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MichelaArena\Public First Dropbox\Policy and Research Team\Polling\Client Tables\Spirit of 2012\Final Table Version\"/>
    </mc:Choice>
  </mc:AlternateContent>
  <xr:revisionPtr revIDLastSave="0" documentId="13_ncr:1_{6C009F2B-1850-408A-810D-84B0FDF0CDDC}" xr6:coauthVersionLast="47" xr6:coauthVersionMax="47" xr10:uidLastSave="{00000000-0000-0000-0000-000000000000}"/>
  <bookViews>
    <workbookView xWindow="-110" yWindow="-110" windowWidth="19420" windowHeight="11500" firstSheet="150" activeTab="155"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s>
  <definedNames>
    <definedName name="_xlnm._FilterDatabase" localSheetId="2" hidden="1">'Full Results'!$B$2:$B$1610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182" l="1"/>
  <c r="B19" i="181"/>
  <c r="B19" i="180"/>
  <c r="B19" i="179"/>
  <c r="B19" i="178"/>
  <c r="B19" i="177"/>
  <c r="B19" i="176"/>
  <c r="B22" i="175"/>
  <c r="B22" i="174"/>
  <c r="B22" i="173"/>
  <c r="B22" i="172"/>
  <c r="B22" i="171"/>
  <c r="B22" i="170"/>
  <c r="B22" i="169"/>
  <c r="B16" i="168"/>
  <c r="B19" i="167"/>
  <c r="B19" i="166"/>
  <c r="B19" i="165"/>
  <c r="B19" i="164"/>
  <c r="B19" i="163"/>
  <c r="B19" i="162"/>
  <c r="B21" i="161"/>
  <c r="B16" i="160"/>
  <c r="B27" i="159"/>
  <c r="B28" i="158"/>
  <c r="B34" i="157"/>
  <c r="B26" i="156"/>
  <c r="B25" i="155"/>
  <c r="B22" i="154"/>
  <c r="B19" i="153"/>
  <c r="B30" i="152"/>
  <c r="B22" i="151"/>
  <c r="B26" i="150"/>
  <c r="B22" i="149"/>
  <c r="B22" i="148"/>
  <c r="B22" i="147"/>
  <c r="B22" i="146"/>
  <c r="B22" i="145"/>
  <c r="B22" i="144"/>
  <c r="B22" i="143"/>
  <c r="B22" i="142"/>
  <c r="B22" i="141"/>
  <c r="B22" i="140"/>
  <c r="B22" i="139"/>
  <c r="B22" i="138"/>
  <c r="B19" i="137"/>
  <c r="B19" i="136"/>
  <c r="B19" i="135"/>
  <c r="B19" i="134"/>
  <c r="B19" i="133"/>
  <c r="B19" i="132"/>
  <c r="B19" i="131"/>
  <c r="B19" i="130"/>
  <c r="B19" i="129"/>
  <c r="B19" i="128"/>
  <c r="B19" i="127"/>
  <c r="B19" i="126"/>
  <c r="B19" i="125"/>
  <c r="B19" i="124"/>
  <c r="B19" i="123"/>
  <c r="B19" i="122"/>
  <c r="B19" i="121"/>
  <c r="B19" i="120"/>
  <c r="B19" i="119"/>
  <c r="B19" i="118"/>
  <c r="B19" i="117"/>
  <c r="B19" i="116"/>
  <c r="B19" i="115"/>
  <c r="B19" i="114"/>
  <c r="B19" i="113"/>
  <c r="B19" i="112"/>
  <c r="B19" i="111"/>
  <c r="B19" i="110"/>
  <c r="B19" i="109"/>
  <c r="B19" i="108"/>
  <c r="B19" i="107"/>
  <c r="B19" i="106"/>
  <c r="B19" i="105"/>
  <c r="B23" i="104"/>
  <c r="B22" i="103"/>
  <c r="B22" i="102"/>
  <c r="B22" i="101"/>
  <c r="B22" i="100"/>
  <c r="B22" i="99"/>
  <c r="B22" i="98"/>
  <c r="B22" i="97"/>
  <c r="B22" i="96"/>
  <c r="B17" i="95"/>
  <c r="B17" i="94"/>
  <c r="B17" i="93"/>
  <c r="B17" i="92"/>
  <c r="B17" i="91"/>
  <c r="B17" i="90"/>
  <c r="B17" i="89"/>
  <c r="B17" i="88"/>
  <c r="B17" i="87"/>
  <c r="B17" i="86"/>
  <c r="B17" i="85"/>
  <c r="B17" i="84"/>
  <c r="B17" i="83"/>
  <c r="B17" i="82"/>
  <c r="B17" i="81"/>
  <c r="B17" i="80"/>
  <c r="B17" i="79"/>
  <c r="B17" i="78"/>
  <c r="B18" i="77"/>
  <c r="B18" i="76"/>
  <c r="B18" i="75"/>
  <c r="B18" i="74"/>
  <c r="B18" i="73"/>
  <c r="B18" i="72"/>
  <c r="B18" i="71"/>
  <c r="B18" i="70"/>
  <c r="B18" i="69"/>
  <c r="B17" i="68"/>
  <c r="B17" i="67"/>
  <c r="B17" i="66"/>
  <c r="B17" i="65"/>
  <c r="B17" i="64"/>
  <c r="B17" i="63"/>
  <c r="B17" i="62"/>
  <c r="B17" i="61"/>
  <c r="B17" i="60"/>
  <c r="B17" i="59"/>
  <c r="B17" i="58"/>
  <c r="B17" i="57"/>
  <c r="B17" i="56"/>
  <c r="B17" i="55"/>
  <c r="B17" i="54"/>
  <c r="B22" i="53"/>
  <c r="B22" i="52"/>
  <c r="B22" i="51"/>
  <c r="B22" i="50"/>
  <c r="B22" i="49"/>
  <c r="B22" i="48"/>
  <c r="B22" i="47"/>
  <c r="B22" i="46"/>
  <c r="B22" i="45"/>
  <c r="B22" i="44"/>
  <c r="B16" i="43"/>
  <c r="B35" i="42"/>
  <c r="B37" i="41"/>
  <c r="B18" i="40"/>
  <c r="B18" i="39"/>
  <c r="B18" i="38"/>
  <c r="B18" i="37"/>
  <c r="B25" i="36"/>
  <c r="B25" i="35"/>
  <c r="B35" i="34"/>
  <c r="B18" i="33"/>
  <c r="B28" i="32"/>
  <c r="B18" i="31"/>
  <c r="B18" i="30"/>
  <c r="B18" i="29"/>
  <c r="B18" i="28"/>
  <c r="B18" i="27"/>
  <c r="B18" i="26"/>
  <c r="B18" i="25"/>
  <c r="B18" i="24"/>
  <c r="B20" i="23"/>
  <c r="B20" i="22"/>
  <c r="B20" i="21"/>
  <c r="B20" i="20"/>
  <c r="B20" i="19"/>
  <c r="B20" i="18"/>
  <c r="B20" i="17"/>
  <c r="B20" i="16"/>
  <c r="B20" i="15"/>
  <c r="B20" i="14"/>
  <c r="B20" i="13"/>
  <c r="B20" i="12"/>
  <c r="B20" i="11"/>
  <c r="B20" i="10"/>
  <c r="B20" i="9"/>
  <c r="B20" i="8"/>
  <c r="B20" i="7"/>
  <c r="B20" i="6"/>
  <c r="B20" i="5"/>
  <c r="B17" i="4"/>
  <c r="E187" i="2"/>
  <c r="D187" i="2"/>
  <c r="E186" i="2"/>
  <c r="D186" i="2"/>
  <c r="E185" i="2"/>
  <c r="D185" i="2"/>
  <c r="E184" i="2"/>
  <c r="D184" i="2"/>
  <c r="E183" i="2"/>
  <c r="D183" i="2"/>
  <c r="E182" i="2"/>
  <c r="D182" i="2"/>
  <c r="D181" i="2"/>
  <c r="E180" i="2"/>
  <c r="D180" i="2"/>
  <c r="E179" i="2"/>
  <c r="D179" i="2"/>
  <c r="E178" i="2"/>
  <c r="D178" i="2"/>
  <c r="E177" i="2"/>
  <c r="D177" i="2"/>
  <c r="E176" i="2"/>
  <c r="D176" i="2"/>
  <c r="E175" i="2"/>
  <c r="D175" i="2"/>
  <c r="D174" i="2"/>
  <c r="E173" i="2"/>
  <c r="D173" i="2"/>
  <c r="E172" i="2"/>
  <c r="D172" i="2"/>
  <c r="E171" i="2"/>
  <c r="D171" i="2"/>
  <c r="E170" i="2"/>
  <c r="D170" i="2"/>
  <c r="E169" i="2"/>
  <c r="D169" i="2"/>
  <c r="E168" i="2"/>
  <c r="D168"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D151" i="2"/>
  <c r="E150" i="2"/>
  <c r="D150" i="2"/>
  <c r="E149" i="2"/>
  <c r="D149" i="2"/>
  <c r="E148" i="2"/>
  <c r="D148" i="2"/>
  <c r="D147" i="2"/>
  <c r="E146" i="2"/>
  <c r="D146" i="2"/>
  <c r="E145" i="2"/>
  <c r="D145" i="2"/>
  <c r="E144" i="2"/>
  <c r="D144" i="2"/>
  <c r="D143" i="2"/>
  <c r="E142" i="2"/>
  <c r="D142" i="2"/>
  <c r="E141" i="2"/>
  <c r="D141" i="2"/>
  <c r="E140" i="2"/>
  <c r="D140" i="2"/>
  <c r="E139" i="2"/>
  <c r="D139" i="2"/>
  <c r="E138" i="2"/>
  <c r="D138" i="2"/>
  <c r="E137" i="2"/>
  <c r="D137" i="2"/>
  <c r="E136" i="2"/>
  <c r="D136" i="2"/>
  <c r="E135" i="2"/>
  <c r="D135" i="2"/>
  <c r="E134" i="2"/>
  <c r="D134" i="2"/>
  <c r="E133" i="2"/>
  <c r="D133" i="2"/>
  <c r="D132" i="2"/>
  <c r="E131" i="2"/>
  <c r="D131" i="2"/>
  <c r="E130" i="2"/>
  <c r="D130" i="2"/>
  <c r="E129" i="2"/>
  <c r="D129" i="2"/>
  <c r="E128" i="2"/>
  <c r="D128" i="2"/>
  <c r="E127" i="2"/>
  <c r="D127" i="2"/>
  <c r="E126" i="2"/>
  <c r="D126" i="2"/>
  <c r="E125" i="2"/>
  <c r="D125" i="2"/>
  <c r="E124" i="2"/>
  <c r="D124" i="2"/>
  <c r="E123" i="2"/>
  <c r="D123" i="2"/>
  <c r="E122" i="2"/>
  <c r="D122" i="2"/>
  <c r="D121" i="2"/>
  <c r="E120" i="2"/>
  <c r="D120" i="2"/>
  <c r="E119" i="2"/>
  <c r="D119" i="2"/>
  <c r="E118" i="2"/>
  <c r="D118" i="2"/>
  <c r="E117" i="2"/>
  <c r="D117" i="2"/>
  <c r="E116" i="2"/>
  <c r="D116" i="2"/>
  <c r="E115" i="2"/>
  <c r="D115" i="2"/>
  <c r="E114" i="2"/>
  <c r="D114" i="2"/>
  <c r="E113" i="2"/>
  <c r="D113" i="2"/>
  <c r="E112" i="2"/>
  <c r="D112" i="2"/>
  <c r="E111" i="2"/>
  <c r="D111" i="2"/>
  <c r="D110" i="2"/>
  <c r="E109" i="2"/>
  <c r="D109" i="2"/>
  <c r="E108" i="2"/>
  <c r="D108" i="2"/>
  <c r="E107" i="2"/>
  <c r="D107" i="2"/>
  <c r="E106" i="2"/>
  <c r="D106" i="2"/>
  <c r="E105" i="2"/>
  <c r="D105" i="2"/>
  <c r="E104" i="2"/>
  <c r="D104" i="2"/>
  <c r="E103" i="2"/>
  <c r="D103" i="2"/>
  <c r="E102" i="2"/>
  <c r="D102" i="2"/>
  <c r="D101" i="2"/>
  <c r="E100" i="2"/>
  <c r="D100" i="2"/>
  <c r="E99" i="2"/>
  <c r="D99" i="2"/>
  <c r="E98" i="2"/>
  <c r="D98" i="2"/>
  <c r="E97" i="2"/>
  <c r="D97" i="2"/>
  <c r="E96" i="2"/>
  <c r="D96" i="2"/>
  <c r="E95" i="2"/>
  <c r="D95" i="2"/>
  <c r="E94" i="2"/>
  <c r="D94" i="2"/>
  <c r="E93" i="2"/>
  <c r="D93" i="2"/>
  <c r="D92" i="2"/>
  <c r="E91" i="2"/>
  <c r="D91" i="2"/>
  <c r="E90" i="2"/>
  <c r="D90" i="2"/>
  <c r="E89" i="2"/>
  <c r="D89" i="2"/>
  <c r="E88" i="2"/>
  <c r="D88" i="2"/>
  <c r="E87" i="2"/>
  <c r="D87" i="2"/>
  <c r="E86" i="2"/>
  <c r="D86" i="2"/>
  <c r="E85" i="2"/>
  <c r="D85" i="2"/>
  <c r="E84" i="2"/>
  <c r="D84" i="2"/>
  <c r="D83" i="2"/>
  <c r="E82" i="2"/>
  <c r="D82" i="2"/>
  <c r="E81" i="2"/>
  <c r="D81" i="2"/>
  <c r="E80" i="2"/>
  <c r="D80" i="2"/>
  <c r="E79" i="2"/>
  <c r="D79" i="2"/>
  <c r="E78" i="2"/>
  <c r="D78" i="2"/>
  <c r="E77" i="2"/>
  <c r="D77" i="2"/>
  <c r="E76" i="2"/>
  <c r="D76" i="2"/>
  <c r="E75" i="2"/>
  <c r="D75" i="2"/>
  <c r="D74" i="2"/>
  <c r="E73" i="2"/>
  <c r="D73" i="2"/>
  <c r="E72" i="2"/>
  <c r="D72" i="2"/>
  <c r="E71" i="2"/>
  <c r="D71" i="2"/>
  <c r="E70" i="2"/>
  <c r="D70" i="2"/>
  <c r="E69" i="2"/>
  <c r="D69" i="2"/>
  <c r="E68" i="2"/>
  <c r="D68" i="2"/>
  <c r="D67" i="2"/>
  <c r="E66" i="2"/>
  <c r="D66" i="2"/>
  <c r="E65" i="2"/>
  <c r="D65" i="2"/>
  <c r="E64" i="2"/>
  <c r="D64" i="2"/>
  <c r="E63" i="2"/>
  <c r="D63" i="2"/>
  <c r="E62" i="2"/>
  <c r="D62" i="2"/>
  <c r="E61" i="2"/>
  <c r="D61" i="2"/>
  <c r="E60" i="2"/>
  <c r="D60" i="2"/>
  <c r="D59" i="2"/>
  <c r="E58" i="2"/>
  <c r="D58" i="2"/>
  <c r="E57" i="2"/>
  <c r="D57" i="2"/>
  <c r="E56" i="2"/>
  <c r="D56" i="2"/>
  <c r="E55" i="2"/>
  <c r="D55" i="2"/>
  <c r="E54" i="2"/>
  <c r="D54" i="2"/>
  <c r="E53" i="2"/>
  <c r="D53" i="2"/>
  <c r="E52" i="2"/>
  <c r="D52" i="2"/>
  <c r="E51" i="2"/>
  <c r="D51" i="2"/>
  <c r="E50" i="2"/>
  <c r="D50" i="2"/>
  <c r="D49" i="2"/>
  <c r="E48" i="2"/>
  <c r="D48" i="2"/>
  <c r="E47" i="2"/>
  <c r="D47" i="2"/>
  <c r="E46" i="2"/>
  <c r="D46" i="2"/>
  <c r="E45" i="2"/>
  <c r="D45" i="2"/>
  <c r="E44" i="2"/>
  <c r="D44" i="2"/>
  <c r="E43" i="2"/>
  <c r="D43" i="2"/>
  <c r="D42" i="2"/>
  <c r="E41" i="2"/>
  <c r="D41" i="2"/>
  <c r="E40" i="2"/>
  <c r="D40" i="2"/>
  <c r="E39" i="2"/>
  <c r="D39" i="2"/>
  <c r="E38" i="2"/>
  <c r="D38" i="2"/>
  <c r="E37" i="2"/>
  <c r="D37" i="2"/>
  <c r="E36" i="2"/>
  <c r="D36" i="2"/>
  <c r="E35" i="2"/>
  <c r="D35" i="2"/>
  <c r="E34" i="2"/>
  <c r="D34" i="2"/>
  <c r="E33" i="2"/>
  <c r="D33" i="2"/>
  <c r="E32" i="2"/>
  <c r="D32" i="2"/>
  <c r="E31" i="2"/>
  <c r="D31" i="2"/>
  <c r="E30" i="2"/>
  <c r="D30" i="2"/>
  <c r="D29" i="2"/>
  <c r="E28" i="2"/>
  <c r="D28" i="2"/>
  <c r="E27" i="2"/>
  <c r="D27" i="2"/>
  <c r="E26" i="2"/>
  <c r="D26" i="2"/>
  <c r="E25" i="2"/>
  <c r="D25" i="2"/>
  <c r="E24" i="2"/>
  <c r="D24" i="2"/>
  <c r="E23" i="2"/>
  <c r="D23" i="2"/>
  <c r="E22" i="2"/>
  <c r="D22" i="2"/>
  <c r="E21" i="2"/>
  <c r="D21" i="2"/>
  <c r="D20" i="2"/>
  <c r="E19" i="2"/>
  <c r="D19" i="2"/>
  <c r="E18" i="2"/>
  <c r="D18" i="2"/>
  <c r="E17" i="2"/>
  <c r="D17" i="2"/>
  <c r="E16" i="2"/>
  <c r="D16" i="2"/>
  <c r="E15" i="2"/>
  <c r="D15" i="2"/>
  <c r="E14" i="2"/>
  <c r="D14" i="2"/>
  <c r="E13" i="2"/>
  <c r="D13" i="2"/>
  <c r="E12" i="2"/>
  <c r="D12" i="2"/>
  <c r="E11" i="2"/>
  <c r="D11" i="2"/>
  <c r="D10" i="2"/>
  <c r="E9" i="2"/>
  <c r="D9" i="2"/>
  <c r="D6" i="2"/>
  <c r="F20" i="1"/>
</calcChain>
</file>

<file path=xl/sharedStrings.xml><?xml version="1.0" encoding="utf-8"?>
<sst xmlns="http://schemas.openxmlformats.org/spreadsheetml/2006/main" count="17038" uniqueCount="638">
  <si>
    <t>Public First Poll for Spirit of 2012</t>
  </si>
  <si>
    <t>Fieldwork:</t>
  </si>
  <si>
    <t>25th Apr - 6th May 2025</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</si>
  <si>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</si>
  <si>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</si>
  <si>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</si>
  <si>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</si>
  <si>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</si>
  <si>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</si>
  <si>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</si>
  <si>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</si>
  <si>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</si>
  <si>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</si>
  <si>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</si>
  <si>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</si>
  <si>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</si>
  <si>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</si>
  <si>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</si>
  <si>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</si>
  <si>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</si>
  <si>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</si>
  <si>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</si>
  <si>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</si>
  <si>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</si>
  <si>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</si>
  <si>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</si>
  <si>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</si>
  <si>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</si>
  <si>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</si>
  <si>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</si>
  <si>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</si>
  <si>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</si>
  <si>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</si>
  <si>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</si>
  <si>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</si>
  <si>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</si>
  <si>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</si>
  <si>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</si>
  <si>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</si>
  <si>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</si>
  <si>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</si>
  <si>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</si>
  <si>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</si>
  <si>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England</t>
  </si>
  <si>
    <t>First-generation</t>
  </si>
  <si>
    <t>Second-generation</t>
  </si>
  <si>
    <t>Urban/City Centre</t>
  </si>
  <si>
    <t>Suburbs</t>
  </si>
  <si>
    <t>Large Town</t>
  </si>
  <si>
    <t>Small Town</t>
  </si>
  <si>
    <t>Village</t>
  </si>
  <si>
    <t>Rural Area</t>
  </si>
  <si>
    <t>Yes</t>
  </si>
  <si>
    <t>No</t>
  </si>
  <si>
    <t>White</t>
  </si>
  <si>
    <t>BAME</t>
  </si>
  <si>
    <t>0</t>
  </si>
  <si>
    <t>1</t>
  </si>
  <si>
    <t>2</t>
  </si>
  <si>
    <t>3</t>
  </si>
  <si>
    <t>Labour</t>
  </si>
  <si>
    <t>Conservative</t>
  </si>
  <si>
    <t>Reform</t>
  </si>
  <si>
    <t>Liberal Democrats</t>
  </si>
  <si>
    <t>Green Party</t>
  </si>
  <si>
    <t>Did not vote</t>
  </si>
  <si>
    <t>Would not vote</t>
  </si>
  <si>
    <t>Gender</t>
  </si>
  <si>
    <t>Age</t>
  </si>
  <si>
    <t>Social Grade</t>
  </si>
  <si>
    <t>Region of residence</t>
  </si>
  <si>
    <t>Country of birth</t>
  </si>
  <si>
    <t>Generation status</t>
  </si>
  <si>
    <t>Area</t>
  </si>
  <si>
    <t>Children</t>
  </si>
  <si>
    <t>Disability</t>
  </si>
  <si>
    <t>Ethnicity</t>
  </si>
  <si>
    <t>Feels strongly British</t>
  </si>
  <si>
    <t>Feels strongly English</t>
  </si>
  <si>
    <t>Feels strongly Scottish</t>
  </si>
  <si>
    <t>Feels strongly Welsh</t>
  </si>
  <si>
    <t>Segments</t>
  </si>
  <si>
    <t>2024 Vote</t>
  </si>
  <si>
    <t>Voting Intention</t>
  </si>
  <si>
    <t>Yes,  Scotland should be an independent country</t>
  </si>
  <si>
    <t>No, Scotland should remain part of the United Kingdom</t>
  </si>
  <si>
    <t>I would not vote</t>
  </si>
  <si>
    <t>Don't know</t>
  </si>
  <si>
    <t>*</t>
  </si>
  <si>
    <t xml:space="preserve"> If a referendum were held tomorrow with the question “Should Scotland be an independent country?”, how would you vote?</t>
  </si>
  <si>
    <t>Fieldwork:  25th Apr - 6th May 2025</t>
  </si>
  <si>
    <t>Data weighted by interlocking age &amp; gender, region and social grade to Nationally Representative Proportions</t>
  </si>
  <si>
    <t xml:space="preserve"> British</t>
  </si>
  <si>
    <t xml:space="preserve"> English</t>
  </si>
  <si>
    <t xml:space="preserve"> European</t>
  </si>
  <si>
    <t xml:space="preserve"> Scottish</t>
  </si>
  <si>
    <t xml:space="preserve"> Welsh</t>
  </si>
  <si>
    <t xml:space="preserve"> Irish  </t>
  </si>
  <si>
    <t xml:space="preserve"> Northern Irish</t>
  </si>
  <si>
    <t xml:space="preserve"> From a region of the UK (i.e. Northern, Midlander, Cornish)</t>
  </si>
  <si>
    <t xml:space="preserve"> Being from a village, town, or city (I.e. Liverpudlian, Mancunian, Londoner</t>
  </si>
  <si>
    <t>1- Not at all</t>
  </si>
  <si>
    <t>4</t>
  </si>
  <si>
    <t>5</t>
  </si>
  <si>
    <t>6</t>
  </si>
  <si>
    <t>7- very strong</t>
  </si>
  <si>
    <t>Grid Summary: People have different views about themselves. How strongly do you identify with the following identities on a scale of 1 to 7, where 1 is not at all and 7 is very strong?</t>
  </si>
  <si>
    <t>BASE: All Respondents</t>
  </si>
  <si>
    <t>People have different views about themselves. How strongly do you identify with the following identities on a scale of 1 to 7, where 1 is not at all and 7 is very strong?: British</t>
  </si>
  <si>
    <t>People have different views about themselves. How strongly do you identify with the following identities on a scale of 1 to 7, where 1 is not at all and 7 is very strong?: English</t>
  </si>
  <si>
    <t>People have different views about themselves. How strongly do you identify with the following identities on a scale of 1 to 7, where 1 is not at all and 7 is very strong?: European</t>
  </si>
  <si>
    <t>People have different views about themselves. How strongly do you identify with the following identities on a scale of 1 to 7, where 1 is not at all and 7 is very strong?: Scottish</t>
  </si>
  <si>
    <t>People have different views about themselves. How strongly do you identify with the following identities on a scale of 1 to 7, where 1 is not at all and 7 is very strong?: Welsh</t>
  </si>
  <si>
    <t>People have different views about themselves. How strongly do you identify with the following identities on a scale of 1 to 7, where 1 is not at all and 7 is very strong?: Irish  </t>
  </si>
  <si>
    <t>People have different views about themselves. How strongly do you identify with the following identities on a scale of 1 to 7, where 1 is not at all and 7 is very strong?: Northern Irish</t>
  </si>
  <si>
    <t>People have different views about themselves. How strongly do you identify with the following identities on a scale of 1 to 7, where 1 is not at all and 7 is very strong?: From a region of the UK (i.e. Northern, Midlander, Cornish)</t>
  </si>
  <si>
    <t>People have different views about themselves. How strongly do you identify with the following identities on a scale of 1 to 7, where 1 is not at all and 7 is very strong?: Being from a village, town, or city (I.e. Liverpudlian, Mancunian, Londoner</t>
  </si>
  <si>
    <t xml:space="preserve"> People who live in your local area</t>
  </si>
  <si>
    <t xml:space="preserve"> People who live in other nations within the UK</t>
  </si>
  <si>
    <t xml:space="preserve"> People who have moved to the UK from abroad</t>
  </si>
  <si>
    <t xml:space="preserve"> People who are critical of UK’s past</t>
  </si>
  <si>
    <t xml:space="preserve"> People who are proud of UK’s past</t>
  </si>
  <si>
    <t xml:space="preserve"> People who support abolishing the monarchy</t>
  </si>
  <si>
    <t xml:space="preserve"> People who support rejoining the EU</t>
  </si>
  <si>
    <t xml:space="preserve"> People who live in London</t>
  </si>
  <si>
    <t>1- Nothing in common </t>
  </si>
  <si>
    <t>7- A lot in common</t>
  </si>
  <si>
    <t>Grid Summary: How much do you feel you have in common with the following types of people? Please rate each on a scale from 1 to 7, where 1 means “Nothing in common” and 7 means “A lot in common”.</t>
  </si>
  <si>
    <t>How much do you feel you have in common with the following types of people? Please rate each on a scale from 1 to 7, where 1 means “Nothing in common” and 7 means “A lot in common”.: People who live in your local area</t>
  </si>
  <si>
    <t>How much do you feel you have in common with the following types of people? Please rate each on a scale from 1 to 7, where 1 means “Nothing in common” and 7 means “A lot in common”.: People who live in other nations within the UK</t>
  </si>
  <si>
    <t>How much do you feel you have in common with the following types of people? Please rate each on a scale from 1 to 7, where 1 means “Nothing in common” and 7 means “A lot in common”.: People who have moved to the UK from abroad</t>
  </si>
  <si>
    <t>How much do you feel you have in common with the following types of people? Please rate each on a scale from 1 to 7, where 1 means “Nothing in common” and 7 means “A lot in common”.: People who are critical of UK’s past</t>
  </si>
  <si>
    <t>How much do you feel you have in common with the following types of people? Please rate each on a scale from 1 to 7, where 1 means “Nothing in common” and 7 means “A lot in common”.: People who are proud of UK’s past</t>
  </si>
  <si>
    <t>How much do you feel you have in common with the following types of people? Please rate each on a scale from 1 to 7, where 1 means “Nothing in common” and 7 means “A lot in common”.: People who support abolishing the monarchy</t>
  </si>
  <si>
    <t>How much do you feel you have in common with the following types of people? Please rate each on a scale from 1 to 7, where 1 means “Nothing in common” and 7 means “A lot in common”.: People who support rejoining the EU</t>
  </si>
  <si>
    <t>How much do you feel you have in common with the following types of people? Please rate each on a scale from 1 to 7, where 1 means “Nothing in common” and 7 means “A lot in common”.: People who live in London</t>
  </si>
  <si>
    <t xml:space="preserve"> In favour of the royal family|Not in favour of the royal family</t>
  </si>
  <si>
    <t xml:space="preserve"> We should uphold traditional and established values|Society should continue to evolve and change with the times</t>
  </si>
  <si>
    <t xml:space="preserve"> The government should spend more on public services|The government should spend less on public services</t>
  </si>
  <si>
    <t xml:space="preserve"> The UK should focus on itself|The UK should do more to help other countries</t>
  </si>
  <si>
    <t xml:space="preserve"> Decisions are best made locally, by and for those directly impacted|Decisions are best made nationally, by elected representatives who can balance the needs of the whole country</t>
  </si>
  <si>
    <t xml:space="preserve"> The UK has had a positive impact on the wider world|The UK has had a negative impact on the wider world</t>
  </si>
  <si>
    <t xml:space="preserve"> Climate change is my most important concern|Climate change is not a major concern for me</t>
  </si>
  <si>
    <t>Grid Summary: Below are some descriptions of political viewpoints and outlooks. In general, which of the following comes closest to your view?</t>
  </si>
  <si>
    <t>Below are some descriptions of political viewpoints and outlooks. In general, which of the following comes closest to your view?: In favour of the royal family|Not in favour of the royal family</t>
  </si>
  <si>
    <t>Below are some descriptions of political viewpoints and outlooks. In general, which of the following comes closest to your view?: We should uphold traditional and established values|Society should continue to evolve and change with the times</t>
  </si>
  <si>
    <t>Below are some descriptions of political viewpoints and outlooks. In general, which of the following comes closest to your view?: The government should spend more on public services|The government should spend less on public services</t>
  </si>
  <si>
    <t>Below are some descriptions of political viewpoints and outlooks. In general, which of the following comes closest to your view?: The UK should focus on itself|The UK should do more to help other countries</t>
  </si>
  <si>
    <t>Below are some descriptions of political viewpoints and outlooks. In general, which of the following comes closest to your view?: Decisions are best made locally, by and for those directly impacted|Decisions are best made nationally, by elected representatives who can balance the needs of the whole country</t>
  </si>
  <si>
    <t>Below are some descriptions of political viewpoints and outlooks. In general, which of the following comes closest to your view?: The UK has had a positive impact on the wider world|The UK has had a negative impact on the wider world</t>
  </si>
  <si>
    <t>Below are some descriptions of political viewpoints and outlooks. In general, which of the following comes closest to your view?: Climate change is my most important concern|Climate change is not a major concern for me</t>
  </si>
  <si>
    <t>My nationality</t>
  </si>
  <si>
    <t>My gender</t>
  </si>
  <si>
    <t>My ethnicity or cultural background</t>
  </si>
  <si>
    <t>The local area I come from</t>
  </si>
  <si>
    <t>My taste in music</t>
  </si>
  <si>
    <t>My job or profession</t>
  </si>
  <si>
    <t>My political views</t>
  </si>
  <si>
    <t>My religion or belief system</t>
  </si>
  <si>
    <t>My sexual orientation</t>
  </si>
  <si>
    <t>My taste in film or TV</t>
  </si>
  <si>
    <t>The sports I follow or the sports teams I support</t>
  </si>
  <si>
    <t>My academic interests</t>
  </si>
  <si>
    <t>None of the above are important parts of my identity</t>
  </si>
  <si>
    <t>The country I live in</t>
  </si>
  <si>
    <t>Don’t Know</t>
  </si>
  <si>
    <t>Which of the following, if any, do you think are important parts of your identity? Select any which apply</t>
  </si>
  <si>
    <t>Yes, very much</t>
  </si>
  <si>
    <t>Yes, a bit</t>
  </si>
  <si>
    <t>No, probably not</t>
  </si>
  <si>
    <t>No, not at all</t>
  </si>
  <si>
    <t>Don’t know</t>
  </si>
  <si>
    <t xml:space="preserve"> Do you consider yourself a fan of any kind of sport? </t>
  </si>
  <si>
    <t>The NHS</t>
  </si>
  <si>
    <t>History and heritage (e.g. iconic buildings, museums, war memorials)</t>
  </si>
  <si>
    <t>Food and drink (e.g., tea, scones, fish and chips, Sunday roasts)</t>
  </si>
  <si>
    <t>Sport (e.g., football, rugby, cricket)</t>
  </si>
  <si>
    <t>Iconic landscapes (e.g. London skyline, the Lake District, Snowdonia (Eryri), Giant's Causeway, Scottish Highlands)</t>
  </si>
  <si>
    <t>Festivals and holidays (e.g., Bonfire Night, Christmas, Burns Night )</t>
  </si>
  <si>
    <t>Shared humour and wit</t>
  </si>
  <si>
    <t>Habits and  behaviours  (e.g. queuing, being polite, talking about the weather), )</t>
  </si>
  <si>
    <t>Film and TV (e.g., British dramas, comedies)</t>
  </si>
  <si>
    <t>The royal family (e.g. ceremonies, weddings, coronations)</t>
  </si>
  <si>
    <t>National character  (e.g. resilience, humour)</t>
  </si>
  <si>
    <t>Music and iconic bands/artists (e.g. The Beatles, Queen, Van Morrison)</t>
  </si>
  <si>
    <t>Political traditions (e.g., democracy, free speech)</t>
  </si>
  <si>
    <t>Pub culture and social gatherings</t>
  </si>
  <si>
    <t>Multiculturalism and diversity</t>
  </si>
  <si>
    <t>Literature and the arts (e.g., classic and modern authors)</t>
  </si>
  <si>
    <t>Innovation and invention in science and technology</t>
  </si>
  <si>
    <t>Charity and volunteer work</t>
  </si>
  <si>
    <t>Fashion and design</t>
  </si>
  <si>
    <t>Other (please specify)</t>
  </si>
  <si>
    <t>None of the above</t>
  </si>
  <si>
    <t>Which aspects of the UK’s culture are important to you? Select your top 5 items.</t>
  </si>
  <si>
    <t>UK history</t>
  </si>
  <si>
    <t>The Royal Family</t>
  </si>
  <si>
    <t>UK natural beauty like the countryside</t>
  </si>
  <si>
    <t>UK culture and arts like music, books, film and TV</t>
  </si>
  <si>
    <t>UK science and research</t>
  </si>
  <si>
    <t>UK education system and universities</t>
  </si>
  <si>
    <t>UK sports and athletes</t>
  </si>
  <si>
    <t>UK politics and political leadership</t>
  </si>
  <si>
    <t>UK armed forces</t>
  </si>
  <si>
    <t>UK-hosted major events (e.g. 2012 Olympics, 2023 Eurovision)</t>
  </si>
  <si>
    <t>Which of the following areas, if any, do you think are important in shaping the UK’s reputation overseas? Select any which apply</t>
  </si>
  <si>
    <t>History</t>
  </si>
  <si>
    <t>Science and research</t>
  </si>
  <si>
    <t>Education system and Universities</t>
  </si>
  <si>
    <t>UK-hosted major events (e.g. 2012 Olympics,Glastonbury, The Commonwealth Games)</t>
  </si>
  <si>
    <t>Music</t>
  </si>
  <si>
    <t>Literature</t>
  </si>
  <si>
    <t>Sports successes</t>
  </si>
  <si>
    <t>Movies and television</t>
  </si>
  <si>
    <t>Art</t>
  </si>
  <si>
    <t>Politics and political leadership</t>
  </si>
  <si>
    <t>None of the above are proud achievements</t>
  </si>
  <si>
    <t>Which of the following, if any, are the UK’s proudest achievements? Select up to three</t>
  </si>
  <si>
    <t xml:space="preserve"> Living in your village, town, or city</t>
  </si>
  <si>
    <t xml:space="preserve"> Living in your region</t>
  </si>
  <si>
    <t xml:space="preserve"> Living in the UK</t>
  </si>
  <si>
    <t>Very proud</t>
  </si>
  <si>
    <t>Somewhat proud</t>
  </si>
  <si>
    <t>Not very proud</t>
  </si>
  <si>
    <t>Not at all proud</t>
  </si>
  <si>
    <t>Don’t now</t>
  </si>
  <si>
    <t>Grid Summary: How proud are you of each of the following?</t>
  </si>
  <si>
    <t>How proud are you of each of the following?: Living in your village, town, or city</t>
  </si>
  <si>
    <t>How proud are you of each of the following?: Living in your region</t>
  </si>
  <si>
    <t>How proud are you of each of the following?: Living in the UK</t>
  </si>
  <si>
    <t>The NHS and access to free healthcare services</t>
  </si>
  <si>
    <t>The history and heritage of the UK</t>
  </si>
  <si>
    <t>The landscape and great outdoors, including countryside, coastal areas, mountains and hills, and national parks</t>
  </si>
  <si>
    <t>The sense of humor that is unique</t>
  </si>
  <si>
    <t>The ability to live in a safe and stable country</t>
  </si>
  <si>
    <t>The UK’s contributions to science, technology, and innovation</t>
  </si>
  <si>
    <t>UK arts and culture, including music, theatre, and literature</t>
  </si>
  <si>
    <t>The UK’s architecture and/or buildings</t>
  </si>
  <si>
    <t>Access to free museums and galleries</t>
  </si>
  <si>
    <t>The sense of community and traditions</t>
  </si>
  <si>
    <t>Iconic UK products like tea and fish and chips</t>
  </si>
  <si>
    <t>The diversity of people and cultures living together</t>
  </si>
  <si>
    <t>The resilience and adaptability of the nation during challenging times</t>
  </si>
  <si>
    <t>Access to world-class education and institutions</t>
  </si>
  <si>
    <t>The UK’s sporting achievements</t>
  </si>
  <si>
    <t>Major events like the 2012 Olympics, the Coronation and Glastonbury</t>
  </si>
  <si>
    <t>British achievements abroad, like Olympic gold, Nobel Prizes, or international sporting success</t>
  </si>
  <si>
    <t>The BBC</t>
  </si>
  <si>
    <t>The political and democratic system</t>
  </si>
  <si>
    <t>UK’s businesses and the UK’s economy</t>
  </si>
  <si>
    <t>The current Government</t>
  </si>
  <si>
    <t>N/A - I feel no pride in any of these things</t>
  </si>
  <si>
    <t>Which of the following, if any, make you feel proud to live in the UK today? Select all that apply</t>
  </si>
  <si>
    <t>Rising cost of living</t>
  </si>
  <si>
    <t>Wasting public money on the wrong things</t>
  </si>
  <si>
    <t>Crime rates</t>
  </si>
  <si>
    <t>Levels of immigration</t>
  </si>
  <si>
    <t>Housing affordability and availability</t>
  </si>
  <si>
    <t>Issues within the healthcare system</t>
  </si>
  <si>
    <t>State of public services</t>
  </si>
  <si>
    <t>Economic inequality</t>
  </si>
  <si>
    <t>Treatment of immigrants and/or refugees</t>
  </si>
  <si>
    <t>Media representation or bias</t>
  </si>
  <si>
    <t>Transportation infrastructure issues</t>
  </si>
  <si>
    <t>Lack of social cohesion</t>
  </si>
  <si>
    <t>Treatment of marginalized groups</t>
  </si>
  <si>
    <t>Negative international reputation</t>
  </si>
  <si>
    <t>The UK’s history</t>
  </si>
  <si>
    <t>UK sporting failures</t>
  </si>
  <si>
    <t>N/A - There is nothing I am not proud about</t>
  </si>
  <si>
    <t>And, which of the following, if any, make you feel negatively about the UK? Select all that apply.</t>
  </si>
  <si>
    <t>National pride is mostly about what we have accomplished as a country — our achievements, inventions. </t>
  </si>
  <si>
    <t>National pride is mostly about who we are as a nation — our culture and shared values. </t>
  </si>
  <si>
    <t xml:space="preserve"> Which of the following comes closer to your views?</t>
  </si>
  <si>
    <t xml:space="preserve"> Generally speaking, the UK is a better country than most other countries.</t>
  </si>
  <si>
    <t xml:space="preserve"> My country gives me something to be proud of.</t>
  </si>
  <si>
    <t xml:space="preserve"> I feel a strong sense of belonging to the UK.</t>
  </si>
  <si>
    <t xml:space="preserve"> I would rather be a citizen of the UK than of any other country in the world</t>
  </si>
  <si>
    <t xml:space="preserve"> If someone I knew criticised my country, I would defend it.</t>
  </si>
  <si>
    <t xml:space="preserve"> Nowadays there are issues that make me feel ashamed of the UK</t>
  </si>
  <si>
    <t xml:space="preserve"> People should support their country even if the country is in the wrong.</t>
  </si>
  <si>
    <t>Strongly agree</t>
  </si>
  <si>
    <t>Somewhat agree</t>
  </si>
  <si>
    <t>Neither agree nor disagree</t>
  </si>
  <si>
    <t>Somewhat disagree</t>
  </si>
  <si>
    <t>Strongly disagree</t>
  </si>
  <si>
    <t>Total Agree:</t>
  </si>
  <si>
    <t>Total Disagree:</t>
  </si>
  <si>
    <t>Net:</t>
  </si>
  <si>
    <t>Grid Summary: To what extent do you agree or disagree with the following statements?</t>
  </si>
  <si>
    <t>To what extent do you agree or disagree with the following statements?: I would rather be a citizen of the UK than of any other country in the world</t>
  </si>
  <si>
    <t>To what extent do you agree or disagree with the following statements?: My country gives me something to be proud of.</t>
  </si>
  <si>
    <t>To what extent do you agree or disagree with the following statements?: If someone I knew criticised my country, I would defend it.</t>
  </si>
  <si>
    <t>To what extent do you agree or disagree with the following statements?: Generally speaking, the UK is a better country than most other countries.</t>
  </si>
  <si>
    <t>To what extent do you agree or disagree with the following statements?: I feel a strong sense of belonging to the UK.</t>
  </si>
  <si>
    <t>To what extent do you agree or disagree with the following statements?: Nowadays there are issues that make me feel ashamed of the UK</t>
  </si>
  <si>
    <t>To what extent do you agree or disagree with the following statements?: People should support their country even if the country is in the wrong.</t>
  </si>
  <si>
    <t>Very optimistic</t>
  </si>
  <si>
    <t>Optimistic</t>
  </si>
  <si>
    <t>Neither optimistic nor pessimistic</t>
  </si>
  <si>
    <t>Pessimistic</t>
  </si>
  <si>
    <t>Very pessimistic</t>
  </si>
  <si>
    <t>Total Optimistic:</t>
  </si>
  <si>
    <t>Total Pessimistic:</t>
  </si>
  <si>
    <t xml:space="preserve"> How optimistic or pessimistic do you feel about the future of the UK?</t>
  </si>
  <si>
    <t xml:space="preserve"> How optimistic or pessimistic do you feel about the future of your local area?</t>
  </si>
  <si>
    <t xml:space="preserve"> Attended a live public screening or fan zone for a major UK event</t>
  </si>
  <si>
    <t xml:space="preserve"> Celebrated a  sports victory with others (e.g. in a pub, online, street party)</t>
  </si>
  <si>
    <t xml:space="preserve"> Donated to a national charity (e.g. Royal British Legion, NHS Charities Together, Salvation Army)</t>
  </si>
  <si>
    <t xml:space="preserve"> Taking part in a nationwide moment of silence or national day of mourning</t>
  </si>
  <si>
    <t xml:space="preserve"> Volunteered at a local or national event</t>
  </si>
  <si>
    <t xml:space="preserve"> Bought products or services specifically because they were UK-made or supported UK businesses.</t>
  </si>
  <si>
    <t xml:space="preserve"> My children have participated in a national celebration through their school</t>
  </si>
  <si>
    <t>I have done this in the last year</t>
  </si>
  <si>
    <t>I have done this but not in the last year</t>
  </si>
  <si>
    <t>I have never done this</t>
  </si>
  <si>
    <t>Grid Summary: Which of the following, if any,  have you done in the past year?</t>
  </si>
  <si>
    <t>Which of the following, if any,  have you done in the past year?: Attended a live public screening or fan zone for a major UK event</t>
  </si>
  <si>
    <t>Which of the following, if any,  have you done in the past year?: Celebrated a  sports victory with others (e.g. in a pub, online, street party)</t>
  </si>
  <si>
    <t>Which of the following, if any,  have you done in the past year?: Donated to a national charity (e.g. Royal British Legion, NHS Charities Together, Salvation Army)</t>
  </si>
  <si>
    <t>Which of the following, if any,  have you done in the past year?: Taking part in a nationwide moment of silence or national day of mourning</t>
  </si>
  <si>
    <t>Which of the following, if any,  have you done in the past year?: Volunteered at a local or national event</t>
  </si>
  <si>
    <t>Which of the following, if any,  have you done in the past year?: Bought products or services specifically because they were UK-made or supported UK businesses.</t>
  </si>
  <si>
    <t>Which of the following, if any,  have you done in the past year?: My children have participated in a national celebration through their school</t>
  </si>
  <si>
    <t xml:space="preserve"> Painted your face or wore national colours at a sports or public event</t>
  </si>
  <si>
    <t xml:space="preserve"> Sang the national anthem at a public event</t>
  </si>
  <si>
    <t xml:space="preserve"> Joined a street party or local celebration for a national occasion (e.g. Jubilee)</t>
  </si>
  <si>
    <t xml:space="preserve"> Corrected or defended something said negatively about the UK</t>
  </si>
  <si>
    <t xml:space="preserve"> Worn something with a  UK-wide national symbol (e.g. Union Jack, poppy, national colours)</t>
  </si>
  <si>
    <t xml:space="preserve"> Worn something with a symbol of my UK nation (e.g. the Scottish Saltire, St George’s Cross, Red Dragon of Wales, flag of Northern Ireland)</t>
  </si>
  <si>
    <t>Which of the following, if any,  have you done in the past year?: Painted your face or wore national colours at a sports or public event</t>
  </si>
  <si>
    <t>Which of the following, if any,  have you done in the past year?: Sang the national anthem at a public event</t>
  </si>
  <si>
    <t>Which of the following, if any,  have you done in the past year?: Joined a street party or local celebration for a national occasion (e.g. Jubilee)</t>
  </si>
  <si>
    <t>Which of the following, if any,  have you done in the past year?: Corrected or defended something said negatively about the UK</t>
  </si>
  <si>
    <t>Which of the following, if any,  have you done in the past year?: Worn something with a  UK-wide national symbol (e.g. Union Jack, poppy, national colours)</t>
  </si>
  <si>
    <t>Which of the following, if any,  have you done in the past year?: Worn something with a symbol of my UK nation (e.g. the Scottish Saltire, St George’s Cross, Red Dragon of Wales, flag of Northern Ireland)</t>
  </si>
  <si>
    <t xml:space="preserve"> Royal Events or state occasions  (e.g. Coronation, Royal Weddings, Jubilee celebrations)</t>
  </si>
  <si>
    <t xml:space="preserve"> Major Sporting Events (e.g. FA Cup Final, Wimbledon or the Commonwealth Games)</t>
  </si>
  <si>
    <t xml:space="preserve"> Music Events (e.g. Glastonbury festival, Green Man Festival)</t>
  </si>
  <si>
    <t xml:space="preserve"> Military Events (e.g. Trooping the Colour, Royal Edinburgh Military Tattoo)</t>
  </si>
  <si>
    <t xml:space="preserve"> Cultural Festivals (e.g. UK City of Culture, Notting Hill Carnival, Edinburgh Festival Fringe)</t>
  </si>
  <si>
    <t xml:space="preserve"> Commemorative Events (e.g. Remembrance Sunday, VE Day anniversaries)</t>
  </si>
  <si>
    <t xml:space="preserve"> Public Ceremonies (e.g. Hogmanay, New Years Eve Fireworks, Bonfire Night)</t>
  </si>
  <si>
    <t xml:space="preserve"> Social and Identity Celebrations (e.g. Pride Parades, St Patrick’s Day, St. George’s Day, St. David’s Day, St. Andrew’s Day)</t>
  </si>
  <si>
    <t>Yes, somewhat</t>
  </si>
  <si>
    <t>No, not really</t>
  </si>
  <si>
    <t>Not at all</t>
  </si>
  <si>
    <t>Not sure</t>
  </si>
  <si>
    <t>Grid Summary: Do you like these kinds of major events?</t>
  </si>
  <si>
    <t>Do you like these kinds of major events?: Royal Events or state occasions  (e.g. Coronation, Royal Weddings, Jubilee celebrations)</t>
  </si>
  <si>
    <t>Do you like these kinds of major events?: Major Sporting Events (e.g. FA Cup Final, Wimbledon or the Commonwealth Games)</t>
  </si>
  <si>
    <t>Do you like these kinds of major events?: Music Events (e.g. Glastonbury festival, Green Man Festival)</t>
  </si>
  <si>
    <t>Do you like these kinds of major events?: Military Events (e.g. Trooping the Colour, Royal Edinburgh Military Tattoo)</t>
  </si>
  <si>
    <t>Do you like these kinds of major events?: Cultural Festivals (e.g. UK City of Culture, Notting Hill Carnival, Edinburgh Festival Fringe)</t>
  </si>
  <si>
    <t>Do you like these kinds of major events?: Commemorative Events (e.g. Remembrance Sunday, VE Day anniversaries)</t>
  </si>
  <si>
    <t>Do you like these kinds of major events?: Public Ceremonies (e.g. Hogmanay, New Years Eve Fireworks, Bonfire Night)</t>
  </si>
  <si>
    <t>Do you like these kinds of major events?: Social and Identity Celebrations (e.g. Pride Parades, St Patrick’s Day, St. George’s Day, St. David’s Day, St. Andrew’s Day)</t>
  </si>
  <si>
    <t xml:space="preserve"> I enjoy events more when they bring people across the country together</t>
  </si>
  <si>
    <t xml:space="preserve"> I enjoy events more when I can take part in some way — not just watch on TV</t>
  </si>
  <si>
    <t xml:space="preserve"> I enjoy events more when they feel personally meaningful to me</t>
  </si>
  <si>
    <t xml:space="preserve"> I enjoy events more when I can support a team or an individual taking part</t>
  </si>
  <si>
    <t xml:space="preserve"> I enjoy events more when they mark a rare or historic national moment</t>
  </si>
  <si>
    <t xml:space="preserve"> I enjoy events more when they honour the service or sacrifice of others</t>
  </si>
  <si>
    <t xml:space="preserve"> I enjoy events more when there’s a strong sense of competition or national rivalry.</t>
  </si>
  <si>
    <t xml:space="preserve"> I enjoy events more when they showcase national talent</t>
  </si>
  <si>
    <t>This definitely applies to me</t>
  </si>
  <si>
    <t>This somewhat applies to me</t>
  </si>
  <si>
    <t>This does not really apply to me</t>
  </si>
  <si>
    <t>This absolutely does not apply to me</t>
  </si>
  <si>
    <t>Grid Summary: Thinking about major events hosted in the UK like the 2012 Olympics, the Platinum Jubilee, Eurovision 2023, Edinburgh Festival or Glastonbury, to what extent do the following statements apply to you?</t>
  </si>
  <si>
    <t>Thinking about major events hosted in the UK like the 2012 Olympics, the Platinum Jubilee, Eurovision 2023, Edinburgh Festival or Glastonbury, to what extent do the following statements apply to you?: I enjoy events more when they bring people across the country together</t>
  </si>
  <si>
    <t>Thinking about major events hosted in the UK like the 2012 Olympics, the Platinum Jubilee, Eurovision 2023, Edinburgh Festival or Glastonbury, to what extent do the following statements apply to you?: I enjoy events more when I can take part in some way — not just watch on TV</t>
  </si>
  <si>
    <t>Thinking about major events hosted in the UK like the 2012 Olympics, the Platinum Jubilee, Eurovision 2023, Edinburgh Festival or Glastonbury, to what extent do the following statements apply to you?: I enjoy events more when they feel personally meaningful to me</t>
  </si>
  <si>
    <t>Thinking about major events hosted in the UK like the 2012 Olympics, the Platinum Jubilee, Eurovision 2023, Edinburgh Festival or Glastonbury, to what extent do the following statements apply to you?: I enjoy events more when I can support a team or an individual taking part</t>
  </si>
  <si>
    <t>Thinking about major events hosted in the UK like the 2012 Olympics, the Platinum Jubilee, Eurovision 2023, Edinburgh Festival or Glastonbury, to what extent do the following statements apply to you?: I enjoy events more when they mark a rare or historic national moment</t>
  </si>
  <si>
    <t>Thinking about major events hosted in the UK like the 2012 Olympics, the Platinum Jubilee, Eurovision 2023, Edinburgh Festival or Glastonbury, to what extent do the following statements apply to you?: I enjoy events more when they honour the service or sacrifice of others</t>
  </si>
  <si>
    <t>Thinking about major events hosted in the UK like the 2012 Olympics, the Platinum Jubilee, Eurovision 2023, Edinburgh Festival or Glastonbury, to what extent do the following statements apply to you?: I enjoy events more when there’s a strong sense of competition or national rivalry.</t>
  </si>
  <si>
    <t>Thinking about major events hosted in the UK like the 2012 Olympics, the Platinum Jubilee, Eurovision 2023, Edinburgh Festival or Glastonbury, to what extent do the following statements apply to you?: I enjoy events more when they showcase national talent</t>
  </si>
  <si>
    <t xml:space="preserve"> I enjoy events more when they celebrate diverse identities and experiences</t>
  </si>
  <si>
    <t xml:space="preserve"> I enjoy events more when they’re watched or followed around the world</t>
  </si>
  <si>
    <t xml:space="preserve"> I enjoy events more when they include  music and cultural performances </t>
  </si>
  <si>
    <t xml:space="preserve"> I enjoy events more when they are broadcast live to large audiences</t>
  </si>
  <si>
    <t xml:space="preserve"> I enjoy events more when they include opportunities for local celebrations or street parties.</t>
  </si>
  <si>
    <t xml:space="preserve"> I enjoy events more when they help support good causes or charities</t>
  </si>
  <si>
    <t xml:space="preserve"> I enjoy events more when they focus on the future instead of the past</t>
  </si>
  <si>
    <t xml:space="preserve"> I enjoy events more when they are new or one-off, rather than recurring or annual</t>
  </si>
  <si>
    <t>Thinking about major events hosted in the UK like the 2012 Olympics, the Platinum Jubilee, Eurovision 2023, Edinburgh Festival or Glastonbury, to what extent do the following statements apply to you?: I enjoy events more when they celebrate diverse identities and experiences</t>
  </si>
  <si>
    <t>Thinking about major events hosted in the UK like the 2012 Olympics, the Platinum Jubilee, Eurovision 2023, Edinburgh Festival or Glastonbury, to what extent do the following statements apply to you?: I enjoy events more when they’re watched or followed around the world</t>
  </si>
  <si>
    <t>Thinking about major events hosted in the UK like the 2012 Olympics, the Platinum Jubilee, Eurovision 2023, Edinburgh Festival or Glastonbury, to what extent do the following statements apply to you?: I enjoy events more when they include  music and cultural performances </t>
  </si>
  <si>
    <t>Thinking about major events hosted in the UK like the 2012 Olympics, the Platinum Jubilee, Eurovision 2023, Edinburgh Festival or Glastonbury, to what extent do the following statements apply to you?: I enjoy events more when they are broadcast live to large audiences</t>
  </si>
  <si>
    <t>Thinking about major events hosted in the UK like the 2012 Olympics, the Platinum Jubilee, Eurovision 2023, Edinburgh Festival or Glastonbury, to what extent do the following statements apply to you?: I enjoy events more when they include opportunities for local celebrations or street parties.</t>
  </si>
  <si>
    <t>Thinking about major events hosted in the UK like the 2012 Olympics, the Platinum Jubilee, Eurovision 2023, Edinburgh Festival or Glastonbury, to what extent do the following statements apply to you?: I enjoy events more when they help support good causes or charities</t>
  </si>
  <si>
    <t>Thinking about major events hosted in the UK like the 2012 Olympics, the Platinum Jubilee, Eurovision 2023, Edinburgh Festival or Glastonbury, to what extent do the following statements apply to you?: I enjoy events more when they focus on the future instead of the past</t>
  </si>
  <si>
    <t>Thinking about major events hosted in the UK like the 2012 Olympics, the Platinum Jubilee, Eurovision 2023, Edinburgh Festival or Glastonbury, to what extent do the following statements apply to you?: I enjoy events more when they are new or one-off, rather than recurring or annual</t>
  </si>
  <si>
    <t xml:space="preserve"> Hosting these events improves the global reputation of the UK</t>
  </si>
  <si>
    <t xml:space="preserve"> These events remind me of what we can achieve together as a country</t>
  </si>
  <si>
    <t xml:space="preserve"> These events make me feel proud of living in the UK</t>
  </si>
  <si>
    <t xml:space="preserve"> These events make me feel more connected to others</t>
  </si>
  <si>
    <t xml:space="preserve"> These events distract from more important social or economic issues facing the UK</t>
  </si>
  <si>
    <t xml:space="preserve"> These events often feel out of touch with what matters to people like me </t>
  </si>
  <si>
    <t xml:space="preserve"> These events feel distant and irrelevant to me</t>
  </si>
  <si>
    <t>Grid Summary: Thinking about major national events hosted in the UK like the 2012 Olympics, the Platinum Jubilee, Eurovision 2023, Edinburgh Festival or Glastonbury, to what extent do you agree or disagree with the following statements?</t>
  </si>
  <si>
    <t>Thinking about major national events hosted in the UK like the 2012 Olympics, the Platinum Jubilee, Eurovision 2023, Edinburgh Festival or Glastonbury, to what extent do you agree or disagree with the following statements?: These events remind me of what we can achieve together as a country</t>
  </si>
  <si>
    <t>Thinking about major national events hosted in the UK like the 2012 Olympics, the Platinum Jubilee, Eurovision 2023, Edinburgh Festival or Glastonbury, to what extent do you agree or disagree with the following statements?: Hosting these events improves the global reputation of the UK</t>
  </si>
  <si>
    <t>Thinking about major national events hosted in the UK like the 2012 Olympics, the Platinum Jubilee, Eurovision 2023, Edinburgh Festival or Glastonbury, to what extent do you agree or disagree with the following statements?: These events make me feel more connected to others</t>
  </si>
  <si>
    <t>Thinking about major national events hosted in the UK like the 2012 Olympics, the Platinum Jubilee, Eurovision 2023, Edinburgh Festival or Glastonbury, to what extent do you agree or disagree with the following statements?: These events make me feel proud of living in the UK</t>
  </si>
  <si>
    <t>Thinking about major national events hosted in the UK like the 2012 Olympics, the Platinum Jubilee, Eurovision 2023, Edinburgh Festival or Glastonbury, to what extent do you agree or disagree with the following statements?: These events feel distant and irrelevant to me</t>
  </si>
  <si>
    <t xml:space="preserve">Thinking about major national events hosted in the UK like the 2012 Olympics, the Platinum Jubilee, Eurovision 2023, Edinburgh Festival or Glastonbury, to what extent do you agree or disagree with the following statements?: These events often feel out of touch with what matters to people like me </t>
  </si>
  <si>
    <t>Thinking about major national events hosted in the UK like the 2012 Olympics, the Platinum Jubilee, Eurovision 2023, Edinburgh Festival or Glastonbury, to what extent do you agree or disagree with the following statements?: These events distract from more important social or economic issues facing the UK</t>
  </si>
  <si>
    <t>Major Sporting Events (e.g. FA Cup Final, Wimbledon or the Commonwealth Games)</t>
  </si>
  <si>
    <t>Commemorative Events (e.g. Remembrance Sunday, VE Day anniversaries)</t>
  </si>
  <si>
    <t>Royal Events or state occasions  (e.g. Coronation, Royal Weddings, Jubilee celebrations)</t>
  </si>
  <si>
    <t>Public Ceremonies (e.g. Hogmanay, New Years Eve Fireworks, Bonfire Night)</t>
  </si>
  <si>
    <t>Military Events (e.g. Trooping the Colour, Royal Edinburgh Military Tattoo)</t>
  </si>
  <si>
    <t>Music Events (e.g. Glastonbury festival, Green Man Festival)</t>
  </si>
  <si>
    <t>Social and Identity Celebrations (e.g. Pride Parades, St Patrick’s Day, St. George’s Day, St. David’s Day, St. Andrew’s Day)</t>
  </si>
  <si>
    <t>Cultural Festivals (e.g. UK City of Culture, Notting Hill Carnival, Edinburgh Festival Fringe)</t>
  </si>
  <si>
    <t>Which of the following types of UK-hosted events, if any, make you feel proud to live in the UK? Select all that apply</t>
  </si>
  <si>
    <t xml:space="preserve"> Inspired</t>
  </si>
  <si>
    <t xml:space="preserve"> Proud</t>
  </si>
  <si>
    <t xml:space="preserve"> Joyful</t>
  </si>
  <si>
    <t xml:space="preserve"> Hopeful</t>
  </si>
  <si>
    <t xml:space="preserve"> Interested</t>
  </si>
  <si>
    <t xml:space="preserve"> Connected</t>
  </si>
  <si>
    <t xml:space="preserve"> Annoyed</t>
  </si>
  <si>
    <t xml:space="preserve"> Bored</t>
  </si>
  <si>
    <t xml:space="preserve"> Indifferent</t>
  </si>
  <si>
    <t xml:space="preserve"> Ashamed</t>
  </si>
  <si>
    <t>1- Not at all </t>
  </si>
  <si>
    <t>5-  Very much</t>
  </si>
  <si>
    <t>Grid Summary: Thinking about how you felt while watching the content, to what extent did you experience each of the following emotions?</t>
  </si>
  <si>
    <t>Thinking about how you felt while watching the content, to what extent did you experience each of the following emotions?: Inspired</t>
  </si>
  <si>
    <t>Thinking about how you felt while watching the content, to what extent did you experience each of the following emotions?: Proud</t>
  </si>
  <si>
    <t>Thinking about how you felt while watching the content, to what extent did you experience each of the following emotions?: Joyful</t>
  </si>
  <si>
    <t>Thinking about how you felt while watching the content, to what extent did you experience each of the following emotions?: Hopeful</t>
  </si>
  <si>
    <t>Thinking about how you felt while watching the content, to what extent did you experience each of the following emotions?: Interested</t>
  </si>
  <si>
    <t>Thinking about how you felt while watching the content, to what extent did you experience each of the following emotions?: Connected</t>
  </si>
  <si>
    <t>Thinking about how you felt while watching the content, to what extent did you experience each of the following emotions?: Annoyed</t>
  </si>
  <si>
    <t>Thinking about how you felt while watching the content, to what extent did you experience each of the following emotions?: Bored</t>
  </si>
  <si>
    <t>Thinking about how you felt while watching the content, to what extent did you experience each of the following emotions?: Indifferent</t>
  </si>
  <si>
    <t>Thinking about how you felt while watching the content, to what extent did you experience each of the following emotions?: Ashamed</t>
  </si>
  <si>
    <t xml:space="preserve"> Events like this make me feel proud to live in the UK.</t>
  </si>
  <si>
    <t xml:space="preserve"> Events like this are worth funding/supporting.</t>
  </si>
  <si>
    <t xml:space="preserve"> I would like the UK to host more events like this in the future.</t>
  </si>
  <si>
    <t>Grid Summary: To what extent do you agree or disagree with the following statements? </t>
  </si>
  <si>
    <t>To what extent do you agree or disagree with the following statements? : Events like this make me feel proud to live in the UK.</t>
  </si>
  <si>
    <t>To what extent do you agree or disagree with the following statements? : I would like the UK to host more events like this in the future.</t>
  </si>
  <si>
    <t>To what extent do you agree or disagree with the following statements? : Events like this are worth funding/supporting.</t>
  </si>
  <si>
    <t>I watched the event live on TV</t>
  </si>
  <si>
    <t>I watched clips or highlights afterwards</t>
  </si>
  <si>
    <t>I followed media coverage (e.g. news, live blogs, commentary)</t>
  </si>
  <si>
    <t>I streamed it online (e.g. iPlayer, YouTube, official apps)</t>
  </si>
  <si>
    <t>I took part in a local celebration (e.g. street party, public screening)</t>
  </si>
  <si>
    <t>I attended the main event in person (e.g. parade, festival site, stadium)</t>
  </si>
  <si>
    <t>I followed the event on social media (e.g. TikTok, Instagram, Twitter/X)</t>
  </si>
  <si>
    <t>I listened to coverage on radio or podcasts</t>
  </si>
  <si>
    <t>NA-I have never engaged with any national events like these</t>
  </si>
  <si>
    <t>My children engaged with the event through their activities at school (e.g. project or performance related to the event)</t>
  </si>
  <si>
    <t>I volunteered at the event or for a related activity</t>
  </si>
  <si>
    <t>I helped organise or promote something related to the event</t>
  </si>
  <si>
    <t>Have you ever engaged with any of the following ways with a large-scale national event hosted in the UK? Select all that applyThis could include any large-scale events hosted in the UK in recent years such as Glastonbury, Pride parades, the Queen’s Platinum Jubilee, the King’s coronation, the Commonwealth Games, or national commemorations such as Remembrance Sunday. </t>
  </si>
  <si>
    <t>Cultural Festivals (UK City of Culture, Notting Hill Carnival, Edinburgh Festival Fringe)</t>
  </si>
  <si>
    <t>You said you have engaged with a UK-wide or large-scale community event. What types of events have you engaged with? Select all that apply</t>
  </si>
  <si>
    <t>Talked about it with friends, family, or colleagues</t>
  </si>
  <si>
    <t>Worn something with a British  UK-wide national symbol (e.g.Union Jack  flag, poppy, national colours)</t>
  </si>
  <si>
    <t>Bought something related to the event (e.g. merchandise, memorabilia)</t>
  </si>
  <si>
    <t>Donated to or supported a related cause</t>
  </si>
  <si>
    <t>Talked about it with my children</t>
  </si>
  <si>
    <t>Met or talked with someone I didn’t know previously</t>
  </si>
  <si>
    <t>Wore themed clothing, colours, or accessories</t>
  </si>
  <si>
    <t>Worn something with a symbol of my UK nation (e.g. the Scottish Saltire, St George’s Cross, Red Dragon of Wales, St Patrick’s Cross)</t>
  </si>
  <si>
    <t>Decorated your home, garden, or community space</t>
  </si>
  <si>
    <t>Tried to get tickets or entered a ballot (even if you didn’t attend)</t>
  </si>
  <si>
    <t>Shared or posted about it on social media (e.g. memes, clips, photos)</t>
  </si>
  <si>
    <t>Met or talked with someone from another country</t>
  </si>
  <si>
    <t>Made or prepared something (e.g. themed food, decorations, crafts)</t>
  </si>
  <si>
    <t>Painted your face or waved a flag</t>
  </si>
  <si>
    <t>Hosted or joined a watch party or group screening</t>
  </si>
  <si>
    <t>Have you ever done any of the following in connection to one of those events? Select all that apply.</t>
  </si>
  <si>
    <t>In the last 12 months</t>
  </si>
  <si>
    <t>1–2 years ago</t>
  </si>
  <si>
    <t>3–5 years ago</t>
  </si>
  <si>
    <t>6–10 years ago</t>
  </si>
  <si>
    <t>More than 10 years ago</t>
  </si>
  <si>
    <t xml:space="preserve"> When was the most recent time you engaged with one of these events?</t>
  </si>
  <si>
    <t xml:space="preserve"> Thinking about the most recent large-scale event hosted in the UK you engaged with, what kind of event was it? Select only one</t>
  </si>
  <si>
    <t>I attended the main event in person (e.g. parade, festival site, stadium event)</t>
  </si>
  <si>
    <t>I watched the event live on TV (e.g. BBC, ITV, Channel 4)</t>
  </si>
  <si>
    <t>I watched clips or highlights after the event</t>
  </si>
  <si>
    <t>I followed media coverage (e.g. news websites, live blogs, opinion pieces)</t>
  </si>
  <si>
    <t xml:space="preserve"> Thinking about the most recent large-scale event hosted in the UK you engaged with, what was the main way you followed or took part in it?Please pick the one option that best describes your main form of engagement.</t>
  </si>
  <si>
    <t>I enjoy events like this and try to engage whenever I can</t>
  </si>
  <si>
    <t>I wanted to be part of a shared national moment</t>
  </si>
  <si>
    <t>I was interested in the topic or theme of the event (e.g. music, sport, culture)</t>
  </si>
  <si>
    <t>It reflected something about my identity or values</t>
  </si>
  <si>
    <t>It gave me something new to talk about with friends, family or colleagues</t>
  </si>
  <si>
    <t>I wanted to support a community, cause, or person connected to the event</t>
  </si>
  <si>
    <t>It gave me a chance to socialise or make new friends</t>
  </si>
  <si>
    <t>I engaged because someone I live with or care about encouraged me to watch or join in</t>
  </si>
  <si>
    <t>I was curious or just happened to come across it</t>
  </si>
  <si>
    <t>I wanted to share the moment with my children</t>
  </si>
  <si>
    <t>I watched it out of boredom or to pass the time</t>
  </si>
  <si>
    <t>Other(please specify)</t>
  </si>
  <si>
    <t>What are your reasons, if any,  for engaging with that event? Please select all that apply.</t>
  </si>
  <si>
    <t>The funeral of Queen Elizabeth II (2022)</t>
  </si>
  <si>
    <t>London 2012 Olympic and Paralympic Games</t>
  </si>
  <si>
    <t>The Coronation of King Charles III (2023)</t>
  </si>
  <si>
    <t>Royal weddings (e.g., William &amp; Kate – 2011; Harry &amp; Meghan 2018)</t>
  </si>
  <si>
    <t>The Platinum Jubilee (2022)</t>
  </si>
  <si>
    <t>“Clap for Carers” during COVID-19 lockdowns (2020)</t>
  </si>
  <si>
    <t>D-Day 80th Anniversary (2024)</t>
  </si>
  <si>
    <t>VE Day 75th Anniversary (2020)</t>
  </si>
  <si>
    <t>100th Anniversary of First World War / 14-18 Now (2014-2018)</t>
  </si>
  <si>
    <t>UEFA Euro 2020 (hosted in 2021)</t>
  </si>
  <si>
    <t>UEFA Women’s Euros (2022)</t>
  </si>
  <si>
    <t>Commonwealth Games (Manchester 2002 ; Glasgow 2014; Birmingham 2022 )</t>
  </si>
  <si>
    <t>Eurovision Song Contest in Liverpool (2023)</t>
  </si>
  <si>
    <t>Glastonbury's 50th Anniversary (hosted in 2022)</t>
  </si>
  <si>
    <t>Rugby World Cup (2015)</t>
  </si>
  <si>
    <t>Cricket World Cup (2019)</t>
  </si>
  <si>
    <t>Windrush 75th Anniversary (2023)</t>
  </si>
  <si>
    <t>UK City of Culture (Derry/Londonderry 2013; Hull 2017; Coventry 2021; Bradford 2025)</t>
  </si>
  <si>
    <t>Unboxed (2022)</t>
  </si>
  <si>
    <t>Which of the following major public events that took place in the UK in recent decades, do you feel have left a lasting impact on the country as a whole? Select all that apply</t>
  </si>
  <si>
    <t>They boost tourism and spending in the hospitality sectors</t>
  </si>
  <si>
    <t>They boost national pride and unity</t>
  </si>
  <si>
    <t>They demonstrate what the UK can achieve</t>
  </si>
  <si>
    <t>They create jobs and temporary employment</t>
  </si>
  <si>
    <t>They inspire young people to get involved in sport or the arts</t>
  </si>
  <si>
    <t>They bring communities together through shared celebration</t>
  </si>
  <si>
    <t>They support the local economy and small businesses</t>
  </si>
  <si>
    <t>They strengthen the UK’s global reputation</t>
  </si>
  <si>
    <t>They provide local benefits to host cities/regions</t>
  </si>
  <si>
    <t>They encourage international recognition and future investment in the UK</t>
  </si>
  <si>
    <t>They leave behind useful infrastructure or venues</t>
  </si>
  <si>
    <t>They help people learn about the UK’s history</t>
  </si>
  <si>
    <t>They provide opportunities for volunteering or civic involvement</t>
  </si>
  <si>
    <t>NA- I don’t see any benefits</t>
  </si>
  <si>
    <t>Which of the following, if any, do you see as benefits to large-scale events like the Olympics, Eurovision, Commonwealth Games being hosted in the UK? Select all that apply</t>
  </si>
  <si>
    <t>They cost too much / offer poor value for money</t>
  </si>
  <si>
    <t>They involve too much taxpayer funding for limited return</t>
  </si>
  <si>
    <t>They can leave behind “white elephant” infrastructure that doesn’t get used</t>
  </si>
  <si>
    <t>They often benefit only the host city or region, not the whole country</t>
  </si>
  <si>
    <t>They place too much pressure on public services and infrastructure</t>
  </si>
  <si>
    <t>They disrupt local communities or residents during planning or delivery</t>
  </si>
  <si>
    <t>They feel overly commercialised or elitist</t>
  </si>
  <si>
    <t>They feel like a distraction from more important issues</t>
  </si>
  <si>
    <t>NA-I don’t see any drawbacks</t>
  </si>
  <si>
    <t>They prioritise national image over people’s real needs</t>
  </si>
  <si>
    <t>They benefit only a small group of people in practice</t>
  </si>
  <si>
    <t>They have a negative environmental impact / are unsustainable</t>
  </si>
  <si>
    <t>They don’t reflect the full diversity of UK communities</t>
  </si>
  <si>
    <t>Which of the following, if any, do you see as potential drawbacks to large-scale events like the Olympics, Eurovision, Commonwealth Games being hosted in the UK? Select all that apply</t>
  </si>
  <si>
    <t>The benefits of hosting large-scale events in the UK outweigh the drawbacks</t>
  </si>
  <si>
    <t>The drawbacks of hosting large-scale events in the UK outweigh the benefits</t>
  </si>
  <si>
    <t xml:space="preserve"> Thinking about events like the Olympics, Eurovision or the Commonwealth Games being hosted in the UK, which of the following comes closest to your view?</t>
  </si>
  <si>
    <t>They allow people to feel part of something bigger</t>
  </si>
  <si>
    <t>They celebrate what it means to be British today</t>
  </si>
  <si>
    <t>They reinforce a shared sense of identity across the UK</t>
  </si>
  <si>
    <t>They show off the UK’s cities, venues, or infrastructure</t>
  </si>
  <si>
    <t>They reflect UK’s contribution to global culture</t>
  </si>
  <si>
    <t>They inspire local events, street parties, or neighbourhood gatherings</t>
  </si>
  <si>
    <t>Some say that hosting large-scale events such as the 2012 Olympics, the Coronation and Glastonbury make them feel proud to live in the UK. Why do you think that is? Select all that apply</t>
  </si>
  <si>
    <t xml:space="preserve"> The event takes place in iconic UK locations or landmarks</t>
  </si>
  <si>
    <t xml:space="preserve"> The event involves UK traditions or cultural symbols</t>
  </si>
  <si>
    <t xml:space="preserve"> The event attracts positive international attention for the UK</t>
  </si>
  <si>
    <t xml:space="preserve"> The event features well-known figures from the UK (e.g. performers, athletes, public figures)</t>
  </si>
  <si>
    <t xml:space="preserve"> The event is well covered by UK media or broadcasters (e.g., BBC-led storytelling or commentary)</t>
  </si>
  <si>
    <t>Makes me feel much more proud</t>
  </si>
  <si>
    <t>Makes me feel a bit more proud</t>
  </si>
  <si>
    <t>No real impact on how proud I feel</t>
  </si>
  <si>
    <t>Makes me feel a bit less proud</t>
  </si>
  <si>
    <t>Makes me feel much less proud</t>
  </si>
  <si>
    <t>Grid Summary: You said that some UK-hosted events make you feel proud to live in the UK. Thinking about those kinds of events, to what extent do each of the following impact your sense of pride?</t>
  </si>
  <si>
    <t>You said that some UK-hosted events make you feel proud to live in the UK. Thinking about those kinds of events, to what extent do each of the following impact your sense of pride?: The event takes place in iconic UK locations or landmarks</t>
  </si>
  <si>
    <t>You said that some UK-hosted events make you feel proud to live in the UK. Thinking about those kinds of events, to what extent do each of the following impact your sense of pride?: The event involves UK traditions or cultural symbols</t>
  </si>
  <si>
    <t>You said that some UK-hosted events make you feel proud to live in the UK. Thinking about those kinds of events, to what extent do each of the following impact your sense of pride?: The event attracts positive international attention for the UK</t>
  </si>
  <si>
    <t>You said that some UK-hosted events make you feel proud to live in the UK. Thinking about those kinds of events, to what extent do each of the following impact your sense of pride?: The event features well-known figures from the UK (e.g. performers, athletes, public figures)</t>
  </si>
  <si>
    <t>You said that some UK-hosted events make you feel proud to live in the UK. Thinking about those kinds of events, to what extent do each of the following impact your sense of pride?: The event is well covered by UK media or broadcasters (e.g., BBC-led storytelling or commentary)</t>
  </si>
  <si>
    <t>I feel more included in national moments when they happen near where I live.</t>
  </si>
  <si>
    <t>I still feel part of a national moment, even if the event takes place somewhere else in the country.</t>
  </si>
  <si>
    <t xml:space="preserve"> Which of the following comes closer to your view?</t>
  </si>
  <si>
    <t xml:space="preserve"> A UK-wide commemorative event (e.g. to mark a major national anniversary or moment of remembrance)</t>
  </si>
  <si>
    <t xml:space="preserve"> A sporting event with global visibility (e.g. hosting the Olympics, Commonwealth Games, UEFA Euros)</t>
  </si>
  <si>
    <t xml:space="preserve"> A travelling national showcase, such as a touring cultural exhibition or performance series across UK regions</t>
  </si>
  <si>
    <t xml:space="preserve"> A major music or cultural festival with national reach</t>
  </si>
  <si>
    <t xml:space="preserve"> A localised but nationally broadcast event (e.g. Glastonbury Festival, Edinburgh Tattoo)</t>
  </si>
  <si>
    <t xml:space="preserve"> A large state or royal celebration (e.g. Coronation, Jubilee, Royal Wedding)</t>
  </si>
  <si>
    <t>Strongly support</t>
  </si>
  <si>
    <t>Somewhat support</t>
  </si>
  <si>
    <t>Neither support nor oppose</t>
  </si>
  <si>
    <t>Somewhat oppose</t>
  </si>
  <si>
    <t>Strongly oppose</t>
  </si>
  <si>
    <t>Total Support:</t>
  </si>
  <si>
    <t>Total Oppose:</t>
  </si>
  <si>
    <t>Grid Summary: To what extent would you support or oppose using public money to help fund each of the following types of large-scale national events in the UK?</t>
  </si>
  <si>
    <t>To what extent would you support or oppose using public money to help fund each of the following types of large-scale national events in the UK?: A major music or cultural festival with national reach</t>
  </si>
  <si>
    <t>To what extent would you support or oppose using public money to help fund each of the following types of large-scale national events in the UK?: A large state or royal celebration (e.g. Coronation, Jubilee, Royal Wedding)</t>
  </si>
  <si>
    <t>To what extent would you support or oppose using public money to help fund each of the following types of large-scale national events in the UK?: A UK-wide commemorative event (e.g. to mark a major national anniversary or moment of remembrance)</t>
  </si>
  <si>
    <t>To what extent would you support or oppose using public money to help fund each of the following types of large-scale national events in the UK?: A sporting event with global visibility (e.g. hosting the Olympics, Commonwealth Games, UEFA Euros)</t>
  </si>
  <si>
    <t>To what extent would you support or oppose using public money to help fund each of the following types of large-scale national events in the UK?: A travelling national showcase, such as a touring cultural exhibition or performance series across UK regions</t>
  </si>
  <si>
    <t>To what extent would you support or oppose using public money to help fund each of the following types of large-scale national events in the UK?: A localised but nationally broadcast event (e.g. Glastonbury Festival, Edinburgh Tattoo)</t>
  </si>
  <si>
    <t xml:space="preserve"> It was held in your region or local area</t>
  </si>
  <si>
    <t xml:space="preserve"> It was free or low-cost to attend    </t>
  </si>
  <si>
    <t xml:space="preserve"> It left a lasting legacy (e.g. infrastructure, jobs, culture)</t>
  </si>
  <si>
    <t xml:space="preserve"> It celebrated diverse voices and cultures across the UK</t>
  </si>
  <si>
    <t xml:space="preserve"> It was designed to be environmentally sustainable</t>
  </si>
  <si>
    <t xml:space="preserve"> It attracted global attention or tourism</t>
  </si>
  <si>
    <t>Much more likely</t>
  </si>
  <si>
    <t>Somewhat more likely</t>
  </si>
  <si>
    <t>No difference</t>
  </si>
  <si>
    <t>Less likely</t>
  </si>
  <si>
    <t>Much less likely</t>
  </si>
  <si>
    <t>Grid Summary: Would you be more likely to support public spending on a large-scale national event if...</t>
  </si>
  <si>
    <t>Would you be more likely to support public spending on a large-scale national event if...: It was held in your region or local area</t>
  </si>
  <si>
    <t>Would you be more likely to support public spending on a large-scale national event if...: It was free or low-cost to attend    </t>
  </si>
  <si>
    <t>Would you be more likely to support public spending on a large-scale national event if...: It left a lasting legacy (e.g. infrastructure, jobs, culture)</t>
  </si>
  <si>
    <t>Would you be more likely to support public spending on a large-scale national event if...: It celebrated diverse voices and cultures across the UK</t>
  </si>
  <si>
    <t>Would you be more likely to support public spending on a large-scale national event if...: It was designed to be environmentally sustainable</t>
  </si>
  <si>
    <t>Would you be more likely to support public spending on a large-scale national event if...: It attracted global attention or tourism</t>
  </si>
  <si>
    <t>Full Results</t>
  </si>
  <si>
    <t>BASE: Respondents who grew up in Scotland or live there now</t>
  </si>
  <si>
    <t>BASE: Respondents who grew up or now live in England</t>
  </si>
  <si>
    <t>BASE: Respondents who grew up or now live in Scotland</t>
  </si>
  <si>
    <t>BASE: Respondents who grew up or now live in Wales</t>
  </si>
  <si>
    <t>BASE: Respondents who grew up or now live in Northern Ireland</t>
  </si>
  <si>
    <t>BASE: Respondents who have children</t>
  </si>
  <si>
    <t>BASE: Question displayed after respondents were shown symbolic/narrative frame</t>
  </si>
  <si>
    <t>BASE: Question displayed after respondents were shown national achievement frame</t>
  </si>
  <si>
    <t>BASE: Question displayed after respondents were shown communal experience frame</t>
  </si>
  <si>
    <t>BASE: Respondents who said that they have engaged with a UK-wide or large-scale community event</t>
  </si>
  <si>
    <t xml:space="preserve">BASE: Respondents who were able to select a UK-wide or large-scale community event that they have engaged with
</t>
  </si>
  <si>
    <t>BASE: Respondents who were able to select a UK-wide or large-scale community event that they have engaged with</t>
  </si>
  <si>
    <t>BASE: Respondents who agreed that some UK-hosted events make you feel proud to live in the UK</t>
  </si>
  <si>
    <t>Sideline Sceptics</t>
  </si>
  <si>
    <t>Proud Participants</t>
  </si>
  <si>
    <t>Nostalgic Nationalists</t>
  </si>
  <si>
    <t>Cultural Centrists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</si>
</sst>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2">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11" fillId="0" borderId="0" xfId="0" applyFont="1"/>
    <xf numFmtId="0" fontId="8"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0.90625" defaultRowHeight="14.5" x14ac:dyDescent="0.35"/>
  <sheetData>
    <row r="7" spans="6:12" ht="40" customHeight="1" x14ac:dyDescent="0.35">
      <c r="F7" s="26" t="s">
        <v>0</v>
      </c>
      <c r="G7" s="27"/>
      <c r="H7" s="27"/>
      <c r="I7" s="27"/>
      <c r="J7" s="27"/>
      <c r="K7" s="27"/>
      <c r="L7" s="27"/>
    </row>
    <row r="10" spans="6:12" ht="20" customHeight="1" x14ac:dyDescent="0.45">
      <c r="F10" s="2" t="s">
        <v>1</v>
      </c>
      <c r="K10" s="3" t="s">
        <v>2</v>
      </c>
    </row>
    <row r="11" spans="6:12" ht="20" customHeight="1" x14ac:dyDescent="0.45">
      <c r="F11" s="2" t="s">
        <v>3</v>
      </c>
      <c r="K11" s="3" t="s">
        <v>4</v>
      </c>
    </row>
    <row r="12" spans="6:12" ht="20" customHeight="1" x14ac:dyDescent="0.45">
      <c r="F12" s="2" t="s">
        <v>5</v>
      </c>
      <c r="K12" s="3" t="s">
        <v>6</v>
      </c>
    </row>
    <row r="13" spans="6:12" ht="20" customHeight="1" x14ac:dyDescent="0.45">
      <c r="F13" s="2" t="s">
        <v>7</v>
      </c>
      <c r="K13" s="3">
        <v>4000</v>
      </c>
    </row>
    <row r="14" spans="6:12" ht="18.5" x14ac:dyDescent="0.45">
      <c r="F14" s="2"/>
    </row>
    <row r="15" spans="6:12" ht="18.5" x14ac:dyDescent="0.45">
      <c r="F15" s="2"/>
    </row>
    <row r="16" spans="6:12" ht="18.5" x14ac:dyDescent="0.45">
      <c r="F16" s="2" t="s">
        <v>8</v>
      </c>
    </row>
    <row r="17" spans="6:13" ht="50" customHeight="1" x14ac:dyDescent="0.35">
      <c r="F17" s="28" t="s">
        <v>9</v>
      </c>
      <c r="G17" s="27"/>
      <c r="H17" s="27"/>
      <c r="I17" s="27"/>
      <c r="J17" s="27"/>
      <c r="K17" s="27"/>
      <c r="L17" s="27"/>
      <c r="M17" s="27"/>
    </row>
    <row r="19" spans="6:13" ht="30" customHeight="1" x14ac:dyDescent="0.35">
      <c r="F19" s="4" t="s">
        <v>10</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C20"/>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112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236</v>
      </c>
      <c r="D7" s="10">
        <v>90</v>
      </c>
      <c r="E7" s="10">
        <v>144</v>
      </c>
      <c r="F7" s="10"/>
      <c r="G7" s="10">
        <v>16</v>
      </c>
      <c r="H7" s="10">
        <v>31</v>
      </c>
      <c r="I7" s="10">
        <v>37</v>
      </c>
      <c r="J7" s="10">
        <v>42</v>
      </c>
      <c r="K7" s="10">
        <v>71</v>
      </c>
      <c r="L7" s="10">
        <v>39</v>
      </c>
      <c r="M7" s="10"/>
      <c r="N7" s="10">
        <v>70</v>
      </c>
      <c r="O7" s="10">
        <v>79</v>
      </c>
      <c r="P7" s="10">
        <v>28</v>
      </c>
      <c r="Q7" s="10">
        <v>58</v>
      </c>
      <c r="R7" s="10"/>
      <c r="S7" s="10">
        <v>9</v>
      </c>
      <c r="T7" s="10">
        <v>4</v>
      </c>
      <c r="U7" s="10">
        <v>3</v>
      </c>
      <c r="V7" s="10">
        <v>1</v>
      </c>
      <c r="W7" s="10" t="s">
        <v>56</v>
      </c>
      <c r="X7" s="10">
        <v>2</v>
      </c>
      <c r="Y7" s="10">
        <v>3</v>
      </c>
      <c r="Z7" s="10" t="s">
        <v>56</v>
      </c>
      <c r="AA7" s="10">
        <v>2</v>
      </c>
      <c r="AB7" s="10">
        <v>3</v>
      </c>
      <c r="AC7" s="10">
        <v>208</v>
      </c>
      <c r="AD7" s="10">
        <v>1</v>
      </c>
      <c r="AE7" s="10"/>
      <c r="AF7" s="10">
        <v>36</v>
      </c>
      <c r="AG7" s="10">
        <v>4</v>
      </c>
      <c r="AH7" s="10">
        <v>188</v>
      </c>
      <c r="AI7" s="10" t="s">
        <v>56</v>
      </c>
      <c r="AJ7" s="10"/>
      <c r="AK7" s="10">
        <v>8</v>
      </c>
      <c r="AL7" s="10">
        <v>17</v>
      </c>
      <c r="AM7" s="10"/>
      <c r="AN7" s="10">
        <v>27</v>
      </c>
      <c r="AO7" s="10">
        <v>64</v>
      </c>
      <c r="AP7" s="10">
        <v>24</v>
      </c>
      <c r="AQ7" s="10">
        <v>55</v>
      </c>
      <c r="AR7" s="10">
        <v>49</v>
      </c>
      <c r="AS7" s="10">
        <v>17</v>
      </c>
      <c r="AT7" s="10"/>
      <c r="AU7" s="10">
        <v>145</v>
      </c>
      <c r="AV7" s="10">
        <v>91</v>
      </c>
      <c r="AW7" s="10"/>
      <c r="AX7" s="10">
        <v>67</v>
      </c>
      <c r="AY7" s="10">
        <v>169</v>
      </c>
      <c r="AZ7" s="10"/>
      <c r="BA7" s="10">
        <v>217</v>
      </c>
      <c r="BB7" s="10">
        <v>19</v>
      </c>
      <c r="BC7" s="10"/>
      <c r="BD7" s="10">
        <v>119</v>
      </c>
      <c r="BE7" s="10"/>
      <c r="BF7" s="10">
        <v>27</v>
      </c>
      <c r="BG7" s="10"/>
      <c r="BH7" s="10">
        <v>4</v>
      </c>
      <c r="BI7" s="10"/>
      <c r="BJ7" s="10">
        <v>146</v>
      </c>
      <c r="BK7" s="10"/>
      <c r="BL7" s="10">
        <v>53</v>
      </c>
      <c r="BM7" s="10">
        <v>51</v>
      </c>
      <c r="BN7" s="10">
        <v>69</v>
      </c>
      <c r="BO7" s="10">
        <v>63</v>
      </c>
      <c r="BP7" s="10"/>
      <c r="BQ7" s="10">
        <v>83</v>
      </c>
      <c r="BR7" s="10">
        <v>41</v>
      </c>
      <c r="BS7" s="10">
        <v>29</v>
      </c>
      <c r="BT7" s="10">
        <v>12</v>
      </c>
      <c r="BU7" s="10">
        <v>10</v>
      </c>
      <c r="BV7" s="10">
        <v>34</v>
      </c>
      <c r="BW7" s="10"/>
      <c r="BX7" s="10">
        <v>50</v>
      </c>
      <c r="BY7" s="10">
        <v>38</v>
      </c>
      <c r="BZ7" s="10">
        <v>48</v>
      </c>
      <c r="CA7" s="10">
        <v>12</v>
      </c>
      <c r="CB7" s="10">
        <v>12</v>
      </c>
      <c r="CC7" s="10">
        <v>26</v>
      </c>
    </row>
    <row r="8" spans="2:81" ht="30" customHeight="1" x14ac:dyDescent="0.35">
      <c r="B8" s="11" t="s">
        <v>20</v>
      </c>
      <c r="C8" s="11">
        <v>227</v>
      </c>
      <c r="D8" s="11">
        <v>87</v>
      </c>
      <c r="E8" s="11">
        <v>139</v>
      </c>
      <c r="F8" s="11"/>
      <c r="G8" s="11">
        <v>16</v>
      </c>
      <c r="H8" s="11">
        <v>33</v>
      </c>
      <c r="I8" s="11">
        <v>37</v>
      </c>
      <c r="J8" s="11">
        <v>41</v>
      </c>
      <c r="K8" s="11">
        <v>65</v>
      </c>
      <c r="L8" s="11">
        <v>36</v>
      </c>
      <c r="M8" s="11"/>
      <c r="N8" s="11">
        <v>65</v>
      </c>
      <c r="O8" s="11">
        <v>76</v>
      </c>
      <c r="P8" s="11">
        <v>29</v>
      </c>
      <c r="Q8" s="11">
        <v>57</v>
      </c>
      <c r="R8" s="11"/>
      <c r="S8" s="11">
        <v>9</v>
      </c>
      <c r="T8" s="11">
        <v>4</v>
      </c>
      <c r="U8" s="11">
        <v>3</v>
      </c>
      <c r="V8" s="11">
        <v>1</v>
      </c>
      <c r="W8" s="11" t="s">
        <v>56</v>
      </c>
      <c r="X8" s="11">
        <v>2</v>
      </c>
      <c r="Y8" s="11">
        <v>3</v>
      </c>
      <c r="Z8" s="11" t="s">
        <v>56</v>
      </c>
      <c r="AA8" s="11">
        <v>2</v>
      </c>
      <c r="AB8" s="11">
        <v>3</v>
      </c>
      <c r="AC8" s="11">
        <v>200</v>
      </c>
      <c r="AD8" s="11">
        <v>1</v>
      </c>
      <c r="AE8" s="11"/>
      <c r="AF8" s="11">
        <v>34</v>
      </c>
      <c r="AG8" s="11">
        <v>4</v>
      </c>
      <c r="AH8" s="11">
        <v>182</v>
      </c>
      <c r="AI8" s="11" t="s">
        <v>56</v>
      </c>
      <c r="AJ8" s="11"/>
      <c r="AK8" s="11">
        <v>8</v>
      </c>
      <c r="AL8" s="11">
        <v>16</v>
      </c>
      <c r="AM8" s="11"/>
      <c r="AN8" s="11">
        <v>27</v>
      </c>
      <c r="AO8" s="11">
        <v>61</v>
      </c>
      <c r="AP8" s="11">
        <v>23</v>
      </c>
      <c r="AQ8" s="11">
        <v>53</v>
      </c>
      <c r="AR8" s="11">
        <v>46</v>
      </c>
      <c r="AS8" s="11">
        <v>16</v>
      </c>
      <c r="AT8" s="11"/>
      <c r="AU8" s="11">
        <v>138</v>
      </c>
      <c r="AV8" s="11">
        <v>90</v>
      </c>
      <c r="AW8" s="11"/>
      <c r="AX8" s="11">
        <v>64</v>
      </c>
      <c r="AY8" s="11">
        <v>163</v>
      </c>
      <c r="AZ8" s="11"/>
      <c r="BA8" s="11">
        <v>208</v>
      </c>
      <c r="BB8" s="11">
        <v>20</v>
      </c>
      <c r="BC8" s="11"/>
      <c r="BD8" s="11">
        <v>114</v>
      </c>
      <c r="BE8" s="11"/>
      <c r="BF8" s="11">
        <v>25</v>
      </c>
      <c r="BG8" s="11"/>
      <c r="BH8" s="11">
        <v>4</v>
      </c>
      <c r="BI8" s="11"/>
      <c r="BJ8" s="11">
        <v>140</v>
      </c>
      <c r="BK8" s="11"/>
      <c r="BL8" s="11">
        <v>51</v>
      </c>
      <c r="BM8" s="11">
        <v>49</v>
      </c>
      <c r="BN8" s="11">
        <v>66</v>
      </c>
      <c r="BO8" s="11">
        <v>61</v>
      </c>
      <c r="BP8" s="11"/>
      <c r="BQ8" s="11">
        <v>79</v>
      </c>
      <c r="BR8" s="11">
        <v>40</v>
      </c>
      <c r="BS8" s="11">
        <v>28</v>
      </c>
      <c r="BT8" s="11">
        <v>11</v>
      </c>
      <c r="BU8" s="11">
        <v>10</v>
      </c>
      <c r="BV8" s="11">
        <v>33</v>
      </c>
      <c r="BW8" s="11"/>
      <c r="BX8" s="11">
        <v>48</v>
      </c>
      <c r="BY8" s="11">
        <v>37</v>
      </c>
      <c r="BZ8" s="11">
        <v>47</v>
      </c>
      <c r="CA8" s="11">
        <v>12</v>
      </c>
      <c r="CB8" s="11">
        <v>11</v>
      </c>
      <c r="CC8" s="11">
        <v>25</v>
      </c>
    </row>
    <row r="9" spans="2:81" x14ac:dyDescent="0.35">
      <c r="B9" s="18" t="s">
        <v>101</v>
      </c>
      <c r="C9" s="17">
        <v>0.157937144979442</v>
      </c>
      <c r="D9" s="17">
        <v>0.126971578500606</v>
      </c>
      <c r="E9" s="17">
        <v>0.17272162239238201</v>
      </c>
      <c r="F9" s="17"/>
      <c r="G9" s="17">
        <v>0.122926494968364</v>
      </c>
      <c r="H9" s="17">
        <v>0.239105272139886</v>
      </c>
      <c r="I9" s="17">
        <v>7.5804605918624396E-2</v>
      </c>
      <c r="J9" s="17">
        <v>0.11885210342652</v>
      </c>
      <c r="K9" s="17">
        <v>0.19692218335414799</v>
      </c>
      <c r="L9" s="17">
        <v>0.15786242162333999</v>
      </c>
      <c r="M9" s="17"/>
      <c r="N9" s="17">
        <v>0.138099186399499</v>
      </c>
      <c r="O9" s="17">
        <v>0.15281894651297001</v>
      </c>
      <c r="P9" s="17">
        <v>0.18405644491833301</v>
      </c>
      <c r="Q9" s="17">
        <v>0.15988405540529799</v>
      </c>
      <c r="R9" s="17"/>
      <c r="S9" s="17">
        <v>0</v>
      </c>
      <c r="T9" s="17">
        <v>0</v>
      </c>
      <c r="U9" s="17">
        <v>0</v>
      </c>
      <c r="V9" s="17">
        <v>0</v>
      </c>
      <c r="W9" s="17" t="s">
        <v>88</v>
      </c>
      <c r="X9" s="17">
        <v>0</v>
      </c>
      <c r="Y9" s="17">
        <v>0</v>
      </c>
      <c r="Z9" s="17" t="s">
        <v>88</v>
      </c>
      <c r="AA9" s="17">
        <v>0</v>
      </c>
      <c r="AB9" s="17">
        <v>0.31788235998703301</v>
      </c>
      <c r="AC9" s="17">
        <v>0.168554389434529</v>
      </c>
      <c r="AD9" s="17">
        <v>1</v>
      </c>
      <c r="AE9" s="17"/>
      <c r="AF9" s="17">
        <v>0.67395520082004001</v>
      </c>
      <c r="AG9" s="17">
        <v>0.76036908906505196</v>
      </c>
      <c r="AH9" s="17">
        <v>4.9934134713909499E-2</v>
      </c>
      <c r="AI9" s="17" t="s">
        <v>88</v>
      </c>
      <c r="AJ9" s="17"/>
      <c r="AK9" s="17">
        <v>0.13477764708544901</v>
      </c>
      <c r="AL9" s="17">
        <v>0.113347018069214</v>
      </c>
      <c r="AM9" s="17"/>
      <c r="AN9" s="17">
        <v>0.15607029400807099</v>
      </c>
      <c r="AO9" s="17">
        <v>8.8869215666537493E-2</v>
      </c>
      <c r="AP9" s="17">
        <v>4.3165958356016602E-2</v>
      </c>
      <c r="AQ9" s="17">
        <v>0.22729829050520201</v>
      </c>
      <c r="AR9" s="17">
        <v>0.22598926985693299</v>
      </c>
      <c r="AS9" s="17">
        <v>0.16942932439889699</v>
      </c>
      <c r="AT9" s="17"/>
      <c r="AU9" s="17">
        <v>0.15962663206330299</v>
      </c>
      <c r="AV9" s="17">
        <v>0.155336897054381</v>
      </c>
      <c r="AW9" s="17"/>
      <c r="AX9" s="17">
        <v>0.16799629063809099</v>
      </c>
      <c r="AY9" s="17">
        <v>0.15395395671141901</v>
      </c>
      <c r="AZ9" s="17"/>
      <c r="BA9" s="17">
        <v>0.16148647031904501</v>
      </c>
      <c r="BB9" s="17">
        <v>0.120217849567646</v>
      </c>
      <c r="BC9" s="17"/>
      <c r="BD9" s="17">
        <v>0.16953068498398999</v>
      </c>
      <c r="BE9" s="17"/>
      <c r="BF9" s="17">
        <v>0.64437586911904299</v>
      </c>
      <c r="BG9" s="17"/>
      <c r="BH9" s="17">
        <v>0.71846807709989702</v>
      </c>
      <c r="BI9" s="17"/>
      <c r="BJ9" s="17">
        <v>0</v>
      </c>
      <c r="BK9" s="17"/>
      <c r="BL9" s="17">
        <v>0.163911432197763</v>
      </c>
      <c r="BM9" s="17">
        <v>6.14530216013622E-2</v>
      </c>
      <c r="BN9" s="17">
        <v>0.26785926428734103</v>
      </c>
      <c r="BO9" s="17">
        <v>0.11264517315289101</v>
      </c>
      <c r="BP9" s="17"/>
      <c r="BQ9" s="17">
        <v>9.4795357082664497E-2</v>
      </c>
      <c r="BR9" s="17">
        <v>0.20138608117332099</v>
      </c>
      <c r="BS9" s="17">
        <v>0.240046859971699</v>
      </c>
      <c r="BT9" s="17">
        <v>0.24482343723987601</v>
      </c>
      <c r="BU9" s="17">
        <v>0.399741254298072</v>
      </c>
      <c r="BV9" s="17">
        <v>0.17940938601225601</v>
      </c>
      <c r="BW9" s="17"/>
      <c r="BX9" s="17">
        <v>9.4554384906446701E-2</v>
      </c>
      <c r="BY9" s="17">
        <v>0.16099319193469799</v>
      </c>
      <c r="BZ9" s="17">
        <v>0.18802463578446299</v>
      </c>
      <c r="CA9" s="17">
        <v>0.155135653711965</v>
      </c>
      <c r="CB9" s="17">
        <v>0.26216012725075599</v>
      </c>
      <c r="CC9" s="17">
        <v>0.19979569476834799</v>
      </c>
    </row>
    <row r="10" spans="2:81" x14ac:dyDescent="0.35">
      <c r="B10" s="18" t="s">
        <v>58</v>
      </c>
      <c r="C10" s="17">
        <v>2.9067581774822101E-2</v>
      </c>
      <c r="D10" s="17">
        <v>1.1308397421897201E-2</v>
      </c>
      <c r="E10" s="17">
        <v>4.05862892982366E-2</v>
      </c>
      <c r="F10" s="17"/>
      <c r="G10" s="17">
        <v>0</v>
      </c>
      <c r="H10" s="17">
        <v>0</v>
      </c>
      <c r="I10" s="17">
        <v>2.4820923263618001E-2</v>
      </c>
      <c r="J10" s="17">
        <v>6.9690872474686805E-2</v>
      </c>
      <c r="K10" s="17">
        <v>2.8766776210185099E-2</v>
      </c>
      <c r="L10" s="17">
        <v>2.74286604140665E-2</v>
      </c>
      <c r="M10" s="17"/>
      <c r="N10" s="17">
        <v>2.79492104007204E-2</v>
      </c>
      <c r="O10" s="17">
        <v>4.9973392336131003E-2</v>
      </c>
      <c r="P10" s="17">
        <v>3.4158732794834397E-2</v>
      </c>
      <c r="Q10" s="17">
        <v>0</v>
      </c>
      <c r="R10" s="17"/>
      <c r="S10" s="17">
        <v>0.113325677923805</v>
      </c>
      <c r="T10" s="17">
        <v>0</v>
      </c>
      <c r="U10" s="17">
        <v>0</v>
      </c>
      <c r="V10" s="17">
        <v>0</v>
      </c>
      <c r="W10" s="17" t="s">
        <v>88</v>
      </c>
      <c r="X10" s="17">
        <v>0</v>
      </c>
      <c r="Y10" s="17">
        <v>0</v>
      </c>
      <c r="Z10" s="17" t="s">
        <v>88</v>
      </c>
      <c r="AA10" s="17">
        <v>0.48684053350117601</v>
      </c>
      <c r="AB10" s="17">
        <v>0</v>
      </c>
      <c r="AC10" s="17">
        <v>2.3686976885821599E-2</v>
      </c>
      <c r="AD10" s="17">
        <v>0</v>
      </c>
      <c r="AE10" s="17"/>
      <c r="AF10" s="17">
        <v>2.8514264489847702E-2</v>
      </c>
      <c r="AG10" s="17">
        <v>0</v>
      </c>
      <c r="AH10" s="17">
        <v>3.1071418203243901E-2</v>
      </c>
      <c r="AI10" s="17" t="s">
        <v>88</v>
      </c>
      <c r="AJ10" s="17"/>
      <c r="AK10" s="17">
        <v>0</v>
      </c>
      <c r="AL10" s="17">
        <v>6.0777654816251199E-2</v>
      </c>
      <c r="AM10" s="17"/>
      <c r="AN10" s="17">
        <v>3.3065887212030597E-2</v>
      </c>
      <c r="AO10" s="17">
        <v>3.1109664236027301E-2</v>
      </c>
      <c r="AP10" s="17">
        <v>0</v>
      </c>
      <c r="AQ10" s="17">
        <v>5.4090379194928602E-2</v>
      </c>
      <c r="AR10" s="17">
        <v>2.0367879155901301E-2</v>
      </c>
      <c r="AS10" s="17">
        <v>0</v>
      </c>
      <c r="AT10" s="17"/>
      <c r="AU10" s="17">
        <v>4.1172236714889301E-2</v>
      </c>
      <c r="AV10" s="17">
        <v>1.04376057352507E-2</v>
      </c>
      <c r="AW10" s="17"/>
      <c r="AX10" s="17">
        <v>4.4603963609698899E-2</v>
      </c>
      <c r="AY10" s="17">
        <v>2.29155350750107E-2</v>
      </c>
      <c r="AZ10" s="17"/>
      <c r="BA10" s="17">
        <v>3.18027947057107E-2</v>
      </c>
      <c r="BB10" s="17">
        <v>0</v>
      </c>
      <c r="BC10" s="17"/>
      <c r="BD10" s="17">
        <v>4.1906506305465802E-2</v>
      </c>
      <c r="BE10" s="17"/>
      <c r="BF10" s="17">
        <v>3.51349705502755E-2</v>
      </c>
      <c r="BG10" s="17"/>
      <c r="BH10" s="17">
        <v>0</v>
      </c>
      <c r="BI10" s="17"/>
      <c r="BJ10" s="17">
        <v>0</v>
      </c>
      <c r="BK10" s="17"/>
      <c r="BL10" s="17">
        <v>0</v>
      </c>
      <c r="BM10" s="17">
        <v>7.6289918989460498E-2</v>
      </c>
      <c r="BN10" s="17">
        <v>2.8445649506636899E-2</v>
      </c>
      <c r="BO10" s="17">
        <v>1.6017968787761499E-2</v>
      </c>
      <c r="BP10" s="17"/>
      <c r="BQ10" s="17">
        <v>4.6910392030671599E-2</v>
      </c>
      <c r="BR10" s="17">
        <v>2.42484294227833E-2</v>
      </c>
      <c r="BS10" s="17">
        <v>3.3186441035224501E-2</v>
      </c>
      <c r="BT10" s="17">
        <v>0</v>
      </c>
      <c r="BU10" s="17">
        <v>0.100311000389621</v>
      </c>
      <c r="BV10" s="17">
        <v>0</v>
      </c>
      <c r="BW10" s="17"/>
      <c r="BX10" s="17">
        <v>7.7809478532102599E-2</v>
      </c>
      <c r="BY10" s="17">
        <v>5.1346681277592503E-2</v>
      </c>
      <c r="BZ10" s="17">
        <v>0</v>
      </c>
      <c r="CA10" s="17">
        <v>0</v>
      </c>
      <c r="CB10" s="17">
        <v>8.5197474161862699E-2</v>
      </c>
      <c r="CC10" s="17">
        <v>0</v>
      </c>
    </row>
    <row r="11" spans="2:81" x14ac:dyDescent="0.35">
      <c r="B11" s="18" t="s">
        <v>59</v>
      </c>
      <c r="C11" s="17">
        <v>2.9604848803853799E-2</v>
      </c>
      <c r="D11" s="17">
        <v>2.3349213592128201E-2</v>
      </c>
      <c r="E11" s="17">
        <v>3.3926869002553303E-2</v>
      </c>
      <c r="F11" s="17"/>
      <c r="G11" s="17">
        <v>0.128311568348011</v>
      </c>
      <c r="H11" s="17">
        <v>0</v>
      </c>
      <c r="I11" s="17">
        <v>2.4820923263618001E-2</v>
      </c>
      <c r="J11" s="17">
        <v>0</v>
      </c>
      <c r="K11" s="17">
        <v>5.7650777367760503E-2</v>
      </c>
      <c r="L11" s="17">
        <v>0</v>
      </c>
      <c r="M11" s="17"/>
      <c r="N11" s="17">
        <v>2.8724847216499001E-2</v>
      </c>
      <c r="O11" s="17">
        <v>3.6303343961919303E-2</v>
      </c>
      <c r="P11" s="17">
        <v>0</v>
      </c>
      <c r="Q11" s="17">
        <v>3.7044244742461298E-2</v>
      </c>
      <c r="R11" s="17"/>
      <c r="S11" s="17">
        <v>0.10963956659398701</v>
      </c>
      <c r="T11" s="17">
        <v>0</v>
      </c>
      <c r="U11" s="17">
        <v>0</v>
      </c>
      <c r="V11" s="17">
        <v>0</v>
      </c>
      <c r="W11" s="17" t="s">
        <v>88</v>
      </c>
      <c r="X11" s="17">
        <v>0</v>
      </c>
      <c r="Y11" s="17">
        <v>0.35357147177019999</v>
      </c>
      <c r="Z11" s="17" t="s">
        <v>88</v>
      </c>
      <c r="AA11" s="17">
        <v>0</v>
      </c>
      <c r="AB11" s="17">
        <v>0.380538836872921</v>
      </c>
      <c r="AC11" s="17">
        <v>1.8463201007547E-2</v>
      </c>
      <c r="AD11" s="17">
        <v>0</v>
      </c>
      <c r="AE11" s="17"/>
      <c r="AF11" s="17">
        <v>2.7519568493664801E-2</v>
      </c>
      <c r="AG11" s="17">
        <v>0</v>
      </c>
      <c r="AH11" s="17">
        <v>2.18847756751832E-2</v>
      </c>
      <c r="AI11" s="17" t="s">
        <v>88</v>
      </c>
      <c r="AJ11" s="17"/>
      <c r="AK11" s="17">
        <v>0.225064209599243</v>
      </c>
      <c r="AL11" s="17">
        <v>5.8800757734121599E-2</v>
      </c>
      <c r="AM11" s="17"/>
      <c r="AN11" s="17">
        <v>4.1467562045454001E-2</v>
      </c>
      <c r="AO11" s="17">
        <v>4.5537544822698499E-2</v>
      </c>
      <c r="AP11" s="17">
        <v>0</v>
      </c>
      <c r="AQ11" s="17">
        <v>1.7074113695498602E-2</v>
      </c>
      <c r="AR11" s="17">
        <v>2.0367879155901301E-2</v>
      </c>
      <c r="AS11" s="17">
        <v>5.9016107706760801E-2</v>
      </c>
      <c r="AT11" s="17"/>
      <c r="AU11" s="17">
        <v>2.67955512394327E-2</v>
      </c>
      <c r="AV11" s="17">
        <v>3.3928569436314997E-2</v>
      </c>
      <c r="AW11" s="17"/>
      <c r="AX11" s="17">
        <v>1.46505604743762E-2</v>
      </c>
      <c r="AY11" s="17">
        <v>3.55263999824472E-2</v>
      </c>
      <c r="AZ11" s="17"/>
      <c r="BA11" s="17">
        <v>2.3425547216381098E-2</v>
      </c>
      <c r="BB11" s="17">
        <v>9.5273357524599298E-2</v>
      </c>
      <c r="BC11" s="17"/>
      <c r="BD11" s="17">
        <v>1.67118707710158E-2</v>
      </c>
      <c r="BE11" s="17"/>
      <c r="BF11" s="17">
        <v>7.4865074048309097E-2</v>
      </c>
      <c r="BG11" s="17"/>
      <c r="BH11" s="17">
        <v>0.28153192290010298</v>
      </c>
      <c r="BI11" s="17"/>
      <c r="BJ11" s="17">
        <v>0</v>
      </c>
      <c r="BK11" s="17"/>
      <c r="BL11" s="17">
        <v>3.6261459009667797E-2</v>
      </c>
      <c r="BM11" s="17">
        <v>0</v>
      </c>
      <c r="BN11" s="17">
        <v>1.4222824753318399E-2</v>
      </c>
      <c r="BO11" s="17">
        <v>6.4336154581693394E-2</v>
      </c>
      <c r="BP11" s="17"/>
      <c r="BQ11" s="17">
        <v>3.5862655476258998E-2</v>
      </c>
      <c r="BR11" s="17">
        <v>2.3402543474395798E-2</v>
      </c>
      <c r="BS11" s="17">
        <v>3.26013134460552E-2</v>
      </c>
      <c r="BT11" s="17">
        <v>0</v>
      </c>
      <c r="BU11" s="17">
        <v>0.115227190294189</v>
      </c>
      <c r="BV11" s="17">
        <v>2.72838624836295E-2</v>
      </c>
      <c r="BW11" s="17"/>
      <c r="BX11" s="17">
        <v>3.86064026058619E-2</v>
      </c>
      <c r="BY11" s="17">
        <v>2.5217595104672801E-2</v>
      </c>
      <c r="BZ11" s="17">
        <v>4.3513691660125003E-2</v>
      </c>
      <c r="CA11" s="17">
        <v>8.1339918436764802E-2</v>
      </c>
      <c r="CB11" s="17">
        <v>0</v>
      </c>
      <c r="CC11" s="17">
        <v>0</v>
      </c>
    </row>
    <row r="12" spans="2:81" x14ac:dyDescent="0.35">
      <c r="B12" s="18" t="s">
        <v>102</v>
      </c>
      <c r="C12" s="17">
        <v>7.5472287469743105E-2</v>
      </c>
      <c r="D12" s="17">
        <v>7.4312887988125298E-2</v>
      </c>
      <c r="E12" s="17">
        <v>7.72294702749214E-2</v>
      </c>
      <c r="F12" s="17"/>
      <c r="G12" s="17">
        <v>0.121853010737159</v>
      </c>
      <c r="H12" s="17">
        <v>3.1355054031746502E-2</v>
      </c>
      <c r="I12" s="17">
        <v>8.2056154257563393E-2</v>
      </c>
      <c r="J12" s="17">
        <v>9.6550999323814501E-2</v>
      </c>
      <c r="K12" s="17">
        <v>7.0390188674515797E-2</v>
      </c>
      <c r="L12" s="17">
        <v>7.3471961802782093E-2</v>
      </c>
      <c r="M12" s="17"/>
      <c r="N12" s="17">
        <v>5.5641836885146498E-2</v>
      </c>
      <c r="O12" s="17">
        <v>7.36707281854031E-2</v>
      </c>
      <c r="P12" s="17">
        <v>0.14398100908518999</v>
      </c>
      <c r="Q12" s="17">
        <v>6.7309265830204301E-2</v>
      </c>
      <c r="R12" s="17"/>
      <c r="S12" s="17">
        <v>0.22467360986163401</v>
      </c>
      <c r="T12" s="17">
        <v>0</v>
      </c>
      <c r="U12" s="17">
        <v>0</v>
      </c>
      <c r="V12" s="17">
        <v>0</v>
      </c>
      <c r="W12" s="17" t="s">
        <v>88</v>
      </c>
      <c r="X12" s="17">
        <v>0.524938534008632</v>
      </c>
      <c r="Y12" s="17">
        <v>0</v>
      </c>
      <c r="Z12" s="17" t="s">
        <v>88</v>
      </c>
      <c r="AA12" s="17">
        <v>0</v>
      </c>
      <c r="AB12" s="17">
        <v>0</v>
      </c>
      <c r="AC12" s="17">
        <v>7.0579768933353507E-2</v>
      </c>
      <c r="AD12" s="17">
        <v>0</v>
      </c>
      <c r="AE12" s="17"/>
      <c r="AF12" s="17">
        <v>8.3256153765761606E-2</v>
      </c>
      <c r="AG12" s="17">
        <v>0.23963091093494801</v>
      </c>
      <c r="AH12" s="17">
        <v>6.8621885971779498E-2</v>
      </c>
      <c r="AI12" s="17" t="s">
        <v>88</v>
      </c>
      <c r="AJ12" s="17"/>
      <c r="AK12" s="17">
        <v>0.12004023661456301</v>
      </c>
      <c r="AL12" s="17">
        <v>0.119025539467323</v>
      </c>
      <c r="AM12" s="17"/>
      <c r="AN12" s="17">
        <v>0.102908473093503</v>
      </c>
      <c r="AO12" s="17">
        <v>9.3622918901856894E-2</v>
      </c>
      <c r="AP12" s="17">
        <v>7.8196276630867395E-2</v>
      </c>
      <c r="AQ12" s="17">
        <v>5.4794497215029402E-2</v>
      </c>
      <c r="AR12" s="17">
        <v>6.26233784580532E-2</v>
      </c>
      <c r="AS12" s="17">
        <v>6.11845068190831E-2</v>
      </c>
      <c r="AT12" s="17"/>
      <c r="AU12" s="17">
        <v>6.8828968295789703E-2</v>
      </c>
      <c r="AV12" s="17">
        <v>8.5696856253137901E-2</v>
      </c>
      <c r="AW12" s="17"/>
      <c r="AX12" s="17">
        <v>4.2529588480414902E-2</v>
      </c>
      <c r="AY12" s="17">
        <v>8.8516831865866605E-2</v>
      </c>
      <c r="AZ12" s="17"/>
      <c r="BA12" s="17">
        <v>6.3835322433210703E-2</v>
      </c>
      <c r="BB12" s="17">
        <v>0.19914033136871001</v>
      </c>
      <c r="BC12" s="17"/>
      <c r="BD12" s="17">
        <v>8.8550759863416303E-2</v>
      </c>
      <c r="BE12" s="17"/>
      <c r="BF12" s="17">
        <v>3.2699331346743202E-2</v>
      </c>
      <c r="BG12" s="17"/>
      <c r="BH12" s="17">
        <v>0</v>
      </c>
      <c r="BI12" s="17"/>
      <c r="BJ12" s="17">
        <v>0</v>
      </c>
      <c r="BK12" s="17"/>
      <c r="BL12" s="17">
        <v>5.9417995537886903E-2</v>
      </c>
      <c r="BM12" s="17">
        <v>7.2307606664070906E-2</v>
      </c>
      <c r="BN12" s="17">
        <v>7.2379263348836903E-2</v>
      </c>
      <c r="BO12" s="17">
        <v>9.4713759556173796E-2</v>
      </c>
      <c r="BP12" s="17"/>
      <c r="BQ12" s="17">
        <v>8.5536725559016799E-2</v>
      </c>
      <c r="BR12" s="17">
        <v>6.9080928672804395E-2</v>
      </c>
      <c r="BS12" s="17">
        <v>2.9561028507808E-2</v>
      </c>
      <c r="BT12" s="17">
        <v>0</v>
      </c>
      <c r="BU12" s="17">
        <v>0</v>
      </c>
      <c r="BV12" s="17">
        <v>0.20394870193394601</v>
      </c>
      <c r="BW12" s="17"/>
      <c r="BX12" s="17">
        <v>8.0667401964878802E-2</v>
      </c>
      <c r="BY12" s="17">
        <v>5.1261740159652701E-2</v>
      </c>
      <c r="BZ12" s="17">
        <v>5.9682434318787003E-2</v>
      </c>
      <c r="CA12" s="17">
        <v>8.8790241212078597E-2</v>
      </c>
      <c r="CB12" s="17">
        <v>0</v>
      </c>
      <c r="CC12" s="17">
        <v>0.263807142610053</v>
      </c>
    </row>
    <row r="13" spans="2:81" x14ac:dyDescent="0.35">
      <c r="B13" s="18" t="s">
        <v>103</v>
      </c>
      <c r="C13" s="17">
        <v>9.1346344430603396E-2</v>
      </c>
      <c r="D13" s="17">
        <v>0.102695119559421</v>
      </c>
      <c r="E13" s="17">
        <v>8.5487233309713806E-2</v>
      </c>
      <c r="F13" s="17"/>
      <c r="G13" s="17">
        <v>0.130208269258655</v>
      </c>
      <c r="H13" s="17">
        <v>0.19493204573940201</v>
      </c>
      <c r="I13" s="17">
        <v>5.8129593773659498E-2</v>
      </c>
      <c r="J13" s="17">
        <v>7.0266976995664102E-2</v>
      </c>
      <c r="K13" s="17">
        <v>7.1408868944292103E-2</v>
      </c>
      <c r="L13" s="17">
        <v>7.3238349444711401E-2</v>
      </c>
      <c r="M13" s="17"/>
      <c r="N13" s="17">
        <v>8.9733362595000796E-2</v>
      </c>
      <c r="O13" s="17">
        <v>8.8181152687986597E-2</v>
      </c>
      <c r="P13" s="17">
        <v>7.5209730050316198E-2</v>
      </c>
      <c r="Q13" s="17">
        <v>0.107219460544084</v>
      </c>
      <c r="R13" s="17"/>
      <c r="S13" s="17">
        <v>0.10963956659398701</v>
      </c>
      <c r="T13" s="17">
        <v>0</v>
      </c>
      <c r="U13" s="17">
        <v>0.35614458217202499</v>
      </c>
      <c r="V13" s="17">
        <v>0</v>
      </c>
      <c r="W13" s="17" t="s">
        <v>88</v>
      </c>
      <c r="X13" s="17">
        <v>0</v>
      </c>
      <c r="Y13" s="17">
        <v>0</v>
      </c>
      <c r="Z13" s="17" t="s">
        <v>88</v>
      </c>
      <c r="AA13" s="17">
        <v>0</v>
      </c>
      <c r="AB13" s="17">
        <v>0</v>
      </c>
      <c r="AC13" s="17">
        <v>9.3351235728234797E-2</v>
      </c>
      <c r="AD13" s="17">
        <v>0</v>
      </c>
      <c r="AE13" s="17"/>
      <c r="AF13" s="17">
        <v>7.7561010812215697E-2</v>
      </c>
      <c r="AG13" s="17">
        <v>0</v>
      </c>
      <c r="AH13" s="17">
        <v>8.8146571975721899E-2</v>
      </c>
      <c r="AI13" s="17" t="s">
        <v>88</v>
      </c>
      <c r="AJ13" s="17"/>
      <c r="AK13" s="17">
        <v>0.26326454750752198</v>
      </c>
      <c r="AL13" s="17">
        <v>5.2719713190138198E-2</v>
      </c>
      <c r="AM13" s="17"/>
      <c r="AN13" s="17">
        <v>0.14817969961649299</v>
      </c>
      <c r="AO13" s="17">
        <v>7.8195087881205994E-2</v>
      </c>
      <c r="AP13" s="17">
        <v>0.12094950533336001</v>
      </c>
      <c r="AQ13" s="17">
        <v>0.113642122150869</v>
      </c>
      <c r="AR13" s="17">
        <v>0</v>
      </c>
      <c r="AS13" s="17">
        <v>0.18759170085520899</v>
      </c>
      <c r="AT13" s="17"/>
      <c r="AU13" s="17">
        <v>6.3346567687273495E-2</v>
      </c>
      <c r="AV13" s="17">
        <v>0.13444011062421399</v>
      </c>
      <c r="AW13" s="17"/>
      <c r="AX13" s="17">
        <v>0.107644750300759</v>
      </c>
      <c r="AY13" s="17">
        <v>8.4892553894856698E-2</v>
      </c>
      <c r="AZ13" s="17"/>
      <c r="BA13" s="17">
        <v>8.4142376469153402E-2</v>
      </c>
      <c r="BB13" s="17">
        <v>0.16790416026200899</v>
      </c>
      <c r="BC13" s="17"/>
      <c r="BD13" s="17">
        <v>7.6952711704792606E-2</v>
      </c>
      <c r="BE13" s="17"/>
      <c r="BF13" s="17">
        <v>0.10683400351887599</v>
      </c>
      <c r="BG13" s="17"/>
      <c r="BH13" s="17">
        <v>0</v>
      </c>
      <c r="BI13" s="17"/>
      <c r="BJ13" s="17">
        <v>0</v>
      </c>
      <c r="BK13" s="17"/>
      <c r="BL13" s="17">
        <v>0.141554349585717</v>
      </c>
      <c r="BM13" s="17">
        <v>8.4225525557638806E-2</v>
      </c>
      <c r="BN13" s="17">
        <v>7.11357329175199E-2</v>
      </c>
      <c r="BO13" s="17">
        <v>7.6883230480853507E-2</v>
      </c>
      <c r="BP13" s="17"/>
      <c r="BQ13" s="17">
        <v>5.1036363537183799E-2</v>
      </c>
      <c r="BR13" s="17">
        <v>4.4083175297360701E-2</v>
      </c>
      <c r="BS13" s="17">
        <v>0.14422690573281299</v>
      </c>
      <c r="BT13" s="17">
        <v>0.24900546652042899</v>
      </c>
      <c r="BU13" s="17">
        <v>0</v>
      </c>
      <c r="BV13" s="17">
        <v>0.149533023781801</v>
      </c>
      <c r="BW13" s="17"/>
      <c r="BX13" s="17">
        <v>0.130194898885125</v>
      </c>
      <c r="BY13" s="17">
        <v>0.125111206146339</v>
      </c>
      <c r="BZ13" s="17">
        <v>8.8336850165222303E-2</v>
      </c>
      <c r="CA13" s="17">
        <v>8.4913625062156106E-2</v>
      </c>
      <c r="CB13" s="17">
        <v>7.3901936754832101E-2</v>
      </c>
      <c r="CC13" s="17">
        <v>3.9326421881680403E-2</v>
      </c>
    </row>
    <row r="14" spans="2:81" x14ac:dyDescent="0.35">
      <c r="B14" s="18" t="s">
        <v>104</v>
      </c>
      <c r="C14" s="17">
        <v>0.149187899284419</v>
      </c>
      <c r="D14" s="17">
        <v>0.157098881933882</v>
      </c>
      <c r="E14" s="17">
        <v>0.14627192646738801</v>
      </c>
      <c r="F14" s="17"/>
      <c r="G14" s="17">
        <v>0.24645328820733201</v>
      </c>
      <c r="H14" s="17">
        <v>0.161400759042366</v>
      </c>
      <c r="I14" s="17">
        <v>8.9032744288757501E-2</v>
      </c>
      <c r="J14" s="17">
        <v>0.234654948202524</v>
      </c>
      <c r="K14" s="17">
        <v>0.126788897998109</v>
      </c>
      <c r="L14" s="17">
        <v>9.9308049105950202E-2</v>
      </c>
      <c r="M14" s="17"/>
      <c r="N14" s="17">
        <v>0.14468017151116599</v>
      </c>
      <c r="O14" s="17">
        <v>0.16368172182405899</v>
      </c>
      <c r="P14" s="17">
        <v>0.150442221031719</v>
      </c>
      <c r="Q14" s="17">
        <v>0.13669715450182099</v>
      </c>
      <c r="R14" s="17"/>
      <c r="S14" s="17">
        <v>0.118128551764151</v>
      </c>
      <c r="T14" s="17">
        <v>0.25191188630599398</v>
      </c>
      <c r="U14" s="17">
        <v>0</v>
      </c>
      <c r="V14" s="17">
        <v>0</v>
      </c>
      <c r="W14" s="17" t="s">
        <v>88</v>
      </c>
      <c r="X14" s="17">
        <v>0</v>
      </c>
      <c r="Y14" s="17">
        <v>0.32040422729507101</v>
      </c>
      <c r="Z14" s="17" t="s">
        <v>88</v>
      </c>
      <c r="AA14" s="17">
        <v>0.51315946649882405</v>
      </c>
      <c r="AB14" s="17">
        <v>0</v>
      </c>
      <c r="AC14" s="17">
        <v>0.15083790315872</v>
      </c>
      <c r="AD14" s="17">
        <v>0</v>
      </c>
      <c r="AE14" s="17"/>
      <c r="AF14" s="17">
        <v>8.0679537128622303E-2</v>
      </c>
      <c r="AG14" s="17">
        <v>0</v>
      </c>
      <c r="AH14" s="17">
        <v>0.166034693050292</v>
      </c>
      <c r="AI14" s="17" t="s">
        <v>88</v>
      </c>
      <c r="AJ14" s="17"/>
      <c r="AK14" s="17">
        <v>0.128234177406477</v>
      </c>
      <c r="AL14" s="17">
        <v>0.23007053216800799</v>
      </c>
      <c r="AM14" s="17"/>
      <c r="AN14" s="17">
        <v>0.183469208706179</v>
      </c>
      <c r="AO14" s="17">
        <v>0.12774229568031401</v>
      </c>
      <c r="AP14" s="17">
        <v>0.221190651418713</v>
      </c>
      <c r="AQ14" s="17">
        <v>0.121989692810526</v>
      </c>
      <c r="AR14" s="17">
        <v>0.18604120337987201</v>
      </c>
      <c r="AS14" s="17">
        <v>5.5006304018292602E-2</v>
      </c>
      <c r="AT14" s="17"/>
      <c r="AU14" s="17">
        <v>0.13019296478202599</v>
      </c>
      <c r="AV14" s="17">
        <v>0.178422534753579</v>
      </c>
      <c r="AW14" s="17"/>
      <c r="AX14" s="17">
        <v>0.11702269029232901</v>
      </c>
      <c r="AY14" s="17">
        <v>0.16192457568254401</v>
      </c>
      <c r="AZ14" s="17"/>
      <c r="BA14" s="17">
        <v>0.14289520427633001</v>
      </c>
      <c r="BB14" s="17">
        <v>0.216061459534895</v>
      </c>
      <c r="BC14" s="17"/>
      <c r="BD14" s="17">
        <v>0.14442773991782101</v>
      </c>
      <c r="BE14" s="17"/>
      <c r="BF14" s="17">
        <v>3.4826866168403497E-2</v>
      </c>
      <c r="BG14" s="17"/>
      <c r="BH14" s="17">
        <v>0</v>
      </c>
      <c r="BI14" s="17"/>
      <c r="BJ14" s="17">
        <v>0.241963549239677</v>
      </c>
      <c r="BK14" s="17"/>
      <c r="BL14" s="17">
        <v>0.129454521490385</v>
      </c>
      <c r="BM14" s="17">
        <v>0.116777043966919</v>
      </c>
      <c r="BN14" s="17">
        <v>0.11591167751388499</v>
      </c>
      <c r="BO14" s="17">
        <v>0.22735589243506801</v>
      </c>
      <c r="BP14" s="17"/>
      <c r="BQ14" s="17">
        <v>0.17235209083161801</v>
      </c>
      <c r="BR14" s="17">
        <v>0.270575366683042</v>
      </c>
      <c r="BS14" s="17">
        <v>9.8266900164527798E-2</v>
      </c>
      <c r="BT14" s="17">
        <v>0</v>
      </c>
      <c r="BU14" s="17">
        <v>0.29092140431871299</v>
      </c>
      <c r="BV14" s="17">
        <v>5.7756180844712901E-2</v>
      </c>
      <c r="BW14" s="17"/>
      <c r="BX14" s="17">
        <v>0.103481684168142</v>
      </c>
      <c r="BY14" s="17">
        <v>0.216879044585393</v>
      </c>
      <c r="BZ14" s="17">
        <v>0.18419981807349001</v>
      </c>
      <c r="CA14" s="17">
        <v>8.1086357419075203E-2</v>
      </c>
      <c r="CB14" s="17">
        <v>0.24708923977734301</v>
      </c>
      <c r="CC14" s="17">
        <v>7.6994407692230094E-2</v>
      </c>
    </row>
    <row r="15" spans="2:81" x14ac:dyDescent="0.35">
      <c r="B15" s="18" t="s">
        <v>105</v>
      </c>
      <c r="C15" s="19">
        <v>0.46738389325711599</v>
      </c>
      <c r="D15" s="19">
        <v>0.50426392100394102</v>
      </c>
      <c r="E15" s="19">
        <v>0.44377658925480401</v>
      </c>
      <c r="F15" s="19"/>
      <c r="G15" s="19">
        <v>0.25024736848047902</v>
      </c>
      <c r="H15" s="19">
        <v>0.373206869046599</v>
      </c>
      <c r="I15" s="19">
        <v>0.64533505523415902</v>
      </c>
      <c r="J15" s="19">
        <v>0.40998409957679</v>
      </c>
      <c r="K15" s="19">
        <v>0.44807230745098903</v>
      </c>
      <c r="L15" s="19">
        <v>0.56869055760914999</v>
      </c>
      <c r="M15" s="19"/>
      <c r="N15" s="19">
        <v>0.51517138499196802</v>
      </c>
      <c r="O15" s="19">
        <v>0.43537071449152998</v>
      </c>
      <c r="P15" s="19">
        <v>0.41215186211960803</v>
      </c>
      <c r="Q15" s="19">
        <v>0.491845818976131</v>
      </c>
      <c r="R15" s="19"/>
      <c r="S15" s="19">
        <v>0.324593027262436</v>
      </c>
      <c r="T15" s="19">
        <v>0.74808811369400596</v>
      </c>
      <c r="U15" s="19">
        <v>0.64385541782797495</v>
      </c>
      <c r="V15" s="19">
        <v>1</v>
      </c>
      <c r="W15" s="19" t="s">
        <v>88</v>
      </c>
      <c r="X15" s="19">
        <v>0.475061465991368</v>
      </c>
      <c r="Y15" s="19">
        <v>0.32602430093472901</v>
      </c>
      <c r="Z15" s="19" t="s">
        <v>88</v>
      </c>
      <c r="AA15" s="19">
        <v>0</v>
      </c>
      <c r="AB15" s="19">
        <v>0.30157880314004598</v>
      </c>
      <c r="AC15" s="19">
        <v>0.47452652485179397</v>
      </c>
      <c r="AD15" s="19">
        <v>0</v>
      </c>
      <c r="AE15" s="19"/>
      <c r="AF15" s="19">
        <v>2.8514264489847702E-2</v>
      </c>
      <c r="AG15" s="19">
        <v>0</v>
      </c>
      <c r="AH15" s="19">
        <v>0.57430652040987096</v>
      </c>
      <c r="AI15" s="19" t="s">
        <v>88</v>
      </c>
      <c r="AJ15" s="19"/>
      <c r="AK15" s="19">
        <v>0.128619181786745</v>
      </c>
      <c r="AL15" s="19">
        <v>0.36525878455494398</v>
      </c>
      <c r="AM15" s="19"/>
      <c r="AN15" s="19">
        <v>0.334838875318269</v>
      </c>
      <c r="AO15" s="19">
        <v>0.53492327281135998</v>
      </c>
      <c r="AP15" s="19">
        <v>0.53649760826104298</v>
      </c>
      <c r="AQ15" s="19">
        <v>0.41111090442794701</v>
      </c>
      <c r="AR15" s="19">
        <v>0.48461038999334</v>
      </c>
      <c r="AS15" s="19">
        <v>0.46777205620175799</v>
      </c>
      <c r="AT15" s="19"/>
      <c r="AU15" s="19">
        <v>0.51003707921728603</v>
      </c>
      <c r="AV15" s="19">
        <v>0.40173742614312302</v>
      </c>
      <c r="AW15" s="19"/>
      <c r="AX15" s="19">
        <v>0.50555215620433103</v>
      </c>
      <c r="AY15" s="19">
        <v>0.45227014678785599</v>
      </c>
      <c r="AZ15" s="19"/>
      <c r="BA15" s="19">
        <v>0.492412284580169</v>
      </c>
      <c r="BB15" s="19">
        <v>0.20140284174214099</v>
      </c>
      <c r="BC15" s="19"/>
      <c r="BD15" s="19">
        <v>0.46191972645349899</v>
      </c>
      <c r="BE15" s="19"/>
      <c r="BF15" s="19">
        <v>7.1263885248350006E-2</v>
      </c>
      <c r="BG15" s="19"/>
      <c r="BH15" s="19">
        <v>0</v>
      </c>
      <c r="BI15" s="19"/>
      <c r="BJ15" s="19">
        <v>0.758036450760323</v>
      </c>
      <c r="BK15" s="19"/>
      <c r="BL15" s="19">
        <v>0.46940024217858001</v>
      </c>
      <c r="BM15" s="19">
        <v>0.588946883220549</v>
      </c>
      <c r="BN15" s="19">
        <v>0.43004558767246098</v>
      </c>
      <c r="BO15" s="19">
        <v>0.40804782100555897</v>
      </c>
      <c r="BP15" s="19"/>
      <c r="BQ15" s="19">
        <v>0.51350641548258602</v>
      </c>
      <c r="BR15" s="19">
        <v>0.36722347527629301</v>
      </c>
      <c r="BS15" s="19">
        <v>0.42211055114187201</v>
      </c>
      <c r="BT15" s="19">
        <v>0.50617109623969503</v>
      </c>
      <c r="BU15" s="19">
        <v>9.3799150699404296E-2</v>
      </c>
      <c r="BV15" s="19">
        <v>0.38206884494365401</v>
      </c>
      <c r="BW15" s="19"/>
      <c r="BX15" s="19">
        <v>0.47468574893744198</v>
      </c>
      <c r="BY15" s="19">
        <v>0.36919054079165198</v>
      </c>
      <c r="BZ15" s="19">
        <v>0.436242569997913</v>
      </c>
      <c r="CA15" s="19">
        <v>0.50873420415796</v>
      </c>
      <c r="CB15" s="19">
        <v>0.33165122205520597</v>
      </c>
      <c r="CC15" s="19">
        <v>0.42007633304768899</v>
      </c>
    </row>
    <row r="16" spans="2:81" x14ac:dyDescent="0.35">
      <c r="B16" s="16" t="s">
        <v>624</v>
      </c>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CC22"/>
  <sheetViews>
    <sheetView showGridLines="0" workbookViewId="0">
      <pane xSplit="2" topLeftCell="C1" activePane="topRight" state="frozen"/>
      <selection pane="topRight" activeCell="E8" sqref="E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405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0.247051512706087</v>
      </c>
      <c r="D9" s="17">
        <v>0.26688700122877701</v>
      </c>
      <c r="E9" s="17">
        <v>0.22891194226561101</v>
      </c>
      <c r="F9" s="17"/>
      <c r="G9" s="17">
        <v>0.29934586901850402</v>
      </c>
      <c r="H9" s="17">
        <v>0.29794378950995898</v>
      </c>
      <c r="I9" s="17">
        <v>0.22597324372214</v>
      </c>
      <c r="J9" s="17">
        <v>0.213167013282032</v>
      </c>
      <c r="K9" s="17">
        <v>0.203079650151299</v>
      </c>
      <c r="L9" s="17">
        <v>0.245104272929313</v>
      </c>
      <c r="M9" s="17"/>
      <c r="N9" s="17">
        <v>0.29477343567328201</v>
      </c>
      <c r="O9" s="17">
        <v>0.197004302731772</v>
      </c>
      <c r="P9" s="17">
        <v>0.257490824946431</v>
      </c>
      <c r="Q9" s="17">
        <v>0.23628813796171899</v>
      </c>
      <c r="R9" s="17"/>
      <c r="S9" s="17">
        <v>0.34120677642888497</v>
      </c>
      <c r="T9" s="17">
        <v>0.206463196145455</v>
      </c>
      <c r="U9" s="17">
        <v>0.27825768255130401</v>
      </c>
      <c r="V9" s="17">
        <v>0.24097911003955799</v>
      </c>
      <c r="W9" s="17">
        <v>0.203320227248731</v>
      </c>
      <c r="X9" s="17">
        <v>0.21362498741434399</v>
      </c>
      <c r="Y9" s="17">
        <v>0.21750838397012501</v>
      </c>
      <c r="Z9" s="17">
        <v>0.28581104111996097</v>
      </c>
      <c r="AA9" s="17">
        <v>0.29231946295665601</v>
      </c>
      <c r="AB9" s="17">
        <v>0.178340416442482</v>
      </c>
      <c r="AC9" s="17">
        <v>0.22832270566007701</v>
      </c>
      <c r="AD9" s="17">
        <v>0.219351165970601</v>
      </c>
      <c r="AE9" s="17"/>
      <c r="AF9" s="17">
        <v>0.25656102295946498</v>
      </c>
      <c r="AG9" s="17">
        <v>0.18172445109790999</v>
      </c>
      <c r="AH9" s="17">
        <v>0.20397868650332701</v>
      </c>
      <c r="AI9" s="17">
        <v>0.21354101857473301</v>
      </c>
      <c r="AJ9" s="17"/>
      <c r="AK9" s="17">
        <v>0.25973762981630599</v>
      </c>
      <c r="AL9" s="17">
        <v>0.22445559053234099</v>
      </c>
      <c r="AM9" s="17"/>
      <c r="AN9" s="17">
        <v>0.34941566684476699</v>
      </c>
      <c r="AO9" s="17">
        <v>0.21842397743167499</v>
      </c>
      <c r="AP9" s="17">
        <v>0.23453382938162101</v>
      </c>
      <c r="AQ9" s="17">
        <v>0.19132779582363099</v>
      </c>
      <c r="AR9" s="17">
        <v>0.20458072650921699</v>
      </c>
      <c r="AS9" s="17">
        <v>0.208637768144424</v>
      </c>
      <c r="AT9" s="17"/>
      <c r="AU9" s="17">
        <v>0.27935901846037797</v>
      </c>
      <c r="AV9" s="17">
        <v>0.20401514685566899</v>
      </c>
      <c r="AW9" s="17"/>
      <c r="AX9" s="17">
        <v>0.19400235727661</v>
      </c>
      <c r="AY9" s="17">
        <v>0.25978177094945198</v>
      </c>
      <c r="AZ9" s="17"/>
      <c r="BA9" s="17">
        <v>0.23703577001631099</v>
      </c>
      <c r="BB9" s="17">
        <v>0.30241544598764297</v>
      </c>
      <c r="BC9" s="17"/>
      <c r="BD9" s="17">
        <v>0.33356561106962501</v>
      </c>
      <c r="BE9" s="17"/>
      <c r="BF9" s="17">
        <v>0.32347449896390801</v>
      </c>
      <c r="BG9" s="17"/>
      <c r="BH9" s="17">
        <v>0.20518123962738499</v>
      </c>
      <c r="BI9" s="17"/>
      <c r="BJ9" s="17">
        <v>0.23833336036658601</v>
      </c>
      <c r="BK9" s="17"/>
      <c r="BL9" s="17">
        <v>1.48595646689729E-2</v>
      </c>
      <c r="BM9" s="17">
        <v>0.56659975772522497</v>
      </c>
      <c r="BN9" s="17">
        <v>0.21608791503017799</v>
      </c>
      <c r="BO9" s="17">
        <v>0.10297287681547999</v>
      </c>
      <c r="BP9" s="17"/>
      <c r="BQ9" s="17">
        <v>0.26858738887773198</v>
      </c>
      <c r="BR9" s="17">
        <v>0.34896085625914502</v>
      </c>
      <c r="BS9" s="17">
        <v>0.218332610051273</v>
      </c>
      <c r="BT9" s="17">
        <v>0.27971583096701602</v>
      </c>
      <c r="BU9" s="17">
        <v>0.16428539722204799</v>
      </c>
      <c r="BV9" s="17">
        <v>0.14547338702120399</v>
      </c>
      <c r="BW9" s="17"/>
      <c r="BX9" s="17">
        <v>0.29339288513900003</v>
      </c>
      <c r="BY9" s="17">
        <v>0.36926225748816799</v>
      </c>
      <c r="BZ9" s="17">
        <v>0.232466941759672</v>
      </c>
      <c r="CA9" s="17">
        <v>0.29207262670002998</v>
      </c>
      <c r="CB9" s="17">
        <v>0.141972415853509</v>
      </c>
      <c r="CC9" s="17">
        <v>0.10752620312969299</v>
      </c>
    </row>
    <row r="10" spans="2:81" x14ac:dyDescent="0.35">
      <c r="B10" s="18" t="s">
        <v>282</v>
      </c>
      <c r="C10" s="17">
        <v>0.38927898342158701</v>
      </c>
      <c r="D10" s="17">
        <v>0.37289815556602302</v>
      </c>
      <c r="E10" s="17">
        <v>0.40464202834898799</v>
      </c>
      <c r="F10" s="17"/>
      <c r="G10" s="17">
        <v>0.37415836964933802</v>
      </c>
      <c r="H10" s="17">
        <v>0.37633642254293098</v>
      </c>
      <c r="I10" s="17">
        <v>0.38794927274298302</v>
      </c>
      <c r="J10" s="17">
        <v>0.40069766697589498</v>
      </c>
      <c r="K10" s="17">
        <v>0.380574043040946</v>
      </c>
      <c r="L10" s="17">
        <v>0.40749609098471601</v>
      </c>
      <c r="M10" s="17"/>
      <c r="N10" s="17">
        <v>0.39364685094760399</v>
      </c>
      <c r="O10" s="17">
        <v>0.40624750700234202</v>
      </c>
      <c r="P10" s="17">
        <v>0.38697567651390802</v>
      </c>
      <c r="Q10" s="17">
        <v>0.370412231079289</v>
      </c>
      <c r="R10" s="17"/>
      <c r="S10" s="17">
        <v>0.36906948909918003</v>
      </c>
      <c r="T10" s="17">
        <v>0.43146463569383497</v>
      </c>
      <c r="U10" s="17">
        <v>0.38984841320234098</v>
      </c>
      <c r="V10" s="17">
        <v>0.39417945873841098</v>
      </c>
      <c r="W10" s="17">
        <v>0.41957669584224999</v>
      </c>
      <c r="X10" s="17">
        <v>0.41763187834926802</v>
      </c>
      <c r="Y10" s="17">
        <v>0.418944631091763</v>
      </c>
      <c r="Z10" s="17">
        <v>0.41760674341927501</v>
      </c>
      <c r="AA10" s="17">
        <v>0.34863510019036398</v>
      </c>
      <c r="AB10" s="17">
        <v>0.34596078513756701</v>
      </c>
      <c r="AC10" s="17">
        <v>0.36156648144631098</v>
      </c>
      <c r="AD10" s="17">
        <v>0.337089835794398</v>
      </c>
      <c r="AE10" s="17"/>
      <c r="AF10" s="17">
        <v>0.39873070357477902</v>
      </c>
      <c r="AG10" s="17">
        <v>0.34957637221648802</v>
      </c>
      <c r="AH10" s="17">
        <v>0.36542908562978299</v>
      </c>
      <c r="AI10" s="17">
        <v>0.31303889439147697</v>
      </c>
      <c r="AJ10" s="17"/>
      <c r="AK10" s="17">
        <v>0.37953842040499902</v>
      </c>
      <c r="AL10" s="17">
        <v>0.43645768897230303</v>
      </c>
      <c r="AM10" s="17"/>
      <c r="AN10" s="17">
        <v>0.33952862553506702</v>
      </c>
      <c r="AO10" s="17">
        <v>0.399431588304828</v>
      </c>
      <c r="AP10" s="17">
        <v>0.37443797018651498</v>
      </c>
      <c r="AQ10" s="17">
        <v>0.42993808997701699</v>
      </c>
      <c r="AR10" s="17">
        <v>0.42889777075441199</v>
      </c>
      <c r="AS10" s="17">
        <v>0.38638645156869</v>
      </c>
      <c r="AT10" s="17"/>
      <c r="AU10" s="17">
        <v>0.39077821115582301</v>
      </c>
      <c r="AV10" s="17">
        <v>0.38822756290501698</v>
      </c>
      <c r="AW10" s="17"/>
      <c r="AX10" s="17">
        <v>0.38605040318280498</v>
      </c>
      <c r="AY10" s="17">
        <v>0.39005374901147</v>
      </c>
      <c r="AZ10" s="17"/>
      <c r="BA10" s="17">
        <v>0.38479767994556702</v>
      </c>
      <c r="BB10" s="17">
        <v>0.41421673552271498</v>
      </c>
      <c r="BC10" s="17"/>
      <c r="BD10" s="17">
        <v>0.40117033054405699</v>
      </c>
      <c r="BE10" s="17"/>
      <c r="BF10" s="17">
        <v>0.408016416626232</v>
      </c>
      <c r="BG10" s="17"/>
      <c r="BH10" s="17">
        <v>0.34418082421477603</v>
      </c>
      <c r="BI10" s="17"/>
      <c r="BJ10" s="17">
        <v>0.39585091352009399</v>
      </c>
      <c r="BK10" s="17"/>
      <c r="BL10" s="17">
        <v>0.173770801349872</v>
      </c>
      <c r="BM10" s="17">
        <v>0.38075764026944098</v>
      </c>
      <c r="BN10" s="17">
        <v>0.46757569125810799</v>
      </c>
      <c r="BO10" s="17">
        <v>0.44830772697124399</v>
      </c>
      <c r="BP10" s="17"/>
      <c r="BQ10" s="17">
        <v>0.40466749118068301</v>
      </c>
      <c r="BR10" s="17">
        <v>0.40900927809716398</v>
      </c>
      <c r="BS10" s="17">
        <v>0.41096269053818402</v>
      </c>
      <c r="BT10" s="17">
        <v>0.37423990535101398</v>
      </c>
      <c r="BU10" s="17">
        <v>0.31959550232924999</v>
      </c>
      <c r="BV10" s="17">
        <v>0.37316380183532399</v>
      </c>
      <c r="BW10" s="17"/>
      <c r="BX10" s="17">
        <v>0.41046708416821498</v>
      </c>
      <c r="BY10" s="17">
        <v>0.39873931725174599</v>
      </c>
      <c r="BZ10" s="17">
        <v>0.410746058124761</v>
      </c>
      <c r="CA10" s="17">
        <v>0.38566433997534599</v>
      </c>
      <c r="CB10" s="17">
        <v>0.35387428257833897</v>
      </c>
      <c r="CC10" s="17">
        <v>0.30635054853955801</v>
      </c>
    </row>
    <row r="11" spans="2:81" x14ac:dyDescent="0.35">
      <c r="B11" s="18" t="s">
        <v>283</v>
      </c>
      <c r="C11" s="17">
        <v>0.25009473348324501</v>
      </c>
      <c r="D11" s="17">
        <v>0.24498847440903701</v>
      </c>
      <c r="E11" s="17">
        <v>0.25532344660147599</v>
      </c>
      <c r="F11" s="17"/>
      <c r="G11" s="17">
        <v>0.21284488613730099</v>
      </c>
      <c r="H11" s="17">
        <v>0.20841269774983001</v>
      </c>
      <c r="I11" s="17">
        <v>0.24919283074908</v>
      </c>
      <c r="J11" s="17">
        <v>0.270491698890307</v>
      </c>
      <c r="K11" s="17">
        <v>0.30224478707310298</v>
      </c>
      <c r="L11" s="17">
        <v>0.25792012245304602</v>
      </c>
      <c r="M11" s="17"/>
      <c r="N11" s="17">
        <v>0.219263359051939</v>
      </c>
      <c r="O11" s="17">
        <v>0.26728520050671101</v>
      </c>
      <c r="P11" s="17">
        <v>0.249399365508818</v>
      </c>
      <c r="Q11" s="17">
        <v>0.26684492723241299</v>
      </c>
      <c r="R11" s="17"/>
      <c r="S11" s="17">
        <v>0.185588757583034</v>
      </c>
      <c r="T11" s="17">
        <v>0.241533533747156</v>
      </c>
      <c r="U11" s="17">
        <v>0.23118324390297501</v>
      </c>
      <c r="V11" s="17">
        <v>0.250119243335585</v>
      </c>
      <c r="W11" s="17">
        <v>0.26644553373520002</v>
      </c>
      <c r="X11" s="17">
        <v>0.25204178224665802</v>
      </c>
      <c r="Y11" s="17">
        <v>0.269600902369869</v>
      </c>
      <c r="Z11" s="17">
        <v>0.21741106503468</v>
      </c>
      <c r="AA11" s="17">
        <v>0.275211596415949</v>
      </c>
      <c r="AB11" s="17">
        <v>0.32507922481054202</v>
      </c>
      <c r="AC11" s="17">
        <v>0.236095977468294</v>
      </c>
      <c r="AD11" s="17">
        <v>0.29241165131993602</v>
      </c>
      <c r="AE11" s="17"/>
      <c r="AF11" s="17">
        <v>0.240837449154436</v>
      </c>
      <c r="AG11" s="17">
        <v>0.32286388172930902</v>
      </c>
      <c r="AH11" s="17">
        <v>0.24517820580525401</v>
      </c>
      <c r="AI11" s="17">
        <v>0.32272961989848797</v>
      </c>
      <c r="AJ11" s="17"/>
      <c r="AK11" s="17">
        <v>0.24039272680870399</v>
      </c>
      <c r="AL11" s="17">
        <v>0.23549302398663399</v>
      </c>
      <c r="AM11" s="17"/>
      <c r="AN11" s="17">
        <v>0.20175912468634699</v>
      </c>
      <c r="AO11" s="17">
        <v>0.27051411727371599</v>
      </c>
      <c r="AP11" s="17">
        <v>0.27473941441436101</v>
      </c>
      <c r="AQ11" s="17">
        <v>0.26294603732816602</v>
      </c>
      <c r="AR11" s="17">
        <v>0.24654911867479401</v>
      </c>
      <c r="AS11" s="17">
        <v>0.28740388435989001</v>
      </c>
      <c r="AT11" s="17"/>
      <c r="AU11" s="17">
        <v>0.23629335759227299</v>
      </c>
      <c r="AV11" s="17">
        <v>0.26711924044708601</v>
      </c>
      <c r="AW11" s="17"/>
      <c r="AX11" s="17">
        <v>0.27815027910986201</v>
      </c>
      <c r="AY11" s="17">
        <v>0.24336221647908399</v>
      </c>
      <c r="AZ11" s="17"/>
      <c r="BA11" s="17">
        <v>0.26191179545978399</v>
      </c>
      <c r="BB11" s="17">
        <v>0.186909924709137</v>
      </c>
      <c r="BC11" s="17"/>
      <c r="BD11" s="17">
        <v>0.19642930670175501</v>
      </c>
      <c r="BE11" s="17"/>
      <c r="BF11" s="17">
        <v>0.19470373487237799</v>
      </c>
      <c r="BG11" s="17"/>
      <c r="BH11" s="17">
        <v>0.31507684893071403</v>
      </c>
      <c r="BI11" s="17"/>
      <c r="BJ11" s="17">
        <v>0.22710149253571901</v>
      </c>
      <c r="BK11" s="17"/>
      <c r="BL11" s="17">
        <v>0.41250882202598399</v>
      </c>
      <c r="BM11" s="17">
        <v>4.4560382001259703E-2</v>
      </c>
      <c r="BN11" s="17">
        <v>0.25708539248317103</v>
      </c>
      <c r="BO11" s="17">
        <v>0.34834749365588702</v>
      </c>
      <c r="BP11" s="17"/>
      <c r="BQ11" s="17">
        <v>0.23054799829709399</v>
      </c>
      <c r="BR11" s="17">
        <v>0.172252806145298</v>
      </c>
      <c r="BS11" s="17">
        <v>0.25556540847971598</v>
      </c>
      <c r="BT11" s="17">
        <v>0.23439050521827601</v>
      </c>
      <c r="BU11" s="17">
        <v>0.31659293129307597</v>
      </c>
      <c r="BV11" s="17">
        <v>0.32034157548284098</v>
      </c>
      <c r="BW11" s="17"/>
      <c r="BX11" s="17">
        <v>0.21067662112806301</v>
      </c>
      <c r="BY11" s="17">
        <v>0.171662004860094</v>
      </c>
      <c r="BZ11" s="17">
        <v>0.24407599847827899</v>
      </c>
      <c r="CA11" s="17">
        <v>0.23260225192981901</v>
      </c>
      <c r="CB11" s="17">
        <v>0.31110691379776201</v>
      </c>
      <c r="CC11" s="17">
        <v>0.365350756114669</v>
      </c>
    </row>
    <row r="12" spans="2:81" x14ac:dyDescent="0.35">
      <c r="B12" s="18" t="s">
        <v>284</v>
      </c>
      <c r="C12" s="17">
        <v>6.39036708424187E-2</v>
      </c>
      <c r="D12" s="17">
        <v>6.45110808153075E-2</v>
      </c>
      <c r="E12" s="17">
        <v>6.3142801444242905E-2</v>
      </c>
      <c r="F12" s="17"/>
      <c r="G12" s="17">
        <v>6.3570498318977098E-2</v>
      </c>
      <c r="H12" s="17">
        <v>6.9129660428760398E-2</v>
      </c>
      <c r="I12" s="17">
        <v>8.18510041942066E-2</v>
      </c>
      <c r="J12" s="17">
        <v>5.7530779986931402E-2</v>
      </c>
      <c r="K12" s="17">
        <v>6.1071828762210102E-2</v>
      </c>
      <c r="L12" s="17">
        <v>5.2333712443314501E-2</v>
      </c>
      <c r="M12" s="17"/>
      <c r="N12" s="17">
        <v>5.0589693989392698E-2</v>
      </c>
      <c r="O12" s="17">
        <v>8.4710122620241496E-2</v>
      </c>
      <c r="P12" s="17">
        <v>6.2005162626509E-2</v>
      </c>
      <c r="Q12" s="17">
        <v>5.7415385530799001E-2</v>
      </c>
      <c r="R12" s="17"/>
      <c r="S12" s="17">
        <v>5.6338291534596803E-2</v>
      </c>
      <c r="T12" s="17">
        <v>7.4053385878408901E-2</v>
      </c>
      <c r="U12" s="17">
        <v>6.7766994246031095E-2</v>
      </c>
      <c r="V12" s="17">
        <v>7.8153304300155199E-2</v>
      </c>
      <c r="W12" s="17">
        <v>6.0203586568830403E-2</v>
      </c>
      <c r="X12" s="17">
        <v>5.74885366267519E-2</v>
      </c>
      <c r="Y12" s="17">
        <v>5.1145450984327302E-2</v>
      </c>
      <c r="Z12" s="17">
        <v>6.1651170763162601E-2</v>
      </c>
      <c r="AA12" s="17">
        <v>3.2785196140746597E-2</v>
      </c>
      <c r="AB12" s="17">
        <v>9.3599854413896594E-2</v>
      </c>
      <c r="AC12" s="17">
        <v>8.1177727371543204E-2</v>
      </c>
      <c r="AD12" s="17">
        <v>6.3305286389887305E-2</v>
      </c>
      <c r="AE12" s="17"/>
      <c r="AF12" s="17">
        <v>6.0365825664455197E-2</v>
      </c>
      <c r="AG12" s="17">
        <v>8.0397341328202004E-2</v>
      </c>
      <c r="AH12" s="17">
        <v>8.5884965793842805E-2</v>
      </c>
      <c r="AI12" s="17">
        <v>6.4045699998290101E-2</v>
      </c>
      <c r="AJ12" s="17"/>
      <c r="AK12" s="17">
        <v>6.9146154542862395E-2</v>
      </c>
      <c r="AL12" s="17">
        <v>5.6960725754038898E-2</v>
      </c>
      <c r="AM12" s="17"/>
      <c r="AN12" s="17">
        <v>5.81817723304517E-2</v>
      </c>
      <c r="AO12" s="17">
        <v>6.0557879985727703E-2</v>
      </c>
      <c r="AP12" s="17">
        <v>7.6901306072102202E-2</v>
      </c>
      <c r="AQ12" s="17">
        <v>6.7414520774679201E-2</v>
      </c>
      <c r="AR12" s="17">
        <v>7.3926340003246396E-2</v>
      </c>
      <c r="AS12" s="17">
        <v>4.33324522487505E-2</v>
      </c>
      <c r="AT12" s="17"/>
      <c r="AU12" s="17">
        <v>5.2448608405648099E-2</v>
      </c>
      <c r="AV12" s="17">
        <v>7.9803790981939196E-2</v>
      </c>
      <c r="AW12" s="17"/>
      <c r="AX12" s="17">
        <v>7.5211454542973594E-2</v>
      </c>
      <c r="AY12" s="17">
        <v>6.1190130815197301E-2</v>
      </c>
      <c r="AZ12" s="17"/>
      <c r="BA12" s="17">
        <v>6.7888833313812097E-2</v>
      </c>
      <c r="BB12" s="17">
        <v>4.3188722666250103E-2</v>
      </c>
      <c r="BC12" s="17"/>
      <c r="BD12" s="17">
        <v>4.0036285487190501E-2</v>
      </c>
      <c r="BE12" s="17"/>
      <c r="BF12" s="17">
        <v>4.2766943452651099E-2</v>
      </c>
      <c r="BG12" s="17"/>
      <c r="BH12" s="17">
        <v>7.5608105491721894E-2</v>
      </c>
      <c r="BI12" s="17"/>
      <c r="BJ12" s="17">
        <v>8.3055982211094795E-2</v>
      </c>
      <c r="BK12" s="17"/>
      <c r="BL12" s="17">
        <v>0.212765870630577</v>
      </c>
      <c r="BM12" s="17">
        <v>3.7066324295700502E-3</v>
      </c>
      <c r="BN12" s="17">
        <v>3.0054273454817901E-2</v>
      </c>
      <c r="BO12" s="17">
        <v>6.7994285530956003E-2</v>
      </c>
      <c r="BP12" s="17"/>
      <c r="BQ12" s="17">
        <v>6.10278282361209E-2</v>
      </c>
      <c r="BR12" s="17">
        <v>3.93620777417827E-2</v>
      </c>
      <c r="BS12" s="17">
        <v>6.5361170302850199E-2</v>
      </c>
      <c r="BT12" s="17">
        <v>6.9313353949618697E-2</v>
      </c>
      <c r="BU12" s="17">
        <v>0.11007480234013201</v>
      </c>
      <c r="BV12" s="17">
        <v>7.6434886434861002E-2</v>
      </c>
      <c r="BW12" s="17"/>
      <c r="BX12" s="17">
        <v>5.7695778517601701E-2</v>
      </c>
      <c r="BY12" s="17">
        <v>4.0032356466145599E-2</v>
      </c>
      <c r="BZ12" s="17">
        <v>5.6662030631381699E-2</v>
      </c>
      <c r="CA12" s="17">
        <v>5.4283810041309298E-2</v>
      </c>
      <c r="CB12" s="17">
        <v>0.113915536307437</v>
      </c>
      <c r="CC12" s="17">
        <v>8.6122196159827705E-2</v>
      </c>
    </row>
    <row r="13" spans="2:81" x14ac:dyDescent="0.35">
      <c r="B13" s="18" t="s">
        <v>285</v>
      </c>
      <c r="C13" s="17">
        <v>3.16519626488092E-2</v>
      </c>
      <c r="D13" s="17">
        <v>3.7492838257833602E-2</v>
      </c>
      <c r="E13" s="17">
        <v>2.5188990152052299E-2</v>
      </c>
      <c r="F13" s="17"/>
      <c r="G13" s="17">
        <v>2.24731158181126E-2</v>
      </c>
      <c r="H13" s="17">
        <v>2.5317404295453101E-2</v>
      </c>
      <c r="I13" s="17">
        <v>3.6842289196517199E-2</v>
      </c>
      <c r="J13" s="17">
        <v>3.8126097874717997E-2</v>
      </c>
      <c r="K13" s="17">
        <v>3.8089361592202498E-2</v>
      </c>
      <c r="L13" s="17">
        <v>2.9098087804576799E-2</v>
      </c>
      <c r="M13" s="17"/>
      <c r="N13" s="17">
        <v>2.8789523452339899E-2</v>
      </c>
      <c r="O13" s="17">
        <v>2.5858560116938101E-2</v>
      </c>
      <c r="P13" s="17">
        <v>3.0795160841155599E-2</v>
      </c>
      <c r="Q13" s="17">
        <v>4.2030410185873598E-2</v>
      </c>
      <c r="R13" s="17"/>
      <c r="S13" s="17">
        <v>2.6396062843853301E-2</v>
      </c>
      <c r="T13" s="17">
        <v>3.3200660856482399E-2</v>
      </c>
      <c r="U13" s="17">
        <v>2.26193126484075E-2</v>
      </c>
      <c r="V13" s="17">
        <v>2.7434060332079499E-2</v>
      </c>
      <c r="W13" s="17">
        <v>2.48603035882102E-2</v>
      </c>
      <c r="X13" s="17">
        <v>3.0695982221688199E-2</v>
      </c>
      <c r="Y13" s="17">
        <v>1.21057430287711E-2</v>
      </c>
      <c r="Z13" s="17">
        <v>1.19674523315628E-2</v>
      </c>
      <c r="AA13" s="17">
        <v>4.4100378031018399E-2</v>
      </c>
      <c r="AB13" s="17">
        <v>3.3284027038162502E-2</v>
      </c>
      <c r="AC13" s="17">
        <v>6.3125763755004102E-2</v>
      </c>
      <c r="AD13" s="17">
        <v>8.0301880185117899E-2</v>
      </c>
      <c r="AE13" s="17"/>
      <c r="AF13" s="17">
        <v>2.7115626944118901E-2</v>
      </c>
      <c r="AG13" s="17">
        <v>4.1881803795483799E-2</v>
      </c>
      <c r="AH13" s="17">
        <v>7.1853988712475503E-2</v>
      </c>
      <c r="AI13" s="17">
        <v>7.9016397445763095E-2</v>
      </c>
      <c r="AJ13" s="17"/>
      <c r="AK13" s="17">
        <v>2.3940654442895899E-2</v>
      </c>
      <c r="AL13" s="17">
        <v>2.9746774833736701E-2</v>
      </c>
      <c r="AM13" s="17"/>
      <c r="AN13" s="17">
        <v>2.9579374568653199E-2</v>
      </c>
      <c r="AO13" s="17">
        <v>3.2372542324995097E-2</v>
      </c>
      <c r="AP13" s="17">
        <v>2.1337023690849499E-2</v>
      </c>
      <c r="AQ13" s="17">
        <v>3.3405147327191603E-2</v>
      </c>
      <c r="AR13" s="17">
        <v>3.3234692375300301E-2</v>
      </c>
      <c r="AS13" s="17">
        <v>5.5162375087156497E-2</v>
      </c>
      <c r="AT13" s="17"/>
      <c r="AU13" s="17">
        <v>2.7010794688400001E-2</v>
      </c>
      <c r="AV13" s="17">
        <v>3.7240582523403697E-2</v>
      </c>
      <c r="AW13" s="17"/>
      <c r="AX13" s="17">
        <v>4.9479544854595797E-2</v>
      </c>
      <c r="AY13" s="17">
        <v>2.7373860132432901E-2</v>
      </c>
      <c r="AZ13" s="17"/>
      <c r="BA13" s="17">
        <v>3.32529076941026E-2</v>
      </c>
      <c r="BB13" s="17">
        <v>2.1459579411251099E-2</v>
      </c>
      <c r="BC13" s="17"/>
      <c r="BD13" s="17">
        <v>1.3869921436562601E-2</v>
      </c>
      <c r="BE13" s="17"/>
      <c r="BF13" s="17">
        <v>1.9365718761937201E-2</v>
      </c>
      <c r="BG13" s="17"/>
      <c r="BH13" s="17">
        <v>4.2538415046970098E-2</v>
      </c>
      <c r="BI13" s="17"/>
      <c r="BJ13" s="17">
        <v>2.6489426293607302E-2</v>
      </c>
      <c r="BK13" s="17"/>
      <c r="BL13" s="17">
        <v>0.14524225307079</v>
      </c>
      <c r="BM13" s="17">
        <v>0</v>
      </c>
      <c r="BN13" s="17">
        <v>1.45046896226524E-2</v>
      </c>
      <c r="BO13" s="17">
        <v>1.1280837247487701E-2</v>
      </c>
      <c r="BP13" s="17"/>
      <c r="BQ13" s="17">
        <v>2.1718776822357701E-2</v>
      </c>
      <c r="BR13" s="17">
        <v>1.9614667732473199E-2</v>
      </c>
      <c r="BS13" s="17">
        <v>3.9154574942275297E-2</v>
      </c>
      <c r="BT13" s="17">
        <v>2.3864182543716101E-2</v>
      </c>
      <c r="BU13" s="17">
        <v>3.9666200582352699E-2</v>
      </c>
      <c r="BV13" s="17">
        <v>5.5259119813594E-2</v>
      </c>
      <c r="BW13" s="17"/>
      <c r="BX13" s="17">
        <v>1.6702833346537601E-2</v>
      </c>
      <c r="BY13" s="17">
        <v>1.02824589986502E-2</v>
      </c>
      <c r="BZ13" s="17">
        <v>3.92588619345067E-2</v>
      </c>
      <c r="CA13" s="17">
        <v>1.8234674105765899E-2</v>
      </c>
      <c r="CB13" s="17">
        <v>5.7138891676146102E-2</v>
      </c>
      <c r="CC13" s="17">
        <v>9.3820381587228496E-2</v>
      </c>
    </row>
    <row r="14" spans="2:81" x14ac:dyDescent="0.35">
      <c r="B14" s="18" t="s">
        <v>171</v>
      </c>
      <c r="C14" s="17">
        <v>1.8019136897852901E-2</v>
      </c>
      <c r="D14" s="17">
        <v>1.32224497230224E-2</v>
      </c>
      <c r="E14" s="17">
        <v>2.2790791187629701E-2</v>
      </c>
      <c r="F14" s="17"/>
      <c r="G14" s="17">
        <v>2.7607261057766699E-2</v>
      </c>
      <c r="H14" s="17">
        <v>2.2860025473066599E-2</v>
      </c>
      <c r="I14" s="17">
        <v>1.81913593950737E-2</v>
      </c>
      <c r="J14" s="17">
        <v>1.9986742990115901E-2</v>
      </c>
      <c r="K14" s="17">
        <v>1.4940329380238201E-2</v>
      </c>
      <c r="L14" s="17">
        <v>8.0477133850336002E-3</v>
      </c>
      <c r="M14" s="17"/>
      <c r="N14" s="17">
        <v>1.2937136885441999E-2</v>
      </c>
      <c r="O14" s="17">
        <v>1.8894307021994801E-2</v>
      </c>
      <c r="P14" s="17">
        <v>1.33338095631787E-2</v>
      </c>
      <c r="Q14" s="17">
        <v>2.7008908009906799E-2</v>
      </c>
      <c r="R14" s="17"/>
      <c r="S14" s="17">
        <v>2.1400622510451099E-2</v>
      </c>
      <c r="T14" s="17">
        <v>1.3284587678663E-2</v>
      </c>
      <c r="U14" s="17">
        <v>1.0324353448941601E-2</v>
      </c>
      <c r="V14" s="17">
        <v>9.1348232542122904E-3</v>
      </c>
      <c r="W14" s="17">
        <v>2.5593653016778802E-2</v>
      </c>
      <c r="X14" s="17">
        <v>2.85168331412901E-2</v>
      </c>
      <c r="Y14" s="17">
        <v>3.0694888555144E-2</v>
      </c>
      <c r="Z14" s="17">
        <v>5.5525273313587796E-3</v>
      </c>
      <c r="AA14" s="17">
        <v>6.9482662652656704E-3</v>
      </c>
      <c r="AB14" s="17">
        <v>2.37356921573499E-2</v>
      </c>
      <c r="AC14" s="17">
        <v>2.9711344298770901E-2</v>
      </c>
      <c r="AD14" s="17">
        <v>7.5401803400598896E-3</v>
      </c>
      <c r="AE14" s="17"/>
      <c r="AF14" s="17">
        <v>1.6389371702746201E-2</v>
      </c>
      <c r="AG14" s="17">
        <v>2.3556149832607402E-2</v>
      </c>
      <c r="AH14" s="17">
        <v>2.7675067555317699E-2</v>
      </c>
      <c r="AI14" s="17">
        <v>7.6283696912494096E-3</v>
      </c>
      <c r="AJ14" s="17"/>
      <c r="AK14" s="17">
        <v>2.7244413984232999E-2</v>
      </c>
      <c r="AL14" s="17">
        <v>1.6886195920946201E-2</v>
      </c>
      <c r="AM14" s="17"/>
      <c r="AN14" s="17">
        <v>2.1535436034714001E-2</v>
      </c>
      <c r="AO14" s="17">
        <v>1.86998946790582E-2</v>
      </c>
      <c r="AP14" s="17">
        <v>1.8050456254551098E-2</v>
      </c>
      <c r="AQ14" s="17">
        <v>1.4968408769315E-2</v>
      </c>
      <c r="AR14" s="17">
        <v>1.2811351683029101E-2</v>
      </c>
      <c r="AS14" s="17">
        <v>1.9077068591088799E-2</v>
      </c>
      <c r="AT14" s="17"/>
      <c r="AU14" s="17">
        <v>1.41100096974777E-2</v>
      </c>
      <c r="AV14" s="17">
        <v>2.35936762868846E-2</v>
      </c>
      <c r="AW14" s="17"/>
      <c r="AX14" s="17">
        <v>1.7105961033153701E-2</v>
      </c>
      <c r="AY14" s="17">
        <v>1.8238272612363701E-2</v>
      </c>
      <c r="AZ14" s="17"/>
      <c r="BA14" s="17">
        <v>1.5113013570423901E-2</v>
      </c>
      <c r="BB14" s="17">
        <v>3.1809591703004098E-2</v>
      </c>
      <c r="BC14" s="17"/>
      <c r="BD14" s="17">
        <v>1.49285447608102E-2</v>
      </c>
      <c r="BE14" s="17"/>
      <c r="BF14" s="17">
        <v>1.16726873228936E-2</v>
      </c>
      <c r="BG14" s="17"/>
      <c r="BH14" s="17">
        <v>1.7414566688434E-2</v>
      </c>
      <c r="BI14" s="17"/>
      <c r="BJ14" s="17">
        <v>2.91688250728993E-2</v>
      </c>
      <c r="BK14" s="17"/>
      <c r="BL14" s="17">
        <v>4.0852688253803997E-2</v>
      </c>
      <c r="BM14" s="17">
        <v>4.3755875745034598E-3</v>
      </c>
      <c r="BN14" s="17">
        <v>1.4692038151071901E-2</v>
      </c>
      <c r="BO14" s="17">
        <v>2.1096779778944402E-2</v>
      </c>
      <c r="BP14" s="17"/>
      <c r="BQ14" s="17">
        <v>1.34505165860123E-2</v>
      </c>
      <c r="BR14" s="17">
        <v>1.08003140241371E-2</v>
      </c>
      <c r="BS14" s="17">
        <v>1.06235456857014E-2</v>
      </c>
      <c r="BT14" s="17">
        <v>1.8476221970358898E-2</v>
      </c>
      <c r="BU14" s="17">
        <v>4.9785166233141803E-2</v>
      </c>
      <c r="BV14" s="17">
        <v>2.9327229412176501E-2</v>
      </c>
      <c r="BW14" s="17"/>
      <c r="BX14" s="17">
        <v>1.1064797700581899E-2</v>
      </c>
      <c r="BY14" s="17">
        <v>1.00216049351959E-2</v>
      </c>
      <c r="BZ14" s="17">
        <v>1.6790109071400199E-2</v>
      </c>
      <c r="CA14" s="17">
        <v>1.7142297247730601E-2</v>
      </c>
      <c r="CB14" s="17">
        <v>2.1991959786806799E-2</v>
      </c>
      <c r="CC14" s="17">
        <v>4.0829914469023898E-2</v>
      </c>
    </row>
    <row r="15" spans="2:81" x14ac:dyDescent="0.35">
      <c r="B15" s="18" t="s">
        <v>286</v>
      </c>
      <c r="C15" s="21">
        <v>0.63633049612767401</v>
      </c>
      <c r="D15" s="21">
        <v>0.63978515679479997</v>
      </c>
      <c r="E15" s="21">
        <v>0.63355397061459895</v>
      </c>
      <c r="F15" s="21"/>
      <c r="G15" s="21">
        <v>0.67350423866784304</v>
      </c>
      <c r="H15" s="21">
        <v>0.67428021205289002</v>
      </c>
      <c r="I15" s="21">
        <v>0.61392251646512197</v>
      </c>
      <c r="J15" s="21">
        <v>0.61386468025792695</v>
      </c>
      <c r="K15" s="21">
        <v>0.58365369319224603</v>
      </c>
      <c r="L15" s="21">
        <v>0.65260036391402898</v>
      </c>
      <c r="M15" s="21"/>
      <c r="N15" s="21">
        <v>0.68842028662088595</v>
      </c>
      <c r="O15" s="21">
        <v>0.60325180973411396</v>
      </c>
      <c r="P15" s="21">
        <v>0.64446650146033801</v>
      </c>
      <c r="Q15" s="21">
        <v>0.60670036904100799</v>
      </c>
      <c r="R15" s="21"/>
      <c r="S15" s="21">
        <v>0.710276265528065</v>
      </c>
      <c r="T15" s="21">
        <v>0.63792783183929003</v>
      </c>
      <c r="U15" s="21">
        <v>0.66810609575364499</v>
      </c>
      <c r="V15" s="21">
        <v>0.63515856877796795</v>
      </c>
      <c r="W15" s="21">
        <v>0.62289692309098099</v>
      </c>
      <c r="X15" s="21">
        <v>0.63125686576361195</v>
      </c>
      <c r="Y15" s="21">
        <v>0.63645301506188801</v>
      </c>
      <c r="Z15" s="21">
        <v>0.70341778453923598</v>
      </c>
      <c r="AA15" s="21">
        <v>0.64095456314702004</v>
      </c>
      <c r="AB15" s="21">
        <v>0.524301201580049</v>
      </c>
      <c r="AC15" s="21">
        <v>0.58988918710638805</v>
      </c>
      <c r="AD15" s="21">
        <v>0.556441001764999</v>
      </c>
      <c r="AE15" s="21"/>
      <c r="AF15" s="21">
        <v>0.65529172653424395</v>
      </c>
      <c r="AG15" s="21">
        <v>0.53130082331439799</v>
      </c>
      <c r="AH15" s="21">
        <v>0.56940777213311</v>
      </c>
      <c r="AI15" s="21">
        <v>0.52657991296620998</v>
      </c>
      <c r="AJ15" s="21"/>
      <c r="AK15" s="21">
        <v>0.63927605022130396</v>
      </c>
      <c r="AL15" s="21">
        <v>0.66091327950464396</v>
      </c>
      <c r="AM15" s="21"/>
      <c r="AN15" s="21">
        <v>0.68894429237983401</v>
      </c>
      <c r="AO15" s="21">
        <v>0.61785556573650302</v>
      </c>
      <c r="AP15" s="21">
        <v>0.60897179956813596</v>
      </c>
      <c r="AQ15" s="21">
        <v>0.62126588580064801</v>
      </c>
      <c r="AR15" s="21">
        <v>0.63347849726363004</v>
      </c>
      <c r="AS15" s="21">
        <v>0.59502421971311403</v>
      </c>
      <c r="AT15" s="21"/>
      <c r="AU15" s="21">
        <v>0.67013722961620104</v>
      </c>
      <c r="AV15" s="21">
        <v>0.59224270976068605</v>
      </c>
      <c r="AW15" s="21"/>
      <c r="AX15" s="21">
        <v>0.58005276045941501</v>
      </c>
      <c r="AY15" s="21">
        <v>0.64983551996092204</v>
      </c>
      <c r="AZ15" s="21"/>
      <c r="BA15" s="21">
        <v>0.62183344996187795</v>
      </c>
      <c r="BB15" s="21">
        <v>0.71663218151035801</v>
      </c>
      <c r="BC15" s="21"/>
      <c r="BD15" s="21">
        <v>0.73473594161368205</v>
      </c>
      <c r="BE15" s="21"/>
      <c r="BF15" s="21">
        <v>0.73149091559014001</v>
      </c>
      <c r="BG15" s="21"/>
      <c r="BH15" s="21">
        <v>0.54936206384216002</v>
      </c>
      <c r="BI15" s="21"/>
      <c r="BJ15" s="21">
        <v>0.63418427388667997</v>
      </c>
      <c r="BK15" s="21"/>
      <c r="BL15" s="21">
        <v>0.188630366018845</v>
      </c>
      <c r="BM15" s="21">
        <v>0.94735739799466701</v>
      </c>
      <c r="BN15" s="21">
        <v>0.68366360628828704</v>
      </c>
      <c r="BO15" s="21">
        <v>0.55128060378672505</v>
      </c>
      <c r="BP15" s="21"/>
      <c r="BQ15" s="21">
        <v>0.67325488005841505</v>
      </c>
      <c r="BR15" s="21">
        <v>0.757970134356309</v>
      </c>
      <c r="BS15" s="21">
        <v>0.62929530058945704</v>
      </c>
      <c r="BT15" s="21">
        <v>0.65395573631802995</v>
      </c>
      <c r="BU15" s="21">
        <v>0.48388089955129798</v>
      </c>
      <c r="BV15" s="21">
        <v>0.51863718885652799</v>
      </c>
      <c r="BW15" s="21"/>
      <c r="BX15" s="21">
        <v>0.70385996930721595</v>
      </c>
      <c r="BY15" s="21">
        <v>0.76800157473991404</v>
      </c>
      <c r="BZ15" s="21">
        <v>0.64321299988443204</v>
      </c>
      <c r="CA15" s="21">
        <v>0.67773696667537497</v>
      </c>
      <c r="CB15" s="21">
        <v>0.49584669843184798</v>
      </c>
      <c r="CC15" s="21">
        <v>0.41387675166925098</v>
      </c>
    </row>
    <row r="16" spans="2:81" x14ac:dyDescent="0.35">
      <c r="B16" s="18" t="s">
        <v>287</v>
      </c>
      <c r="C16" s="21">
        <v>9.5555633491228004E-2</v>
      </c>
      <c r="D16" s="21">
        <v>0.10200391907314101</v>
      </c>
      <c r="E16" s="21">
        <v>8.8331791596295298E-2</v>
      </c>
      <c r="F16" s="21"/>
      <c r="G16" s="21">
        <v>8.6043614137089705E-2</v>
      </c>
      <c r="H16" s="21">
        <v>9.4447064724213506E-2</v>
      </c>
      <c r="I16" s="21">
        <v>0.118693293390724</v>
      </c>
      <c r="J16" s="21">
        <v>9.5656877861649503E-2</v>
      </c>
      <c r="K16" s="21">
        <v>9.9161190354412607E-2</v>
      </c>
      <c r="L16" s="21">
        <v>8.1431800247891303E-2</v>
      </c>
      <c r="M16" s="21"/>
      <c r="N16" s="21">
        <v>7.9379217441732597E-2</v>
      </c>
      <c r="O16" s="21">
        <v>0.11056868273718</v>
      </c>
      <c r="P16" s="21">
        <v>9.2800323467664703E-2</v>
      </c>
      <c r="Q16" s="21">
        <v>9.94457957166726E-2</v>
      </c>
      <c r="R16" s="21"/>
      <c r="S16" s="21">
        <v>8.2734354378450101E-2</v>
      </c>
      <c r="T16" s="21">
        <v>0.107254046734891</v>
      </c>
      <c r="U16" s="21">
        <v>9.0386306894438703E-2</v>
      </c>
      <c r="V16" s="21">
        <v>0.105587364632235</v>
      </c>
      <c r="W16" s="21">
        <v>8.5063890157040606E-2</v>
      </c>
      <c r="X16" s="21">
        <v>8.8184518848440099E-2</v>
      </c>
      <c r="Y16" s="21">
        <v>6.3251194013098394E-2</v>
      </c>
      <c r="Z16" s="21">
        <v>7.3618623094725402E-2</v>
      </c>
      <c r="AA16" s="21">
        <v>7.6885574171765003E-2</v>
      </c>
      <c r="AB16" s="21">
        <v>0.12688388145205901</v>
      </c>
      <c r="AC16" s="21">
        <v>0.144303491126547</v>
      </c>
      <c r="AD16" s="21">
        <v>0.143607166575005</v>
      </c>
      <c r="AE16" s="21"/>
      <c r="AF16" s="21">
        <v>8.7481452608574095E-2</v>
      </c>
      <c r="AG16" s="21">
        <v>0.122279145123686</v>
      </c>
      <c r="AH16" s="21">
        <v>0.157738954506318</v>
      </c>
      <c r="AI16" s="21">
        <v>0.14306209744405299</v>
      </c>
      <c r="AJ16" s="21"/>
      <c r="AK16" s="21">
        <v>9.3086808985758301E-2</v>
      </c>
      <c r="AL16" s="21">
        <v>8.6707500587775599E-2</v>
      </c>
      <c r="AM16" s="21"/>
      <c r="AN16" s="21">
        <v>8.77611468991049E-2</v>
      </c>
      <c r="AO16" s="21">
        <v>9.2930422310722696E-2</v>
      </c>
      <c r="AP16" s="21">
        <v>9.8238329762951701E-2</v>
      </c>
      <c r="AQ16" s="21">
        <v>0.100819668101871</v>
      </c>
      <c r="AR16" s="21">
        <v>0.107161032378547</v>
      </c>
      <c r="AS16" s="21">
        <v>9.8494827335907004E-2</v>
      </c>
      <c r="AT16" s="21"/>
      <c r="AU16" s="21">
        <v>7.9459403094048101E-2</v>
      </c>
      <c r="AV16" s="21">
        <v>0.117044373505343</v>
      </c>
      <c r="AW16" s="21"/>
      <c r="AX16" s="21">
        <v>0.124690999397569</v>
      </c>
      <c r="AY16" s="21">
        <v>8.8563990947630206E-2</v>
      </c>
      <c r="AZ16" s="21"/>
      <c r="BA16" s="21">
        <v>0.101141741007915</v>
      </c>
      <c r="BB16" s="21">
        <v>6.4648302077501205E-2</v>
      </c>
      <c r="BC16" s="21"/>
      <c r="BD16" s="21">
        <v>5.39062069237531E-2</v>
      </c>
      <c r="BE16" s="21"/>
      <c r="BF16" s="21">
        <v>6.21326622145882E-2</v>
      </c>
      <c r="BG16" s="21"/>
      <c r="BH16" s="21">
        <v>0.118146520538692</v>
      </c>
      <c r="BI16" s="21"/>
      <c r="BJ16" s="21">
        <v>0.109545408504702</v>
      </c>
      <c r="BK16" s="21"/>
      <c r="BL16" s="21">
        <v>0.35800812370136698</v>
      </c>
      <c r="BM16" s="21">
        <v>3.7066324295700502E-3</v>
      </c>
      <c r="BN16" s="21">
        <v>4.4558963077470301E-2</v>
      </c>
      <c r="BO16" s="21">
        <v>7.9275122778443702E-2</v>
      </c>
      <c r="BP16" s="21"/>
      <c r="BQ16" s="21">
        <v>8.2746605058478598E-2</v>
      </c>
      <c r="BR16" s="21">
        <v>5.8976745474255902E-2</v>
      </c>
      <c r="BS16" s="21">
        <v>0.104515745245125</v>
      </c>
      <c r="BT16" s="21">
        <v>9.3177536493334795E-2</v>
      </c>
      <c r="BU16" s="21">
        <v>0.14974100292248399</v>
      </c>
      <c r="BV16" s="21">
        <v>0.13169400624845501</v>
      </c>
      <c r="BW16" s="21"/>
      <c r="BX16" s="21">
        <v>7.4398611864139402E-2</v>
      </c>
      <c r="BY16" s="21">
        <v>5.0314815464795798E-2</v>
      </c>
      <c r="BZ16" s="21">
        <v>9.5920892565888399E-2</v>
      </c>
      <c r="CA16" s="21">
        <v>7.2518484147075193E-2</v>
      </c>
      <c r="CB16" s="21">
        <v>0.171054427983583</v>
      </c>
      <c r="CC16" s="21">
        <v>0.17994257774705599</v>
      </c>
    </row>
    <row r="17" spans="2:81" x14ac:dyDescent="0.35">
      <c r="B17" s="18" t="s">
        <v>288</v>
      </c>
      <c r="C17" s="22">
        <v>0.54077486263644603</v>
      </c>
      <c r="D17" s="22">
        <v>0.53778123772165898</v>
      </c>
      <c r="E17" s="22">
        <v>0.54522217901830405</v>
      </c>
      <c r="F17" s="22"/>
      <c r="G17" s="22">
        <v>0.58746062453075298</v>
      </c>
      <c r="H17" s="22">
        <v>0.57983314732867597</v>
      </c>
      <c r="I17" s="22">
        <v>0.49522922307439798</v>
      </c>
      <c r="J17" s="22">
        <v>0.51820780239627795</v>
      </c>
      <c r="K17" s="22">
        <v>0.48449250283783302</v>
      </c>
      <c r="L17" s="22">
        <v>0.571168563666138</v>
      </c>
      <c r="M17" s="22"/>
      <c r="N17" s="22">
        <v>0.60904106917915302</v>
      </c>
      <c r="O17" s="22">
        <v>0.49268312699693501</v>
      </c>
      <c r="P17" s="22">
        <v>0.55166617799267403</v>
      </c>
      <c r="Q17" s="22">
        <v>0.50725457332433499</v>
      </c>
      <c r="R17" s="22"/>
      <c r="S17" s="22">
        <v>0.62754191114961499</v>
      </c>
      <c r="T17" s="22">
        <v>0.530673785104399</v>
      </c>
      <c r="U17" s="22">
        <v>0.57771978885920605</v>
      </c>
      <c r="V17" s="22">
        <v>0.529571204145733</v>
      </c>
      <c r="W17" s="22">
        <v>0.53783303293394102</v>
      </c>
      <c r="X17" s="22">
        <v>0.54307234691517203</v>
      </c>
      <c r="Y17" s="22">
        <v>0.57320182104879003</v>
      </c>
      <c r="Z17" s="22">
        <v>0.62979916144451098</v>
      </c>
      <c r="AA17" s="22">
        <v>0.56406898897525504</v>
      </c>
      <c r="AB17" s="22">
        <v>0.39741732012799003</v>
      </c>
      <c r="AC17" s="22">
        <v>0.44558569597983999</v>
      </c>
      <c r="AD17" s="22">
        <v>0.412833835189994</v>
      </c>
      <c r="AE17" s="22"/>
      <c r="AF17" s="22">
        <v>0.56781027392566996</v>
      </c>
      <c r="AG17" s="22">
        <v>0.409021678190712</v>
      </c>
      <c r="AH17" s="22">
        <v>0.41166881762679097</v>
      </c>
      <c r="AI17" s="22">
        <v>0.38351781552215702</v>
      </c>
      <c r="AJ17" s="22"/>
      <c r="AK17" s="22">
        <v>0.54618924123554602</v>
      </c>
      <c r="AL17" s="22">
        <v>0.57420577891686897</v>
      </c>
      <c r="AM17" s="22"/>
      <c r="AN17" s="22">
        <v>0.60118314548072904</v>
      </c>
      <c r="AO17" s="22">
        <v>0.52492514342578001</v>
      </c>
      <c r="AP17" s="22">
        <v>0.51073346980518397</v>
      </c>
      <c r="AQ17" s="22">
        <v>0.52044621769877797</v>
      </c>
      <c r="AR17" s="22">
        <v>0.52631746488508302</v>
      </c>
      <c r="AS17" s="22">
        <v>0.496529392377207</v>
      </c>
      <c r="AT17" s="22"/>
      <c r="AU17" s="22">
        <v>0.59067782652215295</v>
      </c>
      <c r="AV17" s="22">
        <v>0.47519833625534302</v>
      </c>
      <c r="AW17" s="22"/>
      <c r="AX17" s="22">
        <v>0.45536176106184501</v>
      </c>
      <c r="AY17" s="22">
        <v>0.56127152901329203</v>
      </c>
      <c r="AZ17" s="22"/>
      <c r="BA17" s="22">
        <v>0.520691708953963</v>
      </c>
      <c r="BB17" s="22">
        <v>0.65198387943285696</v>
      </c>
      <c r="BC17" s="22"/>
      <c r="BD17" s="22">
        <v>0.68082973468992902</v>
      </c>
      <c r="BE17" s="22"/>
      <c r="BF17" s="22">
        <v>0.66935825337555199</v>
      </c>
      <c r="BG17" s="22"/>
      <c r="BH17" s="22">
        <v>0.43121554330346801</v>
      </c>
      <c r="BI17" s="22"/>
      <c r="BJ17" s="22">
        <v>0.52463886538197801</v>
      </c>
      <c r="BK17" s="22"/>
      <c r="BL17" s="22">
        <v>-0.169377757682522</v>
      </c>
      <c r="BM17" s="22">
        <v>0.94365076556509697</v>
      </c>
      <c r="BN17" s="22">
        <v>0.63910464321081595</v>
      </c>
      <c r="BO17" s="22">
        <v>0.47200548100828099</v>
      </c>
      <c r="BP17" s="22"/>
      <c r="BQ17" s="22">
        <v>0.59050827499993697</v>
      </c>
      <c r="BR17" s="22">
        <v>0.69899338888205298</v>
      </c>
      <c r="BS17" s="22">
        <v>0.52477955534433196</v>
      </c>
      <c r="BT17" s="22">
        <v>0.56077819982469501</v>
      </c>
      <c r="BU17" s="22">
        <v>0.33413989662881399</v>
      </c>
      <c r="BV17" s="22">
        <v>0.38694318260807298</v>
      </c>
      <c r="BW17" s="22"/>
      <c r="BX17" s="22">
        <v>0.62946135744307596</v>
      </c>
      <c r="BY17" s="22">
        <v>0.71768675927511805</v>
      </c>
      <c r="BZ17" s="22">
        <v>0.54729210731854405</v>
      </c>
      <c r="CA17" s="22">
        <v>0.60521848252830002</v>
      </c>
      <c r="CB17" s="22">
        <v>0.32479227044826497</v>
      </c>
      <c r="CC17" s="22">
        <v>0.23393417392219501</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CC22"/>
  <sheetViews>
    <sheetView showGridLines="0" workbookViewId="0">
      <pane xSplit="2" topLeftCell="C1" activePane="topRight" state="frozen"/>
      <selection pane="topRight" activeCell="BF10" sqref="BF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406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9.9022233752496094E-2</v>
      </c>
      <c r="D9" s="17">
        <v>0.12941941986257299</v>
      </c>
      <c r="E9" s="17">
        <v>6.9839515277652198E-2</v>
      </c>
      <c r="F9" s="17"/>
      <c r="G9" s="17">
        <v>0.17573128973744701</v>
      </c>
      <c r="H9" s="17">
        <v>0.13976571826836401</v>
      </c>
      <c r="I9" s="17">
        <v>9.5446237945538803E-2</v>
      </c>
      <c r="J9" s="17">
        <v>6.7102675074349402E-2</v>
      </c>
      <c r="K9" s="17">
        <v>7.2719188753713707E-2</v>
      </c>
      <c r="L9" s="17">
        <v>6.1439339296839299E-2</v>
      </c>
      <c r="M9" s="17"/>
      <c r="N9" s="17">
        <v>0.107519074424532</v>
      </c>
      <c r="O9" s="17">
        <v>8.5338291406505298E-2</v>
      </c>
      <c r="P9" s="17">
        <v>9.7645336463204002E-2</v>
      </c>
      <c r="Q9" s="17">
        <v>0.105899989109959</v>
      </c>
      <c r="R9" s="17"/>
      <c r="S9" s="17">
        <v>0.15378108731793799</v>
      </c>
      <c r="T9" s="17">
        <v>7.8076752221832094E-2</v>
      </c>
      <c r="U9" s="17">
        <v>9.2679740800164501E-2</v>
      </c>
      <c r="V9" s="17">
        <v>0.112431234452448</v>
      </c>
      <c r="W9" s="17">
        <v>9.3184317719373397E-2</v>
      </c>
      <c r="X9" s="17">
        <v>8.5777390066488199E-2</v>
      </c>
      <c r="Y9" s="17">
        <v>8.2319392047292397E-2</v>
      </c>
      <c r="Z9" s="17">
        <v>8.0573309971761806E-2</v>
      </c>
      <c r="AA9" s="17">
        <v>9.8199400305247805E-2</v>
      </c>
      <c r="AB9" s="17">
        <v>7.9777397554929394E-2</v>
      </c>
      <c r="AC9" s="17">
        <v>0.116854455180946</v>
      </c>
      <c r="AD9" s="17">
        <v>6.4478228605818297E-2</v>
      </c>
      <c r="AE9" s="17"/>
      <c r="AF9" s="17">
        <v>0.104330774590997</v>
      </c>
      <c r="AG9" s="17">
        <v>7.8175387592843107E-2</v>
      </c>
      <c r="AH9" s="17">
        <v>0.112790962707041</v>
      </c>
      <c r="AI9" s="17">
        <v>8.3909069475329903E-2</v>
      </c>
      <c r="AJ9" s="17"/>
      <c r="AK9" s="17">
        <v>6.3896063322884195E-2</v>
      </c>
      <c r="AL9" s="17">
        <v>8.0913527786216105E-2</v>
      </c>
      <c r="AM9" s="17"/>
      <c r="AN9" s="17">
        <v>0.15887743054654899</v>
      </c>
      <c r="AO9" s="17">
        <v>7.5611872412705894E-2</v>
      </c>
      <c r="AP9" s="17">
        <v>8.1079130120372003E-2</v>
      </c>
      <c r="AQ9" s="17">
        <v>8.6921212867969402E-2</v>
      </c>
      <c r="AR9" s="17">
        <v>6.8977746691422398E-2</v>
      </c>
      <c r="AS9" s="17">
        <v>7.5418231068961603E-2</v>
      </c>
      <c r="AT9" s="17"/>
      <c r="AU9" s="17">
        <v>9.1153393348083298E-2</v>
      </c>
      <c r="AV9" s="17">
        <v>0.109583048620403</v>
      </c>
      <c r="AW9" s="17"/>
      <c r="AX9" s="17">
        <v>0.115625004455678</v>
      </c>
      <c r="AY9" s="17">
        <v>9.5038050462568802E-2</v>
      </c>
      <c r="AZ9" s="17"/>
      <c r="BA9" s="17">
        <v>9.44520464412308E-2</v>
      </c>
      <c r="BB9" s="17">
        <v>0.123850432659025</v>
      </c>
      <c r="BC9" s="17"/>
      <c r="BD9" s="17">
        <v>0.105926929557576</v>
      </c>
      <c r="BE9" s="17"/>
      <c r="BF9" s="17">
        <v>0.11022493780685801</v>
      </c>
      <c r="BG9" s="17"/>
      <c r="BH9" s="17">
        <v>8.8313583829299006E-2</v>
      </c>
      <c r="BI9" s="17"/>
      <c r="BJ9" s="17">
        <v>8.3658923613441794E-2</v>
      </c>
      <c r="BK9" s="17"/>
      <c r="BL9" s="17">
        <v>0.16109717239205101</v>
      </c>
      <c r="BM9" s="17">
        <v>0.15533667273922</v>
      </c>
      <c r="BN9" s="17">
        <v>7.1051149254611298E-2</v>
      </c>
      <c r="BO9" s="17">
        <v>3.3751381272794603E-2</v>
      </c>
      <c r="BP9" s="17"/>
      <c r="BQ9" s="17">
        <v>9.3046431943582406E-2</v>
      </c>
      <c r="BR9" s="17">
        <v>8.00266820493407E-2</v>
      </c>
      <c r="BS9" s="17">
        <v>0.113763952149461</v>
      </c>
      <c r="BT9" s="17">
        <v>0.159392622478328</v>
      </c>
      <c r="BU9" s="17">
        <v>0.115883676120319</v>
      </c>
      <c r="BV9" s="17">
        <v>8.3411913621049702E-2</v>
      </c>
      <c r="BW9" s="17"/>
      <c r="BX9" s="17">
        <v>9.9843512938747395E-2</v>
      </c>
      <c r="BY9" s="17">
        <v>9.5604654692709595E-2</v>
      </c>
      <c r="BZ9" s="17">
        <v>9.1054554173529506E-2</v>
      </c>
      <c r="CA9" s="17">
        <v>0.14077529998660299</v>
      </c>
      <c r="CB9" s="17">
        <v>0.117851752919887</v>
      </c>
      <c r="CC9" s="17">
        <v>0.13628379257324999</v>
      </c>
    </row>
    <row r="10" spans="2:81" x14ac:dyDescent="0.35">
      <c r="B10" s="18" t="s">
        <v>282</v>
      </c>
      <c r="C10" s="17">
        <v>0.211637787669056</v>
      </c>
      <c r="D10" s="17">
        <v>0.21730529880492899</v>
      </c>
      <c r="E10" s="17">
        <v>0.205767117933814</v>
      </c>
      <c r="F10" s="17"/>
      <c r="G10" s="17">
        <v>0.28034017808640299</v>
      </c>
      <c r="H10" s="17">
        <v>0.220244536340654</v>
      </c>
      <c r="I10" s="17">
        <v>0.22826863147478399</v>
      </c>
      <c r="J10" s="17">
        <v>0.172351023130836</v>
      </c>
      <c r="K10" s="17">
        <v>0.21825266052512499</v>
      </c>
      <c r="L10" s="17">
        <v>0.17296080794394</v>
      </c>
      <c r="M10" s="17"/>
      <c r="N10" s="17">
        <v>0.21630359217318301</v>
      </c>
      <c r="O10" s="17">
        <v>0.21167936254747599</v>
      </c>
      <c r="P10" s="17">
        <v>0.194810390061044</v>
      </c>
      <c r="Q10" s="17">
        <v>0.22169837804180001</v>
      </c>
      <c r="R10" s="17"/>
      <c r="S10" s="17">
        <v>0.25089020923210797</v>
      </c>
      <c r="T10" s="17">
        <v>0.18935858135404701</v>
      </c>
      <c r="U10" s="17">
        <v>0.17406938920029499</v>
      </c>
      <c r="V10" s="17">
        <v>0.20833431463527399</v>
      </c>
      <c r="W10" s="17">
        <v>0.22942795383661299</v>
      </c>
      <c r="X10" s="17">
        <v>0.19836943752397099</v>
      </c>
      <c r="Y10" s="17">
        <v>0.22271255276740701</v>
      </c>
      <c r="Z10" s="17">
        <v>0.206279670103551</v>
      </c>
      <c r="AA10" s="17">
        <v>0.193174119771714</v>
      </c>
      <c r="AB10" s="17">
        <v>0.21272221789715101</v>
      </c>
      <c r="AC10" s="17">
        <v>0.21083623296586401</v>
      </c>
      <c r="AD10" s="17">
        <v>0.27680733486433701</v>
      </c>
      <c r="AE10" s="17"/>
      <c r="AF10" s="17">
        <v>0.210370186453052</v>
      </c>
      <c r="AG10" s="17">
        <v>0.21962005070594301</v>
      </c>
      <c r="AH10" s="17">
        <v>0.24443076646085801</v>
      </c>
      <c r="AI10" s="17">
        <v>0.287968864965094</v>
      </c>
      <c r="AJ10" s="17"/>
      <c r="AK10" s="17">
        <v>0.16490116172622399</v>
      </c>
      <c r="AL10" s="17">
        <v>0.21252327258033901</v>
      </c>
      <c r="AM10" s="17"/>
      <c r="AN10" s="17">
        <v>0.23786388179131099</v>
      </c>
      <c r="AO10" s="17">
        <v>0.20242654458331599</v>
      </c>
      <c r="AP10" s="17">
        <v>0.22501185493824799</v>
      </c>
      <c r="AQ10" s="17">
        <v>0.18879012739302101</v>
      </c>
      <c r="AR10" s="17">
        <v>0.18609296448302301</v>
      </c>
      <c r="AS10" s="17">
        <v>0.229736164016695</v>
      </c>
      <c r="AT10" s="17"/>
      <c r="AU10" s="17">
        <v>0.196174268659393</v>
      </c>
      <c r="AV10" s="17">
        <v>0.23368008289329301</v>
      </c>
      <c r="AW10" s="17"/>
      <c r="AX10" s="17">
        <v>0.21325950778504199</v>
      </c>
      <c r="AY10" s="17">
        <v>0.21124862189049101</v>
      </c>
      <c r="AZ10" s="17"/>
      <c r="BA10" s="17">
        <v>0.21066742883929099</v>
      </c>
      <c r="BB10" s="17">
        <v>0.21959251272185301</v>
      </c>
      <c r="BC10" s="17"/>
      <c r="BD10" s="17">
        <v>0.19047552807014101</v>
      </c>
      <c r="BE10" s="17"/>
      <c r="BF10" s="17">
        <v>0.20470334853618799</v>
      </c>
      <c r="BG10" s="17"/>
      <c r="BH10" s="17">
        <v>0.204582977931558</v>
      </c>
      <c r="BI10" s="17"/>
      <c r="BJ10" s="17">
        <v>0.198602302185584</v>
      </c>
      <c r="BK10" s="17"/>
      <c r="BL10" s="17">
        <v>0.317669035224666</v>
      </c>
      <c r="BM10" s="17">
        <v>0.18273890698195</v>
      </c>
      <c r="BN10" s="17">
        <v>0.18913435453736499</v>
      </c>
      <c r="BO10" s="17">
        <v>0.198840327250281</v>
      </c>
      <c r="BP10" s="17"/>
      <c r="BQ10" s="17">
        <v>0.20610395612313401</v>
      </c>
      <c r="BR10" s="17">
        <v>0.16870721926632101</v>
      </c>
      <c r="BS10" s="17">
        <v>0.24855933404009001</v>
      </c>
      <c r="BT10" s="17">
        <v>0.24798434757783799</v>
      </c>
      <c r="BU10" s="17">
        <v>0.27865154642907097</v>
      </c>
      <c r="BV10" s="17">
        <v>0.20532211667873901</v>
      </c>
      <c r="BW10" s="17"/>
      <c r="BX10" s="17">
        <v>0.21454160144647999</v>
      </c>
      <c r="BY10" s="17">
        <v>0.173480593063042</v>
      </c>
      <c r="BZ10" s="17">
        <v>0.222128379233268</v>
      </c>
      <c r="CA10" s="17">
        <v>0.22391942801761</v>
      </c>
      <c r="CB10" s="17">
        <v>0.27825313654293099</v>
      </c>
      <c r="CC10" s="17">
        <v>0.212464091578736</v>
      </c>
    </row>
    <row r="11" spans="2:81" x14ac:dyDescent="0.35">
      <c r="B11" s="18" t="s">
        <v>283</v>
      </c>
      <c r="C11" s="17">
        <v>0.263366104823405</v>
      </c>
      <c r="D11" s="17">
        <v>0.25193912847218902</v>
      </c>
      <c r="E11" s="17">
        <v>0.27483068657391901</v>
      </c>
      <c r="F11" s="17"/>
      <c r="G11" s="17">
        <v>0.218643189673974</v>
      </c>
      <c r="H11" s="17">
        <v>0.232080930859174</v>
      </c>
      <c r="I11" s="17">
        <v>0.240673052697184</v>
      </c>
      <c r="J11" s="17">
        <v>0.293195680293451</v>
      </c>
      <c r="K11" s="17">
        <v>0.27278579229171102</v>
      </c>
      <c r="L11" s="17">
        <v>0.30643891784813099</v>
      </c>
      <c r="M11" s="17"/>
      <c r="N11" s="17">
        <v>0.21250909109426799</v>
      </c>
      <c r="O11" s="17">
        <v>0.26249266840494201</v>
      </c>
      <c r="P11" s="17">
        <v>0.28360627050958198</v>
      </c>
      <c r="Q11" s="17">
        <v>0.297599949402089</v>
      </c>
      <c r="R11" s="17"/>
      <c r="S11" s="17">
        <v>0.20881911678310699</v>
      </c>
      <c r="T11" s="17">
        <v>0.25777415603341702</v>
      </c>
      <c r="U11" s="17">
        <v>0.249976723801346</v>
      </c>
      <c r="V11" s="17">
        <v>0.25446225366458503</v>
      </c>
      <c r="W11" s="17">
        <v>0.28972941839081501</v>
      </c>
      <c r="X11" s="17">
        <v>0.28524641632546699</v>
      </c>
      <c r="Y11" s="17">
        <v>0.31823370808337997</v>
      </c>
      <c r="Z11" s="17">
        <v>0.24377722522450199</v>
      </c>
      <c r="AA11" s="17">
        <v>0.25947892940839801</v>
      </c>
      <c r="AB11" s="17">
        <v>0.31459051997705001</v>
      </c>
      <c r="AC11" s="17">
        <v>0.240863169872507</v>
      </c>
      <c r="AD11" s="17">
        <v>0.25528033902835301</v>
      </c>
      <c r="AE11" s="17"/>
      <c r="AF11" s="17">
        <v>0.26082211855986898</v>
      </c>
      <c r="AG11" s="17">
        <v>0.28605382346485603</v>
      </c>
      <c r="AH11" s="17">
        <v>0.242101368707341</v>
      </c>
      <c r="AI11" s="17">
        <v>0.23121323228907301</v>
      </c>
      <c r="AJ11" s="17"/>
      <c r="AK11" s="17">
        <v>0.29114922625029199</v>
      </c>
      <c r="AL11" s="17">
        <v>0.28783435998783502</v>
      </c>
      <c r="AM11" s="17"/>
      <c r="AN11" s="17">
        <v>0.216157428631648</v>
      </c>
      <c r="AO11" s="17">
        <v>0.27894226683657197</v>
      </c>
      <c r="AP11" s="17">
        <v>0.27946961337925402</v>
      </c>
      <c r="AQ11" s="17">
        <v>0.29106163581135802</v>
      </c>
      <c r="AR11" s="17">
        <v>0.27492928842583297</v>
      </c>
      <c r="AS11" s="17">
        <v>0.25397903458480398</v>
      </c>
      <c r="AT11" s="17"/>
      <c r="AU11" s="17">
        <v>0.26582222321229398</v>
      </c>
      <c r="AV11" s="17">
        <v>0.25817367407314001</v>
      </c>
      <c r="AW11" s="17"/>
      <c r="AX11" s="17">
        <v>0.31174570164179899</v>
      </c>
      <c r="AY11" s="17">
        <v>0.25175640517367598</v>
      </c>
      <c r="AZ11" s="17"/>
      <c r="BA11" s="17">
        <v>0.261308706220441</v>
      </c>
      <c r="BB11" s="17">
        <v>0.26878008547599902</v>
      </c>
      <c r="BC11" s="17"/>
      <c r="BD11" s="17">
        <v>0.23621359074531101</v>
      </c>
      <c r="BE11" s="17"/>
      <c r="BF11" s="17">
        <v>0.24008461309279999</v>
      </c>
      <c r="BG11" s="17"/>
      <c r="BH11" s="17">
        <v>0.287331906448963</v>
      </c>
      <c r="BI11" s="17"/>
      <c r="BJ11" s="17">
        <v>0.233243827394227</v>
      </c>
      <c r="BK11" s="17"/>
      <c r="BL11" s="17">
        <v>0.28013932148802301</v>
      </c>
      <c r="BM11" s="17">
        <v>0.13702694874706001</v>
      </c>
      <c r="BN11" s="17">
        <v>0.30211295459888998</v>
      </c>
      <c r="BO11" s="17">
        <v>0.33870324636184101</v>
      </c>
      <c r="BP11" s="17"/>
      <c r="BQ11" s="17">
        <v>0.25029687144691198</v>
      </c>
      <c r="BR11" s="17">
        <v>0.234409413309488</v>
      </c>
      <c r="BS11" s="17">
        <v>0.28187255262318001</v>
      </c>
      <c r="BT11" s="17">
        <v>0.18113157958080001</v>
      </c>
      <c r="BU11" s="17">
        <v>0.26051141174645898</v>
      </c>
      <c r="BV11" s="17">
        <v>0.33214467372806999</v>
      </c>
      <c r="BW11" s="17"/>
      <c r="BX11" s="17">
        <v>0.23983295593130799</v>
      </c>
      <c r="BY11" s="17">
        <v>0.22213546134265899</v>
      </c>
      <c r="BZ11" s="17">
        <v>0.26762053631016502</v>
      </c>
      <c r="CA11" s="17">
        <v>0.208937681546809</v>
      </c>
      <c r="CB11" s="17">
        <v>0.26198845604107401</v>
      </c>
      <c r="CC11" s="17">
        <v>0.355540159984643</v>
      </c>
    </row>
    <row r="12" spans="2:81" x14ac:dyDescent="0.35">
      <c r="B12" s="18" t="s">
        <v>284</v>
      </c>
      <c r="C12" s="17">
        <v>0.24410698889222099</v>
      </c>
      <c r="D12" s="17">
        <v>0.22772174748305099</v>
      </c>
      <c r="E12" s="17">
        <v>0.259690819140934</v>
      </c>
      <c r="F12" s="17"/>
      <c r="G12" s="17">
        <v>0.18558822844874301</v>
      </c>
      <c r="H12" s="17">
        <v>0.20325053393883799</v>
      </c>
      <c r="I12" s="17">
        <v>0.26841610684047701</v>
      </c>
      <c r="J12" s="17">
        <v>0.27481592778477398</v>
      </c>
      <c r="K12" s="17">
        <v>0.25943237376109002</v>
      </c>
      <c r="L12" s="17">
        <v>0.26118151733434603</v>
      </c>
      <c r="M12" s="17"/>
      <c r="N12" s="17">
        <v>0.24058463655597301</v>
      </c>
      <c r="O12" s="17">
        <v>0.263823345716935</v>
      </c>
      <c r="P12" s="17">
        <v>0.26119247246353</v>
      </c>
      <c r="Q12" s="17">
        <v>0.214301543644909</v>
      </c>
      <c r="R12" s="17"/>
      <c r="S12" s="17">
        <v>0.202749488202393</v>
      </c>
      <c r="T12" s="17">
        <v>0.2871566897758</v>
      </c>
      <c r="U12" s="17">
        <v>0.25943889571621598</v>
      </c>
      <c r="V12" s="17">
        <v>0.24579455710453599</v>
      </c>
      <c r="W12" s="17">
        <v>0.24375898793575401</v>
      </c>
      <c r="X12" s="17">
        <v>0.269152559353314</v>
      </c>
      <c r="Y12" s="17">
        <v>0.199032577691763</v>
      </c>
      <c r="Z12" s="17">
        <v>0.24995320710129501</v>
      </c>
      <c r="AA12" s="17">
        <v>0.228385170787922</v>
      </c>
      <c r="AB12" s="17">
        <v>0.258564228817737</v>
      </c>
      <c r="AC12" s="17">
        <v>0.26591675602097697</v>
      </c>
      <c r="AD12" s="17">
        <v>0.22060581156332901</v>
      </c>
      <c r="AE12" s="17"/>
      <c r="AF12" s="17">
        <v>0.237621450617337</v>
      </c>
      <c r="AG12" s="17">
        <v>0.272955651499587</v>
      </c>
      <c r="AH12" s="17">
        <v>0.26060825599708198</v>
      </c>
      <c r="AI12" s="17">
        <v>0.22763038265095201</v>
      </c>
      <c r="AJ12" s="17"/>
      <c r="AK12" s="17">
        <v>0.27677288323865601</v>
      </c>
      <c r="AL12" s="17">
        <v>0.23807372833014101</v>
      </c>
      <c r="AM12" s="17"/>
      <c r="AN12" s="17">
        <v>0.186230347663768</v>
      </c>
      <c r="AO12" s="17">
        <v>0.27565958182192801</v>
      </c>
      <c r="AP12" s="17">
        <v>0.23125975016571901</v>
      </c>
      <c r="AQ12" s="17">
        <v>0.255394355963658</v>
      </c>
      <c r="AR12" s="17">
        <v>0.29822648741765201</v>
      </c>
      <c r="AS12" s="17">
        <v>0.24277695711606101</v>
      </c>
      <c r="AT12" s="17"/>
      <c r="AU12" s="17">
        <v>0.25226190151554201</v>
      </c>
      <c r="AV12" s="17">
        <v>0.234326159162628</v>
      </c>
      <c r="AW12" s="17"/>
      <c r="AX12" s="17">
        <v>0.22242813316523399</v>
      </c>
      <c r="AY12" s="17">
        <v>0.249309285320711</v>
      </c>
      <c r="AZ12" s="17"/>
      <c r="BA12" s="17">
        <v>0.252989630238807</v>
      </c>
      <c r="BB12" s="17">
        <v>0.19713640340350799</v>
      </c>
      <c r="BC12" s="17"/>
      <c r="BD12" s="17">
        <v>0.23804598387054601</v>
      </c>
      <c r="BE12" s="17"/>
      <c r="BF12" s="17">
        <v>0.23185152143455001</v>
      </c>
      <c r="BG12" s="17"/>
      <c r="BH12" s="17">
        <v>0.28500800195761999</v>
      </c>
      <c r="BI12" s="17"/>
      <c r="BJ12" s="17">
        <v>0.33154727108474702</v>
      </c>
      <c r="BK12" s="17"/>
      <c r="BL12" s="17">
        <v>0.14544710558688501</v>
      </c>
      <c r="BM12" s="17">
        <v>0.224093405196123</v>
      </c>
      <c r="BN12" s="17">
        <v>0.27025097284102401</v>
      </c>
      <c r="BO12" s="17">
        <v>0.29753467616044399</v>
      </c>
      <c r="BP12" s="17"/>
      <c r="BQ12" s="17">
        <v>0.25696920905865001</v>
      </c>
      <c r="BR12" s="17">
        <v>0.26406224763688302</v>
      </c>
      <c r="BS12" s="17">
        <v>0.20332243048486601</v>
      </c>
      <c r="BT12" s="17">
        <v>0.25341434980495298</v>
      </c>
      <c r="BU12" s="17">
        <v>0.19658501107822399</v>
      </c>
      <c r="BV12" s="17">
        <v>0.23926121907739001</v>
      </c>
      <c r="BW12" s="17"/>
      <c r="BX12" s="17">
        <v>0.24955425496950601</v>
      </c>
      <c r="BY12" s="17">
        <v>0.26264560763612499</v>
      </c>
      <c r="BZ12" s="17">
        <v>0.24445791458878299</v>
      </c>
      <c r="CA12" s="17">
        <v>0.256259995012388</v>
      </c>
      <c r="CB12" s="17">
        <v>0.19391885389020899</v>
      </c>
      <c r="CC12" s="17">
        <v>0.18205417468492499</v>
      </c>
    </row>
    <row r="13" spans="2:81" x14ac:dyDescent="0.35">
      <c r="B13" s="18" t="s">
        <v>285</v>
      </c>
      <c r="C13" s="17">
        <v>0.16460365767455401</v>
      </c>
      <c r="D13" s="17">
        <v>0.160076446219969</v>
      </c>
      <c r="E13" s="17">
        <v>0.16936459453086999</v>
      </c>
      <c r="F13" s="17"/>
      <c r="G13" s="17">
        <v>0.111001309035139</v>
      </c>
      <c r="H13" s="17">
        <v>0.17889086799906301</v>
      </c>
      <c r="I13" s="17">
        <v>0.14931609601379101</v>
      </c>
      <c r="J13" s="17">
        <v>0.17388207151268101</v>
      </c>
      <c r="K13" s="17">
        <v>0.16837369265338101</v>
      </c>
      <c r="L13" s="17">
        <v>0.190928499578222</v>
      </c>
      <c r="M13" s="17"/>
      <c r="N13" s="17">
        <v>0.205401466684064</v>
      </c>
      <c r="O13" s="17">
        <v>0.16457373677920301</v>
      </c>
      <c r="P13" s="17">
        <v>0.14955556576623499</v>
      </c>
      <c r="Q13" s="17">
        <v>0.13444684501107201</v>
      </c>
      <c r="R13" s="17"/>
      <c r="S13" s="17">
        <v>0.151684069588121</v>
      </c>
      <c r="T13" s="17">
        <v>0.17423448312334999</v>
      </c>
      <c r="U13" s="17">
        <v>0.21329857045974299</v>
      </c>
      <c r="V13" s="17">
        <v>0.16697881279678101</v>
      </c>
      <c r="W13" s="17">
        <v>0.13253960725792099</v>
      </c>
      <c r="X13" s="17">
        <v>0.14199329516324699</v>
      </c>
      <c r="Y13" s="17">
        <v>0.150052855761929</v>
      </c>
      <c r="Z13" s="17">
        <v>0.20835931670528501</v>
      </c>
      <c r="AA13" s="17">
        <v>0.212186447976832</v>
      </c>
      <c r="AB13" s="17">
        <v>0.12032434318301601</v>
      </c>
      <c r="AC13" s="17">
        <v>0.140752878654123</v>
      </c>
      <c r="AD13" s="17">
        <v>0.16739202952962301</v>
      </c>
      <c r="AE13" s="17"/>
      <c r="AF13" s="17">
        <v>0.169410606133377</v>
      </c>
      <c r="AG13" s="17">
        <v>0.13039936917453801</v>
      </c>
      <c r="AH13" s="17">
        <v>0.122888662374613</v>
      </c>
      <c r="AI13" s="17">
        <v>0.153661652980422</v>
      </c>
      <c r="AJ13" s="17"/>
      <c r="AK13" s="17">
        <v>0.18225445477649099</v>
      </c>
      <c r="AL13" s="17">
        <v>0.163415834072797</v>
      </c>
      <c r="AM13" s="17"/>
      <c r="AN13" s="17">
        <v>0.170661593001604</v>
      </c>
      <c r="AO13" s="17">
        <v>0.15730801244405099</v>
      </c>
      <c r="AP13" s="17">
        <v>0.17118010895906899</v>
      </c>
      <c r="AQ13" s="17">
        <v>0.161783020216512</v>
      </c>
      <c r="AR13" s="17">
        <v>0.16523894008779</v>
      </c>
      <c r="AS13" s="17">
        <v>0.166294637545115</v>
      </c>
      <c r="AT13" s="17"/>
      <c r="AU13" s="17">
        <v>0.18243425314485201</v>
      </c>
      <c r="AV13" s="17">
        <v>0.14027974788658901</v>
      </c>
      <c r="AW13" s="17"/>
      <c r="AX13" s="17">
        <v>0.120083846952891</v>
      </c>
      <c r="AY13" s="17">
        <v>0.17528712064100799</v>
      </c>
      <c r="AZ13" s="17"/>
      <c r="BA13" s="17">
        <v>0.165412334465557</v>
      </c>
      <c r="BB13" s="17">
        <v>0.16212579897951801</v>
      </c>
      <c r="BC13" s="17"/>
      <c r="BD13" s="17">
        <v>0.21245822974913001</v>
      </c>
      <c r="BE13" s="17"/>
      <c r="BF13" s="17">
        <v>0.19646153877745401</v>
      </c>
      <c r="BG13" s="17"/>
      <c r="BH13" s="17">
        <v>0.126868816249946</v>
      </c>
      <c r="BI13" s="17"/>
      <c r="BJ13" s="17">
        <v>0.13788495202277601</v>
      </c>
      <c r="BK13" s="17"/>
      <c r="BL13" s="17">
        <v>6.3481865191429093E-2</v>
      </c>
      <c r="BM13" s="17">
        <v>0.29102451851736899</v>
      </c>
      <c r="BN13" s="17">
        <v>0.152734217665842</v>
      </c>
      <c r="BO13" s="17">
        <v>0.112926049000412</v>
      </c>
      <c r="BP13" s="17"/>
      <c r="BQ13" s="17">
        <v>0.18068682874525299</v>
      </c>
      <c r="BR13" s="17">
        <v>0.24070674929282099</v>
      </c>
      <c r="BS13" s="17">
        <v>0.14850523899368601</v>
      </c>
      <c r="BT13" s="17">
        <v>0.12106230816902699</v>
      </c>
      <c r="BU13" s="17">
        <v>0.130449956523498</v>
      </c>
      <c r="BV13" s="17">
        <v>0.113924064661762</v>
      </c>
      <c r="BW13" s="17"/>
      <c r="BX13" s="17">
        <v>0.18595377854560199</v>
      </c>
      <c r="BY13" s="17">
        <v>0.234567175765379</v>
      </c>
      <c r="BZ13" s="17">
        <v>0.16784577439998</v>
      </c>
      <c r="CA13" s="17">
        <v>0.139386163887356</v>
      </c>
      <c r="CB13" s="17">
        <v>0.133743806232131</v>
      </c>
      <c r="CC13" s="17">
        <v>6.7800949205109803E-2</v>
      </c>
    </row>
    <row r="14" spans="2:81" x14ac:dyDescent="0.35">
      <c r="B14" s="18" t="s">
        <v>171</v>
      </c>
      <c r="C14" s="17">
        <v>1.7263227188268001E-2</v>
      </c>
      <c r="D14" s="17">
        <v>1.35379591572887E-2</v>
      </c>
      <c r="E14" s="17">
        <v>2.0507266542810602E-2</v>
      </c>
      <c r="F14" s="17"/>
      <c r="G14" s="17">
        <v>2.86958050182946E-2</v>
      </c>
      <c r="H14" s="17">
        <v>2.5767412593907399E-2</v>
      </c>
      <c r="I14" s="17">
        <v>1.7879875028225599E-2</v>
      </c>
      <c r="J14" s="17">
        <v>1.86526222039076E-2</v>
      </c>
      <c r="K14" s="17">
        <v>8.4362920149788998E-3</v>
      </c>
      <c r="L14" s="17">
        <v>7.0509179985210101E-3</v>
      </c>
      <c r="M14" s="17"/>
      <c r="N14" s="17">
        <v>1.76821390679807E-2</v>
      </c>
      <c r="O14" s="17">
        <v>1.2092595144939201E-2</v>
      </c>
      <c r="P14" s="17">
        <v>1.31899647364045E-2</v>
      </c>
      <c r="Q14" s="17">
        <v>2.6053294790169799E-2</v>
      </c>
      <c r="R14" s="17"/>
      <c r="S14" s="17">
        <v>3.2076028876333401E-2</v>
      </c>
      <c r="T14" s="17">
        <v>1.33993374915544E-2</v>
      </c>
      <c r="U14" s="17">
        <v>1.0536680022235101E-2</v>
      </c>
      <c r="V14" s="17">
        <v>1.19988273463755E-2</v>
      </c>
      <c r="W14" s="17">
        <v>1.1359714859523201E-2</v>
      </c>
      <c r="X14" s="17">
        <v>1.9460901567512599E-2</v>
      </c>
      <c r="Y14" s="17">
        <v>2.76489136482281E-2</v>
      </c>
      <c r="Z14" s="17">
        <v>1.10572708936056E-2</v>
      </c>
      <c r="AA14" s="17">
        <v>8.5759317498862106E-3</v>
      </c>
      <c r="AB14" s="17">
        <v>1.40212925701176E-2</v>
      </c>
      <c r="AC14" s="17">
        <v>2.47765073055836E-2</v>
      </c>
      <c r="AD14" s="17">
        <v>1.5436256408538801E-2</v>
      </c>
      <c r="AE14" s="17"/>
      <c r="AF14" s="17">
        <v>1.7444863645367799E-2</v>
      </c>
      <c r="AG14" s="17">
        <v>1.2795717562233499E-2</v>
      </c>
      <c r="AH14" s="17">
        <v>1.7179983753064398E-2</v>
      </c>
      <c r="AI14" s="17">
        <v>1.56167976391287E-2</v>
      </c>
      <c r="AJ14" s="17"/>
      <c r="AK14" s="17">
        <v>2.10262106854525E-2</v>
      </c>
      <c r="AL14" s="17">
        <v>1.7239277242671401E-2</v>
      </c>
      <c r="AM14" s="17"/>
      <c r="AN14" s="17">
        <v>3.0209318365119101E-2</v>
      </c>
      <c r="AO14" s="17">
        <v>1.00517219014273E-2</v>
      </c>
      <c r="AP14" s="17">
        <v>1.1999542437337699E-2</v>
      </c>
      <c r="AQ14" s="17">
        <v>1.60496477474814E-2</v>
      </c>
      <c r="AR14" s="17">
        <v>6.5345728942792797E-3</v>
      </c>
      <c r="AS14" s="17">
        <v>3.17949756683642E-2</v>
      </c>
      <c r="AT14" s="17"/>
      <c r="AU14" s="17">
        <v>1.2153960119835199E-2</v>
      </c>
      <c r="AV14" s="17">
        <v>2.3957287363947199E-2</v>
      </c>
      <c r="AW14" s="17"/>
      <c r="AX14" s="17">
        <v>1.6857805999356899E-2</v>
      </c>
      <c r="AY14" s="17">
        <v>1.7360516511545399E-2</v>
      </c>
      <c r="AZ14" s="17"/>
      <c r="BA14" s="17">
        <v>1.51698537946739E-2</v>
      </c>
      <c r="BB14" s="17">
        <v>2.8514766760097902E-2</v>
      </c>
      <c r="BC14" s="17"/>
      <c r="BD14" s="17">
        <v>1.6879738007297598E-2</v>
      </c>
      <c r="BE14" s="17"/>
      <c r="BF14" s="17">
        <v>1.6674040352150601E-2</v>
      </c>
      <c r="BG14" s="17"/>
      <c r="BH14" s="17">
        <v>7.8947135826143607E-3</v>
      </c>
      <c r="BI14" s="17"/>
      <c r="BJ14" s="17">
        <v>1.50627236992245E-2</v>
      </c>
      <c r="BK14" s="17"/>
      <c r="BL14" s="17">
        <v>3.2165500116944301E-2</v>
      </c>
      <c r="BM14" s="17">
        <v>9.7795478182782208E-3</v>
      </c>
      <c r="BN14" s="17">
        <v>1.47163511022673E-2</v>
      </c>
      <c r="BO14" s="17">
        <v>1.82443199542267E-2</v>
      </c>
      <c r="BP14" s="17"/>
      <c r="BQ14" s="17">
        <v>1.28967026824685E-2</v>
      </c>
      <c r="BR14" s="17">
        <v>1.20876884451453E-2</v>
      </c>
      <c r="BS14" s="17">
        <v>3.97649170871818E-3</v>
      </c>
      <c r="BT14" s="17">
        <v>3.7014792389053697E-2</v>
      </c>
      <c r="BU14" s="17">
        <v>1.79183981024276E-2</v>
      </c>
      <c r="BV14" s="17">
        <v>2.5936012232989501E-2</v>
      </c>
      <c r="BW14" s="17"/>
      <c r="BX14" s="17">
        <v>1.0273896168356099E-2</v>
      </c>
      <c r="BY14" s="17">
        <v>1.1566507500085201E-2</v>
      </c>
      <c r="BZ14" s="17">
        <v>6.8928412942750403E-3</v>
      </c>
      <c r="CA14" s="17">
        <v>3.0721431549233499E-2</v>
      </c>
      <c r="CB14" s="17">
        <v>1.42439943737688E-2</v>
      </c>
      <c r="CC14" s="17">
        <v>4.5856831973336599E-2</v>
      </c>
    </row>
    <row r="15" spans="2:81" x14ac:dyDescent="0.35">
      <c r="B15" s="18" t="s">
        <v>286</v>
      </c>
      <c r="C15" s="21">
        <v>0.31066002142155202</v>
      </c>
      <c r="D15" s="21">
        <v>0.34672471866750199</v>
      </c>
      <c r="E15" s="21">
        <v>0.275606633211466</v>
      </c>
      <c r="F15" s="21"/>
      <c r="G15" s="21">
        <v>0.45607146782385</v>
      </c>
      <c r="H15" s="21">
        <v>0.36001025460901798</v>
      </c>
      <c r="I15" s="21">
        <v>0.32371486942032301</v>
      </c>
      <c r="J15" s="21">
        <v>0.239453698205186</v>
      </c>
      <c r="K15" s="21">
        <v>0.29097184927883801</v>
      </c>
      <c r="L15" s="21">
        <v>0.23440014724077901</v>
      </c>
      <c r="M15" s="21"/>
      <c r="N15" s="21">
        <v>0.32382266659771503</v>
      </c>
      <c r="O15" s="21">
        <v>0.297017653953981</v>
      </c>
      <c r="P15" s="21">
        <v>0.29245572652424801</v>
      </c>
      <c r="Q15" s="21">
        <v>0.32759836715175999</v>
      </c>
      <c r="R15" s="21"/>
      <c r="S15" s="21">
        <v>0.40467129655004502</v>
      </c>
      <c r="T15" s="21">
        <v>0.26743533357587901</v>
      </c>
      <c r="U15" s="21">
        <v>0.26674913000046002</v>
      </c>
      <c r="V15" s="21">
        <v>0.32076554908772298</v>
      </c>
      <c r="W15" s="21">
        <v>0.32261227155598599</v>
      </c>
      <c r="X15" s="21">
        <v>0.28414682759045901</v>
      </c>
      <c r="Y15" s="21">
        <v>0.30503194481469997</v>
      </c>
      <c r="Z15" s="21">
        <v>0.28685298007531301</v>
      </c>
      <c r="AA15" s="21">
        <v>0.29137352007696199</v>
      </c>
      <c r="AB15" s="21">
        <v>0.29249961545207998</v>
      </c>
      <c r="AC15" s="21">
        <v>0.32769068814681002</v>
      </c>
      <c r="AD15" s="21">
        <v>0.34128556347015498</v>
      </c>
      <c r="AE15" s="21"/>
      <c r="AF15" s="21">
        <v>0.31470096104404899</v>
      </c>
      <c r="AG15" s="21">
        <v>0.29779543829878602</v>
      </c>
      <c r="AH15" s="21">
        <v>0.35722172916790002</v>
      </c>
      <c r="AI15" s="21">
        <v>0.371877934440424</v>
      </c>
      <c r="AJ15" s="21"/>
      <c r="AK15" s="21">
        <v>0.22879722504910899</v>
      </c>
      <c r="AL15" s="21">
        <v>0.29343680036655501</v>
      </c>
      <c r="AM15" s="21"/>
      <c r="AN15" s="21">
        <v>0.39674131233786097</v>
      </c>
      <c r="AO15" s="21">
        <v>0.278038416996022</v>
      </c>
      <c r="AP15" s="21">
        <v>0.30609098505861998</v>
      </c>
      <c r="AQ15" s="21">
        <v>0.27571134026098998</v>
      </c>
      <c r="AR15" s="21">
        <v>0.25507071117444502</v>
      </c>
      <c r="AS15" s="21">
        <v>0.30515439508565601</v>
      </c>
      <c r="AT15" s="21"/>
      <c r="AU15" s="21">
        <v>0.287327662007476</v>
      </c>
      <c r="AV15" s="21">
        <v>0.34326313151369597</v>
      </c>
      <c r="AW15" s="21"/>
      <c r="AX15" s="21">
        <v>0.32888451224071902</v>
      </c>
      <c r="AY15" s="21">
        <v>0.30628667235306001</v>
      </c>
      <c r="AZ15" s="21"/>
      <c r="BA15" s="21">
        <v>0.30511947528052202</v>
      </c>
      <c r="BB15" s="21">
        <v>0.343442945380878</v>
      </c>
      <c r="BC15" s="21"/>
      <c r="BD15" s="21">
        <v>0.296402457627716</v>
      </c>
      <c r="BE15" s="21"/>
      <c r="BF15" s="21">
        <v>0.31492828634304598</v>
      </c>
      <c r="BG15" s="21"/>
      <c r="BH15" s="21">
        <v>0.29289656176085699</v>
      </c>
      <c r="BI15" s="21"/>
      <c r="BJ15" s="21">
        <v>0.28226122579902602</v>
      </c>
      <c r="BK15" s="21"/>
      <c r="BL15" s="21">
        <v>0.47876620761671801</v>
      </c>
      <c r="BM15" s="21">
        <v>0.33807557972117003</v>
      </c>
      <c r="BN15" s="21">
        <v>0.26018550379197702</v>
      </c>
      <c r="BO15" s="21">
        <v>0.23259170852307601</v>
      </c>
      <c r="BP15" s="21"/>
      <c r="BQ15" s="21">
        <v>0.29915038806671701</v>
      </c>
      <c r="BR15" s="21">
        <v>0.248733901315662</v>
      </c>
      <c r="BS15" s="21">
        <v>0.36232328618955001</v>
      </c>
      <c r="BT15" s="21">
        <v>0.40737697005616602</v>
      </c>
      <c r="BU15" s="21">
        <v>0.394535222549391</v>
      </c>
      <c r="BV15" s="21">
        <v>0.288734030299789</v>
      </c>
      <c r="BW15" s="21"/>
      <c r="BX15" s="21">
        <v>0.31438511438522698</v>
      </c>
      <c r="BY15" s="21">
        <v>0.26908524775575199</v>
      </c>
      <c r="BZ15" s="21">
        <v>0.31318293340679698</v>
      </c>
      <c r="CA15" s="21">
        <v>0.36469472800421399</v>
      </c>
      <c r="CB15" s="21">
        <v>0.39610488946281802</v>
      </c>
      <c r="CC15" s="21">
        <v>0.34874788415198599</v>
      </c>
    </row>
    <row r="16" spans="2:81" x14ac:dyDescent="0.35">
      <c r="B16" s="18" t="s">
        <v>287</v>
      </c>
      <c r="C16" s="21">
        <v>0.40871064656677403</v>
      </c>
      <c r="D16" s="21">
        <v>0.38779819370302099</v>
      </c>
      <c r="E16" s="21">
        <v>0.429055413671804</v>
      </c>
      <c r="F16" s="21"/>
      <c r="G16" s="21">
        <v>0.296589537483882</v>
      </c>
      <c r="H16" s="21">
        <v>0.38214140193790103</v>
      </c>
      <c r="I16" s="21">
        <v>0.41773220285426799</v>
      </c>
      <c r="J16" s="21">
        <v>0.44869799929745602</v>
      </c>
      <c r="K16" s="21">
        <v>0.427806066414471</v>
      </c>
      <c r="L16" s="21">
        <v>0.45211001691256802</v>
      </c>
      <c r="M16" s="21"/>
      <c r="N16" s="21">
        <v>0.44598610324003701</v>
      </c>
      <c r="O16" s="21">
        <v>0.428397082496138</v>
      </c>
      <c r="P16" s="21">
        <v>0.41074803822976602</v>
      </c>
      <c r="Q16" s="21">
        <v>0.34874838865598101</v>
      </c>
      <c r="R16" s="21"/>
      <c r="S16" s="21">
        <v>0.354433557790514</v>
      </c>
      <c r="T16" s="21">
        <v>0.46139117289914999</v>
      </c>
      <c r="U16" s="21">
        <v>0.47273746617596002</v>
      </c>
      <c r="V16" s="21">
        <v>0.41277336990131702</v>
      </c>
      <c r="W16" s="21">
        <v>0.37629859519367598</v>
      </c>
      <c r="X16" s="21">
        <v>0.41114585451656099</v>
      </c>
      <c r="Y16" s="21">
        <v>0.34908543345369197</v>
      </c>
      <c r="Z16" s="21">
        <v>0.45831252380658</v>
      </c>
      <c r="AA16" s="21">
        <v>0.44057161876475398</v>
      </c>
      <c r="AB16" s="21">
        <v>0.37888857200075299</v>
      </c>
      <c r="AC16" s="21">
        <v>0.40666963467509998</v>
      </c>
      <c r="AD16" s="21">
        <v>0.38799784109295299</v>
      </c>
      <c r="AE16" s="21"/>
      <c r="AF16" s="21">
        <v>0.40703205675071402</v>
      </c>
      <c r="AG16" s="21">
        <v>0.40335502067412499</v>
      </c>
      <c r="AH16" s="21">
        <v>0.38349691837169497</v>
      </c>
      <c r="AI16" s="21">
        <v>0.38129203563137398</v>
      </c>
      <c r="AJ16" s="21"/>
      <c r="AK16" s="21">
        <v>0.459027338015147</v>
      </c>
      <c r="AL16" s="21">
        <v>0.40148956240293798</v>
      </c>
      <c r="AM16" s="21"/>
      <c r="AN16" s="21">
        <v>0.356891940665372</v>
      </c>
      <c r="AO16" s="21">
        <v>0.43296759426597897</v>
      </c>
      <c r="AP16" s="21">
        <v>0.40243985912478802</v>
      </c>
      <c r="AQ16" s="21">
        <v>0.41717737618016998</v>
      </c>
      <c r="AR16" s="21">
        <v>0.46346542750544201</v>
      </c>
      <c r="AS16" s="21">
        <v>0.40907159466117599</v>
      </c>
      <c r="AT16" s="21"/>
      <c r="AU16" s="21">
        <v>0.43469615466039502</v>
      </c>
      <c r="AV16" s="21">
        <v>0.37460590704921698</v>
      </c>
      <c r="AW16" s="21"/>
      <c r="AX16" s="21">
        <v>0.342511980118125</v>
      </c>
      <c r="AY16" s="21">
        <v>0.42459640596171899</v>
      </c>
      <c r="AZ16" s="21"/>
      <c r="BA16" s="21">
        <v>0.41840196470436303</v>
      </c>
      <c r="BB16" s="21">
        <v>0.35926220238302597</v>
      </c>
      <c r="BC16" s="21"/>
      <c r="BD16" s="21">
        <v>0.45050421361967502</v>
      </c>
      <c r="BE16" s="21"/>
      <c r="BF16" s="21">
        <v>0.42831306021200399</v>
      </c>
      <c r="BG16" s="21"/>
      <c r="BH16" s="21">
        <v>0.411876818207566</v>
      </c>
      <c r="BI16" s="21"/>
      <c r="BJ16" s="21">
        <v>0.46943222310752297</v>
      </c>
      <c r="BK16" s="21"/>
      <c r="BL16" s="21">
        <v>0.20892897077831499</v>
      </c>
      <c r="BM16" s="21">
        <v>0.51511792371349197</v>
      </c>
      <c r="BN16" s="21">
        <v>0.422985190506866</v>
      </c>
      <c r="BO16" s="21">
        <v>0.41046072516085602</v>
      </c>
      <c r="BP16" s="21"/>
      <c r="BQ16" s="21">
        <v>0.437656037803903</v>
      </c>
      <c r="BR16" s="21">
        <v>0.504768996929705</v>
      </c>
      <c r="BS16" s="21">
        <v>0.35182766947855199</v>
      </c>
      <c r="BT16" s="21">
        <v>0.37447665797398</v>
      </c>
      <c r="BU16" s="21">
        <v>0.32703496760172301</v>
      </c>
      <c r="BV16" s="21">
        <v>0.35318528373915198</v>
      </c>
      <c r="BW16" s="21"/>
      <c r="BX16" s="21">
        <v>0.43550803351510797</v>
      </c>
      <c r="BY16" s="21">
        <v>0.49721278340150399</v>
      </c>
      <c r="BZ16" s="21">
        <v>0.41230368898876302</v>
      </c>
      <c r="CA16" s="21">
        <v>0.39564615889974403</v>
      </c>
      <c r="CB16" s="21">
        <v>0.32766266012234002</v>
      </c>
      <c r="CC16" s="21">
        <v>0.249855123890035</v>
      </c>
    </row>
    <row r="17" spans="2:81" x14ac:dyDescent="0.35">
      <c r="B17" s="18" t="s">
        <v>288</v>
      </c>
      <c r="C17" s="22">
        <v>-9.8050625145221906E-2</v>
      </c>
      <c r="D17" s="22">
        <v>-4.1073475035519197E-2</v>
      </c>
      <c r="E17" s="22">
        <v>-0.153448780460338</v>
      </c>
      <c r="F17" s="22"/>
      <c r="G17" s="22">
        <v>0.15948193033996799</v>
      </c>
      <c r="H17" s="22">
        <v>-2.2131147328882699E-2</v>
      </c>
      <c r="I17" s="22">
        <v>-9.4017333433945194E-2</v>
      </c>
      <c r="J17" s="22">
        <v>-0.20924430109226999</v>
      </c>
      <c r="K17" s="22">
        <v>-0.13683421713563301</v>
      </c>
      <c r="L17" s="22">
        <v>-0.21770986967178901</v>
      </c>
      <c r="M17" s="22"/>
      <c r="N17" s="22">
        <v>-0.122163436642322</v>
      </c>
      <c r="O17" s="22">
        <v>-0.13137942854215801</v>
      </c>
      <c r="P17" s="22">
        <v>-0.118292311705518</v>
      </c>
      <c r="Q17" s="22">
        <v>-2.1150021504221201E-2</v>
      </c>
      <c r="R17" s="22"/>
      <c r="S17" s="22">
        <v>5.0237738759531601E-2</v>
      </c>
      <c r="T17" s="22">
        <v>-0.19395583932327101</v>
      </c>
      <c r="U17" s="22">
        <v>-0.2059883361755</v>
      </c>
      <c r="V17" s="22">
        <v>-9.2007820813594196E-2</v>
      </c>
      <c r="W17" s="22">
        <v>-5.3686323637689499E-2</v>
      </c>
      <c r="X17" s="22">
        <v>-0.12699902692610199</v>
      </c>
      <c r="Y17" s="22">
        <v>-4.4053488638992798E-2</v>
      </c>
      <c r="Z17" s="22">
        <v>-0.17145954373126801</v>
      </c>
      <c r="AA17" s="22">
        <v>-0.14919809868779199</v>
      </c>
      <c r="AB17" s="22">
        <v>-8.6388956548672804E-2</v>
      </c>
      <c r="AC17" s="22">
        <v>-7.8978946528290003E-2</v>
      </c>
      <c r="AD17" s="22">
        <v>-4.67122776227974E-2</v>
      </c>
      <c r="AE17" s="22"/>
      <c r="AF17" s="22">
        <v>-9.2331095706665103E-2</v>
      </c>
      <c r="AG17" s="22">
        <v>-0.105559582375339</v>
      </c>
      <c r="AH17" s="22">
        <v>-2.62751892037952E-2</v>
      </c>
      <c r="AI17" s="22">
        <v>-9.4141011909501492E-3</v>
      </c>
      <c r="AJ17" s="22"/>
      <c r="AK17" s="22">
        <v>-0.23023011296603799</v>
      </c>
      <c r="AL17" s="22">
        <v>-0.108052762036383</v>
      </c>
      <c r="AM17" s="22"/>
      <c r="AN17" s="22">
        <v>3.9849371672488802E-2</v>
      </c>
      <c r="AO17" s="22">
        <v>-0.154929177269957</v>
      </c>
      <c r="AP17" s="22">
        <v>-9.6348874066168405E-2</v>
      </c>
      <c r="AQ17" s="22">
        <v>-0.14146603591918</v>
      </c>
      <c r="AR17" s="22">
        <v>-0.20839471633099699</v>
      </c>
      <c r="AS17" s="22">
        <v>-0.103917199575519</v>
      </c>
      <c r="AT17" s="22"/>
      <c r="AU17" s="22">
        <v>-0.14736849265291799</v>
      </c>
      <c r="AV17" s="22">
        <v>-3.1342775535520701E-2</v>
      </c>
      <c r="AW17" s="22"/>
      <c r="AX17" s="22">
        <v>-1.3627467877405401E-2</v>
      </c>
      <c r="AY17" s="22">
        <v>-0.118309733608659</v>
      </c>
      <c r="AZ17" s="22"/>
      <c r="BA17" s="22">
        <v>-0.113282489423842</v>
      </c>
      <c r="BB17" s="22">
        <v>-1.58192570021485E-2</v>
      </c>
      <c r="BC17" s="22"/>
      <c r="BD17" s="22">
        <v>-0.15410175599195899</v>
      </c>
      <c r="BE17" s="22"/>
      <c r="BF17" s="22">
        <v>-0.113384773868958</v>
      </c>
      <c r="BG17" s="22"/>
      <c r="BH17" s="22">
        <v>-0.11898025644670999</v>
      </c>
      <c r="BI17" s="22"/>
      <c r="BJ17" s="22">
        <v>-0.18717099730849701</v>
      </c>
      <c r="BK17" s="22"/>
      <c r="BL17" s="22">
        <v>0.26983723683840299</v>
      </c>
      <c r="BM17" s="22">
        <v>-0.17704234399232199</v>
      </c>
      <c r="BN17" s="22">
        <v>-0.16279968671489001</v>
      </c>
      <c r="BO17" s="22">
        <v>-0.17786901663777999</v>
      </c>
      <c r="BP17" s="22"/>
      <c r="BQ17" s="22">
        <v>-0.13850564973718599</v>
      </c>
      <c r="BR17" s="22">
        <v>-0.25603509561404297</v>
      </c>
      <c r="BS17" s="22">
        <v>1.04956167109986E-2</v>
      </c>
      <c r="BT17" s="22">
        <v>3.2900312082185697E-2</v>
      </c>
      <c r="BU17" s="22">
        <v>6.7500254947667995E-2</v>
      </c>
      <c r="BV17" s="22">
        <v>-6.4451253439363296E-2</v>
      </c>
      <c r="BW17" s="22"/>
      <c r="BX17" s="22">
        <v>-0.121122919129881</v>
      </c>
      <c r="BY17" s="22">
        <v>-0.228127535645752</v>
      </c>
      <c r="BZ17" s="22">
        <v>-9.9120755581965897E-2</v>
      </c>
      <c r="CA17" s="22">
        <v>-3.0951430895530901E-2</v>
      </c>
      <c r="CB17" s="22">
        <v>6.8442229340477806E-2</v>
      </c>
      <c r="CC17" s="22">
        <v>9.8892760261951193E-2</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CC22"/>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407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0.119963023385199</v>
      </c>
      <c r="D9" s="17">
        <v>0.144728617827317</v>
      </c>
      <c r="E9" s="17">
        <v>9.4985491032357497E-2</v>
      </c>
      <c r="F9" s="17"/>
      <c r="G9" s="17">
        <v>0.223903450085739</v>
      </c>
      <c r="H9" s="17">
        <v>0.165558131974015</v>
      </c>
      <c r="I9" s="17">
        <v>0.114164505305255</v>
      </c>
      <c r="J9" s="17">
        <v>8.3729115508269697E-2</v>
      </c>
      <c r="K9" s="17">
        <v>9.6963534649361402E-2</v>
      </c>
      <c r="L9" s="17">
        <v>6.3460737572902007E-2</v>
      </c>
      <c r="M9" s="17"/>
      <c r="N9" s="17">
        <v>0.135297578116088</v>
      </c>
      <c r="O9" s="17">
        <v>8.7668719887977906E-2</v>
      </c>
      <c r="P9" s="17">
        <v>0.125561523872908</v>
      </c>
      <c r="Q9" s="17">
        <v>0.13301288750079501</v>
      </c>
      <c r="R9" s="17"/>
      <c r="S9" s="17">
        <v>0.19418930139992799</v>
      </c>
      <c r="T9" s="17">
        <v>8.4471203680307499E-2</v>
      </c>
      <c r="U9" s="17">
        <v>0.109334158747458</v>
      </c>
      <c r="V9" s="17">
        <v>0.10985306160474</v>
      </c>
      <c r="W9" s="17">
        <v>0.11823978479514</v>
      </c>
      <c r="X9" s="17">
        <v>0.11516605173534</v>
      </c>
      <c r="Y9" s="17">
        <v>9.8039267461779295E-2</v>
      </c>
      <c r="Z9" s="17">
        <v>0.111432511236878</v>
      </c>
      <c r="AA9" s="17">
        <v>0.122296601298528</v>
      </c>
      <c r="AB9" s="17">
        <v>0.11791910481288199</v>
      </c>
      <c r="AC9" s="17">
        <v>9.2205636054347298E-2</v>
      </c>
      <c r="AD9" s="17">
        <v>0.11815976388091599</v>
      </c>
      <c r="AE9" s="17"/>
      <c r="AF9" s="17">
        <v>0.12472196109111799</v>
      </c>
      <c r="AG9" s="17">
        <v>0.111574921971794</v>
      </c>
      <c r="AH9" s="17">
        <v>9.3538424722904703E-2</v>
      </c>
      <c r="AI9" s="17">
        <v>0.127063048682655</v>
      </c>
      <c r="AJ9" s="17"/>
      <c r="AK9" s="17">
        <v>9.2706577365797002E-2</v>
      </c>
      <c r="AL9" s="17">
        <v>0.10848965077080699</v>
      </c>
      <c r="AM9" s="17"/>
      <c r="AN9" s="17">
        <v>0.19853074318669001</v>
      </c>
      <c r="AO9" s="17">
        <v>9.7306628419533206E-2</v>
      </c>
      <c r="AP9" s="17">
        <v>0.100405869388179</v>
      </c>
      <c r="AQ9" s="17">
        <v>8.2349963297434006E-2</v>
      </c>
      <c r="AR9" s="17">
        <v>9.2073941750464197E-2</v>
      </c>
      <c r="AS9" s="17">
        <v>8.96175857863339E-2</v>
      </c>
      <c r="AT9" s="17"/>
      <c r="AU9" s="17">
        <v>0.11624758936901899</v>
      </c>
      <c r="AV9" s="17">
        <v>0.124910513963533</v>
      </c>
      <c r="AW9" s="17"/>
      <c r="AX9" s="17">
        <v>0.141316759912541</v>
      </c>
      <c r="AY9" s="17">
        <v>0.11483874613228</v>
      </c>
      <c r="AZ9" s="17"/>
      <c r="BA9" s="17">
        <v>0.111455228802238</v>
      </c>
      <c r="BB9" s="17">
        <v>0.165732933693645</v>
      </c>
      <c r="BC9" s="17"/>
      <c r="BD9" s="17">
        <v>0.13290027591826301</v>
      </c>
      <c r="BE9" s="17"/>
      <c r="BF9" s="17">
        <v>0.13792808186927699</v>
      </c>
      <c r="BG9" s="17"/>
      <c r="BH9" s="17">
        <v>0.123857469004818</v>
      </c>
      <c r="BI9" s="17"/>
      <c r="BJ9" s="17">
        <v>8.4659199964436702E-2</v>
      </c>
      <c r="BK9" s="17"/>
      <c r="BL9" s="17">
        <v>0.155157754548268</v>
      </c>
      <c r="BM9" s="17">
        <v>0.19515521810281</v>
      </c>
      <c r="BN9" s="17">
        <v>8.0866750307588595E-2</v>
      </c>
      <c r="BO9" s="17">
        <v>6.4142381084784206E-2</v>
      </c>
      <c r="BP9" s="17"/>
      <c r="BQ9" s="17">
        <v>0.11875980127409699</v>
      </c>
      <c r="BR9" s="17">
        <v>9.1178524558464299E-2</v>
      </c>
      <c r="BS9" s="17">
        <v>0.140441572357172</v>
      </c>
      <c r="BT9" s="17">
        <v>0.17642560752026101</v>
      </c>
      <c r="BU9" s="17">
        <v>0.12706748624</v>
      </c>
      <c r="BV9" s="17">
        <v>0.105704065182151</v>
      </c>
      <c r="BW9" s="17"/>
      <c r="BX9" s="17">
        <v>0.13520079790487499</v>
      </c>
      <c r="BY9" s="17">
        <v>0.10845450546550101</v>
      </c>
      <c r="BZ9" s="17">
        <v>0.113763407768953</v>
      </c>
      <c r="CA9" s="17">
        <v>0.15758190514832399</v>
      </c>
      <c r="CB9" s="17">
        <v>0.129897496957321</v>
      </c>
      <c r="CC9" s="17">
        <v>0.12513608310737601</v>
      </c>
    </row>
    <row r="10" spans="2:81" x14ac:dyDescent="0.35">
      <c r="B10" s="18" t="s">
        <v>282</v>
      </c>
      <c r="C10" s="17">
        <v>0.26021788027354198</v>
      </c>
      <c r="D10" s="17">
        <v>0.27976223897116098</v>
      </c>
      <c r="E10" s="17">
        <v>0.24040712754549401</v>
      </c>
      <c r="F10" s="17"/>
      <c r="G10" s="17">
        <v>0.34033982489014097</v>
      </c>
      <c r="H10" s="17">
        <v>0.31653045784734901</v>
      </c>
      <c r="I10" s="17">
        <v>0.295881817011935</v>
      </c>
      <c r="J10" s="17">
        <v>0.21969726331518499</v>
      </c>
      <c r="K10" s="17">
        <v>0.21117193243923599</v>
      </c>
      <c r="L10" s="17">
        <v>0.197995370873428</v>
      </c>
      <c r="M10" s="17"/>
      <c r="N10" s="17">
        <v>0.26054465761915402</v>
      </c>
      <c r="O10" s="17">
        <v>0.28631592928231098</v>
      </c>
      <c r="P10" s="17">
        <v>0.26843569406316298</v>
      </c>
      <c r="Q10" s="17">
        <v>0.225671000193018</v>
      </c>
      <c r="R10" s="17"/>
      <c r="S10" s="17">
        <v>0.30356523879909902</v>
      </c>
      <c r="T10" s="17">
        <v>0.24297229755814201</v>
      </c>
      <c r="U10" s="17">
        <v>0.243357088716218</v>
      </c>
      <c r="V10" s="17">
        <v>0.25992709675216102</v>
      </c>
      <c r="W10" s="17">
        <v>0.276028833252912</v>
      </c>
      <c r="X10" s="17">
        <v>0.25976638373454802</v>
      </c>
      <c r="Y10" s="17">
        <v>0.261837319042244</v>
      </c>
      <c r="Z10" s="17">
        <v>0.25580210911467099</v>
      </c>
      <c r="AA10" s="17">
        <v>0.22720402056410199</v>
      </c>
      <c r="AB10" s="17">
        <v>0.26340099544124201</v>
      </c>
      <c r="AC10" s="17">
        <v>0.242210172660631</v>
      </c>
      <c r="AD10" s="17">
        <v>0.286061164181865</v>
      </c>
      <c r="AE10" s="17"/>
      <c r="AF10" s="17">
        <v>0.25516441345992202</v>
      </c>
      <c r="AG10" s="17">
        <v>0.28627998540934002</v>
      </c>
      <c r="AH10" s="17">
        <v>0.272851160324038</v>
      </c>
      <c r="AI10" s="17">
        <v>0.27305342659581899</v>
      </c>
      <c r="AJ10" s="17"/>
      <c r="AK10" s="17">
        <v>0.27144167743720898</v>
      </c>
      <c r="AL10" s="17">
        <v>0.307893037352719</v>
      </c>
      <c r="AM10" s="17"/>
      <c r="AN10" s="17">
        <v>0.29559839491884099</v>
      </c>
      <c r="AO10" s="17">
        <v>0.243815912969713</v>
      </c>
      <c r="AP10" s="17">
        <v>0.26538296899362801</v>
      </c>
      <c r="AQ10" s="17">
        <v>0.24841655808339699</v>
      </c>
      <c r="AR10" s="17">
        <v>0.21726111530927</v>
      </c>
      <c r="AS10" s="17">
        <v>0.289355607701896</v>
      </c>
      <c r="AT10" s="17"/>
      <c r="AU10" s="17">
        <v>0.240776722379416</v>
      </c>
      <c r="AV10" s="17">
        <v>0.28765172997585597</v>
      </c>
      <c r="AW10" s="17"/>
      <c r="AX10" s="17">
        <v>0.24890611215556399</v>
      </c>
      <c r="AY10" s="17">
        <v>0.262932376445349</v>
      </c>
      <c r="AZ10" s="17"/>
      <c r="BA10" s="17">
        <v>0.24940987901534001</v>
      </c>
      <c r="BB10" s="17">
        <v>0.31988571641921998</v>
      </c>
      <c r="BC10" s="17"/>
      <c r="BD10" s="17">
        <v>0.22753567063112001</v>
      </c>
      <c r="BE10" s="17"/>
      <c r="BF10" s="17">
        <v>0.238125459685739</v>
      </c>
      <c r="BG10" s="17"/>
      <c r="BH10" s="17">
        <v>0.26595984237718101</v>
      </c>
      <c r="BI10" s="17"/>
      <c r="BJ10" s="17">
        <v>0.238259302772662</v>
      </c>
      <c r="BK10" s="17"/>
      <c r="BL10" s="17">
        <v>0.339982062410221</v>
      </c>
      <c r="BM10" s="17">
        <v>0.23939478168241199</v>
      </c>
      <c r="BN10" s="17">
        <v>0.21377958242410799</v>
      </c>
      <c r="BO10" s="17">
        <v>0.280858035266913</v>
      </c>
      <c r="BP10" s="17"/>
      <c r="BQ10" s="17">
        <v>0.27443022015212598</v>
      </c>
      <c r="BR10" s="17">
        <v>0.203071766535595</v>
      </c>
      <c r="BS10" s="17">
        <v>0.29214902253625602</v>
      </c>
      <c r="BT10" s="17">
        <v>0.28951613696795298</v>
      </c>
      <c r="BU10" s="17">
        <v>0.28040170037284401</v>
      </c>
      <c r="BV10" s="17">
        <v>0.24716583918798901</v>
      </c>
      <c r="BW10" s="17"/>
      <c r="BX10" s="17">
        <v>0.26920068016647603</v>
      </c>
      <c r="BY10" s="17">
        <v>0.22042520936652299</v>
      </c>
      <c r="BZ10" s="17">
        <v>0.25614646939800001</v>
      </c>
      <c r="CA10" s="17">
        <v>0.278757190523793</v>
      </c>
      <c r="CB10" s="17">
        <v>0.32986624448040502</v>
      </c>
      <c r="CC10" s="17">
        <v>0.25057654930701101</v>
      </c>
    </row>
    <row r="11" spans="2:81" x14ac:dyDescent="0.35">
      <c r="B11" s="18" t="s">
        <v>283</v>
      </c>
      <c r="C11" s="17">
        <v>0.29140711980579498</v>
      </c>
      <c r="D11" s="17">
        <v>0.27140893686803702</v>
      </c>
      <c r="E11" s="17">
        <v>0.31188759189251303</v>
      </c>
      <c r="F11" s="17"/>
      <c r="G11" s="17">
        <v>0.201542198844465</v>
      </c>
      <c r="H11" s="17">
        <v>0.258903476285611</v>
      </c>
      <c r="I11" s="17">
        <v>0.27316097432889602</v>
      </c>
      <c r="J11" s="17">
        <v>0.28931932518307502</v>
      </c>
      <c r="K11" s="17">
        <v>0.321002215129289</v>
      </c>
      <c r="L11" s="17">
        <v>0.37416814945124199</v>
      </c>
      <c r="M11" s="17"/>
      <c r="N11" s="17">
        <v>0.26101313979541801</v>
      </c>
      <c r="O11" s="17">
        <v>0.28871471216989403</v>
      </c>
      <c r="P11" s="17">
        <v>0.29062744787412897</v>
      </c>
      <c r="Q11" s="17">
        <v>0.32819128890593902</v>
      </c>
      <c r="R11" s="17"/>
      <c r="S11" s="17">
        <v>0.23176366950694199</v>
      </c>
      <c r="T11" s="17">
        <v>0.315806358894059</v>
      </c>
      <c r="U11" s="17">
        <v>0.27972984729211597</v>
      </c>
      <c r="V11" s="17">
        <v>0.28989158232030998</v>
      </c>
      <c r="W11" s="17">
        <v>0.29480291176741702</v>
      </c>
      <c r="X11" s="17">
        <v>0.29856704061700401</v>
      </c>
      <c r="Y11" s="17">
        <v>0.32000028142720699</v>
      </c>
      <c r="Z11" s="17">
        <v>0.26346051775817098</v>
      </c>
      <c r="AA11" s="17">
        <v>0.30206867642211399</v>
      </c>
      <c r="AB11" s="17">
        <v>0.310694205679935</v>
      </c>
      <c r="AC11" s="17">
        <v>0.30769540829563402</v>
      </c>
      <c r="AD11" s="17">
        <v>0.30719167164937999</v>
      </c>
      <c r="AE11" s="17"/>
      <c r="AF11" s="17">
        <v>0.28792812320848099</v>
      </c>
      <c r="AG11" s="17">
        <v>0.29832505730485498</v>
      </c>
      <c r="AH11" s="17">
        <v>0.308450806145453</v>
      </c>
      <c r="AI11" s="17">
        <v>0.32716883820051301</v>
      </c>
      <c r="AJ11" s="17"/>
      <c r="AK11" s="17">
        <v>0.295291752507646</v>
      </c>
      <c r="AL11" s="17">
        <v>0.29197519099747199</v>
      </c>
      <c r="AM11" s="17"/>
      <c r="AN11" s="17">
        <v>0.22864317233482601</v>
      </c>
      <c r="AO11" s="17">
        <v>0.31653777598738603</v>
      </c>
      <c r="AP11" s="17">
        <v>0.29522342152456899</v>
      </c>
      <c r="AQ11" s="17">
        <v>0.32828993658043798</v>
      </c>
      <c r="AR11" s="17">
        <v>0.29953871262207599</v>
      </c>
      <c r="AS11" s="17">
        <v>0.31567441063108997</v>
      </c>
      <c r="AT11" s="17"/>
      <c r="AU11" s="17">
        <v>0.304522104559455</v>
      </c>
      <c r="AV11" s="17">
        <v>0.27103729915112301</v>
      </c>
      <c r="AW11" s="17"/>
      <c r="AX11" s="17">
        <v>0.35040285318702602</v>
      </c>
      <c r="AY11" s="17">
        <v>0.277249855375861</v>
      </c>
      <c r="AZ11" s="17"/>
      <c r="BA11" s="17">
        <v>0.30068326691000002</v>
      </c>
      <c r="BB11" s="17">
        <v>0.24237242995484001</v>
      </c>
      <c r="BC11" s="17"/>
      <c r="BD11" s="17">
        <v>0.278817594960246</v>
      </c>
      <c r="BE11" s="17"/>
      <c r="BF11" s="17">
        <v>0.27853511212036403</v>
      </c>
      <c r="BG11" s="17"/>
      <c r="BH11" s="17">
        <v>0.285652760318786</v>
      </c>
      <c r="BI11" s="17"/>
      <c r="BJ11" s="17">
        <v>0.32276928223022799</v>
      </c>
      <c r="BK11" s="17"/>
      <c r="BL11" s="17">
        <v>0.29229350490175099</v>
      </c>
      <c r="BM11" s="17">
        <v>0.15992412662814401</v>
      </c>
      <c r="BN11" s="17">
        <v>0.34643553554062401</v>
      </c>
      <c r="BO11" s="17">
        <v>0.36451587362833598</v>
      </c>
      <c r="BP11" s="17"/>
      <c r="BQ11" s="17">
        <v>0.270204678068589</v>
      </c>
      <c r="BR11" s="17">
        <v>0.28540864636202701</v>
      </c>
      <c r="BS11" s="17">
        <v>0.29058270883459197</v>
      </c>
      <c r="BT11" s="17">
        <v>0.228056911121577</v>
      </c>
      <c r="BU11" s="17">
        <v>0.32646579772735601</v>
      </c>
      <c r="BV11" s="17">
        <v>0.35549508339796498</v>
      </c>
      <c r="BW11" s="17"/>
      <c r="BX11" s="17">
        <v>0.26576678433491102</v>
      </c>
      <c r="BY11" s="17">
        <v>0.27504168616463598</v>
      </c>
      <c r="BZ11" s="17">
        <v>0.298651728224333</v>
      </c>
      <c r="CA11" s="17">
        <v>0.251071685156671</v>
      </c>
      <c r="CB11" s="17">
        <v>0.28681714270607001</v>
      </c>
      <c r="CC11" s="17">
        <v>0.36020964045972798</v>
      </c>
    </row>
    <row r="12" spans="2:81" x14ac:dyDescent="0.35">
      <c r="B12" s="18" t="s">
        <v>284</v>
      </c>
      <c r="C12" s="17">
        <v>0.20526839652591899</v>
      </c>
      <c r="D12" s="17">
        <v>0.185143735087381</v>
      </c>
      <c r="E12" s="17">
        <v>0.22487903289453101</v>
      </c>
      <c r="F12" s="17"/>
      <c r="G12" s="17">
        <v>0.14414676857983999</v>
      </c>
      <c r="H12" s="17">
        <v>0.144128170936347</v>
      </c>
      <c r="I12" s="17">
        <v>0.21205466807173001</v>
      </c>
      <c r="J12" s="17">
        <v>0.24872682448986499</v>
      </c>
      <c r="K12" s="17">
        <v>0.24841619747962199</v>
      </c>
      <c r="L12" s="17">
        <v>0.22582790456073501</v>
      </c>
      <c r="M12" s="17"/>
      <c r="N12" s="17">
        <v>0.20916337582627101</v>
      </c>
      <c r="O12" s="17">
        <v>0.209011327992631</v>
      </c>
      <c r="P12" s="17">
        <v>0.21111673743814499</v>
      </c>
      <c r="Q12" s="17">
        <v>0.19047262596761899</v>
      </c>
      <c r="R12" s="17"/>
      <c r="S12" s="17">
        <v>0.149545921937669</v>
      </c>
      <c r="T12" s="17">
        <v>0.219880309173905</v>
      </c>
      <c r="U12" s="17">
        <v>0.23283158720414901</v>
      </c>
      <c r="V12" s="17">
        <v>0.19418604585864299</v>
      </c>
      <c r="W12" s="17">
        <v>0.21497981131933899</v>
      </c>
      <c r="X12" s="17">
        <v>0.23427296013141899</v>
      </c>
      <c r="Y12" s="17">
        <v>0.18973628571046</v>
      </c>
      <c r="Z12" s="17">
        <v>0.19737644508774599</v>
      </c>
      <c r="AA12" s="17">
        <v>0.227202852290738</v>
      </c>
      <c r="AB12" s="17">
        <v>0.18645064255873101</v>
      </c>
      <c r="AC12" s="17">
        <v>0.24644597494461701</v>
      </c>
      <c r="AD12" s="17">
        <v>0.21137398761654599</v>
      </c>
      <c r="AE12" s="17"/>
      <c r="AF12" s="17">
        <v>0.20437477785873301</v>
      </c>
      <c r="AG12" s="17">
        <v>0.19222482640855401</v>
      </c>
      <c r="AH12" s="17">
        <v>0.22270449920674601</v>
      </c>
      <c r="AI12" s="17">
        <v>0.203284417108022</v>
      </c>
      <c r="AJ12" s="17"/>
      <c r="AK12" s="17">
        <v>0.21913734107350499</v>
      </c>
      <c r="AL12" s="17">
        <v>0.174266859412052</v>
      </c>
      <c r="AM12" s="17"/>
      <c r="AN12" s="17">
        <v>0.15391418208395699</v>
      </c>
      <c r="AO12" s="17">
        <v>0.22129360756243699</v>
      </c>
      <c r="AP12" s="17">
        <v>0.21535602589435801</v>
      </c>
      <c r="AQ12" s="17">
        <v>0.21525513210248901</v>
      </c>
      <c r="AR12" s="17">
        <v>0.27030375022076297</v>
      </c>
      <c r="AS12" s="17">
        <v>0.17643148504352199</v>
      </c>
      <c r="AT12" s="17"/>
      <c r="AU12" s="17">
        <v>0.21355416143449199</v>
      </c>
      <c r="AV12" s="17">
        <v>0.195647651646148</v>
      </c>
      <c r="AW12" s="17"/>
      <c r="AX12" s="17">
        <v>0.15379079413881799</v>
      </c>
      <c r="AY12" s="17">
        <v>0.21762152763293999</v>
      </c>
      <c r="AZ12" s="17"/>
      <c r="BA12" s="17">
        <v>0.21472632637322001</v>
      </c>
      <c r="BB12" s="17">
        <v>0.15491471250056499</v>
      </c>
      <c r="BC12" s="17"/>
      <c r="BD12" s="17">
        <v>0.21613436047868001</v>
      </c>
      <c r="BE12" s="17"/>
      <c r="BF12" s="17">
        <v>0.207202282307165</v>
      </c>
      <c r="BG12" s="17"/>
      <c r="BH12" s="17">
        <v>0.21636571209814301</v>
      </c>
      <c r="BI12" s="17"/>
      <c r="BJ12" s="17">
        <v>0.255872435398247</v>
      </c>
      <c r="BK12" s="17"/>
      <c r="BL12" s="17">
        <v>0.104497893833653</v>
      </c>
      <c r="BM12" s="17">
        <v>0.22918365461333701</v>
      </c>
      <c r="BN12" s="17">
        <v>0.23762165989092299</v>
      </c>
      <c r="BO12" s="17">
        <v>0.20940017494746799</v>
      </c>
      <c r="BP12" s="17"/>
      <c r="BQ12" s="17">
        <v>0.21551219440677399</v>
      </c>
      <c r="BR12" s="17">
        <v>0.242097912137064</v>
      </c>
      <c r="BS12" s="17">
        <v>0.18203021562376001</v>
      </c>
      <c r="BT12" s="17">
        <v>0.194218498839452</v>
      </c>
      <c r="BU12" s="17">
        <v>0.14586044304562101</v>
      </c>
      <c r="BV12" s="17">
        <v>0.187446352953728</v>
      </c>
      <c r="BW12" s="17"/>
      <c r="BX12" s="17">
        <v>0.206033264227788</v>
      </c>
      <c r="BY12" s="17">
        <v>0.23417447065392799</v>
      </c>
      <c r="BZ12" s="17">
        <v>0.206465109380776</v>
      </c>
      <c r="CA12" s="17">
        <v>0.20662167720815999</v>
      </c>
      <c r="CB12" s="17">
        <v>0.18039955953516901</v>
      </c>
      <c r="CC12" s="17">
        <v>0.15172430435218801</v>
      </c>
    </row>
    <row r="13" spans="2:81" x14ac:dyDescent="0.35">
      <c r="B13" s="18" t="s">
        <v>285</v>
      </c>
      <c r="C13" s="17">
        <v>9.9688419862184005E-2</v>
      </c>
      <c r="D13" s="17">
        <v>0.10058820403244501</v>
      </c>
      <c r="E13" s="17">
        <v>9.9303730208040203E-2</v>
      </c>
      <c r="F13" s="17"/>
      <c r="G13" s="17">
        <v>6.58128746444019E-2</v>
      </c>
      <c r="H13" s="17">
        <v>8.2276755450597705E-2</v>
      </c>
      <c r="I13" s="17">
        <v>8.2802834460648803E-2</v>
      </c>
      <c r="J13" s="17">
        <v>0.13156772649387499</v>
      </c>
      <c r="K13" s="17">
        <v>0.10573096052609</v>
      </c>
      <c r="L13" s="17">
        <v>0.12015141592539801</v>
      </c>
      <c r="M13" s="17"/>
      <c r="N13" s="17">
        <v>0.117795128498545</v>
      </c>
      <c r="O13" s="17">
        <v>0.105546935054907</v>
      </c>
      <c r="P13" s="17">
        <v>8.4414319639526697E-2</v>
      </c>
      <c r="Q13" s="17">
        <v>8.7053774468349707E-2</v>
      </c>
      <c r="R13" s="17"/>
      <c r="S13" s="17">
        <v>9.5823399117526797E-2</v>
      </c>
      <c r="T13" s="17">
        <v>0.110632642154414</v>
      </c>
      <c r="U13" s="17">
        <v>0.124324537809581</v>
      </c>
      <c r="V13" s="17">
        <v>0.12865503363098801</v>
      </c>
      <c r="W13" s="17">
        <v>8.1268516368445801E-2</v>
      </c>
      <c r="X13" s="17">
        <v>5.1113535474668001E-2</v>
      </c>
      <c r="Y13" s="17">
        <v>8.1351245481644699E-2</v>
      </c>
      <c r="Z13" s="17">
        <v>0.15411350697944501</v>
      </c>
      <c r="AA13" s="17">
        <v>0.11263104766585701</v>
      </c>
      <c r="AB13" s="17">
        <v>9.2732119453695E-2</v>
      </c>
      <c r="AC13" s="17">
        <v>9.1618147935853003E-2</v>
      </c>
      <c r="AD13" s="17">
        <v>6.9597046814653202E-2</v>
      </c>
      <c r="AE13" s="17"/>
      <c r="AF13" s="17">
        <v>0.104011369697476</v>
      </c>
      <c r="AG13" s="17">
        <v>8.55546523566596E-2</v>
      </c>
      <c r="AH13" s="17">
        <v>8.5673263981939099E-2</v>
      </c>
      <c r="AI13" s="17">
        <v>6.17248231454013E-2</v>
      </c>
      <c r="AJ13" s="17"/>
      <c r="AK13" s="17">
        <v>9.3945727828526795E-2</v>
      </c>
      <c r="AL13" s="17">
        <v>0.10030655779684799</v>
      </c>
      <c r="AM13" s="17"/>
      <c r="AN13" s="17">
        <v>9.7762202346046004E-2</v>
      </c>
      <c r="AO13" s="17">
        <v>0.10138898229210599</v>
      </c>
      <c r="AP13" s="17">
        <v>8.8515459438781099E-2</v>
      </c>
      <c r="AQ13" s="17">
        <v>9.9173030648883095E-2</v>
      </c>
      <c r="AR13" s="17">
        <v>0.109705263044926</v>
      </c>
      <c r="AS13" s="17">
        <v>0.109167067682185</v>
      </c>
      <c r="AT13" s="17"/>
      <c r="AU13" s="17">
        <v>0.107596755162448</v>
      </c>
      <c r="AV13" s="17">
        <v>8.8568215722401797E-2</v>
      </c>
      <c r="AW13" s="17"/>
      <c r="AX13" s="17">
        <v>7.7268696106988402E-2</v>
      </c>
      <c r="AY13" s="17">
        <v>0.10506850312341499</v>
      </c>
      <c r="AZ13" s="17"/>
      <c r="BA13" s="17">
        <v>0.102559868647629</v>
      </c>
      <c r="BB13" s="17">
        <v>8.480228655923E-2</v>
      </c>
      <c r="BC13" s="17"/>
      <c r="BD13" s="17">
        <v>0.125191909994703</v>
      </c>
      <c r="BE13" s="17"/>
      <c r="BF13" s="17">
        <v>0.119656233385457</v>
      </c>
      <c r="BG13" s="17"/>
      <c r="BH13" s="17">
        <v>8.4723129410830794E-2</v>
      </c>
      <c r="BI13" s="17"/>
      <c r="BJ13" s="17">
        <v>8.3377055935201103E-2</v>
      </c>
      <c r="BK13" s="17"/>
      <c r="BL13" s="17">
        <v>5.6622988487147398E-2</v>
      </c>
      <c r="BM13" s="17">
        <v>0.17036430404057101</v>
      </c>
      <c r="BN13" s="17">
        <v>9.53762674189952E-2</v>
      </c>
      <c r="BO13" s="17">
        <v>6.0016897806985901E-2</v>
      </c>
      <c r="BP13" s="17"/>
      <c r="BQ13" s="17">
        <v>0.101438673822578</v>
      </c>
      <c r="BR13" s="17">
        <v>0.15835369300503499</v>
      </c>
      <c r="BS13" s="17">
        <v>8.2060015299036407E-2</v>
      </c>
      <c r="BT13" s="17">
        <v>8.9083922344479496E-2</v>
      </c>
      <c r="BU13" s="17">
        <v>7.9024004497943598E-2</v>
      </c>
      <c r="BV13" s="17">
        <v>6.9794854076056595E-2</v>
      </c>
      <c r="BW13" s="17"/>
      <c r="BX13" s="17">
        <v>0.10826411508374</v>
      </c>
      <c r="BY13" s="17">
        <v>0.14105234577985601</v>
      </c>
      <c r="BZ13" s="17">
        <v>0.112663373786659</v>
      </c>
      <c r="CA13" s="17">
        <v>8.4894407407224301E-2</v>
      </c>
      <c r="CB13" s="17">
        <v>5.0939539268168299E-2</v>
      </c>
      <c r="CC13" s="17">
        <v>5.69650975326359E-2</v>
      </c>
    </row>
    <row r="14" spans="2:81" x14ac:dyDescent="0.35">
      <c r="B14" s="18" t="s">
        <v>171</v>
      </c>
      <c r="C14" s="17">
        <v>2.34551601473608E-2</v>
      </c>
      <c r="D14" s="17">
        <v>1.83682672136583E-2</v>
      </c>
      <c r="E14" s="17">
        <v>2.85370264270642E-2</v>
      </c>
      <c r="F14" s="17"/>
      <c r="G14" s="17">
        <v>2.4254882955413799E-2</v>
      </c>
      <c r="H14" s="17">
        <v>3.2603007506079501E-2</v>
      </c>
      <c r="I14" s="17">
        <v>2.1935200821535099E-2</v>
      </c>
      <c r="J14" s="17">
        <v>2.6959745009729998E-2</v>
      </c>
      <c r="K14" s="17">
        <v>1.6715159776401901E-2</v>
      </c>
      <c r="L14" s="17">
        <v>1.83964216162948E-2</v>
      </c>
      <c r="M14" s="17"/>
      <c r="N14" s="17">
        <v>1.61861201445237E-2</v>
      </c>
      <c r="O14" s="17">
        <v>2.2742375612279601E-2</v>
      </c>
      <c r="P14" s="17">
        <v>1.9844277112127901E-2</v>
      </c>
      <c r="Q14" s="17">
        <v>3.5598422964279501E-2</v>
      </c>
      <c r="R14" s="17"/>
      <c r="S14" s="17">
        <v>2.5112469238835498E-2</v>
      </c>
      <c r="T14" s="17">
        <v>2.6237188539172202E-2</v>
      </c>
      <c r="U14" s="17">
        <v>1.04227802304782E-2</v>
      </c>
      <c r="V14" s="17">
        <v>1.7487179833158301E-2</v>
      </c>
      <c r="W14" s="17">
        <v>1.4680142496746901E-2</v>
      </c>
      <c r="X14" s="17">
        <v>4.1114028307021398E-2</v>
      </c>
      <c r="Y14" s="17">
        <v>4.9035600876665801E-2</v>
      </c>
      <c r="Z14" s="17">
        <v>1.78149098230896E-2</v>
      </c>
      <c r="AA14" s="17">
        <v>8.5968017586605504E-3</v>
      </c>
      <c r="AB14" s="17">
        <v>2.8802932053515501E-2</v>
      </c>
      <c r="AC14" s="17">
        <v>1.9824660108917799E-2</v>
      </c>
      <c r="AD14" s="17">
        <v>7.6163658566400201E-3</v>
      </c>
      <c r="AE14" s="17"/>
      <c r="AF14" s="17">
        <v>2.3799354684268699E-2</v>
      </c>
      <c r="AG14" s="17">
        <v>2.6040556548796799E-2</v>
      </c>
      <c r="AH14" s="17">
        <v>1.6781845618918899E-2</v>
      </c>
      <c r="AI14" s="17">
        <v>7.70544626758862E-3</v>
      </c>
      <c r="AJ14" s="17"/>
      <c r="AK14" s="17">
        <v>2.7476923787316799E-2</v>
      </c>
      <c r="AL14" s="17">
        <v>1.7068703670101399E-2</v>
      </c>
      <c r="AM14" s="17"/>
      <c r="AN14" s="17">
        <v>2.5551305129640201E-2</v>
      </c>
      <c r="AO14" s="17">
        <v>1.9657092768826101E-2</v>
      </c>
      <c r="AP14" s="17">
        <v>3.5116254760486201E-2</v>
      </c>
      <c r="AQ14" s="17">
        <v>2.6515379287358701E-2</v>
      </c>
      <c r="AR14" s="17">
        <v>1.1117217052500799E-2</v>
      </c>
      <c r="AS14" s="17">
        <v>1.9753843154973399E-2</v>
      </c>
      <c r="AT14" s="17"/>
      <c r="AU14" s="17">
        <v>1.73026670951699E-2</v>
      </c>
      <c r="AV14" s="17">
        <v>3.21845895409376E-2</v>
      </c>
      <c r="AW14" s="17"/>
      <c r="AX14" s="17">
        <v>2.8314784499062499E-2</v>
      </c>
      <c r="AY14" s="17">
        <v>2.22889912901553E-2</v>
      </c>
      <c r="AZ14" s="17"/>
      <c r="BA14" s="17">
        <v>2.11654302515734E-2</v>
      </c>
      <c r="BB14" s="17">
        <v>3.2291920872498901E-2</v>
      </c>
      <c r="BC14" s="17"/>
      <c r="BD14" s="17">
        <v>1.9420188016989502E-2</v>
      </c>
      <c r="BE14" s="17"/>
      <c r="BF14" s="17">
        <v>1.8552830631997499E-2</v>
      </c>
      <c r="BG14" s="17"/>
      <c r="BH14" s="17">
        <v>2.3441086790241001E-2</v>
      </c>
      <c r="BI14" s="17"/>
      <c r="BJ14" s="17">
        <v>1.50627236992245E-2</v>
      </c>
      <c r="BK14" s="17"/>
      <c r="BL14" s="17">
        <v>5.1445795818958702E-2</v>
      </c>
      <c r="BM14" s="17">
        <v>5.9779149327251401E-3</v>
      </c>
      <c r="BN14" s="17">
        <v>2.5920204417761199E-2</v>
      </c>
      <c r="BO14" s="17">
        <v>2.1066637265513499E-2</v>
      </c>
      <c r="BP14" s="17"/>
      <c r="BQ14" s="17">
        <v>1.96544322758355E-2</v>
      </c>
      <c r="BR14" s="17">
        <v>1.9889457401815299E-2</v>
      </c>
      <c r="BS14" s="17">
        <v>1.2736465349182701E-2</v>
      </c>
      <c r="BT14" s="17">
        <v>2.2698923206278601E-2</v>
      </c>
      <c r="BU14" s="17">
        <v>4.1180568116235799E-2</v>
      </c>
      <c r="BV14" s="17">
        <v>3.4393805202109599E-2</v>
      </c>
      <c r="BW14" s="17"/>
      <c r="BX14" s="17">
        <v>1.55343582822103E-2</v>
      </c>
      <c r="BY14" s="17">
        <v>2.0851782569556099E-2</v>
      </c>
      <c r="BZ14" s="17">
        <v>1.23099114412791E-2</v>
      </c>
      <c r="CA14" s="17">
        <v>2.1073134555827801E-2</v>
      </c>
      <c r="CB14" s="17">
        <v>2.2080017052866899E-2</v>
      </c>
      <c r="CC14" s="17">
        <v>5.5388325241060403E-2</v>
      </c>
    </row>
    <row r="15" spans="2:81" x14ac:dyDescent="0.35">
      <c r="B15" s="18" t="s">
        <v>286</v>
      </c>
      <c r="C15" s="21">
        <v>0.38018090365874102</v>
      </c>
      <c r="D15" s="21">
        <v>0.42449085679847798</v>
      </c>
      <c r="E15" s="21">
        <v>0.33539261857785202</v>
      </c>
      <c r="F15" s="21"/>
      <c r="G15" s="21">
        <v>0.56424327497588</v>
      </c>
      <c r="H15" s="21">
        <v>0.48208858982136399</v>
      </c>
      <c r="I15" s="21">
        <v>0.41004632231719002</v>
      </c>
      <c r="J15" s="21">
        <v>0.30342637882345502</v>
      </c>
      <c r="K15" s="21">
        <v>0.30813546708859701</v>
      </c>
      <c r="L15" s="21">
        <v>0.26145610844632999</v>
      </c>
      <c r="M15" s="21"/>
      <c r="N15" s="21">
        <v>0.39584223573524202</v>
      </c>
      <c r="O15" s="21">
        <v>0.37398464917028901</v>
      </c>
      <c r="P15" s="21">
        <v>0.39399721793607201</v>
      </c>
      <c r="Q15" s="21">
        <v>0.35868388769381299</v>
      </c>
      <c r="R15" s="21"/>
      <c r="S15" s="21">
        <v>0.49775454019902698</v>
      </c>
      <c r="T15" s="21">
        <v>0.32744350123845001</v>
      </c>
      <c r="U15" s="21">
        <v>0.35269124746367497</v>
      </c>
      <c r="V15" s="21">
        <v>0.36978015835690098</v>
      </c>
      <c r="W15" s="21">
        <v>0.39426861804805102</v>
      </c>
      <c r="X15" s="21">
        <v>0.37493243546988803</v>
      </c>
      <c r="Y15" s="21">
        <v>0.35987658650402299</v>
      </c>
      <c r="Z15" s="21">
        <v>0.36723462035154902</v>
      </c>
      <c r="AA15" s="21">
        <v>0.34950062186262998</v>
      </c>
      <c r="AB15" s="21">
        <v>0.38132010025412399</v>
      </c>
      <c r="AC15" s="21">
        <v>0.334415808714979</v>
      </c>
      <c r="AD15" s="21">
        <v>0.40422092806278098</v>
      </c>
      <c r="AE15" s="21"/>
      <c r="AF15" s="21">
        <v>0.37988637455104102</v>
      </c>
      <c r="AG15" s="21">
        <v>0.39785490738113399</v>
      </c>
      <c r="AH15" s="21">
        <v>0.36638958504694302</v>
      </c>
      <c r="AI15" s="21">
        <v>0.40011647527847499</v>
      </c>
      <c r="AJ15" s="21"/>
      <c r="AK15" s="21">
        <v>0.364148254803006</v>
      </c>
      <c r="AL15" s="21">
        <v>0.41638268812352602</v>
      </c>
      <c r="AM15" s="21"/>
      <c r="AN15" s="21">
        <v>0.494129138105531</v>
      </c>
      <c r="AO15" s="21">
        <v>0.34112254138924603</v>
      </c>
      <c r="AP15" s="21">
        <v>0.36578883838180698</v>
      </c>
      <c r="AQ15" s="21">
        <v>0.33076652138083101</v>
      </c>
      <c r="AR15" s="21">
        <v>0.30933505705973402</v>
      </c>
      <c r="AS15" s="21">
        <v>0.37897319348823</v>
      </c>
      <c r="AT15" s="21"/>
      <c r="AU15" s="21">
        <v>0.35702431174843502</v>
      </c>
      <c r="AV15" s="21">
        <v>0.41256224393938901</v>
      </c>
      <c r="AW15" s="21"/>
      <c r="AX15" s="21">
        <v>0.39022287206810502</v>
      </c>
      <c r="AY15" s="21">
        <v>0.37777112257762901</v>
      </c>
      <c r="AZ15" s="21"/>
      <c r="BA15" s="21">
        <v>0.36086510781757802</v>
      </c>
      <c r="BB15" s="21">
        <v>0.48561865011286598</v>
      </c>
      <c r="BC15" s="21"/>
      <c r="BD15" s="21">
        <v>0.36043594654938199</v>
      </c>
      <c r="BE15" s="21"/>
      <c r="BF15" s="21">
        <v>0.37605354155501602</v>
      </c>
      <c r="BG15" s="21"/>
      <c r="BH15" s="21">
        <v>0.38981731138199899</v>
      </c>
      <c r="BI15" s="21"/>
      <c r="BJ15" s="21">
        <v>0.32291850273709899</v>
      </c>
      <c r="BK15" s="21"/>
      <c r="BL15" s="21">
        <v>0.49513981695848902</v>
      </c>
      <c r="BM15" s="21">
        <v>0.43454999978522302</v>
      </c>
      <c r="BN15" s="21">
        <v>0.29464633273169599</v>
      </c>
      <c r="BO15" s="21">
        <v>0.34500041635169698</v>
      </c>
      <c r="BP15" s="21"/>
      <c r="BQ15" s="21">
        <v>0.393190021426223</v>
      </c>
      <c r="BR15" s="21">
        <v>0.29425029109405898</v>
      </c>
      <c r="BS15" s="21">
        <v>0.43259059489342899</v>
      </c>
      <c r="BT15" s="21">
        <v>0.46594174448821402</v>
      </c>
      <c r="BU15" s="21">
        <v>0.40746918661284398</v>
      </c>
      <c r="BV15" s="21">
        <v>0.35286990437014099</v>
      </c>
      <c r="BW15" s="21"/>
      <c r="BX15" s="21">
        <v>0.40440147807135202</v>
      </c>
      <c r="BY15" s="21">
        <v>0.328879714832023</v>
      </c>
      <c r="BZ15" s="21">
        <v>0.36990987716695301</v>
      </c>
      <c r="CA15" s="21">
        <v>0.43633909567211698</v>
      </c>
      <c r="CB15" s="21">
        <v>0.45976374143772603</v>
      </c>
      <c r="CC15" s="21">
        <v>0.37571263241438702</v>
      </c>
    </row>
    <row r="16" spans="2:81" x14ac:dyDescent="0.35">
      <c r="B16" s="18" t="s">
        <v>287</v>
      </c>
      <c r="C16" s="21">
        <v>0.30495681638810301</v>
      </c>
      <c r="D16" s="21">
        <v>0.28573193911982597</v>
      </c>
      <c r="E16" s="21">
        <v>0.32418276310257099</v>
      </c>
      <c r="F16" s="21"/>
      <c r="G16" s="21">
        <v>0.20995964322424199</v>
      </c>
      <c r="H16" s="21">
        <v>0.22640492638694501</v>
      </c>
      <c r="I16" s="21">
        <v>0.29485750253237902</v>
      </c>
      <c r="J16" s="21">
        <v>0.38029455098373999</v>
      </c>
      <c r="K16" s="21">
        <v>0.354147158005712</v>
      </c>
      <c r="L16" s="21">
        <v>0.345979320486133</v>
      </c>
      <c r="M16" s="21"/>
      <c r="N16" s="21">
        <v>0.32695850432481599</v>
      </c>
      <c r="O16" s="21">
        <v>0.31455826304753698</v>
      </c>
      <c r="P16" s="21">
        <v>0.29553105707767202</v>
      </c>
      <c r="Q16" s="21">
        <v>0.27752640043596899</v>
      </c>
      <c r="R16" s="21"/>
      <c r="S16" s="21">
        <v>0.24536932105519599</v>
      </c>
      <c r="T16" s="21">
        <v>0.33051295132831898</v>
      </c>
      <c r="U16" s="21">
        <v>0.35715612501373101</v>
      </c>
      <c r="V16" s="21">
        <v>0.32284107948963098</v>
      </c>
      <c r="W16" s="21">
        <v>0.29624832768778497</v>
      </c>
      <c r="X16" s="21">
        <v>0.28538649560608698</v>
      </c>
      <c r="Y16" s="21">
        <v>0.27108753119210399</v>
      </c>
      <c r="Z16" s="21">
        <v>0.35148995206719102</v>
      </c>
      <c r="AA16" s="21">
        <v>0.33983389995659502</v>
      </c>
      <c r="AB16" s="21">
        <v>0.27918276201242598</v>
      </c>
      <c r="AC16" s="21">
        <v>0.33806412288047</v>
      </c>
      <c r="AD16" s="21">
        <v>0.28097103443119897</v>
      </c>
      <c r="AE16" s="21"/>
      <c r="AF16" s="21">
        <v>0.30838614755620902</v>
      </c>
      <c r="AG16" s="21">
        <v>0.27777947876521297</v>
      </c>
      <c r="AH16" s="21">
        <v>0.30837776318868498</v>
      </c>
      <c r="AI16" s="21">
        <v>0.26500924025342298</v>
      </c>
      <c r="AJ16" s="21"/>
      <c r="AK16" s="21">
        <v>0.31308306890203103</v>
      </c>
      <c r="AL16" s="21">
        <v>0.27457341720889999</v>
      </c>
      <c r="AM16" s="21"/>
      <c r="AN16" s="21">
        <v>0.25167638443000301</v>
      </c>
      <c r="AO16" s="21">
        <v>0.32268258985454201</v>
      </c>
      <c r="AP16" s="21">
        <v>0.30387148533313901</v>
      </c>
      <c r="AQ16" s="21">
        <v>0.31442816275137198</v>
      </c>
      <c r="AR16" s="21">
        <v>0.38000901326568898</v>
      </c>
      <c r="AS16" s="21">
        <v>0.285598552725707</v>
      </c>
      <c r="AT16" s="21"/>
      <c r="AU16" s="21">
        <v>0.32115091659694001</v>
      </c>
      <c r="AV16" s="21">
        <v>0.28421586736854998</v>
      </c>
      <c r="AW16" s="21"/>
      <c r="AX16" s="21">
        <v>0.23105949024580599</v>
      </c>
      <c r="AY16" s="21">
        <v>0.322690030756355</v>
      </c>
      <c r="AZ16" s="21"/>
      <c r="BA16" s="21">
        <v>0.31728619502084898</v>
      </c>
      <c r="BB16" s="21">
        <v>0.23971699905979499</v>
      </c>
      <c r="BC16" s="21"/>
      <c r="BD16" s="21">
        <v>0.34132627047338199</v>
      </c>
      <c r="BE16" s="21"/>
      <c r="BF16" s="21">
        <v>0.32685851569262198</v>
      </c>
      <c r="BG16" s="21"/>
      <c r="BH16" s="21">
        <v>0.30108884150897403</v>
      </c>
      <c r="BI16" s="21"/>
      <c r="BJ16" s="21">
        <v>0.339249491333449</v>
      </c>
      <c r="BK16" s="21"/>
      <c r="BL16" s="21">
        <v>0.16112088232080099</v>
      </c>
      <c r="BM16" s="21">
        <v>0.39954795865390802</v>
      </c>
      <c r="BN16" s="21">
        <v>0.33299792730991801</v>
      </c>
      <c r="BO16" s="21">
        <v>0.26941707275445398</v>
      </c>
      <c r="BP16" s="21"/>
      <c r="BQ16" s="21">
        <v>0.31695086822935198</v>
      </c>
      <c r="BR16" s="21">
        <v>0.40045160514209799</v>
      </c>
      <c r="BS16" s="21">
        <v>0.26409023092279699</v>
      </c>
      <c r="BT16" s="21">
        <v>0.28330242118393101</v>
      </c>
      <c r="BU16" s="21">
        <v>0.22488444754356399</v>
      </c>
      <c r="BV16" s="21">
        <v>0.25724120702978498</v>
      </c>
      <c r="BW16" s="21"/>
      <c r="BX16" s="21">
        <v>0.31429737931152701</v>
      </c>
      <c r="BY16" s="21">
        <v>0.37522681643378503</v>
      </c>
      <c r="BZ16" s="21">
        <v>0.31912848316743397</v>
      </c>
      <c r="CA16" s="21">
        <v>0.29151608461538397</v>
      </c>
      <c r="CB16" s="21">
        <v>0.231339098803337</v>
      </c>
      <c r="CC16" s="21">
        <v>0.20868940188482399</v>
      </c>
    </row>
    <row r="17" spans="2:81" x14ac:dyDescent="0.35">
      <c r="B17" s="18" t="s">
        <v>288</v>
      </c>
      <c r="C17" s="22">
        <v>7.5224087270637702E-2</v>
      </c>
      <c r="D17" s="22">
        <v>0.13875891767865201</v>
      </c>
      <c r="E17" s="22">
        <v>1.12098554752802E-2</v>
      </c>
      <c r="F17" s="22"/>
      <c r="G17" s="22">
        <v>0.35428363175163802</v>
      </c>
      <c r="H17" s="22">
        <v>0.25568366343442001</v>
      </c>
      <c r="I17" s="22">
        <v>0.11518881978481001</v>
      </c>
      <c r="J17" s="22">
        <v>-7.6868172160285297E-2</v>
      </c>
      <c r="K17" s="22">
        <v>-4.6011690917115003E-2</v>
      </c>
      <c r="L17" s="22">
        <v>-8.4523212039803397E-2</v>
      </c>
      <c r="M17" s="22"/>
      <c r="N17" s="22">
        <v>6.8883731410425406E-2</v>
      </c>
      <c r="O17" s="22">
        <v>5.9426386122752001E-2</v>
      </c>
      <c r="P17" s="22">
        <v>9.8466160858400195E-2</v>
      </c>
      <c r="Q17" s="22">
        <v>8.1157487257844704E-2</v>
      </c>
      <c r="R17" s="22"/>
      <c r="S17" s="22">
        <v>0.252385219143831</v>
      </c>
      <c r="T17" s="22">
        <v>-3.0694500898694201E-3</v>
      </c>
      <c r="U17" s="22">
        <v>-4.4648775500550899E-3</v>
      </c>
      <c r="V17" s="22">
        <v>4.6939078867269599E-2</v>
      </c>
      <c r="W17" s="22">
        <v>9.8020290360266493E-2</v>
      </c>
      <c r="X17" s="22">
        <v>8.9545939863800106E-2</v>
      </c>
      <c r="Y17" s="22">
        <v>8.8789055311918802E-2</v>
      </c>
      <c r="Z17" s="22">
        <v>1.5744668284358301E-2</v>
      </c>
      <c r="AA17" s="22">
        <v>9.6667219060352898E-3</v>
      </c>
      <c r="AB17" s="22">
        <v>0.102137338241698</v>
      </c>
      <c r="AC17" s="22">
        <v>-3.6483141654915E-3</v>
      </c>
      <c r="AD17" s="22">
        <v>0.12324989363158199</v>
      </c>
      <c r="AE17" s="22"/>
      <c r="AF17" s="22">
        <v>7.1500226994831398E-2</v>
      </c>
      <c r="AG17" s="22">
        <v>0.12007542861592101</v>
      </c>
      <c r="AH17" s="22">
        <v>5.80118218582579E-2</v>
      </c>
      <c r="AI17" s="22">
        <v>0.13510723502505201</v>
      </c>
      <c r="AJ17" s="22"/>
      <c r="AK17" s="22">
        <v>5.1065185900974898E-2</v>
      </c>
      <c r="AL17" s="22">
        <v>0.141809270914626</v>
      </c>
      <c r="AM17" s="22"/>
      <c r="AN17" s="22">
        <v>0.24245275367552699</v>
      </c>
      <c r="AO17" s="22">
        <v>1.8439951534703201E-2</v>
      </c>
      <c r="AP17" s="22">
        <v>6.1917353048668002E-2</v>
      </c>
      <c r="AQ17" s="22">
        <v>1.6338358629459801E-2</v>
      </c>
      <c r="AR17" s="22">
        <v>-7.0673956205954402E-2</v>
      </c>
      <c r="AS17" s="22">
        <v>9.3374640762522804E-2</v>
      </c>
      <c r="AT17" s="22"/>
      <c r="AU17" s="22">
        <v>3.5873395151494701E-2</v>
      </c>
      <c r="AV17" s="22">
        <v>0.128346376570839</v>
      </c>
      <c r="AW17" s="22"/>
      <c r="AX17" s="22">
        <v>0.159163381822299</v>
      </c>
      <c r="AY17" s="22">
        <v>5.5081091821274103E-2</v>
      </c>
      <c r="AZ17" s="22"/>
      <c r="BA17" s="22">
        <v>4.3578912796728903E-2</v>
      </c>
      <c r="BB17" s="22">
        <v>0.24590165105306999</v>
      </c>
      <c r="BC17" s="22"/>
      <c r="BD17" s="22">
        <v>1.91096760759999E-2</v>
      </c>
      <c r="BE17" s="22"/>
      <c r="BF17" s="22">
        <v>4.9195025862394097E-2</v>
      </c>
      <c r="BG17" s="22"/>
      <c r="BH17" s="22">
        <v>8.8728469873025198E-2</v>
      </c>
      <c r="BI17" s="22"/>
      <c r="BJ17" s="22">
        <v>-1.6330988596349402E-2</v>
      </c>
      <c r="BK17" s="22"/>
      <c r="BL17" s="22">
        <v>0.334018934637688</v>
      </c>
      <c r="BM17" s="22">
        <v>3.50020411313147E-2</v>
      </c>
      <c r="BN17" s="22">
        <v>-3.8351594578222098E-2</v>
      </c>
      <c r="BO17" s="22">
        <v>7.5583343597242905E-2</v>
      </c>
      <c r="BP17" s="22"/>
      <c r="BQ17" s="22">
        <v>7.6239153196871107E-2</v>
      </c>
      <c r="BR17" s="22">
        <v>-0.10620131404803899</v>
      </c>
      <c r="BS17" s="22">
        <v>0.16850036397063201</v>
      </c>
      <c r="BT17" s="22">
        <v>0.18263932330428301</v>
      </c>
      <c r="BU17" s="22">
        <v>0.18258473906927999</v>
      </c>
      <c r="BV17" s="22">
        <v>9.5628697340355798E-2</v>
      </c>
      <c r="BW17" s="22"/>
      <c r="BX17" s="22">
        <v>9.0104098759824294E-2</v>
      </c>
      <c r="BY17" s="22">
        <v>-4.6347101601761101E-2</v>
      </c>
      <c r="BZ17" s="22">
        <v>5.0781393999518802E-2</v>
      </c>
      <c r="CA17" s="22">
        <v>0.14482301105673301</v>
      </c>
      <c r="CB17" s="22">
        <v>0.228424642634389</v>
      </c>
      <c r="CC17" s="22">
        <v>0.167023230529563</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CC22"/>
  <sheetViews>
    <sheetView showGridLines="0" workbookViewId="0">
      <pane xSplit="2" topLeftCell="C1" activePane="topRight" state="frozen"/>
      <selection pane="topRight" activeCell="BL9" sqref="BL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408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0.148342639064551</v>
      </c>
      <c r="D9" s="17">
        <v>0.18166034575607701</v>
      </c>
      <c r="E9" s="17">
        <v>0.11468370294442901</v>
      </c>
      <c r="F9" s="17"/>
      <c r="G9" s="17">
        <v>0.26020941511891399</v>
      </c>
      <c r="H9" s="17">
        <v>0.19693016877274999</v>
      </c>
      <c r="I9" s="17">
        <v>0.14108891416271799</v>
      </c>
      <c r="J9" s="17">
        <v>0.114423599100668</v>
      </c>
      <c r="K9" s="17">
        <v>0.118226451852624</v>
      </c>
      <c r="L9" s="17">
        <v>8.8226987855720307E-2</v>
      </c>
      <c r="M9" s="17"/>
      <c r="N9" s="17">
        <v>0.15783920289018899</v>
      </c>
      <c r="O9" s="17">
        <v>0.12870592283902599</v>
      </c>
      <c r="P9" s="17">
        <v>0.163882582753135</v>
      </c>
      <c r="Q9" s="17">
        <v>0.14510836765622501</v>
      </c>
      <c r="R9" s="17"/>
      <c r="S9" s="17">
        <v>0.223779868447639</v>
      </c>
      <c r="T9" s="17">
        <v>0.119890842243455</v>
      </c>
      <c r="U9" s="17">
        <v>0.123063549665081</v>
      </c>
      <c r="V9" s="17">
        <v>0.14249288833993301</v>
      </c>
      <c r="W9" s="17">
        <v>0.11714237768423499</v>
      </c>
      <c r="X9" s="17">
        <v>0.13729167064297301</v>
      </c>
      <c r="Y9" s="17">
        <v>0.14268712620216301</v>
      </c>
      <c r="Z9" s="17">
        <v>0.15648573584938</v>
      </c>
      <c r="AA9" s="17">
        <v>0.15496174690620099</v>
      </c>
      <c r="AB9" s="17">
        <v>0.140367627638736</v>
      </c>
      <c r="AC9" s="17">
        <v>0.14045514379481899</v>
      </c>
      <c r="AD9" s="17">
        <v>0.127561127473067</v>
      </c>
      <c r="AE9" s="17"/>
      <c r="AF9" s="17">
        <v>0.151839808120832</v>
      </c>
      <c r="AG9" s="17">
        <v>0.13419433764366701</v>
      </c>
      <c r="AH9" s="17">
        <v>0.149918118167747</v>
      </c>
      <c r="AI9" s="17">
        <v>0.128677231005832</v>
      </c>
      <c r="AJ9" s="17"/>
      <c r="AK9" s="17">
        <v>0.13423600622920101</v>
      </c>
      <c r="AL9" s="17">
        <v>0.118214635506214</v>
      </c>
      <c r="AM9" s="17"/>
      <c r="AN9" s="17">
        <v>0.22444426975888401</v>
      </c>
      <c r="AO9" s="17">
        <v>0.124817220452533</v>
      </c>
      <c r="AP9" s="17">
        <v>0.114614280678719</v>
      </c>
      <c r="AQ9" s="17">
        <v>0.125954047183506</v>
      </c>
      <c r="AR9" s="17">
        <v>0.116896379684734</v>
      </c>
      <c r="AS9" s="17">
        <v>0.123301211675996</v>
      </c>
      <c r="AT9" s="17"/>
      <c r="AU9" s="17">
        <v>0.13484827344296099</v>
      </c>
      <c r="AV9" s="17">
        <v>0.167671760349558</v>
      </c>
      <c r="AW9" s="17"/>
      <c r="AX9" s="17">
        <v>0.17898344358780899</v>
      </c>
      <c r="AY9" s="17">
        <v>0.140989734928611</v>
      </c>
      <c r="AZ9" s="17"/>
      <c r="BA9" s="17">
        <v>0.14614521867524899</v>
      </c>
      <c r="BB9" s="17">
        <v>0.16086193697041601</v>
      </c>
      <c r="BC9" s="17"/>
      <c r="BD9" s="17">
        <v>0.16055210785520099</v>
      </c>
      <c r="BE9" s="17"/>
      <c r="BF9" s="17">
        <v>0.16709246704132399</v>
      </c>
      <c r="BG9" s="17"/>
      <c r="BH9" s="17">
        <v>0.148969034012292</v>
      </c>
      <c r="BI9" s="17"/>
      <c r="BJ9" s="17">
        <v>0.152260619009463</v>
      </c>
      <c r="BK9" s="17"/>
      <c r="BL9" s="17">
        <v>0.17686702054873299</v>
      </c>
      <c r="BM9" s="17">
        <v>0.228986140676494</v>
      </c>
      <c r="BN9" s="17">
        <v>9.6255714200565196E-2</v>
      </c>
      <c r="BO9" s="17">
        <v>0.104909544178833</v>
      </c>
      <c r="BP9" s="17"/>
      <c r="BQ9" s="17">
        <v>0.13716645895997201</v>
      </c>
      <c r="BR9" s="17">
        <v>0.109251663067319</v>
      </c>
      <c r="BS9" s="17">
        <v>0.208579109013383</v>
      </c>
      <c r="BT9" s="17">
        <v>0.22849530370794399</v>
      </c>
      <c r="BU9" s="17">
        <v>0.18989533163413999</v>
      </c>
      <c r="BV9" s="17">
        <v>0.11736167150755</v>
      </c>
      <c r="BW9" s="17"/>
      <c r="BX9" s="17">
        <v>0.14347795549249501</v>
      </c>
      <c r="BY9" s="17">
        <v>0.12874245116974101</v>
      </c>
      <c r="BZ9" s="17">
        <v>0.15831549168849501</v>
      </c>
      <c r="CA9" s="17">
        <v>0.210378195564351</v>
      </c>
      <c r="CB9" s="17">
        <v>0.20518688362441301</v>
      </c>
      <c r="CC9" s="17">
        <v>0.157434725589536</v>
      </c>
    </row>
    <row r="10" spans="2:81" x14ac:dyDescent="0.35">
      <c r="B10" s="18" t="s">
        <v>282</v>
      </c>
      <c r="C10" s="17">
        <v>0.29012274320055098</v>
      </c>
      <c r="D10" s="17">
        <v>0.28886636331422799</v>
      </c>
      <c r="E10" s="17">
        <v>0.29118212978616798</v>
      </c>
      <c r="F10" s="17"/>
      <c r="G10" s="17">
        <v>0.34762019584138398</v>
      </c>
      <c r="H10" s="17">
        <v>0.30301335927060202</v>
      </c>
      <c r="I10" s="17">
        <v>0.33524074032028101</v>
      </c>
      <c r="J10" s="17">
        <v>0.27923491354569202</v>
      </c>
      <c r="K10" s="17">
        <v>0.26990412685589199</v>
      </c>
      <c r="L10" s="17">
        <v>0.22715747121885699</v>
      </c>
      <c r="M10" s="17"/>
      <c r="N10" s="17">
        <v>0.29253259161148498</v>
      </c>
      <c r="O10" s="17">
        <v>0.29868904938018398</v>
      </c>
      <c r="P10" s="17">
        <v>0.28172273430164702</v>
      </c>
      <c r="Q10" s="17">
        <v>0.28574214856006802</v>
      </c>
      <c r="R10" s="17"/>
      <c r="S10" s="17">
        <v>0.308995550248228</v>
      </c>
      <c r="T10" s="17">
        <v>0.25353436724138401</v>
      </c>
      <c r="U10" s="17">
        <v>0.26261507788509603</v>
      </c>
      <c r="V10" s="17">
        <v>0.31091549511525102</v>
      </c>
      <c r="W10" s="17">
        <v>0.31359226116195998</v>
      </c>
      <c r="X10" s="17">
        <v>0.29031207892847199</v>
      </c>
      <c r="Y10" s="17">
        <v>0.26225324394767002</v>
      </c>
      <c r="Z10" s="17">
        <v>0.28231936854503897</v>
      </c>
      <c r="AA10" s="17">
        <v>0.270416093095317</v>
      </c>
      <c r="AB10" s="17">
        <v>0.31198684770864299</v>
      </c>
      <c r="AC10" s="17">
        <v>0.33816315873341302</v>
      </c>
      <c r="AD10" s="17">
        <v>0.32757973588858802</v>
      </c>
      <c r="AE10" s="17"/>
      <c r="AF10" s="17">
        <v>0.28226621045788303</v>
      </c>
      <c r="AG10" s="17">
        <v>0.33108767523903598</v>
      </c>
      <c r="AH10" s="17">
        <v>0.36419423912652399</v>
      </c>
      <c r="AI10" s="17">
        <v>0.33341363522219902</v>
      </c>
      <c r="AJ10" s="17"/>
      <c r="AK10" s="17">
        <v>0.26390927934651298</v>
      </c>
      <c r="AL10" s="17">
        <v>0.34073036195279199</v>
      </c>
      <c r="AM10" s="17"/>
      <c r="AN10" s="17">
        <v>0.29751352879943299</v>
      </c>
      <c r="AO10" s="17">
        <v>0.28461247274673901</v>
      </c>
      <c r="AP10" s="17">
        <v>0.275687621205779</v>
      </c>
      <c r="AQ10" s="17">
        <v>0.30579305383996502</v>
      </c>
      <c r="AR10" s="17">
        <v>0.276036854471094</v>
      </c>
      <c r="AS10" s="17">
        <v>0.29369428019454002</v>
      </c>
      <c r="AT10" s="17"/>
      <c r="AU10" s="17">
        <v>0.27649041884590497</v>
      </c>
      <c r="AV10" s="17">
        <v>0.308010231388405</v>
      </c>
      <c r="AW10" s="17"/>
      <c r="AX10" s="17">
        <v>0.30071707781906998</v>
      </c>
      <c r="AY10" s="17">
        <v>0.28758041025446601</v>
      </c>
      <c r="AZ10" s="17"/>
      <c r="BA10" s="17">
        <v>0.28016773695856001</v>
      </c>
      <c r="BB10" s="17">
        <v>0.34176573697293899</v>
      </c>
      <c r="BC10" s="17"/>
      <c r="BD10" s="17">
        <v>0.265913736954138</v>
      </c>
      <c r="BE10" s="17"/>
      <c r="BF10" s="17">
        <v>0.262246163080328</v>
      </c>
      <c r="BG10" s="17"/>
      <c r="BH10" s="17">
        <v>0.31121659118896</v>
      </c>
      <c r="BI10" s="17"/>
      <c r="BJ10" s="17">
        <v>0.33025339352710198</v>
      </c>
      <c r="BK10" s="17"/>
      <c r="BL10" s="17">
        <v>0.342409180673309</v>
      </c>
      <c r="BM10" s="17">
        <v>0.26440724518516101</v>
      </c>
      <c r="BN10" s="17">
        <v>0.26439309133007899</v>
      </c>
      <c r="BO10" s="17">
        <v>0.310769560819604</v>
      </c>
      <c r="BP10" s="17"/>
      <c r="BQ10" s="17">
        <v>0.33351158926503399</v>
      </c>
      <c r="BR10" s="17">
        <v>0.230834989200426</v>
      </c>
      <c r="BS10" s="17">
        <v>0.28139860601646999</v>
      </c>
      <c r="BT10" s="17">
        <v>0.28689344217873097</v>
      </c>
      <c r="BU10" s="17">
        <v>0.262179085735045</v>
      </c>
      <c r="BV10" s="17">
        <v>0.27100675233381699</v>
      </c>
      <c r="BW10" s="17"/>
      <c r="BX10" s="17">
        <v>0.32135675389816698</v>
      </c>
      <c r="BY10" s="17">
        <v>0.24271916279948799</v>
      </c>
      <c r="BZ10" s="17">
        <v>0.27327338275142599</v>
      </c>
      <c r="CA10" s="17">
        <v>0.30078305714343101</v>
      </c>
      <c r="CB10" s="17">
        <v>0.31361925743368602</v>
      </c>
      <c r="CC10" s="17">
        <v>0.268011031761139</v>
      </c>
    </row>
    <row r="11" spans="2:81" x14ac:dyDescent="0.35">
      <c r="B11" s="18" t="s">
        <v>283</v>
      </c>
      <c r="C11" s="17">
        <v>0.27786626499362999</v>
      </c>
      <c r="D11" s="17">
        <v>0.25397753943455498</v>
      </c>
      <c r="E11" s="17">
        <v>0.30207754641976498</v>
      </c>
      <c r="F11" s="17"/>
      <c r="G11" s="17">
        <v>0.195505895374677</v>
      </c>
      <c r="H11" s="17">
        <v>0.23957571431480101</v>
      </c>
      <c r="I11" s="17">
        <v>0.26682050042340799</v>
      </c>
      <c r="J11" s="17">
        <v>0.28841117293424301</v>
      </c>
      <c r="K11" s="17">
        <v>0.31115313413889301</v>
      </c>
      <c r="L11" s="17">
        <v>0.34176700522460601</v>
      </c>
      <c r="M11" s="17"/>
      <c r="N11" s="17">
        <v>0.25892109932324098</v>
      </c>
      <c r="O11" s="17">
        <v>0.269972374040237</v>
      </c>
      <c r="P11" s="17">
        <v>0.30764447865484001</v>
      </c>
      <c r="Q11" s="17">
        <v>0.279690358931796</v>
      </c>
      <c r="R11" s="17"/>
      <c r="S11" s="17">
        <v>0.23113065172060801</v>
      </c>
      <c r="T11" s="17">
        <v>0.31129826932178101</v>
      </c>
      <c r="U11" s="17">
        <v>0.309679371129362</v>
      </c>
      <c r="V11" s="17">
        <v>0.27283424109597199</v>
      </c>
      <c r="W11" s="17">
        <v>0.27699478703254798</v>
      </c>
      <c r="X11" s="17">
        <v>0.32437868790768598</v>
      </c>
      <c r="Y11" s="17">
        <v>0.284971157738726</v>
      </c>
      <c r="Z11" s="17">
        <v>0.25887333108625399</v>
      </c>
      <c r="AA11" s="17">
        <v>0.27094655955476299</v>
      </c>
      <c r="AB11" s="17">
        <v>0.28247323558709198</v>
      </c>
      <c r="AC11" s="17">
        <v>0.24883793303141499</v>
      </c>
      <c r="AD11" s="17">
        <v>0.21013581015013499</v>
      </c>
      <c r="AE11" s="17"/>
      <c r="AF11" s="17">
        <v>0.27997041153411101</v>
      </c>
      <c r="AG11" s="17">
        <v>0.28678715433026902</v>
      </c>
      <c r="AH11" s="17">
        <v>0.23809256509458099</v>
      </c>
      <c r="AI11" s="17">
        <v>0.24718249013548799</v>
      </c>
      <c r="AJ11" s="17"/>
      <c r="AK11" s="17">
        <v>0.28290026146067099</v>
      </c>
      <c r="AL11" s="17">
        <v>0.258259497407066</v>
      </c>
      <c r="AM11" s="17"/>
      <c r="AN11" s="17">
        <v>0.234025242238143</v>
      </c>
      <c r="AO11" s="17">
        <v>0.301302285822525</v>
      </c>
      <c r="AP11" s="17">
        <v>0.307411529854481</v>
      </c>
      <c r="AQ11" s="17">
        <v>0.26658649997148798</v>
      </c>
      <c r="AR11" s="17">
        <v>0.29030075832054802</v>
      </c>
      <c r="AS11" s="17">
        <v>0.311597356493652</v>
      </c>
      <c r="AT11" s="17"/>
      <c r="AU11" s="17">
        <v>0.288895180749837</v>
      </c>
      <c r="AV11" s="17">
        <v>0.26222300186414499</v>
      </c>
      <c r="AW11" s="17"/>
      <c r="AX11" s="17">
        <v>0.280587885847916</v>
      </c>
      <c r="AY11" s="17">
        <v>0.27721315494814303</v>
      </c>
      <c r="AZ11" s="17"/>
      <c r="BA11" s="17">
        <v>0.28672135658897602</v>
      </c>
      <c r="BB11" s="17">
        <v>0.23194098342261801</v>
      </c>
      <c r="BC11" s="17"/>
      <c r="BD11" s="17">
        <v>0.26611172904820202</v>
      </c>
      <c r="BE11" s="17"/>
      <c r="BF11" s="17">
        <v>0.266676809450827</v>
      </c>
      <c r="BG11" s="17"/>
      <c r="BH11" s="17">
        <v>0.29236091784500801</v>
      </c>
      <c r="BI11" s="17"/>
      <c r="BJ11" s="17">
        <v>0.26013059427572399</v>
      </c>
      <c r="BK11" s="17"/>
      <c r="BL11" s="17">
        <v>0.24885126409851199</v>
      </c>
      <c r="BM11" s="17">
        <v>0.18220355158885601</v>
      </c>
      <c r="BN11" s="17">
        <v>0.32693266000786497</v>
      </c>
      <c r="BO11" s="17">
        <v>0.339851577268801</v>
      </c>
      <c r="BP11" s="17"/>
      <c r="BQ11" s="17">
        <v>0.26281715835199698</v>
      </c>
      <c r="BR11" s="17">
        <v>0.27364160277360999</v>
      </c>
      <c r="BS11" s="17">
        <v>0.27567055046676098</v>
      </c>
      <c r="BT11" s="17">
        <v>0.24690858772869401</v>
      </c>
      <c r="BU11" s="17">
        <v>0.301137890593216</v>
      </c>
      <c r="BV11" s="17">
        <v>0.32099083739782802</v>
      </c>
      <c r="BW11" s="17"/>
      <c r="BX11" s="17">
        <v>0.26012393534848199</v>
      </c>
      <c r="BY11" s="17">
        <v>0.26095774411286699</v>
      </c>
      <c r="BZ11" s="17">
        <v>0.28081290009967402</v>
      </c>
      <c r="CA11" s="17">
        <v>0.24210616964208401</v>
      </c>
      <c r="CB11" s="17">
        <v>0.24867333401349501</v>
      </c>
      <c r="CC11" s="17">
        <v>0.34417933695168401</v>
      </c>
    </row>
    <row r="12" spans="2:81" x14ac:dyDescent="0.35">
      <c r="B12" s="18" t="s">
        <v>284</v>
      </c>
      <c r="C12" s="17">
        <v>0.17938339634756501</v>
      </c>
      <c r="D12" s="17">
        <v>0.17709770443949399</v>
      </c>
      <c r="E12" s="17">
        <v>0.18201857020759399</v>
      </c>
      <c r="F12" s="17"/>
      <c r="G12" s="17">
        <v>9.7590492585321403E-2</v>
      </c>
      <c r="H12" s="17">
        <v>0.14502910380726999</v>
      </c>
      <c r="I12" s="17">
        <v>0.180276899907752</v>
      </c>
      <c r="J12" s="17">
        <v>0.20858795002570399</v>
      </c>
      <c r="K12" s="17">
        <v>0.200605275217177</v>
      </c>
      <c r="L12" s="17">
        <v>0.22293633899826301</v>
      </c>
      <c r="M12" s="17"/>
      <c r="N12" s="17">
        <v>0.17578696067128999</v>
      </c>
      <c r="O12" s="17">
        <v>0.20832124948097699</v>
      </c>
      <c r="P12" s="17">
        <v>0.157055340267516</v>
      </c>
      <c r="Q12" s="17">
        <v>0.17175665638076801</v>
      </c>
      <c r="R12" s="17"/>
      <c r="S12" s="17">
        <v>0.115291935182984</v>
      </c>
      <c r="T12" s="17">
        <v>0.22292232903828599</v>
      </c>
      <c r="U12" s="17">
        <v>0.17471173143681601</v>
      </c>
      <c r="V12" s="17">
        <v>0.16865502781002401</v>
      </c>
      <c r="W12" s="17">
        <v>0.19402453899258301</v>
      </c>
      <c r="X12" s="17">
        <v>0.155992781664856</v>
      </c>
      <c r="Y12" s="17">
        <v>0.201388986461221</v>
      </c>
      <c r="Z12" s="17">
        <v>0.21158986677612901</v>
      </c>
      <c r="AA12" s="17">
        <v>0.2122223499507</v>
      </c>
      <c r="AB12" s="17">
        <v>0.16733732452164801</v>
      </c>
      <c r="AC12" s="17">
        <v>0.16605069396142899</v>
      </c>
      <c r="AD12" s="17">
        <v>0.20676423621609399</v>
      </c>
      <c r="AE12" s="17"/>
      <c r="AF12" s="17">
        <v>0.18231868905690601</v>
      </c>
      <c r="AG12" s="17">
        <v>0.15397138736226099</v>
      </c>
      <c r="AH12" s="17">
        <v>0.1491215288561</v>
      </c>
      <c r="AI12" s="17">
        <v>0.20443420284137701</v>
      </c>
      <c r="AJ12" s="17"/>
      <c r="AK12" s="17">
        <v>0.185302805420308</v>
      </c>
      <c r="AL12" s="17">
        <v>0.19704932656976501</v>
      </c>
      <c r="AM12" s="17"/>
      <c r="AN12" s="17">
        <v>0.13569943425727601</v>
      </c>
      <c r="AO12" s="17">
        <v>0.200767730801759</v>
      </c>
      <c r="AP12" s="17">
        <v>0.17838657174196701</v>
      </c>
      <c r="AQ12" s="17">
        <v>0.19263512716062001</v>
      </c>
      <c r="AR12" s="17">
        <v>0.21658501892314799</v>
      </c>
      <c r="AS12" s="17">
        <v>0.159755799660144</v>
      </c>
      <c r="AT12" s="17"/>
      <c r="AU12" s="17">
        <v>0.190863572346303</v>
      </c>
      <c r="AV12" s="17">
        <v>0.164385092592647</v>
      </c>
      <c r="AW12" s="17"/>
      <c r="AX12" s="17">
        <v>0.150346950462111</v>
      </c>
      <c r="AY12" s="17">
        <v>0.18635130095601299</v>
      </c>
      <c r="AZ12" s="17"/>
      <c r="BA12" s="17">
        <v>0.184190007572164</v>
      </c>
      <c r="BB12" s="17">
        <v>0.15680699831360001</v>
      </c>
      <c r="BC12" s="17"/>
      <c r="BD12" s="17">
        <v>0.18948424053907101</v>
      </c>
      <c r="BE12" s="17"/>
      <c r="BF12" s="17">
        <v>0.18864538366060199</v>
      </c>
      <c r="BG12" s="17"/>
      <c r="BH12" s="17">
        <v>0.171392202321244</v>
      </c>
      <c r="BI12" s="17"/>
      <c r="BJ12" s="17">
        <v>0.165613880475658</v>
      </c>
      <c r="BK12" s="17"/>
      <c r="BL12" s="17">
        <v>0.116177852127386</v>
      </c>
      <c r="BM12" s="17">
        <v>0.194923675847059</v>
      </c>
      <c r="BN12" s="17">
        <v>0.20700467790034499</v>
      </c>
      <c r="BO12" s="17">
        <v>0.17368853485452501</v>
      </c>
      <c r="BP12" s="17"/>
      <c r="BQ12" s="17">
        <v>0.180929891082211</v>
      </c>
      <c r="BR12" s="17">
        <v>0.247043951655252</v>
      </c>
      <c r="BS12" s="17">
        <v>0.147003328097705</v>
      </c>
      <c r="BT12" s="17">
        <v>0.14322360904775</v>
      </c>
      <c r="BU12" s="17">
        <v>0.144729720013313</v>
      </c>
      <c r="BV12" s="17">
        <v>0.165650076575627</v>
      </c>
      <c r="BW12" s="17"/>
      <c r="BX12" s="17">
        <v>0.17794329025203001</v>
      </c>
      <c r="BY12" s="17">
        <v>0.23049838992102001</v>
      </c>
      <c r="BZ12" s="17">
        <v>0.189503953520406</v>
      </c>
      <c r="CA12" s="17">
        <v>0.16071003372880099</v>
      </c>
      <c r="CB12" s="17">
        <v>0.15260753409543901</v>
      </c>
      <c r="CC12" s="17">
        <v>9.6185853075431899E-2</v>
      </c>
    </row>
    <row r="13" spans="2:81" x14ac:dyDescent="0.35">
      <c r="B13" s="18" t="s">
        <v>285</v>
      </c>
      <c r="C13" s="17">
        <v>7.8597730569778798E-2</v>
      </c>
      <c r="D13" s="17">
        <v>7.8768803867428794E-2</v>
      </c>
      <c r="E13" s="17">
        <v>7.8819951025582397E-2</v>
      </c>
      <c r="F13" s="17"/>
      <c r="G13" s="17">
        <v>5.8174622694829099E-2</v>
      </c>
      <c r="H13" s="17">
        <v>7.8076305435521701E-2</v>
      </c>
      <c r="I13" s="17">
        <v>5.8502960518734499E-2</v>
      </c>
      <c r="J13" s="17">
        <v>8.5028366805423597E-2</v>
      </c>
      <c r="K13" s="17">
        <v>8.6883192440687998E-2</v>
      </c>
      <c r="L13" s="17">
        <v>9.8153739871147297E-2</v>
      </c>
      <c r="M13" s="17"/>
      <c r="N13" s="17">
        <v>9.8928627979088496E-2</v>
      </c>
      <c r="O13" s="17">
        <v>7.1409188091336104E-2</v>
      </c>
      <c r="P13" s="17">
        <v>6.5362773796455706E-2</v>
      </c>
      <c r="Q13" s="17">
        <v>7.7047766786625504E-2</v>
      </c>
      <c r="R13" s="17"/>
      <c r="S13" s="17">
        <v>9.02141312255198E-2</v>
      </c>
      <c r="T13" s="17">
        <v>7.1718846314872395E-2</v>
      </c>
      <c r="U13" s="17">
        <v>0.11225897803856399</v>
      </c>
      <c r="V13" s="17">
        <v>8.3603519755996503E-2</v>
      </c>
      <c r="W13" s="17">
        <v>7.9250541493404894E-2</v>
      </c>
      <c r="X13" s="17">
        <v>5.1672580653254099E-2</v>
      </c>
      <c r="Y13" s="17">
        <v>7.1562251759041004E-2</v>
      </c>
      <c r="Z13" s="17">
        <v>7.3487036852705301E-2</v>
      </c>
      <c r="AA13" s="17">
        <v>7.2378161742983699E-2</v>
      </c>
      <c r="AB13" s="17">
        <v>8.1945709107233103E-2</v>
      </c>
      <c r="AC13" s="17">
        <v>6.6808193177417693E-2</v>
      </c>
      <c r="AD13" s="17">
        <v>8.6655184446770506E-2</v>
      </c>
      <c r="AE13" s="17"/>
      <c r="AF13" s="17">
        <v>7.9086264205231599E-2</v>
      </c>
      <c r="AG13" s="17">
        <v>7.9088226828155597E-2</v>
      </c>
      <c r="AH13" s="17">
        <v>4.7870700222628799E-2</v>
      </c>
      <c r="AI13" s="17">
        <v>6.3157766601215498E-2</v>
      </c>
      <c r="AJ13" s="17"/>
      <c r="AK13" s="17">
        <v>9.8201273634016401E-2</v>
      </c>
      <c r="AL13" s="17">
        <v>5.3188325125923801E-2</v>
      </c>
      <c r="AM13" s="17"/>
      <c r="AN13" s="17">
        <v>7.9656430203674494E-2</v>
      </c>
      <c r="AO13" s="17">
        <v>6.9780722572068493E-2</v>
      </c>
      <c r="AP13" s="17">
        <v>9.4088716719285301E-2</v>
      </c>
      <c r="AQ13" s="17">
        <v>7.6761582120402502E-2</v>
      </c>
      <c r="AR13" s="17">
        <v>7.9782073197448095E-2</v>
      </c>
      <c r="AS13" s="17">
        <v>8.6365198770157997E-2</v>
      </c>
      <c r="AT13" s="17"/>
      <c r="AU13" s="17">
        <v>8.9098159093687401E-2</v>
      </c>
      <c r="AV13" s="17">
        <v>6.4181700691277405E-2</v>
      </c>
      <c r="AW13" s="17"/>
      <c r="AX13" s="17">
        <v>5.2409245036822302E-2</v>
      </c>
      <c r="AY13" s="17">
        <v>8.4882207318524902E-2</v>
      </c>
      <c r="AZ13" s="17"/>
      <c r="BA13" s="17">
        <v>8.0548118805085098E-2</v>
      </c>
      <c r="BB13" s="17">
        <v>6.8013809816683202E-2</v>
      </c>
      <c r="BC13" s="17"/>
      <c r="BD13" s="17">
        <v>9.9196862213312295E-2</v>
      </c>
      <c r="BE13" s="17"/>
      <c r="BF13" s="17">
        <v>9.4699360731589799E-2</v>
      </c>
      <c r="BG13" s="17"/>
      <c r="BH13" s="17">
        <v>6.5730383561973596E-2</v>
      </c>
      <c r="BI13" s="17"/>
      <c r="BJ13" s="17">
        <v>5.5862170904811499E-2</v>
      </c>
      <c r="BK13" s="17"/>
      <c r="BL13" s="17">
        <v>5.37272244615591E-2</v>
      </c>
      <c r="BM13" s="17">
        <v>0.123279773897136</v>
      </c>
      <c r="BN13" s="17">
        <v>8.3189095404814201E-2</v>
      </c>
      <c r="BO13" s="17">
        <v>4.43271854393247E-2</v>
      </c>
      <c r="BP13" s="17"/>
      <c r="BQ13" s="17">
        <v>6.8830839873280703E-2</v>
      </c>
      <c r="BR13" s="17">
        <v>0.118580122613653</v>
      </c>
      <c r="BS13" s="17">
        <v>7.4082004906868795E-2</v>
      </c>
      <c r="BT13" s="17">
        <v>7.3529356870847301E-2</v>
      </c>
      <c r="BU13" s="17">
        <v>6.1061696238120099E-2</v>
      </c>
      <c r="BV13" s="17">
        <v>7.6008306739741002E-2</v>
      </c>
      <c r="BW13" s="17"/>
      <c r="BX13" s="17">
        <v>7.8186077279603305E-2</v>
      </c>
      <c r="BY13" s="17">
        <v>0.12202914851283</v>
      </c>
      <c r="BZ13" s="17">
        <v>8.24213448288178E-2</v>
      </c>
      <c r="CA13" s="17">
        <v>7.1698662391481205E-2</v>
      </c>
      <c r="CB13" s="17">
        <v>4.2075167414506398E-2</v>
      </c>
      <c r="CC13" s="17">
        <v>6.4628645299045495E-2</v>
      </c>
    </row>
    <row r="14" spans="2:81" x14ac:dyDescent="0.35">
      <c r="B14" s="18" t="s">
        <v>171</v>
      </c>
      <c r="C14" s="17">
        <v>2.5687225823923601E-2</v>
      </c>
      <c r="D14" s="17">
        <v>1.9629243188217401E-2</v>
      </c>
      <c r="E14" s="17">
        <v>3.1218099616460802E-2</v>
      </c>
      <c r="F14" s="17"/>
      <c r="G14" s="17">
        <v>4.0899378384874202E-2</v>
      </c>
      <c r="H14" s="17">
        <v>3.7375348399054598E-2</v>
      </c>
      <c r="I14" s="17">
        <v>1.80699846671078E-2</v>
      </c>
      <c r="J14" s="17">
        <v>2.4313997588269999E-2</v>
      </c>
      <c r="K14" s="17">
        <v>1.3227819494726799E-2</v>
      </c>
      <c r="L14" s="17">
        <v>2.1758456831406599E-2</v>
      </c>
      <c r="M14" s="17"/>
      <c r="N14" s="17">
        <v>1.5991517524707299E-2</v>
      </c>
      <c r="O14" s="17">
        <v>2.2902216168239599E-2</v>
      </c>
      <c r="P14" s="17">
        <v>2.43320902264056E-2</v>
      </c>
      <c r="Q14" s="17">
        <v>4.0654701684518103E-2</v>
      </c>
      <c r="R14" s="17"/>
      <c r="S14" s="17">
        <v>3.05878631750209E-2</v>
      </c>
      <c r="T14" s="17">
        <v>2.0635345840221801E-2</v>
      </c>
      <c r="U14" s="17">
        <v>1.7671291845080799E-2</v>
      </c>
      <c r="V14" s="17">
        <v>2.14988278828241E-2</v>
      </c>
      <c r="W14" s="17">
        <v>1.89954936352697E-2</v>
      </c>
      <c r="X14" s="17">
        <v>4.0352200202758502E-2</v>
      </c>
      <c r="Y14" s="17">
        <v>3.7137233891178997E-2</v>
      </c>
      <c r="Z14" s="17">
        <v>1.7244660890492199E-2</v>
      </c>
      <c r="AA14" s="17">
        <v>1.9075088750034601E-2</v>
      </c>
      <c r="AB14" s="17">
        <v>1.58892554366479E-2</v>
      </c>
      <c r="AC14" s="17">
        <v>3.9684877301506098E-2</v>
      </c>
      <c r="AD14" s="17">
        <v>4.1303905825346002E-2</v>
      </c>
      <c r="AE14" s="17"/>
      <c r="AF14" s="17">
        <v>2.4518616625036099E-2</v>
      </c>
      <c r="AG14" s="17">
        <v>1.4871218596612E-2</v>
      </c>
      <c r="AH14" s="17">
        <v>5.0802848532419301E-2</v>
      </c>
      <c r="AI14" s="17">
        <v>2.3134674193888399E-2</v>
      </c>
      <c r="AJ14" s="17"/>
      <c r="AK14" s="17">
        <v>3.5450373909290997E-2</v>
      </c>
      <c r="AL14" s="17">
        <v>3.2557853438239803E-2</v>
      </c>
      <c r="AM14" s="17"/>
      <c r="AN14" s="17">
        <v>2.8661094742589401E-2</v>
      </c>
      <c r="AO14" s="17">
        <v>1.8719567604375899E-2</v>
      </c>
      <c r="AP14" s="17">
        <v>2.98112797997683E-2</v>
      </c>
      <c r="AQ14" s="17">
        <v>3.2269689724018398E-2</v>
      </c>
      <c r="AR14" s="17">
        <v>2.03989154030274E-2</v>
      </c>
      <c r="AS14" s="17">
        <v>2.5286153205510701E-2</v>
      </c>
      <c r="AT14" s="17"/>
      <c r="AU14" s="17">
        <v>1.9804395521306799E-2</v>
      </c>
      <c r="AV14" s="17">
        <v>3.3528213113967302E-2</v>
      </c>
      <c r="AW14" s="17"/>
      <c r="AX14" s="17">
        <v>3.69553972462726E-2</v>
      </c>
      <c r="AY14" s="17">
        <v>2.2983191594241899E-2</v>
      </c>
      <c r="AZ14" s="17"/>
      <c r="BA14" s="17">
        <v>2.2227561399965599E-2</v>
      </c>
      <c r="BB14" s="17">
        <v>4.0610534503743301E-2</v>
      </c>
      <c r="BC14" s="17"/>
      <c r="BD14" s="17">
        <v>1.8741323390075799E-2</v>
      </c>
      <c r="BE14" s="17"/>
      <c r="BF14" s="17">
        <v>2.0639816035329401E-2</v>
      </c>
      <c r="BG14" s="17"/>
      <c r="BH14" s="17">
        <v>1.0330871070523299E-2</v>
      </c>
      <c r="BI14" s="17"/>
      <c r="BJ14" s="17">
        <v>3.58793418072412E-2</v>
      </c>
      <c r="BK14" s="17"/>
      <c r="BL14" s="17">
        <v>6.1967458090500499E-2</v>
      </c>
      <c r="BM14" s="17">
        <v>6.1996128052946601E-3</v>
      </c>
      <c r="BN14" s="17">
        <v>2.2224761156331999E-2</v>
      </c>
      <c r="BO14" s="17">
        <v>2.6453597438912499E-2</v>
      </c>
      <c r="BP14" s="17"/>
      <c r="BQ14" s="17">
        <v>1.6744062467506499E-2</v>
      </c>
      <c r="BR14" s="17">
        <v>2.06476706897398E-2</v>
      </c>
      <c r="BS14" s="17">
        <v>1.3266401498812299E-2</v>
      </c>
      <c r="BT14" s="17">
        <v>2.0949700466033099E-2</v>
      </c>
      <c r="BU14" s="17">
        <v>4.0996275786165298E-2</v>
      </c>
      <c r="BV14" s="17">
        <v>4.8982355445436401E-2</v>
      </c>
      <c r="BW14" s="17"/>
      <c r="BX14" s="17">
        <v>1.8911987729221799E-2</v>
      </c>
      <c r="BY14" s="17">
        <v>1.5053103484054401E-2</v>
      </c>
      <c r="BZ14" s="17">
        <v>1.5672927111180401E-2</v>
      </c>
      <c r="CA14" s="17">
        <v>1.4323881529851999E-2</v>
      </c>
      <c r="CB14" s="17">
        <v>3.7837823418460599E-2</v>
      </c>
      <c r="CC14" s="17">
        <v>6.9560407323163501E-2</v>
      </c>
    </row>
    <row r="15" spans="2:81" x14ac:dyDescent="0.35">
      <c r="B15" s="18" t="s">
        <v>286</v>
      </c>
      <c r="C15" s="21">
        <v>0.43846538226510301</v>
      </c>
      <c r="D15" s="21">
        <v>0.47052670907030503</v>
      </c>
      <c r="E15" s="21">
        <v>0.40586583273059701</v>
      </c>
      <c r="F15" s="21"/>
      <c r="G15" s="21">
        <v>0.60782961096029797</v>
      </c>
      <c r="H15" s="21">
        <v>0.49994352804335301</v>
      </c>
      <c r="I15" s="21">
        <v>0.47632965448299802</v>
      </c>
      <c r="J15" s="21">
        <v>0.39365851264635898</v>
      </c>
      <c r="K15" s="21">
        <v>0.38813057870851497</v>
      </c>
      <c r="L15" s="21">
        <v>0.31538445907457702</v>
      </c>
      <c r="M15" s="21"/>
      <c r="N15" s="21">
        <v>0.45037179450167297</v>
      </c>
      <c r="O15" s="21">
        <v>0.42739497221921002</v>
      </c>
      <c r="P15" s="21">
        <v>0.44560531705478201</v>
      </c>
      <c r="Q15" s="21">
        <v>0.430850516216293</v>
      </c>
      <c r="R15" s="21"/>
      <c r="S15" s="21">
        <v>0.53277541869586698</v>
      </c>
      <c r="T15" s="21">
        <v>0.37342520948483898</v>
      </c>
      <c r="U15" s="21">
        <v>0.38567862755017701</v>
      </c>
      <c r="V15" s="21">
        <v>0.45340838345518403</v>
      </c>
      <c r="W15" s="21">
        <v>0.43073463884619401</v>
      </c>
      <c r="X15" s="21">
        <v>0.42760374957144598</v>
      </c>
      <c r="Y15" s="21">
        <v>0.40494037014983297</v>
      </c>
      <c r="Z15" s="21">
        <v>0.438805104394419</v>
      </c>
      <c r="AA15" s="21">
        <v>0.42537784000151802</v>
      </c>
      <c r="AB15" s="21">
        <v>0.45235447534737899</v>
      </c>
      <c r="AC15" s="21">
        <v>0.47861830252823201</v>
      </c>
      <c r="AD15" s="21">
        <v>0.45514086336165499</v>
      </c>
      <c r="AE15" s="21"/>
      <c r="AF15" s="21">
        <v>0.434106018578715</v>
      </c>
      <c r="AG15" s="21">
        <v>0.46528201288270299</v>
      </c>
      <c r="AH15" s="21">
        <v>0.51411235729426996</v>
      </c>
      <c r="AI15" s="21">
        <v>0.46209086622803103</v>
      </c>
      <c r="AJ15" s="21"/>
      <c r="AK15" s="21">
        <v>0.39814528557571399</v>
      </c>
      <c r="AL15" s="21">
        <v>0.45894499745900502</v>
      </c>
      <c r="AM15" s="21"/>
      <c r="AN15" s="21">
        <v>0.52195779855831703</v>
      </c>
      <c r="AO15" s="21">
        <v>0.40942969319927203</v>
      </c>
      <c r="AP15" s="21">
        <v>0.39030190188449898</v>
      </c>
      <c r="AQ15" s="21">
        <v>0.43174710102347003</v>
      </c>
      <c r="AR15" s="21">
        <v>0.39293323415582898</v>
      </c>
      <c r="AS15" s="21">
        <v>0.41699549187053597</v>
      </c>
      <c r="AT15" s="21"/>
      <c r="AU15" s="21">
        <v>0.41133869228886599</v>
      </c>
      <c r="AV15" s="21">
        <v>0.47568199173796399</v>
      </c>
      <c r="AW15" s="21"/>
      <c r="AX15" s="21">
        <v>0.47970052140687902</v>
      </c>
      <c r="AY15" s="21">
        <v>0.42857014518307701</v>
      </c>
      <c r="AZ15" s="21"/>
      <c r="BA15" s="21">
        <v>0.426312955633809</v>
      </c>
      <c r="BB15" s="21">
        <v>0.50262767394335595</v>
      </c>
      <c r="BC15" s="21"/>
      <c r="BD15" s="21">
        <v>0.42646584480933802</v>
      </c>
      <c r="BE15" s="21"/>
      <c r="BF15" s="21">
        <v>0.42933863012165202</v>
      </c>
      <c r="BG15" s="21"/>
      <c r="BH15" s="21">
        <v>0.460185625201251</v>
      </c>
      <c r="BI15" s="21"/>
      <c r="BJ15" s="21">
        <v>0.48251401253656501</v>
      </c>
      <c r="BK15" s="21"/>
      <c r="BL15" s="21">
        <v>0.51927620122204199</v>
      </c>
      <c r="BM15" s="21">
        <v>0.49339338586165399</v>
      </c>
      <c r="BN15" s="21">
        <v>0.36064880553064399</v>
      </c>
      <c r="BO15" s="21">
        <v>0.41567910499843702</v>
      </c>
      <c r="BP15" s="21"/>
      <c r="BQ15" s="21">
        <v>0.47067804822500597</v>
      </c>
      <c r="BR15" s="21">
        <v>0.34008665226774498</v>
      </c>
      <c r="BS15" s="21">
        <v>0.48997771502985299</v>
      </c>
      <c r="BT15" s="21">
        <v>0.51538874588667505</v>
      </c>
      <c r="BU15" s="21">
        <v>0.45207441736918502</v>
      </c>
      <c r="BV15" s="21">
        <v>0.38836842384136699</v>
      </c>
      <c r="BW15" s="21"/>
      <c r="BX15" s="21">
        <v>0.46483470939066301</v>
      </c>
      <c r="BY15" s="21">
        <v>0.371461613969229</v>
      </c>
      <c r="BZ15" s="21">
        <v>0.431588874439922</v>
      </c>
      <c r="CA15" s="21">
        <v>0.51116125270778201</v>
      </c>
      <c r="CB15" s="21">
        <v>0.51880614105809897</v>
      </c>
      <c r="CC15" s="21">
        <v>0.42544575735067502</v>
      </c>
    </row>
    <row r="16" spans="2:81" x14ac:dyDescent="0.35">
      <c r="B16" s="18" t="s">
        <v>287</v>
      </c>
      <c r="C16" s="21">
        <v>0.25798112691734398</v>
      </c>
      <c r="D16" s="21">
        <v>0.25586650830692298</v>
      </c>
      <c r="E16" s="21">
        <v>0.26083852123317702</v>
      </c>
      <c r="F16" s="21"/>
      <c r="G16" s="21">
        <v>0.155765115280151</v>
      </c>
      <c r="H16" s="21">
        <v>0.22310540924279201</v>
      </c>
      <c r="I16" s="21">
        <v>0.238779860426486</v>
      </c>
      <c r="J16" s="21">
        <v>0.29361631683112699</v>
      </c>
      <c r="K16" s="21">
        <v>0.28748846765786501</v>
      </c>
      <c r="L16" s="21">
        <v>0.32109007886940999</v>
      </c>
      <c r="M16" s="21"/>
      <c r="N16" s="21">
        <v>0.27471558865037898</v>
      </c>
      <c r="O16" s="21">
        <v>0.27973043757231397</v>
      </c>
      <c r="P16" s="21">
        <v>0.22241811406397199</v>
      </c>
      <c r="Q16" s="21">
        <v>0.24880442316739301</v>
      </c>
      <c r="R16" s="21"/>
      <c r="S16" s="21">
        <v>0.205506066408504</v>
      </c>
      <c r="T16" s="21">
        <v>0.29464117535315798</v>
      </c>
      <c r="U16" s="21">
        <v>0.28697070947538</v>
      </c>
      <c r="V16" s="21">
        <v>0.25225854756602001</v>
      </c>
      <c r="W16" s="21">
        <v>0.27327508048598798</v>
      </c>
      <c r="X16" s="21">
        <v>0.20766536231811</v>
      </c>
      <c r="Y16" s="21">
        <v>0.27295123822026202</v>
      </c>
      <c r="Z16" s="21">
        <v>0.28507690362883498</v>
      </c>
      <c r="AA16" s="21">
        <v>0.284600511693684</v>
      </c>
      <c r="AB16" s="21">
        <v>0.24928303362888099</v>
      </c>
      <c r="AC16" s="21">
        <v>0.232858887138847</v>
      </c>
      <c r="AD16" s="21">
        <v>0.29341942066286503</v>
      </c>
      <c r="AE16" s="21"/>
      <c r="AF16" s="21">
        <v>0.26140495326213797</v>
      </c>
      <c r="AG16" s="21">
        <v>0.23305961419041599</v>
      </c>
      <c r="AH16" s="21">
        <v>0.19699222907872899</v>
      </c>
      <c r="AI16" s="21">
        <v>0.267591969442592</v>
      </c>
      <c r="AJ16" s="21"/>
      <c r="AK16" s="21">
        <v>0.28350407905432501</v>
      </c>
      <c r="AL16" s="21">
        <v>0.25023765169568801</v>
      </c>
      <c r="AM16" s="21"/>
      <c r="AN16" s="21">
        <v>0.21535586446095001</v>
      </c>
      <c r="AO16" s="21">
        <v>0.27054845337382699</v>
      </c>
      <c r="AP16" s="21">
        <v>0.27247528846125202</v>
      </c>
      <c r="AQ16" s="21">
        <v>0.26939670928102299</v>
      </c>
      <c r="AR16" s="21">
        <v>0.29636709212059598</v>
      </c>
      <c r="AS16" s="21">
        <v>0.246120998430302</v>
      </c>
      <c r="AT16" s="21"/>
      <c r="AU16" s="21">
        <v>0.27996173143998998</v>
      </c>
      <c r="AV16" s="21">
        <v>0.22856679328392401</v>
      </c>
      <c r="AW16" s="21"/>
      <c r="AX16" s="21">
        <v>0.20275619549893301</v>
      </c>
      <c r="AY16" s="21">
        <v>0.27123350827453802</v>
      </c>
      <c r="AZ16" s="21"/>
      <c r="BA16" s="21">
        <v>0.26473812637724897</v>
      </c>
      <c r="BB16" s="21">
        <v>0.22482080813028299</v>
      </c>
      <c r="BC16" s="21"/>
      <c r="BD16" s="21">
        <v>0.28868110275238401</v>
      </c>
      <c r="BE16" s="21"/>
      <c r="BF16" s="21">
        <v>0.28334474439219198</v>
      </c>
      <c r="BG16" s="21"/>
      <c r="BH16" s="21">
        <v>0.237122585883217</v>
      </c>
      <c r="BI16" s="21"/>
      <c r="BJ16" s="21">
        <v>0.221476051380469</v>
      </c>
      <c r="BK16" s="21"/>
      <c r="BL16" s="21">
        <v>0.16990507658894499</v>
      </c>
      <c r="BM16" s="21">
        <v>0.31820344974419501</v>
      </c>
      <c r="BN16" s="21">
        <v>0.290193773305159</v>
      </c>
      <c r="BO16" s="21">
        <v>0.218015720293849</v>
      </c>
      <c r="BP16" s="21"/>
      <c r="BQ16" s="21">
        <v>0.24976073095549101</v>
      </c>
      <c r="BR16" s="21">
        <v>0.36562407426890597</v>
      </c>
      <c r="BS16" s="21">
        <v>0.221085333004574</v>
      </c>
      <c r="BT16" s="21">
        <v>0.216752965918597</v>
      </c>
      <c r="BU16" s="21">
        <v>0.20579141625143299</v>
      </c>
      <c r="BV16" s="21">
        <v>0.24165838331536901</v>
      </c>
      <c r="BW16" s="21"/>
      <c r="BX16" s="21">
        <v>0.25612936753163401</v>
      </c>
      <c r="BY16" s="21">
        <v>0.35252753843384999</v>
      </c>
      <c r="BZ16" s="21">
        <v>0.27192529834922402</v>
      </c>
      <c r="CA16" s="21">
        <v>0.232408696120282</v>
      </c>
      <c r="CB16" s="21">
        <v>0.19468270150994599</v>
      </c>
      <c r="CC16" s="21">
        <v>0.16081449837447701</v>
      </c>
    </row>
    <row r="17" spans="2:81" x14ac:dyDescent="0.35">
      <c r="B17" s="18" t="s">
        <v>288</v>
      </c>
      <c r="C17" s="22">
        <v>0.180484255347759</v>
      </c>
      <c r="D17" s="22">
        <v>0.21466020076338199</v>
      </c>
      <c r="E17" s="22">
        <v>0.14502731149742101</v>
      </c>
      <c r="F17" s="22"/>
      <c r="G17" s="22">
        <v>0.452064495680147</v>
      </c>
      <c r="H17" s="22">
        <v>0.27683811880056097</v>
      </c>
      <c r="I17" s="22">
        <v>0.237549794056512</v>
      </c>
      <c r="J17" s="22">
        <v>0.10004219581523199</v>
      </c>
      <c r="K17" s="22">
        <v>0.10064211105065</v>
      </c>
      <c r="L17" s="22">
        <v>-5.7056197948324198E-3</v>
      </c>
      <c r="M17" s="22"/>
      <c r="N17" s="22">
        <v>0.17565620585129499</v>
      </c>
      <c r="O17" s="22">
        <v>0.147664534646896</v>
      </c>
      <c r="P17" s="22">
        <v>0.22318720299080999</v>
      </c>
      <c r="Q17" s="22">
        <v>0.18204609304889999</v>
      </c>
      <c r="R17" s="22"/>
      <c r="S17" s="22">
        <v>0.32726935228736298</v>
      </c>
      <c r="T17" s="22">
        <v>7.8784034131681197E-2</v>
      </c>
      <c r="U17" s="22">
        <v>9.8707918074796397E-2</v>
      </c>
      <c r="V17" s="22">
        <v>0.20114983588916399</v>
      </c>
      <c r="W17" s="22">
        <v>0.157459558360206</v>
      </c>
      <c r="X17" s="22">
        <v>0.219938387253336</v>
      </c>
      <c r="Y17" s="22">
        <v>0.13198913192957101</v>
      </c>
      <c r="Z17" s="22">
        <v>0.15372820076558499</v>
      </c>
      <c r="AA17" s="22">
        <v>0.14077732830783399</v>
      </c>
      <c r="AB17" s="22">
        <v>0.203071441718498</v>
      </c>
      <c r="AC17" s="22">
        <v>0.24575941538938501</v>
      </c>
      <c r="AD17" s="22">
        <v>0.16172144269878999</v>
      </c>
      <c r="AE17" s="22"/>
      <c r="AF17" s="22">
        <v>0.172701065316577</v>
      </c>
      <c r="AG17" s="22">
        <v>0.232222398692286</v>
      </c>
      <c r="AH17" s="22">
        <v>0.31712012821554098</v>
      </c>
      <c r="AI17" s="22">
        <v>0.194498896785439</v>
      </c>
      <c r="AJ17" s="22"/>
      <c r="AK17" s="22">
        <v>0.114641206521389</v>
      </c>
      <c r="AL17" s="22">
        <v>0.20870734576331701</v>
      </c>
      <c r="AM17" s="22"/>
      <c r="AN17" s="22">
        <v>0.30660193409736702</v>
      </c>
      <c r="AO17" s="22">
        <v>0.13888123982544401</v>
      </c>
      <c r="AP17" s="22">
        <v>0.117826613423247</v>
      </c>
      <c r="AQ17" s="22">
        <v>0.162350391742448</v>
      </c>
      <c r="AR17" s="22">
        <v>9.6566142035232394E-2</v>
      </c>
      <c r="AS17" s="22">
        <v>0.170874493440234</v>
      </c>
      <c r="AT17" s="22"/>
      <c r="AU17" s="22">
        <v>0.13137696084887501</v>
      </c>
      <c r="AV17" s="22">
        <v>0.24711519845403901</v>
      </c>
      <c r="AW17" s="22"/>
      <c r="AX17" s="22">
        <v>0.27694432590794599</v>
      </c>
      <c r="AY17" s="22">
        <v>0.157336636908539</v>
      </c>
      <c r="AZ17" s="22"/>
      <c r="BA17" s="22">
        <v>0.16157482925656</v>
      </c>
      <c r="BB17" s="22">
        <v>0.27780686581307301</v>
      </c>
      <c r="BC17" s="22"/>
      <c r="BD17" s="22">
        <v>0.13778474205695501</v>
      </c>
      <c r="BE17" s="22"/>
      <c r="BF17" s="22">
        <v>0.14599388572946001</v>
      </c>
      <c r="BG17" s="22"/>
      <c r="BH17" s="22">
        <v>0.22306303931803401</v>
      </c>
      <c r="BI17" s="22"/>
      <c r="BJ17" s="22">
        <v>0.26103796115609601</v>
      </c>
      <c r="BK17" s="22"/>
      <c r="BL17" s="22">
        <v>0.349371124633096</v>
      </c>
      <c r="BM17" s="22">
        <v>0.17518993611745901</v>
      </c>
      <c r="BN17" s="22">
        <v>7.0455032225484895E-2</v>
      </c>
      <c r="BO17" s="22">
        <v>0.197663384704588</v>
      </c>
      <c r="BP17" s="22"/>
      <c r="BQ17" s="22">
        <v>0.220917317269514</v>
      </c>
      <c r="BR17" s="22">
        <v>-2.5537422001160898E-2</v>
      </c>
      <c r="BS17" s="22">
        <v>0.26889238202527999</v>
      </c>
      <c r="BT17" s="22">
        <v>0.298635779968078</v>
      </c>
      <c r="BU17" s="22">
        <v>0.246283001117752</v>
      </c>
      <c r="BV17" s="22">
        <v>0.14671004052599901</v>
      </c>
      <c r="BW17" s="22"/>
      <c r="BX17" s="22">
        <v>0.208705341859029</v>
      </c>
      <c r="BY17" s="22">
        <v>1.8934075535378299E-2</v>
      </c>
      <c r="BZ17" s="22">
        <v>0.15966357609069801</v>
      </c>
      <c r="CA17" s="22">
        <v>0.27875255658749998</v>
      </c>
      <c r="CB17" s="22">
        <v>0.32412343954815298</v>
      </c>
      <c r="CC17" s="22">
        <v>0.26463125897619799</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CC23"/>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417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43.5" x14ac:dyDescent="0.35">
      <c r="B9" s="18" t="s">
        <v>409</v>
      </c>
      <c r="C9" s="17">
        <v>0.51181715893914104</v>
      </c>
      <c r="D9" s="17">
        <v>0.56585477450773003</v>
      </c>
      <c r="E9" s="17">
        <v>0.45965434119416698</v>
      </c>
      <c r="F9" s="17"/>
      <c r="G9" s="17">
        <v>0.39891148538887</v>
      </c>
      <c r="H9" s="17">
        <v>0.50911140366387098</v>
      </c>
      <c r="I9" s="17">
        <v>0.51314757500196295</v>
      </c>
      <c r="J9" s="17">
        <v>0.56958037341255197</v>
      </c>
      <c r="K9" s="17">
        <v>0.53046790734663696</v>
      </c>
      <c r="L9" s="17">
        <v>0.52845579518319197</v>
      </c>
      <c r="M9" s="17"/>
      <c r="N9" s="17">
        <v>0.56860532408687403</v>
      </c>
      <c r="O9" s="17">
        <v>0.52593506478937502</v>
      </c>
      <c r="P9" s="17">
        <v>0.49379386251254898</v>
      </c>
      <c r="Q9" s="17">
        <v>0.45074855172433798</v>
      </c>
      <c r="R9" s="17"/>
      <c r="S9" s="17">
        <v>0.49945847227280699</v>
      </c>
      <c r="T9" s="17">
        <v>0.51141828163519798</v>
      </c>
      <c r="U9" s="17">
        <v>0.56167754051879604</v>
      </c>
      <c r="V9" s="17">
        <v>0.48729148835475899</v>
      </c>
      <c r="W9" s="17">
        <v>0.53879395012031595</v>
      </c>
      <c r="X9" s="17">
        <v>0.50439303863361895</v>
      </c>
      <c r="Y9" s="17">
        <v>0.52374783292622196</v>
      </c>
      <c r="Z9" s="17">
        <v>0.57374622713980095</v>
      </c>
      <c r="AA9" s="17">
        <v>0.52567022742465097</v>
      </c>
      <c r="AB9" s="17">
        <v>0.473323776252845</v>
      </c>
      <c r="AC9" s="17">
        <v>0.45589207929598502</v>
      </c>
      <c r="AD9" s="17">
        <v>0.51464777019054198</v>
      </c>
      <c r="AE9" s="17"/>
      <c r="AF9" s="17">
        <v>0.51759656407858101</v>
      </c>
      <c r="AG9" s="17">
        <v>0.49027129948049097</v>
      </c>
      <c r="AH9" s="17">
        <v>0.44826858178975998</v>
      </c>
      <c r="AI9" s="17">
        <v>0.47593303236055501</v>
      </c>
      <c r="AJ9" s="17"/>
      <c r="AK9" s="17">
        <v>0.52882137524742001</v>
      </c>
      <c r="AL9" s="17">
        <v>0.54040603169530699</v>
      </c>
      <c r="AM9" s="17"/>
      <c r="AN9" s="17">
        <v>0.50830504614178496</v>
      </c>
      <c r="AO9" s="17">
        <v>0.52810537413563097</v>
      </c>
      <c r="AP9" s="17">
        <v>0.51328271663992797</v>
      </c>
      <c r="AQ9" s="17">
        <v>0.48037529749033803</v>
      </c>
      <c r="AR9" s="17">
        <v>0.52366965996895698</v>
      </c>
      <c r="AS9" s="17">
        <v>0.53065416358221995</v>
      </c>
      <c r="AT9" s="17"/>
      <c r="AU9" s="17">
        <v>0.55381511968396702</v>
      </c>
      <c r="AV9" s="17">
        <v>0.45591088561898602</v>
      </c>
      <c r="AW9" s="17"/>
      <c r="AX9" s="17">
        <v>0.436639948262945</v>
      </c>
      <c r="AY9" s="17">
        <v>0.52985750846357604</v>
      </c>
      <c r="AZ9" s="17"/>
      <c r="BA9" s="17">
        <v>0.50605703992407902</v>
      </c>
      <c r="BB9" s="17">
        <v>0.54243437773106895</v>
      </c>
      <c r="BC9" s="17"/>
      <c r="BD9" s="17">
        <v>0.554186652587907</v>
      </c>
      <c r="BE9" s="17"/>
      <c r="BF9" s="17">
        <v>0.55589283394334199</v>
      </c>
      <c r="BG9" s="17"/>
      <c r="BH9" s="17">
        <v>0.50653699831396504</v>
      </c>
      <c r="BI9" s="17"/>
      <c r="BJ9" s="17">
        <v>0.50159734771701903</v>
      </c>
      <c r="BK9" s="17"/>
      <c r="BL9" s="17">
        <v>0.23330173815285399</v>
      </c>
      <c r="BM9" s="17">
        <v>0.66583882060277899</v>
      </c>
      <c r="BN9" s="17">
        <v>0.51043057765049504</v>
      </c>
      <c r="BO9" s="17">
        <v>0.53105950721124295</v>
      </c>
      <c r="BP9" s="17"/>
      <c r="BQ9" s="17">
        <v>0.56525363494185299</v>
      </c>
      <c r="BR9" s="17">
        <v>0.59345019570506796</v>
      </c>
      <c r="BS9" s="17">
        <v>0.48811207809830498</v>
      </c>
      <c r="BT9" s="17">
        <v>0.45105934305300299</v>
      </c>
      <c r="BU9" s="17">
        <v>0.39400156534423603</v>
      </c>
      <c r="BV9" s="17">
        <v>0.433426745400949</v>
      </c>
      <c r="BW9" s="17"/>
      <c r="BX9" s="17">
        <v>0.57036578659486503</v>
      </c>
      <c r="BY9" s="17">
        <v>0.59095471117861298</v>
      </c>
      <c r="BZ9" s="17">
        <v>0.51715603866261595</v>
      </c>
      <c r="CA9" s="17">
        <v>0.50912872811686904</v>
      </c>
      <c r="CB9" s="17">
        <v>0.38904073087651803</v>
      </c>
      <c r="CC9" s="17">
        <v>0.343839014246548</v>
      </c>
    </row>
    <row r="10" spans="2:81" ht="43.5" x14ac:dyDescent="0.35">
      <c r="B10" s="18" t="s">
        <v>410</v>
      </c>
      <c r="C10" s="17">
        <v>0.49908931190320799</v>
      </c>
      <c r="D10" s="17">
        <v>0.47438505923792101</v>
      </c>
      <c r="E10" s="17">
        <v>0.52470781522310395</v>
      </c>
      <c r="F10" s="17"/>
      <c r="G10" s="17">
        <v>0.30947392153618603</v>
      </c>
      <c r="H10" s="17">
        <v>0.327424279703527</v>
      </c>
      <c r="I10" s="17">
        <v>0.479384102793731</v>
      </c>
      <c r="J10" s="17">
        <v>0.51363471818587203</v>
      </c>
      <c r="K10" s="17">
        <v>0.58806174008110101</v>
      </c>
      <c r="L10" s="17">
        <v>0.70911055811870205</v>
      </c>
      <c r="M10" s="17"/>
      <c r="N10" s="17">
        <v>0.44639369091549702</v>
      </c>
      <c r="O10" s="17">
        <v>0.49225738414818399</v>
      </c>
      <c r="P10" s="17">
        <v>0.54679714134465796</v>
      </c>
      <c r="Q10" s="17">
        <v>0.51823905707763995</v>
      </c>
      <c r="R10" s="17"/>
      <c r="S10" s="17">
        <v>0.36409862053126302</v>
      </c>
      <c r="T10" s="17">
        <v>0.54935850202315895</v>
      </c>
      <c r="U10" s="17">
        <v>0.56582912955475995</v>
      </c>
      <c r="V10" s="17">
        <v>0.57292931325873198</v>
      </c>
      <c r="W10" s="17">
        <v>0.52391293426928798</v>
      </c>
      <c r="X10" s="17">
        <v>0.47554525648835899</v>
      </c>
      <c r="Y10" s="17">
        <v>0.50919343931621597</v>
      </c>
      <c r="Z10" s="17">
        <v>0.61872858972917799</v>
      </c>
      <c r="AA10" s="17">
        <v>0.499432823611557</v>
      </c>
      <c r="AB10" s="17">
        <v>0.46959084466116702</v>
      </c>
      <c r="AC10" s="17">
        <v>0.483849971503167</v>
      </c>
      <c r="AD10" s="17">
        <v>0.45052820694311102</v>
      </c>
      <c r="AE10" s="17"/>
      <c r="AF10" s="17">
        <v>0.51475757939046896</v>
      </c>
      <c r="AG10" s="17">
        <v>0.49765653780718</v>
      </c>
      <c r="AH10" s="17">
        <v>0.49280217753029998</v>
      </c>
      <c r="AI10" s="17">
        <v>0.46416480524261799</v>
      </c>
      <c r="AJ10" s="17"/>
      <c r="AK10" s="17">
        <v>0.35390445611548199</v>
      </c>
      <c r="AL10" s="17">
        <v>0.43456415506680601</v>
      </c>
      <c r="AM10" s="17"/>
      <c r="AN10" s="17">
        <v>0.35558364718609198</v>
      </c>
      <c r="AO10" s="17">
        <v>0.52711004599559397</v>
      </c>
      <c r="AP10" s="17">
        <v>0.51728970577717004</v>
      </c>
      <c r="AQ10" s="17">
        <v>0.56330633151404097</v>
      </c>
      <c r="AR10" s="17">
        <v>0.63355412892032203</v>
      </c>
      <c r="AS10" s="17">
        <v>0.50641302769247498</v>
      </c>
      <c r="AT10" s="17"/>
      <c r="AU10" s="17">
        <v>0.55613544617370103</v>
      </c>
      <c r="AV10" s="17">
        <v>0.42154359354658999</v>
      </c>
      <c r="AW10" s="17"/>
      <c r="AX10" s="17">
        <v>0.53811680113015203</v>
      </c>
      <c r="AY10" s="17">
        <v>0.48972384675250202</v>
      </c>
      <c r="AZ10" s="17"/>
      <c r="BA10" s="17">
        <v>0.53654199802839697</v>
      </c>
      <c r="BB10" s="17">
        <v>0.30625397922938302</v>
      </c>
      <c r="BC10" s="17"/>
      <c r="BD10" s="17">
        <v>0.58664733740948005</v>
      </c>
      <c r="BE10" s="17"/>
      <c r="BF10" s="17">
        <v>0.58998994369006796</v>
      </c>
      <c r="BG10" s="17"/>
      <c r="BH10" s="17">
        <v>0.49327435300200601</v>
      </c>
      <c r="BI10" s="17"/>
      <c r="BJ10" s="17">
        <v>0.52513823087951195</v>
      </c>
      <c r="BK10" s="17"/>
      <c r="BL10" s="17">
        <v>0.22349195721812801</v>
      </c>
      <c r="BM10" s="17">
        <v>0.58818094419206501</v>
      </c>
      <c r="BN10" s="17">
        <v>0.67121692610672101</v>
      </c>
      <c r="BO10" s="17">
        <v>0.39824725952541701</v>
      </c>
      <c r="BP10" s="17"/>
      <c r="BQ10" s="17">
        <v>0.45292142123301499</v>
      </c>
      <c r="BR10" s="17">
        <v>0.67426440541696897</v>
      </c>
      <c r="BS10" s="17">
        <v>0.59269511399885499</v>
      </c>
      <c r="BT10" s="17">
        <v>0.50953289661598899</v>
      </c>
      <c r="BU10" s="17">
        <v>0.40814265178675402</v>
      </c>
      <c r="BV10" s="17">
        <v>0.34489490907572301</v>
      </c>
      <c r="BW10" s="17"/>
      <c r="BX10" s="17">
        <v>0.41357693689223402</v>
      </c>
      <c r="BY10" s="17">
        <v>0.61641301314107999</v>
      </c>
      <c r="BZ10" s="17">
        <v>0.62325418090870499</v>
      </c>
      <c r="CA10" s="17">
        <v>0.51364990120169796</v>
      </c>
      <c r="CB10" s="17">
        <v>0.33162653132465097</v>
      </c>
      <c r="CC10" s="17">
        <v>0.31375123759052898</v>
      </c>
    </row>
    <row r="11" spans="2:81" ht="58" x14ac:dyDescent="0.35">
      <c r="B11" s="18" t="s">
        <v>411</v>
      </c>
      <c r="C11" s="17">
        <v>0.46749327866388501</v>
      </c>
      <c r="D11" s="17">
        <v>0.43720712099963399</v>
      </c>
      <c r="E11" s="17">
        <v>0.49937301690222802</v>
      </c>
      <c r="F11" s="17"/>
      <c r="G11" s="17">
        <v>0.31692065911914402</v>
      </c>
      <c r="H11" s="17">
        <v>0.371962674434198</v>
      </c>
      <c r="I11" s="17">
        <v>0.40124215077393799</v>
      </c>
      <c r="J11" s="17">
        <v>0.45459146454629201</v>
      </c>
      <c r="K11" s="17">
        <v>0.53654887257477601</v>
      </c>
      <c r="L11" s="17">
        <v>0.66319444639458702</v>
      </c>
      <c r="M11" s="17"/>
      <c r="N11" s="17">
        <v>0.46286082632895498</v>
      </c>
      <c r="O11" s="17">
        <v>0.45617958465008601</v>
      </c>
      <c r="P11" s="17">
        <v>0.48545211251458797</v>
      </c>
      <c r="Q11" s="17">
        <v>0.46807414772586797</v>
      </c>
      <c r="R11" s="17"/>
      <c r="S11" s="17">
        <v>0.43548525581120301</v>
      </c>
      <c r="T11" s="17">
        <v>0.53728469869397699</v>
      </c>
      <c r="U11" s="17">
        <v>0.51051886206146502</v>
      </c>
      <c r="V11" s="17">
        <v>0.51785196981224002</v>
      </c>
      <c r="W11" s="17">
        <v>0.51249434838228602</v>
      </c>
      <c r="X11" s="17">
        <v>0.44191100668891797</v>
      </c>
      <c r="Y11" s="17">
        <v>0.46394697439698002</v>
      </c>
      <c r="Z11" s="17">
        <v>0.51024642927150499</v>
      </c>
      <c r="AA11" s="17">
        <v>0.45894025998469501</v>
      </c>
      <c r="AB11" s="17">
        <v>0.33994358487771098</v>
      </c>
      <c r="AC11" s="17">
        <v>0.43522114348375501</v>
      </c>
      <c r="AD11" s="17">
        <v>0.440590637055713</v>
      </c>
      <c r="AE11" s="17"/>
      <c r="AF11" s="17">
        <v>0.488320808643883</v>
      </c>
      <c r="AG11" s="17">
        <v>0.36655980346428502</v>
      </c>
      <c r="AH11" s="17">
        <v>0.41683405138019602</v>
      </c>
      <c r="AI11" s="17">
        <v>0.41709792914190802</v>
      </c>
      <c r="AJ11" s="17"/>
      <c r="AK11" s="17">
        <v>0.41216108332296397</v>
      </c>
      <c r="AL11" s="17">
        <v>0.42933643133646199</v>
      </c>
      <c r="AM11" s="17"/>
      <c r="AN11" s="17">
        <v>0.393779303996657</v>
      </c>
      <c r="AO11" s="17">
        <v>0.47884565366035098</v>
      </c>
      <c r="AP11" s="17">
        <v>0.460727450428148</v>
      </c>
      <c r="AQ11" s="17">
        <v>0.49798153469512701</v>
      </c>
      <c r="AR11" s="17">
        <v>0.56537361517090601</v>
      </c>
      <c r="AS11" s="17">
        <v>0.47537314639224199</v>
      </c>
      <c r="AT11" s="17"/>
      <c r="AU11" s="17">
        <v>0.52940690125844103</v>
      </c>
      <c r="AV11" s="17">
        <v>0.384351838263224</v>
      </c>
      <c r="AW11" s="17"/>
      <c r="AX11" s="17">
        <v>0.41682038939192501</v>
      </c>
      <c r="AY11" s="17">
        <v>0.47965330196957301</v>
      </c>
      <c r="AZ11" s="17"/>
      <c r="BA11" s="17">
        <v>0.47935544314724399</v>
      </c>
      <c r="BB11" s="17">
        <v>0.40610204485426499</v>
      </c>
      <c r="BC11" s="17"/>
      <c r="BD11" s="17">
        <v>0.56484063046326805</v>
      </c>
      <c r="BE11" s="17"/>
      <c r="BF11" s="17">
        <v>0.56986082738366195</v>
      </c>
      <c r="BG11" s="17"/>
      <c r="BH11" s="17">
        <v>0.35094070264545901</v>
      </c>
      <c r="BI11" s="17"/>
      <c r="BJ11" s="17">
        <v>0.43578372940517701</v>
      </c>
      <c r="BK11" s="17"/>
      <c r="BL11" s="17">
        <v>0.13097296385953799</v>
      </c>
      <c r="BM11" s="17">
        <v>0.63324935993432097</v>
      </c>
      <c r="BN11" s="17">
        <v>0.66278349256809899</v>
      </c>
      <c r="BO11" s="17">
        <v>0.30298025819758601</v>
      </c>
      <c r="BP11" s="17"/>
      <c r="BQ11" s="17">
        <v>0.43872441553596397</v>
      </c>
      <c r="BR11" s="17">
        <v>0.69695014884631801</v>
      </c>
      <c r="BS11" s="17">
        <v>0.495502204145157</v>
      </c>
      <c r="BT11" s="17">
        <v>0.44612848011387801</v>
      </c>
      <c r="BU11" s="17">
        <v>0.30805092287911701</v>
      </c>
      <c r="BV11" s="17">
        <v>0.34394530956335401</v>
      </c>
      <c r="BW11" s="17"/>
      <c r="BX11" s="17">
        <v>0.43811446045057101</v>
      </c>
      <c r="BY11" s="17">
        <v>0.649798937588277</v>
      </c>
      <c r="BZ11" s="17">
        <v>0.54309187848318596</v>
      </c>
      <c r="CA11" s="17">
        <v>0.46637261695538901</v>
      </c>
      <c r="CB11" s="17">
        <v>0.22477715945062199</v>
      </c>
      <c r="CC11" s="17">
        <v>0.30424897579863502</v>
      </c>
    </row>
    <row r="12" spans="2:81" ht="43.5" x14ac:dyDescent="0.35">
      <c r="B12" s="18" t="s">
        <v>412</v>
      </c>
      <c r="C12" s="17">
        <v>0.40420676929291</v>
      </c>
      <c r="D12" s="17">
        <v>0.38469973204383201</v>
      </c>
      <c r="E12" s="17">
        <v>0.42420841797310299</v>
      </c>
      <c r="F12" s="17"/>
      <c r="G12" s="17">
        <v>0.400712801159258</v>
      </c>
      <c r="H12" s="17">
        <v>0.42895179042444698</v>
      </c>
      <c r="I12" s="17">
        <v>0.41490691949498298</v>
      </c>
      <c r="J12" s="17">
        <v>0.41442585738572502</v>
      </c>
      <c r="K12" s="17">
        <v>0.40938929041997602</v>
      </c>
      <c r="L12" s="17">
        <v>0.365912242443794</v>
      </c>
      <c r="M12" s="17"/>
      <c r="N12" s="17">
        <v>0.38964346959620999</v>
      </c>
      <c r="O12" s="17">
        <v>0.408660254698966</v>
      </c>
      <c r="P12" s="17">
        <v>0.41919174494008299</v>
      </c>
      <c r="Q12" s="17">
        <v>0.40048897315711701</v>
      </c>
      <c r="R12" s="17"/>
      <c r="S12" s="17">
        <v>0.39221796409932902</v>
      </c>
      <c r="T12" s="17">
        <v>0.37648529170218697</v>
      </c>
      <c r="U12" s="17">
        <v>0.414944766708919</v>
      </c>
      <c r="V12" s="17">
        <v>0.38508427644493098</v>
      </c>
      <c r="W12" s="17">
        <v>0.37281492536309102</v>
      </c>
      <c r="X12" s="17">
        <v>0.41153163674460502</v>
      </c>
      <c r="Y12" s="17">
        <v>0.38182204058746999</v>
      </c>
      <c r="Z12" s="17">
        <v>0.46583863015172999</v>
      </c>
      <c r="AA12" s="17">
        <v>0.40449483997377</v>
      </c>
      <c r="AB12" s="17">
        <v>0.50073871874884102</v>
      </c>
      <c r="AC12" s="17">
        <v>0.40068686060464798</v>
      </c>
      <c r="AD12" s="17">
        <v>0.35301288107492501</v>
      </c>
      <c r="AE12" s="17"/>
      <c r="AF12" s="17">
        <v>0.39225767218928298</v>
      </c>
      <c r="AG12" s="17">
        <v>0.50994321450373403</v>
      </c>
      <c r="AH12" s="17">
        <v>0.39802020993466303</v>
      </c>
      <c r="AI12" s="17">
        <v>0.34913468108732598</v>
      </c>
      <c r="AJ12" s="17"/>
      <c r="AK12" s="17">
        <v>0.43873517344365998</v>
      </c>
      <c r="AL12" s="17">
        <v>0.44411028236618</v>
      </c>
      <c r="AM12" s="17"/>
      <c r="AN12" s="17">
        <v>0.38258536896455803</v>
      </c>
      <c r="AO12" s="17">
        <v>0.40813084972499403</v>
      </c>
      <c r="AP12" s="17">
        <v>0.41908492171691603</v>
      </c>
      <c r="AQ12" s="17">
        <v>0.38738185384153201</v>
      </c>
      <c r="AR12" s="17">
        <v>0.428498593601499</v>
      </c>
      <c r="AS12" s="17">
        <v>0.46221485519835598</v>
      </c>
      <c r="AT12" s="17"/>
      <c r="AU12" s="17">
        <v>0.424925071626303</v>
      </c>
      <c r="AV12" s="17">
        <v>0.37712461881862402</v>
      </c>
      <c r="AW12" s="17"/>
      <c r="AX12" s="17">
        <v>0.42771390384515701</v>
      </c>
      <c r="AY12" s="17">
        <v>0.398565738988301</v>
      </c>
      <c r="AZ12" s="17"/>
      <c r="BA12" s="17">
        <v>0.40301654016598898</v>
      </c>
      <c r="BB12" s="17">
        <v>0.40889477341373098</v>
      </c>
      <c r="BC12" s="17"/>
      <c r="BD12" s="17">
        <v>0.44155850483883502</v>
      </c>
      <c r="BE12" s="17"/>
      <c r="BF12" s="17">
        <v>0.423995839384462</v>
      </c>
      <c r="BG12" s="17"/>
      <c r="BH12" s="17">
        <v>0.54172828434924802</v>
      </c>
      <c r="BI12" s="17"/>
      <c r="BJ12" s="17">
        <v>0.458890677167198</v>
      </c>
      <c r="BK12" s="17"/>
      <c r="BL12" s="17">
        <v>0.20358545480838</v>
      </c>
      <c r="BM12" s="17">
        <v>0.50121632686088502</v>
      </c>
      <c r="BN12" s="17">
        <v>0.401129909831419</v>
      </c>
      <c r="BO12" s="17">
        <v>0.43423440052246398</v>
      </c>
      <c r="BP12" s="17"/>
      <c r="BQ12" s="17">
        <v>0.43322042676348599</v>
      </c>
      <c r="BR12" s="17">
        <v>0.43151355563738403</v>
      </c>
      <c r="BS12" s="17">
        <v>0.39578100950949202</v>
      </c>
      <c r="BT12" s="17">
        <v>0.37129201264169098</v>
      </c>
      <c r="BU12" s="17">
        <v>0.35057069932748702</v>
      </c>
      <c r="BV12" s="17">
        <v>0.35458852935817398</v>
      </c>
      <c r="BW12" s="17"/>
      <c r="BX12" s="17">
        <v>0.41724121869466801</v>
      </c>
      <c r="BY12" s="17">
        <v>0.439682004776979</v>
      </c>
      <c r="BZ12" s="17">
        <v>0.43970006361528602</v>
      </c>
      <c r="CA12" s="17">
        <v>0.37831361854189399</v>
      </c>
      <c r="CB12" s="17">
        <v>0.36237207012721101</v>
      </c>
      <c r="CC12" s="17">
        <v>0.33835773955132598</v>
      </c>
    </row>
    <row r="13" spans="2:81" ht="43.5" x14ac:dyDescent="0.35">
      <c r="B13" s="18" t="s">
        <v>413</v>
      </c>
      <c r="C13" s="17">
        <v>0.39810244891296398</v>
      </c>
      <c r="D13" s="17">
        <v>0.39068177519039399</v>
      </c>
      <c r="E13" s="17">
        <v>0.406833385566298</v>
      </c>
      <c r="F13" s="17"/>
      <c r="G13" s="17">
        <v>0.27078342428651098</v>
      </c>
      <c r="H13" s="17">
        <v>0.279494214287694</v>
      </c>
      <c r="I13" s="17">
        <v>0.32611177259027602</v>
      </c>
      <c r="J13" s="17">
        <v>0.36976672808664002</v>
      </c>
      <c r="K13" s="17">
        <v>0.47920074560245302</v>
      </c>
      <c r="L13" s="17">
        <v>0.60627107070960295</v>
      </c>
      <c r="M13" s="17"/>
      <c r="N13" s="17">
        <v>0.352756211468439</v>
      </c>
      <c r="O13" s="17">
        <v>0.36950734396549101</v>
      </c>
      <c r="P13" s="17">
        <v>0.45201527080788501</v>
      </c>
      <c r="Q13" s="17">
        <v>0.42986325958653399</v>
      </c>
      <c r="R13" s="17"/>
      <c r="S13" s="17">
        <v>0.31214705181873997</v>
      </c>
      <c r="T13" s="17">
        <v>0.46103113113065403</v>
      </c>
      <c r="U13" s="17">
        <v>0.487163938289916</v>
      </c>
      <c r="V13" s="17">
        <v>0.442818381781373</v>
      </c>
      <c r="W13" s="17">
        <v>0.39941887991680702</v>
      </c>
      <c r="X13" s="17">
        <v>0.38565361561881301</v>
      </c>
      <c r="Y13" s="17">
        <v>0.401423601064684</v>
      </c>
      <c r="Z13" s="17">
        <v>0.41349322443334702</v>
      </c>
      <c r="AA13" s="17">
        <v>0.376329557862421</v>
      </c>
      <c r="AB13" s="17">
        <v>0.42368505330995399</v>
      </c>
      <c r="AC13" s="17">
        <v>0.31563588476247201</v>
      </c>
      <c r="AD13" s="17">
        <v>0.30027221263452702</v>
      </c>
      <c r="AE13" s="17"/>
      <c r="AF13" s="17">
        <v>0.410979260588897</v>
      </c>
      <c r="AG13" s="17">
        <v>0.43242199767189199</v>
      </c>
      <c r="AH13" s="17">
        <v>0.34234040656897502</v>
      </c>
      <c r="AI13" s="17">
        <v>0.31023701278501098</v>
      </c>
      <c r="AJ13" s="17"/>
      <c r="AK13" s="17">
        <v>0.294704200802549</v>
      </c>
      <c r="AL13" s="17">
        <v>0.284154270679365</v>
      </c>
      <c r="AM13" s="17"/>
      <c r="AN13" s="17">
        <v>0.30001958361390901</v>
      </c>
      <c r="AO13" s="17">
        <v>0.414278863597493</v>
      </c>
      <c r="AP13" s="17">
        <v>0.385221119558739</v>
      </c>
      <c r="AQ13" s="17">
        <v>0.44059020090900702</v>
      </c>
      <c r="AR13" s="17">
        <v>0.50585407944703498</v>
      </c>
      <c r="AS13" s="17">
        <v>0.45480643894336897</v>
      </c>
      <c r="AT13" s="17"/>
      <c r="AU13" s="17">
        <v>0.44495833560806097</v>
      </c>
      <c r="AV13" s="17">
        <v>0.333753996707078</v>
      </c>
      <c r="AW13" s="17"/>
      <c r="AX13" s="17">
        <v>0.42727895727299398</v>
      </c>
      <c r="AY13" s="17">
        <v>0.39110093337410401</v>
      </c>
      <c r="AZ13" s="17"/>
      <c r="BA13" s="17">
        <v>0.425525295075249</v>
      </c>
      <c r="BB13" s="17">
        <v>0.26022107390385202</v>
      </c>
      <c r="BC13" s="17"/>
      <c r="BD13" s="17">
        <v>0.49426833145737598</v>
      </c>
      <c r="BE13" s="17"/>
      <c r="BF13" s="17">
        <v>0.49631796870920097</v>
      </c>
      <c r="BG13" s="17"/>
      <c r="BH13" s="17">
        <v>0.45070125194566102</v>
      </c>
      <c r="BI13" s="17"/>
      <c r="BJ13" s="17">
        <v>0.358268259085882</v>
      </c>
      <c r="BK13" s="17"/>
      <c r="BL13" s="17">
        <v>0.155497665718904</v>
      </c>
      <c r="BM13" s="17">
        <v>0.52091818408435497</v>
      </c>
      <c r="BN13" s="17">
        <v>0.54762107392175297</v>
      </c>
      <c r="BO13" s="17">
        <v>0.26694889242273101</v>
      </c>
      <c r="BP13" s="17"/>
      <c r="BQ13" s="17">
        <v>0.32235139654834399</v>
      </c>
      <c r="BR13" s="17">
        <v>0.59362078886775005</v>
      </c>
      <c r="BS13" s="17">
        <v>0.54699285584131796</v>
      </c>
      <c r="BT13" s="17">
        <v>0.38737224227668698</v>
      </c>
      <c r="BU13" s="17">
        <v>0.27872566513587799</v>
      </c>
      <c r="BV13" s="17">
        <v>0.27326487116711601</v>
      </c>
      <c r="BW13" s="17"/>
      <c r="BX13" s="17">
        <v>0.306965980056083</v>
      </c>
      <c r="BY13" s="17">
        <v>0.52088103098380201</v>
      </c>
      <c r="BZ13" s="17">
        <v>0.556519391562314</v>
      </c>
      <c r="CA13" s="17">
        <v>0.379887177002876</v>
      </c>
      <c r="CB13" s="17">
        <v>0.22685295774033701</v>
      </c>
      <c r="CC13" s="17">
        <v>0.215968834570267</v>
      </c>
    </row>
    <row r="14" spans="2:81" ht="43.5" x14ac:dyDescent="0.35">
      <c r="B14" s="18" t="s">
        <v>414</v>
      </c>
      <c r="C14" s="17">
        <v>0.35384178849884701</v>
      </c>
      <c r="D14" s="17">
        <v>0.35787535614662802</v>
      </c>
      <c r="E14" s="17">
        <v>0.34818045175120499</v>
      </c>
      <c r="F14" s="17"/>
      <c r="G14" s="17">
        <v>0.40740125485870199</v>
      </c>
      <c r="H14" s="17">
        <v>0.40396325850985898</v>
      </c>
      <c r="I14" s="17">
        <v>0.40448658588501102</v>
      </c>
      <c r="J14" s="17">
        <v>0.37295919240414299</v>
      </c>
      <c r="K14" s="17">
        <v>0.32560226299606398</v>
      </c>
      <c r="L14" s="17">
        <v>0.23972971001849799</v>
      </c>
      <c r="M14" s="17"/>
      <c r="N14" s="17">
        <v>0.38695900829143798</v>
      </c>
      <c r="O14" s="17">
        <v>0.35519402402676198</v>
      </c>
      <c r="P14" s="17">
        <v>0.34614491015813098</v>
      </c>
      <c r="Q14" s="17">
        <v>0.31992162910506999</v>
      </c>
      <c r="R14" s="17"/>
      <c r="S14" s="17">
        <v>0.38893536502819698</v>
      </c>
      <c r="T14" s="17">
        <v>0.335295082123789</v>
      </c>
      <c r="U14" s="17">
        <v>0.39617925178574698</v>
      </c>
      <c r="V14" s="17">
        <v>0.27259142708008599</v>
      </c>
      <c r="W14" s="17">
        <v>0.34935726767432901</v>
      </c>
      <c r="X14" s="17">
        <v>0.35567794406139103</v>
      </c>
      <c r="Y14" s="17">
        <v>0.35620385813389999</v>
      </c>
      <c r="Z14" s="17">
        <v>0.41391196157457599</v>
      </c>
      <c r="AA14" s="17">
        <v>0.35631190063388002</v>
      </c>
      <c r="AB14" s="17">
        <v>0.32445748734214902</v>
      </c>
      <c r="AC14" s="17">
        <v>0.38221203786315999</v>
      </c>
      <c r="AD14" s="17">
        <v>0.35167334754129598</v>
      </c>
      <c r="AE14" s="17"/>
      <c r="AF14" s="17">
        <v>0.34607187991108102</v>
      </c>
      <c r="AG14" s="17">
        <v>0.32063355966102502</v>
      </c>
      <c r="AH14" s="17">
        <v>0.41258528334167499</v>
      </c>
      <c r="AI14" s="17">
        <v>0.32140856893283898</v>
      </c>
      <c r="AJ14" s="17"/>
      <c r="AK14" s="17">
        <v>0.44914193107883499</v>
      </c>
      <c r="AL14" s="17">
        <v>0.33637290736286501</v>
      </c>
      <c r="AM14" s="17"/>
      <c r="AN14" s="17">
        <v>0.38882009744026902</v>
      </c>
      <c r="AO14" s="17">
        <v>0.33455861659422598</v>
      </c>
      <c r="AP14" s="17">
        <v>0.36713878489067597</v>
      </c>
      <c r="AQ14" s="17">
        <v>0.32815108375510199</v>
      </c>
      <c r="AR14" s="17">
        <v>0.333586235826273</v>
      </c>
      <c r="AS14" s="17">
        <v>0.387088851247815</v>
      </c>
      <c r="AT14" s="17"/>
      <c r="AU14" s="17">
        <v>0.35491922552975202</v>
      </c>
      <c r="AV14" s="17">
        <v>0.35451581230525298</v>
      </c>
      <c r="AW14" s="17"/>
      <c r="AX14" s="17">
        <v>0.36553839385699299</v>
      </c>
      <c r="AY14" s="17">
        <v>0.35103494255428003</v>
      </c>
      <c r="AZ14" s="17"/>
      <c r="BA14" s="17">
        <v>0.35192222807997298</v>
      </c>
      <c r="BB14" s="17">
        <v>0.36891368927825502</v>
      </c>
      <c r="BC14" s="17"/>
      <c r="BD14" s="17">
        <v>0.35972497391254199</v>
      </c>
      <c r="BE14" s="17"/>
      <c r="BF14" s="17">
        <v>0.35275723193828401</v>
      </c>
      <c r="BG14" s="17"/>
      <c r="BH14" s="17">
        <v>0.35174271033758697</v>
      </c>
      <c r="BI14" s="17"/>
      <c r="BJ14" s="17">
        <v>0.43581030406834798</v>
      </c>
      <c r="BK14" s="17"/>
      <c r="BL14" s="17">
        <v>0.18746266705348599</v>
      </c>
      <c r="BM14" s="17">
        <v>0.52247859402959196</v>
      </c>
      <c r="BN14" s="17">
        <v>0.14690989229308199</v>
      </c>
      <c r="BO14" s="17">
        <v>0.50633137363115599</v>
      </c>
      <c r="BP14" s="17"/>
      <c r="BQ14" s="17">
        <v>0.43487793237893402</v>
      </c>
      <c r="BR14" s="17">
        <v>0.30136119179644899</v>
      </c>
      <c r="BS14" s="17">
        <v>0.25531508924724899</v>
      </c>
      <c r="BT14" s="17">
        <v>0.32797655447382701</v>
      </c>
      <c r="BU14" s="17">
        <v>0.451164593307047</v>
      </c>
      <c r="BV14" s="17">
        <v>0.31984750053483102</v>
      </c>
      <c r="BW14" s="17"/>
      <c r="BX14" s="17">
        <v>0.45482973750498701</v>
      </c>
      <c r="BY14" s="17">
        <v>0.337619955086086</v>
      </c>
      <c r="BZ14" s="17">
        <v>0.287017081676323</v>
      </c>
      <c r="CA14" s="17">
        <v>0.341980617955846</v>
      </c>
      <c r="CB14" s="17">
        <v>0.47906805725399698</v>
      </c>
      <c r="CC14" s="17">
        <v>0.23642751907175399</v>
      </c>
    </row>
    <row r="15" spans="2:81" ht="72.5" x14ac:dyDescent="0.35">
      <c r="B15" s="18" t="s">
        <v>415</v>
      </c>
      <c r="C15" s="17">
        <v>0.321818866150202</v>
      </c>
      <c r="D15" s="17">
        <v>0.30676153527347</v>
      </c>
      <c r="E15" s="17">
        <v>0.335597432908883</v>
      </c>
      <c r="F15" s="17"/>
      <c r="G15" s="17">
        <v>0.36325494265082903</v>
      </c>
      <c r="H15" s="17">
        <v>0.37343717586251202</v>
      </c>
      <c r="I15" s="17">
        <v>0.343427032669192</v>
      </c>
      <c r="J15" s="17">
        <v>0.32431390492496498</v>
      </c>
      <c r="K15" s="17">
        <v>0.286893146334809</v>
      </c>
      <c r="L15" s="17">
        <v>0.25614440474162298</v>
      </c>
      <c r="M15" s="17"/>
      <c r="N15" s="17">
        <v>0.33595273793978703</v>
      </c>
      <c r="O15" s="17">
        <v>0.31439271122863099</v>
      </c>
      <c r="P15" s="17">
        <v>0.31645722284458799</v>
      </c>
      <c r="Q15" s="17">
        <v>0.31911101699007299</v>
      </c>
      <c r="R15" s="17"/>
      <c r="S15" s="17">
        <v>0.392561440182356</v>
      </c>
      <c r="T15" s="17">
        <v>0.27361722714896902</v>
      </c>
      <c r="U15" s="17">
        <v>0.30695219314685102</v>
      </c>
      <c r="V15" s="17">
        <v>0.26977390742757701</v>
      </c>
      <c r="W15" s="17">
        <v>0.30800340452536901</v>
      </c>
      <c r="X15" s="17">
        <v>0.326707324188174</v>
      </c>
      <c r="Y15" s="17">
        <v>0.29019990573139398</v>
      </c>
      <c r="Z15" s="17">
        <v>0.35826662318849301</v>
      </c>
      <c r="AA15" s="17">
        <v>0.31183038926920098</v>
      </c>
      <c r="AB15" s="17">
        <v>0.32756029296289002</v>
      </c>
      <c r="AC15" s="17">
        <v>0.36077471948284701</v>
      </c>
      <c r="AD15" s="17">
        <v>0.404138156364862</v>
      </c>
      <c r="AE15" s="17"/>
      <c r="AF15" s="17">
        <v>0.30981452474652899</v>
      </c>
      <c r="AG15" s="17">
        <v>0.34161853295259798</v>
      </c>
      <c r="AH15" s="17">
        <v>0.40259353407985798</v>
      </c>
      <c r="AI15" s="17">
        <v>0.40507693700125402</v>
      </c>
      <c r="AJ15" s="17"/>
      <c r="AK15" s="17">
        <v>0.34237915601875801</v>
      </c>
      <c r="AL15" s="17">
        <v>0.362056724553249</v>
      </c>
      <c r="AM15" s="17"/>
      <c r="AN15" s="17">
        <v>0.37844326936290501</v>
      </c>
      <c r="AO15" s="17">
        <v>0.31062505569460402</v>
      </c>
      <c r="AP15" s="17">
        <v>0.32218858849051202</v>
      </c>
      <c r="AQ15" s="17">
        <v>0.26560218017674603</v>
      </c>
      <c r="AR15" s="17">
        <v>0.29317232318335801</v>
      </c>
      <c r="AS15" s="17">
        <v>0.36398163186246602</v>
      </c>
      <c r="AT15" s="17"/>
      <c r="AU15" s="17">
        <v>0.33843234287044499</v>
      </c>
      <c r="AV15" s="17">
        <v>0.29926466893216302</v>
      </c>
      <c r="AW15" s="17"/>
      <c r="AX15" s="17">
        <v>0.36032337112099599</v>
      </c>
      <c r="AY15" s="17">
        <v>0.31257890204817701</v>
      </c>
      <c r="AZ15" s="17"/>
      <c r="BA15" s="17">
        <v>0.31798212428844003</v>
      </c>
      <c r="BB15" s="17">
        <v>0.348819335074185</v>
      </c>
      <c r="BC15" s="17"/>
      <c r="BD15" s="17">
        <v>0.34994553572237702</v>
      </c>
      <c r="BE15" s="17"/>
      <c r="BF15" s="17">
        <v>0.34055289034135999</v>
      </c>
      <c r="BG15" s="17"/>
      <c r="BH15" s="17">
        <v>0.38272762827800699</v>
      </c>
      <c r="BI15" s="17"/>
      <c r="BJ15" s="17">
        <v>0.44581978845541298</v>
      </c>
      <c r="BK15" s="17"/>
      <c r="BL15" s="17">
        <v>0.17265446156674499</v>
      </c>
      <c r="BM15" s="17">
        <v>0.475060813484802</v>
      </c>
      <c r="BN15" s="17">
        <v>0.249196985980839</v>
      </c>
      <c r="BO15" s="17">
        <v>0.33715821478768299</v>
      </c>
      <c r="BP15" s="17"/>
      <c r="BQ15" s="17">
        <v>0.354370364102993</v>
      </c>
      <c r="BR15" s="17">
        <v>0.30166681048509097</v>
      </c>
      <c r="BS15" s="17">
        <v>0.301639186734943</v>
      </c>
      <c r="BT15" s="17">
        <v>0.28323887082698102</v>
      </c>
      <c r="BU15" s="17">
        <v>0.370741641684253</v>
      </c>
      <c r="BV15" s="17">
        <v>0.27866588706768097</v>
      </c>
      <c r="BW15" s="17"/>
      <c r="BX15" s="17">
        <v>0.34960291383876801</v>
      </c>
      <c r="BY15" s="17">
        <v>0.31884780867137102</v>
      </c>
      <c r="BZ15" s="17">
        <v>0.31750627336466503</v>
      </c>
      <c r="CA15" s="17">
        <v>0.33394760509155502</v>
      </c>
      <c r="CB15" s="17">
        <v>0.38460730528465498</v>
      </c>
      <c r="CC15" s="17">
        <v>0.212541258760366</v>
      </c>
    </row>
    <row r="16" spans="2:81" ht="58" x14ac:dyDescent="0.35">
      <c r="B16" s="18" t="s">
        <v>416</v>
      </c>
      <c r="C16" s="17">
        <v>0.31117932201214898</v>
      </c>
      <c r="D16" s="17">
        <v>0.30160426395544698</v>
      </c>
      <c r="E16" s="17">
        <v>0.31954269495607501</v>
      </c>
      <c r="F16" s="17"/>
      <c r="G16" s="17">
        <v>0.40286828032286898</v>
      </c>
      <c r="H16" s="17">
        <v>0.37051651625027798</v>
      </c>
      <c r="I16" s="17">
        <v>0.36513857022651097</v>
      </c>
      <c r="J16" s="17">
        <v>0.29359613114021099</v>
      </c>
      <c r="K16" s="17">
        <v>0.27051890607899498</v>
      </c>
      <c r="L16" s="17">
        <v>0.19968920002964199</v>
      </c>
      <c r="M16" s="17"/>
      <c r="N16" s="17">
        <v>0.37983053780377202</v>
      </c>
      <c r="O16" s="17">
        <v>0.30984179288206998</v>
      </c>
      <c r="P16" s="17">
        <v>0.27488646830339702</v>
      </c>
      <c r="Q16" s="17">
        <v>0.26829286083460402</v>
      </c>
      <c r="R16" s="17"/>
      <c r="S16" s="17">
        <v>0.39878081523031</v>
      </c>
      <c r="T16" s="17">
        <v>0.290066247896348</v>
      </c>
      <c r="U16" s="17">
        <v>0.31538827425826199</v>
      </c>
      <c r="V16" s="17">
        <v>0.26083651287047199</v>
      </c>
      <c r="W16" s="17">
        <v>0.28514276294572699</v>
      </c>
      <c r="X16" s="17">
        <v>0.25269795403011203</v>
      </c>
      <c r="Y16" s="17">
        <v>0.28500132552859497</v>
      </c>
      <c r="Z16" s="17">
        <v>0.318705184184779</v>
      </c>
      <c r="AA16" s="17">
        <v>0.31053108371830401</v>
      </c>
      <c r="AB16" s="17">
        <v>0.39445388228403999</v>
      </c>
      <c r="AC16" s="17">
        <v>0.22592591416184099</v>
      </c>
      <c r="AD16" s="17">
        <v>0.32432300790152402</v>
      </c>
      <c r="AE16" s="17"/>
      <c r="AF16" s="17">
        <v>0.29562276431175399</v>
      </c>
      <c r="AG16" s="17">
        <v>0.37698842367251101</v>
      </c>
      <c r="AH16" s="17">
        <v>0.244290410216355</v>
      </c>
      <c r="AI16" s="17">
        <v>0.31766305659598898</v>
      </c>
      <c r="AJ16" s="17"/>
      <c r="AK16" s="17">
        <v>0.44062860724452502</v>
      </c>
      <c r="AL16" s="17">
        <v>0.38046989491748301</v>
      </c>
      <c r="AM16" s="17"/>
      <c r="AN16" s="17">
        <v>0.41629402827358802</v>
      </c>
      <c r="AO16" s="17">
        <v>0.28162182452882101</v>
      </c>
      <c r="AP16" s="17">
        <v>0.288436202373345</v>
      </c>
      <c r="AQ16" s="17">
        <v>0.27251855985507401</v>
      </c>
      <c r="AR16" s="17">
        <v>0.232546549381175</v>
      </c>
      <c r="AS16" s="17">
        <v>0.30760098446926298</v>
      </c>
      <c r="AT16" s="17"/>
      <c r="AU16" s="17">
        <v>0.29819425245589098</v>
      </c>
      <c r="AV16" s="17">
        <v>0.329742804672639</v>
      </c>
      <c r="AW16" s="17"/>
      <c r="AX16" s="17">
        <v>0.30372890480307801</v>
      </c>
      <c r="AY16" s="17">
        <v>0.31296720599115802</v>
      </c>
      <c r="AZ16" s="17"/>
      <c r="BA16" s="17">
        <v>0.29303719799952099</v>
      </c>
      <c r="BB16" s="17">
        <v>0.40875764113818103</v>
      </c>
      <c r="BC16" s="17"/>
      <c r="BD16" s="17">
        <v>0.325479612187689</v>
      </c>
      <c r="BE16" s="17"/>
      <c r="BF16" s="17">
        <v>0.29183283382952002</v>
      </c>
      <c r="BG16" s="17"/>
      <c r="BH16" s="17">
        <v>0.41511794873792601</v>
      </c>
      <c r="BI16" s="17"/>
      <c r="BJ16" s="17">
        <v>0.247352283480752</v>
      </c>
      <c r="BK16" s="17"/>
      <c r="BL16" s="17">
        <v>0.15360615223646601</v>
      </c>
      <c r="BM16" s="17">
        <v>0.46736549126337001</v>
      </c>
      <c r="BN16" s="17">
        <v>0.15623351550039</v>
      </c>
      <c r="BO16" s="17">
        <v>0.41576687527190598</v>
      </c>
      <c r="BP16" s="17"/>
      <c r="BQ16" s="17">
        <v>0.38412277805619699</v>
      </c>
      <c r="BR16" s="17">
        <v>0.25968758053432101</v>
      </c>
      <c r="BS16" s="17">
        <v>0.200965246824445</v>
      </c>
      <c r="BT16" s="17">
        <v>0.334932490492446</v>
      </c>
      <c r="BU16" s="17">
        <v>0.39139125181874401</v>
      </c>
      <c r="BV16" s="17">
        <v>0.27518816010098301</v>
      </c>
      <c r="BW16" s="17"/>
      <c r="BX16" s="17">
        <v>0.42237673753793298</v>
      </c>
      <c r="BY16" s="17">
        <v>0.30967438850231699</v>
      </c>
      <c r="BZ16" s="17">
        <v>0.201737816785626</v>
      </c>
      <c r="CA16" s="17">
        <v>0.34667144540664302</v>
      </c>
      <c r="CB16" s="17">
        <v>0.43778307088389701</v>
      </c>
      <c r="CC16" s="17">
        <v>0.17416955905567499</v>
      </c>
    </row>
    <row r="17" spans="2:81" x14ac:dyDescent="0.35">
      <c r="B17" s="18" t="s">
        <v>171</v>
      </c>
      <c r="C17" s="17">
        <v>2.4747697889802401E-2</v>
      </c>
      <c r="D17" s="17">
        <v>2.0712569392570698E-2</v>
      </c>
      <c r="E17" s="17">
        <v>2.88092550192563E-2</v>
      </c>
      <c r="F17" s="17"/>
      <c r="G17" s="17">
        <v>2.4623290299279399E-2</v>
      </c>
      <c r="H17" s="17">
        <v>3.0486186349326701E-2</v>
      </c>
      <c r="I17" s="17">
        <v>2.7044685902139601E-2</v>
      </c>
      <c r="J17" s="17">
        <v>3.2720553743059301E-2</v>
      </c>
      <c r="K17" s="17">
        <v>1.72793683671939E-2</v>
      </c>
      <c r="L17" s="17">
        <v>1.6831160796434201E-2</v>
      </c>
      <c r="M17" s="17"/>
      <c r="N17" s="17">
        <v>2.30498558888152E-2</v>
      </c>
      <c r="O17" s="17">
        <v>2.56156029547575E-2</v>
      </c>
      <c r="P17" s="17">
        <v>1.8677636080289502E-2</v>
      </c>
      <c r="Q17" s="17">
        <v>3.1419824272279802E-2</v>
      </c>
      <c r="R17" s="17"/>
      <c r="S17" s="17">
        <v>2.61494954576484E-2</v>
      </c>
      <c r="T17" s="17">
        <v>2.25290335231557E-2</v>
      </c>
      <c r="U17" s="17">
        <v>6.9942175468358904E-3</v>
      </c>
      <c r="V17" s="17">
        <v>2.4285869312556899E-2</v>
      </c>
      <c r="W17" s="17">
        <v>2.57467284329248E-2</v>
      </c>
      <c r="X17" s="17">
        <v>3.6087852831293003E-2</v>
      </c>
      <c r="Y17" s="17">
        <v>2.2249707306606099E-2</v>
      </c>
      <c r="Z17" s="17">
        <v>2.2965372194111499E-2</v>
      </c>
      <c r="AA17" s="17">
        <v>3.4800168797476799E-2</v>
      </c>
      <c r="AB17" s="17">
        <v>2.1487120600943401E-2</v>
      </c>
      <c r="AC17" s="17">
        <v>3.3274121035826901E-2</v>
      </c>
      <c r="AD17" s="17">
        <v>7.9478076584613404E-3</v>
      </c>
      <c r="AE17" s="17"/>
      <c r="AF17" s="17">
        <v>2.35696724692862E-2</v>
      </c>
      <c r="AG17" s="17">
        <v>2.6362267021007298E-2</v>
      </c>
      <c r="AH17" s="17">
        <v>2.7343516742211599E-2</v>
      </c>
      <c r="AI17" s="17">
        <v>8.0407645864349307E-3</v>
      </c>
      <c r="AJ17" s="17"/>
      <c r="AK17" s="17">
        <v>4.0502943414973902E-2</v>
      </c>
      <c r="AL17" s="17">
        <v>2.2923435114985902E-2</v>
      </c>
      <c r="AM17" s="17"/>
      <c r="AN17" s="17">
        <v>2.1516169477444998E-2</v>
      </c>
      <c r="AO17" s="17">
        <v>3.1744429168258502E-2</v>
      </c>
      <c r="AP17" s="17">
        <v>2.72821567570504E-2</v>
      </c>
      <c r="AQ17" s="17">
        <v>2.6562077533876099E-2</v>
      </c>
      <c r="AR17" s="17">
        <v>1.57918743482784E-2</v>
      </c>
      <c r="AS17" s="17">
        <v>9.9677005068196291E-3</v>
      </c>
      <c r="AT17" s="17"/>
      <c r="AU17" s="17">
        <v>2.30483336111575E-2</v>
      </c>
      <c r="AV17" s="17">
        <v>2.36430784895061E-2</v>
      </c>
      <c r="AW17" s="17"/>
      <c r="AX17" s="17">
        <v>2.70694677235425E-2</v>
      </c>
      <c r="AY17" s="17">
        <v>2.4190540488786699E-2</v>
      </c>
      <c r="AZ17" s="17"/>
      <c r="BA17" s="17">
        <v>2.1847032617223001E-2</v>
      </c>
      <c r="BB17" s="17">
        <v>3.5639139788492001E-2</v>
      </c>
      <c r="BC17" s="17"/>
      <c r="BD17" s="17">
        <v>1.92156042328115E-2</v>
      </c>
      <c r="BE17" s="17"/>
      <c r="BF17" s="17">
        <v>1.94711591869174E-2</v>
      </c>
      <c r="BG17" s="17"/>
      <c r="BH17" s="17">
        <v>2.7373900462927502E-2</v>
      </c>
      <c r="BI17" s="17"/>
      <c r="BJ17" s="17">
        <v>2.1531301027595599E-2</v>
      </c>
      <c r="BK17" s="17"/>
      <c r="BL17" s="17">
        <v>4.3500026809001398E-2</v>
      </c>
      <c r="BM17" s="17">
        <v>7.4531688675560596E-3</v>
      </c>
      <c r="BN17" s="17">
        <v>1.64326316640791E-2</v>
      </c>
      <c r="BO17" s="17">
        <v>3.9279908409476302E-2</v>
      </c>
      <c r="BP17" s="17"/>
      <c r="BQ17" s="17">
        <v>1.55468494368909E-2</v>
      </c>
      <c r="BR17" s="17">
        <v>1.5953163193338799E-2</v>
      </c>
      <c r="BS17" s="17">
        <v>1.29245898332771E-2</v>
      </c>
      <c r="BT17" s="17">
        <v>2.5811600890670101E-2</v>
      </c>
      <c r="BU17" s="17">
        <v>2.49838665174359E-2</v>
      </c>
      <c r="BV17" s="17">
        <v>5.3492186394871397E-2</v>
      </c>
      <c r="BW17" s="17"/>
      <c r="BX17" s="17">
        <v>1.09168240721884E-2</v>
      </c>
      <c r="BY17" s="17">
        <v>1.7956760648365402E-2</v>
      </c>
      <c r="BZ17" s="17">
        <v>1.4031568089004E-2</v>
      </c>
      <c r="CA17" s="17">
        <v>1.34236285787272E-2</v>
      </c>
      <c r="CB17" s="17">
        <v>3.0605310921874799E-2</v>
      </c>
      <c r="CC17" s="17">
        <v>6.5343442656870407E-2</v>
      </c>
    </row>
    <row r="18" spans="2:81" x14ac:dyDescent="0.35">
      <c r="B18" s="18" t="s">
        <v>193</v>
      </c>
      <c r="C18" s="19">
        <v>7.9425361412853598E-2</v>
      </c>
      <c r="D18" s="19">
        <v>7.8539174984135096E-2</v>
      </c>
      <c r="E18" s="19">
        <v>7.9765777739301005E-2</v>
      </c>
      <c r="F18" s="19"/>
      <c r="G18" s="19">
        <v>6.2028156745846399E-2</v>
      </c>
      <c r="H18" s="19">
        <v>8.2392184684235398E-2</v>
      </c>
      <c r="I18" s="19">
        <v>7.0341876702862405E-2</v>
      </c>
      <c r="J18" s="19">
        <v>9.8530495403286705E-2</v>
      </c>
      <c r="K18" s="19">
        <v>8.0110794381280895E-2</v>
      </c>
      <c r="L18" s="19">
        <v>7.9984411956409193E-2</v>
      </c>
      <c r="M18" s="19"/>
      <c r="N18" s="19">
        <v>6.8355323505760304E-2</v>
      </c>
      <c r="O18" s="19">
        <v>8.8932018305443394E-2</v>
      </c>
      <c r="P18" s="19">
        <v>7.2590562787629001E-2</v>
      </c>
      <c r="Q18" s="19">
        <v>8.7889205486521002E-2</v>
      </c>
      <c r="R18" s="19"/>
      <c r="S18" s="19">
        <v>6.2669092491164299E-2</v>
      </c>
      <c r="T18" s="19">
        <v>8.4943251724277302E-2</v>
      </c>
      <c r="U18" s="19">
        <v>9.2955716550451206E-2</v>
      </c>
      <c r="V18" s="19">
        <v>7.6264690610230002E-2</v>
      </c>
      <c r="W18" s="19">
        <v>5.9604801169295799E-2</v>
      </c>
      <c r="X18" s="19">
        <v>7.3210059341574596E-2</v>
      </c>
      <c r="Y18" s="19">
        <v>8.6739186094894796E-2</v>
      </c>
      <c r="Z18" s="19">
        <v>6.4596059461983296E-2</v>
      </c>
      <c r="AA18" s="19">
        <v>7.11127169145188E-2</v>
      </c>
      <c r="AB18" s="19">
        <v>9.7779000900889895E-2</v>
      </c>
      <c r="AC18" s="19">
        <v>8.2569494943823998E-2</v>
      </c>
      <c r="AD18" s="19">
        <v>0.14245041945092601</v>
      </c>
      <c r="AE18" s="19"/>
      <c r="AF18" s="19">
        <v>7.6371916195661499E-2</v>
      </c>
      <c r="AG18" s="19">
        <v>9.0004168116801897E-2</v>
      </c>
      <c r="AH18" s="19">
        <v>7.7176710896198097E-2</v>
      </c>
      <c r="AI18" s="19">
        <v>0.13385624856487899</v>
      </c>
      <c r="AJ18" s="19"/>
      <c r="AK18" s="19">
        <v>7.9167474474902494E-2</v>
      </c>
      <c r="AL18" s="19">
        <v>7.6004562793158495E-2</v>
      </c>
      <c r="AM18" s="19"/>
      <c r="AN18" s="19">
        <v>7.8133836307397994E-2</v>
      </c>
      <c r="AO18" s="19">
        <v>8.2439558990765605E-2</v>
      </c>
      <c r="AP18" s="19">
        <v>7.0790640130697399E-2</v>
      </c>
      <c r="AQ18" s="19">
        <v>9.08074494793676E-2</v>
      </c>
      <c r="AR18" s="19">
        <v>6.5720428666446007E-2</v>
      </c>
      <c r="AS18" s="19">
        <v>8.0405333862717102E-2</v>
      </c>
      <c r="AT18" s="19"/>
      <c r="AU18" s="19">
        <v>6.4248296736834104E-2</v>
      </c>
      <c r="AV18" s="19">
        <v>0.100034587896178</v>
      </c>
      <c r="AW18" s="19"/>
      <c r="AX18" s="19">
        <v>9.6593364189172498E-2</v>
      </c>
      <c r="AY18" s="19">
        <v>7.5305538823860901E-2</v>
      </c>
      <c r="AZ18" s="19"/>
      <c r="BA18" s="19">
        <v>8.2034397755965702E-2</v>
      </c>
      <c r="BB18" s="19">
        <v>6.5339800185997596E-2</v>
      </c>
      <c r="BC18" s="19"/>
      <c r="BD18" s="19">
        <v>4.8187685914005997E-2</v>
      </c>
      <c r="BE18" s="19"/>
      <c r="BF18" s="19">
        <v>4.86040109670242E-2</v>
      </c>
      <c r="BG18" s="19"/>
      <c r="BH18" s="19">
        <v>8.4755446939855802E-2</v>
      </c>
      <c r="BI18" s="19"/>
      <c r="BJ18" s="19">
        <v>4.1504701403503499E-2</v>
      </c>
      <c r="BK18" s="19"/>
      <c r="BL18" s="19">
        <v>0.32529597809835398</v>
      </c>
      <c r="BM18" s="19">
        <v>3.5739196545739199E-3</v>
      </c>
      <c r="BN18" s="19">
        <v>3.7278842953188E-2</v>
      </c>
      <c r="BO18" s="19">
        <v>4.8005546498452199E-2</v>
      </c>
      <c r="BP18" s="19"/>
      <c r="BQ18" s="19">
        <v>5.2761252026831303E-2</v>
      </c>
      <c r="BR18" s="19">
        <v>3.5257786013036502E-2</v>
      </c>
      <c r="BS18" s="19">
        <v>7.8226969564446996E-2</v>
      </c>
      <c r="BT18" s="19">
        <v>8.1887093191821206E-2</v>
      </c>
      <c r="BU18" s="19">
        <v>0.122207565745239</v>
      </c>
      <c r="BV18" s="19">
        <v>0.15538298494435701</v>
      </c>
      <c r="BW18" s="19"/>
      <c r="BX18" s="19">
        <v>4.5133504370129099E-2</v>
      </c>
      <c r="BY18" s="19">
        <v>3.6828393385885803E-2</v>
      </c>
      <c r="BZ18" s="19">
        <v>6.2901196233679194E-2</v>
      </c>
      <c r="CA18" s="19">
        <v>8.1587993102079495E-2</v>
      </c>
      <c r="CB18" s="19">
        <v>0.12895312741297901</v>
      </c>
      <c r="CC18" s="19">
        <v>0.21245481262378099</v>
      </c>
    </row>
    <row r="19" spans="2:81" x14ac:dyDescent="0.35">
      <c r="B19" s="16"/>
    </row>
    <row r="20" spans="2:81" x14ac:dyDescent="0.35">
      <c r="B20" t="s">
        <v>90</v>
      </c>
    </row>
    <row r="21" spans="2:81" x14ac:dyDescent="0.35">
      <c r="B21" t="s">
        <v>91</v>
      </c>
    </row>
    <row r="23" spans="2:81" x14ac:dyDescent="0.35">
      <c r="B23"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M19"/>
  <sheetViews>
    <sheetView showGridLines="0" workbookViewId="0">
      <pane xSplit="2" topLeftCell="C1" activePane="topRight" state="frozen"/>
      <selection pane="topRight" activeCell="B13" sqref="B13"/>
    </sheetView>
  </sheetViews>
  <sheetFormatPr defaultColWidth="10.90625" defaultRowHeight="14.5" x14ac:dyDescent="0.35"/>
  <cols>
    <col min="2" max="2" width="25.7265625" customWidth="1"/>
    <col min="3" max="13" width="20.7265625" customWidth="1"/>
  </cols>
  <sheetData>
    <row r="2" spans="2:13" ht="40" customHeight="1" x14ac:dyDescent="0.35">
      <c r="D2" s="31" t="s">
        <v>430</v>
      </c>
      <c r="E2" s="27"/>
      <c r="F2" s="27"/>
      <c r="G2" s="27"/>
      <c r="H2" s="27"/>
      <c r="I2" s="27"/>
      <c r="J2" s="27"/>
      <c r="K2" s="27"/>
      <c r="L2" s="27"/>
      <c r="M2" s="27"/>
    </row>
    <row r="6" spans="2:13" ht="50" customHeight="1" x14ac:dyDescent="0.35">
      <c r="B6" s="20" t="s">
        <v>15</v>
      </c>
      <c r="C6" s="20" t="s">
        <v>418</v>
      </c>
      <c r="D6" s="20" t="s">
        <v>419</v>
      </c>
      <c r="E6" s="20" t="s">
        <v>420</v>
      </c>
      <c r="F6" s="20" t="s">
        <v>421</v>
      </c>
      <c r="G6" s="20" t="s">
        <v>422</v>
      </c>
      <c r="H6" s="20" t="s">
        <v>423</v>
      </c>
      <c r="I6" s="20" t="s">
        <v>424</v>
      </c>
      <c r="J6" s="20" t="s">
        <v>425</v>
      </c>
      <c r="K6" s="20" t="s">
        <v>426</v>
      </c>
      <c r="L6" s="20" t="s">
        <v>427</v>
      </c>
    </row>
    <row r="7" spans="2:13" x14ac:dyDescent="0.35">
      <c r="B7" s="18" t="s">
        <v>428</v>
      </c>
      <c r="C7" s="17">
        <v>0.13372015414528399</v>
      </c>
      <c r="D7" s="17">
        <v>7.9891867520804905E-2</v>
      </c>
      <c r="E7" s="17">
        <v>0.29958553457720899</v>
      </c>
      <c r="F7" s="17">
        <v>0.12675982513852799</v>
      </c>
      <c r="G7" s="17">
        <v>9.7524978079393101E-2</v>
      </c>
      <c r="H7" s="17">
        <v>0.10446560901018501</v>
      </c>
      <c r="I7" s="17">
        <v>0.633832590787337</v>
      </c>
      <c r="J7" s="17">
        <v>0.53023022427282496</v>
      </c>
      <c r="K7" s="17">
        <v>0.420501823261484</v>
      </c>
      <c r="L7" s="17">
        <v>0.62471870964785503</v>
      </c>
    </row>
    <row r="8" spans="2:13" x14ac:dyDescent="0.35">
      <c r="B8" s="18" t="s">
        <v>58</v>
      </c>
      <c r="C8" s="17">
        <v>0.110526604860223</v>
      </c>
      <c r="D8" s="17">
        <v>6.2385491336436498E-2</v>
      </c>
      <c r="E8" s="17">
        <v>0.171595675176622</v>
      </c>
      <c r="F8" s="17">
        <v>0.116738979376249</v>
      </c>
      <c r="G8" s="17">
        <v>8.4725184938037004E-2</v>
      </c>
      <c r="H8" s="17">
        <v>9.8955588205837997E-2</v>
      </c>
      <c r="I8" s="17">
        <v>0.13719944245385601</v>
      </c>
      <c r="J8" s="17">
        <v>0.14421736195248799</v>
      </c>
      <c r="K8" s="17">
        <v>0.165401026845689</v>
      </c>
      <c r="L8" s="17">
        <v>0.15440040583568099</v>
      </c>
    </row>
    <row r="9" spans="2:13" x14ac:dyDescent="0.35">
      <c r="B9" s="18" t="s">
        <v>59</v>
      </c>
      <c r="C9" s="17">
        <v>0.24394122502237001</v>
      </c>
      <c r="D9" s="17">
        <v>0.15683835027512599</v>
      </c>
      <c r="E9" s="17">
        <v>0.24083204032578001</v>
      </c>
      <c r="F9" s="17">
        <v>0.27811176137695898</v>
      </c>
      <c r="G9" s="17">
        <v>0.19197458745898899</v>
      </c>
      <c r="H9" s="17">
        <v>0.23132975702211001</v>
      </c>
      <c r="I9" s="17">
        <v>0.103412911705175</v>
      </c>
      <c r="J9" s="17">
        <v>0.136867087039346</v>
      </c>
      <c r="K9" s="17">
        <v>0.19232244977881799</v>
      </c>
      <c r="L9" s="17">
        <v>0.10485939991309901</v>
      </c>
    </row>
    <row r="10" spans="2:13" x14ac:dyDescent="0.35">
      <c r="B10" s="18" t="s">
        <v>102</v>
      </c>
      <c r="C10" s="17">
        <v>0.24581446205233901</v>
      </c>
      <c r="D10" s="17">
        <v>0.22862619718115099</v>
      </c>
      <c r="E10" s="17">
        <v>0.14163070858681701</v>
      </c>
      <c r="F10" s="17">
        <v>0.24558760589786599</v>
      </c>
      <c r="G10" s="17">
        <v>0.30352146757175402</v>
      </c>
      <c r="H10" s="17">
        <v>0.28461420715260499</v>
      </c>
      <c r="I10" s="17">
        <v>4.8883618815988301E-2</v>
      </c>
      <c r="J10" s="17">
        <v>8.60421943865841E-2</v>
      </c>
      <c r="K10" s="17">
        <v>9.3845640798933705E-2</v>
      </c>
      <c r="L10" s="17">
        <v>4.8862842651953703E-2</v>
      </c>
    </row>
    <row r="11" spans="2:13" x14ac:dyDescent="0.35">
      <c r="B11" s="18" t="s">
        <v>429</v>
      </c>
      <c r="C11" s="17">
        <v>0.22905270724079299</v>
      </c>
      <c r="D11" s="17">
        <v>0.43990393916241999</v>
      </c>
      <c r="E11" s="17">
        <v>0.113034524221635</v>
      </c>
      <c r="F11" s="17">
        <v>0.19234409995950999</v>
      </c>
      <c r="G11" s="17">
        <v>0.29773069430664201</v>
      </c>
      <c r="H11" s="17">
        <v>0.24720689137320701</v>
      </c>
      <c r="I11" s="17">
        <v>4.2245182213013897E-2</v>
      </c>
      <c r="J11" s="17">
        <v>7.81445451695537E-2</v>
      </c>
      <c r="K11" s="17">
        <v>8.9552692744334805E-2</v>
      </c>
      <c r="L11" s="17">
        <v>2.8687755924991201E-2</v>
      </c>
    </row>
    <row r="12" spans="2:13" x14ac:dyDescent="0.35">
      <c r="B12" s="18" t="s">
        <v>87</v>
      </c>
      <c r="C12" s="17">
        <v>3.6944846678990603E-2</v>
      </c>
      <c r="D12" s="17">
        <v>3.23541545240612E-2</v>
      </c>
      <c r="E12" s="17">
        <v>3.33215171119364E-2</v>
      </c>
      <c r="F12" s="17">
        <v>4.0457728250888003E-2</v>
      </c>
      <c r="G12" s="17">
        <v>2.45230876451859E-2</v>
      </c>
      <c r="H12" s="17">
        <v>3.3427947236054502E-2</v>
      </c>
      <c r="I12" s="17">
        <v>3.4426254024630301E-2</v>
      </c>
      <c r="J12" s="17">
        <v>2.4498587179203599E-2</v>
      </c>
      <c r="K12" s="17">
        <v>3.8376366570740901E-2</v>
      </c>
      <c r="L12" s="17">
        <v>3.8470886026420299E-2</v>
      </c>
    </row>
    <row r="13" spans="2:13" x14ac:dyDescent="0.35">
      <c r="B13" s="16" t="s">
        <v>627</v>
      </c>
      <c r="C13" s="16"/>
      <c r="D13" s="16"/>
      <c r="E13" s="16"/>
      <c r="F13" s="16"/>
      <c r="G13" s="16"/>
      <c r="H13" s="16"/>
      <c r="I13" s="16"/>
      <c r="J13" s="16"/>
      <c r="K13" s="16"/>
      <c r="L13" s="16"/>
    </row>
    <row r="14" spans="2:13" x14ac:dyDescent="0.35">
      <c r="B14" t="s">
        <v>90</v>
      </c>
    </row>
    <row r="15" spans="2:13" x14ac:dyDescent="0.35">
      <c r="B15" t="s">
        <v>91</v>
      </c>
    </row>
    <row r="19" spans="2:2" x14ac:dyDescent="0.35">
      <c r="B19"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CC19"/>
  <sheetViews>
    <sheetView showGridLines="0" workbookViewId="0">
      <pane xSplit="2" topLeftCell="C1" activePane="topRight" state="frozen"/>
      <selection pane="topRight" activeCell="BL7" sqref="BL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0.13372015414528399</v>
      </c>
      <c r="D9" s="17">
        <v>0.12646073956523801</v>
      </c>
      <c r="E9" s="17">
        <v>0.13955402426446201</v>
      </c>
      <c r="F9" s="17"/>
      <c r="G9" s="17">
        <v>8.2606132023733E-2</v>
      </c>
      <c r="H9" s="17">
        <v>0.154039919147437</v>
      </c>
      <c r="I9" s="17">
        <v>0.150011590764909</v>
      </c>
      <c r="J9" s="17">
        <v>0.20710527172284601</v>
      </c>
      <c r="K9" s="17">
        <v>0.15930089671274</v>
      </c>
      <c r="L9" s="17">
        <v>6.10302726609709E-2</v>
      </c>
      <c r="M9" s="17"/>
      <c r="N9" s="17">
        <v>0.113543492060145</v>
      </c>
      <c r="O9" s="17">
        <v>0.168475067449881</v>
      </c>
      <c r="P9" s="17">
        <v>0.105232618149194</v>
      </c>
      <c r="Q9" s="17">
        <v>0.14762959651917901</v>
      </c>
      <c r="R9" s="17"/>
      <c r="S9" s="17">
        <v>0.10914274131594801</v>
      </c>
      <c r="T9" s="17">
        <v>0.120001891211336</v>
      </c>
      <c r="U9" s="17">
        <v>9.3092077765243503E-2</v>
      </c>
      <c r="V9" s="17">
        <v>0.12228943121951</v>
      </c>
      <c r="W9" s="17">
        <v>9.4859480077045893E-2</v>
      </c>
      <c r="X9" s="17">
        <v>0.15298855832771299</v>
      </c>
      <c r="Y9" s="17">
        <v>0.110661194302924</v>
      </c>
      <c r="Z9" s="17">
        <v>0.20830241188906301</v>
      </c>
      <c r="AA9" s="17">
        <v>0.12635988160383499</v>
      </c>
      <c r="AB9" s="17">
        <v>0.21819547471837999</v>
      </c>
      <c r="AC9" s="17">
        <v>0.14947716831300301</v>
      </c>
      <c r="AD9" s="17">
        <v>0.197075518578574</v>
      </c>
      <c r="AE9" s="17"/>
      <c r="AF9" s="17">
        <v>0.126881453502144</v>
      </c>
      <c r="AG9" s="17">
        <v>0.20589126303381899</v>
      </c>
      <c r="AH9" s="17">
        <v>0.11983783336214</v>
      </c>
      <c r="AI9" s="17">
        <v>0.195821119311792</v>
      </c>
      <c r="AJ9" s="17"/>
      <c r="AK9" s="17">
        <v>0.11889597162963</v>
      </c>
      <c r="AL9" s="17">
        <v>0.17173537724228</v>
      </c>
      <c r="AM9" s="17"/>
      <c r="AN9" s="17">
        <v>0.12679581928768999</v>
      </c>
      <c r="AO9" s="17">
        <v>0.13244105000561801</v>
      </c>
      <c r="AP9" s="17">
        <v>0.14502565676191301</v>
      </c>
      <c r="AQ9" s="17">
        <v>0.12913777557242301</v>
      </c>
      <c r="AR9" s="17">
        <v>0.15724338192020501</v>
      </c>
      <c r="AS9" s="17">
        <v>0.102613779237581</v>
      </c>
      <c r="AT9" s="17"/>
      <c r="AU9" s="17">
        <v>0.110499802391702</v>
      </c>
      <c r="AV9" s="17">
        <v>0.16530177512029601</v>
      </c>
      <c r="AW9" s="17"/>
      <c r="AX9" s="17">
        <v>0.170540691445942</v>
      </c>
      <c r="AY9" s="17">
        <v>0.124853527851611</v>
      </c>
      <c r="AZ9" s="17"/>
      <c r="BA9" s="17">
        <v>0.13700419547137399</v>
      </c>
      <c r="BB9" s="17">
        <v>0.11884230242756</v>
      </c>
      <c r="BC9" s="17"/>
      <c r="BD9" s="17">
        <v>0.111707014507784</v>
      </c>
      <c r="BE9" s="17"/>
      <c r="BF9" s="17">
        <v>8.7438937011387205E-2</v>
      </c>
      <c r="BG9" s="17"/>
      <c r="BH9" s="17">
        <v>0.189579188363072</v>
      </c>
      <c r="BI9" s="17"/>
      <c r="BJ9" s="17">
        <v>0.161107003862417</v>
      </c>
      <c r="BK9" s="17"/>
      <c r="BL9" s="17">
        <v>0.36457606235968698</v>
      </c>
      <c r="BM9" s="17">
        <v>3.5543658279415399E-2</v>
      </c>
      <c r="BN9" s="17">
        <v>7.7306936400403301E-2</v>
      </c>
      <c r="BO9" s="17">
        <v>0.152622272131717</v>
      </c>
      <c r="BP9" s="17"/>
      <c r="BQ9" s="17">
        <v>0.129703513941193</v>
      </c>
      <c r="BR9" s="17">
        <v>8.1063861868647294E-2</v>
      </c>
      <c r="BS9" s="17">
        <v>9.7069048752360207E-2</v>
      </c>
      <c r="BT9" s="17">
        <v>9.4427378640746004E-2</v>
      </c>
      <c r="BU9" s="17">
        <v>0.15903087975004601</v>
      </c>
      <c r="BV9" s="17">
        <v>0.214281931932192</v>
      </c>
      <c r="BW9" s="17"/>
      <c r="BX9" s="17">
        <v>0.10309538296262601</v>
      </c>
      <c r="BY9" s="17">
        <v>9.85753470354096E-2</v>
      </c>
      <c r="BZ9" s="17">
        <v>9.1059992648372196E-2</v>
      </c>
      <c r="CA9" s="17">
        <v>9.0467783307231306E-2</v>
      </c>
      <c r="CB9" s="17">
        <v>0.23659437763570701</v>
      </c>
      <c r="CC9" s="17">
        <v>0.29151355014175001</v>
      </c>
    </row>
    <row r="10" spans="2:81" x14ac:dyDescent="0.35">
      <c r="B10" s="18" t="s">
        <v>58</v>
      </c>
      <c r="C10" s="17">
        <v>0.110526604860223</v>
      </c>
      <c r="D10" s="17">
        <v>9.8960202858951796E-2</v>
      </c>
      <c r="E10" s="17">
        <v>0.120681460750152</v>
      </c>
      <c r="F10" s="17"/>
      <c r="G10" s="17">
        <v>0.116584574995096</v>
      </c>
      <c r="H10" s="17">
        <v>0.10501163284284599</v>
      </c>
      <c r="I10" s="17">
        <v>0.122138166147889</v>
      </c>
      <c r="J10" s="17">
        <v>0.101345218294822</v>
      </c>
      <c r="K10" s="17">
        <v>0.108289453388465</v>
      </c>
      <c r="L10" s="17">
        <v>0.110691039990457</v>
      </c>
      <c r="M10" s="17"/>
      <c r="N10" s="17">
        <v>0.10820987155956099</v>
      </c>
      <c r="O10" s="17">
        <v>0.149039177672151</v>
      </c>
      <c r="P10" s="17">
        <v>9.5693856987326104E-2</v>
      </c>
      <c r="Q10" s="17">
        <v>9.0991334974421301E-2</v>
      </c>
      <c r="R10" s="17"/>
      <c r="S10" s="17">
        <v>0.110009673210908</v>
      </c>
      <c r="T10" s="17">
        <v>0.151880010484502</v>
      </c>
      <c r="U10" s="17">
        <v>9.1851272908403295E-2</v>
      </c>
      <c r="V10" s="17">
        <v>6.4836392544635302E-2</v>
      </c>
      <c r="W10" s="17">
        <v>0.128749206076232</v>
      </c>
      <c r="X10" s="17">
        <v>7.9603147551327802E-2</v>
      </c>
      <c r="Y10" s="17">
        <v>0.13881944600226701</v>
      </c>
      <c r="Z10" s="17">
        <v>9.7478452103627294E-2</v>
      </c>
      <c r="AA10" s="17">
        <v>7.0290952451154506E-2</v>
      </c>
      <c r="AB10" s="17">
        <v>0.124751174936075</v>
      </c>
      <c r="AC10" s="17">
        <v>0.16520684610754899</v>
      </c>
      <c r="AD10" s="17">
        <v>0.131993376491505</v>
      </c>
      <c r="AE10" s="17"/>
      <c r="AF10" s="17">
        <v>0.103004110344737</v>
      </c>
      <c r="AG10" s="17">
        <v>0.11551087132082501</v>
      </c>
      <c r="AH10" s="17">
        <v>0.191790492739704</v>
      </c>
      <c r="AI10" s="17">
        <v>0.117237059107417</v>
      </c>
      <c r="AJ10" s="17"/>
      <c r="AK10" s="17">
        <v>0.12684695790282799</v>
      </c>
      <c r="AL10" s="17">
        <v>0.129534267640326</v>
      </c>
      <c r="AM10" s="17"/>
      <c r="AN10" s="17">
        <v>0.11357754770881</v>
      </c>
      <c r="AO10" s="17">
        <v>0.117807162751887</v>
      </c>
      <c r="AP10" s="17">
        <v>0.111192752176871</v>
      </c>
      <c r="AQ10" s="17">
        <v>8.8151170199430001E-2</v>
      </c>
      <c r="AR10" s="17">
        <v>0.12917047134934101</v>
      </c>
      <c r="AS10" s="17">
        <v>8.7859047294262194E-2</v>
      </c>
      <c r="AT10" s="17"/>
      <c r="AU10" s="17">
        <v>9.2310773349184999E-2</v>
      </c>
      <c r="AV10" s="17">
        <v>0.135342323746688</v>
      </c>
      <c r="AW10" s="17"/>
      <c r="AX10" s="17">
        <v>0.115130117846998</v>
      </c>
      <c r="AY10" s="17">
        <v>0.10941804881286001</v>
      </c>
      <c r="AZ10" s="17"/>
      <c r="BA10" s="17">
        <v>0.11718217374293299</v>
      </c>
      <c r="BB10" s="17">
        <v>7.8379627791539605E-2</v>
      </c>
      <c r="BC10" s="17"/>
      <c r="BD10" s="17">
        <v>7.25634637679759E-2</v>
      </c>
      <c r="BE10" s="17"/>
      <c r="BF10" s="17">
        <v>6.9193455989232197E-2</v>
      </c>
      <c r="BG10" s="17"/>
      <c r="BH10" s="17">
        <v>0.114935516046565</v>
      </c>
      <c r="BI10" s="17"/>
      <c r="BJ10" s="17">
        <v>0.21235972678686599</v>
      </c>
      <c r="BK10" s="17"/>
      <c r="BL10" s="17">
        <v>0.18810879824778701</v>
      </c>
      <c r="BM10" s="17">
        <v>4.2739792108702802E-2</v>
      </c>
      <c r="BN10" s="17">
        <v>9.5338318179292295E-2</v>
      </c>
      <c r="BO10" s="17">
        <v>0.14293722042190299</v>
      </c>
      <c r="BP10" s="17"/>
      <c r="BQ10" s="17">
        <v>0.11633818705377</v>
      </c>
      <c r="BR10" s="17">
        <v>8.0607551394764804E-2</v>
      </c>
      <c r="BS10" s="17">
        <v>7.3562594387049096E-2</v>
      </c>
      <c r="BT10" s="17">
        <v>0.12356920431075601</v>
      </c>
      <c r="BU10" s="17">
        <v>0.21505627234007901</v>
      </c>
      <c r="BV10" s="17">
        <v>0.11759476933202399</v>
      </c>
      <c r="BW10" s="17"/>
      <c r="BX10" s="17">
        <v>0.109207856418992</v>
      </c>
      <c r="BY10" s="17">
        <v>0.111210163898553</v>
      </c>
      <c r="BZ10" s="17">
        <v>9.1567299715200806E-2</v>
      </c>
      <c r="CA10" s="17">
        <v>9.8676394770217196E-2</v>
      </c>
      <c r="CB10" s="17">
        <v>0.234874383664498</v>
      </c>
      <c r="CC10" s="17">
        <v>8.3048712732744001E-2</v>
      </c>
    </row>
    <row r="11" spans="2:81" x14ac:dyDescent="0.35">
      <c r="B11" s="18" t="s">
        <v>59</v>
      </c>
      <c r="C11" s="17">
        <v>0.24394122502237001</v>
      </c>
      <c r="D11" s="17">
        <v>0.245879975010309</v>
      </c>
      <c r="E11" s="17">
        <v>0.24320106944779199</v>
      </c>
      <c r="F11" s="17"/>
      <c r="G11" s="17">
        <v>0.25783826964067802</v>
      </c>
      <c r="H11" s="17">
        <v>0.19856222361544201</v>
      </c>
      <c r="I11" s="17">
        <v>0.27287558885385499</v>
      </c>
      <c r="J11" s="17">
        <v>0.26323879260545302</v>
      </c>
      <c r="K11" s="17">
        <v>0.22790059678496499</v>
      </c>
      <c r="L11" s="17">
        <v>0.24359739993841001</v>
      </c>
      <c r="M11" s="17"/>
      <c r="N11" s="17">
        <v>0.24964674190317199</v>
      </c>
      <c r="O11" s="17">
        <v>0.24378338910715799</v>
      </c>
      <c r="P11" s="17">
        <v>0.25331661720146198</v>
      </c>
      <c r="Q11" s="17">
        <v>0.21831809934219301</v>
      </c>
      <c r="R11" s="17"/>
      <c r="S11" s="17">
        <v>0.227211491225592</v>
      </c>
      <c r="T11" s="17">
        <v>0.240274265385405</v>
      </c>
      <c r="U11" s="17">
        <v>0.26971093883632002</v>
      </c>
      <c r="V11" s="17">
        <v>0.22215757768580699</v>
      </c>
      <c r="W11" s="17">
        <v>0.33391992376651802</v>
      </c>
      <c r="X11" s="17">
        <v>0.190790126943053</v>
      </c>
      <c r="Y11" s="17">
        <v>0.27232187990648998</v>
      </c>
      <c r="Z11" s="17">
        <v>0.20083634883551199</v>
      </c>
      <c r="AA11" s="17">
        <v>0.229108526288863</v>
      </c>
      <c r="AB11" s="17">
        <v>0.28190358084504802</v>
      </c>
      <c r="AC11" s="17">
        <v>0.25603583306445499</v>
      </c>
      <c r="AD11" s="17">
        <v>0.20893016762299299</v>
      </c>
      <c r="AE11" s="17"/>
      <c r="AF11" s="17">
        <v>0.240299721207441</v>
      </c>
      <c r="AG11" s="17">
        <v>0.279715100501713</v>
      </c>
      <c r="AH11" s="17">
        <v>0.24166720480034101</v>
      </c>
      <c r="AI11" s="17">
        <v>0.213558166256127</v>
      </c>
      <c r="AJ11" s="17"/>
      <c r="AK11" s="17">
        <v>0.25572284748808899</v>
      </c>
      <c r="AL11" s="17">
        <v>0.19925460215483401</v>
      </c>
      <c r="AM11" s="17"/>
      <c r="AN11" s="17">
        <v>0.21980645174737001</v>
      </c>
      <c r="AO11" s="17">
        <v>0.244729085322614</v>
      </c>
      <c r="AP11" s="17">
        <v>0.25024198949476201</v>
      </c>
      <c r="AQ11" s="17">
        <v>0.29509800232820199</v>
      </c>
      <c r="AR11" s="17">
        <v>0.230120089918949</v>
      </c>
      <c r="AS11" s="17">
        <v>0.18015326728589401</v>
      </c>
      <c r="AT11" s="17"/>
      <c r="AU11" s="17">
        <v>0.234119681682253</v>
      </c>
      <c r="AV11" s="17">
        <v>0.25709266209392601</v>
      </c>
      <c r="AW11" s="17"/>
      <c r="AX11" s="17">
        <v>0.23283240382732501</v>
      </c>
      <c r="AY11" s="17">
        <v>0.246616301849615</v>
      </c>
      <c r="AZ11" s="17"/>
      <c r="BA11" s="17">
        <v>0.249214089939362</v>
      </c>
      <c r="BB11" s="17">
        <v>0.22041679919863999</v>
      </c>
      <c r="BC11" s="17"/>
      <c r="BD11" s="17">
        <v>0.23316547756251099</v>
      </c>
      <c r="BE11" s="17"/>
      <c r="BF11" s="17">
        <v>0.21713831125938199</v>
      </c>
      <c r="BG11" s="17"/>
      <c r="BH11" s="17">
        <v>0.27781684923433903</v>
      </c>
      <c r="BI11" s="17"/>
      <c r="BJ11" s="17">
        <v>0.19344807054340801</v>
      </c>
      <c r="BK11" s="17"/>
      <c r="BL11" s="17">
        <v>0.26743430329767298</v>
      </c>
      <c r="BM11" s="17">
        <v>0.16019124836669901</v>
      </c>
      <c r="BN11" s="17">
        <v>0.24611573462799599</v>
      </c>
      <c r="BO11" s="17">
        <v>0.30118356569735799</v>
      </c>
      <c r="BP11" s="17"/>
      <c r="BQ11" s="17">
        <v>0.24136474939494201</v>
      </c>
      <c r="BR11" s="17">
        <v>0.24283781390832199</v>
      </c>
      <c r="BS11" s="17">
        <v>0.24155794229964</v>
      </c>
      <c r="BT11" s="17">
        <v>0.24790126072938701</v>
      </c>
      <c r="BU11" s="17">
        <v>0.229561933831883</v>
      </c>
      <c r="BV11" s="17">
        <v>0.28206214288397502</v>
      </c>
      <c r="BW11" s="17"/>
      <c r="BX11" s="17">
        <v>0.25599512477198</v>
      </c>
      <c r="BY11" s="17">
        <v>0.221278041338447</v>
      </c>
      <c r="BZ11" s="17">
        <v>0.22021178949661599</v>
      </c>
      <c r="CA11" s="17">
        <v>0.27545858823385899</v>
      </c>
      <c r="CB11" s="17">
        <v>0.18599103755190699</v>
      </c>
      <c r="CC11" s="17">
        <v>0.32567023988216498</v>
      </c>
    </row>
    <row r="12" spans="2:81" x14ac:dyDescent="0.35">
      <c r="B12" s="18" t="s">
        <v>102</v>
      </c>
      <c r="C12" s="17">
        <v>0.24581446205233901</v>
      </c>
      <c r="D12" s="17">
        <v>0.24005854608725799</v>
      </c>
      <c r="E12" s="17">
        <v>0.25099952061279002</v>
      </c>
      <c r="F12" s="17"/>
      <c r="G12" s="17">
        <v>0.26153154549049501</v>
      </c>
      <c r="H12" s="17">
        <v>0.24421324143377299</v>
      </c>
      <c r="I12" s="17">
        <v>0.241582265528827</v>
      </c>
      <c r="J12" s="17">
        <v>0.223386102089939</v>
      </c>
      <c r="K12" s="17">
        <v>0.22923935949475999</v>
      </c>
      <c r="L12" s="17">
        <v>0.26942226696093702</v>
      </c>
      <c r="M12" s="17"/>
      <c r="N12" s="17">
        <v>0.25685211958535797</v>
      </c>
      <c r="O12" s="17">
        <v>0.22467057355929901</v>
      </c>
      <c r="P12" s="17">
        <v>0.247401274938368</v>
      </c>
      <c r="Q12" s="17">
        <v>0.257024778792664</v>
      </c>
      <c r="R12" s="17"/>
      <c r="S12" s="17">
        <v>0.205253791716206</v>
      </c>
      <c r="T12" s="17">
        <v>0.23304430844659199</v>
      </c>
      <c r="U12" s="17">
        <v>0.29860825294915999</v>
      </c>
      <c r="V12" s="17">
        <v>0.33704896977100002</v>
      </c>
      <c r="W12" s="17">
        <v>0.22921640272215499</v>
      </c>
      <c r="X12" s="17">
        <v>0.25274919195145501</v>
      </c>
      <c r="Y12" s="17">
        <v>0.26732219771569199</v>
      </c>
      <c r="Z12" s="17">
        <v>0.19894404008663699</v>
      </c>
      <c r="AA12" s="17">
        <v>0.27213506606659699</v>
      </c>
      <c r="AB12" s="17">
        <v>0.174413155857019</v>
      </c>
      <c r="AC12" s="17">
        <v>0.21654938888546099</v>
      </c>
      <c r="AD12" s="17">
        <v>0.20462403554176001</v>
      </c>
      <c r="AE12" s="17"/>
      <c r="AF12" s="17">
        <v>0.25449588554612201</v>
      </c>
      <c r="AG12" s="17">
        <v>0.19211114876341401</v>
      </c>
      <c r="AH12" s="17">
        <v>0.21576656650302001</v>
      </c>
      <c r="AI12" s="17">
        <v>0.20640956377903799</v>
      </c>
      <c r="AJ12" s="17"/>
      <c r="AK12" s="17">
        <v>0.24447520595135999</v>
      </c>
      <c r="AL12" s="17">
        <v>0.25564692865357302</v>
      </c>
      <c r="AM12" s="17"/>
      <c r="AN12" s="17">
        <v>0.22824443788714299</v>
      </c>
      <c r="AO12" s="17">
        <v>0.25091107624074599</v>
      </c>
      <c r="AP12" s="17">
        <v>0.23184130300287201</v>
      </c>
      <c r="AQ12" s="17">
        <v>0.24792247890507499</v>
      </c>
      <c r="AR12" s="17">
        <v>0.20818572748832401</v>
      </c>
      <c r="AS12" s="17">
        <v>0.45965954922326502</v>
      </c>
      <c r="AT12" s="17"/>
      <c r="AU12" s="17">
        <v>0.26234598434314699</v>
      </c>
      <c r="AV12" s="17">
        <v>0.221983901196634</v>
      </c>
      <c r="AW12" s="17"/>
      <c r="AX12" s="17">
        <v>0.204944489597674</v>
      </c>
      <c r="AY12" s="17">
        <v>0.25565621882598999</v>
      </c>
      <c r="AZ12" s="17"/>
      <c r="BA12" s="17">
        <v>0.23877874956982201</v>
      </c>
      <c r="BB12" s="17">
        <v>0.28044636394351902</v>
      </c>
      <c r="BC12" s="17"/>
      <c r="BD12" s="17">
        <v>0.25419586571816499</v>
      </c>
      <c r="BE12" s="17"/>
      <c r="BF12" s="17">
        <v>0.285023029603588</v>
      </c>
      <c r="BG12" s="17"/>
      <c r="BH12" s="17">
        <v>0.17286598234665601</v>
      </c>
      <c r="BI12" s="17"/>
      <c r="BJ12" s="17">
        <v>0.24037213280581901</v>
      </c>
      <c r="BK12" s="17"/>
      <c r="BL12" s="17">
        <v>7.8907727082114396E-2</v>
      </c>
      <c r="BM12" s="17">
        <v>0.26396011644067502</v>
      </c>
      <c r="BN12" s="17">
        <v>0.31789885916298899</v>
      </c>
      <c r="BO12" s="17">
        <v>0.24605980880449399</v>
      </c>
      <c r="BP12" s="17"/>
      <c r="BQ12" s="17">
        <v>0.26544434031894698</v>
      </c>
      <c r="BR12" s="17">
        <v>0.26321174566217798</v>
      </c>
      <c r="BS12" s="17">
        <v>0.25320645093301503</v>
      </c>
      <c r="BT12" s="17">
        <v>0.24436488371211401</v>
      </c>
      <c r="BU12" s="17">
        <v>0.18775204950053501</v>
      </c>
      <c r="BV12" s="17">
        <v>0.21208502274021199</v>
      </c>
      <c r="BW12" s="17"/>
      <c r="BX12" s="17">
        <v>0.27194937631289501</v>
      </c>
      <c r="BY12" s="17">
        <v>0.22785427630918101</v>
      </c>
      <c r="BZ12" s="17">
        <v>0.28597352116149199</v>
      </c>
      <c r="CA12" s="17">
        <v>0.23674513169081099</v>
      </c>
      <c r="CB12" s="17">
        <v>0.16664207960072</v>
      </c>
      <c r="CC12" s="17">
        <v>0.17118126469897099</v>
      </c>
    </row>
    <row r="13" spans="2:81" x14ac:dyDescent="0.35">
      <c r="B13" s="18" t="s">
        <v>429</v>
      </c>
      <c r="C13" s="17">
        <v>0.22905270724079299</v>
      </c>
      <c r="D13" s="17">
        <v>0.26321400461347999</v>
      </c>
      <c r="E13" s="17">
        <v>0.19743845153765199</v>
      </c>
      <c r="F13" s="17"/>
      <c r="G13" s="17">
        <v>0.22463854257688001</v>
      </c>
      <c r="H13" s="17">
        <v>0.26454320317658703</v>
      </c>
      <c r="I13" s="17">
        <v>0.19081170901878999</v>
      </c>
      <c r="J13" s="17">
        <v>0.174477854482155</v>
      </c>
      <c r="K13" s="17">
        <v>0.22515470660057901</v>
      </c>
      <c r="L13" s="17">
        <v>0.280237327054497</v>
      </c>
      <c r="M13" s="17"/>
      <c r="N13" s="17">
        <v>0.246749551316094</v>
      </c>
      <c r="O13" s="17">
        <v>0.18214262786093599</v>
      </c>
      <c r="P13" s="17">
        <v>0.25210175081237202</v>
      </c>
      <c r="Q13" s="17">
        <v>0.23965271758249301</v>
      </c>
      <c r="R13" s="17"/>
      <c r="S13" s="17">
        <v>0.32020889572209799</v>
      </c>
      <c r="T13" s="17">
        <v>0.21173581767954999</v>
      </c>
      <c r="U13" s="17">
        <v>0.198359632138844</v>
      </c>
      <c r="V13" s="17">
        <v>0.21324554840534801</v>
      </c>
      <c r="W13" s="17">
        <v>0.21325498735804899</v>
      </c>
      <c r="X13" s="17">
        <v>0.27589602425096299</v>
      </c>
      <c r="Y13" s="17">
        <v>0.184296656133316</v>
      </c>
      <c r="Z13" s="17">
        <v>0.27919483381556098</v>
      </c>
      <c r="AA13" s="17">
        <v>0.25625980233207601</v>
      </c>
      <c r="AB13" s="17">
        <v>0.16714803236494899</v>
      </c>
      <c r="AC13" s="17">
        <v>0.18543585068290999</v>
      </c>
      <c r="AD13" s="17">
        <v>0.15057242384206099</v>
      </c>
      <c r="AE13" s="17"/>
      <c r="AF13" s="17">
        <v>0.236031065263208</v>
      </c>
      <c r="AG13" s="17">
        <v>0.17932466115130999</v>
      </c>
      <c r="AH13" s="17">
        <v>0.20124114239461</v>
      </c>
      <c r="AI13" s="17">
        <v>0.143429815878999</v>
      </c>
      <c r="AJ13" s="17"/>
      <c r="AK13" s="17">
        <v>0.25405901702809303</v>
      </c>
      <c r="AL13" s="17">
        <v>0.19260827928139901</v>
      </c>
      <c r="AM13" s="17"/>
      <c r="AN13" s="17">
        <v>0.28758506098728798</v>
      </c>
      <c r="AO13" s="17">
        <v>0.21565339694618399</v>
      </c>
      <c r="AP13" s="17">
        <v>0.19461471258081101</v>
      </c>
      <c r="AQ13" s="17">
        <v>0.20030883641848701</v>
      </c>
      <c r="AR13" s="17">
        <v>0.24328823398434599</v>
      </c>
      <c r="AS13" s="17">
        <v>0.153752266482134</v>
      </c>
      <c r="AT13" s="17"/>
      <c r="AU13" s="17">
        <v>0.27012331540677598</v>
      </c>
      <c r="AV13" s="17">
        <v>0.176558186285244</v>
      </c>
      <c r="AW13" s="17"/>
      <c r="AX13" s="17">
        <v>0.23391339126348001</v>
      </c>
      <c r="AY13" s="17">
        <v>0.227882222725348</v>
      </c>
      <c r="AZ13" s="17"/>
      <c r="BA13" s="17">
        <v>0.22090865300462401</v>
      </c>
      <c r="BB13" s="17">
        <v>0.26434604937266798</v>
      </c>
      <c r="BC13" s="17"/>
      <c r="BD13" s="17">
        <v>0.29494046778405503</v>
      </c>
      <c r="BE13" s="17"/>
      <c r="BF13" s="17">
        <v>0.31375105321896601</v>
      </c>
      <c r="BG13" s="17"/>
      <c r="BH13" s="17">
        <v>0.21221743287106601</v>
      </c>
      <c r="BI13" s="17"/>
      <c r="BJ13" s="17">
        <v>0.17490910019491099</v>
      </c>
      <c r="BK13" s="17"/>
      <c r="BL13" s="17">
        <v>6.3064690573867405E-2</v>
      </c>
      <c r="BM13" s="17">
        <v>0.46791437575584499</v>
      </c>
      <c r="BN13" s="17">
        <v>0.225649853572679</v>
      </c>
      <c r="BO13" s="17">
        <v>0.115253195628094</v>
      </c>
      <c r="BP13" s="17"/>
      <c r="BQ13" s="17">
        <v>0.210553290102487</v>
      </c>
      <c r="BR13" s="17">
        <v>0.30968837585421499</v>
      </c>
      <c r="BS13" s="17">
        <v>0.30963683266008402</v>
      </c>
      <c r="BT13" s="17">
        <v>0.26157409162918099</v>
      </c>
      <c r="BU13" s="17">
        <v>0.167382730050053</v>
      </c>
      <c r="BV13" s="17">
        <v>0.134445741141303</v>
      </c>
      <c r="BW13" s="17"/>
      <c r="BX13" s="17">
        <v>0.22738867764013199</v>
      </c>
      <c r="BY13" s="17">
        <v>0.31473778114128897</v>
      </c>
      <c r="BZ13" s="17">
        <v>0.28338913942116101</v>
      </c>
      <c r="CA13" s="17">
        <v>0.274691829893776</v>
      </c>
      <c r="CB13" s="17">
        <v>0.13666012862040999</v>
      </c>
      <c r="CC13" s="17">
        <v>9.67779815200287E-2</v>
      </c>
    </row>
    <row r="14" spans="2:81" x14ac:dyDescent="0.35">
      <c r="B14" s="18" t="s">
        <v>87</v>
      </c>
      <c r="C14" s="19">
        <v>3.6944846678990603E-2</v>
      </c>
      <c r="D14" s="19">
        <v>2.5426531864762399E-2</v>
      </c>
      <c r="E14" s="19">
        <v>4.8125473387152597E-2</v>
      </c>
      <c r="F14" s="19"/>
      <c r="G14" s="19">
        <v>5.6800935273117199E-2</v>
      </c>
      <c r="H14" s="19">
        <v>3.3629779783915799E-2</v>
      </c>
      <c r="I14" s="19">
        <v>2.2580679685730801E-2</v>
      </c>
      <c r="J14" s="19">
        <v>3.04467608047858E-2</v>
      </c>
      <c r="K14" s="19">
        <v>5.01149870184915E-2</v>
      </c>
      <c r="L14" s="19">
        <v>3.5021693394728402E-2</v>
      </c>
      <c r="M14" s="19"/>
      <c r="N14" s="19">
        <v>2.49982235756693E-2</v>
      </c>
      <c r="O14" s="19">
        <v>3.1889164350575497E-2</v>
      </c>
      <c r="P14" s="19">
        <v>4.62538819112773E-2</v>
      </c>
      <c r="Q14" s="19">
        <v>4.6383472789049501E-2</v>
      </c>
      <c r="R14" s="19"/>
      <c r="S14" s="19">
        <v>2.8173406809248E-2</v>
      </c>
      <c r="T14" s="19">
        <v>4.3063706792614002E-2</v>
      </c>
      <c r="U14" s="19">
        <v>4.8377825402028903E-2</v>
      </c>
      <c r="V14" s="19">
        <v>4.0422080373699598E-2</v>
      </c>
      <c r="W14" s="19">
        <v>0</v>
      </c>
      <c r="X14" s="19">
        <v>4.7972950975488697E-2</v>
      </c>
      <c r="Y14" s="19">
        <v>2.6578625939309999E-2</v>
      </c>
      <c r="Z14" s="19">
        <v>1.5243913269599899E-2</v>
      </c>
      <c r="AA14" s="19">
        <v>4.5845771257474598E-2</v>
      </c>
      <c r="AB14" s="19">
        <v>3.35885812785294E-2</v>
      </c>
      <c r="AC14" s="19">
        <v>2.72949129466214E-2</v>
      </c>
      <c r="AD14" s="19">
        <v>0.106804477923107</v>
      </c>
      <c r="AE14" s="19"/>
      <c r="AF14" s="19">
        <v>3.9287764136348997E-2</v>
      </c>
      <c r="AG14" s="19">
        <v>2.74469552289189E-2</v>
      </c>
      <c r="AH14" s="19">
        <v>2.9696760200185201E-2</v>
      </c>
      <c r="AI14" s="19">
        <v>0.123544275666627</v>
      </c>
      <c r="AJ14" s="19"/>
      <c r="AK14" s="19">
        <v>0</v>
      </c>
      <c r="AL14" s="19">
        <v>5.1220545027587501E-2</v>
      </c>
      <c r="AM14" s="19"/>
      <c r="AN14" s="19">
        <v>2.39906823816982E-2</v>
      </c>
      <c r="AO14" s="19">
        <v>3.8458228732951703E-2</v>
      </c>
      <c r="AP14" s="19">
        <v>6.7083585982771504E-2</v>
      </c>
      <c r="AQ14" s="19">
        <v>3.9381736576383899E-2</v>
      </c>
      <c r="AR14" s="19">
        <v>3.1992095338834299E-2</v>
      </c>
      <c r="AS14" s="19">
        <v>1.59620904768627E-2</v>
      </c>
      <c r="AT14" s="19"/>
      <c r="AU14" s="19">
        <v>3.0600442826937201E-2</v>
      </c>
      <c r="AV14" s="19">
        <v>4.3721151557212498E-2</v>
      </c>
      <c r="AW14" s="19"/>
      <c r="AX14" s="19">
        <v>4.2638906018581203E-2</v>
      </c>
      <c r="AY14" s="19">
        <v>3.5573679934575698E-2</v>
      </c>
      <c r="AZ14" s="19"/>
      <c r="BA14" s="19">
        <v>3.6912138271885997E-2</v>
      </c>
      <c r="BB14" s="19">
        <v>3.7568857266073501E-2</v>
      </c>
      <c r="BC14" s="19"/>
      <c r="BD14" s="19">
        <v>3.34277106595098E-2</v>
      </c>
      <c r="BE14" s="19"/>
      <c r="BF14" s="19">
        <v>2.7455212917444599E-2</v>
      </c>
      <c r="BG14" s="19"/>
      <c r="BH14" s="19">
        <v>3.2585031138301801E-2</v>
      </c>
      <c r="BI14" s="19"/>
      <c r="BJ14" s="19">
        <v>1.7803965806579398E-2</v>
      </c>
      <c r="BK14" s="19"/>
      <c r="BL14" s="19">
        <v>3.7908418438871203E-2</v>
      </c>
      <c r="BM14" s="19">
        <v>2.96508090486618E-2</v>
      </c>
      <c r="BN14" s="19">
        <v>3.7690298056640301E-2</v>
      </c>
      <c r="BO14" s="19">
        <v>4.1943937316435101E-2</v>
      </c>
      <c r="BP14" s="19"/>
      <c r="BQ14" s="19">
        <v>3.6595919188662299E-2</v>
      </c>
      <c r="BR14" s="19">
        <v>2.2590651311873201E-2</v>
      </c>
      <c r="BS14" s="19">
        <v>2.4967130967851001E-2</v>
      </c>
      <c r="BT14" s="19">
        <v>2.8163180977814901E-2</v>
      </c>
      <c r="BU14" s="19">
        <v>4.1216134527405301E-2</v>
      </c>
      <c r="BV14" s="19">
        <v>3.9530391970293399E-2</v>
      </c>
      <c r="BW14" s="19"/>
      <c r="BX14" s="19">
        <v>3.2363581893375001E-2</v>
      </c>
      <c r="BY14" s="19">
        <v>2.6344390277120398E-2</v>
      </c>
      <c r="BZ14" s="19">
        <v>2.7798257557157501E-2</v>
      </c>
      <c r="CA14" s="19">
        <v>2.39602721041055E-2</v>
      </c>
      <c r="CB14" s="19">
        <v>3.9237992926758197E-2</v>
      </c>
      <c r="CC14" s="19">
        <v>3.1808251024341802E-2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CC19"/>
  <sheetViews>
    <sheetView showGridLines="0" topLeftCell="A2" workbookViewId="0">
      <pane xSplit="2" topLeftCell="C1" activePane="topRight" state="frozen"/>
      <selection pane="topRight" activeCell="BL9" sqref="BL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7.9891867520804905E-2</v>
      </c>
      <c r="D9" s="17">
        <v>8.4324007607721296E-2</v>
      </c>
      <c r="E9" s="17">
        <v>7.4302428368953399E-2</v>
      </c>
      <c r="F9" s="17"/>
      <c r="G9" s="17">
        <v>5.3706898970404197E-2</v>
      </c>
      <c r="H9" s="17">
        <v>0.122569809893341</v>
      </c>
      <c r="I9" s="17">
        <v>0.108497993378077</v>
      </c>
      <c r="J9" s="17">
        <v>9.7309096263008099E-2</v>
      </c>
      <c r="K9" s="17">
        <v>6.8809828606044704E-2</v>
      </c>
      <c r="L9" s="17">
        <v>3.2599258326150897E-2</v>
      </c>
      <c r="M9" s="17"/>
      <c r="N9" s="17">
        <v>8.6747229465419906E-2</v>
      </c>
      <c r="O9" s="17">
        <v>9.9168071328900306E-2</v>
      </c>
      <c r="P9" s="17">
        <v>5.7793394560364003E-2</v>
      </c>
      <c r="Q9" s="17">
        <v>7.5472298553303202E-2</v>
      </c>
      <c r="R9" s="17"/>
      <c r="S9" s="17">
        <v>8.5156100728467493E-2</v>
      </c>
      <c r="T9" s="17">
        <v>5.67835865696261E-2</v>
      </c>
      <c r="U9" s="17">
        <v>4.9791299526711998E-2</v>
      </c>
      <c r="V9" s="17">
        <v>6.7788160740744494E-2</v>
      </c>
      <c r="W9" s="17">
        <v>5.9190243603673899E-2</v>
      </c>
      <c r="X9" s="17">
        <v>9.8372575861988706E-2</v>
      </c>
      <c r="Y9" s="17">
        <v>7.9098690970033206E-2</v>
      </c>
      <c r="Z9" s="17">
        <v>0.100079771126052</v>
      </c>
      <c r="AA9" s="17">
        <v>7.4576789151098902E-2</v>
      </c>
      <c r="AB9" s="17">
        <v>0.14027343070204801</v>
      </c>
      <c r="AC9" s="17">
        <v>5.4226772758445299E-2</v>
      </c>
      <c r="AD9" s="17">
        <v>0.14846916478577701</v>
      </c>
      <c r="AE9" s="17"/>
      <c r="AF9" s="17">
        <v>7.2034105858328507E-2</v>
      </c>
      <c r="AG9" s="17">
        <v>0.11304291771139199</v>
      </c>
      <c r="AH9" s="17">
        <v>4.4182394527624499E-2</v>
      </c>
      <c r="AI9" s="17">
        <v>0.139596540634013</v>
      </c>
      <c r="AJ9" s="17"/>
      <c r="AK9" s="17">
        <v>0.12864461102691499</v>
      </c>
      <c r="AL9" s="17">
        <v>0.12688596571699201</v>
      </c>
      <c r="AM9" s="17"/>
      <c r="AN9" s="17">
        <v>0.109773421141294</v>
      </c>
      <c r="AO9" s="17">
        <v>8.3498142232809699E-2</v>
      </c>
      <c r="AP9" s="17">
        <v>5.5693046629918599E-2</v>
      </c>
      <c r="AQ9" s="17">
        <v>7.0509330826009894E-2</v>
      </c>
      <c r="AR9" s="17">
        <v>4.97987204131164E-2</v>
      </c>
      <c r="AS9" s="17">
        <v>7.6332907459092297E-2</v>
      </c>
      <c r="AT9" s="17"/>
      <c r="AU9" s="17">
        <v>5.38947131338419E-2</v>
      </c>
      <c r="AV9" s="17">
        <v>0.114745546750033</v>
      </c>
      <c r="AW9" s="17"/>
      <c r="AX9" s="17">
        <v>8.5913175665630503E-2</v>
      </c>
      <c r="AY9" s="17">
        <v>7.8441897122945803E-2</v>
      </c>
      <c r="AZ9" s="17"/>
      <c r="BA9" s="17">
        <v>7.4086485268126806E-2</v>
      </c>
      <c r="BB9" s="17">
        <v>0.110124010002315</v>
      </c>
      <c r="BC9" s="17"/>
      <c r="BD9" s="17">
        <v>4.6977191394484398E-2</v>
      </c>
      <c r="BE9" s="17"/>
      <c r="BF9" s="17">
        <v>4.1784015621210202E-2</v>
      </c>
      <c r="BG9" s="17"/>
      <c r="BH9" s="17">
        <v>0.11248122109332501</v>
      </c>
      <c r="BI9" s="17"/>
      <c r="BJ9" s="17">
        <v>7.0588899655479195E-2</v>
      </c>
      <c r="BK9" s="17"/>
      <c r="BL9" s="17">
        <v>0.25909164037565502</v>
      </c>
      <c r="BM9" s="17">
        <v>1.49603556024238E-2</v>
      </c>
      <c r="BN9" s="17">
        <v>3.3738456254581897E-2</v>
      </c>
      <c r="BO9" s="17">
        <v>8.7263584597104898E-2</v>
      </c>
      <c r="BP9" s="17"/>
      <c r="BQ9" s="17">
        <v>7.9312159494809298E-2</v>
      </c>
      <c r="BR9" s="17">
        <v>4.0871497072137601E-2</v>
      </c>
      <c r="BS9" s="17">
        <v>4.64287799388464E-2</v>
      </c>
      <c r="BT9" s="17">
        <v>5.0350991055616703E-2</v>
      </c>
      <c r="BU9" s="17">
        <v>7.4511162638958697E-2</v>
      </c>
      <c r="BV9" s="17">
        <v>0.15143644615205301</v>
      </c>
      <c r="BW9" s="17"/>
      <c r="BX9" s="17">
        <v>7.1083479511288197E-2</v>
      </c>
      <c r="BY9" s="17">
        <v>5.0691176442507299E-2</v>
      </c>
      <c r="BZ9" s="17">
        <v>4.2234041082159002E-2</v>
      </c>
      <c r="CA9" s="17">
        <v>5.2664387263819702E-2</v>
      </c>
      <c r="CB9" s="17">
        <v>0.133732991015555</v>
      </c>
      <c r="CC9" s="17">
        <v>0.218497786954786</v>
      </c>
    </row>
    <row r="10" spans="2:81" x14ac:dyDescent="0.35">
      <c r="B10" s="18" t="s">
        <v>58</v>
      </c>
      <c r="C10" s="17">
        <v>6.2385491336436498E-2</v>
      </c>
      <c r="D10" s="17">
        <v>5.6920080304550903E-2</v>
      </c>
      <c r="E10" s="17">
        <v>6.7895394283830707E-2</v>
      </c>
      <c r="F10" s="17"/>
      <c r="G10" s="17">
        <v>0.10405556019855799</v>
      </c>
      <c r="H10" s="17">
        <v>4.68251754305564E-2</v>
      </c>
      <c r="I10" s="17">
        <v>5.5084896950260698E-2</v>
      </c>
      <c r="J10" s="17">
        <v>6.4537868441992899E-2</v>
      </c>
      <c r="K10" s="17">
        <v>4.9966387933452899E-2</v>
      </c>
      <c r="L10" s="17">
        <v>6.0702616769342098E-2</v>
      </c>
      <c r="M10" s="17"/>
      <c r="N10" s="17">
        <v>4.8967856394623199E-2</v>
      </c>
      <c r="O10" s="17">
        <v>7.4427391134890705E-2</v>
      </c>
      <c r="P10" s="17">
        <v>4.3188186021979498E-2</v>
      </c>
      <c r="Q10" s="17">
        <v>8.19170499684755E-2</v>
      </c>
      <c r="R10" s="17"/>
      <c r="S10" s="17">
        <v>7.1661968287122096E-2</v>
      </c>
      <c r="T10" s="17">
        <v>6.7921056709660296E-2</v>
      </c>
      <c r="U10" s="17">
        <v>4.1425182426808399E-2</v>
      </c>
      <c r="V10" s="17">
        <v>8.0927541693781593E-2</v>
      </c>
      <c r="W10" s="17">
        <v>3.3047797424170598E-2</v>
      </c>
      <c r="X10" s="17">
        <v>6.1187149934301903E-2</v>
      </c>
      <c r="Y10" s="17">
        <v>0.102620053485989</v>
      </c>
      <c r="Z10" s="17">
        <v>5.3333880841447801E-2</v>
      </c>
      <c r="AA10" s="17">
        <v>2.7370579424710599E-2</v>
      </c>
      <c r="AB10" s="17">
        <v>6.9979751659232703E-2</v>
      </c>
      <c r="AC10" s="17">
        <v>7.2303657184265402E-2</v>
      </c>
      <c r="AD10" s="17">
        <v>5.2830609521156403E-2</v>
      </c>
      <c r="AE10" s="17"/>
      <c r="AF10" s="17">
        <v>5.4784129053722E-2</v>
      </c>
      <c r="AG10" s="17">
        <v>6.5766018977459401E-2</v>
      </c>
      <c r="AH10" s="17">
        <v>9.3528556857569306E-2</v>
      </c>
      <c r="AI10" s="17">
        <v>9.0851669697013596E-2</v>
      </c>
      <c r="AJ10" s="17"/>
      <c r="AK10" s="17">
        <v>0.105873239813893</v>
      </c>
      <c r="AL10" s="17">
        <v>7.6338848420847705E-2</v>
      </c>
      <c r="AM10" s="17"/>
      <c r="AN10" s="17">
        <v>8.1413903087097006E-2</v>
      </c>
      <c r="AO10" s="17">
        <v>5.39109554411299E-2</v>
      </c>
      <c r="AP10" s="17">
        <v>4.8381150842073603E-2</v>
      </c>
      <c r="AQ10" s="17">
        <v>2.3919633384017001E-2</v>
      </c>
      <c r="AR10" s="17">
        <v>0.106202761471094</v>
      </c>
      <c r="AS10" s="17">
        <v>9.0300338998477697E-2</v>
      </c>
      <c r="AT10" s="17"/>
      <c r="AU10" s="17">
        <v>5.79655969710536E-2</v>
      </c>
      <c r="AV10" s="17">
        <v>6.8663850521296005E-2</v>
      </c>
      <c r="AW10" s="17"/>
      <c r="AX10" s="17">
        <v>8.0433137844647298E-2</v>
      </c>
      <c r="AY10" s="17">
        <v>5.8039499974008299E-2</v>
      </c>
      <c r="AZ10" s="17"/>
      <c r="BA10" s="17">
        <v>6.08355309730544E-2</v>
      </c>
      <c r="BB10" s="17">
        <v>7.0967447576663401E-2</v>
      </c>
      <c r="BC10" s="17"/>
      <c r="BD10" s="17">
        <v>4.4122811267689903E-2</v>
      </c>
      <c r="BE10" s="17"/>
      <c r="BF10" s="17">
        <v>3.6348298308297097E-2</v>
      </c>
      <c r="BG10" s="17"/>
      <c r="BH10" s="17">
        <v>6.6704509844222395E-2</v>
      </c>
      <c r="BI10" s="17"/>
      <c r="BJ10" s="17">
        <v>9.4120216676722698E-2</v>
      </c>
      <c r="BK10" s="17"/>
      <c r="BL10" s="17">
        <v>0.12281429030084701</v>
      </c>
      <c r="BM10" s="17">
        <v>2.13798480226642E-2</v>
      </c>
      <c r="BN10" s="17">
        <v>4.1143779925530297E-2</v>
      </c>
      <c r="BO10" s="17">
        <v>8.6958442209595602E-2</v>
      </c>
      <c r="BP10" s="17"/>
      <c r="BQ10" s="17">
        <v>6.6566382367776303E-2</v>
      </c>
      <c r="BR10" s="17">
        <v>2.9080350426339899E-2</v>
      </c>
      <c r="BS10" s="17">
        <v>2.6029195882498201E-2</v>
      </c>
      <c r="BT10" s="17">
        <v>8.3749386117324201E-2</v>
      </c>
      <c r="BU10" s="17">
        <v>0.134834327888291</v>
      </c>
      <c r="BV10" s="17">
        <v>6.9093177402613795E-2</v>
      </c>
      <c r="BW10" s="17"/>
      <c r="BX10" s="17">
        <v>6.9312028230264694E-2</v>
      </c>
      <c r="BY10" s="17">
        <v>3.4748286292247202E-2</v>
      </c>
      <c r="BZ10" s="17">
        <v>3.6689414659227503E-2</v>
      </c>
      <c r="CA10" s="17">
        <v>5.4890862737959602E-2</v>
      </c>
      <c r="CB10" s="17">
        <v>0.14540315278419999</v>
      </c>
      <c r="CC10" s="17">
        <v>8.5666741010523406E-2</v>
      </c>
    </row>
    <row r="11" spans="2:81" x14ac:dyDescent="0.35">
      <c r="B11" s="18" t="s">
        <v>59</v>
      </c>
      <c r="C11" s="17">
        <v>0.15683835027512599</v>
      </c>
      <c r="D11" s="17">
        <v>0.13610797912556799</v>
      </c>
      <c r="E11" s="17">
        <v>0.177373307264592</v>
      </c>
      <c r="F11" s="17"/>
      <c r="G11" s="17">
        <v>0.17480456383112999</v>
      </c>
      <c r="H11" s="17">
        <v>0.18999545192923301</v>
      </c>
      <c r="I11" s="17">
        <v>0.18030295194252699</v>
      </c>
      <c r="J11" s="17">
        <v>0.17884793110695901</v>
      </c>
      <c r="K11" s="17">
        <v>0.12657944958586201</v>
      </c>
      <c r="L11" s="17">
        <v>0.102180891814296</v>
      </c>
      <c r="M11" s="17"/>
      <c r="N11" s="17">
        <v>0.15835376586031899</v>
      </c>
      <c r="O11" s="17">
        <v>0.171878650873142</v>
      </c>
      <c r="P11" s="17">
        <v>0.142267570502777</v>
      </c>
      <c r="Q11" s="17">
        <v>0.15110742196475499</v>
      </c>
      <c r="R11" s="17"/>
      <c r="S11" s="17">
        <v>0.194203574314571</v>
      </c>
      <c r="T11" s="17">
        <v>0.17100384841945701</v>
      </c>
      <c r="U11" s="17">
        <v>0.17464501733267701</v>
      </c>
      <c r="V11" s="17">
        <v>0.14895701270718301</v>
      </c>
      <c r="W11" s="17">
        <v>0.143264734735574</v>
      </c>
      <c r="X11" s="17">
        <v>0.123156688420528</v>
      </c>
      <c r="Y11" s="17">
        <v>0.13094988037049199</v>
      </c>
      <c r="Z11" s="17">
        <v>0.109275531836092</v>
      </c>
      <c r="AA11" s="17">
        <v>0.14557186034269401</v>
      </c>
      <c r="AB11" s="17">
        <v>0.15205889354803201</v>
      </c>
      <c r="AC11" s="17">
        <v>0.17790203270143101</v>
      </c>
      <c r="AD11" s="17">
        <v>0.20343017389564699</v>
      </c>
      <c r="AE11" s="17"/>
      <c r="AF11" s="17">
        <v>0.152331282668768</v>
      </c>
      <c r="AG11" s="17">
        <v>0.16293259767507101</v>
      </c>
      <c r="AH11" s="17">
        <v>0.179450484451359</v>
      </c>
      <c r="AI11" s="17">
        <v>0.17749154150549001</v>
      </c>
      <c r="AJ11" s="17"/>
      <c r="AK11" s="17">
        <v>0.17472032840922899</v>
      </c>
      <c r="AL11" s="17">
        <v>0.171505509726677</v>
      </c>
      <c r="AM11" s="17"/>
      <c r="AN11" s="17">
        <v>0.146112755267752</v>
      </c>
      <c r="AO11" s="17">
        <v>0.148392171830001</v>
      </c>
      <c r="AP11" s="17">
        <v>0.21505477640878401</v>
      </c>
      <c r="AQ11" s="17">
        <v>0.141191356302419</v>
      </c>
      <c r="AR11" s="17">
        <v>0.14023747651187901</v>
      </c>
      <c r="AS11" s="17">
        <v>0.21323240036254101</v>
      </c>
      <c r="AT11" s="17"/>
      <c r="AU11" s="17">
        <v>0.14297016837829399</v>
      </c>
      <c r="AV11" s="17">
        <v>0.17244555067874101</v>
      </c>
      <c r="AW11" s="17"/>
      <c r="AX11" s="17">
        <v>0.14546715348558001</v>
      </c>
      <c r="AY11" s="17">
        <v>0.159576608862214</v>
      </c>
      <c r="AZ11" s="17"/>
      <c r="BA11" s="17">
        <v>0.15097274219081799</v>
      </c>
      <c r="BB11" s="17">
        <v>0.18833036936255501</v>
      </c>
      <c r="BC11" s="17"/>
      <c r="BD11" s="17">
        <v>0.106356180563701</v>
      </c>
      <c r="BE11" s="17"/>
      <c r="BF11" s="17">
        <v>0.10400520655808899</v>
      </c>
      <c r="BG11" s="17"/>
      <c r="BH11" s="17">
        <v>0.148489906283085</v>
      </c>
      <c r="BI11" s="17"/>
      <c r="BJ11" s="17">
        <v>0.18102148150199299</v>
      </c>
      <c r="BK11" s="17"/>
      <c r="BL11" s="17">
        <v>0.26824033648727902</v>
      </c>
      <c r="BM11" s="17">
        <v>7.4309306252168902E-2</v>
      </c>
      <c r="BN11" s="17">
        <v>0.124236537744858</v>
      </c>
      <c r="BO11" s="17">
        <v>0.20150647756919501</v>
      </c>
      <c r="BP11" s="17"/>
      <c r="BQ11" s="17">
        <v>0.149880976529157</v>
      </c>
      <c r="BR11" s="17">
        <v>9.6437094690380101E-2</v>
      </c>
      <c r="BS11" s="17">
        <v>0.151735289080068</v>
      </c>
      <c r="BT11" s="17">
        <v>0.15025682662871701</v>
      </c>
      <c r="BU11" s="17">
        <v>0.19499675973952399</v>
      </c>
      <c r="BV11" s="17">
        <v>0.227561572457675</v>
      </c>
      <c r="BW11" s="17"/>
      <c r="BX11" s="17">
        <v>0.16562719171493501</v>
      </c>
      <c r="BY11" s="17">
        <v>0.105113058063836</v>
      </c>
      <c r="BZ11" s="17">
        <v>0.118593411776238</v>
      </c>
      <c r="CA11" s="17">
        <v>0.189232164742868</v>
      </c>
      <c r="CB11" s="17">
        <v>0.20020231651180201</v>
      </c>
      <c r="CC11" s="17">
        <v>0.20516696534521101</v>
      </c>
    </row>
    <row r="12" spans="2:81" x14ac:dyDescent="0.35">
      <c r="B12" s="18" t="s">
        <v>102</v>
      </c>
      <c r="C12" s="17">
        <v>0.22862619718115099</v>
      </c>
      <c r="D12" s="17">
        <v>0.223688187695323</v>
      </c>
      <c r="E12" s="17">
        <v>0.23439062137098399</v>
      </c>
      <c r="F12" s="17"/>
      <c r="G12" s="17">
        <v>0.25906360060189298</v>
      </c>
      <c r="H12" s="17">
        <v>0.25957582896230502</v>
      </c>
      <c r="I12" s="17">
        <v>0.30325143737976301</v>
      </c>
      <c r="J12" s="17">
        <v>0.194733311315546</v>
      </c>
      <c r="K12" s="17">
        <v>0.203667694915936</v>
      </c>
      <c r="L12" s="17">
        <v>0.16837653559933299</v>
      </c>
      <c r="M12" s="17"/>
      <c r="N12" s="17">
        <v>0.23574583340916899</v>
      </c>
      <c r="O12" s="17">
        <v>0.27298490270339698</v>
      </c>
      <c r="P12" s="17">
        <v>0.18067887112297901</v>
      </c>
      <c r="Q12" s="17">
        <v>0.21642815507913801</v>
      </c>
      <c r="R12" s="17"/>
      <c r="S12" s="17">
        <v>0.189030519615077</v>
      </c>
      <c r="T12" s="17">
        <v>0.21596944076237101</v>
      </c>
      <c r="U12" s="17">
        <v>0.307193125839057</v>
      </c>
      <c r="V12" s="17">
        <v>0.24467455616379699</v>
      </c>
      <c r="W12" s="17">
        <v>0.22895199476509201</v>
      </c>
      <c r="X12" s="17">
        <v>0.19186951024433099</v>
      </c>
      <c r="Y12" s="17">
        <v>0.20467393940161999</v>
      </c>
      <c r="Z12" s="17">
        <v>0.25625343739220302</v>
      </c>
      <c r="AA12" s="17">
        <v>0.23215575128935101</v>
      </c>
      <c r="AB12" s="17">
        <v>0.243540175523632</v>
      </c>
      <c r="AC12" s="17">
        <v>0.25833061409221503</v>
      </c>
      <c r="AD12" s="17">
        <v>0.212991444497828</v>
      </c>
      <c r="AE12" s="17"/>
      <c r="AF12" s="17">
        <v>0.228483677629611</v>
      </c>
      <c r="AG12" s="17">
        <v>0.24490757981681299</v>
      </c>
      <c r="AH12" s="17">
        <v>0.219964177598586</v>
      </c>
      <c r="AI12" s="17">
        <v>0.17276289351230401</v>
      </c>
      <c r="AJ12" s="17"/>
      <c r="AK12" s="17">
        <v>0.237168429253868</v>
      </c>
      <c r="AL12" s="17">
        <v>0.20204110172992601</v>
      </c>
      <c r="AM12" s="17"/>
      <c r="AN12" s="17">
        <v>0.252924421861836</v>
      </c>
      <c r="AO12" s="17">
        <v>0.21865280219997599</v>
      </c>
      <c r="AP12" s="17">
        <v>0.19162949423521999</v>
      </c>
      <c r="AQ12" s="17">
        <v>0.25515714384537203</v>
      </c>
      <c r="AR12" s="17">
        <v>0.21035144016896101</v>
      </c>
      <c r="AS12" s="17">
        <v>0.19580773295449</v>
      </c>
      <c r="AT12" s="17"/>
      <c r="AU12" s="17">
        <v>0.21645276465128799</v>
      </c>
      <c r="AV12" s="17">
        <v>0.24632882179833299</v>
      </c>
      <c r="AW12" s="17"/>
      <c r="AX12" s="17">
        <v>0.20050739242209101</v>
      </c>
      <c r="AY12" s="17">
        <v>0.23539738934457699</v>
      </c>
      <c r="AZ12" s="17"/>
      <c r="BA12" s="17">
        <v>0.21992049803171701</v>
      </c>
      <c r="BB12" s="17">
        <v>0.27531483789677103</v>
      </c>
      <c r="BC12" s="17"/>
      <c r="BD12" s="17">
        <v>0.22449236695269301</v>
      </c>
      <c r="BE12" s="17"/>
      <c r="BF12" s="17">
        <v>0.22017876732917699</v>
      </c>
      <c r="BG12" s="17"/>
      <c r="BH12" s="17">
        <v>0.23523658873457201</v>
      </c>
      <c r="BI12" s="17"/>
      <c r="BJ12" s="17">
        <v>0.190496489132084</v>
      </c>
      <c r="BK12" s="17"/>
      <c r="BL12" s="17">
        <v>0.192858589238768</v>
      </c>
      <c r="BM12" s="17">
        <v>0.17446990031179099</v>
      </c>
      <c r="BN12" s="17">
        <v>0.21941825563220399</v>
      </c>
      <c r="BO12" s="17">
        <v>0.30320051892866401</v>
      </c>
      <c r="BP12" s="17"/>
      <c r="BQ12" s="17">
        <v>0.27561113693765898</v>
      </c>
      <c r="BR12" s="17">
        <v>0.17989315861890201</v>
      </c>
      <c r="BS12" s="17">
        <v>0.195673071829603</v>
      </c>
      <c r="BT12" s="17">
        <v>0.22759779250812301</v>
      </c>
      <c r="BU12" s="17">
        <v>0.22582670028690499</v>
      </c>
      <c r="BV12" s="17">
        <v>0.234592740329051</v>
      </c>
      <c r="BW12" s="17"/>
      <c r="BX12" s="17">
        <v>0.28826018464726499</v>
      </c>
      <c r="BY12" s="17">
        <v>0.19242354495403499</v>
      </c>
      <c r="BZ12" s="17">
        <v>0.21703112717668899</v>
      </c>
      <c r="CA12" s="17">
        <v>0.203058710854014</v>
      </c>
      <c r="CB12" s="17">
        <v>0.236115576687569</v>
      </c>
      <c r="CC12" s="17">
        <v>0.21526269279990701</v>
      </c>
    </row>
    <row r="13" spans="2:81" x14ac:dyDescent="0.35">
      <c r="B13" s="18" t="s">
        <v>429</v>
      </c>
      <c r="C13" s="17">
        <v>0.43990393916241999</v>
      </c>
      <c r="D13" s="17">
        <v>0.46817511069149198</v>
      </c>
      <c r="E13" s="17">
        <v>0.41203589757717302</v>
      </c>
      <c r="F13" s="17"/>
      <c r="G13" s="17">
        <v>0.352247688456434</v>
      </c>
      <c r="H13" s="17">
        <v>0.34647055788476</v>
      </c>
      <c r="I13" s="17">
        <v>0.33853929371908997</v>
      </c>
      <c r="J13" s="17">
        <v>0.42641050153524701</v>
      </c>
      <c r="K13" s="17">
        <v>0.50092788349811701</v>
      </c>
      <c r="L13" s="17">
        <v>0.62258317476423297</v>
      </c>
      <c r="M13" s="17"/>
      <c r="N13" s="17">
        <v>0.43743658508781602</v>
      </c>
      <c r="O13" s="17">
        <v>0.35870929765966297</v>
      </c>
      <c r="P13" s="17">
        <v>0.53194961815237995</v>
      </c>
      <c r="Q13" s="17">
        <v>0.44329752699772401</v>
      </c>
      <c r="R13" s="17"/>
      <c r="S13" s="17">
        <v>0.42628330931315001</v>
      </c>
      <c r="T13" s="17">
        <v>0.45726953476807503</v>
      </c>
      <c r="U13" s="17">
        <v>0.39853175506437</v>
      </c>
      <c r="V13" s="17">
        <v>0.44884379347896503</v>
      </c>
      <c r="W13" s="17">
        <v>0.48573684585504801</v>
      </c>
      <c r="X13" s="17">
        <v>0.467510047341891</v>
      </c>
      <c r="Y13" s="17">
        <v>0.47388866156326698</v>
      </c>
      <c r="Z13" s="17">
        <v>0.45082864977210302</v>
      </c>
      <c r="AA13" s="17">
        <v>0.47454086102682602</v>
      </c>
      <c r="AB13" s="17">
        <v>0.36903792260697599</v>
      </c>
      <c r="AC13" s="17">
        <v>0.41115041432899702</v>
      </c>
      <c r="AD13" s="17">
        <v>0.32444344684377202</v>
      </c>
      <c r="AE13" s="17"/>
      <c r="AF13" s="17">
        <v>0.45805766968661998</v>
      </c>
      <c r="AG13" s="17">
        <v>0.39501620619386801</v>
      </c>
      <c r="AH13" s="17">
        <v>0.42080645543724499</v>
      </c>
      <c r="AI13" s="17">
        <v>0.35239750976151601</v>
      </c>
      <c r="AJ13" s="17"/>
      <c r="AK13" s="17">
        <v>0.34393065096771003</v>
      </c>
      <c r="AL13" s="17">
        <v>0.389743910283675</v>
      </c>
      <c r="AM13" s="17"/>
      <c r="AN13" s="17">
        <v>0.38239440264021801</v>
      </c>
      <c r="AO13" s="17">
        <v>0.46827116548004599</v>
      </c>
      <c r="AP13" s="17">
        <v>0.42923590880812901</v>
      </c>
      <c r="AQ13" s="17">
        <v>0.490374808796262</v>
      </c>
      <c r="AR13" s="17">
        <v>0.45004866931444598</v>
      </c>
      <c r="AS13" s="17">
        <v>0.385830902084842</v>
      </c>
      <c r="AT13" s="17"/>
      <c r="AU13" s="17">
        <v>0.50389265734911004</v>
      </c>
      <c r="AV13" s="17">
        <v>0.35715571493029102</v>
      </c>
      <c r="AW13" s="17"/>
      <c r="AX13" s="17">
        <v>0.433145346072766</v>
      </c>
      <c r="AY13" s="17">
        <v>0.44153145259894699</v>
      </c>
      <c r="AZ13" s="17"/>
      <c r="BA13" s="17">
        <v>0.46018867888493498</v>
      </c>
      <c r="BB13" s="17">
        <v>0.33077650442372603</v>
      </c>
      <c r="BC13" s="17"/>
      <c r="BD13" s="17">
        <v>0.54964770931318596</v>
      </c>
      <c r="BE13" s="17"/>
      <c r="BF13" s="17">
        <v>0.57022001185967897</v>
      </c>
      <c r="BG13" s="17"/>
      <c r="BH13" s="17">
        <v>0.415320838458627</v>
      </c>
      <c r="BI13" s="17"/>
      <c r="BJ13" s="17">
        <v>0.44754196928258599</v>
      </c>
      <c r="BK13" s="17"/>
      <c r="BL13" s="17">
        <v>0.12541172296495701</v>
      </c>
      <c r="BM13" s="17">
        <v>0.69174294179007001</v>
      </c>
      <c r="BN13" s="17">
        <v>0.56127357346514195</v>
      </c>
      <c r="BO13" s="17">
        <v>0.26819938284386302</v>
      </c>
      <c r="BP13" s="17"/>
      <c r="BQ13" s="17">
        <v>0.38562585738912403</v>
      </c>
      <c r="BR13" s="17">
        <v>0.63164263646554197</v>
      </c>
      <c r="BS13" s="17">
        <v>0.56193600732853799</v>
      </c>
      <c r="BT13" s="17">
        <v>0.46936511910293099</v>
      </c>
      <c r="BU13" s="17">
        <v>0.353008571508031</v>
      </c>
      <c r="BV13" s="17">
        <v>0.29277607715341197</v>
      </c>
      <c r="BW13" s="17"/>
      <c r="BX13" s="17">
        <v>0.364278258044061</v>
      </c>
      <c r="BY13" s="17">
        <v>0.59423730328652202</v>
      </c>
      <c r="BZ13" s="17">
        <v>0.55426582105909405</v>
      </c>
      <c r="CA13" s="17">
        <v>0.47648499304431802</v>
      </c>
      <c r="CB13" s="17">
        <v>0.26112816610600298</v>
      </c>
      <c r="CC13" s="17">
        <v>0.26559698290341899</v>
      </c>
    </row>
    <row r="14" spans="2:81" x14ac:dyDescent="0.35">
      <c r="B14" s="18" t="s">
        <v>87</v>
      </c>
      <c r="C14" s="19">
        <v>3.23541545240612E-2</v>
      </c>
      <c r="D14" s="19">
        <v>3.0784634575344801E-2</v>
      </c>
      <c r="E14" s="19">
        <v>3.40023511344658E-2</v>
      </c>
      <c r="F14" s="19"/>
      <c r="G14" s="19">
        <v>5.6121687941581101E-2</v>
      </c>
      <c r="H14" s="19">
        <v>3.4563175899804503E-2</v>
      </c>
      <c r="I14" s="19">
        <v>1.43234266302827E-2</v>
      </c>
      <c r="J14" s="19">
        <v>3.8161291337247397E-2</v>
      </c>
      <c r="K14" s="19">
        <v>5.0048755460586999E-2</v>
      </c>
      <c r="L14" s="19">
        <v>1.35575227266447E-2</v>
      </c>
      <c r="M14" s="19"/>
      <c r="N14" s="19">
        <v>3.2748729782652697E-2</v>
      </c>
      <c r="O14" s="19">
        <v>2.28316863000066E-2</v>
      </c>
      <c r="P14" s="19">
        <v>4.4122359639520103E-2</v>
      </c>
      <c r="Q14" s="19">
        <v>3.17775474366035E-2</v>
      </c>
      <c r="R14" s="19"/>
      <c r="S14" s="19">
        <v>3.3664527741612001E-2</v>
      </c>
      <c r="T14" s="19">
        <v>3.10525327708111E-2</v>
      </c>
      <c r="U14" s="19">
        <v>2.8413619810375601E-2</v>
      </c>
      <c r="V14" s="19">
        <v>8.8089352155291106E-3</v>
      </c>
      <c r="W14" s="19">
        <v>4.9808383616442201E-2</v>
      </c>
      <c r="X14" s="19">
        <v>5.7904028196959598E-2</v>
      </c>
      <c r="Y14" s="19">
        <v>8.7687742085985794E-3</v>
      </c>
      <c r="Z14" s="19">
        <v>3.0228729032101598E-2</v>
      </c>
      <c r="AA14" s="19">
        <v>4.57841587653205E-2</v>
      </c>
      <c r="AB14" s="19">
        <v>2.5109825960079601E-2</v>
      </c>
      <c r="AC14" s="19">
        <v>2.6086508934646101E-2</v>
      </c>
      <c r="AD14" s="19">
        <v>5.7835160455818803E-2</v>
      </c>
      <c r="AE14" s="19"/>
      <c r="AF14" s="19">
        <v>3.4309135102950299E-2</v>
      </c>
      <c r="AG14" s="19">
        <v>1.8334679625396699E-2</v>
      </c>
      <c r="AH14" s="19">
        <v>4.2067931127616497E-2</v>
      </c>
      <c r="AI14" s="19">
        <v>6.6899844889662996E-2</v>
      </c>
      <c r="AJ14" s="19"/>
      <c r="AK14" s="19">
        <v>9.6627405283844607E-3</v>
      </c>
      <c r="AL14" s="19">
        <v>3.3484664121882203E-2</v>
      </c>
      <c r="AM14" s="19"/>
      <c r="AN14" s="19">
        <v>2.7381096001803201E-2</v>
      </c>
      <c r="AO14" s="19">
        <v>2.72747628160377E-2</v>
      </c>
      <c r="AP14" s="19">
        <v>6.0005623075875397E-2</v>
      </c>
      <c r="AQ14" s="19">
        <v>1.8847726845920301E-2</v>
      </c>
      <c r="AR14" s="19">
        <v>4.3360932120504E-2</v>
      </c>
      <c r="AS14" s="19">
        <v>3.8495718140556398E-2</v>
      </c>
      <c r="AT14" s="19"/>
      <c r="AU14" s="19">
        <v>2.4824099516413602E-2</v>
      </c>
      <c r="AV14" s="19">
        <v>4.0660515321305199E-2</v>
      </c>
      <c r="AW14" s="19"/>
      <c r="AX14" s="19">
        <v>5.4533794509285E-2</v>
      </c>
      <c r="AY14" s="19">
        <v>2.70131520973074E-2</v>
      </c>
      <c r="AZ14" s="19"/>
      <c r="BA14" s="19">
        <v>3.3996064651349002E-2</v>
      </c>
      <c r="BB14" s="19">
        <v>2.4486830737969398E-2</v>
      </c>
      <c r="BC14" s="19"/>
      <c r="BD14" s="19">
        <v>2.8403740508246102E-2</v>
      </c>
      <c r="BE14" s="19"/>
      <c r="BF14" s="19">
        <v>2.7463700323547099E-2</v>
      </c>
      <c r="BG14" s="19"/>
      <c r="BH14" s="19">
        <v>2.1766935586168899E-2</v>
      </c>
      <c r="BI14" s="19"/>
      <c r="BJ14" s="19">
        <v>1.62309437511351E-2</v>
      </c>
      <c r="BK14" s="19"/>
      <c r="BL14" s="19">
        <v>3.1583420632495599E-2</v>
      </c>
      <c r="BM14" s="19">
        <v>2.31376480208818E-2</v>
      </c>
      <c r="BN14" s="19">
        <v>2.0189396977684199E-2</v>
      </c>
      <c r="BO14" s="19">
        <v>5.2871593851577102E-2</v>
      </c>
      <c r="BP14" s="19"/>
      <c r="BQ14" s="19">
        <v>4.3003487281474399E-2</v>
      </c>
      <c r="BR14" s="19">
        <v>2.2075262726698502E-2</v>
      </c>
      <c r="BS14" s="19">
        <v>1.81976559404468E-2</v>
      </c>
      <c r="BT14" s="19">
        <v>1.8679884587288E-2</v>
      </c>
      <c r="BU14" s="19">
        <v>1.68224779382894E-2</v>
      </c>
      <c r="BV14" s="19">
        <v>2.4539986505195299E-2</v>
      </c>
      <c r="BW14" s="19"/>
      <c r="BX14" s="19">
        <v>4.1438857852186199E-2</v>
      </c>
      <c r="BY14" s="19">
        <v>2.2786630960853E-2</v>
      </c>
      <c r="BZ14" s="19">
        <v>3.1186184246592499E-2</v>
      </c>
      <c r="CA14" s="19">
        <v>2.3668881357021401E-2</v>
      </c>
      <c r="CB14" s="19">
        <v>2.3417796894870301E-2</v>
      </c>
      <c r="CC14" s="19">
        <v>9.8088309861527594E-3</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CC19"/>
  <sheetViews>
    <sheetView showGridLines="0" topLeftCell="A2" workbookViewId="0">
      <pane xSplit="2" topLeftCell="C1" activePane="topRight" state="frozen"/>
      <selection pane="topRight" activeCell="BH11" sqref="BH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0.29958553457720899</v>
      </c>
      <c r="D9" s="17">
        <v>0.27931295900681602</v>
      </c>
      <c r="E9" s="17">
        <v>0.31861757568021598</v>
      </c>
      <c r="F9" s="17"/>
      <c r="G9" s="17">
        <v>0.15927700010045401</v>
      </c>
      <c r="H9" s="17">
        <v>0.26697547037654501</v>
      </c>
      <c r="I9" s="17">
        <v>0.32298280703591398</v>
      </c>
      <c r="J9" s="17">
        <v>0.36179640291078702</v>
      </c>
      <c r="K9" s="17">
        <v>0.33300715028005401</v>
      </c>
      <c r="L9" s="17">
        <v>0.32439344888280502</v>
      </c>
      <c r="M9" s="17"/>
      <c r="N9" s="17">
        <v>0.259531373457837</v>
      </c>
      <c r="O9" s="17">
        <v>0.359765197097485</v>
      </c>
      <c r="P9" s="17">
        <v>0.27760366377165702</v>
      </c>
      <c r="Q9" s="17">
        <v>0.29525936751257098</v>
      </c>
      <c r="R9" s="17"/>
      <c r="S9" s="17">
        <v>0.26655488683367401</v>
      </c>
      <c r="T9" s="17">
        <v>0.28798569076811198</v>
      </c>
      <c r="U9" s="17">
        <v>0.26677998809331799</v>
      </c>
      <c r="V9" s="17">
        <v>0.29913308487641299</v>
      </c>
      <c r="W9" s="17">
        <v>0.2343560028187</v>
      </c>
      <c r="X9" s="17">
        <v>0.29314641819537202</v>
      </c>
      <c r="Y9" s="17">
        <v>0.36097978717444001</v>
      </c>
      <c r="Z9" s="17">
        <v>0.34564370266267902</v>
      </c>
      <c r="AA9" s="17">
        <v>0.26153790640653601</v>
      </c>
      <c r="AB9" s="17">
        <v>0.37366909184514902</v>
      </c>
      <c r="AC9" s="17">
        <v>0.32599310742882998</v>
      </c>
      <c r="AD9" s="17">
        <v>0.39764577284883101</v>
      </c>
      <c r="AE9" s="17"/>
      <c r="AF9" s="17">
        <v>0.29728529513975199</v>
      </c>
      <c r="AG9" s="17">
        <v>0.31792364796448203</v>
      </c>
      <c r="AH9" s="17">
        <v>0.29446246687718097</v>
      </c>
      <c r="AI9" s="17">
        <v>0.39892527228592201</v>
      </c>
      <c r="AJ9" s="17"/>
      <c r="AK9" s="17">
        <v>0.27573291932102501</v>
      </c>
      <c r="AL9" s="17">
        <v>0.355705486258871</v>
      </c>
      <c r="AM9" s="17"/>
      <c r="AN9" s="17">
        <v>0.271198071800138</v>
      </c>
      <c r="AO9" s="17">
        <v>0.309162424859038</v>
      </c>
      <c r="AP9" s="17">
        <v>0.287638780982509</v>
      </c>
      <c r="AQ9" s="17">
        <v>0.29637209167147599</v>
      </c>
      <c r="AR9" s="17">
        <v>0.33947217638477201</v>
      </c>
      <c r="AS9" s="17">
        <v>0.34709467044833198</v>
      </c>
      <c r="AT9" s="17"/>
      <c r="AU9" s="17">
        <v>0.27281589875457501</v>
      </c>
      <c r="AV9" s="17">
        <v>0.33548455756906098</v>
      </c>
      <c r="AW9" s="17"/>
      <c r="AX9" s="17">
        <v>0.36556304740947299</v>
      </c>
      <c r="AY9" s="17">
        <v>0.28369771780547298</v>
      </c>
      <c r="AZ9" s="17"/>
      <c r="BA9" s="17">
        <v>0.30944155833161302</v>
      </c>
      <c r="BB9" s="17">
        <v>0.24981015176881299</v>
      </c>
      <c r="BC9" s="17"/>
      <c r="BD9" s="17">
        <v>0.27028509576885401</v>
      </c>
      <c r="BE9" s="17"/>
      <c r="BF9" s="17">
        <v>0.245224504304105</v>
      </c>
      <c r="BG9" s="17"/>
      <c r="BH9" s="17">
        <v>0.34546742145609399</v>
      </c>
      <c r="BI9" s="17"/>
      <c r="BJ9" s="17">
        <v>0.349501880792633</v>
      </c>
      <c r="BK9" s="17"/>
      <c r="BL9" s="17">
        <v>0.57222064397451899</v>
      </c>
      <c r="BM9" s="17">
        <v>0.13528327223952999</v>
      </c>
      <c r="BN9" s="17">
        <v>0.29927132354660702</v>
      </c>
      <c r="BO9" s="17">
        <v>0.29685205514854102</v>
      </c>
      <c r="BP9" s="17"/>
      <c r="BQ9" s="17">
        <v>0.30502422516524802</v>
      </c>
      <c r="BR9" s="17">
        <v>0.25019317719330703</v>
      </c>
      <c r="BS9" s="17">
        <v>0.28318342818230602</v>
      </c>
      <c r="BT9" s="17">
        <v>0.204752149708227</v>
      </c>
      <c r="BU9" s="17">
        <v>0.30521690902700599</v>
      </c>
      <c r="BV9" s="17">
        <v>0.40613776280313102</v>
      </c>
      <c r="BW9" s="17"/>
      <c r="BX9" s="17">
        <v>0.25968749737310498</v>
      </c>
      <c r="BY9" s="17">
        <v>0.25715601119262899</v>
      </c>
      <c r="BZ9" s="17">
        <v>0.29795975310834799</v>
      </c>
      <c r="CA9" s="17">
        <v>0.24510860856024599</v>
      </c>
      <c r="CB9" s="17">
        <v>0.37992794290861698</v>
      </c>
      <c r="CC9" s="17">
        <v>0.440103348885376</v>
      </c>
    </row>
    <row r="10" spans="2:81" x14ac:dyDescent="0.35">
      <c r="B10" s="18" t="s">
        <v>58</v>
      </c>
      <c r="C10" s="17">
        <v>0.171595675176622</v>
      </c>
      <c r="D10" s="17">
        <v>0.173239848376568</v>
      </c>
      <c r="E10" s="17">
        <v>0.16936718651823399</v>
      </c>
      <c r="F10" s="17"/>
      <c r="G10" s="17">
        <v>0.20201288627286401</v>
      </c>
      <c r="H10" s="17">
        <v>0.120171927102057</v>
      </c>
      <c r="I10" s="17">
        <v>0.15763939172265101</v>
      </c>
      <c r="J10" s="17">
        <v>0.200149027387796</v>
      </c>
      <c r="K10" s="17">
        <v>0.19494128492806201</v>
      </c>
      <c r="L10" s="17">
        <v>0.166529062816168</v>
      </c>
      <c r="M10" s="17"/>
      <c r="N10" s="17">
        <v>0.171004243926416</v>
      </c>
      <c r="O10" s="17">
        <v>0.18639996644903301</v>
      </c>
      <c r="P10" s="17">
        <v>0.16413639769587701</v>
      </c>
      <c r="Q10" s="17">
        <v>0.165471833805413</v>
      </c>
      <c r="R10" s="17"/>
      <c r="S10" s="17">
        <v>7.7057427128039896E-2</v>
      </c>
      <c r="T10" s="17">
        <v>0.22647102627384499</v>
      </c>
      <c r="U10" s="17">
        <v>0.16844164021310501</v>
      </c>
      <c r="V10" s="17">
        <v>0.141234127239597</v>
      </c>
      <c r="W10" s="17">
        <v>0.21948752894911799</v>
      </c>
      <c r="X10" s="17">
        <v>0.14314739406702601</v>
      </c>
      <c r="Y10" s="17">
        <v>0.199277319459467</v>
      </c>
      <c r="Z10" s="17">
        <v>0.16098092943716699</v>
      </c>
      <c r="AA10" s="17">
        <v>0.16647566830096799</v>
      </c>
      <c r="AB10" s="17">
        <v>0.176600661138931</v>
      </c>
      <c r="AC10" s="17">
        <v>0.32071613053878201</v>
      </c>
      <c r="AD10" s="17">
        <v>8.3131570113390701E-2</v>
      </c>
      <c r="AE10" s="17"/>
      <c r="AF10" s="17">
        <v>0.16304383507679601</v>
      </c>
      <c r="AG10" s="17">
        <v>0.190247301797697</v>
      </c>
      <c r="AH10" s="17">
        <v>0.32213873351195099</v>
      </c>
      <c r="AI10" s="17">
        <v>6.0716989966747299E-2</v>
      </c>
      <c r="AJ10" s="17"/>
      <c r="AK10" s="17">
        <v>0.17825694792885799</v>
      </c>
      <c r="AL10" s="17">
        <v>0.19706891305232899</v>
      </c>
      <c r="AM10" s="17"/>
      <c r="AN10" s="17">
        <v>0.15329727222560099</v>
      </c>
      <c r="AO10" s="17">
        <v>0.16511367940713401</v>
      </c>
      <c r="AP10" s="17">
        <v>0.185472116489655</v>
      </c>
      <c r="AQ10" s="17">
        <v>0.172369318313873</v>
      </c>
      <c r="AR10" s="17">
        <v>0.20108540692767901</v>
      </c>
      <c r="AS10" s="17">
        <v>0.195073432806013</v>
      </c>
      <c r="AT10" s="17"/>
      <c r="AU10" s="17">
        <v>0.17287615897422201</v>
      </c>
      <c r="AV10" s="17">
        <v>0.16912980867111699</v>
      </c>
      <c r="AW10" s="17"/>
      <c r="AX10" s="17">
        <v>0.208543520594869</v>
      </c>
      <c r="AY10" s="17">
        <v>0.16269839225527399</v>
      </c>
      <c r="AZ10" s="17"/>
      <c r="BA10" s="17">
        <v>0.17606397613702399</v>
      </c>
      <c r="BB10" s="17">
        <v>0.15122410791291199</v>
      </c>
      <c r="BC10" s="17"/>
      <c r="BD10" s="17">
        <v>0.16840865428892801</v>
      </c>
      <c r="BE10" s="17"/>
      <c r="BF10" s="17">
        <v>0.15472538784839801</v>
      </c>
      <c r="BG10" s="17"/>
      <c r="BH10" s="17">
        <v>0.20390012328318199</v>
      </c>
      <c r="BI10" s="17"/>
      <c r="BJ10" s="17">
        <v>0.31801274589442002</v>
      </c>
      <c r="BK10" s="17"/>
      <c r="BL10" s="17">
        <v>0.17752394328870899</v>
      </c>
      <c r="BM10" s="17">
        <v>0.121338020199616</v>
      </c>
      <c r="BN10" s="17">
        <v>0.15734853114420499</v>
      </c>
      <c r="BO10" s="17">
        <v>0.22586481133158001</v>
      </c>
      <c r="BP10" s="17"/>
      <c r="BQ10" s="17">
        <v>0.16017235674956801</v>
      </c>
      <c r="BR10" s="17">
        <v>0.14851326611542101</v>
      </c>
      <c r="BS10" s="17">
        <v>0.16830712144936399</v>
      </c>
      <c r="BT10" s="17">
        <v>0.22705882142671599</v>
      </c>
      <c r="BU10" s="17">
        <v>0.218214777251514</v>
      </c>
      <c r="BV10" s="17">
        <v>0.153732816686899</v>
      </c>
      <c r="BW10" s="17"/>
      <c r="BX10" s="17">
        <v>0.172908960951415</v>
      </c>
      <c r="BY10" s="17">
        <v>0.15769777114494399</v>
      </c>
      <c r="BZ10" s="17">
        <v>0.14097441310901199</v>
      </c>
      <c r="CA10" s="17">
        <v>0.22516200812439899</v>
      </c>
      <c r="CB10" s="17">
        <v>0.232605502178311</v>
      </c>
      <c r="CC10" s="17">
        <v>0.12931272120309201</v>
      </c>
    </row>
    <row r="11" spans="2:81" x14ac:dyDescent="0.35">
      <c r="B11" s="18" t="s">
        <v>59</v>
      </c>
      <c r="C11" s="17">
        <v>0.24083204032578001</v>
      </c>
      <c r="D11" s="17">
        <v>0.231810232763109</v>
      </c>
      <c r="E11" s="17">
        <v>0.25055646064584802</v>
      </c>
      <c r="F11" s="17"/>
      <c r="G11" s="17">
        <v>0.20632242311718699</v>
      </c>
      <c r="H11" s="17">
        <v>0.240781256254709</v>
      </c>
      <c r="I11" s="17">
        <v>0.233947688930911</v>
      </c>
      <c r="J11" s="17">
        <v>0.225125414899883</v>
      </c>
      <c r="K11" s="17">
        <v>0.211358355517481</v>
      </c>
      <c r="L11" s="17">
        <v>0.30033159565164202</v>
      </c>
      <c r="M11" s="17"/>
      <c r="N11" s="17">
        <v>0.21778608736872301</v>
      </c>
      <c r="O11" s="17">
        <v>0.211962748569132</v>
      </c>
      <c r="P11" s="17">
        <v>0.25453703808976202</v>
      </c>
      <c r="Q11" s="17">
        <v>0.27886828946964698</v>
      </c>
      <c r="R11" s="17"/>
      <c r="S11" s="17">
        <v>0.20364013335825901</v>
      </c>
      <c r="T11" s="17">
        <v>0.25098655235956902</v>
      </c>
      <c r="U11" s="17">
        <v>0.292776040648911</v>
      </c>
      <c r="V11" s="17">
        <v>0.27111882750793598</v>
      </c>
      <c r="W11" s="17">
        <v>0.308543744073425</v>
      </c>
      <c r="X11" s="17">
        <v>0.21996799391369601</v>
      </c>
      <c r="Y11" s="17">
        <v>0.20864545058357101</v>
      </c>
      <c r="Z11" s="17">
        <v>0.275349288882756</v>
      </c>
      <c r="AA11" s="17">
        <v>0.27604330057130699</v>
      </c>
      <c r="AB11" s="17">
        <v>0.19897579337212101</v>
      </c>
      <c r="AC11" s="17">
        <v>0.16498250588498101</v>
      </c>
      <c r="AD11" s="17">
        <v>0.183186987702155</v>
      </c>
      <c r="AE11" s="17"/>
      <c r="AF11" s="17">
        <v>0.25458486090927301</v>
      </c>
      <c r="AG11" s="17">
        <v>0.21036185116074199</v>
      </c>
      <c r="AH11" s="17">
        <v>0.164543836756054</v>
      </c>
      <c r="AI11" s="17">
        <v>0.203471895622163</v>
      </c>
      <c r="AJ11" s="17"/>
      <c r="AK11" s="17">
        <v>0.19450608796483099</v>
      </c>
      <c r="AL11" s="17">
        <v>0.18262872438550601</v>
      </c>
      <c r="AM11" s="17"/>
      <c r="AN11" s="17">
        <v>0.181335990618823</v>
      </c>
      <c r="AO11" s="17">
        <v>0.255870869600347</v>
      </c>
      <c r="AP11" s="17">
        <v>0.24347113527810699</v>
      </c>
      <c r="AQ11" s="17">
        <v>0.30038468715260502</v>
      </c>
      <c r="AR11" s="17">
        <v>0.23229891693059801</v>
      </c>
      <c r="AS11" s="17">
        <v>0.25785829732975801</v>
      </c>
      <c r="AT11" s="17"/>
      <c r="AU11" s="17">
        <v>0.25501646320096</v>
      </c>
      <c r="AV11" s="17">
        <v>0.22207785279092701</v>
      </c>
      <c r="AW11" s="17"/>
      <c r="AX11" s="17">
        <v>0.20073648446778999</v>
      </c>
      <c r="AY11" s="17">
        <v>0.250487312516051</v>
      </c>
      <c r="AZ11" s="17"/>
      <c r="BA11" s="17">
        <v>0.251558287073892</v>
      </c>
      <c r="BB11" s="17">
        <v>0.18123098435699</v>
      </c>
      <c r="BC11" s="17"/>
      <c r="BD11" s="17">
        <v>0.24529929383674801</v>
      </c>
      <c r="BE11" s="17"/>
      <c r="BF11" s="17">
        <v>0.26603087164685402</v>
      </c>
      <c r="BG11" s="17"/>
      <c r="BH11" s="17">
        <v>0.16148524286383401</v>
      </c>
      <c r="BI11" s="17"/>
      <c r="BJ11" s="17">
        <v>0.15671943038261399</v>
      </c>
      <c r="BK11" s="17"/>
      <c r="BL11" s="17">
        <v>0.123926524972088</v>
      </c>
      <c r="BM11" s="17">
        <v>0.247135698386443</v>
      </c>
      <c r="BN11" s="17">
        <v>0.29213652052666</v>
      </c>
      <c r="BO11" s="17">
        <v>0.245680542994373</v>
      </c>
      <c r="BP11" s="17"/>
      <c r="BQ11" s="17">
        <v>0.223209137529504</v>
      </c>
      <c r="BR11" s="17">
        <v>0.30201754633449601</v>
      </c>
      <c r="BS11" s="17">
        <v>0.30357158768236298</v>
      </c>
      <c r="BT11" s="17">
        <v>0.25004196449711402</v>
      </c>
      <c r="BU11" s="17">
        <v>0.200141995380061</v>
      </c>
      <c r="BV11" s="17">
        <v>0.21472402149397099</v>
      </c>
      <c r="BW11" s="17"/>
      <c r="BX11" s="17">
        <v>0.23087712849827599</v>
      </c>
      <c r="BY11" s="17">
        <v>0.27099897691255298</v>
      </c>
      <c r="BZ11" s="17">
        <v>0.26869597735612599</v>
      </c>
      <c r="CA11" s="17">
        <v>0.21477866194082901</v>
      </c>
      <c r="CB11" s="17">
        <v>0.18682780253508799</v>
      </c>
      <c r="CC11" s="17">
        <v>0.29180179060502298</v>
      </c>
    </row>
    <row r="12" spans="2:81" x14ac:dyDescent="0.35">
      <c r="B12" s="18" t="s">
        <v>102</v>
      </c>
      <c r="C12" s="17">
        <v>0.14163070858681701</v>
      </c>
      <c r="D12" s="17">
        <v>0.143579640391611</v>
      </c>
      <c r="E12" s="17">
        <v>0.139006283837947</v>
      </c>
      <c r="F12" s="17"/>
      <c r="G12" s="17">
        <v>0.210365536074857</v>
      </c>
      <c r="H12" s="17">
        <v>0.171408930674944</v>
      </c>
      <c r="I12" s="17">
        <v>0.14813842328277299</v>
      </c>
      <c r="J12" s="17">
        <v>0.129599607854648</v>
      </c>
      <c r="K12" s="17">
        <v>0.10707232572254</v>
      </c>
      <c r="L12" s="17">
        <v>0.10114604194662399</v>
      </c>
      <c r="M12" s="17"/>
      <c r="N12" s="17">
        <v>0.16345370971539899</v>
      </c>
      <c r="O12" s="17">
        <v>0.13676576125818399</v>
      </c>
      <c r="P12" s="17">
        <v>0.13351693681224</v>
      </c>
      <c r="Q12" s="17">
        <v>0.13523378406186201</v>
      </c>
      <c r="R12" s="17"/>
      <c r="S12" s="17">
        <v>0.17586081064451101</v>
      </c>
      <c r="T12" s="17">
        <v>0.11497969153771299</v>
      </c>
      <c r="U12" s="17">
        <v>0.17351846614786101</v>
      </c>
      <c r="V12" s="17">
        <v>0.21320475082248899</v>
      </c>
      <c r="W12" s="17">
        <v>6.9790979781803195E-2</v>
      </c>
      <c r="X12" s="17">
        <v>0.17291014432406401</v>
      </c>
      <c r="Y12" s="17">
        <v>0.15818444695870701</v>
      </c>
      <c r="Z12" s="17">
        <v>0.10006252965351201</v>
      </c>
      <c r="AA12" s="17">
        <v>0.125939859963767</v>
      </c>
      <c r="AB12" s="17">
        <v>0.12732821928787799</v>
      </c>
      <c r="AC12" s="17">
        <v>8.0727403072355403E-2</v>
      </c>
      <c r="AD12" s="17">
        <v>7.5232989671286402E-2</v>
      </c>
      <c r="AE12" s="17"/>
      <c r="AF12" s="17">
        <v>0.14159919519403699</v>
      </c>
      <c r="AG12" s="17">
        <v>0.1695158844979</v>
      </c>
      <c r="AH12" s="17">
        <v>8.69449526856928E-2</v>
      </c>
      <c r="AI12" s="17">
        <v>5.6738657177878203E-2</v>
      </c>
      <c r="AJ12" s="17"/>
      <c r="AK12" s="17">
        <v>0.17593226775203899</v>
      </c>
      <c r="AL12" s="17">
        <v>0.150023233024419</v>
      </c>
      <c r="AM12" s="17"/>
      <c r="AN12" s="17">
        <v>0.180737952561385</v>
      </c>
      <c r="AO12" s="17">
        <v>0.124803251842092</v>
      </c>
      <c r="AP12" s="17">
        <v>0.13446962991893299</v>
      </c>
      <c r="AQ12" s="17">
        <v>0.15986415611462701</v>
      </c>
      <c r="AR12" s="17">
        <v>9.1120557869506805E-2</v>
      </c>
      <c r="AS12" s="17">
        <v>9.95542473879059E-2</v>
      </c>
      <c r="AT12" s="17"/>
      <c r="AU12" s="17">
        <v>0.14523840389304901</v>
      </c>
      <c r="AV12" s="17">
        <v>0.13789775149609701</v>
      </c>
      <c r="AW12" s="17"/>
      <c r="AX12" s="17">
        <v>0.11806897333472301</v>
      </c>
      <c r="AY12" s="17">
        <v>0.14730452859669099</v>
      </c>
      <c r="AZ12" s="17"/>
      <c r="BA12" s="17">
        <v>0.12959695287335901</v>
      </c>
      <c r="BB12" s="17">
        <v>0.20399973498990101</v>
      </c>
      <c r="BC12" s="17"/>
      <c r="BD12" s="17">
        <v>0.13792079366923499</v>
      </c>
      <c r="BE12" s="17"/>
      <c r="BF12" s="17">
        <v>0.14507337882548099</v>
      </c>
      <c r="BG12" s="17"/>
      <c r="BH12" s="17">
        <v>0.177130867222624</v>
      </c>
      <c r="BI12" s="17"/>
      <c r="BJ12" s="17">
        <v>8.7218713588177593E-2</v>
      </c>
      <c r="BK12" s="17"/>
      <c r="BL12" s="17">
        <v>6.1692256408351902E-2</v>
      </c>
      <c r="BM12" s="17">
        <v>0.199208369786676</v>
      </c>
      <c r="BN12" s="17">
        <v>0.14084287412270799</v>
      </c>
      <c r="BO12" s="17">
        <v>0.135250337604716</v>
      </c>
      <c r="BP12" s="17"/>
      <c r="BQ12" s="17">
        <v>0.155040411747076</v>
      </c>
      <c r="BR12" s="17">
        <v>0.140520348358744</v>
      </c>
      <c r="BS12" s="17">
        <v>0.12069257534936099</v>
      </c>
      <c r="BT12" s="17">
        <v>0.110069770135984</v>
      </c>
      <c r="BU12" s="17">
        <v>0.154254878466664</v>
      </c>
      <c r="BV12" s="17">
        <v>0.14011617988865099</v>
      </c>
      <c r="BW12" s="17"/>
      <c r="BX12" s="17">
        <v>0.16370057735399701</v>
      </c>
      <c r="BY12" s="17">
        <v>0.12544105855715301</v>
      </c>
      <c r="BZ12" s="17">
        <v>0.156027050713858</v>
      </c>
      <c r="CA12" s="17">
        <v>0.13432033432541199</v>
      </c>
      <c r="CB12" s="17">
        <v>0.121552738736646</v>
      </c>
      <c r="CC12" s="17">
        <v>8.6901824953902598E-2</v>
      </c>
    </row>
    <row r="13" spans="2:81" x14ac:dyDescent="0.35">
      <c r="B13" s="18" t="s">
        <v>429</v>
      </c>
      <c r="C13" s="17">
        <v>0.113034524221635</v>
      </c>
      <c r="D13" s="17">
        <v>0.141429172609848</v>
      </c>
      <c r="E13" s="17">
        <v>8.6403915001568105E-2</v>
      </c>
      <c r="F13" s="17"/>
      <c r="G13" s="17">
        <v>0.18225898090599699</v>
      </c>
      <c r="H13" s="17">
        <v>0.16585810016710001</v>
      </c>
      <c r="I13" s="17">
        <v>0.105151667876715</v>
      </c>
      <c r="J13" s="17">
        <v>4.8473875039098002E-2</v>
      </c>
      <c r="K13" s="17">
        <v>0.10341679424132399</v>
      </c>
      <c r="L13" s="17">
        <v>9.09672039137083E-2</v>
      </c>
      <c r="M13" s="17"/>
      <c r="N13" s="17">
        <v>0.160395188984406</v>
      </c>
      <c r="O13" s="17">
        <v>8.2590147319005797E-2</v>
      </c>
      <c r="P13" s="17">
        <v>0.116227168957555</v>
      </c>
      <c r="Q13" s="17">
        <v>9.5877351927675006E-2</v>
      </c>
      <c r="R13" s="17"/>
      <c r="S13" s="17">
        <v>0.243893708578134</v>
      </c>
      <c r="T13" s="17">
        <v>8.2275365219657504E-2</v>
      </c>
      <c r="U13" s="17">
        <v>5.7725162535178599E-2</v>
      </c>
      <c r="V13" s="17">
        <v>6.6500274338035598E-2</v>
      </c>
      <c r="W13" s="17">
        <v>0.153217031043302</v>
      </c>
      <c r="X13" s="17">
        <v>0.12237293562650001</v>
      </c>
      <c r="Y13" s="17">
        <v>5.5339495475197301E-2</v>
      </c>
      <c r="Z13" s="17">
        <v>8.4354894902295793E-2</v>
      </c>
      <c r="AA13" s="17">
        <v>0.124694419553459</v>
      </c>
      <c r="AB13" s="17">
        <v>8.9789126983033304E-2</v>
      </c>
      <c r="AC13" s="17">
        <v>8.0285940128430794E-2</v>
      </c>
      <c r="AD13" s="17">
        <v>0.17796540334299599</v>
      </c>
      <c r="AE13" s="17"/>
      <c r="AF13" s="17">
        <v>0.110729336059843</v>
      </c>
      <c r="AG13" s="17">
        <v>8.5693266815413699E-2</v>
      </c>
      <c r="AH13" s="17">
        <v>0.10221324996893701</v>
      </c>
      <c r="AI13" s="17">
        <v>0.21324734005762699</v>
      </c>
      <c r="AJ13" s="17"/>
      <c r="AK13" s="17">
        <v>0.13803620069828301</v>
      </c>
      <c r="AL13" s="17">
        <v>7.2850767895528898E-2</v>
      </c>
      <c r="AM13" s="17"/>
      <c r="AN13" s="17">
        <v>0.17934609553300099</v>
      </c>
      <c r="AO13" s="17">
        <v>0.11431403919691301</v>
      </c>
      <c r="AP13" s="17">
        <v>0.100892927704806</v>
      </c>
      <c r="AQ13" s="17">
        <v>5.1711356976064701E-2</v>
      </c>
      <c r="AR13" s="17">
        <v>9.8559408024805006E-2</v>
      </c>
      <c r="AS13" s="17">
        <v>5.0435063789257398E-2</v>
      </c>
      <c r="AT13" s="17"/>
      <c r="AU13" s="17">
        <v>0.122222768643478</v>
      </c>
      <c r="AV13" s="17">
        <v>0.10173714491858001</v>
      </c>
      <c r="AW13" s="17"/>
      <c r="AX13" s="17">
        <v>6.9608605393810197E-2</v>
      </c>
      <c r="AY13" s="17">
        <v>0.123491769605147</v>
      </c>
      <c r="AZ13" s="17"/>
      <c r="BA13" s="17">
        <v>0.100057083785282</v>
      </c>
      <c r="BB13" s="17">
        <v>0.17980095802202001</v>
      </c>
      <c r="BC13" s="17"/>
      <c r="BD13" s="17">
        <v>0.148068108060362</v>
      </c>
      <c r="BE13" s="17"/>
      <c r="BF13" s="17">
        <v>0.162444430214124</v>
      </c>
      <c r="BG13" s="17"/>
      <c r="BH13" s="17">
        <v>0.101565344391329</v>
      </c>
      <c r="BI13" s="17"/>
      <c r="BJ13" s="17">
        <v>7.0743263535576001E-2</v>
      </c>
      <c r="BK13" s="17"/>
      <c r="BL13" s="17">
        <v>2.84735230458316E-2</v>
      </c>
      <c r="BM13" s="17">
        <v>0.27548786735005898</v>
      </c>
      <c r="BN13" s="17">
        <v>7.7623975685097296E-2</v>
      </c>
      <c r="BO13" s="17">
        <v>5.38858344771075E-2</v>
      </c>
      <c r="BP13" s="17"/>
      <c r="BQ13" s="17">
        <v>0.116693615421328</v>
      </c>
      <c r="BR13" s="17">
        <v>0.129386399052319</v>
      </c>
      <c r="BS13" s="17">
        <v>0.10003722803244</v>
      </c>
      <c r="BT13" s="17">
        <v>0.18949363926874799</v>
      </c>
      <c r="BU13" s="17">
        <v>0.10534896193646499</v>
      </c>
      <c r="BV13" s="17">
        <v>5.64211251416009E-2</v>
      </c>
      <c r="BW13" s="17"/>
      <c r="BX13" s="17">
        <v>0.13937063009433301</v>
      </c>
      <c r="BY13" s="17">
        <v>0.15310745553205299</v>
      </c>
      <c r="BZ13" s="17">
        <v>0.10854369805915901</v>
      </c>
      <c r="CA13" s="17">
        <v>0.157045643292063</v>
      </c>
      <c r="CB13" s="17">
        <v>5.85010623666243E-2</v>
      </c>
      <c r="CC13" s="17">
        <v>3.1459159777221302E-2</v>
      </c>
    </row>
    <row r="14" spans="2:81" x14ac:dyDescent="0.35">
      <c r="B14" s="18" t="s">
        <v>87</v>
      </c>
      <c r="C14" s="19">
        <v>3.33215171119364E-2</v>
      </c>
      <c r="D14" s="19">
        <v>3.0628146852047601E-2</v>
      </c>
      <c r="E14" s="19">
        <v>3.6048578316186998E-2</v>
      </c>
      <c r="F14" s="19"/>
      <c r="G14" s="19">
        <v>3.9763173528640498E-2</v>
      </c>
      <c r="H14" s="19">
        <v>3.4804315424645502E-2</v>
      </c>
      <c r="I14" s="19">
        <v>3.2140021151035397E-2</v>
      </c>
      <c r="J14" s="19">
        <v>3.4855671907788599E-2</v>
      </c>
      <c r="K14" s="19">
        <v>5.0204089310538699E-2</v>
      </c>
      <c r="L14" s="19">
        <v>1.6632646789053601E-2</v>
      </c>
      <c r="M14" s="19"/>
      <c r="N14" s="19">
        <v>2.7829396547218801E-2</v>
      </c>
      <c r="O14" s="19">
        <v>2.251617930716E-2</v>
      </c>
      <c r="P14" s="19">
        <v>5.3978794672909003E-2</v>
      </c>
      <c r="Q14" s="19">
        <v>2.9289373222832801E-2</v>
      </c>
      <c r="R14" s="19"/>
      <c r="S14" s="19">
        <v>3.2993033457383199E-2</v>
      </c>
      <c r="T14" s="19">
        <v>3.7301673841104298E-2</v>
      </c>
      <c r="U14" s="19">
        <v>4.0758702361626598E-2</v>
      </c>
      <c r="V14" s="19">
        <v>8.8089352155291106E-3</v>
      </c>
      <c r="W14" s="19">
        <v>1.4604713333651501E-2</v>
      </c>
      <c r="X14" s="19">
        <v>4.84551138733431E-2</v>
      </c>
      <c r="Y14" s="19">
        <v>1.7573500348617301E-2</v>
      </c>
      <c r="Z14" s="19">
        <v>3.3608654461590302E-2</v>
      </c>
      <c r="AA14" s="19">
        <v>4.5308845203963298E-2</v>
      </c>
      <c r="AB14" s="19">
        <v>3.36371073728889E-2</v>
      </c>
      <c r="AC14" s="19">
        <v>2.72949129466214E-2</v>
      </c>
      <c r="AD14" s="19">
        <v>8.2837276321341205E-2</v>
      </c>
      <c r="AE14" s="19"/>
      <c r="AF14" s="19">
        <v>3.2757477620298299E-2</v>
      </c>
      <c r="AG14" s="19">
        <v>2.6258047763765498E-2</v>
      </c>
      <c r="AH14" s="19">
        <v>2.9696760200185201E-2</v>
      </c>
      <c r="AI14" s="19">
        <v>6.6899844889662996E-2</v>
      </c>
      <c r="AJ14" s="19"/>
      <c r="AK14" s="19">
        <v>3.7535576334963898E-2</v>
      </c>
      <c r="AL14" s="19">
        <v>4.1722875383346902E-2</v>
      </c>
      <c r="AM14" s="19"/>
      <c r="AN14" s="19">
        <v>3.4084617261052497E-2</v>
      </c>
      <c r="AO14" s="19">
        <v>3.0735735094476298E-2</v>
      </c>
      <c r="AP14" s="19">
        <v>4.8055409625991197E-2</v>
      </c>
      <c r="AQ14" s="19">
        <v>1.9298389771355801E-2</v>
      </c>
      <c r="AR14" s="19">
        <v>3.7463533862639002E-2</v>
      </c>
      <c r="AS14" s="19">
        <v>4.9984288238733403E-2</v>
      </c>
      <c r="AT14" s="19"/>
      <c r="AU14" s="19">
        <v>3.1830306533716303E-2</v>
      </c>
      <c r="AV14" s="19">
        <v>3.3672884554218602E-2</v>
      </c>
      <c r="AW14" s="19"/>
      <c r="AX14" s="19">
        <v>3.7479368799334799E-2</v>
      </c>
      <c r="AY14" s="19">
        <v>3.2320279221363303E-2</v>
      </c>
      <c r="AZ14" s="19"/>
      <c r="BA14" s="19">
        <v>3.3282141798830697E-2</v>
      </c>
      <c r="BB14" s="19">
        <v>3.3934062949362999E-2</v>
      </c>
      <c r="BC14" s="19"/>
      <c r="BD14" s="19">
        <v>3.0018054375874199E-2</v>
      </c>
      <c r="BE14" s="19"/>
      <c r="BF14" s="19">
        <v>2.6501427161038201E-2</v>
      </c>
      <c r="BG14" s="19"/>
      <c r="BH14" s="19">
        <v>1.0451000782937E-2</v>
      </c>
      <c r="BI14" s="19"/>
      <c r="BJ14" s="19">
        <v>1.7803965806579398E-2</v>
      </c>
      <c r="BK14" s="19"/>
      <c r="BL14" s="19">
        <v>3.6163108310501201E-2</v>
      </c>
      <c r="BM14" s="19">
        <v>2.1546772037677301E-2</v>
      </c>
      <c r="BN14" s="19">
        <v>3.27767749747227E-2</v>
      </c>
      <c r="BO14" s="19">
        <v>4.2466418443682298E-2</v>
      </c>
      <c r="BP14" s="19"/>
      <c r="BQ14" s="19">
        <v>3.9860253387274801E-2</v>
      </c>
      <c r="BR14" s="19">
        <v>2.9369262945713102E-2</v>
      </c>
      <c r="BS14" s="19">
        <v>2.42080593041668E-2</v>
      </c>
      <c r="BT14" s="19">
        <v>1.85836549632106E-2</v>
      </c>
      <c r="BU14" s="19">
        <v>1.68224779382894E-2</v>
      </c>
      <c r="BV14" s="19">
        <v>2.8868093985746499E-2</v>
      </c>
      <c r="BW14" s="19"/>
      <c r="BX14" s="19">
        <v>3.3455205728874698E-2</v>
      </c>
      <c r="BY14" s="19">
        <v>3.5598726660668101E-2</v>
      </c>
      <c r="BZ14" s="19">
        <v>2.7799107653496399E-2</v>
      </c>
      <c r="CA14" s="19">
        <v>2.3584743757050702E-2</v>
      </c>
      <c r="CB14" s="19">
        <v>2.0584951274713201E-2</v>
      </c>
      <c r="CC14" s="19">
        <v>2.0421154575385299E-2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CC19"/>
  <sheetViews>
    <sheetView showGridLines="0" workbookViewId="0">
      <pane xSplit="2" topLeftCell="BC1" activePane="topRight" state="frozen"/>
      <selection pane="topRight" activeCell="BK10" sqref="BK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0.12675982513852799</v>
      </c>
      <c r="D9" s="17">
        <v>0.12855331083444299</v>
      </c>
      <c r="E9" s="17">
        <v>0.123906963822565</v>
      </c>
      <c r="F9" s="17"/>
      <c r="G9" s="17">
        <v>7.8053668837296794E-2</v>
      </c>
      <c r="H9" s="17">
        <v>0.13469619493635901</v>
      </c>
      <c r="I9" s="17">
        <v>0.15846448127653501</v>
      </c>
      <c r="J9" s="17">
        <v>0.15352923376578101</v>
      </c>
      <c r="K9" s="17">
        <v>0.14758265714764299</v>
      </c>
      <c r="L9" s="17">
        <v>9.0790980756661199E-2</v>
      </c>
      <c r="M9" s="17"/>
      <c r="N9" s="17">
        <v>0.105182780562524</v>
      </c>
      <c r="O9" s="17">
        <v>0.184389487871327</v>
      </c>
      <c r="P9" s="17">
        <v>8.0657217240889506E-2</v>
      </c>
      <c r="Q9" s="17">
        <v>0.13497590111749699</v>
      </c>
      <c r="R9" s="17"/>
      <c r="S9" s="17">
        <v>9.5529822636636202E-2</v>
      </c>
      <c r="T9" s="17">
        <v>9.9281324640113605E-2</v>
      </c>
      <c r="U9" s="17">
        <v>6.2462557093371202E-2</v>
      </c>
      <c r="V9" s="17">
        <v>0.1396591931773</v>
      </c>
      <c r="W9" s="17">
        <v>8.1365444980197002E-2</v>
      </c>
      <c r="X9" s="17">
        <v>0.141528577938594</v>
      </c>
      <c r="Y9" s="17">
        <v>0.11936536310649699</v>
      </c>
      <c r="Z9" s="17">
        <v>0.146634909678136</v>
      </c>
      <c r="AA9" s="17">
        <v>0.15242119240820501</v>
      </c>
      <c r="AB9" s="17">
        <v>0.22721326352100901</v>
      </c>
      <c r="AC9" s="17">
        <v>0.10604237095424</v>
      </c>
      <c r="AD9" s="17">
        <v>0.230921405515912</v>
      </c>
      <c r="AE9" s="17"/>
      <c r="AF9" s="17">
        <v>0.119729930610003</v>
      </c>
      <c r="AG9" s="17">
        <v>0.20527386643805701</v>
      </c>
      <c r="AH9" s="17">
        <v>0.12267939013974601</v>
      </c>
      <c r="AI9" s="17">
        <v>0.170584853222256</v>
      </c>
      <c r="AJ9" s="17"/>
      <c r="AK9" s="17">
        <v>0.107156595689408</v>
      </c>
      <c r="AL9" s="17">
        <v>0.17622866637443299</v>
      </c>
      <c r="AM9" s="17"/>
      <c r="AN9" s="17">
        <v>0.1200028494591</v>
      </c>
      <c r="AO9" s="17">
        <v>0.146042817397181</v>
      </c>
      <c r="AP9" s="17">
        <v>9.6370070449316295E-2</v>
      </c>
      <c r="AQ9" s="17">
        <v>0.132914508410379</v>
      </c>
      <c r="AR9" s="17">
        <v>0.14037652456945099</v>
      </c>
      <c r="AS9" s="17">
        <v>6.9922042260241804E-2</v>
      </c>
      <c r="AT9" s="17"/>
      <c r="AU9" s="17">
        <v>9.8027056105562296E-2</v>
      </c>
      <c r="AV9" s="17">
        <v>0.16555905063416901</v>
      </c>
      <c r="AW9" s="17"/>
      <c r="AX9" s="17">
        <v>0.14304187302771701</v>
      </c>
      <c r="AY9" s="17">
        <v>0.122839001475627</v>
      </c>
      <c r="AZ9" s="17"/>
      <c r="BA9" s="17">
        <v>0.13027509314626101</v>
      </c>
      <c r="BB9" s="17">
        <v>0.110630867202809</v>
      </c>
      <c r="BC9" s="17"/>
      <c r="BD9" s="17">
        <v>0.100175156397852</v>
      </c>
      <c r="BE9" s="17"/>
      <c r="BF9" s="17">
        <v>8.6605131102551303E-2</v>
      </c>
      <c r="BG9" s="17"/>
      <c r="BH9" s="17">
        <v>0.21189127563788299</v>
      </c>
      <c r="BI9" s="17"/>
      <c r="BJ9" s="17">
        <v>0.102886885494665</v>
      </c>
      <c r="BK9" s="17"/>
      <c r="BL9" s="17">
        <v>0.32874235088921899</v>
      </c>
      <c r="BM9" s="17">
        <v>4.1222490187214203E-2</v>
      </c>
      <c r="BN9" s="17">
        <v>9.0457811410583802E-2</v>
      </c>
      <c r="BO9" s="17">
        <v>0.12988943794768101</v>
      </c>
      <c r="BP9" s="17"/>
      <c r="BQ9" s="17">
        <v>0.114806777864876</v>
      </c>
      <c r="BR9" s="17">
        <v>9.2178655592797504E-2</v>
      </c>
      <c r="BS9" s="17">
        <v>7.8449540951099697E-2</v>
      </c>
      <c r="BT9" s="17">
        <v>0.120377504710449</v>
      </c>
      <c r="BU9" s="17">
        <v>0.169664558414129</v>
      </c>
      <c r="BV9" s="17">
        <v>0.18561634647865999</v>
      </c>
      <c r="BW9" s="17"/>
      <c r="BX9" s="17">
        <v>0.10861376565891701</v>
      </c>
      <c r="BY9" s="17">
        <v>0.107642240283732</v>
      </c>
      <c r="BZ9" s="17">
        <v>6.8981882276076503E-2</v>
      </c>
      <c r="CA9" s="17">
        <v>8.8391495245454504E-2</v>
      </c>
      <c r="CB9" s="17">
        <v>0.19395889811988901</v>
      </c>
      <c r="CC9" s="17">
        <v>0.26154992296288998</v>
      </c>
    </row>
    <row r="10" spans="2:81" x14ac:dyDescent="0.35">
      <c r="B10" s="18" t="s">
        <v>58</v>
      </c>
      <c r="C10" s="17">
        <v>0.116738979376249</v>
      </c>
      <c r="D10" s="17">
        <v>0.10026929949984099</v>
      </c>
      <c r="E10" s="17">
        <v>0.13301751373021201</v>
      </c>
      <c r="F10" s="17"/>
      <c r="G10" s="17">
        <v>0.10042905949490701</v>
      </c>
      <c r="H10" s="17">
        <v>8.53817957523271E-2</v>
      </c>
      <c r="I10" s="17">
        <v>0.10847812090178301</v>
      </c>
      <c r="J10" s="17">
        <v>0.15351830314888801</v>
      </c>
      <c r="K10" s="17">
        <v>0.12674284075168399</v>
      </c>
      <c r="L10" s="17">
        <v>0.122834979891368</v>
      </c>
      <c r="M10" s="17"/>
      <c r="N10" s="17">
        <v>7.3541822305688495E-2</v>
      </c>
      <c r="O10" s="17">
        <v>0.155129763547729</v>
      </c>
      <c r="P10" s="17">
        <v>0.13897227724868999</v>
      </c>
      <c r="Q10" s="17">
        <v>0.10561845392484</v>
      </c>
      <c r="R10" s="17"/>
      <c r="S10" s="17">
        <v>7.7721328343557494E-2</v>
      </c>
      <c r="T10" s="17">
        <v>0.152485796705217</v>
      </c>
      <c r="U10" s="17">
        <v>0.14405405577569999</v>
      </c>
      <c r="V10" s="17">
        <v>8.3020387755154801E-2</v>
      </c>
      <c r="W10" s="17">
        <v>0.10125288725907</v>
      </c>
      <c r="X10" s="17">
        <v>9.2307040562449802E-2</v>
      </c>
      <c r="Y10" s="17">
        <v>0.15257770442069099</v>
      </c>
      <c r="Z10" s="17">
        <v>8.9515672975509594E-2</v>
      </c>
      <c r="AA10" s="17">
        <v>9.1863529572003499E-2</v>
      </c>
      <c r="AB10" s="17">
        <v>0.134038296084868</v>
      </c>
      <c r="AC10" s="17">
        <v>0.20797353833723101</v>
      </c>
      <c r="AD10" s="17">
        <v>8.0599905205377395E-2</v>
      </c>
      <c r="AE10" s="17"/>
      <c r="AF10" s="17">
        <v>0.11229750594054699</v>
      </c>
      <c r="AG10" s="17">
        <v>0.12531100014502</v>
      </c>
      <c r="AH10" s="17">
        <v>0.259553937953861</v>
      </c>
      <c r="AI10" s="17">
        <v>5.7788529349990299E-2</v>
      </c>
      <c r="AJ10" s="17"/>
      <c r="AK10" s="17">
        <v>8.0821456963011101E-2</v>
      </c>
      <c r="AL10" s="17">
        <v>8.6117261944727796E-2</v>
      </c>
      <c r="AM10" s="17"/>
      <c r="AN10" s="17">
        <v>0.103640211666641</v>
      </c>
      <c r="AO10" s="17">
        <v>0.120205212768505</v>
      </c>
      <c r="AP10" s="17">
        <v>0.15853986891486399</v>
      </c>
      <c r="AQ10" s="17">
        <v>9.8138027394344393E-2</v>
      </c>
      <c r="AR10" s="17">
        <v>0.122321755144034</v>
      </c>
      <c r="AS10" s="17">
        <v>0.110451472234309</v>
      </c>
      <c r="AT10" s="17"/>
      <c r="AU10" s="17">
        <v>0.114715311868663</v>
      </c>
      <c r="AV10" s="17">
        <v>0.118689848114145</v>
      </c>
      <c r="AW10" s="17"/>
      <c r="AX10" s="17">
        <v>0.14818916768957499</v>
      </c>
      <c r="AY10" s="17">
        <v>0.109165568256175</v>
      </c>
      <c r="AZ10" s="17"/>
      <c r="BA10" s="17">
        <v>0.12111104020423601</v>
      </c>
      <c r="BB10" s="17">
        <v>9.6170186494827697E-2</v>
      </c>
      <c r="BC10" s="17"/>
      <c r="BD10" s="17">
        <v>0.10814049221930699</v>
      </c>
      <c r="BE10" s="17"/>
      <c r="BF10" s="17">
        <v>8.9501711167273096E-2</v>
      </c>
      <c r="BG10" s="17"/>
      <c r="BH10" s="17">
        <v>0.12555730778072699</v>
      </c>
      <c r="BI10" s="17"/>
      <c r="BJ10" s="17">
        <v>0.257879548499091</v>
      </c>
      <c r="BK10" s="17"/>
      <c r="BL10" s="17">
        <v>0.19933220325473899</v>
      </c>
      <c r="BM10" s="17">
        <v>5.4732913871974903E-2</v>
      </c>
      <c r="BN10" s="17">
        <v>9.4676355072301904E-2</v>
      </c>
      <c r="BO10" s="17">
        <v>0.14844303542366599</v>
      </c>
      <c r="BP10" s="17"/>
      <c r="BQ10" s="17">
        <v>0.12518383370182401</v>
      </c>
      <c r="BR10" s="17">
        <v>9.2966919181052599E-2</v>
      </c>
      <c r="BS10" s="17">
        <v>0.116757904076116</v>
      </c>
      <c r="BT10" s="17">
        <v>0.115425750696433</v>
      </c>
      <c r="BU10" s="17">
        <v>0.14788664690803999</v>
      </c>
      <c r="BV10" s="17">
        <v>0.123874620225701</v>
      </c>
      <c r="BW10" s="17"/>
      <c r="BX10" s="17">
        <v>9.7688946637865898E-2</v>
      </c>
      <c r="BY10" s="17">
        <v>8.8855561706817202E-2</v>
      </c>
      <c r="BZ10" s="17">
        <v>0.110408804343904</v>
      </c>
      <c r="CA10" s="17">
        <v>0.141857193722814</v>
      </c>
      <c r="CB10" s="17">
        <v>0.175362844224733</v>
      </c>
      <c r="CC10" s="17">
        <v>0.14465198225453599</v>
      </c>
    </row>
    <row r="11" spans="2:81" x14ac:dyDescent="0.35">
      <c r="B11" s="18" t="s">
        <v>59</v>
      </c>
      <c r="C11" s="17">
        <v>0.27811176137695898</v>
      </c>
      <c r="D11" s="17">
        <v>0.26855021823987002</v>
      </c>
      <c r="E11" s="17">
        <v>0.287082572164778</v>
      </c>
      <c r="F11" s="17"/>
      <c r="G11" s="17">
        <v>0.248610483113957</v>
      </c>
      <c r="H11" s="17">
        <v>0.239058469214459</v>
      </c>
      <c r="I11" s="17">
        <v>0.32834186231208301</v>
      </c>
      <c r="J11" s="17">
        <v>0.29449730988283501</v>
      </c>
      <c r="K11" s="17">
        <v>0.25997181396281799</v>
      </c>
      <c r="L11" s="17">
        <v>0.28697271958813397</v>
      </c>
      <c r="M11" s="17"/>
      <c r="N11" s="17">
        <v>0.29256858892868398</v>
      </c>
      <c r="O11" s="17">
        <v>0.30014794143382401</v>
      </c>
      <c r="P11" s="17">
        <v>0.23810205027083101</v>
      </c>
      <c r="Q11" s="17">
        <v>0.27488884004769498</v>
      </c>
      <c r="R11" s="17"/>
      <c r="S11" s="17">
        <v>0.226663099710672</v>
      </c>
      <c r="T11" s="17">
        <v>0.29940382672115501</v>
      </c>
      <c r="U11" s="17">
        <v>0.36551989531212697</v>
      </c>
      <c r="V11" s="17">
        <v>0.26093185520080803</v>
      </c>
      <c r="W11" s="17">
        <v>0.34402133354631598</v>
      </c>
      <c r="X11" s="17">
        <v>0.26919294474790401</v>
      </c>
      <c r="Y11" s="17">
        <v>0.34786013510624197</v>
      </c>
      <c r="Z11" s="17">
        <v>0.24195030487695901</v>
      </c>
      <c r="AA11" s="17">
        <v>0.22364056201071</v>
      </c>
      <c r="AB11" s="17">
        <v>0.22247292763451901</v>
      </c>
      <c r="AC11" s="17">
        <v>0.32408968970370999</v>
      </c>
      <c r="AD11" s="17">
        <v>0.22895547453103399</v>
      </c>
      <c r="AE11" s="17"/>
      <c r="AF11" s="17">
        <v>0.29031041866909801</v>
      </c>
      <c r="AG11" s="17">
        <v>0.21118573380859301</v>
      </c>
      <c r="AH11" s="17">
        <v>0.24596256547272999</v>
      </c>
      <c r="AI11" s="17">
        <v>0.26297786794838102</v>
      </c>
      <c r="AJ11" s="17"/>
      <c r="AK11" s="17">
        <v>0.24850039092895301</v>
      </c>
      <c r="AL11" s="17">
        <v>0.32106831507198502</v>
      </c>
      <c r="AM11" s="17"/>
      <c r="AN11" s="17">
        <v>0.24617828583666199</v>
      </c>
      <c r="AO11" s="17">
        <v>0.300756468750706</v>
      </c>
      <c r="AP11" s="17">
        <v>0.26808965809305002</v>
      </c>
      <c r="AQ11" s="17">
        <v>0.25881334667126499</v>
      </c>
      <c r="AR11" s="17">
        <v>0.31137700798442203</v>
      </c>
      <c r="AS11" s="17">
        <v>0.34528934510357201</v>
      </c>
      <c r="AT11" s="17"/>
      <c r="AU11" s="17">
        <v>0.28780024291845002</v>
      </c>
      <c r="AV11" s="17">
        <v>0.265330128224182</v>
      </c>
      <c r="AW11" s="17"/>
      <c r="AX11" s="17">
        <v>0.27388995024252399</v>
      </c>
      <c r="AY11" s="17">
        <v>0.27912840112085602</v>
      </c>
      <c r="AZ11" s="17"/>
      <c r="BA11" s="17">
        <v>0.29110426420553598</v>
      </c>
      <c r="BB11" s="17">
        <v>0.216131935461193</v>
      </c>
      <c r="BC11" s="17"/>
      <c r="BD11" s="17">
        <v>0.24495060232289301</v>
      </c>
      <c r="BE11" s="17"/>
      <c r="BF11" s="17">
        <v>0.26922168235525401</v>
      </c>
      <c r="BG11" s="17"/>
      <c r="BH11" s="17">
        <v>0.217646935842118</v>
      </c>
      <c r="BI11" s="17"/>
      <c r="BJ11" s="17">
        <v>0.27674379213782502</v>
      </c>
      <c r="BK11" s="17"/>
      <c r="BL11" s="17">
        <v>0.264552288842893</v>
      </c>
      <c r="BM11" s="17">
        <v>0.19598527005203301</v>
      </c>
      <c r="BN11" s="17">
        <v>0.30496159517298599</v>
      </c>
      <c r="BO11" s="17">
        <v>0.32876893626665499</v>
      </c>
      <c r="BP11" s="17"/>
      <c r="BQ11" s="17">
        <v>0.24851047192008099</v>
      </c>
      <c r="BR11" s="17">
        <v>0.28279302477611301</v>
      </c>
      <c r="BS11" s="17">
        <v>0.31533789254483002</v>
      </c>
      <c r="BT11" s="17">
        <v>0.263110749396612</v>
      </c>
      <c r="BU11" s="17">
        <v>0.30072281439973703</v>
      </c>
      <c r="BV11" s="17">
        <v>0.31776124759737501</v>
      </c>
      <c r="BW11" s="17"/>
      <c r="BX11" s="17">
        <v>0.27383736094392602</v>
      </c>
      <c r="BY11" s="17">
        <v>0.26556610120741603</v>
      </c>
      <c r="BZ11" s="17">
        <v>0.27217899008531499</v>
      </c>
      <c r="CA11" s="17">
        <v>0.24401803069693101</v>
      </c>
      <c r="CB11" s="17">
        <v>0.32100237615501098</v>
      </c>
      <c r="CC11" s="17">
        <v>0.31535174949862099</v>
      </c>
    </row>
    <row r="12" spans="2:81" x14ac:dyDescent="0.35">
      <c r="B12" s="18" t="s">
        <v>102</v>
      </c>
      <c r="C12" s="17">
        <v>0.24558760589786599</v>
      </c>
      <c r="D12" s="17">
        <v>0.25574754522130499</v>
      </c>
      <c r="E12" s="17">
        <v>0.23699515239970301</v>
      </c>
      <c r="F12" s="17"/>
      <c r="G12" s="17">
        <v>0.28815486268425899</v>
      </c>
      <c r="H12" s="17">
        <v>0.25667947191244</v>
      </c>
      <c r="I12" s="17">
        <v>0.245912625731385</v>
      </c>
      <c r="J12" s="17">
        <v>0.21317800755567101</v>
      </c>
      <c r="K12" s="17">
        <v>0.207002234625798</v>
      </c>
      <c r="L12" s="17">
        <v>0.26076062846227299</v>
      </c>
      <c r="M12" s="17"/>
      <c r="N12" s="17">
        <v>0.25826020528057497</v>
      </c>
      <c r="O12" s="17">
        <v>0.21192007756665701</v>
      </c>
      <c r="P12" s="17">
        <v>0.25026442567902202</v>
      </c>
      <c r="Q12" s="17">
        <v>0.25825975612635299</v>
      </c>
      <c r="R12" s="17"/>
      <c r="S12" s="17">
        <v>0.23772186671585399</v>
      </c>
      <c r="T12" s="17">
        <v>0.224588201510039</v>
      </c>
      <c r="U12" s="17">
        <v>0.318122239124703</v>
      </c>
      <c r="V12" s="17">
        <v>0.29590549138191602</v>
      </c>
      <c r="W12" s="17">
        <v>0.30312406794518099</v>
      </c>
      <c r="X12" s="17">
        <v>0.20251623301632499</v>
      </c>
      <c r="Y12" s="17">
        <v>0.24129054869543501</v>
      </c>
      <c r="Z12" s="17">
        <v>0.22510113736468401</v>
      </c>
      <c r="AA12" s="17">
        <v>0.25458197524980702</v>
      </c>
      <c r="AB12" s="17">
        <v>0.24309604188849299</v>
      </c>
      <c r="AC12" s="17">
        <v>0.17506292575082899</v>
      </c>
      <c r="AD12" s="17">
        <v>0.15322316598489599</v>
      </c>
      <c r="AE12" s="17"/>
      <c r="AF12" s="17">
        <v>0.23726752717072999</v>
      </c>
      <c r="AG12" s="17">
        <v>0.25236559598170999</v>
      </c>
      <c r="AH12" s="17">
        <v>0.1855645790498</v>
      </c>
      <c r="AI12" s="17">
        <v>0.14695247619691101</v>
      </c>
      <c r="AJ12" s="17"/>
      <c r="AK12" s="17">
        <v>0.39118085669222002</v>
      </c>
      <c r="AL12" s="17">
        <v>0.20375788534789499</v>
      </c>
      <c r="AM12" s="17"/>
      <c r="AN12" s="17">
        <v>0.25701150355066699</v>
      </c>
      <c r="AO12" s="17">
        <v>0.21286679212962201</v>
      </c>
      <c r="AP12" s="17">
        <v>0.22242603792941701</v>
      </c>
      <c r="AQ12" s="17">
        <v>0.29834916749749102</v>
      </c>
      <c r="AR12" s="17">
        <v>0.23822353140548699</v>
      </c>
      <c r="AS12" s="17">
        <v>0.25054269832568299</v>
      </c>
      <c r="AT12" s="17"/>
      <c r="AU12" s="17">
        <v>0.23811107231544101</v>
      </c>
      <c r="AV12" s="17">
        <v>0.25542693111498799</v>
      </c>
      <c r="AW12" s="17"/>
      <c r="AX12" s="17">
        <v>0.19078096448384099</v>
      </c>
      <c r="AY12" s="17">
        <v>0.25878540374262599</v>
      </c>
      <c r="AZ12" s="17"/>
      <c r="BA12" s="17">
        <v>0.23318213863475501</v>
      </c>
      <c r="BB12" s="17">
        <v>0.30675145759515998</v>
      </c>
      <c r="BC12" s="17"/>
      <c r="BD12" s="17">
        <v>0.25957137090322002</v>
      </c>
      <c r="BE12" s="17"/>
      <c r="BF12" s="17">
        <v>0.25158744203253902</v>
      </c>
      <c r="BG12" s="17"/>
      <c r="BH12" s="17">
        <v>0.27844147637633598</v>
      </c>
      <c r="BI12" s="17"/>
      <c r="BJ12" s="17">
        <v>0.205644584581754</v>
      </c>
      <c r="BK12" s="17"/>
      <c r="BL12" s="17">
        <v>0.119563059216188</v>
      </c>
      <c r="BM12" s="17">
        <v>0.27419342160654597</v>
      </c>
      <c r="BN12" s="17">
        <v>0.28220266356282597</v>
      </c>
      <c r="BO12" s="17">
        <v>0.25086247778141102</v>
      </c>
      <c r="BP12" s="17"/>
      <c r="BQ12" s="17">
        <v>0.28530803149844802</v>
      </c>
      <c r="BR12" s="17">
        <v>0.25215848298269</v>
      </c>
      <c r="BS12" s="17">
        <v>0.247869373821058</v>
      </c>
      <c r="BT12" s="17">
        <v>0.239980277066425</v>
      </c>
      <c r="BU12" s="17">
        <v>0.171713088773708</v>
      </c>
      <c r="BV12" s="17">
        <v>0.211155904812516</v>
      </c>
      <c r="BW12" s="17"/>
      <c r="BX12" s="17">
        <v>0.294825109824492</v>
      </c>
      <c r="BY12" s="17">
        <v>0.246648585934304</v>
      </c>
      <c r="BZ12" s="17">
        <v>0.27198164185826601</v>
      </c>
      <c r="CA12" s="17">
        <v>0.28108146949636797</v>
      </c>
      <c r="CB12" s="17">
        <v>0.182040571901285</v>
      </c>
      <c r="CC12" s="17">
        <v>0.13146852096286701</v>
      </c>
    </row>
    <row r="13" spans="2:81" x14ac:dyDescent="0.35">
      <c r="B13" s="18" t="s">
        <v>429</v>
      </c>
      <c r="C13" s="17">
        <v>0.19234409995950999</v>
      </c>
      <c r="D13" s="17">
        <v>0.21408263180138501</v>
      </c>
      <c r="E13" s="17">
        <v>0.171031423825734</v>
      </c>
      <c r="F13" s="17"/>
      <c r="G13" s="17">
        <v>0.244546461766493</v>
      </c>
      <c r="H13" s="17">
        <v>0.23571785535474299</v>
      </c>
      <c r="I13" s="17">
        <v>0.12568396415365499</v>
      </c>
      <c r="J13" s="17">
        <v>0.13759876061582299</v>
      </c>
      <c r="K13" s="17">
        <v>0.20340243056652599</v>
      </c>
      <c r="L13" s="17">
        <v>0.214179394676</v>
      </c>
      <c r="M13" s="17"/>
      <c r="N13" s="17">
        <v>0.23755672186264301</v>
      </c>
      <c r="O13" s="17">
        <v>0.115747565769939</v>
      </c>
      <c r="P13" s="17">
        <v>0.22862434898942499</v>
      </c>
      <c r="Q13" s="17">
        <v>0.19246055637279799</v>
      </c>
      <c r="R13" s="17"/>
      <c r="S13" s="17">
        <v>0.32202207254339299</v>
      </c>
      <c r="T13" s="17">
        <v>0.18141331649408499</v>
      </c>
      <c r="U13" s="17">
        <v>8.0552610763540797E-2</v>
      </c>
      <c r="V13" s="17">
        <v>0.18709679805958501</v>
      </c>
      <c r="W13" s="17">
        <v>0.14377107621032101</v>
      </c>
      <c r="X13" s="17">
        <v>0.22671275717696701</v>
      </c>
      <c r="Y13" s="17">
        <v>0.121332748322517</v>
      </c>
      <c r="Z13" s="17">
        <v>0.250705570018247</v>
      </c>
      <c r="AA13" s="17">
        <v>0.23840253192660199</v>
      </c>
      <c r="AB13" s="17">
        <v>0.14821112377007101</v>
      </c>
      <c r="AC13" s="17">
        <v>0.13043563913259101</v>
      </c>
      <c r="AD13" s="17">
        <v>0.19670241239102501</v>
      </c>
      <c r="AE13" s="17"/>
      <c r="AF13" s="17">
        <v>0.20063435088468801</v>
      </c>
      <c r="AG13" s="17">
        <v>0.158729393429975</v>
      </c>
      <c r="AH13" s="17">
        <v>0.15654276718367799</v>
      </c>
      <c r="AI13" s="17">
        <v>0.23492105876316999</v>
      </c>
      <c r="AJ13" s="17"/>
      <c r="AK13" s="17">
        <v>0.15235055808687401</v>
      </c>
      <c r="AL13" s="17">
        <v>0.14436652718482901</v>
      </c>
      <c r="AM13" s="17"/>
      <c r="AN13" s="17">
        <v>0.24475747182191601</v>
      </c>
      <c r="AO13" s="17">
        <v>0.181054397018344</v>
      </c>
      <c r="AP13" s="17">
        <v>0.187888625202416</v>
      </c>
      <c r="AQ13" s="17">
        <v>0.17912949487471599</v>
      </c>
      <c r="AR13" s="17">
        <v>0.13227287520726499</v>
      </c>
      <c r="AS13" s="17">
        <v>0.19033384504992901</v>
      </c>
      <c r="AT13" s="17"/>
      <c r="AU13" s="17">
        <v>0.222601197552702</v>
      </c>
      <c r="AV13" s="17">
        <v>0.15384146314151001</v>
      </c>
      <c r="AW13" s="17"/>
      <c r="AX13" s="17">
        <v>0.20600164419645001</v>
      </c>
      <c r="AY13" s="17">
        <v>0.189055273947835</v>
      </c>
      <c r="AZ13" s="17"/>
      <c r="BA13" s="17">
        <v>0.18438542002851599</v>
      </c>
      <c r="BB13" s="17">
        <v>0.22675762132928801</v>
      </c>
      <c r="BC13" s="17"/>
      <c r="BD13" s="17">
        <v>0.24641376637064799</v>
      </c>
      <c r="BE13" s="17"/>
      <c r="BF13" s="17">
        <v>0.26765790069974799</v>
      </c>
      <c r="BG13" s="17"/>
      <c r="BH13" s="17">
        <v>0.14382003256523501</v>
      </c>
      <c r="BI13" s="17"/>
      <c r="BJ13" s="17">
        <v>0.13904122348008599</v>
      </c>
      <c r="BK13" s="17"/>
      <c r="BL13" s="17">
        <v>4.5593194028452001E-2</v>
      </c>
      <c r="BM13" s="17">
        <v>0.41261722984277999</v>
      </c>
      <c r="BN13" s="17">
        <v>0.18486589467108</v>
      </c>
      <c r="BO13" s="17">
        <v>8.8418274468846605E-2</v>
      </c>
      <c r="BP13" s="17"/>
      <c r="BQ13" s="17">
        <v>0.176826848302442</v>
      </c>
      <c r="BR13" s="17">
        <v>0.24620960232389799</v>
      </c>
      <c r="BS13" s="17">
        <v>0.22338763266644901</v>
      </c>
      <c r="BT13" s="17">
        <v>0.25135355982172802</v>
      </c>
      <c r="BU13" s="17">
        <v>0.16723744283070999</v>
      </c>
      <c r="BV13" s="17">
        <v>0.113116383864568</v>
      </c>
      <c r="BW13" s="17"/>
      <c r="BX13" s="17">
        <v>0.19572121767508899</v>
      </c>
      <c r="BY13" s="17">
        <v>0.25002258117527798</v>
      </c>
      <c r="BZ13" s="17">
        <v>0.23808027177329599</v>
      </c>
      <c r="CA13" s="17">
        <v>0.219023608891562</v>
      </c>
      <c r="CB13" s="17">
        <v>9.6711229789064296E-2</v>
      </c>
      <c r="CC13" s="17">
        <v>9.4172381394750704E-2</v>
      </c>
    </row>
    <row r="14" spans="2:81" x14ac:dyDescent="0.35">
      <c r="B14" s="18" t="s">
        <v>87</v>
      </c>
      <c r="C14" s="19">
        <v>4.0457728250888003E-2</v>
      </c>
      <c r="D14" s="19">
        <v>3.2796994403156199E-2</v>
      </c>
      <c r="E14" s="19">
        <v>4.79663740570083E-2</v>
      </c>
      <c r="F14" s="19"/>
      <c r="G14" s="19">
        <v>4.0205464103087001E-2</v>
      </c>
      <c r="H14" s="19">
        <v>4.8466212829671201E-2</v>
      </c>
      <c r="I14" s="19">
        <v>3.3118945624558499E-2</v>
      </c>
      <c r="J14" s="19">
        <v>4.7678385031001802E-2</v>
      </c>
      <c r="K14" s="19">
        <v>5.5298022945530399E-2</v>
      </c>
      <c r="L14" s="19">
        <v>2.4461296625564399E-2</v>
      </c>
      <c r="M14" s="19"/>
      <c r="N14" s="19">
        <v>3.28898810598846E-2</v>
      </c>
      <c r="O14" s="19">
        <v>3.2665163810523597E-2</v>
      </c>
      <c r="P14" s="19">
        <v>6.3379680571143293E-2</v>
      </c>
      <c r="Q14" s="19">
        <v>3.3796492410817197E-2</v>
      </c>
      <c r="R14" s="19"/>
      <c r="S14" s="19">
        <v>4.0341810049887003E-2</v>
      </c>
      <c r="T14" s="19">
        <v>4.2827533929390101E-2</v>
      </c>
      <c r="U14" s="19">
        <v>2.9288641930557802E-2</v>
      </c>
      <c r="V14" s="19">
        <v>3.3386274425236798E-2</v>
      </c>
      <c r="W14" s="19">
        <v>2.6465190058914598E-2</v>
      </c>
      <c r="X14" s="19">
        <v>6.7742446557760794E-2</v>
      </c>
      <c r="Y14" s="19">
        <v>1.7573500348617301E-2</v>
      </c>
      <c r="Z14" s="19">
        <v>4.6092405086463298E-2</v>
      </c>
      <c r="AA14" s="19">
        <v>3.9090208832673501E-2</v>
      </c>
      <c r="AB14" s="19">
        <v>2.4968347101039401E-2</v>
      </c>
      <c r="AC14" s="19">
        <v>5.6395836121398202E-2</v>
      </c>
      <c r="AD14" s="19">
        <v>0.109597636371755</v>
      </c>
      <c r="AE14" s="19"/>
      <c r="AF14" s="19">
        <v>3.9760266724933498E-2</v>
      </c>
      <c r="AG14" s="19">
        <v>4.7134410196644702E-2</v>
      </c>
      <c r="AH14" s="19">
        <v>2.9696760200185201E-2</v>
      </c>
      <c r="AI14" s="19">
        <v>0.126775214519292</v>
      </c>
      <c r="AJ14" s="19"/>
      <c r="AK14" s="19">
        <v>1.9990141639533499E-2</v>
      </c>
      <c r="AL14" s="19">
        <v>6.8461344076129194E-2</v>
      </c>
      <c r="AM14" s="19"/>
      <c r="AN14" s="19">
        <v>2.8409677665014201E-2</v>
      </c>
      <c r="AO14" s="19">
        <v>3.9074311935643098E-2</v>
      </c>
      <c r="AP14" s="19">
        <v>6.6685739410937001E-2</v>
      </c>
      <c r="AQ14" s="19">
        <v>3.2655455151803903E-2</v>
      </c>
      <c r="AR14" s="19">
        <v>5.5428305689342899E-2</v>
      </c>
      <c r="AS14" s="19">
        <v>3.34605970262652E-2</v>
      </c>
      <c r="AT14" s="19"/>
      <c r="AU14" s="19">
        <v>3.8745119239181197E-2</v>
      </c>
      <c r="AV14" s="19">
        <v>4.1152578771006101E-2</v>
      </c>
      <c r="AW14" s="19"/>
      <c r="AX14" s="19">
        <v>3.8096400359891897E-2</v>
      </c>
      <c r="AY14" s="19">
        <v>4.1026351456881202E-2</v>
      </c>
      <c r="AZ14" s="19"/>
      <c r="BA14" s="19">
        <v>3.9942043780695602E-2</v>
      </c>
      <c r="BB14" s="19">
        <v>4.3557931916722199E-2</v>
      </c>
      <c r="BC14" s="19"/>
      <c r="BD14" s="19">
        <v>4.0748611786079497E-2</v>
      </c>
      <c r="BE14" s="19"/>
      <c r="BF14" s="19">
        <v>3.5426132642634597E-2</v>
      </c>
      <c r="BG14" s="19"/>
      <c r="BH14" s="19">
        <v>2.2642971797700199E-2</v>
      </c>
      <c r="BI14" s="19"/>
      <c r="BJ14" s="19">
        <v>1.7803965806579398E-2</v>
      </c>
      <c r="BK14" s="19"/>
      <c r="BL14" s="19">
        <v>4.22169037685085E-2</v>
      </c>
      <c r="BM14" s="19">
        <v>2.12486744394529E-2</v>
      </c>
      <c r="BN14" s="19">
        <v>4.2835680110222603E-2</v>
      </c>
      <c r="BO14" s="19">
        <v>5.3617838111740999E-2</v>
      </c>
      <c r="BP14" s="19"/>
      <c r="BQ14" s="19">
        <v>4.9364036712329203E-2</v>
      </c>
      <c r="BR14" s="19">
        <v>3.3693315143448498E-2</v>
      </c>
      <c r="BS14" s="19">
        <v>1.81976559404468E-2</v>
      </c>
      <c r="BT14" s="19">
        <v>9.7521583083527309E-3</v>
      </c>
      <c r="BU14" s="19">
        <v>4.27754486736752E-2</v>
      </c>
      <c r="BV14" s="19">
        <v>4.84754970211803E-2</v>
      </c>
      <c r="BW14" s="19"/>
      <c r="BX14" s="19">
        <v>2.9313599259709999E-2</v>
      </c>
      <c r="BY14" s="19">
        <v>4.1264929692452101E-2</v>
      </c>
      <c r="BZ14" s="19">
        <v>3.8368409663142498E-2</v>
      </c>
      <c r="CA14" s="19">
        <v>2.56282019468691E-2</v>
      </c>
      <c r="CB14" s="19">
        <v>3.0924079810017199E-2</v>
      </c>
      <c r="CC14" s="19">
        <v>5.2805442926334198E-2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C20"/>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113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141</v>
      </c>
      <c r="D7" s="10">
        <v>54</v>
      </c>
      <c r="E7" s="10">
        <v>87</v>
      </c>
      <c r="F7" s="10"/>
      <c r="G7" s="10">
        <v>6</v>
      </c>
      <c r="H7" s="10">
        <v>18</v>
      </c>
      <c r="I7" s="10">
        <v>32</v>
      </c>
      <c r="J7" s="10">
        <v>39</v>
      </c>
      <c r="K7" s="10">
        <v>34</v>
      </c>
      <c r="L7" s="10">
        <v>12</v>
      </c>
      <c r="M7" s="10"/>
      <c r="N7" s="10">
        <v>39</v>
      </c>
      <c r="O7" s="10">
        <v>50</v>
      </c>
      <c r="P7" s="10">
        <v>19</v>
      </c>
      <c r="Q7" s="10">
        <v>32</v>
      </c>
      <c r="R7" s="10"/>
      <c r="S7" s="10">
        <v>2</v>
      </c>
      <c r="T7" s="10">
        <v>2</v>
      </c>
      <c r="U7" s="10" t="s">
        <v>56</v>
      </c>
      <c r="V7" s="10" t="s">
        <v>56</v>
      </c>
      <c r="W7" s="10">
        <v>1</v>
      </c>
      <c r="X7" s="10">
        <v>2</v>
      </c>
      <c r="Y7" s="10" t="s">
        <v>56</v>
      </c>
      <c r="Z7" s="10">
        <v>1</v>
      </c>
      <c r="AA7" s="10">
        <v>4</v>
      </c>
      <c r="AB7" s="10">
        <v>4</v>
      </c>
      <c r="AC7" s="10" t="s">
        <v>56</v>
      </c>
      <c r="AD7" s="10">
        <v>125</v>
      </c>
      <c r="AE7" s="10"/>
      <c r="AF7" s="10">
        <v>7</v>
      </c>
      <c r="AG7" s="10" t="s">
        <v>56</v>
      </c>
      <c r="AH7" s="10">
        <v>1</v>
      </c>
      <c r="AI7" s="10">
        <v>124</v>
      </c>
      <c r="AJ7" s="10"/>
      <c r="AK7" s="10">
        <v>9</v>
      </c>
      <c r="AL7" s="10">
        <v>5</v>
      </c>
      <c r="AM7" s="10"/>
      <c r="AN7" s="10">
        <v>33</v>
      </c>
      <c r="AO7" s="10">
        <v>35</v>
      </c>
      <c r="AP7" s="10">
        <v>20</v>
      </c>
      <c r="AQ7" s="10">
        <v>20</v>
      </c>
      <c r="AR7" s="10">
        <v>15</v>
      </c>
      <c r="AS7" s="10">
        <v>18</v>
      </c>
      <c r="AT7" s="10"/>
      <c r="AU7" s="10">
        <v>84</v>
      </c>
      <c r="AV7" s="10">
        <v>57</v>
      </c>
      <c r="AW7" s="10"/>
      <c r="AX7" s="10">
        <v>25</v>
      </c>
      <c r="AY7" s="10">
        <v>116</v>
      </c>
      <c r="AZ7" s="10"/>
      <c r="BA7" s="10">
        <v>132</v>
      </c>
      <c r="BB7" s="10">
        <v>9</v>
      </c>
      <c r="BC7" s="10"/>
      <c r="BD7" s="10">
        <v>55</v>
      </c>
      <c r="BE7" s="10"/>
      <c r="BF7" s="10">
        <v>6</v>
      </c>
      <c r="BG7" s="10"/>
      <c r="BH7" s="10">
        <v>1</v>
      </c>
      <c r="BI7" s="10"/>
      <c r="BJ7" s="10" t="s">
        <v>56</v>
      </c>
      <c r="BK7" s="10"/>
      <c r="BL7" s="10">
        <v>37</v>
      </c>
      <c r="BM7" s="10">
        <v>32</v>
      </c>
      <c r="BN7" s="10">
        <v>34</v>
      </c>
      <c r="BO7" s="10">
        <v>38</v>
      </c>
      <c r="BP7" s="10"/>
      <c r="BQ7" s="10">
        <v>18</v>
      </c>
      <c r="BR7" s="10">
        <v>14</v>
      </c>
      <c r="BS7" s="10">
        <v>5</v>
      </c>
      <c r="BT7" s="10">
        <v>5</v>
      </c>
      <c r="BU7" s="10">
        <v>7</v>
      </c>
      <c r="BV7" s="10">
        <v>24</v>
      </c>
      <c r="BW7" s="10"/>
      <c r="BX7" s="10">
        <v>19</v>
      </c>
      <c r="BY7" s="10">
        <v>11</v>
      </c>
      <c r="BZ7" s="10">
        <v>11</v>
      </c>
      <c r="CA7" s="10">
        <v>7</v>
      </c>
      <c r="CB7" s="10">
        <v>9</v>
      </c>
      <c r="CC7" s="10">
        <v>14</v>
      </c>
    </row>
    <row r="8" spans="2:81" ht="30" customHeight="1" x14ac:dyDescent="0.35">
      <c r="B8" s="11" t="s">
        <v>20</v>
      </c>
      <c r="C8" s="11">
        <v>136</v>
      </c>
      <c r="D8" s="11">
        <v>53</v>
      </c>
      <c r="E8" s="11">
        <v>83</v>
      </c>
      <c r="F8" s="11"/>
      <c r="G8" s="11">
        <v>6</v>
      </c>
      <c r="H8" s="11">
        <v>19</v>
      </c>
      <c r="I8" s="11">
        <v>32</v>
      </c>
      <c r="J8" s="11">
        <v>37</v>
      </c>
      <c r="K8" s="11">
        <v>31</v>
      </c>
      <c r="L8" s="11">
        <v>11</v>
      </c>
      <c r="M8" s="11"/>
      <c r="N8" s="11">
        <v>36</v>
      </c>
      <c r="O8" s="11">
        <v>48</v>
      </c>
      <c r="P8" s="11">
        <v>19</v>
      </c>
      <c r="Q8" s="11">
        <v>31</v>
      </c>
      <c r="R8" s="11"/>
      <c r="S8" s="11">
        <v>2</v>
      </c>
      <c r="T8" s="11">
        <v>2</v>
      </c>
      <c r="U8" s="11" t="s">
        <v>56</v>
      </c>
      <c r="V8" s="11" t="s">
        <v>56</v>
      </c>
      <c r="W8" s="11">
        <v>1</v>
      </c>
      <c r="X8" s="11">
        <v>2</v>
      </c>
      <c r="Y8" s="11" t="s">
        <v>56</v>
      </c>
      <c r="Z8" s="11">
        <v>1</v>
      </c>
      <c r="AA8" s="11">
        <v>4</v>
      </c>
      <c r="AB8" s="11">
        <v>4</v>
      </c>
      <c r="AC8" s="11" t="s">
        <v>56</v>
      </c>
      <c r="AD8" s="11">
        <v>120</v>
      </c>
      <c r="AE8" s="11"/>
      <c r="AF8" s="11">
        <v>7</v>
      </c>
      <c r="AG8" s="11" t="s">
        <v>56</v>
      </c>
      <c r="AH8" s="11">
        <v>1</v>
      </c>
      <c r="AI8" s="11">
        <v>119</v>
      </c>
      <c r="AJ8" s="11"/>
      <c r="AK8" s="11">
        <v>9</v>
      </c>
      <c r="AL8" s="11">
        <v>5</v>
      </c>
      <c r="AM8" s="11"/>
      <c r="AN8" s="11">
        <v>32</v>
      </c>
      <c r="AO8" s="11">
        <v>33</v>
      </c>
      <c r="AP8" s="11">
        <v>19</v>
      </c>
      <c r="AQ8" s="11">
        <v>19</v>
      </c>
      <c r="AR8" s="11">
        <v>14</v>
      </c>
      <c r="AS8" s="11">
        <v>17</v>
      </c>
      <c r="AT8" s="11"/>
      <c r="AU8" s="11">
        <v>80</v>
      </c>
      <c r="AV8" s="11">
        <v>56</v>
      </c>
      <c r="AW8" s="11"/>
      <c r="AX8" s="11">
        <v>23</v>
      </c>
      <c r="AY8" s="11">
        <v>112</v>
      </c>
      <c r="AZ8" s="11"/>
      <c r="BA8" s="11">
        <v>127</v>
      </c>
      <c r="BB8" s="11">
        <v>9</v>
      </c>
      <c r="BC8" s="11"/>
      <c r="BD8" s="11">
        <v>53</v>
      </c>
      <c r="BE8" s="11"/>
      <c r="BF8" s="11">
        <v>6</v>
      </c>
      <c r="BG8" s="11"/>
      <c r="BH8" s="11">
        <v>1</v>
      </c>
      <c r="BI8" s="11"/>
      <c r="BJ8" s="11" t="s">
        <v>56</v>
      </c>
      <c r="BK8" s="11"/>
      <c r="BL8" s="11">
        <v>35</v>
      </c>
      <c r="BM8" s="11">
        <v>32</v>
      </c>
      <c r="BN8" s="11">
        <v>32</v>
      </c>
      <c r="BO8" s="11">
        <v>37</v>
      </c>
      <c r="BP8" s="11"/>
      <c r="BQ8" s="11">
        <v>18</v>
      </c>
      <c r="BR8" s="11">
        <v>13</v>
      </c>
      <c r="BS8" s="11">
        <v>5</v>
      </c>
      <c r="BT8" s="11">
        <v>5</v>
      </c>
      <c r="BU8" s="11">
        <v>7</v>
      </c>
      <c r="BV8" s="11">
        <v>23</v>
      </c>
      <c r="BW8" s="11"/>
      <c r="BX8" s="11">
        <v>19</v>
      </c>
      <c r="BY8" s="11">
        <v>10</v>
      </c>
      <c r="BZ8" s="11">
        <v>10</v>
      </c>
      <c r="CA8" s="11">
        <v>7</v>
      </c>
      <c r="CB8" s="11">
        <v>9</v>
      </c>
      <c r="CC8" s="11">
        <v>13</v>
      </c>
    </row>
    <row r="9" spans="2:81" x14ac:dyDescent="0.35">
      <c r="B9" s="18" t="s">
        <v>101</v>
      </c>
      <c r="C9" s="17">
        <v>0.26412617926481702</v>
      </c>
      <c r="D9" s="17">
        <v>0.23531716505625999</v>
      </c>
      <c r="E9" s="17">
        <v>0.282559118402262</v>
      </c>
      <c r="F9" s="17"/>
      <c r="G9" s="17">
        <v>0</v>
      </c>
      <c r="H9" s="17">
        <v>0.116378044367779</v>
      </c>
      <c r="I9" s="17">
        <v>9.4416191884231698E-2</v>
      </c>
      <c r="J9" s="17">
        <v>0.33181126406222</v>
      </c>
      <c r="K9" s="17">
        <v>0.410394864140742</v>
      </c>
      <c r="L9" s="17">
        <v>0.51246881615430695</v>
      </c>
      <c r="M9" s="17"/>
      <c r="N9" s="17">
        <v>0.269588213153231</v>
      </c>
      <c r="O9" s="17">
        <v>0.19582731396236699</v>
      </c>
      <c r="P9" s="17">
        <v>0.20380439381797599</v>
      </c>
      <c r="Q9" s="17">
        <v>0.37855630340355201</v>
      </c>
      <c r="R9" s="17"/>
      <c r="S9" s="17">
        <v>0</v>
      </c>
      <c r="T9" s="17">
        <v>0</v>
      </c>
      <c r="U9" s="17" t="s">
        <v>88</v>
      </c>
      <c r="V9" s="17" t="s">
        <v>88</v>
      </c>
      <c r="W9" s="17">
        <v>0</v>
      </c>
      <c r="X9" s="17">
        <v>0</v>
      </c>
      <c r="Y9" s="17" t="s">
        <v>88</v>
      </c>
      <c r="Z9" s="17">
        <v>0</v>
      </c>
      <c r="AA9" s="17">
        <v>0</v>
      </c>
      <c r="AB9" s="17">
        <v>0</v>
      </c>
      <c r="AC9" s="17" t="s">
        <v>88</v>
      </c>
      <c r="AD9" s="17">
        <v>0.29871030656560199</v>
      </c>
      <c r="AE9" s="17"/>
      <c r="AF9" s="17">
        <v>0.27918983591791702</v>
      </c>
      <c r="AG9" s="17" t="s">
        <v>88</v>
      </c>
      <c r="AH9" s="17">
        <v>0</v>
      </c>
      <c r="AI9" s="17">
        <v>0.27793693078874199</v>
      </c>
      <c r="AJ9" s="17"/>
      <c r="AK9" s="17">
        <v>0.106592726730861</v>
      </c>
      <c r="AL9" s="17">
        <v>0.390791655711553</v>
      </c>
      <c r="AM9" s="17"/>
      <c r="AN9" s="17">
        <v>0.147113745089542</v>
      </c>
      <c r="AO9" s="17">
        <v>0.33739114882280102</v>
      </c>
      <c r="AP9" s="17">
        <v>0.412520037493951</v>
      </c>
      <c r="AQ9" s="17">
        <v>0.186058810421207</v>
      </c>
      <c r="AR9" s="17">
        <v>0.32357655309439498</v>
      </c>
      <c r="AS9" s="17">
        <v>0.21806524679861</v>
      </c>
      <c r="AT9" s="17"/>
      <c r="AU9" s="17">
        <v>0.32986030036583902</v>
      </c>
      <c r="AV9" s="17">
        <v>0.16939054776763099</v>
      </c>
      <c r="AW9" s="17"/>
      <c r="AX9" s="17">
        <v>0.323486373065275</v>
      </c>
      <c r="AY9" s="17">
        <v>0.25169687376407002</v>
      </c>
      <c r="AZ9" s="17"/>
      <c r="BA9" s="17">
        <v>0.27576623421533802</v>
      </c>
      <c r="BB9" s="17">
        <v>0.103814813458508</v>
      </c>
      <c r="BC9" s="17"/>
      <c r="BD9" s="17">
        <v>0.56069520014253704</v>
      </c>
      <c r="BE9" s="17"/>
      <c r="BF9" s="17">
        <v>0.31671448791020501</v>
      </c>
      <c r="BG9" s="17"/>
      <c r="BH9" s="17">
        <v>0</v>
      </c>
      <c r="BI9" s="17"/>
      <c r="BJ9" s="17" t="s">
        <v>88</v>
      </c>
      <c r="BK9" s="17"/>
      <c r="BL9" s="17">
        <v>0.13189607148268501</v>
      </c>
      <c r="BM9" s="17">
        <v>0.43389473042444199</v>
      </c>
      <c r="BN9" s="17">
        <v>0.31389614836851099</v>
      </c>
      <c r="BO9" s="17">
        <v>0.20148142244596301</v>
      </c>
      <c r="BP9" s="17"/>
      <c r="BQ9" s="17">
        <v>5.4665027580059797E-2</v>
      </c>
      <c r="BR9" s="17">
        <v>0.34683999136649202</v>
      </c>
      <c r="BS9" s="17">
        <v>0.59197136427253305</v>
      </c>
      <c r="BT9" s="17">
        <v>0.19565560843440999</v>
      </c>
      <c r="BU9" s="17">
        <v>0.263073176286726</v>
      </c>
      <c r="BV9" s="17">
        <v>0.24487872330058699</v>
      </c>
      <c r="BW9" s="17"/>
      <c r="BX9" s="17">
        <v>5.23317192871404E-2</v>
      </c>
      <c r="BY9" s="17">
        <v>0.54939256386363999</v>
      </c>
      <c r="BZ9" s="17">
        <v>0.44917649934459503</v>
      </c>
      <c r="CA9" s="17">
        <v>0.27204156127939599</v>
      </c>
      <c r="CB9" s="17">
        <v>9.8856981888189102E-2</v>
      </c>
      <c r="CC9" s="17">
        <v>0.35998991645776901</v>
      </c>
    </row>
    <row r="10" spans="2:81" x14ac:dyDescent="0.35">
      <c r="B10" s="18" t="s">
        <v>58</v>
      </c>
      <c r="C10" s="17">
        <v>6.8722537445372503E-2</v>
      </c>
      <c r="D10" s="17">
        <v>8.6917329841891003E-2</v>
      </c>
      <c r="E10" s="17">
        <v>5.7080920747365198E-2</v>
      </c>
      <c r="F10" s="17"/>
      <c r="G10" s="17">
        <v>0</v>
      </c>
      <c r="H10" s="17">
        <v>0</v>
      </c>
      <c r="I10" s="17">
        <v>9.3263077119819501E-2</v>
      </c>
      <c r="J10" s="17">
        <v>7.6557399435821696E-2</v>
      </c>
      <c r="K10" s="17">
        <v>8.70159574852436E-2</v>
      </c>
      <c r="L10" s="17">
        <v>7.4470820918719094E-2</v>
      </c>
      <c r="M10" s="17"/>
      <c r="N10" s="17">
        <v>5.3806112191516202E-2</v>
      </c>
      <c r="O10" s="17">
        <v>9.7062155591813304E-2</v>
      </c>
      <c r="P10" s="17">
        <v>5.1648376413478803E-2</v>
      </c>
      <c r="Q10" s="17">
        <v>5.4744474640648098E-2</v>
      </c>
      <c r="R10" s="17"/>
      <c r="S10" s="17">
        <v>0</v>
      </c>
      <c r="T10" s="17">
        <v>0.49641386105853103</v>
      </c>
      <c r="U10" s="17" t="s">
        <v>88</v>
      </c>
      <c r="V10" s="17" t="s">
        <v>88</v>
      </c>
      <c r="W10" s="17">
        <v>0</v>
      </c>
      <c r="X10" s="17">
        <v>0</v>
      </c>
      <c r="Y10" s="17" t="s">
        <v>88</v>
      </c>
      <c r="Z10" s="17">
        <v>0</v>
      </c>
      <c r="AA10" s="17">
        <v>0</v>
      </c>
      <c r="AB10" s="17">
        <v>0.262261885310554</v>
      </c>
      <c r="AC10" s="17" t="s">
        <v>88</v>
      </c>
      <c r="AD10" s="17">
        <v>6.1808218737324297E-2</v>
      </c>
      <c r="AE10" s="17"/>
      <c r="AF10" s="17">
        <v>0</v>
      </c>
      <c r="AG10" s="17" t="s">
        <v>88</v>
      </c>
      <c r="AH10" s="17">
        <v>0</v>
      </c>
      <c r="AI10" s="17">
        <v>6.2553602817336101E-2</v>
      </c>
      <c r="AJ10" s="17"/>
      <c r="AK10" s="17">
        <v>0.21311662478476101</v>
      </c>
      <c r="AL10" s="17">
        <v>0.17770887678689101</v>
      </c>
      <c r="AM10" s="17"/>
      <c r="AN10" s="17">
        <v>0.11729466954428799</v>
      </c>
      <c r="AO10" s="17">
        <v>5.1673492061890397E-2</v>
      </c>
      <c r="AP10" s="17">
        <v>0.147598155493886</v>
      </c>
      <c r="AQ10" s="17">
        <v>4.9630629130773998E-2</v>
      </c>
      <c r="AR10" s="17">
        <v>0</v>
      </c>
      <c r="AS10" s="17">
        <v>0</v>
      </c>
      <c r="AT10" s="17"/>
      <c r="AU10" s="17">
        <v>0.10527720626525899</v>
      </c>
      <c r="AV10" s="17">
        <v>1.6040162191577199E-2</v>
      </c>
      <c r="AW10" s="17"/>
      <c r="AX10" s="17">
        <v>0.15738183667172501</v>
      </c>
      <c r="AY10" s="17">
        <v>5.0158354193701099E-2</v>
      </c>
      <c r="AZ10" s="17"/>
      <c r="BA10" s="17">
        <v>6.6174520846067397E-2</v>
      </c>
      <c r="BB10" s="17">
        <v>0.103814813458508</v>
      </c>
      <c r="BC10" s="17"/>
      <c r="BD10" s="17">
        <v>6.9365872879525795E-2</v>
      </c>
      <c r="BE10" s="17"/>
      <c r="BF10" s="17">
        <v>0</v>
      </c>
      <c r="BG10" s="17"/>
      <c r="BH10" s="17">
        <v>0</v>
      </c>
      <c r="BI10" s="17"/>
      <c r="BJ10" s="17" t="s">
        <v>88</v>
      </c>
      <c r="BK10" s="17"/>
      <c r="BL10" s="17">
        <v>7.9065283318140306E-2</v>
      </c>
      <c r="BM10" s="17">
        <v>8.6059933593376103E-2</v>
      </c>
      <c r="BN10" s="17">
        <v>8.7137757182426598E-2</v>
      </c>
      <c r="BO10" s="17">
        <v>2.8213805653837399E-2</v>
      </c>
      <c r="BP10" s="17"/>
      <c r="BQ10" s="17">
        <v>5.7585672969811999E-2</v>
      </c>
      <c r="BR10" s="17">
        <v>6.4330755328573005E-2</v>
      </c>
      <c r="BS10" s="17">
        <v>0</v>
      </c>
      <c r="BT10" s="17">
        <v>0</v>
      </c>
      <c r="BU10" s="17">
        <v>0</v>
      </c>
      <c r="BV10" s="17">
        <v>4.1030043335639699E-2</v>
      </c>
      <c r="BW10" s="17"/>
      <c r="BX10" s="17">
        <v>5.51277005834079E-2</v>
      </c>
      <c r="BY10" s="17">
        <v>0</v>
      </c>
      <c r="BZ10" s="17">
        <v>8.4546994201700698E-2</v>
      </c>
      <c r="CA10" s="17">
        <v>0</v>
      </c>
      <c r="CB10" s="17">
        <v>0</v>
      </c>
      <c r="CC10" s="17">
        <v>7.2232923003045804E-2</v>
      </c>
    </row>
    <row r="11" spans="2:81" x14ac:dyDescent="0.35">
      <c r="B11" s="18" t="s">
        <v>59</v>
      </c>
      <c r="C11" s="17">
        <v>6.9994313644329301E-2</v>
      </c>
      <c r="D11" s="17">
        <v>1.73243112682499E-2</v>
      </c>
      <c r="E11" s="17">
        <v>0.10369428481095699</v>
      </c>
      <c r="F11" s="17"/>
      <c r="G11" s="17">
        <v>0.33459916665491202</v>
      </c>
      <c r="H11" s="17">
        <v>0.15654611177828501</v>
      </c>
      <c r="I11" s="17">
        <v>5.6906768014204599E-2</v>
      </c>
      <c r="J11" s="17">
        <v>2.4856031533952799E-2</v>
      </c>
      <c r="K11" s="17">
        <v>5.9843128325868897E-2</v>
      </c>
      <c r="L11" s="17">
        <v>0</v>
      </c>
      <c r="M11" s="17"/>
      <c r="N11" s="17">
        <v>0.12867741812198</v>
      </c>
      <c r="O11" s="17">
        <v>3.8131657692715502E-2</v>
      </c>
      <c r="P11" s="17">
        <v>5.4121121310762098E-2</v>
      </c>
      <c r="Q11" s="17">
        <v>6.3031530544142303E-2</v>
      </c>
      <c r="R11" s="17"/>
      <c r="S11" s="17">
        <v>0.50811897024905395</v>
      </c>
      <c r="T11" s="17">
        <v>0</v>
      </c>
      <c r="U11" s="17" t="s">
        <v>88</v>
      </c>
      <c r="V11" s="17" t="s">
        <v>88</v>
      </c>
      <c r="W11" s="17">
        <v>0</v>
      </c>
      <c r="X11" s="17">
        <v>0</v>
      </c>
      <c r="Y11" s="17" t="s">
        <v>88</v>
      </c>
      <c r="Z11" s="17">
        <v>0</v>
      </c>
      <c r="AA11" s="17">
        <v>0</v>
      </c>
      <c r="AB11" s="17">
        <v>0</v>
      </c>
      <c r="AC11" s="17" t="s">
        <v>88</v>
      </c>
      <c r="AD11" s="17">
        <v>7.0986073371956004E-2</v>
      </c>
      <c r="AE11" s="17"/>
      <c r="AF11" s="17">
        <v>0.13744892195095301</v>
      </c>
      <c r="AG11" s="17" t="s">
        <v>88</v>
      </c>
      <c r="AH11" s="17">
        <v>0</v>
      </c>
      <c r="AI11" s="17">
        <v>6.4362503946521502E-2</v>
      </c>
      <c r="AJ11" s="17"/>
      <c r="AK11" s="17">
        <v>0.102527815197977</v>
      </c>
      <c r="AL11" s="17">
        <v>0</v>
      </c>
      <c r="AM11" s="17"/>
      <c r="AN11" s="17">
        <v>9.0171598622194093E-2</v>
      </c>
      <c r="AO11" s="17">
        <v>5.5886330348325797E-2</v>
      </c>
      <c r="AP11" s="17">
        <v>4.7672992458589802E-2</v>
      </c>
      <c r="AQ11" s="17">
        <v>4.8633330219850203E-2</v>
      </c>
      <c r="AR11" s="17">
        <v>6.4660792487036906E-2</v>
      </c>
      <c r="AS11" s="17">
        <v>0.112225940528207</v>
      </c>
      <c r="AT11" s="17"/>
      <c r="AU11" s="17">
        <v>7.1467491102925398E-2</v>
      </c>
      <c r="AV11" s="17">
        <v>6.7871178893154402E-2</v>
      </c>
      <c r="AW11" s="17"/>
      <c r="AX11" s="17">
        <v>3.9158698560793098E-2</v>
      </c>
      <c r="AY11" s="17">
        <v>7.64509179045018E-2</v>
      </c>
      <c r="AZ11" s="17"/>
      <c r="BA11" s="17">
        <v>6.0611990419161398E-2</v>
      </c>
      <c r="BB11" s="17">
        <v>0.19921131966847799</v>
      </c>
      <c r="BC11" s="17"/>
      <c r="BD11" s="17">
        <v>0.14366940511896301</v>
      </c>
      <c r="BE11" s="17"/>
      <c r="BF11" s="17">
        <v>0.15592281426142099</v>
      </c>
      <c r="BG11" s="17"/>
      <c r="BH11" s="17">
        <v>0</v>
      </c>
      <c r="BI11" s="17"/>
      <c r="BJ11" s="17" t="s">
        <v>88</v>
      </c>
      <c r="BK11" s="17"/>
      <c r="BL11" s="17">
        <v>0</v>
      </c>
      <c r="BM11" s="17">
        <v>3.1065716603994299E-2</v>
      </c>
      <c r="BN11" s="17">
        <v>0.146940836025962</v>
      </c>
      <c r="BO11" s="17">
        <v>0.102832175240138</v>
      </c>
      <c r="BP11" s="17"/>
      <c r="BQ11" s="17">
        <v>5.40536198678035E-2</v>
      </c>
      <c r="BR11" s="17">
        <v>7.7328445686361102E-2</v>
      </c>
      <c r="BS11" s="17">
        <v>0</v>
      </c>
      <c r="BT11" s="17">
        <v>0</v>
      </c>
      <c r="BU11" s="17">
        <v>0</v>
      </c>
      <c r="BV11" s="17">
        <v>8.3892367982251803E-2</v>
      </c>
      <c r="BW11" s="17"/>
      <c r="BX11" s="17">
        <v>5.1746408747949203E-2</v>
      </c>
      <c r="BY11" s="17">
        <v>0</v>
      </c>
      <c r="BZ11" s="17">
        <v>0.191329999594022</v>
      </c>
      <c r="CA11" s="17">
        <v>0</v>
      </c>
      <c r="CB11" s="17">
        <v>0</v>
      </c>
      <c r="CC11" s="17">
        <v>6.9174848740150494E-2</v>
      </c>
    </row>
    <row r="12" spans="2:81" x14ac:dyDescent="0.35">
      <c r="B12" s="18" t="s">
        <v>102</v>
      </c>
      <c r="C12" s="17">
        <v>0.19206000903204201</v>
      </c>
      <c r="D12" s="17">
        <v>0.24125142095486601</v>
      </c>
      <c r="E12" s="17">
        <v>0.160585752554739</v>
      </c>
      <c r="F12" s="17"/>
      <c r="G12" s="17">
        <v>0.33186954869304203</v>
      </c>
      <c r="H12" s="17">
        <v>0.27470155720574901</v>
      </c>
      <c r="I12" s="17">
        <v>0.21913054985626801</v>
      </c>
      <c r="J12" s="17">
        <v>0.152565322940171</v>
      </c>
      <c r="K12" s="17">
        <v>0.20377879912517799</v>
      </c>
      <c r="L12" s="17">
        <v>0</v>
      </c>
      <c r="M12" s="17"/>
      <c r="N12" s="17">
        <v>0.205735128471454</v>
      </c>
      <c r="O12" s="17">
        <v>0.26382047479106502</v>
      </c>
      <c r="P12" s="17">
        <v>0.163678453701677</v>
      </c>
      <c r="Q12" s="17">
        <v>8.7964425502677301E-2</v>
      </c>
      <c r="R12" s="17"/>
      <c r="S12" s="17">
        <v>0</v>
      </c>
      <c r="T12" s="17">
        <v>0.50358613894146897</v>
      </c>
      <c r="U12" s="17" t="s">
        <v>88</v>
      </c>
      <c r="V12" s="17" t="s">
        <v>88</v>
      </c>
      <c r="W12" s="17">
        <v>1</v>
      </c>
      <c r="X12" s="17">
        <v>0.48856800748860701</v>
      </c>
      <c r="Y12" s="17" t="s">
        <v>88</v>
      </c>
      <c r="Z12" s="17">
        <v>0</v>
      </c>
      <c r="AA12" s="17">
        <v>0</v>
      </c>
      <c r="AB12" s="17">
        <v>0.21996492357101599</v>
      </c>
      <c r="AC12" s="17" t="s">
        <v>88</v>
      </c>
      <c r="AD12" s="17">
        <v>0.183314217651358</v>
      </c>
      <c r="AE12" s="17"/>
      <c r="AF12" s="17">
        <v>0.13540765864677001</v>
      </c>
      <c r="AG12" s="17" t="s">
        <v>88</v>
      </c>
      <c r="AH12" s="17">
        <v>0</v>
      </c>
      <c r="AI12" s="17">
        <v>0.20372635637615499</v>
      </c>
      <c r="AJ12" s="17"/>
      <c r="AK12" s="17">
        <v>0.10807053917616501</v>
      </c>
      <c r="AL12" s="17">
        <v>0</v>
      </c>
      <c r="AM12" s="17"/>
      <c r="AN12" s="17">
        <v>0.159598824745185</v>
      </c>
      <c r="AO12" s="17">
        <v>0.31463234925629002</v>
      </c>
      <c r="AP12" s="17">
        <v>0.14992668136637499</v>
      </c>
      <c r="AQ12" s="17">
        <v>0.15233167573895201</v>
      </c>
      <c r="AR12" s="17">
        <v>0.13114822682166399</v>
      </c>
      <c r="AS12" s="17">
        <v>0.16199182702149001</v>
      </c>
      <c r="AT12" s="17"/>
      <c r="AU12" s="17">
        <v>0.115839760092942</v>
      </c>
      <c r="AV12" s="17">
        <v>0.30190818673904002</v>
      </c>
      <c r="AW12" s="17"/>
      <c r="AX12" s="17">
        <v>7.64555887313976E-2</v>
      </c>
      <c r="AY12" s="17">
        <v>0.21626617422725</v>
      </c>
      <c r="AZ12" s="17"/>
      <c r="BA12" s="17">
        <v>0.198516471785182</v>
      </c>
      <c r="BB12" s="17">
        <v>0.10313909185140201</v>
      </c>
      <c r="BC12" s="17"/>
      <c r="BD12" s="17">
        <v>5.1428065532328801E-2</v>
      </c>
      <c r="BE12" s="17"/>
      <c r="BF12" s="17">
        <v>0.360533522925023</v>
      </c>
      <c r="BG12" s="17"/>
      <c r="BH12" s="17">
        <v>1</v>
      </c>
      <c r="BI12" s="17"/>
      <c r="BJ12" s="17" t="s">
        <v>88</v>
      </c>
      <c r="BK12" s="17"/>
      <c r="BL12" s="17">
        <v>0.13167483135054001</v>
      </c>
      <c r="BM12" s="17">
        <v>0.18650214955351499</v>
      </c>
      <c r="BN12" s="17">
        <v>0.21188944612205199</v>
      </c>
      <c r="BO12" s="17">
        <v>0.23679115958956701</v>
      </c>
      <c r="BP12" s="17"/>
      <c r="BQ12" s="17">
        <v>0.27647048275153902</v>
      </c>
      <c r="BR12" s="17">
        <v>0.202040775822937</v>
      </c>
      <c r="BS12" s="17">
        <v>0</v>
      </c>
      <c r="BT12" s="17">
        <v>0.42709641768376799</v>
      </c>
      <c r="BU12" s="17">
        <v>0.15726914029868999</v>
      </c>
      <c r="BV12" s="17">
        <v>0.24393441310384101</v>
      </c>
      <c r="BW12" s="17"/>
      <c r="BX12" s="17">
        <v>0.26466968617813902</v>
      </c>
      <c r="BY12" s="17">
        <v>0.26586876453052399</v>
      </c>
      <c r="BZ12" s="17">
        <v>9.0737551321418697E-2</v>
      </c>
      <c r="CA12" s="17">
        <v>0.310444879152038</v>
      </c>
      <c r="CB12" s="17">
        <v>0.11819641039445</v>
      </c>
      <c r="CC12" s="17">
        <v>0.13639286673843501</v>
      </c>
    </row>
    <row r="13" spans="2:81" x14ac:dyDescent="0.35">
      <c r="B13" s="18" t="s">
        <v>103</v>
      </c>
      <c r="C13" s="17">
        <v>0.115979175991775</v>
      </c>
      <c r="D13" s="17">
        <v>0.11282832075850199</v>
      </c>
      <c r="E13" s="17">
        <v>0.11799519508654099</v>
      </c>
      <c r="F13" s="17"/>
      <c r="G13" s="17">
        <v>0.15946638205062699</v>
      </c>
      <c r="H13" s="17">
        <v>5.26848155684135E-2</v>
      </c>
      <c r="I13" s="17">
        <v>0.1984867686863</v>
      </c>
      <c r="J13" s="17">
        <v>0.131419422834469</v>
      </c>
      <c r="K13" s="17">
        <v>5.8308510543677201E-2</v>
      </c>
      <c r="L13" s="17">
        <v>7.1864785916700397E-2</v>
      </c>
      <c r="M13" s="17"/>
      <c r="N13" s="17">
        <v>0.10383317388244399</v>
      </c>
      <c r="O13" s="17">
        <v>5.9495433104542098E-2</v>
      </c>
      <c r="P13" s="17">
        <v>0.174821822235665</v>
      </c>
      <c r="Q13" s="17">
        <v>0.18520578034226501</v>
      </c>
      <c r="R13" s="17"/>
      <c r="S13" s="17">
        <v>0</v>
      </c>
      <c r="T13" s="17">
        <v>0</v>
      </c>
      <c r="U13" s="17" t="s">
        <v>88</v>
      </c>
      <c r="V13" s="17" t="s">
        <v>88</v>
      </c>
      <c r="W13" s="17">
        <v>0</v>
      </c>
      <c r="X13" s="17">
        <v>0.51143199251139404</v>
      </c>
      <c r="Y13" s="17" t="s">
        <v>88</v>
      </c>
      <c r="Z13" s="17">
        <v>1</v>
      </c>
      <c r="AA13" s="17">
        <v>0</v>
      </c>
      <c r="AB13" s="17">
        <v>0</v>
      </c>
      <c r="AC13" s="17" t="s">
        <v>88</v>
      </c>
      <c r="AD13" s="17">
        <v>0.115241917702202</v>
      </c>
      <c r="AE13" s="17"/>
      <c r="AF13" s="17">
        <v>0.14487950490059001</v>
      </c>
      <c r="AG13" s="17" t="s">
        <v>88</v>
      </c>
      <c r="AH13" s="17">
        <v>0</v>
      </c>
      <c r="AI13" s="17">
        <v>0.116243483702078</v>
      </c>
      <c r="AJ13" s="17"/>
      <c r="AK13" s="17">
        <v>0.1065238980539</v>
      </c>
      <c r="AL13" s="17">
        <v>0.218759704352878</v>
      </c>
      <c r="AM13" s="17"/>
      <c r="AN13" s="17">
        <v>0.113285050897029</v>
      </c>
      <c r="AO13" s="17">
        <v>9.6694439781675398E-2</v>
      </c>
      <c r="AP13" s="17">
        <v>0.100006258027646</v>
      </c>
      <c r="AQ13" s="17">
        <v>0.15445555171280301</v>
      </c>
      <c r="AR13" s="17">
        <v>0</v>
      </c>
      <c r="AS13" s="17">
        <v>0.227497904913909</v>
      </c>
      <c r="AT13" s="17"/>
      <c r="AU13" s="17">
        <v>0.119844162735273</v>
      </c>
      <c r="AV13" s="17">
        <v>0.11040897966541301</v>
      </c>
      <c r="AW13" s="17"/>
      <c r="AX13" s="17">
        <v>7.9255438119490998E-2</v>
      </c>
      <c r="AY13" s="17">
        <v>0.12366868183601699</v>
      </c>
      <c r="AZ13" s="17"/>
      <c r="BA13" s="17">
        <v>0.124400313038861</v>
      </c>
      <c r="BB13" s="17">
        <v>0</v>
      </c>
      <c r="BC13" s="17"/>
      <c r="BD13" s="17">
        <v>5.5825645859823997E-2</v>
      </c>
      <c r="BE13" s="17"/>
      <c r="BF13" s="17">
        <v>0</v>
      </c>
      <c r="BG13" s="17"/>
      <c r="BH13" s="17">
        <v>0</v>
      </c>
      <c r="BI13" s="17"/>
      <c r="BJ13" s="17" t="s">
        <v>88</v>
      </c>
      <c r="BK13" s="17"/>
      <c r="BL13" s="17">
        <v>0.14259837677271101</v>
      </c>
      <c r="BM13" s="17">
        <v>6.1979692708272097E-2</v>
      </c>
      <c r="BN13" s="17">
        <v>0.116198404001514</v>
      </c>
      <c r="BO13" s="17">
        <v>0.136627790440699</v>
      </c>
      <c r="BP13" s="17"/>
      <c r="BQ13" s="17">
        <v>0.11598283896431399</v>
      </c>
      <c r="BR13" s="17">
        <v>5.9899384909739201E-2</v>
      </c>
      <c r="BS13" s="17">
        <v>0</v>
      </c>
      <c r="BT13" s="17">
        <v>0.37724797388182202</v>
      </c>
      <c r="BU13" s="17">
        <v>0.298682618581387</v>
      </c>
      <c r="BV13" s="17">
        <v>0.21543292609661999</v>
      </c>
      <c r="BW13" s="17"/>
      <c r="BX13" s="17">
        <v>5.4185914584016399E-2</v>
      </c>
      <c r="BY13" s="17">
        <v>7.8822581220175394E-2</v>
      </c>
      <c r="BZ13" s="17">
        <v>0</v>
      </c>
      <c r="CA13" s="17">
        <v>0.41751355956856601</v>
      </c>
      <c r="CB13" s="17">
        <v>0.34528069272314599</v>
      </c>
      <c r="CC13" s="17">
        <v>0.147540958175017</v>
      </c>
    </row>
    <row r="14" spans="2:81" x14ac:dyDescent="0.35">
      <c r="B14" s="18" t="s">
        <v>104</v>
      </c>
      <c r="C14" s="17">
        <v>8.6551860350420798E-2</v>
      </c>
      <c r="D14" s="17">
        <v>7.7869934806910901E-2</v>
      </c>
      <c r="E14" s="17">
        <v>9.2106837135840003E-2</v>
      </c>
      <c r="F14" s="17"/>
      <c r="G14" s="17">
        <v>0</v>
      </c>
      <c r="H14" s="17">
        <v>0.17389387743180801</v>
      </c>
      <c r="I14" s="17">
        <v>8.76677000799541E-2</v>
      </c>
      <c r="J14" s="17">
        <v>4.9820639534424102E-2</v>
      </c>
      <c r="K14" s="17">
        <v>5.9850204645956702E-2</v>
      </c>
      <c r="L14" s="17">
        <v>0.17488903936285399</v>
      </c>
      <c r="M14" s="17"/>
      <c r="N14" s="17">
        <v>0.106853879978352</v>
      </c>
      <c r="O14" s="17">
        <v>0.102852946393674</v>
      </c>
      <c r="P14" s="17">
        <v>0.15146122907075801</v>
      </c>
      <c r="Q14" s="17">
        <v>0</v>
      </c>
      <c r="R14" s="17"/>
      <c r="S14" s="17">
        <v>0.491881029750946</v>
      </c>
      <c r="T14" s="17">
        <v>0</v>
      </c>
      <c r="U14" s="17" t="s">
        <v>88</v>
      </c>
      <c r="V14" s="17" t="s">
        <v>88</v>
      </c>
      <c r="W14" s="17">
        <v>0</v>
      </c>
      <c r="X14" s="17">
        <v>0</v>
      </c>
      <c r="Y14" s="17" t="s">
        <v>88</v>
      </c>
      <c r="Z14" s="17">
        <v>0</v>
      </c>
      <c r="AA14" s="17">
        <v>0.25418401101340699</v>
      </c>
      <c r="AB14" s="17">
        <v>0.51777319111843001</v>
      </c>
      <c r="AC14" s="17" t="s">
        <v>88</v>
      </c>
      <c r="AD14" s="17">
        <v>6.4665729228960606E-2</v>
      </c>
      <c r="AE14" s="17"/>
      <c r="AF14" s="17">
        <v>0</v>
      </c>
      <c r="AG14" s="17" t="s">
        <v>88</v>
      </c>
      <c r="AH14" s="17">
        <v>0</v>
      </c>
      <c r="AI14" s="17">
        <v>8.07549311534181E-2</v>
      </c>
      <c r="AJ14" s="17"/>
      <c r="AK14" s="17">
        <v>0.242259321604262</v>
      </c>
      <c r="AL14" s="17">
        <v>0</v>
      </c>
      <c r="AM14" s="17"/>
      <c r="AN14" s="17">
        <v>0.18747283423910499</v>
      </c>
      <c r="AO14" s="17">
        <v>5.7126889688056397E-2</v>
      </c>
      <c r="AP14" s="17">
        <v>4.6862704884560499E-2</v>
      </c>
      <c r="AQ14" s="17">
        <v>4.8920345157707101E-2</v>
      </c>
      <c r="AR14" s="17">
        <v>0</v>
      </c>
      <c r="AS14" s="17">
        <v>0.11081591830787001</v>
      </c>
      <c r="AT14" s="17"/>
      <c r="AU14" s="17">
        <v>7.1150517822587495E-2</v>
      </c>
      <c r="AV14" s="17">
        <v>0.108748185270266</v>
      </c>
      <c r="AW14" s="17"/>
      <c r="AX14" s="17">
        <v>4.0564126638494798E-2</v>
      </c>
      <c r="AY14" s="17">
        <v>9.6181134700736304E-2</v>
      </c>
      <c r="AZ14" s="17"/>
      <c r="BA14" s="17">
        <v>7.5704509204872303E-2</v>
      </c>
      <c r="BB14" s="17">
        <v>0.23594580092160899</v>
      </c>
      <c r="BC14" s="17"/>
      <c r="BD14" s="17">
        <v>5.8648054321027897E-2</v>
      </c>
      <c r="BE14" s="17"/>
      <c r="BF14" s="17">
        <v>0</v>
      </c>
      <c r="BG14" s="17"/>
      <c r="BH14" s="17">
        <v>0</v>
      </c>
      <c r="BI14" s="17"/>
      <c r="BJ14" s="17" t="s">
        <v>88</v>
      </c>
      <c r="BK14" s="17"/>
      <c r="BL14" s="17">
        <v>7.8441704663849601E-2</v>
      </c>
      <c r="BM14" s="17">
        <v>6.86581737536585E-2</v>
      </c>
      <c r="BN14" s="17">
        <v>2.82097072765644E-2</v>
      </c>
      <c r="BO14" s="17">
        <v>0.15997982455488999</v>
      </c>
      <c r="BP14" s="17"/>
      <c r="BQ14" s="17">
        <v>0.27474051812081202</v>
      </c>
      <c r="BR14" s="17">
        <v>0</v>
      </c>
      <c r="BS14" s="17">
        <v>0</v>
      </c>
      <c r="BT14" s="17">
        <v>0</v>
      </c>
      <c r="BU14" s="17">
        <v>0.14322996339973099</v>
      </c>
      <c r="BV14" s="17">
        <v>8.9267979516031701E-2</v>
      </c>
      <c r="BW14" s="17"/>
      <c r="BX14" s="17">
        <v>0.31330078432896702</v>
      </c>
      <c r="BY14" s="17">
        <v>0</v>
      </c>
      <c r="BZ14" s="17">
        <v>0</v>
      </c>
      <c r="CA14" s="17">
        <v>0</v>
      </c>
      <c r="CB14" s="17">
        <v>0.23534974552594301</v>
      </c>
      <c r="CC14" s="17">
        <v>6.8572517803734898E-2</v>
      </c>
    </row>
    <row r="15" spans="2:81" x14ac:dyDescent="0.35">
      <c r="B15" s="18" t="s">
        <v>105</v>
      </c>
      <c r="C15" s="19">
        <v>0.20256592427124301</v>
      </c>
      <c r="D15" s="19">
        <v>0.22849151731331999</v>
      </c>
      <c r="E15" s="19">
        <v>0.185977891262296</v>
      </c>
      <c r="F15" s="19"/>
      <c r="G15" s="19">
        <v>0.17406490260141899</v>
      </c>
      <c r="H15" s="19">
        <v>0.225795593647966</v>
      </c>
      <c r="I15" s="19">
        <v>0.25012894435922201</v>
      </c>
      <c r="J15" s="19">
        <v>0.23296991965894201</v>
      </c>
      <c r="K15" s="19">
        <v>0.120808535733333</v>
      </c>
      <c r="L15" s="19">
        <v>0.16630653764742001</v>
      </c>
      <c r="M15" s="19"/>
      <c r="N15" s="19">
        <v>0.13150607420102201</v>
      </c>
      <c r="O15" s="19">
        <v>0.242810018463824</v>
      </c>
      <c r="P15" s="19">
        <v>0.200464603449683</v>
      </c>
      <c r="Q15" s="19">
        <v>0.23049748556671501</v>
      </c>
      <c r="R15" s="19"/>
      <c r="S15" s="19">
        <v>0</v>
      </c>
      <c r="T15" s="19">
        <v>0</v>
      </c>
      <c r="U15" s="19" t="s">
        <v>88</v>
      </c>
      <c r="V15" s="19" t="s">
        <v>88</v>
      </c>
      <c r="W15" s="19">
        <v>0</v>
      </c>
      <c r="X15" s="19">
        <v>0</v>
      </c>
      <c r="Y15" s="19" t="s">
        <v>88</v>
      </c>
      <c r="Z15" s="19">
        <v>0</v>
      </c>
      <c r="AA15" s="19">
        <v>0.74581598898659296</v>
      </c>
      <c r="AB15" s="19">
        <v>0</v>
      </c>
      <c r="AC15" s="19" t="s">
        <v>88</v>
      </c>
      <c r="AD15" s="19">
        <v>0.20527353674259599</v>
      </c>
      <c r="AE15" s="19"/>
      <c r="AF15" s="19">
        <v>0.30307407858377</v>
      </c>
      <c r="AG15" s="19" t="s">
        <v>88</v>
      </c>
      <c r="AH15" s="19">
        <v>1</v>
      </c>
      <c r="AI15" s="19">
        <v>0.194422191215749</v>
      </c>
      <c r="AJ15" s="19"/>
      <c r="AK15" s="19">
        <v>0.12090907445207499</v>
      </c>
      <c r="AL15" s="19">
        <v>0.21273976314867701</v>
      </c>
      <c r="AM15" s="19"/>
      <c r="AN15" s="19">
        <v>0.185063276862657</v>
      </c>
      <c r="AO15" s="19">
        <v>8.6595350040961402E-2</v>
      </c>
      <c r="AP15" s="19">
        <v>9.5413170274991896E-2</v>
      </c>
      <c r="AQ15" s="19">
        <v>0.35996965761870697</v>
      </c>
      <c r="AR15" s="19">
        <v>0.48061442759690398</v>
      </c>
      <c r="AS15" s="19">
        <v>0.16940316242991399</v>
      </c>
      <c r="AT15" s="19"/>
      <c r="AU15" s="19">
        <v>0.18656056161517401</v>
      </c>
      <c r="AV15" s="19">
        <v>0.225632759472918</v>
      </c>
      <c r="AW15" s="19"/>
      <c r="AX15" s="19">
        <v>0.28369793821282302</v>
      </c>
      <c r="AY15" s="19">
        <v>0.18557786337372401</v>
      </c>
      <c r="AZ15" s="19"/>
      <c r="BA15" s="19">
        <v>0.19882596049051801</v>
      </c>
      <c r="BB15" s="19">
        <v>0.25407416064149502</v>
      </c>
      <c r="BC15" s="19"/>
      <c r="BD15" s="19">
        <v>6.0367756145794101E-2</v>
      </c>
      <c r="BE15" s="19"/>
      <c r="BF15" s="19">
        <v>0.166829174903351</v>
      </c>
      <c r="BG15" s="19"/>
      <c r="BH15" s="19">
        <v>0</v>
      </c>
      <c r="BI15" s="19"/>
      <c r="BJ15" s="19" t="s">
        <v>88</v>
      </c>
      <c r="BK15" s="19"/>
      <c r="BL15" s="19">
        <v>0.43632373241207401</v>
      </c>
      <c r="BM15" s="19">
        <v>0.131839603362742</v>
      </c>
      <c r="BN15" s="19">
        <v>9.5727701022969E-2</v>
      </c>
      <c r="BO15" s="19">
        <v>0.13407382207490601</v>
      </c>
      <c r="BP15" s="19"/>
      <c r="BQ15" s="19">
        <v>0.16650183974565999</v>
      </c>
      <c r="BR15" s="19">
        <v>0.24956064688589799</v>
      </c>
      <c r="BS15" s="19">
        <v>0.408028635727467</v>
      </c>
      <c r="BT15" s="19">
        <v>0</v>
      </c>
      <c r="BU15" s="19">
        <v>0.13774510143346599</v>
      </c>
      <c r="BV15" s="19">
        <v>8.1563546665028894E-2</v>
      </c>
      <c r="BW15" s="19"/>
      <c r="BX15" s="19">
        <v>0.20863778629037999</v>
      </c>
      <c r="BY15" s="19">
        <v>0.10591609038565999</v>
      </c>
      <c r="BZ15" s="19">
        <v>0.184208955538263</v>
      </c>
      <c r="CA15" s="19">
        <v>0</v>
      </c>
      <c r="CB15" s="19">
        <v>0.20231616946827199</v>
      </c>
      <c r="CC15" s="19">
        <v>0.14609596908184799</v>
      </c>
    </row>
    <row r="16" spans="2:81" x14ac:dyDescent="0.35">
      <c r="B16" s="16" t="s">
        <v>625</v>
      </c>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CC19"/>
  <sheetViews>
    <sheetView showGridLines="0" workbookViewId="0">
      <pane xSplit="2" topLeftCell="C1" activePane="topRight" state="frozen"/>
      <selection pane="topRight" activeCell="BD14" sqref="BD1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9.7524978079393101E-2</v>
      </c>
      <c r="D9" s="17">
        <v>9.9014449949174702E-2</v>
      </c>
      <c r="E9" s="17">
        <v>9.4829336226727706E-2</v>
      </c>
      <c r="F9" s="17"/>
      <c r="G9" s="17">
        <v>7.9851657222985803E-2</v>
      </c>
      <c r="H9" s="17">
        <v>0.138704963634038</v>
      </c>
      <c r="I9" s="17">
        <v>0.106675387589777</v>
      </c>
      <c r="J9" s="17">
        <v>0.12775586541781001</v>
      </c>
      <c r="K9" s="17">
        <v>8.9385293172203006E-2</v>
      </c>
      <c r="L9" s="17">
        <v>4.9338455981877603E-2</v>
      </c>
      <c r="M9" s="17"/>
      <c r="N9" s="17">
        <v>7.53209090197582E-2</v>
      </c>
      <c r="O9" s="17">
        <v>0.120017829027593</v>
      </c>
      <c r="P9" s="17">
        <v>7.3540590417578294E-2</v>
      </c>
      <c r="Q9" s="17">
        <v>0.12053095174087999</v>
      </c>
      <c r="R9" s="17"/>
      <c r="S9" s="17">
        <v>0.116718924287686</v>
      </c>
      <c r="T9" s="17">
        <v>7.8440742561241297E-2</v>
      </c>
      <c r="U9" s="17">
        <v>0.105508045522911</v>
      </c>
      <c r="V9" s="17">
        <v>0.106660912564062</v>
      </c>
      <c r="W9" s="17">
        <v>4.7746404398138598E-2</v>
      </c>
      <c r="X9" s="17">
        <v>8.5392748798710796E-2</v>
      </c>
      <c r="Y9" s="17">
        <v>6.1092788064808702E-2</v>
      </c>
      <c r="Z9" s="17">
        <v>0.17615594262063</v>
      </c>
      <c r="AA9" s="17">
        <v>7.6580802879699206E-2</v>
      </c>
      <c r="AB9" s="17">
        <v>0.140906505193271</v>
      </c>
      <c r="AC9" s="17">
        <v>6.69590219905698E-2</v>
      </c>
      <c r="AD9" s="17">
        <v>0.19792562432425001</v>
      </c>
      <c r="AE9" s="17"/>
      <c r="AF9" s="17">
        <v>9.4608443251677096E-2</v>
      </c>
      <c r="AG9" s="17">
        <v>0.132553827505731</v>
      </c>
      <c r="AH9" s="17">
        <v>5.8035032672865201E-2</v>
      </c>
      <c r="AI9" s="17">
        <v>0.19680446477287999</v>
      </c>
      <c r="AJ9" s="17"/>
      <c r="AK9" s="17">
        <v>8.4971150347861499E-2</v>
      </c>
      <c r="AL9" s="17">
        <v>0.15244326313452899</v>
      </c>
      <c r="AM9" s="17"/>
      <c r="AN9" s="17">
        <v>0.11736156961246499</v>
      </c>
      <c r="AO9" s="17">
        <v>8.9253527411850095E-2</v>
      </c>
      <c r="AP9" s="17">
        <v>7.7783190510426106E-2</v>
      </c>
      <c r="AQ9" s="17">
        <v>0.10905865649609101</v>
      </c>
      <c r="AR9" s="17">
        <v>8.7494335718737007E-2</v>
      </c>
      <c r="AS9" s="17">
        <v>6.9922042260241804E-2</v>
      </c>
      <c r="AT9" s="17"/>
      <c r="AU9" s="17">
        <v>7.2785208369013504E-2</v>
      </c>
      <c r="AV9" s="17">
        <v>0.13084828895351699</v>
      </c>
      <c r="AW9" s="17"/>
      <c r="AX9" s="17">
        <v>0.110606839822409</v>
      </c>
      <c r="AY9" s="17">
        <v>9.4374780178865594E-2</v>
      </c>
      <c r="AZ9" s="17"/>
      <c r="BA9" s="17">
        <v>9.5050614316811305E-2</v>
      </c>
      <c r="BB9" s="17">
        <v>0.111199550165179</v>
      </c>
      <c r="BC9" s="17"/>
      <c r="BD9" s="17">
        <v>6.9257766238874002E-2</v>
      </c>
      <c r="BE9" s="17"/>
      <c r="BF9" s="17">
        <v>6.1270111102145197E-2</v>
      </c>
      <c r="BG9" s="17"/>
      <c r="BH9" s="17">
        <v>0.13479706537289499</v>
      </c>
      <c r="BI9" s="17"/>
      <c r="BJ9" s="17">
        <v>8.7162916837702303E-2</v>
      </c>
      <c r="BK9" s="17"/>
      <c r="BL9" s="17">
        <v>0.31760015022940502</v>
      </c>
      <c r="BM9" s="17">
        <v>1.48919617795439E-2</v>
      </c>
      <c r="BN9" s="17">
        <v>4.71710403187185E-2</v>
      </c>
      <c r="BO9" s="17">
        <v>0.102709039209247</v>
      </c>
      <c r="BP9" s="17"/>
      <c r="BQ9" s="17">
        <v>9.6099207468429301E-2</v>
      </c>
      <c r="BR9" s="17">
        <v>3.9893756579434898E-2</v>
      </c>
      <c r="BS9" s="17">
        <v>7.2022215307108797E-2</v>
      </c>
      <c r="BT9" s="17">
        <v>0.10529079614614199</v>
      </c>
      <c r="BU9" s="17">
        <v>7.5070276629070801E-2</v>
      </c>
      <c r="BV9" s="17">
        <v>0.16800624831727001</v>
      </c>
      <c r="BW9" s="17"/>
      <c r="BX9" s="17">
        <v>9.9411771654797101E-2</v>
      </c>
      <c r="BY9" s="17">
        <v>6.0031359881448698E-2</v>
      </c>
      <c r="BZ9" s="17">
        <v>5.7468962446593101E-2</v>
      </c>
      <c r="CA9" s="17">
        <v>8.2081506614389302E-2</v>
      </c>
      <c r="CB9" s="17">
        <v>0.120795358724876</v>
      </c>
      <c r="CC9" s="17">
        <v>0.25280394928129502</v>
      </c>
    </row>
    <row r="10" spans="2:81" x14ac:dyDescent="0.35">
      <c r="B10" s="18" t="s">
        <v>58</v>
      </c>
      <c r="C10" s="17">
        <v>8.4725184938037004E-2</v>
      </c>
      <c r="D10" s="17">
        <v>8.3989007798848395E-2</v>
      </c>
      <c r="E10" s="17">
        <v>8.58156966607308E-2</v>
      </c>
      <c r="F10" s="17"/>
      <c r="G10" s="17">
        <v>0.101459572723472</v>
      </c>
      <c r="H10" s="17">
        <v>6.2270880915113E-2</v>
      </c>
      <c r="I10" s="17">
        <v>0.118469610357744</v>
      </c>
      <c r="J10" s="17">
        <v>7.1334019757335901E-2</v>
      </c>
      <c r="K10" s="17">
        <v>7.6723333662881199E-2</v>
      </c>
      <c r="L10" s="17">
        <v>8.12421829408667E-2</v>
      </c>
      <c r="M10" s="17"/>
      <c r="N10" s="17">
        <v>7.9929643974082101E-2</v>
      </c>
      <c r="O10" s="17">
        <v>9.8202791772658296E-2</v>
      </c>
      <c r="P10" s="17">
        <v>8.9735658679265598E-2</v>
      </c>
      <c r="Q10" s="17">
        <v>7.4085504813084305E-2</v>
      </c>
      <c r="R10" s="17"/>
      <c r="S10" s="17">
        <v>9.1024689533999906E-2</v>
      </c>
      <c r="T10" s="17">
        <v>0.124434215631513</v>
      </c>
      <c r="U10" s="17">
        <v>8.4642073877059507E-2</v>
      </c>
      <c r="V10" s="17">
        <v>4.7446342413976099E-2</v>
      </c>
      <c r="W10" s="17">
        <v>8.8347854096021902E-2</v>
      </c>
      <c r="X10" s="17">
        <v>9.5155179298658799E-2</v>
      </c>
      <c r="Y10" s="17">
        <v>0.11763698583459101</v>
      </c>
      <c r="Z10" s="17">
        <v>6.8653585284098498E-2</v>
      </c>
      <c r="AA10" s="17">
        <v>4.6004386158079502E-2</v>
      </c>
      <c r="AB10" s="17">
        <v>6.9739169971129195E-2</v>
      </c>
      <c r="AC10" s="17">
        <v>8.0707865476048496E-2</v>
      </c>
      <c r="AD10" s="17">
        <v>8.39876034983148E-2</v>
      </c>
      <c r="AE10" s="17"/>
      <c r="AF10" s="17">
        <v>8.7067589219793101E-2</v>
      </c>
      <c r="AG10" s="17">
        <v>5.6120342382845002E-2</v>
      </c>
      <c r="AH10" s="17">
        <v>0.103384634811723</v>
      </c>
      <c r="AI10" s="17">
        <v>3.2805091559897297E-2</v>
      </c>
      <c r="AJ10" s="17"/>
      <c r="AK10" s="17">
        <v>9.4657892115098494E-2</v>
      </c>
      <c r="AL10" s="17">
        <v>0.101368492041922</v>
      </c>
      <c r="AM10" s="17"/>
      <c r="AN10" s="17">
        <v>7.3457941838324506E-2</v>
      </c>
      <c r="AO10" s="17">
        <v>9.5696811539684998E-2</v>
      </c>
      <c r="AP10" s="17">
        <v>9.3306962241720803E-2</v>
      </c>
      <c r="AQ10" s="17">
        <v>6.3053214671909497E-2</v>
      </c>
      <c r="AR10" s="17">
        <v>0.11183114024905499</v>
      </c>
      <c r="AS10" s="17">
        <v>7.3280361611366807E-2</v>
      </c>
      <c r="AT10" s="17"/>
      <c r="AU10" s="17">
        <v>7.0836353760665605E-2</v>
      </c>
      <c r="AV10" s="17">
        <v>0.10179386573350201</v>
      </c>
      <c r="AW10" s="17"/>
      <c r="AX10" s="17">
        <v>0.12035991688466099</v>
      </c>
      <c r="AY10" s="17">
        <v>7.6144108332175206E-2</v>
      </c>
      <c r="AZ10" s="17"/>
      <c r="BA10" s="17">
        <v>8.0953800819898905E-2</v>
      </c>
      <c r="BB10" s="17">
        <v>0.10477312003431399</v>
      </c>
      <c r="BC10" s="17"/>
      <c r="BD10" s="17">
        <v>5.3494731076734602E-2</v>
      </c>
      <c r="BE10" s="17"/>
      <c r="BF10" s="17">
        <v>5.52558638558171E-2</v>
      </c>
      <c r="BG10" s="17"/>
      <c r="BH10" s="17">
        <v>5.52531605209889E-2</v>
      </c>
      <c r="BI10" s="17"/>
      <c r="BJ10" s="17">
        <v>0.10658635763184</v>
      </c>
      <c r="BK10" s="17"/>
      <c r="BL10" s="17">
        <v>0.174161156199171</v>
      </c>
      <c r="BM10" s="17">
        <v>2.7662841669330401E-2</v>
      </c>
      <c r="BN10" s="17">
        <v>5.7830639430018399E-2</v>
      </c>
      <c r="BO10" s="17">
        <v>0.11342403173724</v>
      </c>
      <c r="BP10" s="17"/>
      <c r="BQ10" s="17">
        <v>9.4928733023726702E-2</v>
      </c>
      <c r="BR10" s="17">
        <v>5.1878891906682802E-2</v>
      </c>
      <c r="BS10" s="17">
        <v>6.5283143998550494E-2</v>
      </c>
      <c r="BT10" s="17">
        <v>9.9200395681882006E-2</v>
      </c>
      <c r="BU10" s="17">
        <v>7.4659997006186293E-2</v>
      </c>
      <c r="BV10" s="17">
        <v>0.101689066800369</v>
      </c>
      <c r="BW10" s="17"/>
      <c r="BX10" s="17">
        <v>8.4331658477711194E-2</v>
      </c>
      <c r="BY10" s="17">
        <v>6.1708091452403802E-2</v>
      </c>
      <c r="BZ10" s="17">
        <v>5.2850882199161002E-2</v>
      </c>
      <c r="CA10" s="17">
        <v>0.101659706767901</v>
      </c>
      <c r="CB10" s="17">
        <v>0.146655699042019</v>
      </c>
      <c r="CC10" s="17">
        <v>0.116603111386938</v>
      </c>
    </row>
    <row r="11" spans="2:81" x14ac:dyDescent="0.35">
      <c r="B11" s="18" t="s">
        <v>59</v>
      </c>
      <c r="C11" s="17">
        <v>0.19197458745898899</v>
      </c>
      <c r="D11" s="17">
        <v>0.17253082906974099</v>
      </c>
      <c r="E11" s="17">
        <v>0.210032273454478</v>
      </c>
      <c r="F11" s="17"/>
      <c r="G11" s="17">
        <v>0.25474210545495202</v>
      </c>
      <c r="H11" s="17">
        <v>0.18468386510054</v>
      </c>
      <c r="I11" s="17">
        <v>0.221143255686576</v>
      </c>
      <c r="J11" s="17">
        <v>0.17295742088350199</v>
      </c>
      <c r="K11" s="17">
        <v>0.17293299063022199</v>
      </c>
      <c r="L11" s="17">
        <v>0.16244723845799799</v>
      </c>
      <c r="M11" s="17"/>
      <c r="N11" s="17">
        <v>0.19208342744496301</v>
      </c>
      <c r="O11" s="17">
        <v>0.22388748435445899</v>
      </c>
      <c r="P11" s="17">
        <v>0.16400315145372499</v>
      </c>
      <c r="Q11" s="17">
        <v>0.18332805836292901</v>
      </c>
      <c r="R11" s="17"/>
      <c r="S11" s="17">
        <v>0.202006309235327</v>
      </c>
      <c r="T11" s="17">
        <v>0.16070832265958601</v>
      </c>
      <c r="U11" s="17">
        <v>0.141874162345937</v>
      </c>
      <c r="V11" s="17">
        <v>0.24238848609695199</v>
      </c>
      <c r="W11" s="17">
        <v>0.26251446110935001</v>
      </c>
      <c r="X11" s="17">
        <v>0.168533375406376</v>
      </c>
      <c r="Y11" s="17">
        <v>0.13430461930832299</v>
      </c>
      <c r="Z11" s="17">
        <v>0.171856841486525</v>
      </c>
      <c r="AA11" s="17">
        <v>0.174055397273222</v>
      </c>
      <c r="AB11" s="17">
        <v>0.246521190254927</v>
      </c>
      <c r="AC11" s="17">
        <v>0.23879301282641299</v>
      </c>
      <c r="AD11" s="17">
        <v>0.203010690285227</v>
      </c>
      <c r="AE11" s="17"/>
      <c r="AF11" s="17">
        <v>0.181908766866095</v>
      </c>
      <c r="AG11" s="17">
        <v>0.18730293679058599</v>
      </c>
      <c r="AH11" s="17">
        <v>0.308347195939981</v>
      </c>
      <c r="AI11" s="17">
        <v>0.20587225684087401</v>
      </c>
      <c r="AJ11" s="17"/>
      <c r="AK11" s="17">
        <v>0.21869831460283801</v>
      </c>
      <c r="AL11" s="17">
        <v>0.16587253032457899</v>
      </c>
      <c r="AM11" s="17"/>
      <c r="AN11" s="17">
        <v>0.21850053377428599</v>
      </c>
      <c r="AO11" s="17">
        <v>0.18403291345581699</v>
      </c>
      <c r="AP11" s="17">
        <v>0.21447033044901101</v>
      </c>
      <c r="AQ11" s="17">
        <v>0.15901644397411899</v>
      </c>
      <c r="AR11" s="17">
        <v>0.18622081283976399</v>
      </c>
      <c r="AS11" s="17">
        <v>0.17466479677819599</v>
      </c>
      <c r="AT11" s="17"/>
      <c r="AU11" s="17">
        <v>0.168232708433522</v>
      </c>
      <c r="AV11" s="17">
        <v>0.22287165383889199</v>
      </c>
      <c r="AW11" s="17"/>
      <c r="AX11" s="17">
        <v>0.122140509343333</v>
      </c>
      <c r="AY11" s="17">
        <v>0.20879109038393801</v>
      </c>
      <c r="AZ11" s="17"/>
      <c r="BA11" s="17">
        <v>0.19481155886357199</v>
      </c>
      <c r="BB11" s="17">
        <v>0.18007259697886499</v>
      </c>
      <c r="BC11" s="17"/>
      <c r="BD11" s="17">
        <v>0.17739426256462401</v>
      </c>
      <c r="BE11" s="17"/>
      <c r="BF11" s="17">
        <v>0.16108253023285701</v>
      </c>
      <c r="BG11" s="17"/>
      <c r="BH11" s="17">
        <v>0.20083747232260399</v>
      </c>
      <c r="BI11" s="17"/>
      <c r="BJ11" s="17">
        <v>0.255633888981116</v>
      </c>
      <c r="BK11" s="17"/>
      <c r="BL11" s="17">
        <v>0.21580813502839999</v>
      </c>
      <c r="BM11" s="17">
        <v>0.103880262827463</v>
      </c>
      <c r="BN11" s="17">
        <v>0.201341128831973</v>
      </c>
      <c r="BO11" s="17">
        <v>0.24554689413893299</v>
      </c>
      <c r="BP11" s="17"/>
      <c r="BQ11" s="17">
        <v>0.191718248696129</v>
      </c>
      <c r="BR11" s="17">
        <v>0.135729097637492</v>
      </c>
      <c r="BS11" s="17">
        <v>0.18322944749255499</v>
      </c>
      <c r="BT11" s="17">
        <v>0.20448520949680099</v>
      </c>
      <c r="BU11" s="17">
        <v>0.30262503180080302</v>
      </c>
      <c r="BV11" s="17">
        <v>0.23621791938143</v>
      </c>
      <c r="BW11" s="17"/>
      <c r="BX11" s="17">
        <v>0.17594769512861799</v>
      </c>
      <c r="BY11" s="17">
        <v>0.16033704762207299</v>
      </c>
      <c r="BZ11" s="17">
        <v>0.19197471913684999</v>
      </c>
      <c r="CA11" s="17">
        <v>0.19768555977762001</v>
      </c>
      <c r="CB11" s="17">
        <v>0.224303664679399</v>
      </c>
      <c r="CC11" s="17">
        <v>0.205945813104701</v>
      </c>
    </row>
    <row r="12" spans="2:81" x14ac:dyDescent="0.35">
      <c r="B12" s="18" t="s">
        <v>102</v>
      </c>
      <c r="C12" s="17">
        <v>0.30352146757175402</v>
      </c>
      <c r="D12" s="17">
        <v>0.30445773954034799</v>
      </c>
      <c r="E12" s="17">
        <v>0.30257188613777197</v>
      </c>
      <c r="F12" s="17"/>
      <c r="G12" s="17">
        <v>0.282138304403735</v>
      </c>
      <c r="H12" s="17">
        <v>0.315874745548268</v>
      </c>
      <c r="I12" s="17">
        <v>0.319912329081952</v>
      </c>
      <c r="J12" s="17">
        <v>0.33327080725654501</v>
      </c>
      <c r="K12" s="17">
        <v>0.26134926880366199</v>
      </c>
      <c r="L12" s="17">
        <v>0.29791581600460199</v>
      </c>
      <c r="M12" s="17"/>
      <c r="N12" s="17">
        <v>0.33453587602875701</v>
      </c>
      <c r="O12" s="17">
        <v>0.30431893305480001</v>
      </c>
      <c r="P12" s="17">
        <v>0.30965498515680601</v>
      </c>
      <c r="Q12" s="17">
        <v>0.26267631847822798</v>
      </c>
      <c r="R12" s="17"/>
      <c r="S12" s="17">
        <v>0.264444186583982</v>
      </c>
      <c r="T12" s="17">
        <v>0.29588927777767499</v>
      </c>
      <c r="U12" s="17">
        <v>0.34378973928774698</v>
      </c>
      <c r="V12" s="17">
        <v>0.29196614581972902</v>
      </c>
      <c r="W12" s="17">
        <v>0.25113098988502502</v>
      </c>
      <c r="X12" s="17">
        <v>0.33225744550734498</v>
      </c>
      <c r="Y12" s="17">
        <v>0.34421248707019197</v>
      </c>
      <c r="Z12" s="17">
        <v>0.27756885830085798</v>
      </c>
      <c r="AA12" s="17">
        <v>0.38751051784428697</v>
      </c>
      <c r="AB12" s="17">
        <v>0.28053676080529</v>
      </c>
      <c r="AC12" s="17">
        <v>0.27579696703956802</v>
      </c>
      <c r="AD12" s="17">
        <v>0.18106327863812899</v>
      </c>
      <c r="AE12" s="17"/>
      <c r="AF12" s="17">
        <v>0.30386329355575697</v>
      </c>
      <c r="AG12" s="17">
        <v>0.35742512218838002</v>
      </c>
      <c r="AH12" s="17">
        <v>0.239418143766501</v>
      </c>
      <c r="AI12" s="17">
        <v>0.23918264355618299</v>
      </c>
      <c r="AJ12" s="17"/>
      <c r="AK12" s="17">
        <v>0.30760075245831803</v>
      </c>
      <c r="AL12" s="17">
        <v>0.30939243848657999</v>
      </c>
      <c r="AM12" s="17"/>
      <c r="AN12" s="17">
        <v>0.27454525089321502</v>
      </c>
      <c r="AO12" s="17">
        <v>0.302032825202322</v>
      </c>
      <c r="AP12" s="17">
        <v>0.29673746366171899</v>
      </c>
      <c r="AQ12" s="17">
        <v>0.33688222665154299</v>
      </c>
      <c r="AR12" s="17">
        <v>0.29444758359449802</v>
      </c>
      <c r="AS12" s="17">
        <v>0.38907976398786498</v>
      </c>
      <c r="AT12" s="17"/>
      <c r="AU12" s="17">
        <v>0.31300853024983</v>
      </c>
      <c r="AV12" s="17">
        <v>0.28962804610010101</v>
      </c>
      <c r="AW12" s="17"/>
      <c r="AX12" s="17">
        <v>0.278475610032896</v>
      </c>
      <c r="AY12" s="17">
        <v>0.30955267393868702</v>
      </c>
      <c r="AZ12" s="17"/>
      <c r="BA12" s="17">
        <v>0.30099369098805701</v>
      </c>
      <c r="BB12" s="17">
        <v>0.32002586605408501</v>
      </c>
      <c r="BC12" s="17"/>
      <c r="BD12" s="17">
        <v>0.29709661645542701</v>
      </c>
      <c r="BE12" s="17"/>
      <c r="BF12" s="17">
        <v>0.31831290623397501</v>
      </c>
      <c r="BG12" s="17"/>
      <c r="BH12" s="17">
        <v>0.35071412265839802</v>
      </c>
      <c r="BI12" s="17"/>
      <c r="BJ12" s="17">
        <v>0.26988916899027598</v>
      </c>
      <c r="BK12" s="17"/>
      <c r="BL12" s="17">
        <v>0.168872305859816</v>
      </c>
      <c r="BM12" s="17">
        <v>0.292940883679222</v>
      </c>
      <c r="BN12" s="17">
        <v>0.35266863121745301</v>
      </c>
      <c r="BO12" s="17">
        <v>0.33438522611683003</v>
      </c>
      <c r="BP12" s="17"/>
      <c r="BQ12" s="17">
        <v>0.33855266596678801</v>
      </c>
      <c r="BR12" s="17">
        <v>0.31594430871163798</v>
      </c>
      <c r="BS12" s="17">
        <v>0.26930262063701299</v>
      </c>
      <c r="BT12" s="17">
        <v>0.24824936041481599</v>
      </c>
      <c r="BU12" s="17">
        <v>0.27373447598339801</v>
      </c>
      <c r="BV12" s="17">
        <v>0.28968192932023901</v>
      </c>
      <c r="BW12" s="17"/>
      <c r="BX12" s="17">
        <v>0.35375192079256401</v>
      </c>
      <c r="BY12" s="17">
        <v>0.29231663371982702</v>
      </c>
      <c r="BZ12" s="17">
        <v>0.29843890105686099</v>
      </c>
      <c r="CA12" s="17">
        <v>0.29442238207541999</v>
      </c>
      <c r="CB12" s="17">
        <v>0.261909060401049</v>
      </c>
      <c r="CC12" s="17">
        <v>0.26632353052728402</v>
      </c>
    </row>
    <row r="13" spans="2:81" x14ac:dyDescent="0.35">
      <c r="B13" s="18" t="s">
        <v>429</v>
      </c>
      <c r="C13" s="17">
        <v>0.29773069430664201</v>
      </c>
      <c r="D13" s="17">
        <v>0.31675990298275503</v>
      </c>
      <c r="E13" s="17">
        <v>0.28089682262546301</v>
      </c>
      <c r="F13" s="17"/>
      <c r="G13" s="17">
        <v>0.24741837096932801</v>
      </c>
      <c r="H13" s="17">
        <v>0.278411752982196</v>
      </c>
      <c r="I13" s="17">
        <v>0.210009490785073</v>
      </c>
      <c r="J13" s="17">
        <v>0.25969326810672799</v>
      </c>
      <c r="K13" s="17">
        <v>0.35965053703146499</v>
      </c>
      <c r="L13" s="17">
        <v>0.40518738146076</v>
      </c>
      <c r="M13" s="17"/>
      <c r="N13" s="17">
        <v>0.29923221001450301</v>
      </c>
      <c r="O13" s="17">
        <v>0.23647691340238</v>
      </c>
      <c r="P13" s="17">
        <v>0.32682321973918599</v>
      </c>
      <c r="Q13" s="17">
        <v>0.33169399761678803</v>
      </c>
      <c r="R13" s="17"/>
      <c r="S13" s="17">
        <v>0.309451247806941</v>
      </c>
      <c r="T13" s="17">
        <v>0.31263537267256802</v>
      </c>
      <c r="U13" s="17">
        <v>0.30493537215248301</v>
      </c>
      <c r="V13" s="17">
        <v>0.30272917788975201</v>
      </c>
      <c r="W13" s="17">
        <v>0.33939636814698199</v>
      </c>
      <c r="X13" s="17">
        <v>0.27786846395981901</v>
      </c>
      <c r="Y13" s="17">
        <v>0.32517961937346901</v>
      </c>
      <c r="Z13" s="17">
        <v>0.290520859038288</v>
      </c>
      <c r="AA13" s="17">
        <v>0.28281983645990499</v>
      </c>
      <c r="AB13" s="17">
        <v>0.236588281492736</v>
      </c>
      <c r="AC13" s="17">
        <v>0.30986475230555399</v>
      </c>
      <c r="AD13" s="17">
        <v>0.249018057615261</v>
      </c>
      <c r="AE13" s="17"/>
      <c r="AF13" s="17">
        <v>0.30864266581656202</v>
      </c>
      <c r="AG13" s="17">
        <v>0.238517511819162</v>
      </c>
      <c r="AH13" s="17">
        <v>0.27599886734908502</v>
      </c>
      <c r="AI13" s="17">
        <v>0.227019307007329</v>
      </c>
      <c r="AJ13" s="17"/>
      <c r="AK13" s="17">
        <v>0.284409149947499</v>
      </c>
      <c r="AL13" s="17">
        <v>0.23849467488163301</v>
      </c>
      <c r="AM13" s="17"/>
      <c r="AN13" s="17">
        <v>0.29377394673177198</v>
      </c>
      <c r="AO13" s="17">
        <v>0.312276106447541</v>
      </c>
      <c r="AP13" s="17">
        <v>0.26384584841491798</v>
      </c>
      <c r="AQ13" s="17">
        <v>0.31997962647697997</v>
      </c>
      <c r="AR13" s="17">
        <v>0.282370884612899</v>
      </c>
      <c r="AS13" s="17">
        <v>0.27709094488546698</v>
      </c>
      <c r="AT13" s="17"/>
      <c r="AU13" s="17">
        <v>0.35490340963307199</v>
      </c>
      <c r="AV13" s="17">
        <v>0.224502539271455</v>
      </c>
      <c r="AW13" s="17"/>
      <c r="AX13" s="17">
        <v>0.33374150330119301</v>
      </c>
      <c r="AY13" s="17">
        <v>0.28905905588701902</v>
      </c>
      <c r="AZ13" s="17"/>
      <c r="BA13" s="17">
        <v>0.30175578742606002</v>
      </c>
      <c r="BB13" s="17">
        <v>0.26872804914869702</v>
      </c>
      <c r="BC13" s="17"/>
      <c r="BD13" s="17">
        <v>0.37752053284189202</v>
      </c>
      <c r="BE13" s="17"/>
      <c r="BF13" s="17">
        <v>0.38307861613424898</v>
      </c>
      <c r="BG13" s="17"/>
      <c r="BH13" s="17">
        <v>0.22506128924192301</v>
      </c>
      <c r="BI13" s="17"/>
      <c r="BJ13" s="17">
        <v>0.28072766755906498</v>
      </c>
      <c r="BK13" s="17"/>
      <c r="BL13" s="17">
        <v>0.105676475499765</v>
      </c>
      <c r="BM13" s="17">
        <v>0.54447519700992697</v>
      </c>
      <c r="BN13" s="17">
        <v>0.32059648529508</v>
      </c>
      <c r="BO13" s="17">
        <v>0.16457750803648999</v>
      </c>
      <c r="BP13" s="17"/>
      <c r="BQ13" s="17">
        <v>0.24389518825272699</v>
      </c>
      <c r="BR13" s="17">
        <v>0.44479051156023103</v>
      </c>
      <c r="BS13" s="17">
        <v>0.39196491662432598</v>
      </c>
      <c r="BT13" s="17">
        <v>0.333022079952005</v>
      </c>
      <c r="BU13" s="17">
        <v>0.25708774064225198</v>
      </c>
      <c r="BV13" s="17">
        <v>0.17960846195906199</v>
      </c>
      <c r="BW13" s="17"/>
      <c r="BX13" s="17">
        <v>0.25943516527426103</v>
      </c>
      <c r="BY13" s="17">
        <v>0.41655754498068698</v>
      </c>
      <c r="BZ13" s="17">
        <v>0.374783022994014</v>
      </c>
      <c r="CA13" s="17">
        <v>0.30828784927186997</v>
      </c>
      <c r="CB13" s="17">
        <v>0.23417457615306</v>
      </c>
      <c r="CC13" s="17">
        <v>0.13772005394622799</v>
      </c>
    </row>
    <row r="14" spans="2:81" x14ac:dyDescent="0.35">
      <c r="B14" s="18" t="s">
        <v>87</v>
      </c>
      <c r="C14" s="19">
        <v>2.45230876451859E-2</v>
      </c>
      <c r="D14" s="19">
        <v>2.3248070659133702E-2</v>
      </c>
      <c r="E14" s="19">
        <v>2.58539848948274E-2</v>
      </c>
      <c r="F14" s="19"/>
      <c r="G14" s="19">
        <v>3.4389989225527599E-2</v>
      </c>
      <c r="H14" s="19">
        <v>2.00537918198447E-2</v>
      </c>
      <c r="I14" s="19">
        <v>2.3789926498878799E-2</v>
      </c>
      <c r="J14" s="19">
        <v>3.4988618578079701E-2</v>
      </c>
      <c r="K14" s="19">
        <v>3.9958576699566602E-2</v>
      </c>
      <c r="L14" s="19">
        <v>3.8689251538953501E-3</v>
      </c>
      <c r="M14" s="19"/>
      <c r="N14" s="19">
        <v>1.8897933517937102E-2</v>
      </c>
      <c r="O14" s="19">
        <v>1.7096048388111101E-2</v>
      </c>
      <c r="P14" s="19">
        <v>3.6242394553439597E-2</v>
      </c>
      <c r="Q14" s="19">
        <v>2.7685168988090599E-2</v>
      </c>
      <c r="R14" s="19"/>
      <c r="S14" s="19">
        <v>1.6354642552063599E-2</v>
      </c>
      <c r="T14" s="19">
        <v>2.7892068697416901E-2</v>
      </c>
      <c r="U14" s="19">
        <v>1.9250606813861398E-2</v>
      </c>
      <c r="V14" s="19">
        <v>8.8089352155291106E-3</v>
      </c>
      <c r="W14" s="19">
        <v>1.0863922364481301E-2</v>
      </c>
      <c r="X14" s="19">
        <v>4.0792787029090102E-2</v>
      </c>
      <c r="Y14" s="19">
        <v>1.7573500348617301E-2</v>
      </c>
      <c r="Z14" s="19">
        <v>1.5243913269599899E-2</v>
      </c>
      <c r="AA14" s="19">
        <v>3.3029059384806998E-2</v>
      </c>
      <c r="AB14" s="19">
        <v>2.5708092282647501E-2</v>
      </c>
      <c r="AC14" s="19">
        <v>2.78783803618456E-2</v>
      </c>
      <c r="AD14" s="19">
        <v>8.4994745638818606E-2</v>
      </c>
      <c r="AE14" s="19"/>
      <c r="AF14" s="19">
        <v>2.3909241290115801E-2</v>
      </c>
      <c r="AG14" s="19">
        <v>2.8080259313296E-2</v>
      </c>
      <c r="AH14" s="19">
        <v>1.48161254598452E-2</v>
      </c>
      <c r="AI14" s="19">
        <v>9.8316236262836199E-2</v>
      </c>
      <c r="AJ14" s="19"/>
      <c r="AK14" s="19">
        <v>9.6627405283844607E-3</v>
      </c>
      <c r="AL14" s="19">
        <v>3.2428601130756803E-2</v>
      </c>
      <c r="AM14" s="19"/>
      <c r="AN14" s="19">
        <v>2.2360757149938199E-2</v>
      </c>
      <c r="AO14" s="19">
        <v>1.67078159427839E-2</v>
      </c>
      <c r="AP14" s="19">
        <v>5.3856204722205703E-2</v>
      </c>
      <c r="AQ14" s="19">
        <v>1.20098317293577E-2</v>
      </c>
      <c r="AR14" s="19">
        <v>3.7635242985046398E-2</v>
      </c>
      <c r="AS14" s="19">
        <v>1.59620904768627E-2</v>
      </c>
      <c r="AT14" s="19"/>
      <c r="AU14" s="19">
        <v>2.02337895538964E-2</v>
      </c>
      <c r="AV14" s="19">
        <v>3.0355606102532701E-2</v>
      </c>
      <c r="AW14" s="19"/>
      <c r="AX14" s="19">
        <v>3.4675620615506601E-2</v>
      </c>
      <c r="AY14" s="19">
        <v>2.20782912793158E-2</v>
      </c>
      <c r="AZ14" s="19"/>
      <c r="BA14" s="19">
        <v>2.6434547585600501E-2</v>
      </c>
      <c r="BB14" s="19">
        <v>1.520081761886E-2</v>
      </c>
      <c r="BC14" s="19"/>
      <c r="BD14" s="19">
        <v>2.5236090822448799E-2</v>
      </c>
      <c r="BE14" s="19"/>
      <c r="BF14" s="19">
        <v>2.09999724409567E-2</v>
      </c>
      <c r="BG14" s="19"/>
      <c r="BH14" s="19">
        <v>3.33368898831908E-2</v>
      </c>
      <c r="BI14" s="19"/>
      <c r="BJ14" s="19">
        <v>0</v>
      </c>
      <c r="BK14" s="19"/>
      <c r="BL14" s="19">
        <v>1.78817771834433E-2</v>
      </c>
      <c r="BM14" s="19">
        <v>1.6148853034513001E-2</v>
      </c>
      <c r="BN14" s="19">
        <v>2.0392074906756302E-2</v>
      </c>
      <c r="BO14" s="19">
        <v>3.9357300761261302E-2</v>
      </c>
      <c r="BP14" s="19"/>
      <c r="BQ14" s="19">
        <v>3.4805956592200003E-2</v>
      </c>
      <c r="BR14" s="19">
        <v>1.17634336045208E-2</v>
      </c>
      <c r="BS14" s="19">
        <v>1.81976559404468E-2</v>
      </c>
      <c r="BT14" s="19">
        <v>9.7521583083527309E-3</v>
      </c>
      <c r="BU14" s="19">
        <v>1.68224779382894E-2</v>
      </c>
      <c r="BV14" s="19">
        <v>2.4796374221629999E-2</v>
      </c>
      <c r="BW14" s="19"/>
      <c r="BX14" s="19">
        <v>2.71217886720483E-2</v>
      </c>
      <c r="BY14" s="19">
        <v>9.0493223435613793E-3</v>
      </c>
      <c r="BZ14" s="19">
        <v>2.4483512166521799E-2</v>
      </c>
      <c r="CA14" s="19">
        <v>1.58629954928012E-2</v>
      </c>
      <c r="CB14" s="19">
        <v>1.21616409995967E-2</v>
      </c>
      <c r="CC14" s="19">
        <v>2.06035417535529E-2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CC19"/>
  <sheetViews>
    <sheetView showGridLines="0" workbookViewId="0">
      <pane xSplit="2" topLeftCell="C1" activePane="topRight" state="frozen"/>
      <selection pane="topRight" activeCell="BI8" sqref="BI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0.10446560901018501</v>
      </c>
      <c r="D9" s="17">
        <v>9.9712027199211198E-2</v>
      </c>
      <c r="E9" s="17">
        <v>0.107770273952266</v>
      </c>
      <c r="F9" s="17"/>
      <c r="G9" s="17">
        <v>6.10549913141386E-2</v>
      </c>
      <c r="H9" s="17">
        <v>0.12596227134763599</v>
      </c>
      <c r="I9" s="17">
        <v>0.133700304348251</v>
      </c>
      <c r="J9" s="17">
        <v>0.15708516932778099</v>
      </c>
      <c r="K9" s="17">
        <v>0.109125614362283</v>
      </c>
      <c r="L9" s="17">
        <v>4.60419919243951E-2</v>
      </c>
      <c r="M9" s="17"/>
      <c r="N9" s="17">
        <v>9.9085773344367398E-2</v>
      </c>
      <c r="O9" s="17">
        <v>0.12583472120917399</v>
      </c>
      <c r="P9" s="17">
        <v>7.2953924214514396E-2</v>
      </c>
      <c r="Q9" s="17">
        <v>0.118707068955345</v>
      </c>
      <c r="R9" s="17"/>
      <c r="S9" s="17">
        <v>9.9959919229329494E-2</v>
      </c>
      <c r="T9" s="17">
        <v>0.10033650650487801</v>
      </c>
      <c r="U9" s="17">
        <v>6.6059321106706703E-2</v>
      </c>
      <c r="V9" s="17">
        <v>0.10743602826688101</v>
      </c>
      <c r="W9" s="17">
        <v>9.4732969271015099E-2</v>
      </c>
      <c r="X9" s="17">
        <v>9.5653485028818694E-2</v>
      </c>
      <c r="Y9" s="17">
        <v>9.4339981702187103E-2</v>
      </c>
      <c r="Z9" s="17">
        <v>0.17581873192439201</v>
      </c>
      <c r="AA9" s="17">
        <v>7.4473354825670898E-2</v>
      </c>
      <c r="AB9" s="17">
        <v>0.17333693968129801</v>
      </c>
      <c r="AC9" s="17">
        <v>6.7844583317799606E-2</v>
      </c>
      <c r="AD9" s="17">
        <v>0.19792562432425001</v>
      </c>
      <c r="AE9" s="17"/>
      <c r="AF9" s="17">
        <v>9.9500152166511702E-2</v>
      </c>
      <c r="AG9" s="17">
        <v>0.17652199417216</v>
      </c>
      <c r="AH9" s="17">
        <v>5.8998519987469702E-2</v>
      </c>
      <c r="AI9" s="17">
        <v>0.170584853222256</v>
      </c>
      <c r="AJ9" s="17"/>
      <c r="AK9" s="17">
        <v>8.9824108821478899E-2</v>
      </c>
      <c r="AL9" s="17">
        <v>0.14695341249310301</v>
      </c>
      <c r="AM9" s="17"/>
      <c r="AN9" s="17">
        <v>0.105177173326111</v>
      </c>
      <c r="AO9" s="17">
        <v>0.105922128090281</v>
      </c>
      <c r="AP9" s="17">
        <v>0.104973363597408</v>
      </c>
      <c r="AQ9" s="17">
        <v>0.104544221755608</v>
      </c>
      <c r="AR9" s="17">
        <v>0.106126688645305</v>
      </c>
      <c r="AS9" s="17">
        <v>8.4013621052509493E-2</v>
      </c>
      <c r="AT9" s="17"/>
      <c r="AU9" s="17">
        <v>7.7670068598257494E-2</v>
      </c>
      <c r="AV9" s="17">
        <v>0.14054953895781799</v>
      </c>
      <c r="AW9" s="17"/>
      <c r="AX9" s="17">
        <v>0.121456042963434</v>
      </c>
      <c r="AY9" s="17">
        <v>0.100374201348187</v>
      </c>
      <c r="AZ9" s="17"/>
      <c r="BA9" s="17">
        <v>0.104089591523731</v>
      </c>
      <c r="BB9" s="17">
        <v>0.10765807910382701</v>
      </c>
      <c r="BC9" s="17"/>
      <c r="BD9" s="17">
        <v>7.2675601075456397E-2</v>
      </c>
      <c r="BE9" s="17"/>
      <c r="BF9" s="17">
        <v>6.4661161867830802E-2</v>
      </c>
      <c r="BG9" s="17"/>
      <c r="BH9" s="17">
        <v>0.16450820369986799</v>
      </c>
      <c r="BI9" s="17"/>
      <c r="BJ9" s="17">
        <v>8.83156832017465E-2</v>
      </c>
      <c r="BK9" s="17"/>
      <c r="BL9" s="17">
        <v>0.34713420466629602</v>
      </c>
      <c r="BM9" s="17">
        <v>1.4241188517978299E-2</v>
      </c>
      <c r="BN9" s="17">
        <v>5.5506633667092103E-2</v>
      </c>
      <c r="BO9" s="17">
        <v>0.102830401921647</v>
      </c>
      <c r="BP9" s="17"/>
      <c r="BQ9" s="17">
        <v>0.101435681363296</v>
      </c>
      <c r="BR9" s="17">
        <v>5.0333100001390803E-2</v>
      </c>
      <c r="BS9" s="17">
        <v>8.9856667507312596E-2</v>
      </c>
      <c r="BT9" s="17">
        <v>8.4621388592044294E-2</v>
      </c>
      <c r="BU9" s="17">
        <v>8.6045696813559697E-2</v>
      </c>
      <c r="BV9" s="17">
        <v>0.18199582235759301</v>
      </c>
      <c r="BW9" s="17"/>
      <c r="BX9" s="17">
        <v>8.4612224102052394E-2</v>
      </c>
      <c r="BY9" s="17">
        <v>6.7505070511183193E-2</v>
      </c>
      <c r="BZ9" s="17">
        <v>6.0891770237536398E-2</v>
      </c>
      <c r="CA9" s="17">
        <v>9.7526056890088406E-2</v>
      </c>
      <c r="CB9" s="17">
        <v>0.160747498863829</v>
      </c>
      <c r="CC9" s="17">
        <v>0.26148345234883502</v>
      </c>
    </row>
    <row r="10" spans="2:81" x14ac:dyDescent="0.35">
      <c r="B10" s="18" t="s">
        <v>58</v>
      </c>
      <c r="C10" s="17">
        <v>9.8955588205837997E-2</v>
      </c>
      <c r="D10" s="17">
        <v>9.05905692178883E-2</v>
      </c>
      <c r="E10" s="17">
        <v>0.107404551361476</v>
      </c>
      <c r="F10" s="17"/>
      <c r="G10" s="17">
        <v>0.114283990838651</v>
      </c>
      <c r="H10" s="17">
        <v>9.0625376830326496E-2</v>
      </c>
      <c r="I10" s="17">
        <v>9.2553308486381894E-2</v>
      </c>
      <c r="J10" s="17">
        <v>0.103013989304964</v>
      </c>
      <c r="K10" s="17">
        <v>0.101159066602859</v>
      </c>
      <c r="L10" s="17">
        <v>9.63246075267227E-2</v>
      </c>
      <c r="M10" s="17"/>
      <c r="N10" s="17">
        <v>8.5477889208819602E-2</v>
      </c>
      <c r="O10" s="17">
        <v>0.123086143780913</v>
      </c>
      <c r="P10" s="17">
        <v>0.109613712656238</v>
      </c>
      <c r="Q10" s="17">
        <v>8.2014419544941805E-2</v>
      </c>
      <c r="R10" s="17"/>
      <c r="S10" s="17">
        <v>8.3574793532606606E-2</v>
      </c>
      <c r="T10" s="17">
        <v>0.113158437295587</v>
      </c>
      <c r="U10" s="17">
        <v>9.0543290589540706E-2</v>
      </c>
      <c r="V10" s="17">
        <v>0.11480844929142101</v>
      </c>
      <c r="W10" s="17">
        <v>5.5611449326276298E-2</v>
      </c>
      <c r="X10" s="17">
        <v>0.135898062020676</v>
      </c>
      <c r="Y10" s="17">
        <v>0.114290199205227</v>
      </c>
      <c r="Z10" s="17">
        <v>5.9272108014695901E-2</v>
      </c>
      <c r="AA10" s="17">
        <v>6.7229829304775904E-2</v>
      </c>
      <c r="AB10" s="17">
        <v>0.108568103886694</v>
      </c>
      <c r="AC10" s="17">
        <v>0.14541018020884999</v>
      </c>
      <c r="AD10" s="17">
        <v>7.3345501054488005E-2</v>
      </c>
      <c r="AE10" s="17"/>
      <c r="AF10" s="17">
        <v>9.6274761464010997E-2</v>
      </c>
      <c r="AG10" s="17">
        <v>0.12428800838989899</v>
      </c>
      <c r="AH10" s="17">
        <v>0.14543406730217501</v>
      </c>
      <c r="AI10" s="17">
        <v>5.59390688076822E-2</v>
      </c>
      <c r="AJ10" s="17"/>
      <c r="AK10" s="17">
        <v>8.4735381222956097E-2</v>
      </c>
      <c r="AL10" s="17">
        <v>0.16017633009664101</v>
      </c>
      <c r="AM10" s="17"/>
      <c r="AN10" s="17">
        <v>9.3639616430778796E-2</v>
      </c>
      <c r="AO10" s="17">
        <v>0.10270754386844499</v>
      </c>
      <c r="AP10" s="17">
        <v>8.9102134607872099E-2</v>
      </c>
      <c r="AQ10" s="17">
        <v>9.0222466297540604E-2</v>
      </c>
      <c r="AR10" s="17">
        <v>0.13516468749514099</v>
      </c>
      <c r="AS10" s="17">
        <v>7.2793725891998395E-2</v>
      </c>
      <c r="AT10" s="17"/>
      <c r="AU10" s="17">
        <v>0.100656443861616</v>
      </c>
      <c r="AV10" s="17">
        <v>9.7428287192178803E-2</v>
      </c>
      <c r="AW10" s="17"/>
      <c r="AX10" s="17">
        <v>0.12199568411966399</v>
      </c>
      <c r="AY10" s="17">
        <v>9.3407382361632693E-2</v>
      </c>
      <c r="AZ10" s="17"/>
      <c r="BA10" s="17">
        <v>0.101347586667015</v>
      </c>
      <c r="BB10" s="17">
        <v>8.8138366924291597E-2</v>
      </c>
      <c r="BC10" s="17"/>
      <c r="BD10" s="17">
        <v>6.3744421487271399E-2</v>
      </c>
      <c r="BE10" s="17"/>
      <c r="BF10" s="17">
        <v>5.51243427388231E-2</v>
      </c>
      <c r="BG10" s="17"/>
      <c r="BH10" s="17">
        <v>0.11444634576761401</v>
      </c>
      <c r="BI10" s="17"/>
      <c r="BJ10" s="17">
        <v>0.15689648695828501</v>
      </c>
      <c r="BK10" s="17"/>
      <c r="BL10" s="17">
        <v>0.19173789379964301</v>
      </c>
      <c r="BM10" s="17">
        <v>2.0906361816943799E-2</v>
      </c>
      <c r="BN10" s="17">
        <v>6.3419728977351E-2</v>
      </c>
      <c r="BO10" s="17">
        <v>0.152557618667367</v>
      </c>
      <c r="BP10" s="17"/>
      <c r="BQ10" s="17">
        <v>0.108950846528252</v>
      </c>
      <c r="BR10" s="17">
        <v>6.6263273403920603E-2</v>
      </c>
      <c r="BS10" s="17">
        <v>6.9826092972334303E-2</v>
      </c>
      <c r="BT10" s="17">
        <v>0.105517354783647</v>
      </c>
      <c r="BU10" s="17">
        <v>0.17094191437577699</v>
      </c>
      <c r="BV10" s="17">
        <v>8.6814049993873696E-2</v>
      </c>
      <c r="BW10" s="17"/>
      <c r="BX10" s="17">
        <v>0.10472146701054399</v>
      </c>
      <c r="BY10" s="17">
        <v>7.5345407351957702E-2</v>
      </c>
      <c r="BZ10" s="17">
        <v>6.8923508552482596E-2</v>
      </c>
      <c r="CA10" s="17">
        <v>6.9807742664528397E-2</v>
      </c>
      <c r="CB10" s="17">
        <v>0.20992129326724401</v>
      </c>
      <c r="CC10" s="17">
        <v>0.115400580240518</v>
      </c>
    </row>
    <row r="11" spans="2:81" x14ac:dyDescent="0.35">
      <c r="B11" s="18" t="s">
        <v>59</v>
      </c>
      <c r="C11" s="17">
        <v>0.23132975702211001</v>
      </c>
      <c r="D11" s="17">
        <v>0.21287917614427501</v>
      </c>
      <c r="E11" s="17">
        <v>0.24858535397227599</v>
      </c>
      <c r="F11" s="17"/>
      <c r="G11" s="17">
        <v>0.24143437552404201</v>
      </c>
      <c r="H11" s="17">
        <v>0.21769359758592099</v>
      </c>
      <c r="I11" s="17">
        <v>0.256964588198836</v>
      </c>
      <c r="J11" s="17">
        <v>0.238748196209983</v>
      </c>
      <c r="K11" s="17">
        <v>0.214535993365425</v>
      </c>
      <c r="L11" s="17">
        <v>0.220500563620811</v>
      </c>
      <c r="M11" s="17"/>
      <c r="N11" s="17">
        <v>0.22579037906402499</v>
      </c>
      <c r="O11" s="17">
        <v>0.245740817709514</v>
      </c>
      <c r="P11" s="17">
        <v>0.19847247612382901</v>
      </c>
      <c r="Q11" s="17">
        <v>0.247148507232098</v>
      </c>
      <c r="R11" s="17"/>
      <c r="S11" s="17">
        <v>0.20311648291155601</v>
      </c>
      <c r="T11" s="17">
        <v>0.22239406005405801</v>
      </c>
      <c r="U11" s="17">
        <v>0.25876875404209299</v>
      </c>
      <c r="V11" s="17">
        <v>0.204444498348436</v>
      </c>
      <c r="W11" s="17">
        <v>0.33378891319715498</v>
      </c>
      <c r="X11" s="17">
        <v>0.18324227120737499</v>
      </c>
      <c r="Y11" s="17">
        <v>0.29502860837004002</v>
      </c>
      <c r="Z11" s="17">
        <v>0.21008688280450299</v>
      </c>
      <c r="AA11" s="17">
        <v>0.21796899460868199</v>
      </c>
      <c r="AB11" s="17">
        <v>0.22257593847832999</v>
      </c>
      <c r="AC11" s="17">
        <v>0.289965147557114</v>
      </c>
      <c r="AD11" s="17">
        <v>0.14783759276310099</v>
      </c>
      <c r="AE11" s="17"/>
      <c r="AF11" s="17">
        <v>0.232192660772749</v>
      </c>
      <c r="AG11" s="17">
        <v>0.21106691938465999</v>
      </c>
      <c r="AH11" s="17">
        <v>0.26810990195651702</v>
      </c>
      <c r="AI11" s="17">
        <v>0.198048229043637</v>
      </c>
      <c r="AJ11" s="17"/>
      <c r="AK11" s="17">
        <v>0.23025649722751601</v>
      </c>
      <c r="AL11" s="17">
        <v>0.19586241070393701</v>
      </c>
      <c r="AM11" s="17"/>
      <c r="AN11" s="17">
        <v>0.18247726031674</v>
      </c>
      <c r="AO11" s="17">
        <v>0.24638420072898801</v>
      </c>
      <c r="AP11" s="17">
        <v>0.23822911203823999</v>
      </c>
      <c r="AQ11" s="17">
        <v>0.287331143904412</v>
      </c>
      <c r="AR11" s="17">
        <v>0.20862005490643301</v>
      </c>
      <c r="AS11" s="17">
        <v>0.226354334704681</v>
      </c>
      <c r="AT11" s="17"/>
      <c r="AU11" s="17">
        <v>0.21742661369846</v>
      </c>
      <c r="AV11" s="17">
        <v>0.25133247933254499</v>
      </c>
      <c r="AW11" s="17"/>
      <c r="AX11" s="17">
        <v>0.22374024771821499</v>
      </c>
      <c r="AY11" s="17">
        <v>0.23315736051959701</v>
      </c>
      <c r="AZ11" s="17"/>
      <c r="BA11" s="17">
        <v>0.23833129587642601</v>
      </c>
      <c r="BB11" s="17">
        <v>0.194739810698592</v>
      </c>
      <c r="BC11" s="17"/>
      <c r="BD11" s="17">
        <v>0.20871668656315301</v>
      </c>
      <c r="BE11" s="17"/>
      <c r="BF11" s="17">
        <v>0.212631043779687</v>
      </c>
      <c r="BG11" s="17"/>
      <c r="BH11" s="17">
        <v>0.23959089982961099</v>
      </c>
      <c r="BI11" s="17"/>
      <c r="BJ11" s="17">
        <v>0.28730856436028301</v>
      </c>
      <c r="BK11" s="17"/>
      <c r="BL11" s="17">
        <v>0.21903861883768899</v>
      </c>
      <c r="BM11" s="17">
        <v>0.15068194809668201</v>
      </c>
      <c r="BN11" s="17">
        <v>0.25689851007480202</v>
      </c>
      <c r="BO11" s="17">
        <v>0.281334361011366</v>
      </c>
      <c r="BP11" s="17"/>
      <c r="BQ11" s="17">
        <v>0.23792635742393101</v>
      </c>
      <c r="BR11" s="17">
        <v>0.22855030330467299</v>
      </c>
      <c r="BS11" s="17">
        <v>0.20514183359409899</v>
      </c>
      <c r="BT11" s="17">
        <v>0.25539722812148602</v>
      </c>
      <c r="BU11" s="17">
        <v>0.20744892383336899</v>
      </c>
      <c r="BV11" s="17">
        <v>0.25123206538506998</v>
      </c>
      <c r="BW11" s="17"/>
      <c r="BX11" s="17">
        <v>0.215345057377508</v>
      </c>
      <c r="BY11" s="17">
        <v>0.23692880758728299</v>
      </c>
      <c r="BZ11" s="17">
        <v>0.21248102027648799</v>
      </c>
      <c r="CA11" s="17">
        <v>0.26270402911998703</v>
      </c>
      <c r="CB11" s="17">
        <v>0.211340832199468</v>
      </c>
      <c r="CC11" s="17">
        <v>0.24818217444617299</v>
      </c>
    </row>
    <row r="12" spans="2:81" x14ac:dyDescent="0.35">
      <c r="B12" s="18" t="s">
        <v>102</v>
      </c>
      <c r="C12" s="17">
        <v>0.28461420715260499</v>
      </c>
      <c r="D12" s="17">
        <v>0.30196683576414601</v>
      </c>
      <c r="E12" s="17">
        <v>0.26791577437195402</v>
      </c>
      <c r="F12" s="17"/>
      <c r="G12" s="17">
        <v>0.26356668242075598</v>
      </c>
      <c r="H12" s="17">
        <v>0.30215536387041197</v>
      </c>
      <c r="I12" s="17">
        <v>0.29276378600070102</v>
      </c>
      <c r="J12" s="17">
        <v>0.27121825357817703</v>
      </c>
      <c r="K12" s="17">
        <v>0.260109986477712</v>
      </c>
      <c r="L12" s="17">
        <v>0.30424300916087998</v>
      </c>
      <c r="M12" s="17"/>
      <c r="N12" s="17">
        <v>0.28633524835489599</v>
      </c>
      <c r="O12" s="17">
        <v>0.299700881146166</v>
      </c>
      <c r="P12" s="17">
        <v>0.31831836323518498</v>
      </c>
      <c r="Q12" s="17">
        <v>0.240404149567397</v>
      </c>
      <c r="R12" s="17"/>
      <c r="S12" s="17">
        <v>0.26441939115291602</v>
      </c>
      <c r="T12" s="17">
        <v>0.29524428309212097</v>
      </c>
      <c r="U12" s="17">
        <v>0.31114193078033098</v>
      </c>
      <c r="V12" s="17">
        <v>0.381789696256078</v>
      </c>
      <c r="W12" s="17">
        <v>0.223499095399456</v>
      </c>
      <c r="X12" s="17">
        <v>0.25583178213275298</v>
      </c>
      <c r="Y12" s="17">
        <v>0.24389287831496201</v>
      </c>
      <c r="Z12" s="17">
        <v>0.26287375022790799</v>
      </c>
      <c r="AA12" s="17">
        <v>0.325559100278281</v>
      </c>
      <c r="AB12" s="17">
        <v>0.26945441813888699</v>
      </c>
      <c r="AC12" s="17">
        <v>0.297516601083891</v>
      </c>
      <c r="AD12" s="17">
        <v>0.15389453003982501</v>
      </c>
      <c r="AE12" s="17"/>
      <c r="AF12" s="17">
        <v>0.28343367790354801</v>
      </c>
      <c r="AG12" s="17">
        <v>0.29154991337954</v>
      </c>
      <c r="AH12" s="17">
        <v>0.25937604522593799</v>
      </c>
      <c r="AI12" s="17">
        <v>0.17801489799439199</v>
      </c>
      <c r="AJ12" s="17"/>
      <c r="AK12" s="17">
        <v>0.33949879111857301</v>
      </c>
      <c r="AL12" s="17">
        <v>0.26894113649894003</v>
      </c>
      <c r="AM12" s="17"/>
      <c r="AN12" s="17">
        <v>0.30640988849413803</v>
      </c>
      <c r="AO12" s="17">
        <v>0.25561928408232099</v>
      </c>
      <c r="AP12" s="17">
        <v>0.28715189029921501</v>
      </c>
      <c r="AQ12" s="17">
        <v>0.26885504385943199</v>
      </c>
      <c r="AR12" s="17">
        <v>0.301239954478075</v>
      </c>
      <c r="AS12" s="17">
        <v>0.35606226258847301</v>
      </c>
      <c r="AT12" s="17"/>
      <c r="AU12" s="17">
        <v>0.29590249333336099</v>
      </c>
      <c r="AV12" s="17">
        <v>0.26820928725398802</v>
      </c>
      <c r="AW12" s="17"/>
      <c r="AX12" s="17">
        <v>0.235601836216594</v>
      </c>
      <c r="AY12" s="17">
        <v>0.29641670675514997</v>
      </c>
      <c r="AZ12" s="17"/>
      <c r="BA12" s="17">
        <v>0.27653659252923102</v>
      </c>
      <c r="BB12" s="17">
        <v>0.32497601268242798</v>
      </c>
      <c r="BC12" s="17"/>
      <c r="BD12" s="17">
        <v>0.29932434537703401</v>
      </c>
      <c r="BE12" s="17"/>
      <c r="BF12" s="17">
        <v>0.29359426681527601</v>
      </c>
      <c r="BG12" s="17"/>
      <c r="BH12" s="17">
        <v>0.25788202128506799</v>
      </c>
      <c r="BI12" s="17"/>
      <c r="BJ12" s="17">
        <v>0.275309490594557</v>
      </c>
      <c r="BK12" s="17"/>
      <c r="BL12" s="17">
        <v>0.129585320738172</v>
      </c>
      <c r="BM12" s="17">
        <v>0.298034446403173</v>
      </c>
      <c r="BN12" s="17">
        <v>0.34356620084165401</v>
      </c>
      <c r="BO12" s="17">
        <v>0.29581691090565299</v>
      </c>
      <c r="BP12" s="17"/>
      <c r="BQ12" s="17">
        <v>0.29262322491328902</v>
      </c>
      <c r="BR12" s="17">
        <v>0.31272570562962998</v>
      </c>
      <c r="BS12" s="17">
        <v>0.29531645991003402</v>
      </c>
      <c r="BT12" s="17">
        <v>0.214364125922969</v>
      </c>
      <c r="BU12" s="17">
        <v>0.24881968330991799</v>
      </c>
      <c r="BV12" s="17">
        <v>0.29596579614525398</v>
      </c>
      <c r="BW12" s="17"/>
      <c r="BX12" s="17">
        <v>0.304057998664016</v>
      </c>
      <c r="BY12" s="17">
        <v>0.30911760217651502</v>
      </c>
      <c r="BZ12" s="17">
        <v>0.31268825584200899</v>
      </c>
      <c r="CA12" s="17">
        <v>0.23239646523195501</v>
      </c>
      <c r="CB12" s="17">
        <v>0.22863994826901399</v>
      </c>
      <c r="CC12" s="17">
        <v>0.268191753052339</v>
      </c>
    </row>
    <row r="13" spans="2:81" x14ac:dyDescent="0.35">
      <c r="B13" s="18" t="s">
        <v>429</v>
      </c>
      <c r="C13" s="17">
        <v>0.24720689137320701</v>
      </c>
      <c r="D13" s="17">
        <v>0.265397421178588</v>
      </c>
      <c r="E13" s="17">
        <v>0.230944237023501</v>
      </c>
      <c r="F13" s="17"/>
      <c r="G13" s="17">
        <v>0.26780766815275298</v>
      </c>
      <c r="H13" s="17">
        <v>0.23872386818325</v>
      </c>
      <c r="I13" s="17">
        <v>0.19102239416462299</v>
      </c>
      <c r="J13" s="17">
        <v>0.19968441872465101</v>
      </c>
      <c r="K13" s="17">
        <v>0.26502682169550701</v>
      </c>
      <c r="L13" s="17">
        <v>0.31229134134948</v>
      </c>
      <c r="M13" s="17"/>
      <c r="N13" s="17">
        <v>0.275607307924989</v>
      </c>
      <c r="O13" s="17">
        <v>0.18227212444330301</v>
      </c>
      <c r="P13" s="17">
        <v>0.250038079396808</v>
      </c>
      <c r="Q13" s="17">
        <v>0.27698646521033998</v>
      </c>
      <c r="R13" s="17"/>
      <c r="S13" s="17">
        <v>0.31419400304624501</v>
      </c>
      <c r="T13" s="17">
        <v>0.24782600281888001</v>
      </c>
      <c r="U13" s="17">
        <v>0.242766036236399</v>
      </c>
      <c r="V13" s="17">
        <v>0.18271239262165601</v>
      </c>
      <c r="W13" s="17">
        <v>0.28150365044161602</v>
      </c>
      <c r="X13" s="17">
        <v>0.24391983367485701</v>
      </c>
      <c r="Y13" s="17">
        <v>0.24367955819898501</v>
      </c>
      <c r="Z13" s="17">
        <v>0.261456955746243</v>
      </c>
      <c r="AA13" s="17">
        <v>0.25066597448839301</v>
      </c>
      <c r="AB13" s="17">
        <v>0.20982371404236</v>
      </c>
      <c r="AC13" s="17">
        <v>0.185645677272991</v>
      </c>
      <c r="AD13" s="17">
        <v>0.31596209052762098</v>
      </c>
      <c r="AE13" s="17"/>
      <c r="AF13" s="17">
        <v>0.25218610714626</v>
      </c>
      <c r="AG13" s="17">
        <v>0.18777009956789001</v>
      </c>
      <c r="AH13" s="17">
        <v>0.25326534006805501</v>
      </c>
      <c r="AI13" s="17">
        <v>0.268975482112358</v>
      </c>
      <c r="AJ13" s="17"/>
      <c r="AK13" s="17">
        <v>0.24602248108109201</v>
      </c>
      <c r="AL13" s="17">
        <v>0.170521453680718</v>
      </c>
      <c r="AM13" s="17"/>
      <c r="AN13" s="17">
        <v>0.29033117428383498</v>
      </c>
      <c r="AO13" s="17">
        <v>0.25609423013570598</v>
      </c>
      <c r="AP13" s="17">
        <v>0.21942236785922201</v>
      </c>
      <c r="AQ13" s="17">
        <v>0.220864185817196</v>
      </c>
      <c r="AR13" s="17">
        <v>0.211617284857542</v>
      </c>
      <c r="AS13" s="17">
        <v>0.230005321913026</v>
      </c>
      <c r="AT13" s="17"/>
      <c r="AU13" s="17">
        <v>0.28040624550079501</v>
      </c>
      <c r="AV13" s="17">
        <v>0.20342832023496699</v>
      </c>
      <c r="AW13" s="17"/>
      <c r="AX13" s="17">
        <v>0.25564619430511798</v>
      </c>
      <c r="AY13" s="17">
        <v>0.24517465201001301</v>
      </c>
      <c r="AZ13" s="17"/>
      <c r="BA13" s="17">
        <v>0.246045515548344</v>
      </c>
      <c r="BB13" s="17">
        <v>0.25175967272817401</v>
      </c>
      <c r="BC13" s="17"/>
      <c r="BD13" s="17">
        <v>0.32524636231399301</v>
      </c>
      <c r="BE13" s="17"/>
      <c r="BF13" s="17">
        <v>0.34320193911833302</v>
      </c>
      <c r="BG13" s="17"/>
      <c r="BH13" s="17">
        <v>0.213121528634902</v>
      </c>
      <c r="BI13" s="17"/>
      <c r="BJ13" s="17">
        <v>0.19216977488512901</v>
      </c>
      <c r="BK13" s="17"/>
      <c r="BL13" s="17">
        <v>7.1005122184690406E-2</v>
      </c>
      <c r="BM13" s="17">
        <v>0.49377372879084003</v>
      </c>
      <c r="BN13" s="17">
        <v>0.24575147736637301</v>
      </c>
      <c r="BO13" s="17">
        <v>0.130238294489602</v>
      </c>
      <c r="BP13" s="17"/>
      <c r="BQ13" s="17">
        <v>0.223840167735985</v>
      </c>
      <c r="BR13" s="17">
        <v>0.323704521494251</v>
      </c>
      <c r="BS13" s="17">
        <v>0.30888854612875799</v>
      </c>
      <c r="BT13" s="17">
        <v>0.32062831358445598</v>
      </c>
      <c r="BU13" s="17">
        <v>0.231812725409035</v>
      </c>
      <c r="BV13" s="17">
        <v>0.145492864319101</v>
      </c>
      <c r="BW13" s="17"/>
      <c r="BX13" s="17">
        <v>0.25800723983127799</v>
      </c>
      <c r="BY13" s="17">
        <v>0.29413607783749501</v>
      </c>
      <c r="BZ13" s="17">
        <v>0.31722027310241102</v>
      </c>
      <c r="CA13" s="17">
        <v>0.30343939788324598</v>
      </c>
      <c r="CB13" s="17">
        <v>0.14963857351106899</v>
      </c>
      <c r="CC13" s="17">
        <v>8.5654315226540101E-2</v>
      </c>
    </row>
    <row r="14" spans="2:81" x14ac:dyDescent="0.35">
      <c r="B14" s="18" t="s">
        <v>87</v>
      </c>
      <c r="C14" s="19">
        <v>3.3427947236054502E-2</v>
      </c>
      <c r="D14" s="19">
        <v>2.9453970495891699E-2</v>
      </c>
      <c r="E14" s="19">
        <v>3.7379809318527801E-2</v>
      </c>
      <c r="F14" s="19"/>
      <c r="G14" s="19">
        <v>5.1852291749660703E-2</v>
      </c>
      <c r="H14" s="19">
        <v>2.4839522182454599E-2</v>
      </c>
      <c r="I14" s="19">
        <v>3.2995618801206897E-2</v>
      </c>
      <c r="J14" s="19">
        <v>3.02499728544431E-2</v>
      </c>
      <c r="K14" s="19">
        <v>5.0042517496214002E-2</v>
      </c>
      <c r="L14" s="19">
        <v>2.0598486417711202E-2</v>
      </c>
      <c r="M14" s="19"/>
      <c r="N14" s="19">
        <v>2.7703402102903101E-2</v>
      </c>
      <c r="O14" s="19">
        <v>2.33653117109291E-2</v>
      </c>
      <c r="P14" s="19">
        <v>5.0603444373424802E-2</v>
      </c>
      <c r="Q14" s="19">
        <v>3.4739389489877801E-2</v>
      </c>
      <c r="R14" s="19"/>
      <c r="S14" s="19">
        <v>3.4735410127346301E-2</v>
      </c>
      <c r="T14" s="19">
        <v>2.1040710234474898E-2</v>
      </c>
      <c r="U14" s="19">
        <v>3.0720667244930101E-2</v>
      </c>
      <c r="V14" s="19">
        <v>8.8089352155291106E-3</v>
      </c>
      <c r="W14" s="19">
        <v>1.0863922364481301E-2</v>
      </c>
      <c r="X14" s="19">
        <v>8.5454565935520102E-2</v>
      </c>
      <c r="Y14" s="19">
        <v>8.7687742085985794E-3</v>
      </c>
      <c r="Z14" s="19">
        <v>3.0491571282258299E-2</v>
      </c>
      <c r="AA14" s="19">
        <v>6.4102746494197296E-2</v>
      </c>
      <c r="AB14" s="19">
        <v>1.6240885772431001E-2</v>
      </c>
      <c r="AC14" s="19">
        <v>1.36178105593543E-2</v>
      </c>
      <c r="AD14" s="19">
        <v>0.111034661290715</v>
      </c>
      <c r="AE14" s="19"/>
      <c r="AF14" s="19">
        <v>3.6412640546920401E-2</v>
      </c>
      <c r="AG14" s="19">
        <v>8.8030651058514792E-3</v>
      </c>
      <c r="AH14" s="19">
        <v>1.48161254598452E-2</v>
      </c>
      <c r="AI14" s="19">
        <v>0.12843746881967499</v>
      </c>
      <c r="AJ14" s="19"/>
      <c r="AK14" s="19">
        <v>9.6627405283844607E-3</v>
      </c>
      <c r="AL14" s="19">
        <v>5.7545256526660697E-2</v>
      </c>
      <c r="AM14" s="19"/>
      <c r="AN14" s="19">
        <v>2.1964887148397599E-2</v>
      </c>
      <c r="AO14" s="19">
        <v>3.3272613094259697E-2</v>
      </c>
      <c r="AP14" s="19">
        <v>6.1121131598042701E-2</v>
      </c>
      <c r="AQ14" s="19">
        <v>2.8182938365812499E-2</v>
      </c>
      <c r="AR14" s="19">
        <v>3.7231329617505901E-2</v>
      </c>
      <c r="AS14" s="19">
        <v>3.0770733849311501E-2</v>
      </c>
      <c r="AT14" s="19"/>
      <c r="AU14" s="19">
        <v>2.7938135007510599E-2</v>
      </c>
      <c r="AV14" s="19">
        <v>3.9052087028504497E-2</v>
      </c>
      <c r="AW14" s="19"/>
      <c r="AX14" s="19">
        <v>4.1559994676975402E-2</v>
      </c>
      <c r="AY14" s="19">
        <v>3.1469697005420898E-2</v>
      </c>
      <c r="AZ14" s="19"/>
      <c r="BA14" s="19">
        <v>3.36494178552533E-2</v>
      </c>
      <c r="BB14" s="19">
        <v>3.27280578626871E-2</v>
      </c>
      <c r="BC14" s="19"/>
      <c r="BD14" s="19">
        <v>3.0292583183091401E-2</v>
      </c>
      <c r="BE14" s="19"/>
      <c r="BF14" s="19">
        <v>3.07872456800499E-2</v>
      </c>
      <c r="BG14" s="19"/>
      <c r="BH14" s="19">
        <v>1.0451000782937E-2</v>
      </c>
      <c r="BI14" s="19"/>
      <c r="BJ14" s="19">
        <v>0</v>
      </c>
      <c r="BK14" s="19"/>
      <c r="BL14" s="19">
        <v>4.1498839773508801E-2</v>
      </c>
      <c r="BM14" s="19">
        <v>2.23623263743832E-2</v>
      </c>
      <c r="BN14" s="19">
        <v>3.4857449072727198E-2</v>
      </c>
      <c r="BO14" s="19">
        <v>3.72224130043654E-2</v>
      </c>
      <c r="BP14" s="19"/>
      <c r="BQ14" s="19">
        <v>3.5223722035247998E-2</v>
      </c>
      <c r="BR14" s="19">
        <v>1.84230961661336E-2</v>
      </c>
      <c r="BS14" s="19">
        <v>3.0970399887462099E-2</v>
      </c>
      <c r="BT14" s="19">
        <v>1.94715889953978E-2</v>
      </c>
      <c r="BU14" s="19">
        <v>5.4931056258341299E-2</v>
      </c>
      <c r="BV14" s="19">
        <v>3.8499401799108199E-2</v>
      </c>
      <c r="BW14" s="19"/>
      <c r="BX14" s="19">
        <v>3.3256013014602501E-2</v>
      </c>
      <c r="BY14" s="19">
        <v>1.69670345355648E-2</v>
      </c>
      <c r="BZ14" s="19">
        <v>2.77951719890729E-2</v>
      </c>
      <c r="CA14" s="19">
        <v>3.4126308210194398E-2</v>
      </c>
      <c r="CB14" s="19">
        <v>3.9711853889376002E-2</v>
      </c>
      <c r="CC14" s="19">
        <v>2.10877246855956E-2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CC19"/>
  <sheetViews>
    <sheetView showGridLines="0" topLeftCell="A2" workbookViewId="0">
      <pane xSplit="2" topLeftCell="C1" activePane="topRight" state="frozen"/>
      <selection pane="topRight" activeCell="BE8" sqref="BE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0.633832590787337</v>
      </c>
      <c r="D9" s="17">
        <v>0.621371816708159</v>
      </c>
      <c r="E9" s="17">
        <v>0.647198738543595</v>
      </c>
      <c r="F9" s="17"/>
      <c r="G9" s="17">
        <v>0.46828358434793099</v>
      </c>
      <c r="H9" s="17">
        <v>0.54229743884690895</v>
      </c>
      <c r="I9" s="17">
        <v>0.56676824208897902</v>
      </c>
      <c r="J9" s="17">
        <v>0.66243794036233605</v>
      </c>
      <c r="K9" s="17">
        <v>0.70744636576906705</v>
      </c>
      <c r="L9" s="17">
        <v>0.79499116118773405</v>
      </c>
      <c r="M9" s="17"/>
      <c r="N9" s="17">
        <v>0.655030857541119</v>
      </c>
      <c r="O9" s="17">
        <v>0.61379809147060604</v>
      </c>
      <c r="P9" s="17">
        <v>0.62530585174104603</v>
      </c>
      <c r="Q9" s="17">
        <v>0.63754175800413604</v>
      </c>
      <c r="R9" s="17"/>
      <c r="S9" s="17">
        <v>0.57290435154502894</v>
      </c>
      <c r="T9" s="17">
        <v>0.69331431847288405</v>
      </c>
      <c r="U9" s="17">
        <v>0.65417485342658999</v>
      </c>
      <c r="V9" s="17">
        <v>0.64905192322885796</v>
      </c>
      <c r="W9" s="17">
        <v>0.56125081986737002</v>
      </c>
      <c r="X9" s="17">
        <v>0.59324165434636</v>
      </c>
      <c r="Y9" s="17">
        <v>0.68089543992449497</v>
      </c>
      <c r="Z9" s="17">
        <v>0.70177149169155695</v>
      </c>
      <c r="AA9" s="17">
        <v>0.65582783067229999</v>
      </c>
      <c r="AB9" s="17">
        <v>0.65518228054710903</v>
      </c>
      <c r="AC9" s="17">
        <v>0.58846323860230398</v>
      </c>
      <c r="AD9" s="17">
        <v>0.49648857706472899</v>
      </c>
      <c r="AE9" s="17"/>
      <c r="AF9" s="17">
        <v>0.63788715982198696</v>
      </c>
      <c r="AG9" s="17">
        <v>0.66798763527792904</v>
      </c>
      <c r="AH9" s="17">
        <v>0.56265672046493997</v>
      </c>
      <c r="AI9" s="17">
        <v>0.60289580347458005</v>
      </c>
      <c r="AJ9" s="17"/>
      <c r="AK9" s="17">
        <v>0.61442092919091895</v>
      </c>
      <c r="AL9" s="17">
        <v>0.61023881237359501</v>
      </c>
      <c r="AM9" s="17"/>
      <c r="AN9" s="17">
        <v>0.56659934024343594</v>
      </c>
      <c r="AO9" s="17">
        <v>0.64484836648669297</v>
      </c>
      <c r="AP9" s="17">
        <v>0.62362249456216601</v>
      </c>
      <c r="AQ9" s="17">
        <v>0.70664725544723095</v>
      </c>
      <c r="AR9" s="17">
        <v>0.66337640415358001</v>
      </c>
      <c r="AS9" s="17">
        <v>0.59746868966324196</v>
      </c>
      <c r="AT9" s="17"/>
      <c r="AU9" s="17">
        <v>0.65539100760737301</v>
      </c>
      <c r="AV9" s="17">
        <v>0.60657316220373003</v>
      </c>
      <c r="AW9" s="17"/>
      <c r="AX9" s="17">
        <v>0.66328648580197602</v>
      </c>
      <c r="AY9" s="17">
        <v>0.62673990015505698</v>
      </c>
      <c r="AZ9" s="17"/>
      <c r="BA9" s="17">
        <v>0.65970489134611898</v>
      </c>
      <c r="BB9" s="17">
        <v>0.49897403189039502</v>
      </c>
      <c r="BC9" s="17"/>
      <c r="BD9" s="17">
        <v>0.69416046191931602</v>
      </c>
      <c r="BE9" s="17"/>
      <c r="BF9" s="17">
        <v>0.69564763560284903</v>
      </c>
      <c r="BG9" s="17"/>
      <c r="BH9" s="17">
        <v>0.69403046748102704</v>
      </c>
      <c r="BI9" s="17"/>
      <c r="BJ9" s="17">
        <v>0.60572554976172699</v>
      </c>
      <c r="BK9" s="17"/>
      <c r="BL9" s="17">
        <v>0.54503590778022204</v>
      </c>
      <c r="BM9" s="17">
        <v>0.70696166317253495</v>
      </c>
      <c r="BN9" s="17">
        <v>0.74310711957291697</v>
      </c>
      <c r="BO9" s="17">
        <v>0.50835871855389003</v>
      </c>
      <c r="BP9" s="17"/>
      <c r="BQ9" s="17">
        <v>0.60736153139312699</v>
      </c>
      <c r="BR9" s="17">
        <v>0.74704320488220999</v>
      </c>
      <c r="BS9" s="17">
        <v>0.711044301796113</v>
      </c>
      <c r="BT9" s="17">
        <v>0.65523675506645096</v>
      </c>
      <c r="BU9" s="17">
        <v>0.48615972720549699</v>
      </c>
      <c r="BV9" s="17">
        <v>0.58052936353937801</v>
      </c>
      <c r="BW9" s="17"/>
      <c r="BX9" s="17">
        <v>0.55446391494542202</v>
      </c>
      <c r="BY9" s="17">
        <v>0.72120251550318804</v>
      </c>
      <c r="BZ9" s="17">
        <v>0.69936187364962099</v>
      </c>
      <c r="CA9" s="17">
        <v>0.66529279042155398</v>
      </c>
      <c r="CB9" s="17">
        <v>0.45690763181494198</v>
      </c>
      <c r="CC9" s="17">
        <v>0.55790378390117601</v>
      </c>
    </row>
    <row r="10" spans="2:81" x14ac:dyDescent="0.35">
      <c r="B10" s="18" t="s">
        <v>58</v>
      </c>
      <c r="C10" s="17">
        <v>0.13719944245385601</v>
      </c>
      <c r="D10" s="17">
        <v>0.12217182583467</v>
      </c>
      <c r="E10" s="17">
        <v>0.14906835010082201</v>
      </c>
      <c r="F10" s="17"/>
      <c r="G10" s="17">
        <v>0.16072409975701599</v>
      </c>
      <c r="H10" s="17">
        <v>0.159463121495728</v>
      </c>
      <c r="I10" s="17">
        <v>0.14338705570818799</v>
      </c>
      <c r="J10" s="17">
        <v>0.13957214086291</v>
      </c>
      <c r="K10" s="17">
        <v>0.11476441413763599</v>
      </c>
      <c r="L10" s="17">
        <v>0.112218272823674</v>
      </c>
      <c r="M10" s="17"/>
      <c r="N10" s="17">
        <v>0.13915103785786601</v>
      </c>
      <c r="O10" s="17">
        <v>0.148777878015111</v>
      </c>
      <c r="P10" s="17">
        <v>0.127945651614818</v>
      </c>
      <c r="Q10" s="17">
        <v>0.132436548688662</v>
      </c>
      <c r="R10" s="17"/>
      <c r="S10" s="17">
        <v>0.13537654346446501</v>
      </c>
      <c r="T10" s="17">
        <v>0.11264880662834</v>
      </c>
      <c r="U10" s="17">
        <v>0.20167663685885601</v>
      </c>
      <c r="V10" s="17">
        <v>0.12623903556871599</v>
      </c>
      <c r="W10" s="17">
        <v>0.15977401078776701</v>
      </c>
      <c r="X10" s="17">
        <v>0.110705026613831</v>
      </c>
      <c r="Y10" s="17">
        <v>0.13287260149906299</v>
      </c>
      <c r="Z10" s="17">
        <v>0.11289262836531901</v>
      </c>
      <c r="AA10" s="17">
        <v>0.14668982755510901</v>
      </c>
      <c r="AB10" s="17">
        <v>0.17603243893380799</v>
      </c>
      <c r="AC10" s="17">
        <v>0.107571407764814</v>
      </c>
      <c r="AD10" s="17">
        <v>0.104259473586771</v>
      </c>
      <c r="AE10" s="17"/>
      <c r="AF10" s="17">
        <v>0.131413854388896</v>
      </c>
      <c r="AG10" s="17">
        <v>0.18845911656849401</v>
      </c>
      <c r="AH10" s="17">
        <v>0.117367294026788</v>
      </c>
      <c r="AI10" s="17">
        <v>6.1393776938928502E-2</v>
      </c>
      <c r="AJ10" s="17"/>
      <c r="AK10" s="17">
        <v>0.18053717374748601</v>
      </c>
      <c r="AL10" s="17">
        <v>9.9974531835106503E-2</v>
      </c>
      <c r="AM10" s="17"/>
      <c r="AN10" s="17">
        <v>0.12349115025204099</v>
      </c>
      <c r="AO10" s="17">
        <v>0.16551450477624399</v>
      </c>
      <c r="AP10" s="17">
        <v>0.13721584563724601</v>
      </c>
      <c r="AQ10" s="17">
        <v>0.11903828760706001</v>
      </c>
      <c r="AR10" s="17">
        <v>0.13364054169671</v>
      </c>
      <c r="AS10" s="17">
        <v>0.125245532149455</v>
      </c>
      <c r="AT10" s="17"/>
      <c r="AU10" s="17">
        <v>0.13080824323322501</v>
      </c>
      <c r="AV10" s="17">
        <v>0.14459979373111401</v>
      </c>
      <c r="AW10" s="17"/>
      <c r="AX10" s="17">
        <v>0.122803414920308</v>
      </c>
      <c r="AY10" s="17">
        <v>0.14066610007514799</v>
      </c>
      <c r="AZ10" s="17"/>
      <c r="BA10" s="17">
        <v>0.135417568772043</v>
      </c>
      <c r="BB10" s="17">
        <v>0.147879474209686</v>
      </c>
      <c r="BC10" s="17"/>
      <c r="BD10" s="17">
        <v>0.11098513177744899</v>
      </c>
      <c r="BE10" s="17"/>
      <c r="BF10" s="17">
        <v>0.104082431518095</v>
      </c>
      <c r="BG10" s="17"/>
      <c r="BH10" s="17">
        <v>0.179890575440696</v>
      </c>
      <c r="BI10" s="17"/>
      <c r="BJ10" s="17">
        <v>0.106509186280437</v>
      </c>
      <c r="BK10" s="17"/>
      <c r="BL10" s="17">
        <v>0.156397426998999</v>
      </c>
      <c r="BM10" s="17">
        <v>9.8938029219955106E-2</v>
      </c>
      <c r="BN10" s="17">
        <v>0.10669274897018299</v>
      </c>
      <c r="BO10" s="17">
        <v>0.190486990134041</v>
      </c>
      <c r="BP10" s="17"/>
      <c r="BQ10" s="17">
        <v>0.156938530011654</v>
      </c>
      <c r="BR10" s="17">
        <v>8.7174628527474804E-2</v>
      </c>
      <c r="BS10" s="17">
        <v>7.7881475708202696E-2</v>
      </c>
      <c r="BT10" s="17">
        <v>0.17822937861414501</v>
      </c>
      <c r="BU10" s="17">
        <v>0.18363655379695101</v>
      </c>
      <c r="BV10" s="17">
        <v>0.16599479008232801</v>
      </c>
      <c r="BW10" s="17"/>
      <c r="BX10" s="17">
        <v>0.181182747355767</v>
      </c>
      <c r="BY10" s="17">
        <v>9.3594113243502794E-2</v>
      </c>
      <c r="BZ10" s="17">
        <v>9.2436244473304702E-2</v>
      </c>
      <c r="CA10" s="17">
        <v>0.18438646873239301</v>
      </c>
      <c r="CB10" s="17">
        <v>0.19728141998315399</v>
      </c>
      <c r="CC10" s="17">
        <v>0.15144725645028401</v>
      </c>
    </row>
    <row r="11" spans="2:81" x14ac:dyDescent="0.35">
      <c r="B11" s="18" t="s">
        <v>59</v>
      </c>
      <c r="C11" s="17">
        <v>0.103412911705175</v>
      </c>
      <c r="D11" s="17">
        <v>0.10377162431102099</v>
      </c>
      <c r="E11" s="17">
        <v>0.10354195426247</v>
      </c>
      <c r="F11" s="17"/>
      <c r="G11" s="17">
        <v>0.146095995704562</v>
      </c>
      <c r="H11" s="17">
        <v>0.149381813327299</v>
      </c>
      <c r="I11" s="17">
        <v>0.14541483450185899</v>
      </c>
      <c r="J11" s="17">
        <v>9.5686549731617193E-2</v>
      </c>
      <c r="K11" s="17">
        <v>6.8011573569079803E-2</v>
      </c>
      <c r="L11" s="17">
        <v>3.5186320687698697E-2</v>
      </c>
      <c r="M11" s="17"/>
      <c r="N11" s="17">
        <v>8.1155619584169794E-2</v>
      </c>
      <c r="O11" s="17">
        <v>0.130419033947622</v>
      </c>
      <c r="P11" s="17">
        <v>8.8124812213233802E-2</v>
      </c>
      <c r="Q11" s="17">
        <v>0.111236125944945</v>
      </c>
      <c r="R11" s="17"/>
      <c r="S11" s="17">
        <v>0.13998779943108</v>
      </c>
      <c r="T11" s="17">
        <v>8.5264337605734195E-2</v>
      </c>
      <c r="U11" s="17">
        <v>5.2348596029114403E-2</v>
      </c>
      <c r="V11" s="17">
        <v>0.13408404135155899</v>
      </c>
      <c r="W11" s="17">
        <v>9.8717280814174704E-2</v>
      </c>
      <c r="X11" s="17">
        <v>0.101147461471813</v>
      </c>
      <c r="Y11" s="17">
        <v>7.7270709433156504E-2</v>
      </c>
      <c r="Z11" s="17">
        <v>8.8068871747650004E-2</v>
      </c>
      <c r="AA11" s="17">
        <v>8.7395405392979603E-2</v>
      </c>
      <c r="AB11" s="17">
        <v>8.39711090768335E-2</v>
      </c>
      <c r="AC11" s="17">
        <v>0.181357547213708</v>
      </c>
      <c r="AD11" s="17">
        <v>0.159358926400022</v>
      </c>
      <c r="AE11" s="17"/>
      <c r="AF11" s="17">
        <v>0.100877448073926</v>
      </c>
      <c r="AG11" s="17">
        <v>6.1053201050527799E-2</v>
      </c>
      <c r="AH11" s="17">
        <v>0.16732141002912901</v>
      </c>
      <c r="AI11" s="17">
        <v>0.155433645613441</v>
      </c>
      <c r="AJ11" s="17"/>
      <c r="AK11" s="17">
        <v>0.113736437560162</v>
      </c>
      <c r="AL11" s="17">
        <v>0.118741545422971</v>
      </c>
      <c r="AM11" s="17"/>
      <c r="AN11" s="17">
        <v>0.13981375576187199</v>
      </c>
      <c r="AO11" s="17">
        <v>7.9808727544859695E-2</v>
      </c>
      <c r="AP11" s="17">
        <v>9.5495476061948303E-2</v>
      </c>
      <c r="AQ11" s="17">
        <v>8.3962229408880498E-2</v>
      </c>
      <c r="AR11" s="17">
        <v>8.9948814574906499E-2</v>
      </c>
      <c r="AS11" s="17">
        <v>0.184876391449768</v>
      </c>
      <c r="AT11" s="17"/>
      <c r="AU11" s="17">
        <v>9.5858084262571003E-2</v>
      </c>
      <c r="AV11" s="17">
        <v>0.114121090109637</v>
      </c>
      <c r="AW11" s="17"/>
      <c r="AX11" s="17">
        <v>7.8816390907582801E-2</v>
      </c>
      <c r="AY11" s="17">
        <v>0.10933591484486301</v>
      </c>
      <c r="AZ11" s="17"/>
      <c r="BA11" s="17">
        <v>0.104388437011639</v>
      </c>
      <c r="BB11" s="17">
        <v>9.9785209980755796E-2</v>
      </c>
      <c r="BC11" s="17"/>
      <c r="BD11" s="17">
        <v>8.6216725768415603E-2</v>
      </c>
      <c r="BE11" s="17"/>
      <c r="BF11" s="17">
        <v>8.6637155179036293E-2</v>
      </c>
      <c r="BG11" s="17"/>
      <c r="BH11" s="17">
        <v>5.0458126740136E-2</v>
      </c>
      <c r="BI11" s="17"/>
      <c r="BJ11" s="17">
        <v>0.17965692028455801</v>
      </c>
      <c r="BK11" s="17"/>
      <c r="BL11" s="17">
        <v>0.130433904438362</v>
      </c>
      <c r="BM11" s="17">
        <v>7.4550078915388701E-2</v>
      </c>
      <c r="BN11" s="17">
        <v>6.5128131600081907E-2</v>
      </c>
      <c r="BO11" s="17">
        <v>0.15231291764416399</v>
      </c>
      <c r="BP11" s="17"/>
      <c r="BQ11" s="17">
        <v>0.103631307454883</v>
      </c>
      <c r="BR11" s="17">
        <v>5.1565550318843099E-2</v>
      </c>
      <c r="BS11" s="17">
        <v>0.104236910084469</v>
      </c>
      <c r="BT11" s="17">
        <v>7.4462796935973102E-2</v>
      </c>
      <c r="BU11" s="17">
        <v>0.161549524512411</v>
      </c>
      <c r="BV11" s="17">
        <v>0.14542597620127401</v>
      </c>
      <c r="BW11" s="17"/>
      <c r="BX11" s="17">
        <v>0.10516842245426899</v>
      </c>
      <c r="BY11" s="17">
        <v>6.5611127243571196E-2</v>
      </c>
      <c r="BZ11" s="17">
        <v>9.6335937706580804E-2</v>
      </c>
      <c r="CA11" s="17">
        <v>7.9258473261293497E-2</v>
      </c>
      <c r="CB11" s="17">
        <v>0.17209897406118899</v>
      </c>
      <c r="CC11" s="17">
        <v>0.18711232253686999</v>
      </c>
    </row>
    <row r="12" spans="2:81" x14ac:dyDescent="0.35">
      <c r="B12" s="18" t="s">
        <v>102</v>
      </c>
      <c r="C12" s="17">
        <v>4.8883618815988301E-2</v>
      </c>
      <c r="D12" s="17">
        <v>6.3906251963153707E-2</v>
      </c>
      <c r="E12" s="17">
        <v>3.47444424482461E-2</v>
      </c>
      <c r="F12" s="17"/>
      <c r="G12" s="17">
        <v>0.12626832052089501</v>
      </c>
      <c r="H12" s="17">
        <v>6.6501387360527894E-2</v>
      </c>
      <c r="I12" s="17">
        <v>3.1960549872133898E-2</v>
      </c>
      <c r="J12" s="17">
        <v>3.7912881550744397E-2</v>
      </c>
      <c r="K12" s="17">
        <v>4.5148240334324803E-2</v>
      </c>
      <c r="L12" s="17">
        <v>1.0280827287257901E-2</v>
      </c>
      <c r="M12" s="17"/>
      <c r="N12" s="17">
        <v>5.76193427686729E-2</v>
      </c>
      <c r="O12" s="17">
        <v>3.6834958502057299E-2</v>
      </c>
      <c r="P12" s="17">
        <v>4.9635058795896803E-2</v>
      </c>
      <c r="Q12" s="17">
        <v>5.2444349110580102E-2</v>
      </c>
      <c r="R12" s="17"/>
      <c r="S12" s="17">
        <v>6.6874288355156894E-2</v>
      </c>
      <c r="T12" s="17">
        <v>3.8715452255159398E-2</v>
      </c>
      <c r="U12" s="17">
        <v>2.04015187691911E-2</v>
      </c>
      <c r="V12" s="17">
        <v>4.0113297440599202E-2</v>
      </c>
      <c r="W12" s="17">
        <v>4.53518391672618E-2</v>
      </c>
      <c r="X12" s="17">
        <v>7.8748416063093601E-2</v>
      </c>
      <c r="Y12" s="17">
        <v>5.3745584977343101E-2</v>
      </c>
      <c r="Z12" s="17">
        <v>3.4757798717137703E-2</v>
      </c>
      <c r="AA12" s="17">
        <v>4.2236962468857102E-2</v>
      </c>
      <c r="AB12" s="17">
        <v>2.6601905083204699E-2</v>
      </c>
      <c r="AC12" s="17">
        <v>5.4163989946992099E-2</v>
      </c>
      <c r="AD12" s="17">
        <v>0.13177654820108201</v>
      </c>
      <c r="AE12" s="17"/>
      <c r="AF12" s="17">
        <v>4.7519044467448902E-2</v>
      </c>
      <c r="AG12" s="17">
        <v>2.85895608013861E-2</v>
      </c>
      <c r="AH12" s="17">
        <v>7.8187966666915201E-2</v>
      </c>
      <c r="AI12" s="17">
        <v>8.5957160031614299E-2</v>
      </c>
      <c r="AJ12" s="17"/>
      <c r="AK12" s="17">
        <v>5.2270915880874097E-2</v>
      </c>
      <c r="AL12" s="17">
        <v>7.3714051155971003E-2</v>
      </c>
      <c r="AM12" s="17"/>
      <c r="AN12" s="17">
        <v>7.8876487886895996E-2</v>
      </c>
      <c r="AO12" s="17">
        <v>3.7431063678919602E-2</v>
      </c>
      <c r="AP12" s="17">
        <v>4.1592306171585297E-2</v>
      </c>
      <c r="AQ12" s="17">
        <v>5.0876758578430797E-2</v>
      </c>
      <c r="AR12" s="17">
        <v>2.01049726298081E-2</v>
      </c>
      <c r="AS12" s="17">
        <v>3.7118916031420902E-2</v>
      </c>
      <c r="AT12" s="17"/>
      <c r="AU12" s="17">
        <v>4.3546187139981297E-2</v>
      </c>
      <c r="AV12" s="17">
        <v>5.4480921154622997E-2</v>
      </c>
      <c r="AW12" s="17"/>
      <c r="AX12" s="17">
        <v>4.4622154963425899E-2</v>
      </c>
      <c r="AY12" s="17">
        <v>4.9909807193852997E-2</v>
      </c>
      <c r="AZ12" s="17"/>
      <c r="BA12" s="17">
        <v>3.3356852287505102E-2</v>
      </c>
      <c r="BB12" s="17">
        <v>0.12769232781252701</v>
      </c>
      <c r="BC12" s="17"/>
      <c r="BD12" s="17">
        <v>3.4733876522754503E-2</v>
      </c>
      <c r="BE12" s="17"/>
      <c r="BF12" s="17">
        <v>3.8265349510343903E-2</v>
      </c>
      <c r="BG12" s="17"/>
      <c r="BH12" s="17">
        <v>1.1618289430806001E-2</v>
      </c>
      <c r="BI12" s="17"/>
      <c r="BJ12" s="17">
        <v>7.0507173058960093E-2</v>
      </c>
      <c r="BK12" s="17"/>
      <c r="BL12" s="17">
        <v>6.0159691773595897E-2</v>
      </c>
      <c r="BM12" s="17">
        <v>5.1438271302437902E-2</v>
      </c>
      <c r="BN12" s="17">
        <v>2.5960709599441498E-2</v>
      </c>
      <c r="BO12" s="17">
        <v>6.3738345535117702E-2</v>
      </c>
      <c r="BP12" s="17"/>
      <c r="BQ12" s="17">
        <v>4.4625460639071302E-2</v>
      </c>
      <c r="BR12" s="17">
        <v>4.1722857122048602E-2</v>
      </c>
      <c r="BS12" s="17">
        <v>6.8555233620349904E-2</v>
      </c>
      <c r="BT12" s="17">
        <v>2.7826337602074602E-2</v>
      </c>
      <c r="BU12" s="17">
        <v>7.3232626348989693E-2</v>
      </c>
      <c r="BV12" s="17">
        <v>4.37397324119237E-2</v>
      </c>
      <c r="BW12" s="17"/>
      <c r="BX12" s="17">
        <v>5.5166059925145103E-2</v>
      </c>
      <c r="BY12" s="17">
        <v>5.3628774656790397E-2</v>
      </c>
      <c r="BZ12" s="17">
        <v>5.7715776217886899E-2</v>
      </c>
      <c r="CA12" s="17">
        <v>2.4329735092075401E-2</v>
      </c>
      <c r="CB12" s="17">
        <v>5.6308434665800502E-2</v>
      </c>
      <c r="CC12" s="17">
        <v>5.1621054655855703E-2</v>
      </c>
    </row>
    <row r="13" spans="2:81" x14ac:dyDescent="0.35">
      <c r="B13" s="18" t="s">
        <v>429</v>
      </c>
      <c r="C13" s="17">
        <v>4.2245182213013897E-2</v>
      </c>
      <c r="D13" s="17">
        <v>5.88621078140538E-2</v>
      </c>
      <c r="E13" s="17">
        <v>2.65514948661244E-2</v>
      </c>
      <c r="F13" s="17"/>
      <c r="G13" s="17">
        <v>5.2996843081098498E-2</v>
      </c>
      <c r="H13" s="17">
        <v>4.79495031537902E-2</v>
      </c>
      <c r="I13" s="17">
        <v>7.8248685393221107E-2</v>
      </c>
      <c r="J13" s="17">
        <v>3.02414420796004E-2</v>
      </c>
      <c r="K13" s="17">
        <v>1.9901174258853099E-2</v>
      </c>
      <c r="L13" s="17">
        <v>2.63980021002546E-2</v>
      </c>
      <c r="M13" s="17"/>
      <c r="N13" s="17">
        <v>3.1453762598519001E-2</v>
      </c>
      <c r="O13" s="17">
        <v>4.3799793683970203E-2</v>
      </c>
      <c r="P13" s="17">
        <v>6.4598611951001306E-2</v>
      </c>
      <c r="Q13" s="17">
        <v>3.3057559359875699E-2</v>
      </c>
      <c r="R13" s="17"/>
      <c r="S13" s="17">
        <v>6.8546851384297502E-2</v>
      </c>
      <c r="T13" s="17">
        <v>3.1397287423272503E-2</v>
      </c>
      <c r="U13" s="17">
        <v>1.12263614728614E-2</v>
      </c>
      <c r="V13" s="17">
        <v>2.5553765415754201E-2</v>
      </c>
      <c r="W13" s="17">
        <v>9.8638910659795104E-2</v>
      </c>
      <c r="X13" s="17">
        <v>6.5738483797043099E-2</v>
      </c>
      <c r="Y13" s="17">
        <v>3.0003791926273098E-2</v>
      </c>
      <c r="Z13" s="17">
        <v>3.1331650903318298E-2</v>
      </c>
      <c r="AA13" s="17">
        <v>2.8785781529839301E-2</v>
      </c>
      <c r="AB13" s="17">
        <v>2.6230876550331898E-2</v>
      </c>
      <c r="AC13" s="17">
        <v>5.48260059128272E-2</v>
      </c>
      <c r="AD13" s="17">
        <v>5.0281314291576798E-2</v>
      </c>
      <c r="AE13" s="17"/>
      <c r="AF13" s="17">
        <v>4.3341969557028598E-2</v>
      </c>
      <c r="AG13" s="17">
        <v>2.8190809555321699E-2</v>
      </c>
      <c r="AH13" s="17">
        <v>5.9650483352382398E-2</v>
      </c>
      <c r="AI13" s="17">
        <v>2.7419769051773901E-2</v>
      </c>
      <c r="AJ13" s="17"/>
      <c r="AK13" s="17">
        <v>3.9034543620558498E-2</v>
      </c>
      <c r="AL13" s="17">
        <v>5.58630691862688E-2</v>
      </c>
      <c r="AM13" s="17"/>
      <c r="AN13" s="17">
        <v>6.5134982269582295E-2</v>
      </c>
      <c r="AO13" s="17">
        <v>3.8574559558167403E-2</v>
      </c>
      <c r="AP13" s="17">
        <v>4.8423188404910299E-2</v>
      </c>
      <c r="AQ13" s="17">
        <v>1.20087095004881E-2</v>
      </c>
      <c r="AR13" s="17">
        <v>4.2896368104221802E-2</v>
      </c>
      <c r="AS13" s="17">
        <v>3.9328380229251399E-2</v>
      </c>
      <c r="AT13" s="17"/>
      <c r="AU13" s="17">
        <v>4.66724948137935E-2</v>
      </c>
      <c r="AV13" s="17">
        <v>3.6713271670361501E-2</v>
      </c>
      <c r="AW13" s="17"/>
      <c r="AX13" s="17">
        <v>4.3742262618490298E-2</v>
      </c>
      <c r="AY13" s="17">
        <v>4.1884675456185502E-2</v>
      </c>
      <c r="AZ13" s="17"/>
      <c r="BA13" s="17">
        <v>3.271113747018E-2</v>
      </c>
      <c r="BB13" s="17">
        <v>9.0788845467735996E-2</v>
      </c>
      <c r="BC13" s="17"/>
      <c r="BD13" s="17">
        <v>4.6229993497510502E-2</v>
      </c>
      <c r="BE13" s="17"/>
      <c r="BF13" s="17">
        <v>4.8797425900867199E-2</v>
      </c>
      <c r="BG13" s="17"/>
      <c r="BH13" s="17">
        <v>3.3468135154249602E-2</v>
      </c>
      <c r="BI13" s="17"/>
      <c r="BJ13" s="17">
        <v>3.7601170614317898E-2</v>
      </c>
      <c r="BK13" s="17"/>
      <c r="BL13" s="17">
        <v>5.1792810086985802E-2</v>
      </c>
      <c r="BM13" s="17">
        <v>4.8720134914176899E-2</v>
      </c>
      <c r="BN13" s="17">
        <v>3.14154234219403E-2</v>
      </c>
      <c r="BO13" s="17">
        <v>4.2516408187929497E-2</v>
      </c>
      <c r="BP13" s="17"/>
      <c r="BQ13" s="17">
        <v>4.7058634391782497E-2</v>
      </c>
      <c r="BR13" s="17">
        <v>4.1899359147108198E-2</v>
      </c>
      <c r="BS13" s="17">
        <v>2.0084422850418601E-2</v>
      </c>
      <c r="BT13" s="17">
        <v>4.5124778826471403E-2</v>
      </c>
      <c r="BU13" s="17">
        <v>5.3262954524340898E-2</v>
      </c>
      <c r="BV13" s="17">
        <v>3.98701089160374E-2</v>
      </c>
      <c r="BW13" s="17"/>
      <c r="BX13" s="17">
        <v>6.6398066422338101E-2</v>
      </c>
      <c r="BY13" s="17">
        <v>4.1907655536878002E-2</v>
      </c>
      <c r="BZ13" s="17">
        <v>3.31956675328288E-2</v>
      </c>
      <c r="CA13" s="17">
        <v>3.08695369998826E-2</v>
      </c>
      <c r="CB13" s="17">
        <v>7.7484190786168999E-2</v>
      </c>
      <c r="CC13" s="17">
        <v>2.0836425606956002E-2</v>
      </c>
    </row>
    <row r="14" spans="2:81" x14ac:dyDescent="0.35">
      <c r="B14" s="18" t="s">
        <v>87</v>
      </c>
      <c r="C14" s="19">
        <v>3.4426254024630301E-2</v>
      </c>
      <c r="D14" s="19">
        <v>2.9916373368942699E-2</v>
      </c>
      <c r="E14" s="19">
        <v>3.8895019778741699E-2</v>
      </c>
      <c r="F14" s="19"/>
      <c r="G14" s="19">
        <v>4.5631156588497097E-2</v>
      </c>
      <c r="H14" s="19">
        <v>3.4406735815745798E-2</v>
      </c>
      <c r="I14" s="19">
        <v>3.4220632435619798E-2</v>
      </c>
      <c r="J14" s="19">
        <v>3.4149045412791998E-2</v>
      </c>
      <c r="K14" s="19">
        <v>4.4728231931039301E-2</v>
      </c>
      <c r="L14" s="19">
        <v>2.09254159133813E-2</v>
      </c>
      <c r="M14" s="19"/>
      <c r="N14" s="19">
        <v>3.5589379649653502E-2</v>
      </c>
      <c r="O14" s="19">
        <v>2.6370244380633699E-2</v>
      </c>
      <c r="P14" s="19">
        <v>4.4390013684004297E-2</v>
      </c>
      <c r="Q14" s="19">
        <v>3.3283658891802098E-2</v>
      </c>
      <c r="R14" s="19"/>
      <c r="S14" s="19">
        <v>1.6310165819971099E-2</v>
      </c>
      <c r="T14" s="19">
        <v>3.8659797614609401E-2</v>
      </c>
      <c r="U14" s="19">
        <v>6.0172033443387E-2</v>
      </c>
      <c r="V14" s="19">
        <v>2.49579369945136E-2</v>
      </c>
      <c r="W14" s="19">
        <v>3.6267138703630998E-2</v>
      </c>
      <c r="X14" s="19">
        <v>5.0418957707860201E-2</v>
      </c>
      <c r="Y14" s="19">
        <v>2.5211872239669E-2</v>
      </c>
      <c r="Z14" s="19">
        <v>3.1177558575017701E-2</v>
      </c>
      <c r="AA14" s="19">
        <v>3.9064192380914499E-2</v>
      </c>
      <c r="AB14" s="19">
        <v>3.1981389808712797E-2</v>
      </c>
      <c r="AC14" s="19">
        <v>1.36178105593543E-2</v>
      </c>
      <c r="AD14" s="19">
        <v>5.7835160455818803E-2</v>
      </c>
      <c r="AE14" s="19"/>
      <c r="AF14" s="19">
        <v>3.8960523690713102E-2</v>
      </c>
      <c r="AG14" s="19">
        <v>2.5719676746341201E-2</v>
      </c>
      <c r="AH14" s="19">
        <v>1.48161254598452E-2</v>
      </c>
      <c r="AI14" s="19">
        <v>6.6899844889662996E-2</v>
      </c>
      <c r="AJ14" s="19"/>
      <c r="AK14" s="19">
        <v>0</v>
      </c>
      <c r="AL14" s="19">
        <v>4.1467990026087302E-2</v>
      </c>
      <c r="AM14" s="19"/>
      <c r="AN14" s="19">
        <v>2.6084283586173099E-2</v>
      </c>
      <c r="AO14" s="19">
        <v>3.3822777955115797E-2</v>
      </c>
      <c r="AP14" s="19">
        <v>5.3650689162144001E-2</v>
      </c>
      <c r="AQ14" s="19">
        <v>2.7466759457909499E-2</v>
      </c>
      <c r="AR14" s="19">
        <v>5.0032898840773297E-2</v>
      </c>
      <c r="AS14" s="19">
        <v>1.59620904768627E-2</v>
      </c>
      <c r="AT14" s="19"/>
      <c r="AU14" s="19">
        <v>2.77239829430567E-2</v>
      </c>
      <c r="AV14" s="19">
        <v>4.3511761130533698E-2</v>
      </c>
      <c r="AW14" s="19"/>
      <c r="AX14" s="19">
        <v>4.6729290788217401E-2</v>
      </c>
      <c r="AY14" s="19">
        <v>3.1463602274893199E-2</v>
      </c>
      <c r="AZ14" s="19"/>
      <c r="BA14" s="19">
        <v>3.4421113112514203E-2</v>
      </c>
      <c r="BB14" s="19">
        <v>3.4880110638900098E-2</v>
      </c>
      <c r="BC14" s="19"/>
      <c r="BD14" s="19">
        <v>2.7673810514554802E-2</v>
      </c>
      <c r="BE14" s="19"/>
      <c r="BF14" s="19">
        <v>2.6570002288808299E-2</v>
      </c>
      <c r="BG14" s="19"/>
      <c r="BH14" s="19">
        <v>3.0534405753085699E-2</v>
      </c>
      <c r="BI14" s="19"/>
      <c r="BJ14" s="19">
        <v>0</v>
      </c>
      <c r="BK14" s="19"/>
      <c r="BL14" s="19">
        <v>5.6180258921835702E-2</v>
      </c>
      <c r="BM14" s="19">
        <v>1.9391822475506599E-2</v>
      </c>
      <c r="BN14" s="19">
        <v>2.7695866835436601E-2</v>
      </c>
      <c r="BO14" s="19">
        <v>4.25866199448569E-2</v>
      </c>
      <c r="BP14" s="19"/>
      <c r="BQ14" s="19">
        <v>4.0384536109482699E-2</v>
      </c>
      <c r="BR14" s="19">
        <v>3.0594400002315499E-2</v>
      </c>
      <c r="BS14" s="19">
        <v>1.81976559404468E-2</v>
      </c>
      <c r="BT14" s="19">
        <v>1.9119952954884299E-2</v>
      </c>
      <c r="BU14" s="19">
        <v>4.2158613611810503E-2</v>
      </c>
      <c r="BV14" s="19">
        <v>2.4440028849058701E-2</v>
      </c>
      <c r="BW14" s="19"/>
      <c r="BX14" s="19">
        <v>3.7620788897058902E-2</v>
      </c>
      <c r="BY14" s="19">
        <v>2.40558138160697E-2</v>
      </c>
      <c r="BZ14" s="19">
        <v>2.0954500419777498E-2</v>
      </c>
      <c r="CA14" s="19">
        <v>1.58629954928012E-2</v>
      </c>
      <c r="CB14" s="19">
        <v>3.9919348688745901E-2</v>
      </c>
      <c r="CC14" s="19">
        <v>3.10791568488584E-2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CC19"/>
  <sheetViews>
    <sheetView showGridLines="0" topLeftCell="A4" workbookViewId="0">
      <pane xSplit="2" topLeftCell="L1" activePane="topRight" state="frozen"/>
      <selection pane="topRight" activeCell="BN17" sqref="BN1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0.53023022427282496</v>
      </c>
      <c r="D9" s="17">
        <v>0.54109870467059495</v>
      </c>
      <c r="E9" s="17">
        <v>0.522259513469848</v>
      </c>
      <c r="F9" s="17"/>
      <c r="G9" s="17">
        <v>0.33985025519563999</v>
      </c>
      <c r="H9" s="17">
        <v>0.42481335354372801</v>
      </c>
      <c r="I9" s="17">
        <v>0.46017210264640301</v>
      </c>
      <c r="J9" s="17">
        <v>0.54853672682399301</v>
      </c>
      <c r="K9" s="17">
        <v>0.62559583422326803</v>
      </c>
      <c r="L9" s="17">
        <v>0.71471454541677304</v>
      </c>
      <c r="M9" s="17"/>
      <c r="N9" s="17">
        <v>0.51656292816516203</v>
      </c>
      <c r="O9" s="17">
        <v>0.50757821006914605</v>
      </c>
      <c r="P9" s="17">
        <v>0.56443256992445401</v>
      </c>
      <c r="Q9" s="17">
        <v>0.53371631959947696</v>
      </c>
      <c r="R9" s="17"/>
      <c r="S9" s="17">
        <v>0.50831838301709398</v>
      </c>
      <c r="T9" s="17">
        <v>0.52603895832275305</v>
      </c>
      <c r="U9" s="17">
        <v>0.52407659084411895</v>
      </c>
      <c r="V9" s="17">
        <v>0.55131005422611801</v>
      </c>
      <c r="W9" s="17">
        <v>0.61813030870465202</v>
      </c>
      <c r="X9" s="17">
        <v>0.44609608543775398</v>
      </c>
      <c r="Y9" s="17">
        <v>0.55382722287193797</v>
      </c>
      <c r="Z9" s="17">
        <v>0.53804252301478495</v>
      </c>
      <c r="AA9" s="17">
        <v>0.55322470393623002</v>
      </c>
      <c r="AB9" s="17">
        <v>0.54292866793389605</v>
      </c>
      <c r="AC9" s="17">
        <v>0.57014312147593404</v>
      </c>
      <c r="AD9" s="17">
        <v>0.37837723694429898</v>
      </c>
      <c r="AE9" s="17"/>
      <c r="AF9" s="17">
        <v>0.53447384631339501</v>
      </c>
      <c r="AG9" s="17">
        <v>0.58518674035166696</v>
      </c>
      <c r="AH9" s="17">
        <v>0.54791966937799497</v>
      </c>
      <c r="AI9" s="17">
        <v>0.379569847957407</v>
      </c>
      <c r="AJ9" s="17"/>
      <c r="AK9" s="17">
        <v>0.470208671334929</v>
      </c>
      <c r="AL9" s="17">
        <v>0.48923260987195899</v>
      </c>
      <c r="AM9" s="17"/>
      <c r="AN9" s="17">
        <v>0.51693443429298502</v>
      </c>
      <c r="AO9" s="17">
        <v>0.53260036866821403</v>
      </c>
      <c r="AP9" s="17">
        <v>0.46307977303589198</v>
      </c>
      <c r="AQ9" s="17">
        <v>0.56970340629772998</v>
      </c>
      <c r="AR9" s="17">
        <v>0.56641458697610403</v>
      </c>
      <c r="AS9" s="17">
        <v>0.52656808350579298</v>
      </c>
      <c r="AT9" s="17"/>
      <c r="AU9" s="17">
        <v>0.58262411403988101</v>
      </c>
      <c r="AV9" s="17">
        <v>0.46342218000373903</v>
      </c>
      <c r="AW9" s="17"/>
      <c r="AX9" s="17">
        <v>0.572713794465875</v>
      </c>
      <c r="AY9" s="17">
        <v>0.51999990260622397</v>
      </c>
      <c r="AZ9" s="17"/>
      <c r="BA9" s="17">
        <v>0.55127861509098197</v>
      </c>
      <c r="BB9" s="17">
        <v>0.42258173987891601</v>
      </c>
      <c r="BC9" s="17"/>
      <c r="BD9" s="17">
        <v>0.60775321547079497</v>
      </c>
      <c r="BE9" s="17"/>
      <c r="BF9" s="17">
        <v>0.62531021706800405</v>
      </c>
      <c r="BG9" s="17"/>
      <c r="BH9" s="17">
        <v>0.59769873621487102</v>
      </c>
      <c r="BI9" s="17"/>
      <c r="BJ9" s="17">
        <v>0.56881198882603501</v>
      </c>
      <c r="BK9" s="17"/>
      <c r="BL9" s="17">
        <v>0.273843153226348</v>
      </c>
      <c r="BM9" s="17">
        <v>0.70179517116558499</v>
      </c>
      <c r="BN9" s="17">
        <v>0.63730427527718903</v>
      </c>
      <c r="BO9" s="17">
        <v>0.41103540209385098</v>
      </c>
      <c r="BP9" s="17"/>
      <c r="BQ9" s="17">
        <v>0.50158021065479996</v>
      </c>
      <c r="BR9" s="17">
        <v>0.68200016222203097</v>
      </c>
      <c r="BS9" s="17">
        <v>0.61322147242862501</v>
      </c>
      <c r="BT9" s="17">
        <v>0.52294379606275998</v>
      </c>
      <c r="BU9" s="17">
        <v>0.46134858535849199</v>
      </c>
      <c r="BV9" s="17">
        <v>0.42710969767962698</v>
      </c>
      <c r="BW9" s="17"/>
      <c r="BX9" s="17">
        <v>0.479421145928486</v>
      </c>
      <c r="BY9" s="17">
        <v>0.64874975629447895</v>
      </c>
      <c r="BZ9" s="17">
        <v>0.61799163624296705</v>
      </c>
      <c r="CA9" s="17">
        <v>0.53974490282488896</v>
      </c>
      <c r="CB9" s="17">
        <v>0.37675976578430098</v>
      </c>
      <c r="CC9" s="17">
        <v>0.416300005275894</v>
      </c>
    </row>
    <row r="10" spans="2:81" x14ac:dyDescent="0.35">
      <c r="B10" s="18" t="s">
        <v>58</v>
      </c>
      <c r="C10" s="17">
        <v>0.14421736195248799</v>
      </c>
      <c r="D10" s="17">
        <v>0.13505754178946999</v>
      </c>
      <c r="E10" s="17">
        <v>0.152225189761895</v>
      </c>
      <c r="F10" s="17"/>
      <c r="G10" s="17">
        <v>0.159159642431318</v>
      </c>
      <c r="H10" s="17">
        <v>0.16872219279981099</v>
      </c>
      <c r="I10" s="17">
        <v>0.17463282232696101</v>
      </c>
      <c r="J10" s="17">
        <v>0.152145342659815</v>
      </c>
      <c r="K10" s="17">
        <v>0.14675417766663501</v>
      </c>
      <c r="L10" s="17">
        <v>8.2634129935877501E-2</v>
      </c>
      <c r="M10" s="17"/>
      <c r="N10" s="17">
        <v>0.17520369167501201</v>
      </c>
      <c r="O10" s="17">
        <v>0.15272053375517899</v>
      </c>
      <c r="P10" s="17">
        <v>0.116068973281892</v>
      </c>
      <c r="Q10" s="17">
        <v>0.13015839864649201</v>
      </c>
      <c r="R10" s="17"/>
      <c r="S10" s="17">
        <v>0.146965491778006</v>
      </c>
      <c r="T10" s="17">
        <v>0.17509170271483401</v>
      </c>
      <c r="U10" s="17">
        <v>0.15254896252289701</v>
      </c>
      <c r="V10" s="17">
        <v>0.114680778811587</v>
      </c>
      <c r="W10" s="17">
        <v>0.12728126507715901</v>
      </c>
      <c r="X10" s="17">
        <v>0.127276991249479</v>
      </c>
      <c r="Y10" s="17">
        <v>0.14857338832539299</v>
      </c>
      <c r="Z10" s="17">
        <v>0.144127623476455</v>
      </c>
      <c r="AA10" s="17">
        <v>0.12997022923377499</v>
      </c>
      <c r="AB10" s="17">
        <v>0.14741035365510499</v>
      </c>
      <c r="AC10" s="17">
        <v>0.14920219038959701</v>
      </c>
      <c r="AD10" s="17">
        <v>0.177897722773039</v>
      </c>
      <c r="AE10" s="17"/>
      <c r="AF10" s="17">
        <v>0.13457035775855</v>
      </c>
      <c r="AG10" s="17">
        <v>0.13940671784001701</v>
      </c>
      <c r="AH10" s="17">
        <v>0.16291354332201</v>
      </c>
      <c r="AI10" s="17">
        <v>0.176314332330127</v>
      </c>
      <c r="AJ10" s="17"/>
      <c r="AK10" s="17">
        <v>0.222944413647678</v>
      </c>
      <c r="AL10" s="17">
        <v>0.113895490502001</v>
      </c>
      <c r="AM10" s="17"/>
      <c r="AN10" s="17">
        <v>0.13797707786595401</v>
      </c>
      <c r="AO10" s="17">
        <v>0.16129449234321899</v>
      </c>
      <c r="AP10" s="17">
        <v>0.155533330298572</v>
      </c>
      <c r="AQ10" s="17">
        <v>0.156410326657139</v>
      </c>
      <c r="AR10" s="17">
        <v>0.126212120225416</v>
      </c>
      <c r="AS10" s="17">
        <v>3.3089895833288301E-2</v>
      </c>
      <c r="AT10" s="17"/>
      <c r="AU10" s="17">
        <v>0.135323435079237</v>
      </c>
      <c r="AV10" s="17">
        <v>0.156986010160201</v>
      </c>
      <c r="AW10" s="17"/>
      <c r="AX10" s="17">
        <v>9.8301790286210305E-2</v>
      </c>
      <c r="AY10" s="17">
        <v>0.15527413202895199</v>
      </c>
      <c r="AZ10" s="17"/>
      <c r="BA10" s="17">
        <v>0.14173949833490099</v>
      </c>
      <c r="BB10" s="17">
        <v>0.15428778423211501</v>
      </c>
      <c r="BC10" s="17"/>
      <c r="BD10" s="17">
        <v>0.119517011789781</v>
      </c>
      <c r="BE10" s="17"/>
      <c r="BF10" s="17">
        <v>0.11382729031755499</v>
      </c>
      <c r="BG10" s="17"/>
      <c r="BH10" s="17">
        <v>0.122468728885771</v>
      </c>
      <c r="BI10" s="17"/>
      <c r="BJ10" s="17">
        <v>0.161537471725302</v>
      </c>
      <c r="BK10" s="17"/>
      <c r="BL10" s="17">
        <v>0.14446280666312999</v>
      </c>
      <c r="BM10" s="17">
        <v>0.10057602450528599</v>
      </c>
      <c r="BN10" s="17">
        <v>0.12790318471767201</v>
      </c>
      <c r="BO10" s="17">
        <v>0.197886714683952</v>
      </c>
      <c r="BP10" s="17"/>
      <c r="BQ10" s="17">
        <v>0.164789917056862</v>
      </c>
      <c r="BR10" s="17">
        <v>8.5150714407876901E-2</v>
      </c>
      <c r="BS10" s="17">
        <v>0.14297349523460501</v>
      </c>
      <c r="BT10" s="17">
        <v>0.13409831242023501</v>
      </c>
      <c r="BU10" s="17">
        <v>0.14897765680757</v>
      </c>
      <c r="BV10" s="17">
        <v>0.186594966240924</v>
      </c>
      <c r="BW10" s="17"/>
      <c r="BX10" s="17">
        <v>0.167436719467111</v>
      </c>
      <c r="BY10" s="17">
        <v>9.5404510965005199E-2</v>
      </c>
      <c r="BZ10" s="17">
        <v>0.135858768854591</v>
      </c>
      <c r="CA10" s="17">
        <v>0.146724847996966</v>
      </c>
      <c r="CB10" s="17">
        <v>0.189548368910786</v>
      </c>
      <c r="CC10" s="17">
        <v>0.13362968598218999</v>
      </c>
    </row>
    <row r="11" spans="2:81" x14ac:dyDescent="0.35">
      <c r="B11" s="18" t="s">
        <v>59</v>
      </c>
      <c r="C11" s="17">
        <v>0.136867087039346</v>
      </c>
      <c r="D11" s="17">
        <v>0.129090930907345</v>
      </c>
      <c r="E11" s="17">
        <v>0.14348633530510499</v>
      </c>
      <c r="F11" s="17"/>
      <c r="G11" s="17">
        <v>0.24295488599415399</v>
      </c>
      <c r="H11" s="17">
        <v>0.16523956305252299</v>
      </c>
      <c r="I11" s="17">
        <v>0.13378770689931199</v>
      </c>
      <c r="J11" s="17">
        <v>0.11657112189600601</v>
      </c>
      <c r="K11" s="17">
        <v>7.9013653703435396E-2</v>
      </c>
      <c r="L11" s="17">
        <v>0.103395256526326</v>
      </c>
      <c r="M11" s="17"/>
      <c r="N11" s="17">
        <v>0.135151189622775</v>
      </c>
      <c r="O11" s="17">
        <v>0.14637934268899899</v>
      </c>
      <c r="P11" s="17">
        <v>0.10983383563796199</v>
      </c>
      <c r="Q11" s="17">
        <v>0.15313017282055799</v>
      </c>
      <c r="R11" s="17"/>
      <c r="S11" s="17">
        <v>0.13925714225864899</v>
      </c>
      <c r="T11" s="17">
        <v>0.120804563690825</v>
      </c>
      <c r="U11" s="17">
        <v>0.13455563785279401</v>
      </c>
      <c r="V11" s="17">
        <v>0.134827573376509</v>
      </c>
      <c r="W11" s="17">
        <v>0.12836190168351</v>
      </c>
      <c r="X11" s="17">
        <v>0.19073276589114399</v>
      </c>
      <c r="Y11" s="17">
        <v>0.13123249539811899</v>
      </c>
      <c r="Z11" s="17">
        <v>0.14563703164589001</v>
      </c>
      <c r="AA11" s="17">
        <v>0.113873255427305</v>
      </c>
      <c r="AB11" s="17">
        <v>0.124419710250529</v>
      </c>
      <c r="AC11" s="17">
        <v>0.14679985484666999</v>
      </c>
      <c r="AD11" s="17">
        <v>0.17510050896863499</v>
      </c>
      <c r="AE11" s="17"/>
      <c r="AF11" s="17">
        <v>0.14140644146002701</v>
      </c>
      <c r="AG11" s="17">
        <v>9.4418149259758097E-2</v>
      </c>
      <c r="AH11" s="17">
        <v>0.12427548988897601</v>
      </c>
      <c r="AI11" s="17">
        <v>0.17364245533849601</v>
      </c>
      <c r="AJ11" s="17"/>
      <c r="AK11" s="17">
        <v>0.130163779891623</v>
      </c>
      <c r="AL11" s="17">
        <v>0.15599307754956501</v>
      </c>
      <c r="AM11" s="17"/>
      <c r="AN11" s="17">
        <v>0.14042610605879799</v>
      </c>
      <c r="AO11" s="17">
        <v>0.13591202950860601</v>
      </c>
      <c r="AP11" s="17">
        <v>0.14467275783307201</v>
      </c>
      <c r="AQ11" s="17">
        <v>0.136899004910153</v>
      </c>
      <c r="AR11" s="17">
        <v>9.2210833697000394E-2</v>
      </c>
      <c r="AS11" s="17">
        <v>0.22392341126576701</v>
      </c>
      <c r="AT11" s="17"/>
      <c r="AU11" s="17">
        <v>0.114955834477344</v>
      </c>
      <c r="AV11" s="17">
        <v>0.164889884276092</v>
      </c>
      <c r="AW11" s="17"/>
      <c r="AX11" s="17">
        <v>0.105366824059627</v>
      </c>
      <c r="AY11" s="17">
        <v>0.14445255646671901</v>
      </c>
      <c r="AZ11" s="17"/>
      <c r="BA11" s="17">
        <v>0.13355305003923301</v>
      </c>
      <c r="BB11" s="17">
        <v>0.15525977319682999</v>
      </c>
      <c r="BC11" s="17"/>
      <c r="BD11" s="17">
        <v>0.121033529115294</v>
      </c>
      <c r="BE11" s="17"/>
      <c r="BF11" s="17">
        <v>0.12822823787333801</v>
      </c>
      <c r="BG11" s="17"/>
      <c r="BH11" s="17">
        <v>0.112093247064739</v>
      </c>
      <c r="BI11" s="17"/>
      <c r="BJ11" s="17">
        <v>0.113133772904965</v>
      </c>
      <c r="BK11" s="17"/>
      <c r="BL11" s="17">
        <v>0.18270509914271599</v>
      </c>
      <c r="BM11" s="17">
        <v>6.6631986709930299E-2</v>
      </c>
      <c r="BN11" s="17">
        <v>0.111299728902451</v>
      </c>
      <c r="BO11" s="17">
        <v>0.19855416119621</v>
      </c>
      <c r="BP11" s="17"/>
      <c r="BQ11" s="17">
        <v>0.14242805892600199</v>
      </c>
      <c r="BR11" s="17">
        <v>0.102588855735175</v>
      </c>
      <c r="BS11" s="17">
        <v>0.119635180151852</v>
      </c>
      <c r="BT11" s="17">
        <v>0.17106498940709799</v>
      </c>
      <c r="BU11" s="17">
        <v>0.112779894040319</v>
      </c>
      <c r="BV11" s="17">
        <v>0.16528298696902499</v>
      </c>
      <c r="BW11" s="17"/>
      <c r="BX11" s="17">
        <v>0.14463883655651</v>
      </c>
      <c r="BY11" s="17">
        <v>0.120072542789342</v>
      </c>
      <c r="BZ11" s="17">
        <v>0.10467489975131899</v>
      </c>
      <c r="CA11" s="17">
        <v>0.171909935276255</v>
      </c>
      <c r="CB11" s="17">
        <v>0.137146625937801</v>
      </c>
      <c r="CC11" s="17">
        <v>0.228347222105518</v>
      </c>
    </row>
    <row r="12" spans="2:81" x14ac:dyDescent="0.35">
      <c r="B12" s="18" t="s">
        <v>102</v>
      </c>
      <c r="C12" s="17">
        <v>8.60421943865841E-2</v>
      </c>
      <c r="D12" s="17">
        <v>8.5047085653237098E-2</v>
      </c>
      <c r="E12" s="17">
        <v>8.7386266868052606E-2</v>
      </c>
      <c r="F12" s="17"/>
      <c r="G12" s="17">
        <v>0.12235018321986001</v>
      </c>
      <c r="H12" s="17">
        <v>0.122047805732032</v>
      </c>
      <c r="I12" s="17">
        <v>8.7602471731800094E-2</v>
      </c>
      <c r="J12" s="17">
        <v>8.1560656999157502E-2</v>
      </c>
      <c r="K12" s="17">
        <v>5.49480726076257E-2</v>
      </c>
      <c r="L12" s="17">
        <v>5.6764616794921501E-2</v>
      </c>
      <c r="M12" s="17"/>
      <c r="N12" s="17">
        <v>8.5065287015929095E-2</v>
      </c>
      <c r="O12" s="17">
        <v>8.6217835930296902E-2</v>
      </c>
      <c r="P12" s="17">
        <v>9.61559651449342E-2</v>
      </c>
      <c r="Q12" s="17">
        <v>7.7274440472472894E-2</v>
      </c>
      <c r="R12" s="17"/>
      <c r="S12" s="17">
        <v>0.113700543385009</v>
      </c>
      <c r="T12" s="17">
        <v>8.3441332672109195E-2</v>
      </c>
      <c r="U12" s="17">
        <v>9.2655545738781195E-2</v>
      </c>
      <c r="V12" s="17">
        <v>0.114085529142277</v>
      </c>
      <c r="W12" s="17">
        <v>3.3340097847368799E-2</v>
      </c>
      <c r="X12" s="17">
        <v>9.7775930253254095E-2</v>
      </c>
      <c r="Y12" s="17">
        <v>6.9891502854052698E-2</v>
      </c>
      <c r="Z12" s="17">
        <v>4.57599644195976E-2</v>
      </c>
      <c r="AA12" s="17">
        <v>0.100710050244932</v>
      </c>
      <c r="AB12" s="17">
        <v>8.0416921689491702E-2</v>
      </c>
      <c r="AC12" s="17">
        <v>6.4789587542634794E-2</v>
      </c>
      <c r="AD12" s="17">
        <v>5.11843290014911E-2</v>
      </c>
      <c r="AE12" s="17"/>
      <c r="AF12" s="17">
        <v>8.6338951410225406E-2</v>
      </c>
      <c r="AG12" s="17">
        <v>7.6983039196168807E-2</v>
      </c>
      <c r="AH12" s="17">
        <v>7.0490821805705497E-2</v>
      </c>
      <c r="AI12" s="17">
        <v>8.54262195031876E-2</v>
      </c>
      <c r="AJ12" s="17"/>
      <c r="AK12" s="17">
        <v>0.10215082339401201</v>
      </c>
      <c r="AL12" s="17">
        <v>9.1440348780140707E-2</v>
      </c>
      <c r="AM12" s="17"/>
      <c r="AN12" s="17">
        <v>0.105331837675253</v>
      </c>
      <c r="AO12" s="17">
        <v>7.3053394552131598E-2</v>
      </c>
      <c r="AP12" s="17">
        <v>8.8703473632843505E-2</v>
      </c>
      <c r="AQ12" s="17">
        <v>5.0071942919242801E-2</v>
      </c>
      <c r="AR12" s="17">
        <v>0.11968329480732499</v>
      </c>
      <c r="AS12" s="17">
        <v>0.10831922479940601</v>
      </c>
      <c r="AT12" s="17"/>
      <c r="AU12" s="17">
        <v>7.9365571290812995E-2</v>
      </c>
      <c r="AV12" s="17">
        <v>9.1655913240613895E-2</v>
      </c>
      <c r="AW12" s="17"/>
      <c r="AX12" s="17">
        <v>9.80395571977902E-2</v>
      </c>
      <c r="AY12" s="17">
        <v>8.3153150924562699E-2</v>
      </c>
      <c r="AZ12" s="17"/>
      <c r="BA12" s="17">
        <v>7.6631937521634302E-2</v>
      </c>
      <c r="BB12" s="17">
        <v>0.13450685160171499</v>
      </c>
      <c r="BC12" s="17"/>
      <c r="BD12" s="17">
        <v>6.2152796899783501E-2</v>
      </c>
      <c r="BE12" s="17"/>
      <c r="BF12" s="17">
        <v>5.4853441948846497E-2</v>
      </c>
      <c r="BG12" s="17"/>
      <c r="BH12" s="17">
        <v>7.9558976477813695E-2</v>
      </c>
      <c r="BI12" s="17"/>
      <c r="BJ12" s="17">
        <v>8.4338887621791203E-2</v>
      </c>
      <c r="BK12" s="17"/>
      <c r="BL12" s="17">
        <v>0.14001787192889001</v>
      </c>
      <c r="BM12" s="17">
        <v>5.5781416847039599E-2</v>
      </c>
      <c r="BN12" s="17">
        <v>6.9087591892530595E-2</v>
      </c>
      <c r="BO12" s="17">
        <v>0.10050564341991999</v>
      </c>
      <c r="BP12" s="17"/>
      <c r="BQ12" s="17">
        <v>7.6056900236132194E-2</v>
      </c>
      <c r="BR12" s="17">
        <v>7.7409605857057695E-2</v>
      </c>
      <c r="BS12" s="17">
        <v>6.6027708743615396E-2</v>
      </c>
      <c r="BT12" s="17">
        <v>7.1471154578328894E-2</v>
      </c>
      <c r="BU12" s="17">
        <v>0.15998011398784401</v>
      </c>
      <c r="BV12" s="17">
        <v>9.2591629553369803E-2</v>
      </c>
      <c r="BW12" s="17"/>
      <c r="BX12" s="17">
        <v>9.1788697260677801E-2</v>
      </c>
      <c r="BY12" s="17">
        <v>7.1510006334670695E-2</v>
      </c>
      <c r="BZ12" s="17">
        <v>6.1564105954321102E-2</v>
      </c>
      <c r="CA12" s="17">
        <v>6.2894756076304001E-2</v>
      </c>
      <c r="CB12" s="17">
        <v>0.14560667200043201</v>
      </c>
      <c r="CC12" s="17">
        <v>7.4932673462626304E-2</v>
      </c>
    </row>
    <row r="13" spans="2:81" x14ac:dyDescent="0.35">
      <c r="B13" s="18" t="s">
        <v>429</v>
      </c>
      <c r="C13" s="17">
        <v>7.81445451695537E-2</v>
      </c>
      <c r="D13" s="17">
        <v>8.3546585271173507E-2</v>
      </c>
      <c r="E13" s="17">
        <v>7.1619864740619002E-2</v>
      </c>
      <c r="F13" s="17"/>
      <c r="G13" s="17">
        <v>8.9918028724963905E-2</v>
      </c>
      <c r="H13" s="17">
        <v>9.8688141503733798E-2</v>
      </c>
      <c r="I13" s="17">
        <v>0.124323079522665</v>
      </c>
      <c r="J13" s="17">
        <v>7.5227737932939298E-2</v>
      </c>
      <c r="K13" s="17">
        <v>5.37296850994693E-2</v>
      </c>
      <c r="L13" s="17">
        <v>3.5623884660049801E-2</v>
      </c>
      <c r="M13" s="17"/>
      <c r="N13" s="17">
        <v>6.9119837992504499E-2</v>
      </c>
      <c r="O13" s="17">
        <v>8.6763390299649898E-2</v>
      </c>
      <c r="P13" s="17">
        <v>8.3851105622764904E-2</v>
      </c>
      <c r="Q13" s="17">
        <v>7.5587505559975801E-2</v>
      </c>
      <c r="R13" s="17"/>
      <c r="S13" s="17">
        <v>7.6003862891061494E-2</v>
      </c>
      <c r="T13" s="17">
        <v>7.1352763496578903E-2</v>
      </c>
      <c r="U13" s="17">
        <v>6.5442595796478306E-2</v>
      </c>
      <c r="V13" s="17">
        <v>6.8147707611820402E-2</v>
      </c>
      <c r="W13" s="17">
        <v>9.2886426687309898E-2</v>
      </c>
      <c r="X13" s="17">
        <v>9.8503912754264594E-2</v>
      </c>
      <c r="Y13" s="17">
        <v>7.9123030461580701E-2</v>
      </c>
      <c r="Z13" s="17">
        <v>0.11118894417367201</v>
      </c>
      <c r="AA13" s="17">
        <v>5.59929997703182E-2</v>
      </c>
      <c r="AB13" s="17">
        <v>8.0892800116348501E-2</v>
      </c>
      <c r="AC13" s="17">
        <v>5.5447435185809697E-2</v>
      </c>
      <c r="AD13" s="17">
        <v>0.15960504185671601</v>
      </c>
      <c r="AE13" s="17"/>
      <c r="AF13" s="17">
        <v>7.7125451360132602E-2</v>
      </c>
      <c r="AG13" s="17">
        <v>8.6936992673538105E-2</v>
      </c>
      <c r="AH13" s="17">
        <v>7.9584350145469399E-2</v>
      </c>
      <c r="AI13" s="17">
        <v>0.118147299981119</v>
      </c>
      <c r="AJ13" s="17"/>
      <c r="AK13" s="17">
        <v>6.58437559721472E-2</v>
      </c>
      <c r="AL13" s="17">
        <v>0.10894117300117701</v>
      </c>
      <c r="AM13" s="17"/>
      <c r="AN13" s="17">
        <v>8.2997517394976197E-2</v>
      </c>
      <c r="AO13" s="17">
        <v>6.6992327891464698E-2</v>
      </c>
      <c r="AP13" s="17">
        <v>0.105059262858421</v>
      </c>
      <c r="AQ13" s="17">
        <v>7.5115071979922898E-2</v>
      </c>
      <c r="AR13" s="17">
        <v>6.9921160548337802E-2</v>
      </c>
      <c r="AS13" s="17">
        <v>7.5122426095796904E-2</v>
      </c>
      <c r="AT13" s="17"/>
      <c r="AU13" s="17">
        <v>6.5687435666343802E-2</v>
      </c>
      <c r="AV13" s="17">
        <v>9.5133564894104503E-2</v>
      </c>
      <c r="AW13" s="17"/>
      <c r="AX13" s="17">
        <v>7.9556839596393203E-2</v>
      </c>
      <c r="AY13" s="17">
        <v>7.7804455431124006E-2</v>
      </c>
      <c r="AZ13" s="17"/>
      <c r="BA13" s="17">
        <v>7.1927374226093604E-2</v>
      </c>
      <c r="BB13" s="17">
        <v>0.110428952065344</v>
      </c>
      <c r="BC13" s="17"/>
      <c r="BD13" s="17">
        <v>6.8032151096908799E-2</v>
      </c>
      <c r="BE13" s="17"/>
      <c r="BF13" s="17">
        <v>5.9496674086042999E-2</v>
      </c>
      <c r="BG13" s="17"/>
      <c r="BH13" s="17">
        <v>6.7916749895745004E-2</v>
      </c>
      <c r="BI13" s="17"/>
      <c r="BJ13" s="17">
        <v>7.2177878921906496E-2</v>
      </c>
      <c r="BK13" s="17"/>
      <c r="BL13" s="17">
        <v>0.22615240954051599</v>
      </c>
      <c r="BM13" s="17">
        <v>5.9074960976375497E-2</v>
      </c>
      <c r="BN13" s="17">
        <v>3.9050301614001998E-2</v>
      </c>
      <c r="BO13" s="17">
        <v>5.5569930605184399E-2</v>
      </c>
      <c r="BP13" s="17"/>
      <c r="BQ13" s="17">
        <v>8.7067703871759994E-2</v>
      </c>
      <c r="BR13" s="17">
        <v>4.1087228173338999E-2</v>
      </c>
      <c r="BS13" s="17">
        <v>3.9944487500856302E-2</v>
      </c>
      <c r="BT13" s="17">
        <v>9.0669589223225502E-2</v>
      </c>
      <c r="BU13" s="17">
        <v>8.8184880636289098E-2</v>
      </c>
      <c r="BV13" s="17">
        <v>9.87165528040191E-2</v>
      </c>
      <c r="BW13" s="17"/>
      <c r="BX13" s="17">
        <v>8.9772985915954895E-2</v>
      </c>
      <c r="BY13" s="17">
        <v>5.5213861272941499E-2</v>
      </c>
      <c r="BZ13" s="17">
        <v>5.8956088777024303E-2</v>
      </c>
      <c r="CA13" s="17">
        <v>6.2862562332785102E-2</v>
      </c>
      <c r="CB13" s="17">
        <v>0.12024242912199901</v>
      </c>
      <c r="CC13" s="17">
        <v>0.12585657766834399</v>
      </c>
    </row>
    <row r="14" spans="2:81" x14ac:dyDescent="0.35">
      <c r="B14" s="18" t="s">
        <v>87</v>
      </c>
      <c r="C14" s="19">
        <v>2.4498587179203599E-2</v>
      </c>
      <c r="D14" s="19">
        <v>2.6159151708179399E-2</v>
      </c>
      <c r="E14" s="19">
        <v>2.3022829854480099E-2</v>
      </c>
      <c r="F14" s="19"/>
      <c r="G14" s="19">
        <v>4.5767004434063702E-2</v>
      </c>
      <c r="H14" s="19">
        <v>2.0488943368173099E-2</v>
      </c>
      <c r="I14" s="19">
        <v>1.9481816872859301E-2</v>
      </c>
      <c r="J14" s="19">
        <v>2.5958413688089401E-2</v>
      </c>
      <c r="K14" s="19">
        <v>3.9958576699566602E-2</v>
      </c>
      <c r="L14" s="19">
        <v>6.8675666660528E-3</v>
      </c>
      <c r="M14" s="19"/>
      <c r="N14" s="19">
        <v>1.8897065528617599E-2</v>
      </c>
      <c r="O14" s="19">
        <v>2.0340687256729301E-2</v>
      </c>
      <c r="P14" s="19">
        <v>2.96575503879936E-2</v>
      </c>
      <c r="Q14" s="19">
        <v>3.0133162901024701E-2</v>
      </c>
      <c r="R14" s="19"/>
      <c r="S14" s="19">
        <v>1.57545766701804E-2</v>
      </c>
      <c r="T14" s="19">
        <v>2.3270679102899899E-2</v>
      </c>
      <c r="U14" s="19">
        <v>3.0720667244930101E-2</v>
      </c>
      <c r="V14" s="19">
        <v>1.6948356831688601E-2</v>
      </c>
      <c r="W14" s="19">
        <v>0</v>
      </c>
      <c r="X14" s="19">
        <v>3.9614314414103999E-2</v>
      </c>
      <c r="Y14" s="19">
        <v>1.7352360088915698E-2</v>
      </c>
      <c r="Z14" s="19">
        <v>1.5243913269599899E-2</v>
      </c>
      <c r="AA14" s="19">
        <v>4.6228761387440101E-2</v>
      </c>
      <c r="AB14" s="19">
        <v>2.3931546354629699E-2</v>
      </c>
      <c r="AC14" s="19">
        <v>1.36178105593543E-2</v>
      </c>
      <c r="AD14" s="19">
        <v>5.7835160455818803E-2</v>
      </c>
      <c r="AE14" s="19"/>
      <c r="AF14" s="19">
        <v>2.60849516976699E-2</v>
      </c>
      <c r="AG14" s="19">
        <v>1.7068360678852101E-2</v>
      </c>
      <c r="AH14" s="19">
        <v>1.48161254598452E-2</v>
      </c>
      <c r="AI14" s="19">
        <v>6.6899844889662996E-2</v>
      </c>
      <c r="AJ14" s="19"/>
      <c r="AK14" s="19">
        <v>8.6885557596107204E-3</v>
      </c>
      <c r="AL14" s="19">
        <v>4.04973002951576E-2</v>
      </c>
      <c r="AM14" s="19"/>
      <c r="AN14" s="19">
        <v>1.6333026712033499E-2</v>
      </c>
      <c r="AO14" s="19">
        <v>3.0147387036364499E-2</v>
      </c>
      <c r="AP14" s="19">
        <v>4.2951402341199901E-2</v>
      </c>
      <c r="AQ14" s="19">
        <v>1.1800247235812199E-2</v>
      </c>
      <c r="AR14" s="19">
        <v>2.55580037458174E-2</v>
      </c>
      <c r="AS14" s="19">
        <v>3.2976958499949402E-2</v>
      </c>
      <c r="AT14" s="19"/>
      <c r="AU14" s="19">
        <v>2.2043609446381798E-2</v>
      </c>
      <c r="AV14" s="19">
        <v>2.7912447425249998E-2</v>
      </c>
      <c r="AW14" s="19"/>
      <c r="AX14" s="19">
        <v>4.60211943941045E-2</v>
      </c>
      <c r="AY14" s="19">
        <v>1.9315802542417899E-2</v>
      </c>
      <c r="AZ14" s="19"/>
      <c r="BA14" s="19">
        <v>2.4869524787156001E-2</v>
      </c>
      <c r="BB14" s="19">
        <v>2.2934899025079801E-2</v>
      </c>
      <c r="BC14" s="19"/>
      <c r="BD14" s="19">
        <v>2.1511295627437001E-2</v>
      </c>
      <c r="BE14" s="19"/>
      <c r="BF14" s="19">
        <v>1.8284138706213201E-2</v>
      </c>
      <c r="BG14" s="19"/>
      <c r="BH14" s="19">
        <v>2.0263561461060099E-2</v>
      </c>
      <c r="BI14" s="19"/>
      <c r="BJ14" s="19">
        <v>0</v>
      </c>
      <c r="BK14" s="19"/>
      <c r="BL14" s="19">
        <v>3.2818659498400099E-2</v>
      </c>
      <c r="BM14" s="19">
        <v>1.6140439795784001E-2</v>
      </c>
      <c r="BN14" s="19">
        <v>1.53549175961551E-2</v>
      </c>
      <c r="BO14" s="19">
        <v>3.6448148000882197E-2</v>
      </c>
      <c r="BP14" s="19"/>
      <c r="BQ14" s="19">
        <v>2.8077209254443101E-2</v>
      </c>
      <c r="BR14" s="19">
        <v>1.17634336045208E-2</v>
      </c>
      <c r="BS14" s="19">
        <v>1.81976559404468E-2</v>
      </c>
      <c r="BT14" s="19">
        <v>9.7521583083527309E-3</v>
      </c>
      <c r="BU14" s="19">
        <v>2.8728869169486401E-2</v>
      </c>
      <c r="BV14" s="19">
        <v>2.9704166753034E-2</v>
      </c>
      <c r="BW14" s="19"/>
      <c r="BX14" s="19">
        <v>2.69416148712604E-2</v>
      </c>
      <c r="BY14" s="19">
        <v>9.0493223435613793E-3</v>
      </c>
      <c r="BZ14" s="19">
        <v>2.0954500419777498E-2</v>
      </c>
      <c r="CA14" s="19">
        <v>1.58629954928012E-2</v>
      </c>
      <c r="CB14" s="19">
        <v>3.06961382446806E-2</v>
      </c>
      <c r="CC14" s="19">
        <v>2.0933835505427201E-2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CC19"/>
  <sheetViews>
    <sheetView showGridLines="0" topLeftCell="A2" workbookViewId="0">
      <pane xSplit="2" topLeftCell="C1" activePane="topRight" state="frozen"/>
      <selection pane="topRight" activeCell="BL9" sqref="BL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0.420501823261484</v>
      </c>
      <c r="D9" s="17">
        <v>0.42124971547399098</v>
      </c>
      <c r="E9" s="17">
        <v>0.42026625154655201</v>
      </c>
      <c r="F9" s="17"/>
      <c r="G9" s="17">
        <v>0.23461151994395199</v>
      </c>
      <c r="H9" s="17">
        <v>0.27855683672516202</v>
      </c>
      <c r="I9" s="17">
        <v>0.32279908358756698</v>
      </c>
      <c r="J9" s="17">
        <v>0.45863238068031698</v>
      </c>
      <c r="K9" s="17">
        <v>0.52923319516905198</v>
      </c>
      <c r="L9" s="17">
        <v>0.62892193257967899</v>
      </c>
      <c r="M9" s="17"/>
      <c r="N9" s="17">
        <v>0.42443402018837201</v>
      </c>
      <c r="O9" s="17">
        <v>0.366210027782718</v>
      </c>
      <c r="P9" s="17">
        <v>0.43249644342196097</v>
      </c>
      <c r="Q9" s="17">
        <v>0.45081243430898699</v>
      </c>
      <c r="R9" s="17"/>
      <c r="S9" s="17">
        <v>0.34191995949035098</v>
      </c>
      <c r="T9" s="17">
        <v>0.43671501855032802</v>
      </c>
      <c r="U9" s="17">
        <v>0.51011439975661099</v>
      </c>
      <c r="V9" s="17">
        <v>0.38842863997654897</v>
      </c>
      <c r="W9" s="17">
        <v>0.37152418815475102</v>
      </c>
      <c r="X9" s="17">
        <v>0.395334864459089</v>
      </c>
      <c r="Y9" s="17">
        <v>0.51613147197537002</v>
      </c>
      <c r="Z9" s="17">
        <v>0.377609074569632</v>
      </c>
      <c r="AA9" s="17">
        <v>0.46844048602584398</v>
      </c>
      <c r="AB9" s="17">
        <v>0.36178773910148398</v>
      </c>
      <c r="AC9" s="17">
        <v>0.47545045408668002</v>
      </c>
      <c r="AD9" s="17">
        <v>0.404068700665692</v>
      </c>
      <c r="AE9" s="17"/>
      <c r="AF9" s="17">
        <v>0.43069576969517298</v>
      </c>
      <c r="AG9" s="17">
        <v>0.37230668559388402</v>
      </c>
      <c r="AH9" s="17">
        <v>0.45868726766728701</v>
      </c>
      <c r="AI9" s="17">
        <v>0.399175885608888</v>
      </c>
      <c r="AJ9" s="17"/>
      <c r="AK9" s="17">
        <v>0.34964138210310602</v>
      </c>
      <c r="AL9" s="17">
        <v>0.35874541855291497</v>
      </c>
      <c r="AM9" s="17"/>
      <c r="AN9" s="17">
        <v>0.33654855725994098</v>
      </c>
      <c r="AO9" s="17">
        <v>0.45022592527667799</v>
      </c>
      <c r="AP9" s="17">
        <v>0.41790120052702601</v>
      </c>
      <c r="AQ9" s="17">
        <v>0.48477914353742302</v>
      </c>
      <c r="AR9" s="17">
        <v>0.47357002614647198</v>
      </c>
      <c r="AS9" s="17">
        <v>0.31067839357628302</v>
      </c>
      <c r="AT9" s="17"/>
      <c r="AU9" s="17">
        <v>0.45994618789195002</v>
      </c>
      <c r="AV9" s="17">
        <v>0.36997415820378998</v>
      </c>
      <c r="AW9" s="17"/>
      <c r="AX9" s="17">
        <v>0.43150571614678901</v>
      </c>
      <c r="AY9" s="17">
        <v>0.417852013857755</v>
      </c>
      <c r="AZ9" s="17"/>
      <c r="BA9" s="17">
        <v>0.44915023644047303</v>
      </c>
      <c r="BB9" s="17">
        <v>0.26900930476907697</v>
      </c>
      <c r="BC9" s="17"/>
      <c r="BD9" s="17">
        <v>0.47863729614572997</v>
      </c>
      <c r="BE9" s="17"/>
      <c r="BF9" s="17">
        <v>0.50620939004154297</v>
      </c>
      <c r="BG9" s="17"/>
      <c r="BH9" s="17">
        <v>0.35122243232962602</v>
      </c>
      <c r="BI9" s="17"/>
      <c r="BJ9" s="17">
        <v>0.49443445844803402</v>
      </c>
      <c r="BK9" s="17"/>
      <c r="BL9" s="17">
        <v>0.24279978578424399</v>
      </c>
      <c r="BM9" s="17">
        <v>0.50210217673977398</v>
      </c>
      <c r="BN9" s="17">
        <v>0.53967472343237</v>
      </c>
      <c r="BO9" s="17">
        <v>0.32477739103348902</v>
      </c>
      <c r="BP9" s="17"/>
      <c r="BQ9" s="17">
        <v>0.37670002471335601</v>
      </c>
      <c r="BR9" s="17">
        <v>0.59367988495079105</v>
      </c>
      <c r="BS9" s="17">
        <v>0.464196518612978</v>
      </c>
      <c r="BT9" s="17">
        <v>0.46507890651746803</v>
      </c>
      <c r="BU9" s="17">
        <v>0.32287628852771599</v>
      </c>
      <c r="BV9" s="17">
        <v>0.31648050077890599</v>
      </c>
      <c r="BW9" s="17"/>
      <c r="BX9" s="17">
        <v>0.35500332393447898</v>
      </c>
      <c r="BY9" s="17">
        <v>0.52924665646763003</v>
      </c>
      <c r="BZ9" s="17">
        <v>0.477813383054776</v>
      </c>
      <c r="CA9" s="17">
        <v>0.48602844614527502</v>
      </c>
      <c r="CB9" s="17">
        <v>0.26462302332556598</v>
      </c>
      <c r="CC9" s="17">
        <v>0.25851754801931298</v>
      </c>
    </row>
    <row r="10" spans="2:81" x14ac:dyDescent="0.35">
      <c r="B10" s="18" t="s">
        <v>58</v>
      </c>
      <c r="C10" s="17">
        <v>0.165401026845689</v>
      </c>
      <c r="D10" s="17">
        <v>0.16597835323395299</v>
      </c>
      <c r="E10" s="17">
        <v>0.165603985399665</v>
      </c>
      <c r="F10" s="17"/>
      <c r="G10" s="17">
        <v>0.19919020927624201</v>
      </c>
      <c r="H10" s="17">
        <v>0.17471379041475599</v>
      </c>
      <c r="I10" s="17">
        <v>0.168444882387806</v>
      </c>
      <c r="J10" s="17">
        <v>0.18899199370346301</v>
      </c>
      <c r="K10" s="17">
        <v>0.13967802766416601</v>
      </c>
      <c r="L10" s="17">
        <v>0.131952696427204</v>
      </c>
      <c r="M10" s="17"/>
      <c r="N10" s="17">
        <v>0.19957736939881901</v>
      </c>
      <c r="O10" s="17">
        <v>0.193790469564319</v>
      </c>
      <c r="P10" s="17">
        <v>0.140175128837465</v>
      </c>
      <c r="Q10" s="17">
        <v>0.12443136439606201</v>
      </c>
      <c r="R10" s="17"/>
      <c r="S10" s="17">
        <v>0.14701166543810501</v>
      </c>
      <c r="T10" s="17">
        <v>0.18633779777222401</v>
      </c>
      <c r="U10" s="17">
        <v>9.9854463071268301E-2</v>
      </c>
      <c r="V10" s="17">
        <v>0.228920555964437</v>
      </c>
      <c r="W10" s="17">
        <v>0.24373472745716299</v>
      </c>
      <c r="X10" s="17">
        <v>0.16107629654804101</v>
      </c>
      <c r="Y10" s="17">
        <v>7.88962945476612E-2</v>
      </c>
      <c r="Z10" s="17">
        <v>0.22355117522836901</v>
      </c>
      <c r="AA10" s="17">
        <v>0.15702864758282201</v>
      </c>
      <c r="AB10" s="17">
        <v>0.17043609936828</v>
      </c>
      <c r="AC10" s="17">
        <v>0.164854727344112</v>
      </c>
      <c r="AD10" s="17">
        <v>0.13186016722139399</v>
      </c>
      <c r="AE10" s="17"/>
      <c r="AF10" s="17">
        <v>0.16278472421780299</v>
      </c>
      <c r="AG10" s="17">
        <v>0.196799022820459</v>
      </c>
      <c r="AH10" s="17">
        <v>0.133997397405104</v>
      </c>
      <c r="AI10" s="17">
        <v>8.8180870969917405E-2</v>
      </c>
      <c r="AJ10" s="17"/>
      <c r="AK10" s="17">
        <v>0.20474235415286801</v>
      </c>
      <c r="AL10" s="17">
        <v>0.18791955669581201</v>
      </c>
      <c r="AM10" s="17"/>
      <c r="AN10" s="17">
        <v>0.18034229170573399</v>
      </c>
      <c r="AO10" s="17">
        <v>0.16057365385303701</v>
      </c>
      <c r="AP10" s="17">
        <v>0.155081325175316</v>
      </c>
      <c r="AQ10" s="17">
        <v>0.154957248389576</v>
      </c>
      <c r="AR10" s="17">
        <v>0.15221901666548299</v>
      </c>
      <c r="AS10" s="17">
        <v>0.22142247584170399</v>
      </c>
      <c r="AT10" s="17"/>
      <c r="AU10" s="17">
        <v>0.162020535705139</v>
      </c>
      <c r="AV10" s="17">
        <v>0.17105352841125501</v>
      </c>
      <c r="AW10" s="17"/>
      <c r="AX10" s="17">
        <v>0.13667847200083399</v>
      </c>
      <c r="AY10" s="17">
        <v>0.17231760598002699</v>
      </c>
      <c r="AZ10" s="17"/>
      <c r="BA10" s="17">
        <v>0.165477491004135</v>
      </c>
      <c r="BB10" s="17">
        <v>0.16707206823035001</v>
      </c>
      <c r="BC10" s="17"/>
      <c r="BD10" s="17">
        <v>0.15137769630551801</v>
      </c>
      <c r="BE10" s="17"/>
      <c r="BF10" s="17">
        <v>0.14926460035470199</v>
      </c>
      <c r="BG10" s="17"/>
      <c r="BH10" s="17">
        <v>0.20234093033311701</v>
      </c>
      <c r="BI10" s="17"/>
      <c r="BJ10" s="17">
        <v>0.12663904273537299</v>
      </c>
      <c r="BK10" s="17"/>
      <c r="BL10" s="17">
        <v>0.20809915958071201</v>
      </c>
      <c r="BM10" s="17">
        <v>0.14035295345943699</v>
      </c>
      <c r="BN10" s="17">
        <v>0.149361645923345</v>
      </c>
      <c r="BO10" s="17">
        <v>0.18043053429038899</v>
      </c>
      <c r="BP10" s="17"/>
      <c r="BQ10" s="17">
        <v>0.18615668086043399</v>
      </c>
      <c r="BR10" s="17">
        <v>0.138478459551163</v>
      </c>
      <c r="BS10" s="17">
        <v>0.18580588601783801</v>
      </c>
      <c r="BT10" s="17">
        <v>0.14696809804254801</v>
      </c>
      <c r="BU10" s="17">
        <v>0.14831111425142601</v>
      </c>
      <c r="BV10" s="17">
        <v>0.189403715918122</v>
      </c>
      <c r="BW10" s="17"/>
      <c r="BX10" s="17">
        <v>0.189689335322622</v>
      </c>
      <c r="BY10" s="17">
        <v>0.120760424851392</v>
      </c>
      <c r="BZ10" s="17">
        <v>0.17132638883089099</v>
      </c>
      <c r="CA10" s="17">
        <v>0.16375841141179601</v>
      </c>
      <c r="CB10" s="17">
        <v>0.188484603279235</v>
      </c>
      <c r="CC10" s="17">
        <v>0.18222327885546499</v>
      </c>
    </row>
    <row r="11" spans="2:81" x14ac:dyDescent="0.35">
      <c r="B11" s="18" t="s">
        <v>59</v>
      </c>
      <c r="C11" s="17">
        <v>0.19232244977881799</v>
      </c>
      <c r="D11" s="17">
        <v>0.193883230423298</v>
      </c>
      <c r="E11" s="17">
        <v>0.19030047669751701</v>
      </c>
      <c r="F11" s="17"/>
      <c r="G11" s="17">
        <v>0.271050636073906</v>
      </c>
      <c r="H11" s="17">
        <v>0.24558369387547199</v>
      </c>
      <c r="I11" s="17">
        <v>0.212354950027108</v>
      </c>
      <c r="J11" s="17">
        <v>0.15546052911469499</v>
      </c>
      <c r="K11" s="17">
        <v>0.14590679110329399</v>
      </c>
      <c r="L11" s="17">
        <v>0.14351469041819301</v>
      </c>
      <c r="M11" s="17"/>
      <c r="N11" s="17">
        <v>0.19710806815725901</v>
      </c>
      <c r="O11" s="17">
        <v>0.203803420099433</v>
      </c>
      <c r="P11" s="17">
        <v>0.15682609445697501</v>
      </c>
      <c r="Q11" s="17">
        <v>0.21162976500753999</v>
      </c>
      <c r="R11" s="17"/>
      <c r="S11" s="17">
        <v>0.26620973789185298</v>
      </c>
      <c r="T11" s="17">
        <v>0.178519628195242</v>
      </c>
      <c r="U11" s="17">
        <v>0.180076330674</v>
      </c>
      <c r="V11" s="17">
        <v>0.241030437003387</v>
      </c>
      <c r="W11" s="17">
        <v>0.16517004018174</v>
      </c>
      <c r="X11" s="17">
        <v>0.15054890098680601</v>
      </c>
      <c r="Y11" s="17">
        <v>0.19059370209704701</v>
      </c>
      <c r="Z11" s="17">
        <v>0.18274883772984801</v>
      </c>
      <c r="AA11" s="17">
        <v>0.155048482519722</v>
      </c>
      <c r="AB11" s="17">
        <v>0.21009326895588801</v>
      </c>
      <c r="AC11" s="17">
        <v>0.15198039987114101</v>
      </c>
      <c r="AD11" s="17">
        <v>0.18056312578248301</v>
      </c>
      <c r="AE11" s="17"/>
      <c r="AF11" s="17">
        <v>0.18897330483507399</v>
      </c>
      <c r="AG11" s="17">
        <v>0.18220503641480701</v>
      </c>
      <c r="AH11" s="17">
        <v>0.197709910259835</v>
      </c>
      <c r="AI11" s="17">
        <v>0.21570713340299999</v>
      </c>
      <c r="AJ11" s="17"/>
      <c r="AK11" s="17">
        <v>0.22485131176343701</v>
      </c>
      <c r="AL11" s="17">
        <v>0.19478890787308001</v>
      </c>
      <c r="AM11" s="17"/>
      <c r="AN11" s="17">
        <v>0.22777123061225099</v>
      </c>
      <c r="AO11" s="17">
        <v>0.15902375508112601</v>
      </c>
      <c r="AP11" s="17">
        <v>0.183389780708722</v>
      </c>
      <c r="AQ11" s="17">
        <v>0.197996544674687</v>
      </c>
      <c r="AR11" s="17">
        <v>0.16595340441509901</v>
      </c>
      <c r="AS11" s="17">
        <v>0.27221246508642299</v>
      </c>
      <c r="AT11" s="17"/>
      <c r="AU11" s="17">
        <v>0.191569455916345</v>
      </c>
      <c r="AV11" s="17">
        <v>0.19268745064256401</v>
      </c>
      <c r="AW11" s="17"/>
      <c r="AX11" s="17">
        <v>0.17317997840586899</v>
      </c>
      <c r="AY11" s="17">
        <v>0.196932082131963</v>
      </c>
      <c r="AZ11" s="17"/>
      <c r="BA11" s="17">
        <v>0.18366954457962201</v>
      </c>
      <c r="BB11" s="17">
        <v>0.23829388819243499</v>
      </c>
      <c r="BC11" s="17"/>
      <c r="BD11" s="17">
        <v>0.17194993976846101</v>
      </c>
      <c r="BE11" s="17"/>
      <c r="BF11" s="17">
        <v>0.171907326279814</v>
      </c>
      <c r="BG11" s="17"/>
      <c r="BH11" s="17">
        <v>0.196586883662562</v>
      </c>
      <c r="BI11" s="17"/>
      <c r="BJ11" s="17">
        <v>0.16267719672067801</v>
      </c>
      <c r="BK11" s="17"/>
      <c r="BL11" s="17">
        <v>0.16953555753320301</v>
      </c>
      <c r="BM11" s="17">
        <v>0.16803237732491699</v>
      </c>
      <c r="BN11" s="17">
        <v>0.16081246145299</v>
      </c>
      <c r="BO11" s="17">
        <v>0.25680411413007698</v>
      </c>
      <c r="BP11" s="17"/>
      <c r="BQ11" s="17">
        <v>0.204346037459462</v>
      </c>
      <c r="BR11" s="17">
        <v>0.13345983113968601</v>
      </c>
      <c r="BS11" s="17">
        <v>0.18873486989819299</v>
      </c>
      <c r="BT11" s="17">
        <v>0.18023170106796099</v>
      </c>
      <c r="BU11" s="17">
        <v>0.24523248420020699</v>
      </c>
      <c r="BV11" s="17">
        <v>0.24127964808487601</v>
      </c>
      <c r="BW11" s="17"/>
      <c r="BX11" s="17">
        <v>0.19927345999569801</v>
      </c>
      <c r="BY11" s="17">
        <v>0.161836407754123</v>
      </c>
      <c r="BZ11" s="17">
        <v>0.18517555457939</v>
      </c>
      <c r="CA11" s="17">
        <v>0.15764618890808499</v>
      </c>
      <c r="CB11" s="17">
        <v>0.223408408162689</v>
      </c>
      <c r="CC11" s="17">
        <v>0.32090498154469499</v>
      </c>
    </row>
    <row r="12" spans="2:81" x14ac:dyDescent="0.35">
      <c r="B12" s="18" t="s">
        <v>102</v>
      </c>
      <c r="C12" s="17">
        <v>9.3845640798933705E-2</v>
      </c>
      <c r="D12" s="17">
        <v>9.19859891512394E-2</v>
      </c>
      <c r="E12" s="17">
        <v>9.6051869399216103E-2</v>
      </c>
      <c r="F12" s="17"/>
      <c r="G12" s="17">
        <v>0.12017823280979199</v>
      </c>
      <c r="H12" s="17">
        <v>0.14526709564415999</v>
      </c>
      <c r="I12" s="17">
        <v>0.126120531778739</v>
      </c>
      <c r="J12" s="17">
        <v>8.6180503948960402E-2</v>
      </c>
      <c r="K12" s="17">
        <v>4.9808882938525499E-2</v>
      </c>
      <c r="L12" s="17">
        <v>4.5026824400090197E-2</v>
      </c>
      <c r="M12" s="17"/>
      <c r="N12" s="17">
        <v>7.78213055396237E-2</v>
      </c>
      <c r="O12" s="17">
        <v>9.9954436990146597E-2</v>
      </c>
      <c r="P12" s="17">
        <v>0.124332137448543</v>
      </c>
      <c r="Q12" s="17">
        <v>7.95946012124812E-2</v>
      </c>
      <c r="R12" s="17"/>
      <c r="S12" s="17">
        <v>8.3199863742454694E-2</v>
      </c>
      <c r="T12" s="17">
        <v>9.5162805820506E-2</v>
      </c>
      <c r="U12" s="17">
        <v>5.1999172478047501E-2</v>
      </c>
      <c r="V12" s="17">
        <v>8.2168465871761506E-2</v>
      </c>
      <c r="W12" s="17">
        <v>9.7362567709646006E-2</v>
      </c>
      <c r="X12" s="17">
        <v>0.158171812529976</v>
      </c>
      <c r="Y12" s="17">
        <v>0.110136158121856</v>
      </c>
      <c r="Z12" s="17">
        <v>0.11483779360405</v>
      </c>
      <c r="AA12" s="17">
        <v>8.9310697894816396E-2</v>
      </c>
      <c r="AB12" s="17">
        <v>6.5339427988619206E-2</v>
      </c>
      <c r="AC12" s="17">
        <v>9.6928415786294297E-2</v>
      </c>
      <c r="AD12" s="17">
        <v>9.8694693895817906E-2</v>
      </c>
      <c r="AE12" s="17"/>
      <c r="AF12" s="17">
        <v>9.6612696212268104E-2</v>
      </c>
      <c r="AG12" s="17">
        <v>7.02214951660666E-2</v>
      </c>
      <c r="AH12" s="17">
        <v>0.102874529436768</v>
      </c>
      <c r="AI12" s="17">
        <v>0.111462256351658</v>
      </c>
      <c r="AJ12" s="17"/>
      <c r="AK12" s="17">
        <v>7.8474628932788101E-2</v>
      </c>
      <c r="AL12" s="17">
        <v>6.1922912431282597E-2</v>
      </c>
      <c r="AM12" s="17"/>
      <c r="AN12" s="17">
        <v>9.3865276639076303E-2</v>
      </c>
      <c r="AO12" s="17">
        <v>0.118602262507513</v>
      </c>
      <c r="AP12" s="17">
        <v>6.0885098550007101E-2</v>
      </c>
      <c r="AQ12" s="17">
        <v>7.9011826754232406E-2</v>
      </c>
      <c r="AR12" s="17">
        <v>8.8670668143422199E-2</v>
      </c>
      <c r="AS12" s="17">
        <v>0.113597254442752</v>
      </c>
      <c r="AT12" s="17"/>
      <c r="AU12" s="17">
        <v>9.7207319053687402E-2</v>
      </c>
      <c r="AV12" s="17">
        <v>8.8298467688394097E-2</v>
      </c>
      <c r="AW12" s="17"/>
      <c r="AX12" s="17">
        <v>9.8954382926056503E-2</v>
      </c>
      <c r="AY12" s="17">
        <v>9.2615422268930506E-2</v>
      </c>
      <c r="AZ12" s="17"/>
      <c r="BA12" s="17">
        <v>8.6253994009032497E-2</v>
      </c>
      <c r="BB12" s="17">
        <v>0.13324782164774099</v>
      </c>
      <c r="BC12" s="17"/>
      <c r="BD12" s="17">
        <v>7.9416897117519605E-2</v>
      </c>
      <c r="BE12" s="17"/>
      <c r="BF12" s="17">
        <v>7.8252624240725904E-2</v>
      </c>
      <c r="BG12" s="17"/>
      <c r="BH12" s="17">
        <v>5.9755669868346697E-2</v>
      </c>
      <c r="BI12" s="17"/>
      <c r="BJ12" s="17">
        <v>0.10627768820440001</v>
      </c>
      <c r="BK12" s="17"/>
      <c r="BL12" s="17">
        <v>0.14986954642823599</v>
      </c>
      <c r="BM12" s="17">
        <v>8.1528956350344003E-2</v>
      </c>
      <c r="BN12" s="17">
        <v>7.2573004853841203E-2</v>
      </c>
      <c r="BO12" s="17">
        <v>9.6170005300259306E-2</v>
      </c>
      <c r="BP12" s="17"/>
      <c r="BQ12" s="17">
        <v>0.10439912702540501</v>
      </c>
      <c r="BR12" s="17">
        <v>6.3549147151823096E-2</v>
      </c>
      <c r="BS12" s="17">
        <v>8.5066945349106901E-2</v>
      </c>
      <c r="BT12" s="17">
        <v>6.33084734526599E-2</v>
      </c>
      <c r="BU12" s="17">
        <v>0.15312784543743399</v>
      </c>
      <c r="BV12" s="17">
        <v>6.9322109226130899E-2</v>
      </c>
      <c r="BW12" s="17"/>
      <c r="BX12" s="17">
        <v>0.122683365801575</v>
      </c>
      <c r="BY12" s="17">
        <v>8.9198268857800994E-2</v>
      </c>
      <c r="BZ12" s="17">
        <v>8.0591366622908306E-2</v>
      </c>
      <c r="CA12" s="17">
        <v>6.8336745535663407E-2</v>
      </c>
      <c r="CB12" s="17">
        <v>0.134306647759311</v>
      </c>
      <c r="CC12" s="17">
        <v>6.6073061165398905E-2</v>
      </c>
    </row>
    <row r="13" spans="2:81" x14ac:dyDescent="0.35">
      <c r="B13" s="18" t="s">
        <v>429</v>
      </c>
      <c r="C13" s="17">
        <v>8.9552692744334805E-2</v>
      </c>
      <c r="D13" s="17">
        <v>8.9099297060990304E-2</v>
      </c>
      <c r="E13" s="17">
        <v>8.8678129867380606E-2</v>
      </c>
      <c r="F13" s="17"/>
      <c r="G13" s="17">
        <v>0.119078854244264</v>
      </c>
      <c r="H13" s="17">
        <v>0.110452032325738</v>
      </c>
      <c r="I13" s="17">
        <v>0.13202114304816601</v>
      </c>
      <c r="J13" s="17">
        <v>8.0133250705758496E-2</v>
      </c>
      <c r="K13" s="17">
        <v>8.0184769550322901E-2</v>
      </c>
      <c r="L13" s="17">
        <v>3.3745529091614303E-2</v>
      </c>
      <c r="M13" s="17"/>
      <c r="N13" s="17">
        <v>7.2867952746853495E-2</v>
      </c>
      <c r="O13" s="17">
        <v>0.11239655663178499</v>
      </c>
      <c r="P13" s="17">
        <v>8.8283179703125103E-2</v>
      </c>
      <c r="Q13" s="17">
        <v>8.70532231602755E-2</v>
      </c>
      <c r="R13" s="17"/>
      <c r="S13" s="17">
        <v>0.13864512351370201</v>
      </c>
      <c r="T13" s="17">
        <v>6.3199671550330003E-2</v>
      </c>
      <c r="U13" s="17">
        <v>0.105899107600759</v>
      </c>
      <c r="V13" s="17">
        <v>5.0642965968336298E-2</v>
      </c>
      <c r="W13" s="17">
        <v>8.3412182006954494E-2</v>
      </c>
      <c r="X13" s="17">
        <v>7.7798808563308203E-2</v>
      </c>
      <c r="Y13" s="17">
        <v>8.6362794382393707E-2</v>
      </c>
      <c r="Z13" s="17">
        <v>6.8372943741970796E-2</v>
      </c>
      <c r="AA13" s="17">
        <v>7.2520948743124702E-2</v>
      </c>
      <c r="AB13" s="17">
        <v>0.14282922440129001</v>
      </c>
      <c r="AC13" s="17">
        <v>8.3491089965150797E-2</v>
      </c>
      <c r="AD13" s="17">
        <v>0.10213877271463701</v>
      </c>
      <c r="AE13" s="17"/>
      <c r="AF13" s="17">
        <v>8.3004137387141699E-2</v>
      </c>
      <c r="AG13" s="17">
        <v>0.14339496220251199</v>
      </c>
      <c r="AH13" s="17">
        <v>7.7034135030819795E-2</v>
      </c>
      <c r="AI13" s="17">
        <v>8.9841476406758894E-2</v>
      </c>
      <c r="AJ13" s="17"/>
      <c r="AK13" s="17">
        <v>0.108972120625543</v>
      </c>
      <c r="AL13" s="17">
        <v>0.153707881483022</v>
      </c>
      <c r="AM13" s="17"/>
      <c r="AN13" s="17">
        <v>0.12513462069871301</v>
      </c>
      <c r="AO13" s="17">
        <v>7.6124759581820398E-2</v>
      </c>
      <c r="AP13" s="17">
        <v>0.111881884341811</v>
      </c>
      <c r="AQ13" s="17">
        <v>5.4991069736390903E-2</v>
      </c>
      <c r="AR13" s="17">
        <v>9.3284290745532794E-2</v>
      </c>
      <c r="AS13" s="17">
        <v>3.38096205886445E-2</v>
      </c>
      <c r="AT13" s="17"/>
      <c r="AU13" s="17">
        <v>5.4201012976466303E-2</v>
      </c>
      <c r="AV13" s="17">
        <v>0.13680978001633201</v>
      </c>
      <c r="AW13" s="17"/>
      <c r="AX13" s="17">
        <v>0.103330781029031</v>
      </c>
      <c r="AY13" s="17">
        <v>8.6234838937256794E-2</v>
      </c>
      <c r="AZ13" s="17"/>
      <c r="BA13" s="17">
        <v>8.0029229068561303E-2</v>
      </c>
      <c r="BB13" s="17">
        <v>0.13863115959898001</v>
      </c>
      <c r="BC13" s="17"/>
      <c r="BD13" s="17">
        <v>8.4023637294689604E-2</v>
      </c>
      <c r="BE13" s="17"/>
      <c r="BF13" s="17">
        <v>6.4243623358458804E-2</v>
      </c>
      <c r="BG13" s="17"/>
      <c r="BH13" s="17">
        <v>0.14845565072834199</v>
      </c>
      <c r="BI13" s="17"/>
      <c r="BJ13" s="17">
        <v>9.2167648084935994E-2</v>
      </c>
      <c r="BK13" s="17"/>
      <c r="BL13" s="17">
        <v>0.188106780338856</v>
      </c>
      <c r="BM13" s="17">
        <v>7.5943008562286904E-2</v>
      </c>
      <c r="BN13" s="17">
        <v>4.7612457340407997E-2</v>
      </c>
      <c r="BO13" s="17">
        <v>9.1265071522958097E-2</v>
      </c>
      <c r="BP13" s="17"/>
      <c r="BQ13" s="17">
        <v>8.0864984805136805E-2</v>
      </c>
      <c r="BR13" s="17">
        <v>4.8291782280170503E-2</v>
      </c>
      <c r="BS13" s="17">
        <v>5.61900694593538E-2</v>
      </c>
      <c r="BT13" s="17">
        <v>0.13466066261101001</v>
      </c>
      <c r="BU13" s="17">
        <v>0.113629789644927</v>
      </c>
      <c r="BV13" s="17">
        <v>0.134595574546342</v>
      </c>
      <c r="BW13" s="17"/>
      <c r="BX13" s="17">
        <v>8.8041586466074601E-2</v>
      </c>
      <c r="BY13" s="17">
        <v>6.7570722545456693E-2</v>
      </c>
      <c r="BZ13" s="17">
        <v>5.2390050419129301E-2</v>
      </c>
      <c r="CA13" s="17">
        <v>0.101310707078151</v>
      </c>
      <c r="CB13" s="17">
        <v>0.177015676473602</v>
      </c>
      <c r="CC13" s="17">
        <v>0.131976402858176</v>
      </c>
    </row>
    <row r="14" spans="2:81" x14ac:dyDescent="0.35">
      <c r="B14" s="18" t="s">
        <v>87</v>
      </c>
      <c r="C14" s="19">
        <v>3.8376366570740901E-2</v>
      </c>
      <c r="D14" s="19">
        <v>3.78034146565282E-2</v>
      </c>
      <c r="E14" s="19">
        <v>3.9099287089669602E-2</v>
      </c>
      <c r="F14" s="19"/>
      <c r="G14" s="19">
        <v>5.5890547651844202E-2</v>
      </c>
      <c r="H14" s="19">
        <v>4.5426551014710902E-2</v>
      </c>
      <c r="I14" s="19">
        <v>3.82594091706151E-2</v>
      </c>
      <c r="J14" s="19">
        <v>3.06013418468058E-2</v>
      </c>
      <c r="K14" s="19">
        <v>5.5188333574639398E-2</v>
      </c>
      <c r="L14" s="19">
        <v>1.683832708322E-2</v>
      </c>
      <c r="M14" s="19"/>
      <c r="N14" s="19">
        <v>2.81912839690719E-2</v>
      </c>
      <c r="O14" s="19">
        <v>2.3845088931598101E-2</v>
      </c>
      <c r="P14" s="19">
        <v>5.7887016131931701E-2</v>
      </c>
      <c r="Q14" s="19">
        <v>4.6478611914655202E-2</v>
      </c>
      <c r="R14" s="19"/>
      <c r="S14" s="19">
        <v>2.3013649923534801E-2</v>
      </c>
      <c r="T14" s="19">
        <v>4.0065078111369702E-2</v>
      </c>
      <c r="U14" s="19">
        <v>5.2056526419313999E-2</v>
      </c>
      <c r="V14" s="19">
        <v>8.8089352155291106E-3</v>
      </c>
      <c r="W14" s="19">
        <v>3.8796294489745302E-2</v>
      </c>
      <c r="X14" s="19">
        <v>5.7069316912780499E-2</v>
      </c>
      <c r="Y14" s="19">
        <v>1.7879578875672899E-2</v>
      </c>
      <c r="Z14" s="19">
        <v>3.2880175126128799E-2</v>
      </c>
      <c r="AA14" s="19">
        <v>5.7650737233670001E-2</v>
      </c>
      <c r="AB14" s="19">
        <v>4.9514240184439298E-2</v>
      </c>
      <c r="AC14" s="19">
        <v>2.72949129466214E-2</v>
      </c>
      <c r="AD14" s="19">
        <v>8.2674539719975196E-2</v>
      </c>
      <c r="AE14" s="19"/>
      <c r="AF14" s="19">
        <v>3.7929367652540798E-2</v>
      </c>
      <c r="AG14" s="19">
        <v>3.5072797802272002E-2</v>
      </c>
      <c r="AH14" s="19">
        <v>2.9696760200185201E-2</v>
      </c>
      <c r="AI14" s="19">
        <v>9.5632377259777399E-2</v>
      </c>
      <c r="AJ14" s="19"/>
      <c r="AK14" s="19">
        <v>3.3318202422257498E-2</v>
      </c>
      <c r="AL14" s="19">
        <v>4.2915322963888801E-2</v>
      </c>
      <c r="AM14" s="19"/>
      <c r="AN14" s="19">
        <v>3.6338023084284701E-2</v>
      </c>
      <c r="AO14" s="19">
        <v>3.5449643699825402E-2</v>
      </c>
      <c r="AP14" s="19">
        <v>7.0860710697117302E-2</v>
      </c>
      <c r="AQ14" s="19">
        <v>2.8264166907690898E-2</v>
      </c>
      <c r="AR14" s="19">
        <v>2.6302593883990099E-2</v>
      </c>
      <c r="AS14" s="19">
        <v>4.8279790464193499E-2</v>
      </c>
      <c r="AT14" s="19"/>
      <c r="AU14" s="19">
        <v>3.5055488456413E-2</v>
      </c>
      <c r="AV14" s="19">
        <v>4.1176615037665697E-2</v>
      </c>
      <c r="AW14" s="19"/>
      <c r="AX14" s="19">
        <v>5.63506694914198E-2</v>
      </c>
      <c r="AY14" s="19">
        <v>3.4048036824067297E-2</v>
      </c>
      <c r="AZ14" s="19"/>
      <c r="BA14" s="19">
        <v>3.5419504898175198E-2</v>
      </c>
      <c r="BB14" s="19">
        <v>5.3745757561417397E-2</v>
      </c>
      <c r="BC14" s="19"/>
      <c r="BD14" s="19">
        <v>3.45945333680822E-2</v>
      </c>
      <c r="BE14" s="19"/>
      <c r="BF14" s="19">
        <v>3.01224357247558E-2</v>
      </c>
      <c r="BG14" s="19"/>
      <c r="BH14" s="19">
        <v>4.1638433078007103E-2</v>
      </c>
      <c r="BI14" s="19"/>
      <c r="BJ14" s="19">
        <v>1.7803965806579398E-2</v>
      </c>
      <c r="BK14" s="19"/>
      <c r="BL14" s="19">
        <v>4.1589170334749903E-2</v>
      </c>
      <c r="BM14" s="19">
        <v>3.2040527563241002E-2</v>
      </c>
      <c r="BN14" s="19">
        <v>2.9965706997046399E-2</v>
      </c>
      <c r="BO14" s="19">
        <v>5.0552883722826999E-2</v>
      </c>
      <c r="BP14" s="19"/>
      <c r="BQ14" s="19">
        <v>4.75331451362059E-2</v>
      </c>
      <c r="BR14" s="19">
        <v>2.25408949263666E-2</v>
      </c>
      <c r="BS14" s="19">
        <v>2.00057106625302E-2</v>
      </c>
      <c r="BT14" s="19">
        <v>9.7521583083527309E-3</v>
      </c>
      <c r="BU14" s="19">
        <v>1.68224779382894E-2</v>
      </c>
      <c r="BV14" s="19">
        <v>4.8918451445623998E-2</v>
      </c>
      <c r="BW14" s="19"/>
      <c r="BX14" s="19">
        <v>4.5308928479551598E-2</v>
      </c>
      <c r="BY14" s="19">
        <v>3.13875195235978E-2</v>
      </c>
      <c r="BZ14" s="19">
        <v>3.27032564929048E-2</v>
      </c>
      <c r="CA14" s="19">
        <v>2.2919500921029099E-2</v>
      </c>
      <c r="CB14" s="19">
        <v>1.21616409995967E-2</v>
      </c>
      <c r="CC14" s="19">
        <v>4.0304727556952198E-2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CC19"/>
  <sheetViews>
    <sheetView showGridLines="0" topLeftCell="A5" workbookViewId="0">
      <pane xSplit="2" topLeftCell="C1" activePane="topRight" state="frozen"/>
      <selection pane="topRight" activeCell="BH12" sqref="BH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428</v>
      </c>
      <c r="C9" s="17">
        <v>0.62471870964785503</v>
      </c>
      <c r="D9" s="17">
        <v>0.63346516559986699</v>
      </c>
      <c r="E9" s="17">
        <v>0.61464389697534305</v>
      </c>
      <c r="F9" s="17"/>
      <c r="G9" s="17">
        <v>0.44582434804261301</v>
      </c>
      <c r="H9" s="17">
        <v>0.54338724227675195</v>
      </c>
      <c r="I9" s="17">
        <v>0.570483023556836</v>
      </c>
      <c r="J9" s="17">
        <v>0.65294469032193603</v>
      </c>
      <c r="K9" s="17">
        <v>0.70721864790614297</v>
      </c>
      <c r="L9" s="17">
        <v>0.77034983722782902</v>
      </c>
      <c r="M9" s="17"/>
      <c r="N9" s="17">
        <v>0.61552739190761696</v>
      </c>
      <c r="O9" s="17">
        <v>0.61078470055468403</v>
      </c>
      <c r="P9" s="17">
        <v>0.64738651389147295</v>
      </c>
      <c r="Q9" s="17">
        <v>0.62436007375118996</v>
      </c>
      <c r="R9" s="17"/>
      <c r="S9" s="17">
        <v>0.58753704263393802</v>
      </c>
      <c r="T9" s="17">
        <v>0.684604481620397</v>
      </c>
      <c r="U9" s="17">
        <v>0.66106350412216897</v>
      </c>
      <c r="V9" s="17">
        <v>0.62555204685355603</v>
      </c>
      <c r="W9" s="17">
        <v>0.599125274293554</v>
      </c>
      <c r="X9" s="17">
        <v>0.55085187969645499</v>
      </c>
      <c r="Y9" s="17">
        <v>0.64673194001782097</v>
      </c>
      <c r="Z9" s="17">
        <v>0.65387419846635897</v>
      </c>
      <c r="AA9" s="17">
        <v>0.62304442949663097</v>
      </c>
      <c r="AB9" s="17">
        <v>0.66680956895327803</v>
      </c>
      <c r="AC9" s="17">
        <v>0.64236920613898896</v>
      </c>
      <c r="AD9" s="17">
        <v>0.42891701995815701</v>
      </c>
      <c r="AE9" s="17"/>
      <c r="AF9" s="17">
        <v>0.62628969359136899</v>
      </c>
      <c r="AG9" s="17">
        <v>0.70812932084005997</v>
      </c>
      <c r="AH9" s="17">
        <v>0.64827300149719602</v>
      </c>
      <c r="AI9" s="17">
        <v>0.43571528916088098</v>
      </c>
      <c r="AJ9" s="17"/>
      <c r="AK9" s="17">
        <v>0.57151101031351803</v>
      </c>
      <c r="AL9" s="17">
        <v>0.547619681372845</v>
      </c>
      <c r="AM9" s="17"/>
      <c r="AN9" s="17">
        <v>0.57638199492513198</v>
      </c>
      <c r="AO9" s="17">
        <v>0.653385422973911</v>
      </c>
      <c r="AP9" s="17">
        <v>0.60125882931852903</v>
      </c>
      <c r="AQ9" s="17">
        <v>0.66306002582150503</v>
      </c>
      <c r="AR9" s="17">
        <v>0.67008662510047501</v>
      </c>
      <c r="AS9" s="17">
        <v>0.505940309463907</v>
      </c>
      <c r="AT9" s="17"/>
      <c r="AU9" s="17">
        <v>0.63327249140014996</v>
      </c>
      <c r="AV9" s="17">
        <v>0.61437727049657698</v>
      </c>
      <c r="AW9" s="17"/>
      <c r="AX9" s="17">
        <v>0.62957638959579099</v>
      </c>
      <c r="AY9" s="17">
        <v>0.62354894853326504</v>
      </c>
      <c r="AZ9" s="17"/>
      <c r="BA9" s="17">
        <v>0.64895973385838102</v>
      </c>
      <c r="BB9" s="17">
        <v>0.49796282479111098</v>
      </c>
      <c r="BC9" s="17"/>
      <c r="BD9" s="17">
        <v>0.68480904404138099</v>
      </c>
      <c r="BE9" s="17"/>
      <c r="BF9" s="17">
        <v>0.68721893688760105</v>
      </c>
      <c r="BG9" s="17"/>
      <c r="BH9" s="17">
        <v>0.70686415791810597</v>
      </c>
      <c r="BI9" s="17"/>
      <c r="BJ9" s="17">
        <v>0.69011752066350296</v>
      </c>
      <c r="BK9" s="17"/>
      <c r="BL9" s="17">
        <v>0.54658481305120399</v>
      </c>
      <c r="BM9" s="17">
        <v>0.71682912360689399</v>
      </c>
      <c r="BN9" s="17">
        <v>0.73524651717850698</v>
      </c>
      <c r="BO9" s="17">
        <v>0.47607711485730297</v>
      </c>
      <c r="BP9" s="17"/>
      <c r="BQ9" s="17">
        <v>0.60744155869805605</v>
      </c>
      <c r="BR9" s="17">
        <v>0.73856508058987003</v>
      </c>
      <c r="BS9" s="17">
        <v>0.715834324139903</v>
      </c>
      <c r="BT9" s="17">
        <v>0.60669091163815503</v>
      </c>
      <c r="BU9" s="17">
        <v>0.46897670728337998</v>
      </c>
      <c r="BV9" s="17">
        <v>0.55218266945715699</v>
      </c>
      <c r="BW9" s="17"/>
      <c r="BX9" s="17">
        <v>0.58176025622212302</v>
      </c>
      <c r="BY9" s="17">
        <v>0.71124731990116496</v>
      </c>
      <c r="BZ9" s="17">
        <v>0.68947267372276599</v>
      </c>
      <c r="CA9" s="17">
        <v>0.59113595084756299</v>
      </c>
      <c r="CB9" s="17">
        <v>0.412565981816505</v>
      </c>
      <c r="CC9" s="17">
        <v>0.53305588164815598</v>
      </c>
    </row>
    <row r="10" spans="2:81" x14ac:dyDescent="0.35">
      <c r="B10" s="18" t="s">
        <v>58</v>
      </c>
      <c r="C10" s="17">
        <v>0.15440040583568099</v>
      </c>
      <c r="D10" s="17">
        <v>0.13546598132392301</v>
      </c>
      <c r="E10" s="17">
        <v>0.17320723321824699</v>
      </c>
      <c r="F10" s="17"/>
      <c r="G10" s="17">
        <v>0.16942087118354399</v>
      </c>
      <c r="H10" s="17">
        <v>0.24170178193318101</v>
      </c>
      <c r="I10" s="17">
        <v>0.13896543978967199</v>
      </c>
      <c r="J10" s="17">
        <v>0.16776713342798599</v>
      </c>
      <c r="K10" s="17">
        <v>0.12620798687088</v>
      </c>
      <c r="L10" s="17">
        <v>9.46574700202754E-2</v>
      </c>
      <c r="M10" s="17"/>
      <c r="N10" s="17">
        <v>0.16890033742872701</v>
      </c>
      <c r="O10" s="17">
        <v>0.16007768681693399</v>
      </c>
      <c r="P10" s="17">
        <v>0.14756846371243601</v>
      </c>
      <c r="Q10" s="17">
        <v>0.14144125692134299</v>
      </c>
      <c r="R10" s="17"/>
      <c r="S10" s="17">
        <v>0.16651242986741599</v>
      </c>
      <c r="T10" s="17">
        <v>0.17120198580153401</v>
      </c>
      <c r="U10" s="17">
        <v>0.152981542201477</v>
      </c>
      <c r="V10" s="17">
        <v>0.16868585461295699</v>
      </c>
      <c r="W10" s="17">
        <v>0.116581323355921</v>
      </c>
      <c r="X10" s="17">
        <v>0.162083230173899</v>
      </c>
      <c r="Y10" s="17">
        <v>0.175866773354623</v>
      </c>
      <c r="Z10" s="17">
        <v>0.16663370665052199</v>
      </c>
      <c r="AA10" s="17">
        <v>0.13817278595299801</v>
      </c>
      <c r="AB10" s="17">
        <v>0.12880341532350301</v>
      </c>
      <c r="AC10" s="17">
        <v>0.14858927371897401</v>
      </c>
      <c r="AD10" s="17">
        <v>0.103423565011765</v>
      </c>
      <c r="AE10" s="17"/>
      <c r="AF10" s="17">
        <v>0.15398770487299901</v>
      </c>
      <c r="AG10" s="17">
        <v>0.100603787492027</v>
      </c>
      <c r="AH10" s="17">
        <v>0.117801064664545</v>
      </c>
      <c r="AI10" s="17">
        <v>0.120453441145756</v>
      </c>
      <c r="AJ10" s="17"/>
      <c r="AK10" s="17">
        <v>0.24608582251017899</v>
      </c>
      <c r="AL10" s="17">
        <v>0.172846752990688</v>
      </c>
      <c r="AM10" s="17"/>
      <c r="AN10" s="17">
        <v>0.168951797741555</v>
      </c>
      <c r="AO10" s="17">
        <v>0.15514181202638599</v>
      </c>
      <c r="AP10" s="17">
        <v>0.13190448044132899</v>
      </c>
      <c r="AQ10" s="17">
        <v>0.14461090664573001</v>
      </c>
      <c r="AR10" s="17">
        <v>0.15556510320811601</v>
      </c>
      <c r="AS10" s="17">
        <v>0.170431170405554</v>
      </c>
      <c r="AT10" s="17"/>
      <c r="AU10" s="17">
        <v>0.153663685001695</v>
      </c>
      <c r="AV10" s="17">
        <v>0.156487689361686</v>
      </c>
      <c r="AW10" s="17"/>
      <c r="AX10" s="17">
        <v>0.15858904569399199</v>
      </c>
      <c r="AY10" s="17">
        <v>0.15339175395210999</v>
      </c>
      <c r="AZ10" s="17"/>
      <c r="BA10" s="17">
        <v>0.142519210074396</v>
      </c>
      <c r="BB10" s="17">
        <v>0.216159803882087</v>
      </c>
      <c r="BC10" s="17"/>
      <c r="BD10" s="17">
        <v>0.128544436780032</v>
      </c>
      <c r="BE10" s="17"/>
      <c r="BF10" s="17">
        <v>0.123769982182186</v>
      </c>
      <c r="BG10" s="17"/>
      <c r="BH10" s="17">
        <v>9.8101043773595797E-2</v>
      </c>
      <c r="BI10" s="17"/>
      <c r="BJ10" s="17">
        <v>0.124136571742857</v>
      </c>
      <c r="BK10" s="17"/>
      <c r="BL10" s="17">
        <v>0.171790418834873</v>
      </c>
      <c r="BM10" s="17">
        <v>0.105583500360151</v>
      </c>
      <c r="BN10" s="17">
        <v>0.119250904267034</v>
      </c>
      <c r="BO10" s="17">
        <v>0.22235422553002099</v>
      </c>
      <c r="BP10" s="17"/>
      <c r="BQ10" s="17">
        <v>0.179314093198229</v>
      </c>
      <c r="BR10" s="17">
        <v>0.11837601815415701</v>
      </c>
      <c r="BS10" s="17">
        <v>9.7880094223504993E-2</v>
      </c>
      <c r="BT10" s="17">
        <v>0.18989171045706299</v>
      </c>
      <c r="BU10" s="17">
        <v>0.121981730955821</v>
      </c>
      <c r="BV10" s="17">
        <v>0.20250174965927301</v>
      </c>
      <c r="BW10" s="17"/>
      <c r="BX10" s="17">
        <v>0.21874251259226801</v>
      </c>
      <c r="BY10" s="17">
        <v>0.10982146996082399</v>
      </c>
      <c r="BZ10" s="17">
        <v>9.5706860464816496E-2</v>
      </c>
      <c r="CA10" s="17">
        <v>0.220905527785733</v>
      </c>
      <c r="CB10" s="17">
        <v>0.168982756776107</v>
      </c>
      <c r="CC10" s="17">
        <v>0.18599534688061101</v>
      </c>
    </row>
    <row r="11" spans="2:81" x14ac:dyDescent="0.35">
      <c r="B11" s="18" t="s">
        <v>59</v>
      </c>
      <c r="C11" s="17">
        <v>0.10485939991309901</v>
      </c>
      <c r="D11" s="17">
        <v>0.10308161276272</v>
      </c>
      <c r="E11" s="17">
        <v>0.107037630461563</v>
      </c>
      <c r="F11" s="17"/>
      <c r="G11" s="17">
        <v>0.17150929511775101</v>
      </c>
      <c r="H11" s="17">
        <v>9.3155987268373805E-2</v>
      </c>
      <c r="I11" s="17">
        <v>0.13207035184962601</v>
      </c>
      <c r="J11" s="17">
        <v>7.2858361780491904E-2</v>
      </c>
      <c r="K11" s="17">
        <v>9.1644344917943696E-2</v>
      </c>
      <c r="L11" s="17">
        <v>8.4581885504825399E-2</v>
      </c>
      <c r="M11" s="17"/>
      <c r="N11" s="17">
        <v>0.123029634170508</v>
      </c>
      <c r="O11" s="17">
        <v>9.4612004517541398E-2</v>
      </c>
      <c r="P11" s="17">
        <v>8.2854048811294601E-2</v>
      </c>
      <c r="Q11" s="17">
        <v>0.115615318859984</v>
      </c>
      <c r="R11" s="17"/>
      <c r="S11" s="17">
        <v>0.12768893423324101</v>
      </c>
      <c r="T11" s="17">
        <v>5.3434235590804999E-2</v>
      </c>
      <c r="U11" s="17">
        <v>0.102210132334822</v>
      </c>
      <c r="V11" s="17">
        <v>0.106864619843277</v>
      </c>
      <c r="W11" s="17">
        <v>0.14884938094780301</v>
      </c>
      <c r="X11" s="17">
        <v>7.2077079938125205E-2</v>
      </c>
      <c r="Y11" s="17">
        <v>9.4795447483889503E-2</v>
      </c>
      <c r="Z11" s="17">
        <v>0.11666802837915</v>
      </c>
      <c r="AA11" s="17">
        <v>8.6609793385607398E-2</v>
      </c>
      <c r="AB11" s="17">
        <v>0.110617675418617</v>
      </c>
      <c r="AC11" s="17">
        <v>0.141724752392173</v>
      </c>
      <c r="AD11" s="17">
        <v>0.250880691310229</v>
      </c>
      <c r="AE11" s="17"/>
      <c r="AF11" s="17">
        <v>0.101715067403926</v>
      </c>
      <c r="AG11" s="17">
        <v>8.9690760134879796E-2</v>
      </c>
      <c r="AH11" s="17">
        <v>0.14142779556016799</v>
      </c>
      <c r="AI11" s="17">
        <v>0.23124345543643099</v>
      </c>
      <c r="AJ11" s="17"/>
      <c r="AK11" s="17">
        <v>8.7727517549506195E-2</v>
      </c>
      <c r="AL11" s="17">
        <v>9.3423281992488394E-2</v>
      </c>
      <c r="AM11" s="17"/>
      <c r="AN11" s="17">
        <v>0.112085236302324</v>
      </c>
      <c r="AO11" s="17">
        <v>0.101151037813558</v>
      </c>
      <c r="AP11" s="17">
        <v>0.134016194825476</v>
      </c>
      <c r="AQ11" s="17">
        <v>9.6487525115465697E-2</v>
      </c>
      <c r="AR11" s="17">
        <v>4.5444706638951497E-2</v>
      </c>
      <c r="AS11" s="17">
        <v>0.20054564769955099</v>
      </c>
      <c r="AT11" s="17"/>
      <c r="AU11" s="17">
        <v>0.102630294006175</v>
      </c>
      <c r="AV11" s="17">
        <v>0.108556273114124</v>
      </c>
      <c r="AW11" s="17"/>
      <c r="AX11" s="17">
        <v>0.106020570482858</v>
      </c>
      <c r="AY11" s="17">
        <v>0.104579782442522</v>
      </c>
      <c r="AZ11" s="17"/>
      <c r="BA11" s="17">
        <v>0.107096065759961</v>
      </c>
      <c r="BB11" s="17">
        <v>9.4897908207833198E-2</v>
      </c>
      <c r="BC11" s="17"/>
      <c r="BD11" s="17">
        <v>8.9730587805512907E-2</v>
      </c>
      <c r="BE11" s="17"/>
      <c r="BF11" s="17">
        <v>9.0718588379354703E-2</v>
      </c>
      <c r="BG11" s="17"/>
      <c r="BH11" s="17">
        <v>0.11944086929472</v>
      </c>
      <c r="BI11" s="17"/>
      <c r="BJ11" s="17">
        <v>0.13156805270654001</v>
      </c>
      <c r="BK11" s="17"/>
      <c r="BL11" s="17">
        <v>0.128843941765724</v>
      </c>
      <c r="BM11" s="17">
        <v>5.9226639644187902E-2</v>
      </c>
      <c r="BN11" s="17">
        <v>9.1330159172258202E-2</v>
      </c>
      <c r="BO11" s="17">
        <v>0.14490692114682899</v>
      </c>
      <c r="BP11" s="17"/>
      <c r="BQ11" s="17">
        <v>9.0099637016004999E-2</v>
      </c>
      <c r="BR11" s="17">
        <v>6.5193131136663404E-2</v>
      </c>
      <c r="BS11" s="17">
        <v>0.11356715732103199</v>
      </c>
      <c r="BT11" s="17">
        <v>8.0102112384473095E-2</v>
      </c>
      <c r="BU11" s="17">
        <v>0.17558401748394301</v>
      </c>
      <c r="BV11" s="17">
        <v>0.16063004647047799</v>
      </c>
      <c r="BW11" s="17"/>
      <c r="BX11" s="17">
        <v>8.75733670770273E-2</v>
      </c>
      <c r="BY11" s="17">
        <v>9.8114449668326206E-2</v>
      </c>
      <c r="BZ11" s="17">
        <v>0.11389107667722601</v>
      </c>
      <c r="CA11" s="17">
        <v>0.10655218149783301</v>
      </c>
      <c r="CB11" s="17">
        <v>0.117681383532588</v>
      </c>
      <c r="CC11" s="17">
        <v>0.19692603347486201</v>
      </c>
    </row>
    <row r="12" spans="2:81" x14ac:dyDescent="0.35">
      <c r="B12" s="18" t="s">
        <v>102</v>
      </c>
      <c r="C12" s="17">
        <v>4.8862842651953703E-2</v>
      </c>
      <c r="D12" s="17">
        <v>5.0623669552464598E-2</v>
      </c>
      <c r="E12" s="17">
        <v>4.7402431169460198E-2</v>
      </c>
      <c r="F12" s="17"/>
      <c r="G12" s="17">
        <v>0.104264428887513</v>
      </c>
      <c r="H12" s="17">
        <v>5.4826058274510203E-2</v>
      </c>
      <c r="I12" s="17">
        <v>5.6597253486327097E-2</v>
      </c>
      <c r="J12" s="17">
        <v>4.2858463716236403E-2</v>
      </c>
      <c r="K12" s="17">
        <v>1.4260801247743499E-2</v>
      </c>
      <c r="L12" s="17">
        <v>3.02484442896475E-2</v>
      </c>
      <c r="M12" s="17"/>
      <c r="N12" s="17">
        <v>3.6760108095927398E-2</v>
      </c>
      <c r="O12" s="17">
        <v>5.7894911162450297E-2</v>
      </c>
      <c r="P12" s="17">
        <v>4.4084078521120999E-2</v>
      </c>
      <c r="Q12" s="17">
        <v>5.7272442254465698E-2</v>
      </c>
      <c r="R12" s="17"/>
      <c r="S12" s="17">
        <v>4.2812660881325397E-2</v>
      </c>
      <c r="T12" s="17">
        <v>4.7556013883327003E-2</v>
      </c>
      <c r="U12" s="17">
        <v>1.12978240576875E-2</v>
      </c>
      <c r="V12" s="17">
        <v>7.3939541695696803E-2</v>
      </c>
      <c r="W12" s="17">
        <v>4.9779555036513497E-2</v>
      </c>
      <c r="X12" s="17">
        <v>7.8375231770429599E-2</v>
      </c>
      <c r="Y12" s="17">
        <v>4.6653565241545299E-2</v>
      </c>
      <c r="Z12" s="17">
        <v>3.2595337471867297E-2</v>
      </c>
      <c r="AA12" s="17">
        <v>5.5094450098810803E-2</v>
      </c>
      <c r="AB12" s="17">
        <v>3.3344241689048801E-2</v>
      </c>
      <c r="AC12" s="17">
        <v>2.6172916626769301E-2</v>
      </c>
      <c r="AD12" s="17">
        <v>0.10224329149565101</v>
      </c>
      <c r="AE12" s="17"/>
      <c r="AF12" s="17">
        <v>4.96441797925695E-2</v>
      </c>
      <c r="AG12" s="17">
        <v>4.5287473361993701E-2</v>
      </c>
      <c r="AH12" s="17">
        <v>2.8476032523885302E-2</v>
      </c>
      <c r="AI12" s="17">
        <v>0.11826820031549599</v>
      </c>
      <c r="AJ12" s="17"/>
      <c r="AK12" s="17">
        <v>3.5379251517258903E-2</v>
      </c>
      <c r="AL12" s="17">
        <v>6.4113656868201904E-2</v>
      </c>
      <c r="AM12" s="17"/>
      <c r="AN12" s="17">
        <v>6.9527198923983194E-2</v>
      </c>
      <c r="AO12" s="17">
        <v>4.2850814529383899E-2</v>
      </c>
      <c r="AP12" s="17">
        <v>3.5192963718093002E-2</v>
      </c>
      <c r="AQ12" s="17">
        <v>3.1893766666923999E-2</v>
      </c>
      <c r="AR12" s="17">
        <v>5.9005081001521902E-2</v>
      </c>
      <c r="AS12" s="17">
        <v>5.0777533701786198E-2</v>
      </c>
      <c r="AT12" s="17"/>
      <c r="AU12" s="17">
        <v>4.7368688331614603E-2</v>
      </c>
      <c r="AV12" s="17">
        <v>4.9392780846536297E-2</v>
      </c>
      <c r="AW12" s="17"/>
      <c r="AX12" s="17">
        <v>2.2135886356416199E-2</v>
      </c>
      <c r="AY12" s="17">
        <v>5.5298868598691799E-2</v>
      </c>
      <c r="AZ12" s="17"/>
      <c r="BA12" s="17">
        <v>4.3329542508239602E-2</v>
      </c>
      <c r="BB12" s="17">
        <v>7.7338903349113294E-2</v>
      </c>
      <c r="BC12" s="17"/>
      <c r="BD12" s="17">
        <v>3.7090357588839502E-2</v>
      </c>
      <c r="BE12" s="17"/>
      <c r="BF12" s="17">
        <v>3.7735836552728601E-2</v>
      </c>
      <c r="BG12" s="17"/>
      <c r="BH12" s="17">
        <v>2.14920213268406E-2</v>
      </c>
      <c r="BI12" s="17"/>
      <c r="BJ12" s="17">
        <v>3.4070207233022301E-2</v>
      </c>
      <c r="BK12" s="17"/>
      <c r="BL12" s="17">
        <v>5.2630166566581302E-2</v>
      </c>
      <c r="BM12" s="17">
        <v>4.9406519448300802E-2</v>
      </c>
      <c r="BN12" s="17">
        <v>2.0265464047564401E-2</v>
      </c>
      <c r="BO12" s="17">
        <v>7.5100922177696802E-2</v>
      </c>
      <c r="BP12" s="17"/>
      <c r="BQ12" s="17">
        <v>4.7450198252867899E-2</v>
      </c>
      <c r="BR12" s="17">
        <v>3.2502532246747901E-2</v>
      </c>
      <c r="BS12" s="17">
        <v>4.0444066518044199E-2</v>
      </c>
      <c r="BT12" s="17">
        <v>6.6952768219331896E-2</v>
      </c>
      <c r="BU12" s="17">
        <v>0.137237650032627</v>
      </c>
      <c r="BV12" s="17">
        <v>1.9201119282297199E-2</v>
      </c>
      <c r="BW12" s="17"/>
      <c r="BX12" s="17">
        <v>4.4399219114471603E-2</v>
      </c>
      <c r="BY12" s="17">
        <v>2.7679999411744802E-2</v>
      </c>
      <c r="BZ12" s="17">
        <v>4.5613799509367003E-2</v>
      </c>
      <c r="CA12" s="17">
        <v>4.1478730706472497E-2</v>
      </c>
      <c r="CB12" s="17">
        <v>0.15672433384864901</v>
      </c>
      <c r="CC12" s="17">
        <v>2.0315105355519499E-2</v>
      </c>
    </row>
    <row r="13" spans="2:81" x14ac:dyDescent="0.35">
      <c r="B13" s="18" t="s">
        <v>429</v>
      </c>
      <c r="C13" s="17">
        <v>2.8687755924991201E-2</v>
      </c>
      <c r="D13" s="17">
        <v>3.7809975270641803E-2</v>
      </c>
      <c r="E13" s="17">
        <v>2.0097454038994302E-2</v>
      </c>
      <c r="F13" s="17"/>
      <c r="G13" s="17">
        <v>3.53752296653344E-2</v>
      </c>
      <c r="H13" s="17">
        <v>3.5654789805155199E-2</v>
      </c>
      <c r="I13" s="17">
        <v>6.6763226168444795E-2</v>
      </c>
      <c r="J13" s="17">
        <v>1.19876424056894E-2</v>
      </c>
      <c r="K13" s="17">
        <v>1.6101243740186202E-2</v>
      </c>
      <c r="L13" s="17">
        <v>1.01048435196313E-2</v>
      </c>
      <c r="M13" s="17"/>
      <c r="N13" s="17">
        <v>2.5850161070809799E-2</v>
      </c>
      <c r="O13" s="17">
        <v>4.1392731324135498E-2</v>
      </c>
      <c r="P13" s="17">
        <v>2.6546048338858999E-2</v>
      </c>
      <c r="Q13" s="17">
        <v>2.1723819087069999E-2</v>
      </c>
      <c r="R13" s="17"/>
      <c r="S13" s="17">
        <v>4.76429175650009E-2</v>
      </c>
      <c r="T13" s="17">
        <v>1.02874238531366E-2</v>
      </c>
      <c r="U13" s="17">
        <v>3.1525570654318998E-2</v>
      </c>
      <c r="V13" s="17">
        <v>8.0095801628249901E-3</v>
      </c>
      <c r="W13" s="17">
        <v>5.2492782431710398E-2</v>
      </c>
      <c r="X13" s="17">
        <v>5.7987789478984898E-2</v>
      </c>
      <c r="Y13" s="17">
        <v>1.00163279328883E-2</v>
      </c>
      <c r="Z13" s="17">
        <v>1.49848157625016E-2</v>
      </c>
      <c r="AA13" s="17">
        <v>3.6346368169452498E-2</v>
      </c>
      <c r="AB13" s="17">
        <v>2.7624612073274199E-2</v>
      </c>
      <c r="AC13" s="17">
        <v>1.54468031852921E-2</v>
      </c>
      <c r="AD13" s="17">
        <v>2.3704490576716902E-2</v>
      </c>
      <c r="AE13" s="17"/>
      <c r="AF13" s="17">
        <v>2.9149262481569099E-2</v>
      </c>
      <c r="AG13" s="17">
        <v>2.9688682972641999E-2</v>
      </c>
      <c r="AH13" s="17">
        <v>1.6806062395222199E-2</v>
      </c>
      <c r="AI13" s="17">
        <v>2.7419769051773901E-2</v>
      </c>
      <c r="AJ13" s="17"/>
      <c r="AK13" s="17">
        <v>3.1025802266768099E-2</v>
      </c>
      <c r="AL13" s="17">
        <v>6.4715256577993596E-2</v>
      </c>
      <c r="AM13" s="17"/>
      <c r="AN13" s="17">
        <v>4.5268914468394199E-2</v>
      </c>
      <c r="AO13" s="17">
        <v>1.6574701132540101E-2</v>
      </c>
      <c r="AP13" s="17">
        <v>3.0636857105828599E-2</v>
      </c>
      <c r="AQ13" s="17">
        <v>3.5295303391487502E-2</v>
      </c>
      <c r="AR13" s="17">
        <v>1.8878979355835698E-2</v>
      </c>
      <c r="AS13" s="17">
        <v>0</v>
      </c>
      <c r="AT13" s="17"/>
      <c r="AU13" s="17">
        <v>2.9458371616795698E-2</v>
      </c>
      <c r="AV13" s="17">
        <v>2.7879072454344699E-2</v>
      </c>
      <c r="AW13" s="17"/>
      <c r="AX13" s="17">
        <v>2.8023586895352101E-2</v>
      </c>
      <c r="AY13" s="17">
        <v>2.88476921728942E-2</v>
      </c>
      <c r="AZ13" s="17"/>
      <c r="BA13" s="17">
        <v>2.1353842759531099E-2</v>
      </c>
      <c r="BB13" s="17">
        <v>6.5981854304088705E-2</v>
      </c>
      <c r="BC13" s="17"/>
      <c r="BD13" s="17">
        <v>3.0840519271381501E-2</v>
      </c>
      <c r="BE13" s="17"/>
      <c r="BF13" s="17">
        <v>3.4623207425184301E-2</v>
      </c>
      <c r="BG13" s="17"/>
      <c r="BH13" s="17">
        <v>2.2522411422446199E-2</v>
      </c>
      <c r="BI13" s="17"/>
      <c r="BJ13" s="17">
        <v>2.0107647654077E-2</v>
      </c>
      <c r="BK13" s="17"/>
      <c r="BL13" s="17">
        <v>3.8494283733219802E-2</v>
      </c>
      <c r="BM13" s="17">
        <v>4.3167283507858402E-2</v>
      </c>
      <c r="BN13" s="17">
        <v>1.04960693418992E-2</v>
      </c>
      <c r="BO13" s="17">
        <v>2.9343722550422099E-2</v>
      </c>
      <c r="BP13" s="17"/>
      <c r="BQ13" s="17">
        <v>2.95557804155131E-2</v>
      </c>
      <c r="BR13" s="17">
        <v>2.88701984963908E-2</v>
      </c>
      <c r="BS13" s="17">
        <v>1.4076701857069201E-2</v>
      </c>
      <c r="BT13" s="17">
        <v>4.6610338992623901E-2</v>
      </c>
      <c r="BU13" s="17">
        <v>2.56006244879175E-2</v>
      </c>
      <c r="BV13" s="17">
        <v>2.09066135975873E-2</v>
      </c>
      <c r="BW13" s="17"/>
      <c r="BX13" s="17">
        <v>2.0911217537196301E-2</v>
      </c>
      <c r="BY13" s="17">
        <v>3.9711664474903298E-2</v>
      </c>
      <c r="BZ13" s="17">
        <v>2.6892694767241401E-2</v>
      </c>
      <c r="CA13" s="17">
        <v>2.4064613669596901E-2</v>
      </c>
      <c r="CB13" s="17">
        <v>6.4509204434175793E-2</v>
      </c>
      <c r="CC13" s="17">
        <v>2.1270530699931199E-2</v>
      </c>
    </row>
    <row r="14" spans="2:81" x14ac:dyDescent="0.35">
      <c r="B14" s="18" t="s">
        <v>87</v>
      </c>
      <c r="C14" s="19">
        <v>3.8470886026420299E-2</v>
      </c>
      <c r="D14" s="19">
        <v>3.9553595490382898E-2</v>
      </c>
      <c r="E14" s="19">
        <v>3.7611354136392501E-2</v>
      </c>
      <c r="F14" s="19"/>
      <c r="G14" s="19">
        <v>7.36058271032453E-2</v>
      </c>
      <c r="H14" s="19">
        <v>3.1274140442028003E-2</v>
      </c>
      <c r="I14" s="19">
        <v>3.5120705149094301E-2</v>
      </c>
      <c r="J14" s="19">
        <v>5.1583708347660302E-2</v>
      </c>
      <c r="K14" s="19">
        <v>4.4566975317104497E-2</v>
      </c>
      <c r="L14" s="19">
        <v>1.00575194377912E-2</v>
      </c>
      <c r="M14" s="19"/>
      <c r="N14" s="19">
        <v>2.9932367326411101E-2</v>
      </c>
      <c r="O14" s="19">
        <v>3.5237965624254602E-2</v>
      </c>
      <c r="P14" s="19">
        <v>5.1560846724816103E-2</v>
      </c>
      <c r="Q14" s="19">
        <v>3.9587089125947002E-2</v>
      </c>
      <c r="R14" s="19"/>
      <c r="S14" s="19">
        <v>2.78060148190791E-2</v>
      </c>
      <c r="T14" s="19">
        <v>3.29158592507999E-2</v>
      </c>
      <c r="U14" s="19">
        <v>4.0921426629525602E-2</v>
      </c>
      <c r="V14" s="19">
        <v>1.6948356831688601E-2</v>
      </c>
      <c r="W14" s="19">
        <v>3.3171683934497903E-2</v>
      </c>
      <c r="X14" s="19">
        <v>7.8624788942106005E-2</v>
      </c>
      <c r="Y14" s="19">
        <v>2.59359459692328E-2</v>
      </c>
      <c r="Z14" s="19">
        <v>1.5243913269599899E-2</v>
      </c>
      <c r="AA14" s="19">
        <v>6.0732172896500999E-2</v>
      </c>
      <c r="AB14" s="19">
        <v>3.2800486542278302E-2</v>
      </c>
      <c r="AC14" s="19">
        <v>2.5697047937802999E-2</v>
      </c>
      <c r="AD14" s="19">
        <v>9.0830941647481095E-2</v>
      </c>
      <c r="AE14" s="19"/>
      <c r="AF14" s="19">
        <v>3.9214091857568599E-2</v>
      </c>
      <c r="AG14" s="19">
        <v>2.65999751983973E-2</v>
      </c>
      <c r="AH14" s="19">
        <v>4.7216043358982197E-2</v>
      </c>
      <c r="AI14" s="19">
        <v>6.6899844889662996E-2</v>
      </c>
      <c r="AJ14" s="19"/>
      <c r="AK14" s="19">
        <v>2.8270595842769398E-2</v>
      </c>
      <c r="AL14" s="19">
        <v>5.7281370197783101E-2</v>
      </c>
      <c r="AM14" s="19"/>
      <c r="AN14" s="19">
        <v>2.7784857638611E-2</v>
      </c>
      <c r="AO14" s="19">
        <v>3.08962115242205E-2</v>
      </c>
      <c r="AP14" s="19">
        <v>6.6990674590745203E-2</v>
      </c>
      <c r="AQ14" s="19">
        <v>2.8652472358887501E-2</v>
      </c>
      <c r="AR14" s="19">
        <v>5.1019504695099603E-2</v>
      </c>
      <c r="AS14" s="19">
        <v>7.2305338729200794E-2</v>
      </c>
      <c r="AT14" s="19"/>
      <c r="AU14" s="19">
        <v>3.3606469643570502E-2</v>
      </c>
      <c r="AV14" s="19">
        <v>4.3306913726732302E-2</v>
      </c>
      <c r="AW14" s="19"/>
      <c r="AX14" s="19">
        <v>5.5654520975592002E-2</v>
      </c>
      <c r="AY14" s="19">
        <v>3.4332954300516701E-2</v>
      </c>
      <c r="AZ14" s="19"/>
      <c r="BA14" s="19">
        <v>3.6741605039491802E-2</v>
      </c>
      <c r="BB14" s="19">
        <v>4.7658705465766699E-2</v>
      </c>
      <c r="BC14" s="19"/>
      <c r="BD14" s="19">
        <v>2.89850545128536E-2</v>
      </c>
      <c r="BE14" s="19"/>
      <c r="BF14" s="19">
        <v>2.59334485729459E-2</v>
      </c>
      <c r="BG14" s="19"/>
      <c r="BH14" s="19">
        <v>3.1579496264291899E-2</v>
      </c>
      <c r="BI14" s="19"/>
      <c r="BJ14" s="19">
        <v>0</v>
      </c>
      <c r="BK14" s="19"/>
      <c r="BL14" s="19">
        <v>6.1656376048397701E-2</v>
      </c>
      <c r="BM14" s="19">
        <v>2.5786933432608398E-2</v>
      </c>
      <c r="BN14" s="19">
        <v>2.3410885992737399E-2</v>
      </c>
      <c r="BO14" s="19">
        <v>5.22170937377276E-2</v>
      </c>
      <c r="BP14" s="19"/>
      <c r="BQ14" s="19">
        <v>4.6138732419329399E-2</v>
      </c>
      <c r="BR14" s="19">
        <v>1.6493039376170901E-2</v>
      </c>
      <c r="BS14" s="19">
        <v>1.81976559404468E-2</v>
      </c>
      <c r="BT14" s="19">
        <v>9.7521583083527309E-3</v>
      </c>
      <c r="BU14" s="19">
        <v>7.06192697563124E-2</v>
      </c>
      <c r="BV14" s="19">
        <v>4.4577801533207999E-2</v>
      </c>
      <c r="BW14" s="19"/>
      <c r="BX14" s="19">
        <v>4.6613427456913797E-2</v>
      </c>
      <c r="BY14" s="19">
        <v>1.3425096583036301E-2</v>
      </c>
      <c r="BZ14" s="19">
        <v>2.8422894858583299E-2</v>
      </c>
      <c r="CA14" s="19">
        <v>1.58629954928012E-2</v>
      </c>
      <c r="CB14" s="19">
        <v>7.9536339591974398E-2</v>
      </c>
      <c r="CC14" s="19">
        <v>4.24371019409212E-2</v>
      </c>
    </row>
    <row r="15" spans="2:81" x14ac:dyDescent="0.35">
      <c r="B15" s="16" t="s">
        <v>627</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M19"/>
  <sheetViews>
    <sheetView showGridLines="0" workbookViewId="0">
      <pane xSplit="2" topLeftCell="C1" activePane="topRight" state="frozen"/>
      <selection pane="topRight" activeCell="B13" sqref="B13"/>
    </sheetView>
  </sheetViews>
  <sheetFormatPr defaultColWidth="10.90625" defaultRowHeight="14.5" x14ac:dyDescent="0.35"/>
  <cols>
    <col min="2" max="2" width="25.7265625" customWidth="1"/>
    <col min="3" max="13" width="20.7265625" customWidth="1"/>
  </cols>
  <sheetData>
    <row r="2" spans="2:13" ht="40" customHeight="1" x14ac:dyDescent="0.35">
      <c r="D2" s="31" t="s">
        <v>430</v>
      </c>
      <c r="E2" s="27"/>
      <c r="F2" s="27"/>
      <c r="G2" s="27"/>
      <c r="H2" s="27"/>
      <c r="I2" s="27"/>
      <c r="J2" s="27"/>
      <c r="K2" s="27"/>
      <c r="L2" s="27"/>
      <c r="M2" s="27"/>
    </row>
    <row r="6" spans="2:13" ht="50" customHeight="1" x14ac:dyDescent="0.35">
      <c r="B6" s="20" t="s">
        <v>15</v>
      </c>
      <c r="C6" s="20" t="s">
        <v>418</v>
      </c>
      <c r="D6" s="20" t="s">
        <v>419</v>
      </c>
      <c r="E6" s="20" t="s">
        <v>420</v>
      </c>
      <c r="F6" s="20" t="s">
        <v>421</v>
      </c>
      <c r="G6" s="20" t="s">
        <v>422</v>
      </c>
      <c r="H6" s="20" t="s">
        <v>423</v>
      </c>
      <c r="I6" s="20" t="s">
        <v>424</v>
      </c>
      <c r="J6" s="20" t="s">
        <v>425</v>
      </c>
      <c r="K6" s="20" t="s">
        <v>426</v>
      </c>
      <c r="L6" s="20" t="s">
        <v>427</v>
      </c>
    </row>
    <row r="7" spans="2:13" x14ac:dyDescent="0.35">
      <c r="B7" s="18" t="s">
        <v>428</v>
      </c>
      <c r="C7" s="17">
        <v>0.14438912168544599</v>
      </c>
      <c r="D7" s="17">
        <v>0.143579543686222</v>
      </c>
      <c r="E7" s="17">
        <v>0.122304097745823</v>
      </c>
      <c r="F7" s="17">
        <v>0.13869432650256999</v>
      </c>
      <c r="G7" s="17">
        <v>0.12450971529318</v>
      </c>
      <c r="H7" s="17">
        <v>0.161558283899391</v>
      </c>
      <c r="I7" s="17">
        <v>0.59204249113046703</v>
      </c>
      <c r="J7" s="17">
        <v>0.414278261500369</v>
      </c>
      <c r="K7" s="17">
        <v>0.29274025583354701</v>
      </c>
      <c r="L7" s="17">
        <v>0.63599875575000897</v>
      </c>
    </row>
    <row r="8" spans="2:13" x14ac:dyDescent="0.35">
      <c r="B8" s="18" t="s">
        <v>58</v>
      </c>
      <c r="C8" s="17">
        <v>0.115801478691969</v>
      </c>
      <c r="D8" s="17">
        <v>0.10796274184219599</v>
      </c>
      <c r="E8" s="17">
        <v>0.10384128531754</v>
      </c>
      <c r="F8" s="17">
        <v>0.10450927919689899</v>
      </c>
      <c r="G8" s="17">
        <v>9.8771679340910898E-2</v>
      </c>
      <c r="H8" s="17">
        <v>0.112483108267874</v>
      </c>
      <c r="I8" s="17">
        <v>0.15233502595880399</v>
      </c>
      <c r="J8" s="17">
        <v>0.18695496602957201</v>
      </c>
      <c r="K8" s="17">
        <v>0.17862309891689199</v>
      </c>
      <c r="L8" s="17">
        <v>0.143844763202953</v>
      </c>
    </row>
    <row r="9" spans="2:13" x14ac:dyDescent="0.35">
      <c r="B9" s="18" t="s">
        <v>59</v>
      </c>
      <c r="C9" s="17">
        <v>0.21011628253224701</v>
      </c>
      <c r="D9" s="17">
        <v>0.22321599043372201</v>
      </c>
      <c r="E9" s="17">
        <v>0.19726028744526999</v>
      </c>
      <c r="F9" s="17">
        <v>0.22993565677515501</v>
      </c>
      <c r="G9" s="17">
        <v>0.15984070724595301</v>
      </c>
      <c r="H9" s="17">
        <v>0.22265836759204599</v>
      </c>
      <c r="I9" s="17">
        <v>9.60230990479468E-2</v>
      </c>
      <c r="J9" s="17">
        <v>0.13066679245028301</v>
      </c>
      <c r="K9" s="17">
        <v>0.19191686703156999</v>
      </c>
      <c r="L9" s="17">
        <v>8.5971565818127593E-2</v>
      </c>
    </row>
    <row r="10" spans="2:13" x14ac:dyDescent="0.35">
      <c r="B10" s="18" t="s">
        <v>102</v>
      </c>
      <c r="C10" s="17">
        <v>0.27245100556372298</v>
      </c>
      <c r="D10" s="17">
        <v>0.240257853771984</v>
      </c>
      <c r="E10" s="17">
        <v>0.281222474302805</v>
      </c>
      <c r="F10" s="17">
        <v>0.261783523857263</v>
      </c>
      <c r="G10" s="17">
        <v>0.26999962646401199</v>
      </c>
      <c r="H10" s="17">
        <v>0.25123866519206001</v>
      </c>
      <c r="I10" s="17">
        <v>6.87888313796432E-2</v>
      </c>
      <c r="J10" s="17">
        <v>0.112269805486003</v>
      </c>
      <c r="K10" s="17">
        <v>0.13868286440984701</v>
      </c>
      <c r="L10" s="17">
        <v>5.6432546783579098E-2</v>
      </c>
    </row>
    <row r="11" spans="2:13" x14ac:dyDescent="0.35">
      <c r="B11" s="18" t="s">
        <v>429</v>
      </c>
      <c r="C11" s="17">
        <v>0.21702648061552601</v>
      </c>
      <c r="D11" s="17">
        <v>0.23191559836824399</v>
      </c>
      <c r="E11" s="17">
        <v>0.25375300086427699</v>
      </c>
      <c r="F11" s="17">
        <v>0.21633088177616699</v>
      </c>
      <c r="G11" s="17">
        <v>0.31089311485514498</v>
      </c>
      <c r="H11" s="17">
        <v>0.21454824914120599</v>
      </c>
      <c r="I11" s="17">
        <v>5.2078331618357197E-2</v>
      </c>
      <c r="J11" s="17">
        <v>0.116692575763768</v>
      </c>
      <c r="K11" s="17">
        <v>0.15465486479979201</v>
      </c>
      <c r="L11" s="17">
        <v>3.6370469170485399E-2</v>
      </c>
    </row>
    <row r="12" spans="2:13" x14ac:dyDescent="0.35">
      <c r="B12" s="18" t="s">
        <v>87</v>
      </c>
      <c r="C12" s="17">
        <v>4.0215630911088103E-2</v>
      </c>
      <c r="D12" s="17">
        <v>5.30682718976326E-2</v>
      </c>
      <c r="E12" s="17">
        <v>4.1618854324284298E-2</v>
      </c>
      <c r="F12" s="17">
        <v>4.8746331891946999E-2</v>
      </c>
      <c r="G12" s="17">
        <v>3.5985156800798501E-2</v>
      </c>
      <c r="H12" s="17">
        <v>3.75133259074222E-2</v>
      </c>
      <c r="I12" s="17">
        <v>3.8732220864781897E-2</v>
      </c>
      <c r="J12" s="17">
        <v>3.9137598770005402E-2</v>
      </c>
      <c r="K12" s="17">
        <v>4.3382049008350299E-2</v>
      </c>
      <c r="L12" s="17">
        <v>4.1381899274845202E-2</v>
      </c>
    </row>
    <row r="13" spans="2:13" x14ac:dyDescent="0.35">
      <c r="B13" s="16" t="s">
        <v>629</v>
      </c>
      <c r="C13" s="16"/>
      <c r="D13" s="16"/>
      <c r="E13" s="16"/>
      <c r="F13" s="16"/>
      <c r="G13" s="16"/>
      <c r="H13" s="16"/>
      <c r="I13" s="16"/>
      <c r="J13" s="16"/>
      <c r="K13" s="16"/>
      <c r="L13" s="16"/>
    </row>
    <row r="14" spans="2:13" x14ac:dyDescent="0.35">
      <c r="B14" t="s">
        <v>90</v>
      </c>
    </row>
    <row r="15" spans="2:13" x14ac:dyDescent="0.35">
      <c r="B15" t="s">
        <v>91</v>
      </c>
    </row>
    <row r="19" spans="2:2" x14ac:dyDescent="0.35">
      <c r="B19"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CC19"/>
  <sheetViews>
    <sheetView showGridLines="0" workbookViewId="0">
      <pane xSplit="2" topLeftCell="C1" activePane="topRight" state="frozen"/>
      <selection pane="topRight" activeCell="BJ13" sqref="BJ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0.14438912168544599</v>
      </c>
      <c r="D9" s="17">
        <v>0.161353673508945</v>
      </c>
      <c r="E9" s="17">
        <v>0.12712055517988499</v>
      </c>
      <c r="F9" s="17"/>
      <c r="G9" s="17">
        <v>9.1370594226711496E-2</v>
      </c>
      <c r="H9" s="17">
        <v>8.2720500238715494E-2</v>
      </c>
      <c r="I9" s="17">
        <v>7.84843252016309E-2</v>
      </c>
      <c r="J9" s="17">
        <v>0.16278855494549099</v>
      </c>
      <c r="K9" s="17">
        <v>0.21935359675614799</v>
      </c>
      <c r="L9" s="17">
        <v>0.23083285603307499</v>
      </c>
      <c r="M9" s="17"/>
      <c r="N9" s="17">
        <v>0.112066748377865</v>
      </c>
      <c r="O9" s="17">
        <v>0.13055834774519601</v>
      </c>
      <c r="P9" s="17">
        <v>0.18255442318408199</v>
      </c>
      <c r="Q9" s="17">
        <v>0.163133216223289</v>
      </c>
      <c r="R9" s="17"/>
      <c r="S9" s="17">
        <v>0.103290618081421</v>
      </c>
      <c r="T9" s="17">
        <v>0.22041446737904399</v>
      </c>
      <c r="U9" s="17">
        <v>0.186725561808014</v>
      </c>
      <c r="V9" s="17">
        <v>0.12403672505240899</v>
      </c>
      <c r="W9" s="17">
        <v>0.154138699803961</v>
      </c>
      <c r="X9" s="17">
        <v>0.10565205892424299</v>
      </c>
      <c r="Y9" s="17">
        <v>0.17685791448708699</v>
      </c>
      <c r="Z9" s="17">
        <v>0.11179729062831301</v>
      </c>
      <c r="AA9" s="17">
        <v>8.7672285175195194E-2</v>
      </c>
      <c r="AB9" s="17">
        <v>0.132755474169895</v>
      </c>
      <c r="AC9" s="17">
        <v>0.21098255448231401</v>
      </c>
      <c r="AD9" s="17">
        <v>0.16554060402502899</v>
      </c>
      <c r="AE9" s="17"/>
      <c r="AF9" s="17">
        <v>0.147382892547224</v>
      </c>
      <c r="AG9" s="17">
        <v>0.12987483607974401</v>
      </c>
      <c r="AH9" s="17">
        <v>0.20006196936607001</v>
      </c>
      <c r="AI9" s="17">
        <v>0.19001441728537</v>
      </c>
      <c r="AJ9" s="17"/>
      <c r="AK9" s="17">
        <v>8.1377194220196195E-2</v>
      </c>
      <c r="AL9" s="17">
        <v>0.14485693735514399</v>
      </c>
      <c r="AM9" s="17"/>
      <c r="AN9" s="17">
        <v>8.2189503673817096E-2</v>
      </c>
      <c r="AO9" s="17">
        <v>0.16295374803082099</v>
      </c>
      <c r="AP9" s="17">
        <v>0.135007776506268</v>
      </c>
      <c r="AQ9" s="17">
        <v>0.18961746892558701</v>
      </c>
      <c r="AR9" s="17">
        <v>0.19909147931951199</v>
      </c>
      <c r="AS9" s="17">
        <v>0.119256678540084</v>
      </c>
      <c r="AT9" s="17"/>
      <c r="AU9" s="17">
        <v>0.138859762652675</v>
      </c>
      <c r="AV9" s="17">
        <v>0.149302518463128</v>
      </c>
      <c r="AW9" s="17"/>
      <c r="AX9" s="17">
        <v>0.192083778076102</v>
      </c>
      <c r="AY9" s="17">
        <v>0.133096884117651</v>
      </c>
      <c r="AZ9" s="17"/>
      <c r="BA9" s="17">
        <v>0.1590887349807</v>
      </c>
      <c r="BB9" s="17">
        <v>6.5265182296150401E-2</v>
      </c>
      <c r="BC9" s="17"/>
      <c r="BD9" s="17">
        <v>0.14115311988264401</v>
      </c>
      <c r="BE9" s="17"/>
      <c r="BF9" s="17">
        <v>0.14447452967518401</v>
      </c>
      <c r="BG9" s="17"/>
      <c r="BH9" s="17">
        <v>0.121706520598102</v>
      </c>
      <c r="BI9" s="17"/>
      <c r="BJ9" s="17">
        <v>0.138950292927704</v>
      </c>
      <c r="BK9" s="17"/>
      <c r="BL9" s="17">
        <v>0.323186775944107</v>
      </c>
      <c r="BM9" s="17">
        <v>3.8583364621457603E-2</v>
      </c>
      <c r="BN9" s="17">
        <v>0.217032577101861</v>
      </c>
      <c r="BO9" s="17">
        <v>8.1195839594601596E-2</v>
      </c>
      <c r="BP9" s="17"/>
      <c r="BQ9" s="17">
        <v>8.5372397171859404E-2</v>
      </c>
      <c r="BR9" s="17">
        <v>0.15223335365655999</v>
      </c>
      <c r="BS9" s="17">
        <v>0.24697481091120799</v>
      </c>
      <c r="BT9" s="17">
        <v>0.14793077817943001</v>
      </c>
      <c r="BU9" s="17">
        <v>0.16041659817887899</v>
      </c>
      <c r="BV9" s="17">
        <v>0.16897522797006201</v>
      </c>
      <c r="BW9" s="17"/>
      <c r="BX9" s="17">
        <v>6.8680181226785403E-2</v>
      </c>
      <c r="BY9" s="17">
        <v>0.106446944005103</v>
      </c>
      <c r="BZ9" s="17">
        <v>0.20749973755722301</v>
      </c>
      <c r="CA9" s="17">
        <v>0.122893713751602</v>
      </c>
      <c r="CB9" s="17">
        <v>0.116673110692255</v>
      </c>
      <c r="CC9" s="17">
        <v>0.26021635676537402</v>
      </c>
    </row>
    <row r="10" spans="2:81" x14ac:dyDescent="0.35">
      <c r="B10" s="18" t="s">
        <v>58</v>
      </c>
      <c r="C10" s="17">
        <v>0.115801478691969</v>
      </c>
      <c r="D10" s="17">
        <v>0.11771432930859101</v>
      </c>
      <c r="E10" s="17">
        <v>0.11428540279907599</v>
      </c>
      <c r="F10" s="17"/>
      <c r="G10" s="17">
        <v>8.0106585568799696E-2</v>
      </c>
      <c r="H10" s="17">
        <v>8.8955990045044495E-2</v>
      </c>
      <c r="I10" s="17">
        <v>0.110835386800594</v>
      </c>
      <c r="J10" s="17">
        <v>0.16527306270783701</v>
      </c>
      <c r="K10" s="17">
        <v>0.12071649283432399</v>
      </c>
      <c r="L10" s="17">
        <v>0.12197234455191901</v>
      </c>
      <c r="M10" s="17"/>
      <c r="N10" s="17">
        <v>0.103833655866216</v>
      </c>
      <c r="O10" s="17">
        <v>0.14229216243583101</v>
      </c>
      <c r="P10" s="17">
        <v>0.112773324806104</v>
      </c>
      <c r="Q10" s="17">
        <v>0.106539841969591</v>
      </c>
      <c r="R10" s="17"/>
      <c r="S10" s="17">
        <v>5.4310919356212899E-2</v>
      </c>
      <c r="T10" s="17">
        <v>0.130083936143152</v>
      </c>
      <c r="U10" s="17">
        <v>0.14984119267646101</v>
      </c>
      <c r="V10" s="17">
        <v>0.15222416255766899</v>
      </c>
      <c r="W10" s="17">
        <v>0.12112019358416599</v>
      </c>
      <c r="X10" s="17">
        <v>0.12034414647372001</v>
      </c>
      <c r="Y10" s="17">
        <v>0.147564739804667</v>
      </c>
      <c r="Z10" s="17">
        <v>0.13326050596788899</v>
      </c>
      <c r="AA10" s="17">
        <v>0.114607213555806</v>
      </c>
      <c r="AB10" s="17">
        <v>9.3722102219904999E-2</v>
      </c>
      <c r="AC10" s="17">
        <v>0.123827688192233</v>
      </c>
      <c r="AD10" s="17">
        <v>0.104981617375327</v>
      </c>
      <c r="AE10" s="17"/>
      <c r="AF10" s="17">
        <v>0.119032727472627</v>
      </c>
      <c r="AG10" s="17">
        <v>9.1896478241421498E-2</v>
      </c>
      <c r="AH10" s="17">
        <v>0.13633350123499699</v>
      </c>
      <c r="AI10" s="17">
        <v>0.10664698216177899</v>
      </c>
      <c r="AJ10" s="17"/>
      <c r="AK10" s="17">
        <v>0.104362752454767</v>
      </c>
      <c r="AL10" s="17">
        <v>7.0989983272709403E-2</v>
      </c>
      <c r="AM10" s="17"/>
      <c r="AN10" s="17">
        <v>7.7883722585293996E-2</v>
      </c>
      <c r="AO10" s="17">
        <v>0.14801672910439001</v>
      </c>
      <c r="AP10" s="17">
        <v>9.4226647803651004E-2</v>
      </c>
      <c r="AQ10" s="17">
        <v>0.108514186277957</v>
      </c>
      <c r="AR10" s="17">
        <v>0.17285628351097501</v>
      </c>
      <c r="AS10" s="17">
        <v>0.110043959705752</v>
      </c>
      <c r="AT10" s="17"/>
      <c r="AU10" s="17">
        <v>9.1790475416732895E-2</v>
      </c>
      <c r="AV10" s="17">
        <v>0.151741008158081</v>
      </c>
      <c r="AW10" s="17"/>
      <c r="AX10" s="17">
        <v>0.123214703189298</v>
      </c>
      <c r="AY10" s="17">
        <v>0.11404631577641</v>
      </c>
      <c r="AZ10" s="17"/>
      <c r="BA10" s="17">
        <v>0.13016976551798001</v>
      </c>
      <c r="BB10" s="17">
        <v>4.10134772895717E-2</v>
      </c>
      <c r="BC10" s="17"/>
      <c r="BD10" s="17">
        <v>0.10486430318154601</v>
      </c>
      <c r="BE10" s="17"/>
      <c r="BF10" s="17">
        <v>0.113518693127027</v>
      </c>
      <c r="BG10" s="17"/>
      <c r="BH10" s="17">
        <v>7.9909592134920202E-2</v>
      </c>
      <c r="BI10" s="17"/>
      <c r="BJ10" s="17">
        <v>0.16240003691433999</v>
      </c>
      <c r="BK10" s="17"/>
      <c r="BL10" s="17">
        <v>0.177427641867762</v>
      </c>
      <c r="BM10" s="17">
        <v>2.5744121032674899E-2</v>
      </c>
      <c r="BN10" s="17">
        <v>0.16617250864893901</v>
      </c>
      <c r="BO10" s="17">
        <v>0.12681758346494701</v>
      </c>
      <c r="BP10" s="17"/>
      <c r="BQ10" s="17">
        <v>0.104933248614</v>
      </c>
      <c r="BR10" s="17">
        <v>9.3419188526879596E-2</v>
      </c>
      <c r="BS10" s="17">
        <v>0.16398028436683099</v>
      </c>
      <c r="BT10" s="17">
        <v>0.103915039182914</v>
      </c>
      <c r="BU10" s="17">
        <v>0.150438877397128</v>
      </c>
      <c r="BV10" s="17">
        <v>0.130738362153766</v>
      </c>
      <c r="BW10" s="17"/>
      <c r="BX10" s="17">
        <v>9.2452542689571898E-2</v>
      </c>
      <c r="BY10" s="17">
        <v>0.108550476990529</v>
      </c>
      <c r="BZ10" s="17">
        <v>0.12157258191442</v>
      </c>
      <c r="CA10" s="17">
        <v>0.109293679280429</v>
      </c>
      <c r="CB10" s="17">
        <v>0.16294241805895099</v>
      </c>
      <c r="CC10" s="17">
        <v>0.14501721597776299</v>
      </c>
    </row>
    <row r="11" spans="2:81" x14ac:dyDescent="0.35">
      <c r="B11" s="18" t="s">
        <v>59</v>
      </c>
      <c r="C11" s="17">
        <v>0.21011628253224701</v>
      </c>
      <c r="D11" s="17">
        <v>0.19966898130039201</v>
      </c>
      <c r="E11" s="17">
        <v>0.22074863927749599</v>
      </c>
      <c r="F11" s="17"/>
      <c r="G11" s="17">
        <v>0.17925517878007899</v>
      </c>
      <c r="H11" s="17">
        <v>0.22809266309416701</v>
      </c>
      <c r="I11" s="17">
        <v>0.17830868447621001</v>
      </c>
      <c r="J11" s="17">
        <v>0.203447195412509</v>
      </c>
      <c r="K11" s="17">
        <v>0.221378053082286</v>
      </c>
      <c r="L11" s="17">
        <v>0.24525155987306099</v>
      </c>
      <c r="M11" s="17"/>
      <c r="N11" s="17">
        <v>0.171710356765433</v>
      </c>
      <c r="O11" s="17">
        <v>0.234914946218756</v>
      </c>
      <c r="P11" s="17">
        <v>0.18554284262691501</v>
      </c>
      <c r="Q11" s="17">
        <v>0.252995199015071</v>
      </c>
      <c r="R11" s="17"/>
      <c r="S11" s="17">
        <v>0.199971716961899</v>
      </c>
      <c r="T11" s="17">
        <v>0.205459355436866</v>
      </c>
      <c r="U11" s="17">
        <v>0.182864503059738</v>
      </c>
      <c r="V11" s="17">
        <v>0.241585887192765</v>
      </c>
      <c r="W11" s="17">
        <v>0.16291661781901301</v>
      </c>
      <c r="X11" s="17">
        <v>0.23556794476009199</v>
      </c>
      <c r="Y11" s="17">
        <v>0.233735713499022</v>
      </c>
      <c r="Z11" s="17">
        <v>0.22934300899274801</v>
      </c>
      <c r="AA11" s="17">
        <v>0.19880450107264799</v>
      </c>
      <c r="AB11" s="17">
        <v>0.237762224027387</v>
      </c>
      <c r="AC11" s="17">
        <v>0.16197475438147399</v>
      </c>
      <c r="AD11" s="17">
        <v>0.20868581870054501</v>
      </c>
      <c r="AE11" s="17"/>
      <c r="AF11" s="17">
        <v>0.20974609031869099</v>
      </c>
      <c r="AG11" s="17">
        <v>0.24874714446048701</v>
      </c>
      <c r="AH11" s="17">
        <v>0.15999005978245201</v>
      </c>
      <c r="AI11" s="17">
        <v>0.32821612146465801</v>
      </c>
      <c r="AJ11" s="17"/>
      <c r="AK11" s="17">
        <v>0.13746291483536799</v>
      </c>
      <c r="AL11" s="17">
        <v>0.224528489143068</v>
      </c>
      <c r="AM11" s="17"/>
      <c r="AN11" s="17">
        <v>0.16762575554119999</v>
      </c>
      <c r="AO11" s="17">
        <v>0.21185344553559901</v>
      </c>
      <c r="AP11" s="17">
        <v>0.242277678248905</v>
      </c>
      <c r="AQ11" s="17">
        <v>0.23806794312413501</v>
      </c>
      <c r="AR11" s="17">
        <v>0.20898020044267901</v>
      </c>
      <c r="AS11" s="17">
        <v>0.234905333657352</v>
      </c>
      <c r="AT11" s="17"/>
      <c r="AU11" s="17">
        <v>0.206546332582484</v>
      </c>
      <c r="AV11" s="17">
        <v>0.21664585246753201</v>
      </c>
      <c r="AW11" s="17"/>
      <c r="AX11" s="17">
        <v>0.1889280201479</v>
      </c>
      <c r="AY11" s="17">
        <v>0.21513283806696101</v>
      </c>
      <c r="AZ11" s="17"/>
      <c r="BA11" s="17">
        <v>0.22183562779963401</v>
      </c>
      <c r="BB11" s="17">
        <v>0.16033499391899</v>
      </c>
      <c r="BC11" s="17"/>
      <c r="BD11" s="17">
        <v>0.181717544502036</v>
      </c>
      <c r="BE11" s="17"/>
      <c r="BF11" s="17">
        <v>0.185804352075466</v>
      </c>
      <c r="BG11" s="17"/>
      <c r="BH11" s="17">
        <v>0.258153931285109</v>
      </c>
      <c r="BI11" s="17"/>
      <c r="BJ11" s="17">
        <v>0.13866425494303899</v>
      </c>
      <c r="BK11" s="17"/>
      <c r="BL11" s="17">
        <v>0.24946522028651699</v>
      </c>
      <c r="BM11" s="17">
        <v>0.141576318437592</v>
      </c>
      <c r="BN11" s="17">
        <v>0.23169969606888899</v>
      </c>
      <c r="BO11" s="17">
        <v>0.23960796064880299</v>
      </c>
      <c r="BP11" s="17"/>
      <c r="BQ11" s="17">
        <v>0.21940960514818</v>
      </c>
      <c r="BR11" s="17">
        <v>0.19389129502456501</v>
      </c>
      <c r="BS11" s="17">
        <v>0.189863822022908</v>
      </c>
      <c r="BT11" s="17">
        <v>0.12401548264861099</v>
      </c>
      <c r="BU11" s="17">
        <v>0.235491523203572</v>
      </c>
      <c r="BV11" s="17">
        <v>0.27032959612747598</v>
      </c>
      <c r="BW11" s="17"/>
      <c r="BX11" s="17">
        <v>0.19789959597232801</v>
      </c>
      <c r="BY11" s="17">
        <v>0.19450446471704499</v>
      </c>
      <c r="BZ11" s="17">
        <v>0.219988889594147</v>
      </c>
      <c r="CA11" s="17">
        <v>0.135629932210096</v>
      </c>
      <c r="CB11" s="17">
        <v>0.210191616822721</v>
      </c>
      <c r="CC11" s="17">
        <v>0.273805252219397</v>
      </c>
    </row>
    <row r="12" spans="2:81" x14ac:dyDescent="0.35">
      <c r="B12" s="18" t="s">
        <v>102</v>
      </c>
      <c r="C12" s="17">
        <v>0.27245100556372298</v>
      </c>
      <c r="D12" s="17">
        <v>0.26604071920276301</v>
      </c>
      <c r="E12" s="17">
        <v>0.27937549983281201</v>
      </c>
      <c r="F12" s="17"/>
      <c r="G12" s="17">
        <v>0.30013490484080702</v>
      </c>
      <c r="H12" s="17">
        <v>0.289397207843822</v>
      </c>
      <c r="I12" s="17">
        <v>0.34537713078915899</v>
      </c>
      <c r="J12" s="17">
        <v>0.28795520892448201</v>
      </c>
      <c r="K12" s="17">
        <v>0.20703605163872199</v>
      </c>
      <c r="L12" s="17">
        <v>0.20062180036843399</v>
      </c>
      <c r="M12" s="17"/>
      <c r="N12" s="17">
        <v>0.31649325954250801</v>
      </c>
      <c r="O12" s="17">
        <v>0.29195200204637101</v>
      </c>
      <c r="P12" s="17">
        <v>0.23434159914476699</v>
      </c>
      <c r="Q12" s="17">
        <v>0.23092320585899401</v>
      </c>
      <c r="R12" s="17"/>
      <c r="S12" s="17">
        <v>0.25460284455864701</v>
      </c>
      <c r="T12" s="17">
        <v>0.27210884254762902</v>
      </c>
      <c r="U12" s="17">
        <v>0.27218750143353199</v>
      </c>
      <c r="V12" s="17">
        <v>0.29984115162821301</v>
      </c>
      <c r="W12" s="17">
        <v>0.242691663881338</v>
      </c>
      <c r="X12" s="17">
        <v>0.29565726075695498</v>
      </c>
      <c r="Y12" s="17">
        <v>0.188226663162429</v>
      </c>
      <c r="Z12" s="17">
        <v>0.29230334051770201</v>
      </c>
      <c r="AA12" s="17">
        <v>0.324467176881858</v>
      </c>
      <c r="AB12" s="17">
        <v>0.29558841428990101</v>
      </c>
      <c r="AC12" s="17">
        <v>0.267382763110112</v>
      </c>
      <c r="AD12" s="17">
        <v>0.25330121801606498</v>
      </c>
      <c r="AE12" s="17"/>
      <c r="AF12" s="17">
        <v>0.26681942503775702</v>
      </c>
      <c r="AG12" s="17">
        <v>0.29409294110412598</v>
      </c>
      <c r="AH12" s="17">
        <v>0.27633518187282502</v>
      </c>
      <c r="AI12" s="17">
        <v>0.21167412928590501</v>
      </c>
      <c r="AJ12" s="17"/>
      <c r="AK12" s="17">
        <v>0.33252688324181001</v>
      </c>
      <c r="AL12" s="17">
        <v>0.301803807114842</v>
      </c>
      <c r="AM12" s="17"/>
      <c r="AN12" s="17">
        <v>0.27551031037976098</v>
      </c>
      <c r="AO12" s="17">
        <v>0.27633830436429702</v>
      </c>
      <c r="AP12" s="17">
        <v>0.25760040420936398</v>
      </c>
      <c r="AQ12" s="17">
        <v>0.26495668626386498</v>
      </c>
      <c r="AR12" s="17">
        <v>0.27080035976446798</v>
      </c>
      <c r="AS12" s="17">
        <v>0.30338057004934599</v>
      </c>
      <c r="AT12" s="17"/>
      <c r="AU12" s="17">
        <v>0.28036460956524001</v>
      </c>
      <c r="AV12" s="17">
        <v>0.26251588011628002</v>
      </c>
      <c r="AW12" s="17"/>
      <c r="AX12" s="17">
        <v>0.23856964643623799</v>
      </c>
      <c r="AY12" s="17">
        <v>0.28047279218177901</v>
      </c>
      <c r="AZ12" s="17"/>
      <c r="BA12" s="17">
        <v>0.263298557477541</v>
      </c>
      <c r="BB12" s="17">
        <v>0.326021965110803</v>
      </c>
      <c r="BC12" s="17"/>
      <c r="BD12" s="17">
        <v>0.24502054439415599</v>
      </c>
      <c r="BE12" s="17"/>
      <c r="BF12" s="17">
        <v>0.25245689011443501</v>
      </c>
      <c r="BG12" s="17"/>
      <c r="BH12" s="17">
        <v>0.26619962857826501</v>
      </c>
      <c r="BI12" s="17"/>
      <c r="BJ12" s="17">
        <v>0.32660073756264402</v>
      </c>
      <c r="BK12" s="17"/>
      <c r="BL12" s="17">
        <v>0.123250412610815</v>
      </c>
      <c r="BM12" s="17">
        <v>0.33272443809983698</v>
      </c>
      <c r="BN12" s="17">
        <v>0.21733328147168901</v>
      </c>
      <c r="BO12" s="17">
        <v>0.35002873300444298</v>
      </c>
      <c r="BP12" s="17"/>
      <c r="BQ12" s="17">
        <v>0.28755026129517097</v>
      </c>
      <c r="BR12" s="17">
        <v>0.301832704691127</v>
      </c>
      <c r="BS12" s="17">
        <v>0.190007678783088</v>
      </c>
      <c r="BT12" s="17">
        <v>0.26774904793438598</v>
      </c>
      <c r="BU12" s="17">
        <v>0.22235835001875001</v>
      </c>
      <c r="BV12" s="17">
        <v>0.27504626628009099</v>
      </c>
      <c r="BW12" s="17"/>
      <c r="BX12" s="17">
        <v>0.29952288435301799</v>
      </c>
      <c r="BY12" s="17">
        <v>0.31439825955760198</v>
      </c>
      <c r="BZ12" s="17">
        <v>0.22992229772405401</v>
      </c>
      <c r="CA12" s="17">
        <v>0.284180328642755</v>
      </c>
      <c r="CB12" s="17">
        <v>0.242158652045843</v>
      </c>
      <c r="CC12" s="17">
        <v>0.236022462613386</v>
      </c>
    </row>
    <row r="13" spans="2:81" x14ac:dyDescent="0.35">
      <c r="B13" s="18" t="s">
        <v>429</v>
      </c>
      <c r="C13" s="17">
        <v>0.21702648061552601</v>
      </c>
      <c r="D13" s="17">
        <v>0.221452173920242</v>
      </c>
      <c r="E13" s="17">
        <v>0.211944202227487</v>
      </c>
      <c r="F13" s="17"/>
      <c r="G13" s="17">
        <v>0.32402459926112698</v>
      </c>
      <c r="H13" s="17">
        <v>0.29280096721244098</v>
      </c>
      <c r="I13" s="17">
        <v>0.24193514186573001</v>
      </c>
      <c r="J13" s="17">
        <v>0.150691997157926</v>
      </c>
      <c r="K13" s="17">
        <v>0.166233219462914</v>
      </c>
      <c r="L13" s="17">
        <v>0.141625433160257</v>
      </c>
      <c r="M13" s="17"/>
      <c r="N13" s="17">
        <v>0.25715637646866502</v>
      </c>
      <c r="O13" s="17">
        <v>0.177187102957128</v>
      </c>
      <c r="P13" s="17">
        <v>0.24364276577814301</v>
      </c>
      <c r="Q13" s="17">
        <v>0.18566509201227099</v>
      </c>
      <c r="R13" s="17"/>
      <c r="S13" s="17">
        <v>0.36819669378935699</v>
      </c>
      <c r="T13" s="17">
        <v>0.156115299912303</v>
      </c>
      <c r="U13" s="17">
        <v>0.155525167475598</v>
      </c>
      <c r="V13" s="17">
        <v>0.142121028365401</v>
      </c>
      <c r="W13" s="17">
        <v>0.26702670198227701</v>
      </c>
      <c r="X13" s="17">
        <v>0.18073457042942401</v>
      </c>
      <c r="Y13" s="17">
        <v>0.21877695268637301</v>
      </c>
      <c r="Z13" s="17">
        <v>0.18572612420864301</v>
      </c>
      <c r="AA13" s="17">
        <v>0.23954912967175199</v>
      </c>
      <c r="AB13" s="17">
        <v>0.19514332062388301</v>
      </c>
      <c r="AC13" s="17">
        <v>0.18224064419462899</v>
      </c>
      <c r="AD13" s="17">
        <v>0.167106321759391</v>
      </c>
      <c r="AE13" s="17"/>
      <c r="AF13" s="17">
        <v>0.21901940730361799</v>
      </c>
      <c r="AG13" s="17">
        <v>0.19107885876188299</v>
      </c>
      <c r="AH13" s="17">
        <v>0.18593668041866701</v>
      </c>
      <c r="AI13" s="17">
        <v>8.2048602865511897E-2</v>
      </c>
      <c r="AJ13" s="17"/>
      <c r="AK13" s="17">
        <v>0.30512215173475199</v>
      </c>
      <c r="AL13" s="17">
        <v>0.19832222544107</v>
      </c>
      <c r="AM13" s="17"/>
      <c r="AN13" s="17">
        <v>0.37003475276637399</v>
      </c>
      <c r="AO13" s="17">
        <v>0.17071085397597899</v>
      </c>
      <c r="AP13" s="17">
        <v>0.21786448281566001</v>
      </c>
      <c r="AQ13" s="17">
        <v>0.147124139477493</v>
      </c>
      <c r="AR13" s="17">
        <v>0.10092759708773399</v>
      </c>
      <c r="AS13" s="17">
        <v>0.16370524140795301</v>
      </c>
      <c r="AT13" s="17"/>
      <c r="AU13" s="17">
        <v>0.23104287866182399</v>
      </c>
      <c r="AV13" s="17">
        <v>0.19573490939617</v>
      </c>
      <c r="AW13" s="17"/>
      <c r="AX13" s="17">
        <v>0.183114096185372</v>
      </c>
      <c r="AY13" s="17">
        <v>0.22505561281723599</v>
      </c>
      <c r="AZ13" s="17"/>
      <c r="BA13" s="17">
        <v>0.187505255572114</v>
      </c>
      <c r="BB13" s="17">
        <v>0.36355782648255902</v>
      </c>
      <c r="BC13" s="17"/>
      <c r="BD13" s="17">
        <v>0.286962159532618</v>
      </c>
      <c r="BE13" s="17"/>
      <c r="BF13" s="17">
        <v>0.262828924932418</v>
      </c>
      <c r="BG13" s="17"/>
      <c r="BH13" s="17">
        <v>0.25422617398269198</v>
      </c>
      <c r="BI13" s="17"/>
      <c r="BJ13" s="17">
        <v>0.17584655378469599</v>
      </c>
      <c r="BK13" s="17"/>
      <c r="BL13" s="17">
        <v>5.9698748329195798E-2</v>
      </c>
      <c r="BM13" s="17">
        <v>0.43959434057158397</v>
      </c>
      <c r="BN13" s="17">
        <v>0.11468319097296401</v>
      </c>
      <c r="BO13" s="17">
        <v>0.17075269205763499</v>
      </c>
      <c r="BP13" s="17"/>
      <c r="BQ13" s="17">
        <v>0.27180979723158599</v>
      </c>
      <c r="BR13" s="17">
        <v>0.21569198890403901</v>
      </c>
      <c r="BS13" s="17">
        <v>0.17471146919181599</v>
      </c>
      <c r="BT13" s="17">
        <v>0.30760058935433798</v>
      </c>
      <c r="BU13" s="17">
        <v>0.19267323669868</v>
      </c>
      <c r="BV13" s="17">
        <v>0.107615780793283</v>
      </c>
      <c r="BW13" s="17"/>
      <c r="BX13" s="17">
        <v>0.32137890877992398</v>
      </c>
      <c r="BY13" s="17">
        <v>0.23770972683758099</v>
      </c>
      <c r="BZ13" s="17">
        <v>0.17231546129658601</v>
      </c>
      <c r="CA13" s="17">
        <v>0.30034920719146602</v>
      </c>
      <c r="CB13" s="17">
        <v>0.196640093537786</v>
      </c>
      <c r="CC13" s="17">
        <v>5.3564001513201599E-2</v>
      </c>
    </row>
    <row r="14" spans="2:81" x14ac:dyDescent="0.35">
      <c r="B14" s="18" t="s">
        <v>87</v>
      </c>
      <c r="C14" s="19">
        <v>4.0215630911088103E-2</v>
      </c>
      <c r="D14" s="19">
        <v>3.3770122759067898E-2</v>
      </c>
      <c r="E14" s="19">
        <v>4.6525700683244998E-2</v>
      </c>
      <c r="F14" s="19"/>
      <c r="G14" s="19">
        <v>2.5108137322476101E-2</v>
      </c>
      <c r="H14" s="19">
        <v>1.80326715658101E-2</v>
      </c>
      <c r="I14" s="19">
        <v>4.5059330866675698E-2</v>
      </c>
      <c r="J14" s="19">
        <v>2.98439808517552E-2</v>
      </c>
      <c r="K14" s="19">
        <v>6.5282586225605899E-2</v>
      </c>
      <c r="L14" s="19">
        <v>5.96960060132537E-2</v>
      </c>
      <c r="M14" s="19"/>
      <c r="N14" s="19">
        <v>3.8739602979312497E-2</v>
      </c>
      <c r="O14" s="19">
        <v>2.3095438596718199E-2</v>
      </c>
      <c r="P14" s="19">
        <v>4.11450444599889E-2</v>
      </c>
      <c r="Q14" s="19">
        <v>6.0743444920783603E-2</v>
      </c>
      <c r="R14" s="19"/>
      <c r="S14" s="19">
        <v>1.9627207252463402E-2</v>
      </c>
      <c r="T14" s="19">
        <v>1.5818098581006801E-2</v>
      </c>
      <c r="U14" s="19">
        <v>5.2856073546657098E-2</v>
      </c>
      <c r="V14" s="19">
        <v>4.0191045203543302E-2</v>
      </c>
      <c r="W14" s="19">
        <v>5.21061229292447E-2</v>
      </c>
      <c r="X14" s="19">
        <v>6.2044018655565199E-2</v>
      </c>
      <c r="Y14" s="19">
        <v>3.4838016360421997E-2</v>
      </c>
      <c r="Z14" s="19">
        <v>4.7569729684704902E-2</v>
      </c>
      <c r="AA14" s="19">
        <v>3.4899693642740801E-2</v>
      </c>
      <c r="AB14" s="19">
        <v>4.5028464669028698E-2</v>
      </c>
      <c r="AC14" s="19">
        <v>5.3591595639239098E-2</v>
      </c>
      <c r="AD14" s="19">
        <v>0.100384420123645</v>
      </c>
      <c r="AE14" s="19"/>
      <c r="AF14" s="19">
        <v>3.7999457320081802E-2</v>
      </c>
      <c r="AG14" s="19">
        <v>4.4309741352339102E-2</v>
      </c>
      <c r="AH14" s="19">
        <v>4.1342607324989303E-2</v>
      </c>
      <c r="AI14" s="19">
        <v>8.1399746936775597E-2</v>
      </c>
      <c r="AJ14" s="19"/>
      <c r="AK14" s="19">
        <v>3.9148103513106103E-2</v>
      </c>
      <c r="AL14" s="19">
        <v>5.9498557673167099E-2</v>
      </c>
      <c r="AM14" s="19"/>
      <c r="AN14" s="19">
        <v>2.6755955053554201E-2</v>
      </c>
      <c r="AO14" s="19">
        <v>3.0126918988914099E-2</v>
      </c>
      <c r="AP14" s="19">
        <v>5.3023010416151803E-2</v>
      </c>
      <c r="AQ14" s="19">
        <v>5.1719575930964302E-2</v>
      </c>
      <c r="AR14" s="19">
        <v>4.73440798746326E-2</v>
      </c>
      <c r="AS14" s="19">
        <v>6.8708216639513195E-2</v>
      </c>
      <c r="AT14" s="19"/>
      <c r="AU14" s="19">
        <v>5.1395941121043703E-2</v>
      </c>
      <c r="AV14" s="19">
        <v>2.4059831398809899E-2</v>
      </c>
      <c r="AW14" s="19"/>
      <c r="AX14" s="19">
        <v>7.4089755965088905E-2</v>
      </c>
      <c r="AY14" s="19">
        <v>3.2195557039963102E-2</v>
      </c>
      <c r="AZ14" s="19"/>
      <c r="BA14" s="19">
        <v>3.8102058652030701E-2</v>
      </c>
      <c r="BB14" s="19">
        <v>4.3806554901925698E-2</v>
      </c>
      <c r="BC14" s="19"/>
      <c r="BD14" s="19">
        <v>4.0282328507000198E-2</v>
      </c>
      <c r="BE14" s="19"/>
      <c r="BF14" s="19">
        <v>4.0916610075469997E-2</v>
      </c>
      <c r="BG14" s="19"/>
      <c r="BH14" s="19">
        <v>1.9804153420912299E-2</v>
      </c>
      <c r="BI14" s="19"/>
      <c r="BJ14" s="19">
        <v>5.7538123867576299E-2</v>
      </c>
      <c r="BK14" s="19"/>
      <c r="BL14" s="19">
        <v>6.6971200961603694E-2</v>
      </c>
      <c r="BM14" s="19">
        <v>2.17774172368542E-2</v>
      </c>
      <c r="BN14" s="19">
        <v>5.3078745735656699E-2</v>
      </c>
      <c r="BO14" s="19">
        <v>3.1597191229569797E-2</v>
      </c>
      <c r="BP14" s="19"/>
      <c r="BQ14" s="19">
        <v>3.0924690539202802E-2</v>
      </c>
      <c r="BR14" s="19">
        <v>4.29314691968294E-2</v>
      </c>
      <c r="BS14" s="19">
        <v>3.4461934724148602E-2</v>
      </c>
      <c r="BT14" s="19">
        <v>4.8789062700321399E-2</v>
      </c>
      <c r="BU14" s="19">
        <v>3.86214145029916E-2</v>
      </c>
      <c r="BV14" s="19">
        <v>4.7294766675321898E-2</v>
      </c>
      <c r="BW14" s="19"/>
      <c r="BX14" s="19">
        <v>2.00658869783727E-2</v>
      </c>
      <c r="BY14" s="19">
        <v>3.8390127892139803E-2</v>
      </c>
      <c r="BZ14" s="19">
        <v>4.8701031913569601E-2</v>
      </c>
      <c r="CA14" s="19">
        <v>4.7653138923651202E-2</v>
      </c>
      <c r="CB14" s="19">
        <v>7.1394108842443904E-2</v>
      </c>
      <c r="CC14" s="19">
        <v>3.1374710910878401E-2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CC19"/>
  <sheetViews>
    <sheetView showGridLines="0" topLeftCell="A4" workbookViewId="0">
      <pane xSplit="2" topLeftCell="BB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0.143579543686222</v>
      </c>
      <c r="D9" s="17">
        <v>0.16155415418997901</v>
      </c>
      <c r="E9" s="17">
        <v>0.125337475211213</v>
      </c>
      <c r="F9" s="17"/>
      <c r="G9" s="17">
        <v>8.8549328796092105E-2</v>
      </c>
      <c r="H9" s="17">
        <v>0.104443856055141</v>
      </c>
      <c r="I9" s="17">
        <v>0.10726537380026201</v>
      </c>
      <c r="J9" s="17">
        <v>0.13572173056223</v>
      </c>
      <c r="K9" s="17">
        <v>0.209695627112471</v>
      </c>
      <c r="L9" s="17">
        <v>0.215553053989678</v>
      </c>
      <c r="M9" s="17"/>
      <c r="N9" s="17">
        <v>0.101858024572994</v>
      </c>
      <c r="O9" s="17">
        <v>0.14497551707794201</v>
      </c>
      <c r="P9" s="17">
        <v>0.18214298217375399</v>
      </c>
      <c r="Q9" s="17">
        <v>0.15700337205201401</v>
      </c>
      <c r="R9" s="17"/>
      <c r="S9" s="17">
        <v>9.0658957379327706E-2</v>
      </c>
      <c r="T9" s="17">
        <v>0.25155381154823497</v>
      </c>
      <c r="U9" s="17">
        <v>0.16673137507299801</v>
      </c>
      <c r="V9" s="17">
        <v>0.16273795141695199</v>
      </c>
      <c r="W9" s="17">
        <v>0.13040595739281899</v>
      </c>
      <c r="X9" s="17">
        <v>8.7971403476074905E-2</v>
      </c>
      <c r="Y9" s="17">
        <v>0.13495465248791999</v>
      </c>
      <c r="Z9" s="17">
        <v>0.114263018659816</v>
      </c>
      <c r="AA9" s="17">
        <v>9.8518724302111199E-2</v>
      </c>
      <c r="AB9" s="17">
        <v>0.14193219962408901</v>
      </c>
      <c r="AC9" s="17">
        <v>0.212758714993564</v>
      </c>
      <c r="AD9" s="17">
        <v>0.16713778753216099</v>
      </c>
      <c r="AE9" s="17"/>
      <c r="AF9" s="17">
        <v>0.14394753861146101</v>
      </c>
      <c r="AG9" s="17">
        <v>0.123774020638913</v>
      </c>
      <c r="AH9" s="17">
        <v>0.20205194518143699</v>
      </c>
      <c r="AI9" s="17">
        <v>0.19163693754418101</v>
      </c>
      <c r="AJ9" s="17"/>
      <c r="AK9" s="17">
        <v>0.11231720634014999</v>
      </c>
      <c r="AL9" s="17">
        <v>0.105643475122932</v>
      </c>
      <c r="AM9" s="17"/>
      <c r="AN9" s="17">
        <v>8.9885002782923704E-2</v>
      </c>
      <c r="AO9" s="17">
        <v>0.173980991681734</v>
      </c>
      <c r="AP9" s="17">
        <v>0.113392566362903</v>
      </c>
      <c r="AQ9" s="17">
        <v>0.14820181729708401</v>
      </c>
      <c r="AR9" s="17">
        <v>0.20755272445631501</v>
      </c>
      <c r="AS9" s="17">
        <v>0.188980926982449</v>
      </c>
      <c r="AT9" s="17"/>
      <c r="AU9" s="17">
        <v>0.133720769716451</v>
      </c>
      <c r="AV9" s="17">
        <v>0.154839818661309</v>
      </c>
      <c r="AW9" s="17"/>
      <c r="AX9" s="17">
        <v>0.19219023233035701</v>
      </c>
      <c r="AY9" s="17">
        <v>0.132070425347941</v>
      </c>
      <c r="AZ9" s="17"/>
      <c r="BA9" s="17">
        <v>0.15980772804621601</v>
      </c>
      <c r="BB9" s="17">
        <v>5.7012883098625899E-2</v>
      </c>
      <c r="BC9" s="17"/>
      <c r="BD9" s="17">
        <v>0.13422111681617999</v>
      </c>
      <c r="BE9" s="17"/>
      <c r="BF9" s="17">
        <v>0.132951667948281</v>
      </c>
      <c r="BG9" s="17"/>
      <c r="BH9" s="17">
        <v>0.105083277746863</v>
      </c>
      <c r="BI9" s="17"/>
      <c r="BJ9" s="17">
        <v>0.13901094068525099</v>
      </c>
      <c r="BK9" s="17"/>
      <c r="BL9" s="17">
        <v>0.35035862785907401</v>
      </c>
      <c r="BM9" s="17">
        <v>2.7754232591233999E-2</v>
      </c>
      <c r="BN9" s="17">
        <v>0.201733109559041</v>
      </c>
      <c r="BO9" s="17">
        <v>8.9126980253555199E-2</v>
      </c>
      <c r="BP9" s="17"/>
      <c r="BQ9" s="17">
        <v>7.3926139042036806E-2</v>
      </c>
      <c r="BR9" s="17">
        <v>0.157651167403179</v>
      </c>
      <c r="BS9" s="17">
        <v>0.23289317298964901</v>
      </c>
      <c r="BT9" s="17">
        <v>0.13472949466728201</v>
      </c>
      <c r="BU9" s="17">
        <v>0.18433813153701301</v>
      </c>
      <c r="BV9" s="17">
        <v>0.20450968522702201</v>
      </c>
      <c r="BW9" s="17"/>
      <c r="BX9" s="17">
        <v>7.3051309918402904E-2</v>
      </c>
      <c r="BY9" s="17">
        <v>0.11385142839179301</v>
      </c>
      <c r="BZ9" s="17">
        <v>0.18422941623151901</v>
      </c>
      <c r="CA9" s="17">
        <v>6.9991027829901506E-2</v>
      </c>
      <c r="CB9" s="17">
        <v>0.17572965615445699</v>
      </c>
      <c r="CC9" s="17">
        <v>0.29862809953692598</v>
      </c>
    </row>
    <row r="10" spans="2:81" x14ac:dyDescent="0.35">
      <c r="B10" s="18" t="s">
        <v>58</v>
      </c>
      <c r="C10" s="17">
        <v>0.10796274184219599</v>
      </c>
      <c r="D10" s="17">
        <v>0.109605837719997</v>
      </c>
      <c r="E10" s="17">
        <v>0.106684171889078</v>
      </c>
      <c r="F10" s="17"/>
      <c r="G10" s="17">
        <v>0.125104699752703</v>
      </c>
      <c r="H10" s="17">
        <v>6.1132452965369802E-2</v>
      </c>
      <c r="I10" s="17">
        <v>9.4318655073249102E-2</v>
      </c>
      <c r="J10" s="17">
        <v>0.15008790886485099</v>
      </c>
      <c r="K10" s="17">
        <v>0.112416394918395</v>
      </c>
      <c r="L10" s="17">
        <v>0.106053410209316</v>
      </c>
      <c r="M10" s="17"/>
      <c r="N10" s="17">
        <v>0.10210351200413199</v>
      </c>
      <c r="O10" s="17">
        <v>0.136854404116311</v>
      </c>
      <c r="P10" s="17">
        <v>0.104964038669236</v>
      </c>
      <c r="Q10" s="17">
        <v>8.8295932301237098E-2</v>
      </c>
      <c r="R10" s="17"/>
      <c r="S10" s="17">
        <v>4.3729245358827697E-2</v>
      </c>
      <c r="T10" s="17">
        <v>0.129825104347319</v>
      </c>
      <c r="U10" s="17">
        <v>0.12887999275786599</v>
      </c>
      <c r="V10" s="17">
        <v>0.105088863592797</v>
      </c>
      <c r="W10" s="17">
        <v>0.101650264916137</v>
      </c>
      <c r="X10" s="17">
        <v>0.12728561087440801</v>
      </c>
      <c r="Y10" s="17">
        <v>0.173058119103873</v>
      </c>
      <c r="Z10" s="17">
        <v>0.11640482550337899</v>
      </c>
      <c r="AA10" s="17">
        <v>0.13033618889237</v>
      </c>
      <c r="AB10" s="17">
        <v>7.9225143450369906E-2</v>
      </c>
      <c r="AC10" s="17">
        <v>0.12580132010858899</v>
      </c>
      <c r="AD10" s="17">
        <v>5.9980635183256199E-2</v>
      </c>
      <c r="AE10" s="17"/>
      <c r="AF10" s="17">
        <v>0.11182589371620399</v>
      </c>
      <c r="AG10" s="17">
        <v>8.25273468544344E-2</v>
      </c>
      <c r="AH10" s="17">
        <v>9.8066004049831304E-2</v>
      </c>
      <c r="AI10" s="17">
        <v>4.0823682209449298E-2</v>
      </c>
      <c r="AJ10" s="17"/>
      <c r="AK10" s="17">
        <v>0.13360705694639999</v>
      </c>
      <c r="AL10" s="17">
        <v>9.0387373788388695E-2</v>
      </c>
      <c r="AM10" s="17"/>
      <c r="AN10" s="17">
        <v>7.8369248284515997E-2</v>
      </c>
      <c r="AO10" s="17">
        <v>0.113005098026062</v>
      </c>
      <c r="AP10" s="17">
        <v>7.2166146789928803E-2</v>
      </c>
      <c r="AQ10" s="17">
        <v>0.13335823368043501</v>
      </c>
      <c r="AR10" s="17">
        <v>0.17179594624526701</v>
      </c>
      <c r="AS10" s="17">
        <v>0.10415478027536799</v>
      </c>
      <c r="AT10" s="17"/>
      <c r="AU10" s="17">
        <v>9.7702701975387399E-2</v>
      </c>
      <c r="AV10" s="17">
        <v>0.12367948982440601</v>
      </c>
      <c r="AW10" s="17"/>
      <c r="AX10" s="17">
        <v>0.12589042042023901</v>
      </c>
      <c r="AY10" s="17">
        <v>0.103718165596921</v>
      </c>
      <c r="AZ10" s="17"/>
      <c r="BA10" s="17">
        <v>0.112348831784229</v>
      </c>
      <c r="BB10" s="17">
        <v>8.6221036169303003E-2</v>
      </c>
      <c r="BC10" s="17"/>
      <c r="BD10" s="17">
        <v>8.9223402365332494E-2</v>
      </c>
      <c r="BE10" s="17"/>
      <c r="BF10" s="17">
        <v>9.8332675738079606E-2</v>
      </c>
      <c r="BG10" s="17"/>
      <c r="BH10" s="17">
        <v>8.7345336734900705E-2</v>
      </c>
      <c r="BI10" s="17"/>
      <c r="BJ10" s="17">
        <v>0.16697936580883899</v>
      </c>
      <c r="BK10" s="17"/>
      <c r="BL10" s="17">
        <v>0.17214552649369899</v>
      </c>
      <c r="BM10" s="17">
        <v>3.8593109341189903E-2</v>
      </c>
      <c r="BN10" s="17">
        <v>0.12413196736929</v>
      </c>
      <c r="BO10" s="17">
        <v>0.12908706127311201</v>
      </c>
      <c r="BP10" s="17"/>
      <c r="BQ10" s="17">
        <v>0.101422391327323</v>
      </c>
      <c r="BR10" s="17">
        <v>7.3255238576255502E-2</v>
      </c>
      <c r="BS10" s="17">
        <v>0.16646292922743</v>
      </c>
      <c r="BT10" s="17">
        <v>0.115575238977175</v>
      </c>
      <c r="BU10" s="17">
        <v>8.8993522552951704E-2</v>
      </c>
      <c r="BV10" s="17">
        <v>0.12922180228653499</v>
      </c>
      <c r="BW10" s="17"/>
      <c r="BX10" s="17">
        <v>9.1191674790129601E-2</v>
      </c>
      <c r="BY10" s="17">
        <v>7.6947340523651694E-2</v>
      </c>
      <c r="BZ10" s="17">
        <v>0.122355630541679</v>
      </c>
      <c r="CA10" s="17">
        <v>0.11121647907147</v>
      </c>
      <c r="CB10" s="17">
        <v>0.114464469858579</v>
      </c>
      <c r="CC10" s="17">
        <v>0.153192710559683</v>
      </c>
    </row>
    <row r="11" spans="2:81" x14ac:dyDescent="0.35">
      <c r="B11" s="18" t="s">
        <v>59</v>
      </c>
      <c r="C11" s="17">
        <v>0.22321599043372201</v>
      </c>
      <c r="D11" s="17">
        <v>0.20589424881693</v>
      </c>
      <c r="E11" s="17">
        <v>0.24049517027391101</v>
      </c>
      <c r="F11" s="17"/>
      <c r="G11" s="17">
        <v>0.170202217502469</v>
      </c>
      <c r="H11" s="17">
        <v>0.164332039033566</v>
      </c>
      <c r="I11" s="17">
        <v>0.25096010982439998</v>
      </c>
      <c r="J11" s="17">
        <v>0.25995868796389399</v>
      </c>
      <c r="K11" s="17">
        <v>0.24222646299200101</v>
      </c>
      <c r="L11" s="17">
        <v>0.243928432719628</v>
      </c>
      <c r="M11" s="17"/>
      <c r="N11" s="17">
        <v>0.18856612869904699</v>
      </c>
      <c r="O11" s="17">
        <v>0.26475301117356098</v>
      </c>
      <c r="P11" s="17">
        <v>0.210923398739949</v>
      </c>
      <c r="Q11" s="17">
        <v>0.22968163860062701</v>
      </c>
      <c r="R11" s="17"/>
      <c r="S11" s="17">
        <v>0.204644884309197</v>
      </c>
      <c r="T11" s="17">
        <v>0.22967848335969601</v>
      </c>
      <c r="U11" s="17">
        <v>0.20623465149975201</v>
      </c>
      <c r="V11" s="17">
        <v>0.23612077423994901</v>
      </c>
      <c r="W11" s="17">
        <v>0.194129157327776</v>
      </c>
      <c r="X11" s="17">
        <v>0.26390477035377002</v>
      </c>
      <c r="Y11" s="17">
        <v>0.205084855076856</v>
      </c>
      <c r="Z11" s="17">
        <v>0.31091082722185698</v>
      </c>
      <c r="AA11" s="17">
        <v>0.21491015245047301</v>
      </c>
      <c r="AB11" s="17">
        <v>0.20221845820760201</v>
      </c>
      <c r="AC11" s="17">
        <v>0.21453342692905</v>
      </c>
      <c r="AD11" s="17">
        <v>0.27061101509938101</v>
      </c>
      <c r="AE11" s="17"/>
      <c r="AF11" s="17">
        <v>0.22151498297445299</v>
      </c>
      <c r="AG11" s="17">
        <v>0.22625099339374499</v>
      </c>
      <c r="AH11" s="17">
        <v>0.237441571314644</v>
      </c>
      <c r="AI11" s="17">
        <v>0.32301548593017199</v>
      </c>
      <c r="AJ11" s="17"/>
      <c r="AK11" s="17">
        <v>0.18426326645105601</v>
      </c>
      <c r="AL11" s="17">
        <v>0.24076401670636799</v>
      </c>
      <c r="AM11" s="17"/>
      <c r="AN11" s="17">
        <v>0.16486535253936299</v>
      </c>
      <c r="AO11" s="17">
        <v>0.231609419464014</v>
      </c>
      <c r="AP11" s="17">
        <v>0.28958334960881699</v>
      </c>
      <c r="AQ11" s="17">
        <v>0.23751640698294299</v>
      </c>
      <c r="AR11" s="17">
        <v>0.22420256216426601</v>
      </c>
      <c r="AS11" s="17">
        <v>0.25012823964334602</v>
      </c>
      <c r="AT11" s="17"/>
      <c r="AU11" s="17">
        <v>0.21306138808601299</v>
      </c>
      <c r="AV11" s="17">
        <v>0.23948671164046401</v>
      </c>
      <c r="AW11" s="17"/>
      <c r="AX11" s="17">
        <v>0.23126945812392599</v>
      </c>
      <c r="AY11" s="17">
        <v>0.22130924285895201</v>
      </c>
      <c r="AZ11" s="17"/>
      <c r="BA11" s="17">
        <v>0.23594571152020699</v>
      </c>
      <c r="BB11" s="17">
        <v>0.16042773972539701</v>
      </c>
      <c r="BC11" s="17"/>
      <c r="BD11" s="17">
        <v>0.194394895839408</v>
      </c>
      <c r="BE11" s="17"/>
      <c r="BF11" s="17">
        <v>0.198928237057591</v>
      </c>
      <c r="BG11" s="17"/>
      <c r="BH11" s="17">
        <v>0.22640017097495399</v>
      </c>
      <c r="BI11" s="17"/>
      <c r="BJ11" s="17">
        <v>0.16277344064888</v>
      </c>
      <c r="BK11" s="17"/>
      <c r="BL11" s="17">
        <v>0.24865035782936401</v>
      </c>
      <c r="BM11" s="17">
        <v>0.146474363703333</v>
      </c>
      <c r="BN11" s="17">
        <v>0.24574513801277501</v>
      </c>
      <c r="BO11" s="17">
        <v>0.26884793457964701</v>
      </c>
      <c r="BP11" s="17"/>
      <c r="BQ11" s="17">
        <v>0.212095328084528</v>
      </c>
      <c r="BR11" s="17">
        <v>0.21505457331876299</v>
      </c>
      <c r="BS11" s="17">
        <v>0.243103917867944</v>
      </c>
      <c r="BT11" s="17">
        <v>0.18442238441504899</v>
      </c>
      <c r="BU11" s="17">
        <v>0.38533302782745799</v>
      </c>
      <c r="BV11" s="17">
        <v>0.207593392153193</v>
      </c>
      <c r="BW11" s="17"/>
      <c r="BX11" s="17">
        <v>0.201770834528987</v>
      </c>
      <c r="BY11" s="17">
        <v>0.222468738952075</v>
      </c>
      <c r="BZ11" s="17">
        <v>0.22356838421151801</v>
      </c>
      <c r="CA11" s="17">
        <v>0.19246192980346699</v>
      </c>
      <c r="CB11" s="17">
        <v>0.31401917797942902</v>
      </c>
      <c r="CC11" s="17">
        <v>0.206623319219921</v>
      </c>
    </row>
    <row r="12" spans="2:81" x14ac:dyDescent="0.35">
      <c r="B12" s="18" t="s">
        <v>102</v>
      </c>
      <c r="C12" s="17">
        <v>0.240257853771984</v>
      </c>
      <c r="D12" s="17">
        <v>0.224752406221358</v>
      </c>
      <c r="E12" s="17">
        <v>0.25583811286548502</v>
      </c>
      <c r="F12" s="17"/>
      <c r="G12" s="17">
        <v>0.239162205339776</v>
      </c>
      <c r="H12" s="17">
        <v>0.33306441194387898</v>
      </c>
      <c r="I12" s="17">
        <v>0.24595097325002599</v>
      </c>
      <c r="J12" s="17">
        <v>0.20654549264671099</v>
      </c>
      <c r="K12" s="17">
        <v>0.195429276455929</v>
      </c>
      <c r="L12" s="17">
        <v>0.21601110997661499</v>
      </c>
      <c r="M12" s="17"/>
      <c r="N12" s="17">
        <v>0.28104946736421399</v>
      </c>
      <c r="O12" s="17">
        <v>0.242148854379898</v>
      </c>
      <c r="P12" s="17">
        <v>0.20060850604960601</v>
      </c>
      <c r="Q12" s="17">
        <v>0.21973552907744001</v>
      </c>
      <c r="R12" s="17"/>
      <c r="S12" s="17">
        <v>0.280218149695036</v>
      </c>
      <c r="T12" s="17">
        <v>0.21736812148126899</v>
      </c>
      <c r="U12" s="17">
        <v>0.252650520354193</v>
      </c>
      <c r="V12" s="17">
        <v>0.25292677510093298</v>
      </c>
      <c r="W12" s="17">
        <v>0.210728663487319</v>
      </c>
      <c r="X12" s="17">
        <v>0.25199390102341401</v>
      </c>
      <c r="Y12" s="17">
        <v>0.25383474334273398</v>
      </c>
      <c r="Z12" s="17">
        <v>0.17280845413634999</v>
      </c>
      <c r="AA12" s="17">
        <v>0.25310620361330899</v>
      </c>
      <c r="AB12" s="17">
        <v>0.24641444993689299</v>
      </c>
      <c r="AC12" s="17">
        <v>0.177520101068043</v>
      </c>
      <c r="AD12" s="17">
        <v>0.18556960950631601</v>
      </c>
      <c r="AE12" s="17"/>
      <c r="AF12" s="17">
        <v>0.24047842748404999</v>
      </c>
      <c r="AG12" s="17">
        <v>0.2527376329578</v>
      </c>
      <c r="AH12" s="17">
        <v>0.22041353104349501</v>
      </c>
      <c r="AI12" s="17">
        <v>0.19258204154759301</v>
      </c>
      <c r="AJ12" s="17"/>
      <c r="AK12" s="17">
        <v>0.254832078290613</v>
      </c>
      <c r="AL12" s="17">
        <v>0.25153289114044503</v>
      </c>
      <c r="AM12" s="17"/>
      <c r="AN12" s="17">
        <v>0.25439090903484801</v>
      </c>
      <c r="AO12" s="17">
        <v>0.25969155585527298</v>
      </c>
      <c r="AP12" s="17">
        <v>0.247418591319433</v>
      </c>
      <c r="AQ12" s="17">
        <v>0.21783727545186399</v>
      </c>
      <c r="AR12" s="17">
        <v>0.21120378969164399</v>
      </c>
      <c r="AS12" s="17">
        <v>0.194531949819582</v>
      </c>
      <c r="AT12" s="17"/>
      <c r="AU12" s="17">
        <v>0.23929496465852099</v>
      </c>
      <c r="AV12" s="17">
        <v>0.24314783485914401</v>
      </c>
      <c r="AW12" s="17"/>
      <c r="AX12" s="17">
        <v>0.18124971725046801</v>
      </c>
      <c r="AY12" s="17">
        <v>0.25422868292684903</v>
      </c>
      <c r="AZ12" s="17"/>
      <c r="BA12" s="17">
        <v>0.230110216888119</v>
      </c>
      <c r="BB12" s="17">
        <v>0.29358510716059399</v>
      </c>
      <c r="BC12" s="17"/>
      <c r="BD12" s="17">
        <v>0.225969244066139</v>
      </c>
      <c r="BE12" s="17"/>
      <c r="BF12" s="17">
        <v>0.23336808992413</v>
      </c>
      <c r="BG12" s="17"/>
      <c r="BH12" s="17">
        <v>0.20380599782106801</v>
      </c>
      <c r="BI12" s="17"/>
      <c r="BJ12" s="17">
        <v>0.22173851095820701</v>
      </c>
      <c r="BK12" s="17"/>
      <c r="BL12" s="17">
        <v>0.14028394590749099</v>
      </c>
      <c r="BM12" s="17">
        <v>0.27493010953680103</v>
      </c>
      <c r="BN12" s="17">
        <v>0.20467846951615501</v>
      </c>
      <c r="BO12" s="17">
        <v>0.29707786280373799</v>
      </c>
      <c r="BP12" s="17"/>
      <c r="BQ12" s="17">
        <v>0.28923669328676799</v>
      </c>
      <c r="BR12" s="17">
        <v>0.26424821209608201</v>
      </c>
      <c r="BS12" s="17">
        <v>0.14169833651644601</v>
      </c>
      <c r="BT12" s="17">
        <v>0.25816876882565298</v>
      </c>
      <c r="BU12" s="17">
        <v>0.13900481118959401</v>
      </c>
      <c r="BV12" s="17">
        <v>0.20347549584366201</v>
      </c>
      <c r="BW12" s="17"/>
      <c r="BX12" s="17">
        <v>0.31113581139895602</v>
      </c>
      <c r="BY12" s="17">
        <v>0.27711515750882998</v>
      </c>
      <c r="BZ12" s="17">
        <v>0.22065864840840901</v>
      </c>
      <c r="CA12" s="17">
        <v>0.266846894124661</v>
      </c>
      <c r="CB12" s="17">
        <v>0.16810331090437999</v>
      </c>
      <c r="CC12" s="17">
        <v>0.15104783882179701</v>
      </c>
    </row>
    <row r="13" spans="2:81" x14ac:dyDescent="0.35">
      <c r="B13" s="18" t="s">
        <v>429</v>
      </c>
      <c r="C13" s="17">
        <v>0.23191559836824399</v>
      </c>
      <c r="D13" s="17">
        <v>0.25250473467384998</v>
      </c>
      <c r="E13" s="17">
        <v>0.21133260346837099</v>
      </c>
      <c r="F13" s="17"/>
      <c r="G13" s="17">
        <v>0.33079679197370299</v>
      </c>
      <c r="H13" s="17">
        <v>0.30599338324384501</v>
      </c>
      <c r="I13" s="17">
        <v>0.24425825270451201</v>
      </c>
      <c r="J13" s="17">
        <v>0.19625589740023799</v>
      </c>
      <c r="K13" s="17">
        <v>0.17134197842002999</v>
      </c>
      <c r="L13" s="17">
        <v>0.15362194710021199</v>
      </c>
      <c r="M13" s="17"/>
      <c r="N13" s="17">
        <v>0.28349070744775501</v>
      </c>
      <c r="O13" s="17">
        <v>0.182778223964113</v>
      </c>
      <c r="P13" s="17">
        <v>0.24033242915467301</v>
      </c>
      <c r="Q13" s="17">
        <v>0.21859486280634799</v>
      </c>
      <c r="R13" s="17"/>
      <c r="S13" s="17">
        <v>0.34099132750174999</v>
      </c>
      <c r="T13" s="17">
        <v>0.14341455402207301</v>
      </c>
      <c r="U13" s="17">
        <v>0.14958622365046201</v>
      </c>
      <c r="V13" s="17">
        <v>0.20292135640971801</v>
      </c>
      <c r="W13" s="17">
        <v>0.28760982522417899</v>
      </c>
      <c r="X13" s="17">
        <v>0.20325245218086699</v>
      </c>
      <c r="Y13" s="17">
        <v>0.17222116279969399</v>
      </c>
      <c r="Z13" s="17">
        <v>0.23589443725268899</v>
      </c>
      <c r="AA13" s="17">
        <v>0.26845512173538699</v>
      </c>
      <c r="AB13" s="17">
        <v>0.271191814376819</v>
      </c>
      <c r="AC13" s="17">
        <v>0.21579484126151499</v>
      </c>
      <c r="AD13" s="17">
        <v>0.23601696641498601</v>
      </c>
      <c r="AE13" s="17"/>
      <c r="AF13" s="17">
        <v>0.226701263472847</v>
      </c>
      <c r="AG13" s="17">
        <v>0.25417576091759198</v>
      </c>
      <c r="AH13" s="17">
        <v>0.20068434108560401</v>
      </c>
      <c r="AI13" s="17">
        <v>0.16997794462015101</v>
      </c>
      <c r="AJ13" s="17"/>
      <c r="AK13" s="17">
        <v>0.30469614295763497</v>
      </c>
      <c r="AL13" s="17">
        <v>0.236054799703171</v>
      </c>
      <c r="AM13" s="17"/>
      <c r="AN13" s="17">
        <v>0.374669383274019</v>
      </c>
      <c r="AO13" s="17">
        <v>0.18345977972708899</v>
      </c>
      <c r="AP13" s="17">
        <v>0.20918836526472701</v>
      </c>
      <c r="AQ13" s="17">
        <v>0.19806809720603899</v>
      </c>
      <c r="AR13" s="17">
        <v>0.11704190468230199</v>
      </c>
      <c r="AS13" s="17">
        <v>0.172495518351582</v>
      </c>
      <c r="AT13" s="17"/>
      <c r="AU13" s="17">
        <v>0.25517798384218898</v>
      </c>
      <c r="AV13" s="17">
        <v>0.19715042249085299</v>
      </c>
      <c r="AW13" s="17"/>
      <c r="AX13" s="17">
        <v>0.189576948793651</v>
      </c>
      <c r="AY13" s="17">
        <v>0.24193974206643801</v>
      </c>
      <c r="AZ13" s="17"/>
      <c r="BA13" s="17">
        <v>0.20717280898429599</v>
      </c>
      <c r="BB13" s="17">
        <v>0.35975477242689602</v>
      </c>
      <c r="BC13" s="17"/>
      <c r="BD13" s="17">
        <v>0.30377822452602199</v>
      </c>
      <c r="BE13" s="17"/>
      <c r="BF13" s="17">
        <v>0.278176191734052</v>
      </c>
      <c r="BG13" s="17"/>
      <c r="BH13" s="17">
        <v>0.33597141470969</v>
      </c>
      <c r="BI13" s="17"/>
      <c r="BJ13" s="17">
        <v>0.251959618031247</v>
      </c>
      <c r="BK13" s="17"/>
      <c r="BL13" s="17">
        <v>2.2052909664552901E-2</v>
      </c>
      <c r="BM13" s="17">
        <v>0.48501903006627001</v>
      </c>
      <c r="BN13" s="17">
        <v>0.15961835107899899</v>
      </c>
      <c r="BO13" s="17">
        <v>0.15372230904679701</v>
      </c>
      <c r="BP13" s="17"/>
      <c r="BQ13" s="17">
        <v>0.27792850571441102</v>
      </c>
      <c r="BR13" s="17">
        <v>0.22863143251232099</v>
      </c>
      <c r="BS13" s="17">
        <v>0.16659334684323401</v>
      </c>
      <c r="BT13" s="17">
        <v>0.27820693603167201</v>
      </c>
      <c r="BU13" s="17">
        <v>0.17680035800056301</v>
      </c>
      <c r="BV13" s="17">
        <v>0.17856410782813001</v>
      </c>
      <c r="BW13" s="17"/>
      <c r="BX13" s="17">
        <v>0.29288366677683603</v>
      </c>
      <c r="BY13" s="17">
        <v>0.24893170758414601</v>
      </c>
      <c r="BZ13" s="17">
        <v>0.19848680007922201</v>
      </c>
      <c r="CA13" s="17">
        <v>0.29590890250295698</v>
      </c>
      <c r="CB13" s="17">
        <v>0.16680598151401799</v>
      </c>
      <c r="CC13" s="17">
        <v>0.11376078053675601</v>
      </c>
    </row>
    <row r="14" spans="2:81" x14ac:dyDescent="0.35">
      <c r="B14" s="18" t="s">
        <v>87</v>
      </c>
      <c r="C14" s="19">
        <v>5.30682718976326E-2</v>
      </c>
      <c r="D14" s="19">
        <v>4.5688618377885203E-2</v>
      </c>
      <c r="E14" s="19">
        <v>6.0312466291941903E-2</v>
      </c>
      <c r="F14" s="19"/>
      <c r="G14" s="19">
        <v>4.6184756635257097E-2</v>
      </c>
      <c r="H14" s="19">
        <v>3.1033856758199401E-2</v>
      </c>
      <c r="I14" s="19">
        <v>5.7246635347551297E-2</v>
      </c>
      <c r="J14" s="19">
        <v>5.14302825620752E-2</v>
      </c>
      <c r="K14" s="19">
        <v>6.8890260101174494E-2</v>
      </c>
      <c r="L14" s="19">
        <v>6.4832046004551697E-2</v>
      </c>
      <c r="M14" s="19"/>
      <c r="N14" s="19">
        <v>4.2932159911858801E-2</v>
      </c>
      <c r="O14" s="19">
        <v>2.8489989288176001E-2</v>
      </c>
      <c r="P14" s="19">
        <v>6.1028645212781701E-2</v>
      </c>
      <c r="Q14" s="19">
        <v>8.66886651623342E-2</v>
      </c>
      <c r="R14" s="19"/>
      <c r="S14" s="19">
        <v>3.9757435755861603E-2</v>
      </c>
      <c r="T14" s="19">
        <v>2.81599252414075E-2</v>
      </c>
      <c r="U14" s="19">
        <v>9.5917236664728595E-2</v>
      </c>
      <c r="V14" s="19">
        <v>4.0204279239652203E-2</v>
      </c>
      <c r="W14" s="19">
        <v>7.5476131651769293E-2</v>
      </c>
      <c r="X14" s="19">
        <v>6.5591862091466904E-2</v>
      </c>
      <c r="Y14" s="19">
        <v>6.0846467188923302E-2</v>
      </c>
      <c r="Z14" s="19">
        <v>4.9718437225908997E-2</v>
      </c>
      <c r="AA14" s="19">
        <v>3.4673609006349401E-2</v>
      </c>
      <c r="AB14" s="19">
        <v>5.90179344042275E-2</v>
      </c>
      <c r="AC14" s="19">
        <v>5.3591595639239098E-2</v>
      </c>
      <c r="AD14" s="19">
        <v>8.0683986263900206E-2</v>
      </c>
      <c r="AE14" s="19"/>
      <c r="AF14" s="19">
        <v>5.55318937409836E-2</v>
      </c>
      <c r="AG14" s="19">
        <v>6.0534245237516403E-2</v>
      </c>
      <c r="AH14" s="19">
        <v>4.1342607324989303E-2</v>
      </c>
      <c r="AI14" s="19">
        <v>8.1963908148453696E-2</v>
      </c>
      <c r="AJ14" s="19"/>
      <c r="AK14" s="19">
        <v>1.02842490141462E-2</v>
      </c>
      <c r="AL14" s="19">
        <v>7.5617443538695803E-2</v>
      </c>
      <c r="AM14" s="19"/>
      <c r="AN14" s="19">
        <v>3.7820104084330397E-2</v>
      </c>
      <c r="AO14" s="19">
        <v>3.8253155245829E-2</v>
      </c>
      <c r="AP14" s="19">
        <v>6.8250980654191107E-2</v>
      </c>
      <c r="AQ14" s="19">
        <v>6.50181693816346E-2</v>
      </c>
      <c r="AR14" s="19">
        <v>6.8203072760207206E-2</v>
      </c>
      <c r="AS14" s="19">
        <v>8.9708584927672599E-2</v>
      </c>
      <c r="AT14" s="19"/>
      <c r="AU14" s="19">
        <v>6.1042191721438599E-2</v>
      </c>
      <c r="AV14" s="19">
        <v>4.1695722523824197E-2</v>
      </c>
      <c r="AW14" s="19"/>
      <c r="AX14" s="19">
        <v>7.9823223081358002E-2</v>
      </c>
      <c r="AY14" s="19">
        <v>4.6733741202898797E-2</v>
      </c>
      <c r="AZ14" s="19"/>
      <c r="BA14" s="19">
        <v>5.4614702776932901E-2</v>
      </c>
      <c r="BB14" s="19">
        <v>4.2998461419183197E-2</v>
      </c>
      <c r="BC14" s="19"/>
      <c r="BD14" s="19">
        <v>5.2413116386919097E-2</v>
      </c>
      <c r="BE14" s="19"/>
      <c r="BF14" s="19">
        <v>5.8243137597867402E-2</v>
      </c>
      <c r="BG14" s="19"/>
      <c r="BH14" s="19">
        <v>4.1393802012525301E-2</v>
      </c>
      <c r="BI14" s="19"/>
      <c r="BJ14" s="19">
        <v>5.7538123867576299E-2</v>
      </c>
      <c r="BK14" s="19"/>
      <c r="BL14" s="19">
        <v>6.6508632245820404E-2</v>
      </c>
      <c r="BM14" s="19">
        <v>2.7229154761171801E-2</v>
      </c>
      <c r="BN14" s="19">
        <v>6.4092964463739396E-2</v>
      </c>
      <c r="BO14" s="19">
        <v>6.2137852043150997E-2</v>
      </c>
      <c r="BP14" s="19"/>
      <c r="BQ14" s="19">
        <v>4.53909425449322E-2</v>
      </c>
      <c r="BR14" s="19">
        <v>6.1159376093400997E-2</v>
      </c>
      <c r="BS14" s="19">
        <v>4.9248296555296597E-2</v>
      </c>
      <c r="BT14" s="19">
        <v>2.88971770831692E-2</v>
      </c>
      <c r="BU14" s="19">
        <v>2.5530148892421001E-2</v>
      </c>
      <c r="BV14" s="19">
        <v>7.6635516661457501E-2</v>
      </c>
      <c r="BW14" s="19"/>
      <c r="BX14" s="19">
        <v>2.99667025866889E-2</v>
      </c>
      <c r="BY14" s="19">
        <v>6.0685627039504697E-2</v>
      </c>
      <c r="BZ14" s="19">
        <v>5.0701120527653999E-2</v>
      </c>
      <c r="CA14" s="19">
        <v>6.3574766667543595E-2</v>
      </c>
      <c r="CB14" s="19">
        <v>6.0877403589136299E-2</v>
      </c>
      <c r="CC14" s="19">
        <v>7.6747251324916402E-2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CC19"/>
  <sheetViews>
    <sheetView showGridLines="0" topLeftCell="A5" workbookViewId="0">
      <pane xSplit="2" topLeftCell="C1" activePane="topRight" state="frozen"/>
      <selection pane="topRight" activeCell="G13" sqref="G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0.122304097745823</v>
      </c>
      <c r="D9" s="17">
        <v>0.13248459859121101</v>
      </c>
      <c r="E9" s="17">
        <v>0.11149721926419601</v>
      </c>
      <c r="F9" s="17"/>
      <c r="G9" s="17">
        <v>4.58268407219476E-2</v>
      </c>
      <c r="H9" s="17">
        <v>7.4669586015920594E-2</v>
      </c>
      <c r="I9" s="17">
        <v>8.7903722619289998E-2</v>
      </c>
      <c r="J9" s="17">
        <v>0.13691747749704899</v>
      </c>
      <c r="K9" s="17">
        <v>0.186980449223666</v>
      </c>
      <c r="L9" s="17">
        <v>0.196610159310768</v>
      </c>
      <c r="M9" s="17"/>
      <c r="N9" s="17">
        <v>8.2399161568272594E-2</v>
      </c>
      <c r="O9" s="17">
        <v>0.115952241690345</v>
      </c>
      <c r="P9" s="17">
        <v>0.15543145624798699</v>
      </c>
      <c r="Q9" s="17">
        <v>0.14972106567951601</v>
      </c>
      <c r="R9" s="17"/>
      <c r="S9" s="17">
        <v>7.9739422678084398E-2</v>
      </c>
      <c r="T9" s="17">
        <v>0.20826961328955901</v>
      </c>
      <c r="U9" s="17">
        <v>0.16885593807246199</v>
      </c>
      <c r="V9" s="17">
        <v>8.7332149860418706E-2</v>
      </c>
      <c r="W9" s="17">
        <v>0.102735293706438</v>
      </c>
      <c r="X9" s="17">
        <v>7.0047058920534103E-2</v>
      </c>
      <c r="Y9" s="17">
        <v>0.152830098570858</v>
      </c>
      <c r="Z9" s="17">
        <v>0.12811187732594601</v>
      </c>
      <c r="AA9" s="17">
        <v>6.2979340808219902E-2</v>
      </c>
      <c r="AB9" s="17">
        <v>0.106028401320543</v>
      </c>
      <c r="AC9" s="17">
        <v>0.22923848285795001</v>
      </c>
      <c r="AD9" s="17">
        <v>0.16552700596969899</v>
      </c>
      <c r="AE9" s="17"/>
      <c r="AF9" s="17">
        <v>0.122174863438044</v>
      </c>
      <c r="AG9" s="17">
        <v>9.9328955414209302E-2</v>
      </c>
      <c r="AH9" s="17">
        <v>0.22051555772392101</v>
      </c>
      <c r="AI9" s="17">
        <v>0.16831107998015901</v>
      </c>
      <c r="AJ9" s="17"/>
      <c r="AK9" s="17">
        <v>8.1465570029819898E-2</v>
      </c>
      <c r="AL9" s="17">
        <v>6.8076667955808703E-2</v>
      </c>
      <c r="AM9" s="17"/>
      <c r="AN9" s="17">
        <v>7.0805476576408802E-2</v>
      </c>
      <c r="AO9" s="17">
        <v>0.1398545650236</v>
      </c>
      <c r="AP9" s="17">
        <v>9.4483877757363499E-2</v>
      </c>
      <c r="AQ9" s="17">
        <v>0.15307653929550299</v>
      </c>
      <c r="AR9" s="17">
        <v>0.20535221600239201</v>
      </c>
      <c r="AS9" s="17">
        <v>8.9317919004881299E-2</v>
      </c>
      <c r="AT9" s="17"/>
      <c r="AU9" s="17">
        <v>0.118594694195668</v>
      </c>
      <c r="AV9" s="17">
        <v>0.12441157021053</v>
      </c>
      <c r="AW9" s="17"/>
      <c r="AX9" s="17">
        <v>0.166774742070153</v>
      </c>
      <c r="AY9" s="17">
        <v>0.11177518070341699</v>
      </c>
      <c r="AZ9" s="17"/>
      <c r="BA9" s="17">
        <v>0.14135358406242099</v>
      </c>
      <c r="BB9" s="17">
        <v>2.5376022256235201E-2</v>
      </c>
      <c r="BC9" s="17"/>
      <c r="BD9" s="17">
        <v>0.114610547510328</v>
      </c>
      <c r="BE9" s="17"/>
      <c r="BF9" s="17">
        <v>0.12064207786335999</v>
      </c>
      <c r="BG9" s="17"/>
      <c r="BH9" s="17">
        <v>8.6137598501689006E-2</v>
      </c>
      <c r="BI9" s="17"/>
      <c r="BJ9" s="17">
        <v>0.193442399323735</v>
      </c>
      <c r="BK9" s="17"/>
      <c r="BL9" s="17">
        <v>0.31336872505542002</v>
      </c>
      <c r="BM9" s="17">
        <v>1.7701057297925302E-2</v>
      </c>
      <c r="BN9" s="17">
        <v>0.18626905429079499</v>
      </c>
      <c r="BO9" s="17">
        <v>5.9201442994044701E-2</v>
      </c>
      <c r="BP9" s="17"/>
      <c r="BQ9" s="17">
        <v>6.4712975599500802E-2</v>
      </c>
      <c r="BR9" s="17">
        <v>0.11439978876901701</v>
      </c>
      <c r="BS9" s="17">
        <v>0.214501035472171</v>
      </c>
      <c r="BT9" s="17">
        <v>0.14738481245601101</v>
      </c>
      <c r="BU9" s="17">
        <v>0.106045162279528</v>
      </c>
      <c r="BV9" s="17">
        <v>0.17134768081803201</v>
      </c>
      <c r="BW9" s="17"/>
      <c r="BX9" s="17">
        <v>4.93209121721217E-2</v>
      </c>
      <c r="BY9" s="17">
        <v>7.9009278509400704E-2</v>
      </c>
      <c r="BZ9" s="17">
        <v>0.18231481169870001</v>
      </c>
      <c r="CA9" s="17">
        <v>0.10419884697364599</v>
      </c>
      <c r="CB9" s="17">
        <v>7.8485615828229799E-2</v>
      </c>
      <c r="CC9" s="17">
        <v>0.26573104499926897</v>
      </c>
    </row>
    <row r="10" spans="2:81" x14ac:dyDescent="0.35">
      <c r="B10" s="18" t="s">
        <v>58</v>
      </c>
      <c r="C10" s="17">
        <v>0.10384128531754</v>
      </c>
      <c r="D10" s="17">
        <v>0.123856731495852</v>
      </c>
      <c r="E10" s="17">
        <v>8.3452409895149293E-2</v>
      </c>
      <c r="F10" s="17"/>
      <c r="G10" s="17">
        <v>0.111623019656425</v>
      </c>
      <c r="H10" s="17">
        <v>6.5975555380351394E-2</v>
      </c>
      <c r="I10" s="17">
        <v>7.0823913465366303E-2</v>
      </c>
      <c r="J10" s="17">
        <v>0.12701525247481901</v>
      </c>
      <c r="K10" s="17">
        <v>0.143417465428198</v>
      </c>
      <c r="L10" s="17">
        <v>0.11229303575024201</v>
      </c>
      <c r="M10" s="17"/>
      <c r="N10" s="17">
        <v>8.0435365290618205E-2</v>
      </c>
      <c r="O10" s="17">
        <v>0.114834025114409</v>
      </c>
      <c r="P10" s="17">
        <v>0.100223367654743</v>
      </c>
      <c r="Q10" s="17">
        <v>0.12258503017422601</v>
      </c>
      <c r="R10" s="17"/>
      <c r="S10" s="17">
        <v>7.9781185456203302E-2</v>
      </c>
      <c r="T10" s="17">
        <v>0.117280951913697</v>
      </c>
      <c r="U10" s="17">
        <v>5.3287775430381698E-2</v>
      </c>
      <c r="V10" s="17">
        <v>0.104834823315852</v>
      </c>
      <c r="W10" s="17">
        <v>0.10706876480582</v>
      </c>
      <c r="X10" s="17">
        <v>0.15760923200788601</v>
      </c>
      <c r="Y10" s="17">
        <v>0.11129388670943</v>
      </c>
      <c r="Z10" s="17">
        <v>0.101189432662113</v>
      </c>
      <c r="AA10" s="17">
        <v>0.12956536090127299</v>
      </c>
      <c r="AB10" s="17">
        <v>8.00968619348877E-2</v>
      </c>
      <c r="AC10" s="17">
        <v>0.105533057131663</v>
      </c>
      <c r="AD10" s="17">
        <v>0.10108933514368</v>
      </c>
      <c r="AE10" s="17"/>
      <c r="AF10" s="17">
        <v>0.109679279320623</v>
      </c>
      <c r="AG10" s="17">
        <v>9.2564554422177897E-2</v>
      </c>
      <c r="AH10" s="17">
        <v>7.8102058849587805E-2</v>
      </c>
      <c r="AI10" s="17">
        <v>0.10269295512252199</v>
      </c>
      <c r="AJ10" s="17"/>
      <c r="AK10" s="17">
        <v>6.8645256851549E-2</v>
      </c>
      <c r="AL10" s="17">
        <v>6.2375227440945598E-2</v>
      </c>
      <c r="AM10" s="17"/>
      <c r="AN10" s="17">
        <v>7.9254391106759095E-2</v>
      </c>
      <c r="AO10" s="17">
        <v>0.120652737997339</v>
      </c>
      <c r="AP10" s="17">
        <v>0.10078670175891299</v>
      </c>
      <c r="AQ10" s="17">
        <v>0.100094597901686</v>
      </c>
      <c r="AR10" s="17">
        <v>0.12975568377112201</v>
      </c>
      <c r="AS10" s="17">
        <v>0.110919110999951</v>
      </c>
      <c r="AT10" s="17"/>
      <c r="AU10" s="17">
        <v>8.9799160709178399E-2</v>
      </c>
      <c r="AV10" s="17">
        <v>0.12508153774052599</v>
      </c>
      <c r="AW10" s="17"/>
      <c r="AX10" s="17">
        <v>0.12727883004976701</v>
      </c>
      <c r="AY10" s="17">
        <v>9.8292187302148795E-2</v>
      </c>
      <c r="AZ10" s="17"/>
      <c r="BA10" s="17">
        <v>0.111866371406002</v>
      </c>
      <c r="BB10" s="17">
        <v>6.0700989606780401E-2</v>
      </c>
      <c r="BC10" s="17"/>
      <c r="BD10" s="17">
        <v>9.7218639699960904E-2</v>
      </c>
      <c r="BE10" s="17"/>
      <c r="BF10" s="17">
        <v>9.6163516506728094E-2</v>
      </c>
      <c r="BG10" s="17"/>
      <c r="BH10" s="17">
        <v>8.9245779278870493E-2</v>
      </c>
      <c r="BI10" s="17"/>
      <c r="BJ10" s="17">
        <v>7.9962763724802793E-2</v>
      </c>
      <c r="BK10" s="17"/>
      <c r="BL10" s="17">
        <v>0.14383189149817499</v>
      </c>
      <c r="BM10" s="17">
        <v>4.7766979654445998E-2</v>
      </c>
      <c r="BN10" s="17">
        <v>0.13113182537076001</v>
      </c>
      <c r="BO10" s="17">
        <v>0.113794415358395</v>
      </c>
      <c r="BP10" s="17"/>
      <c r="BQ10" s="17">
        <v>9.8139146055343907E-2</v>
      </c>
      <c r="BR10" s="17">
        <v>9.9671380665047105E-2</v>
      </c>
      <c r="BS10" s="17">
        <v>0.18108150043549201</v>
      </c>
      <c r="BT10" s="17">
        <v>3.9183744707842597E-2</v>
      </c>
      <c r="BU10" s="17">
        <v>0.140976278553546</v>
      </c>
      <c r="BV10" s="17">
        <v>9.0986882440646205E-2</v>
      </c>
      <c r="BW10" s="17"/>
      <c r="BX10" s="17">
        <v>0.103156660459629</v>
      </c>
      <c r="BY10" s="17">
        <v>9.4695510878864894E-2</v>
      </c>
      <c r="BZ10" s="17">
        <v>0.136546072312658</v>
      </c>
      <c r="CA10" s="17">
        <v>4.4450419451488102E-2</v>
      </c>
      <c r="CB10" s="17">
        <v>9.3631095703574904E-2</v>
      </c>
      <c r="CC10" s="17">
        <v>0.11103256347828699</v>
      </c>
    </row>
    <row r="11" spans="2:81" x14ac:dyDescent="0.35">
      <c r="B11" s="18" t="s">
        <v>59</v>
      </c>
      <c r="C11" s="17">
        <v>0.19726028744526999</v>
      </c>
      <c r="D11" s="17">
        <v>0.174873407479783</v>
      </c>
      <c r="E11" s="17">
        <v>0.21933749556729501</v>
      </c>
      <c r="F11" s="17"/>
      <c r="G11" s="17">
        <v>0.18026622171954201</v>
      </c>
      <c r="H11" s="17">
        <v>0.13983562406253899</v>
      </c>
      <c r="I11" s="17">
        <v>0.20003264504486701</v>
      </c>
      <c r="J11" s="17">
        <v>0.21446903796813099</v>
      </c>
      <c r="K11" s="17">
        <v>0.21311879462473499</v>
      </c>
      <c r="L11" s="17">
        <v>0.231853207744287</v>
      </c>
      <c r="M11" s="17"/>
      <c r="N11" s="17">
        <v>0.186520621470596</v>
      </c>
      <c r="O11" s="17">
        <v>0.21599455087984601</v>
      </c>
      <c r="P11" s="17">
        <v>0.20499097695211299</v>
      </c>
      <c r="Q11" s="17">
        <v>0.18410485840822799</v>
      </c>
      <c r="R11" s="17"/>
      <c r="S11" s="17">
        <v>0.163211125059085</v>
      </c>
      <c r="T11" s="17">
        <v>0.20205589401732299</v>
      </c>
      <c r="U11" s="17">
        <v>0.217318675890217</v>
      </c>
      <c r="V11" s="17">
        <v>0.28501046461228602</v>
      </c>
      <c r="W11" s="17">
        <v>0.199272596132749</v>
      </c>
      <c r="X11" s="17">
        <v>0.21340966772158801</v>
      </c>
      <c r="Y11" s="17">
        <v>0.13675918418138799</v>
      </c>
      <c r="Z11" s="17">
        <v>0.16167959893588399</v>
      </c>
      <c r="AA11" s="17">
        <v>0.24395946325187001</v>
      </c>
      <c r="AB11" s="17">
        <v>0.19442055082561699</v>
      </c>
      <c r="AC11" s="17">
        <v>0.16377183906871301</v>
      </c>
      <c r="AD11" s="17">
        <v>0.12766577951237801</v>
      </c>
      <c r="AE11" s="17"/>
      <c r="AF11" s="17">
        <v>0.201369036406498</v>
      </c>
      <c r="AG11" s="17">
        <v>0.19178293626394399</v>
      </c>
      <c r="AH11" s="17">
        <v>0.21910176313889501</v>
      </c>
      <c r="AI11" s="17">
        <v>0.22205975660298499</v>
      </c>
      <c r="AJ11" s="17"/>
      <c r="AK11" s="17">
        <v>0.137905320211898</v>
      </c>
      <c r="AL11" s="17">
        <v>0.23026544351122499</v>
      </c>
      <c r="AM11" s="17"/>
      <c r="AN11" s="17">
        <v>0.16039470271791001</v>
      </c>
      <c r="AO11" s="17">
        <v>0.21144064498310799</v>
      </c>
      <c r="AP11" s="17">
        <v>0.19447846431011201</v>
      </c>
      <c r="AQ11" s="17">
        <v>0.231231518782304</v>
      </c>
      <c r="AR11" s="17">
        <v>0.204513467858253</v>
      </c>
      <c r="AS11" s="17">
        <v>0.185255743991356</v>
      </c>
      <c r="AT11" s="17"/>
      <c r="AU11" s="17">
        <v>0.192259953929665</v>
      </c>
      <c r="AV11" s="17">
        <v>0.20580938130065801</v>
      </c>
      <c r="AW11" s="17"/>
      <c r="AX11" s="17">
        <v>0.22373396912132101</v>
      </c>
      <c r="AY11" s="17">
        <v>0.19099235041828799</v>
      </c>
      <c r="AZ11" s="17"/>
      <c r="BA11" s="17">
        <v>0.207354985821504</v>
      </c>
      <c r="BB11" s="17">
        <v>0.15004379651101499</v>
      </c>
      <c r="BC11" s="17"/>
      <c r="BD11" s="17">
        <v>0.169268960072466</v>
      </c>
      <c r="BE11" s="17"/>
      <c r="BF11" s="17">
        <v>0.17360828780305701</v>
      </c>
      <c r="BG11" s="17"/>
      <c r="BH11" s="17">
        <v>0.17505503508548301</v>
      </c>
      <c r="BI11" s="17"/>
      <c r="BJ11" s="17">
        <v>0.19521660277358599</v>
      </c>
      <c r="BK11" s="17"/>
      <c r="BL11" s="17">
        <v>0.23093388256293901</v>
      </c>
      <c r="BM11" s="17">
        <v>0.126062441069728</v>
      </c>
      <c r="BN11" s="17">
        <v>0.214079330320851</v>
      </c>
      <c r="BO11" s="17">
        <v>0.23771097381058701</v>
      </c>
      <c r="BP11" s="17"/>
      <c r="BQ11" s="17">
        <v>0.20748709584561101</v>
      </c>
      <c r="BR11" s="17">
        <v>0.206227188887214</v>
      </c>
      <c r="BS11" s="17">
        <v>0.166770339356693</v>
      </c>
      <c r="BT11" s="17">
        <v>0.126338129830664</v>
      </c>
      <c r="BU11" s="17">
        <v>0.33480734436047299</v>
      </c>
      <c r="BV11" s="17">
        <v>0.22160330350700999</v>
      </c>
      <c r="BW11" s="17"/>
      <c r="BX11" s="17">
        <v>0.14366514871881</v>
      </c>
      <c r="BY11" s="17">
        <v>0.21228967436662199</v>
      </c>
      <c r="BZ11" s="17">
        <v>0.19973975269955499</v>
      </c>
      <c r="CA11" s="17">
        <v>0.15034403092304</v>
      </c>
      <c r="CB11" s="17">
        <v>0.36224972456761001</v>
      </c>
      <c r="CC11" s="17">
        <v>0.21132326279301999</v>
      </c>
    </row>
    <row r="12" spans="2:81" x14ac:dyDescent="0.35">
      <c r="B12" s="18" t="s">
        <v>102</v>
      </c>
      <c r="C12" s="17">
        <v>0.281222474302805</v>
      </c>
      <c r="D12" s="17">
        <v>0.28297072439159499</v>
      </c>
      <c r="E12" s="17">
        <v>0.28032645148691798</v>
      </c>
      <c r="F12" s="17"/>
      <c r="G12" s="17">
        <v>0.28484714344914103</v>
      </c>
      <c r="H12" s="17">
        <v>0.368412621874254</v>
      </c>
      <c r="I12" s="17">
        <v>0.29822290857801698</v>
      </c>
      <c r="J12" s="17">
        <v>0.27800976897799601</v>
      </c>
      <c r="K12" s="17">
        <v>0.21512377671411101</v>
      </c>
      <c r="L12" s="17">
        <v>0.23414716836872901</v>
      </c>
      <c r="M12" s="17"/>
      <c r="N12" s="17">
        <v>0.29677997788242799</v>
      </c>
      <c r="O12" s="17">
        <v>0.34804799483095</v>
      </c>
      <c r="P12" s="17">
        <v>0.24144858228428501</v>
      </c>
      <c r="Q12" s="17">
        <v>0.22195215309792299</v>
      </c>
      <c r="R12" s="17"/>
      <c r="S12" s="17">
        <v>0.28263262096555802</v>
      </c>
      <c r="T12" s="17">
        <v>0.27766473274472597</v>
      </c>
      <c r="U12" s="17">
        <v>0.31155474996214999</v>
      </c>
      <c r="V12" s="17">
        <v>0.264087824247281</v>
      </c>
      <c r="W12" s="17">
        <v>0.25244232127779498</v>
      </c>
      <c r="X12" s="17">
        <v>0.24341914865581099</v>
      </c>
      <c r="Y12" s="17">
        <v>0.31877349804011501</v>
      </c>
      <c r="Z12" s="17">
        <v>0.31880546624156703</v>
      </c>
      <c r="AA12" s="17">
        <v>0.24305868737449701</v>
      </c>
      <c r="AB12" s="17">
        <v>0.31410249454823203</v>
      </c>
      <c r="AC12" s="17">
        <v>0.24508248227385901</v>
      </c>
      <c r="AD12" s="17">
        <v>0.33667461917188202</v>
      </c>
      <c r="AE12" s="17"/>
      <c r="AF12" s="17">
        <v>0.273135835159384</v>
      </c>
      <c r="AG12" s="17">
        <v>0.34112495472446103</v>
      </c>
      <c r="AH12" s="17">
        <v>0.27674532139816199</v>
      </c>
      <c r="AI12" s="17">
        <v>0.300079916087999</v>
      </c>
      <c r="AJ12" s="17"/>
      <c r="AK12" s="17">
        <v>0.28847343101459999</v>
      </c>
      <c r="AL12" s="17">
        <v>0.28509429523372898</v>
      </c>
      <c r="AM12" s="17"/>
      <c r="AN12" s="17">
        <v>0.24479300564689299</v>
      </c>
      <c r="AO12" s="17">
        <v>0.297982619923084</v>
      </c>
      <c r="AP12" s="17">
        <v>0.28307236137529601</v>
      </c>
      <c r="AQ12" s="17">
        <v>0.28474875626544</v>
      </c>
      <c r="AR12" s="17">
        <v>0.30540377885688802</v>
      </c>
      <c r="AS12" s="17">
        <v>0.31191651916589902</v>
      </c>
      <c r="AT12" s="17"/>
      <c r="AU12" s="17">
        <v>0.27976511294185002</v>
      </c>
      <c r="AV12" s="17">
        <v>0.28508979690355601</v>
      </c>
      <c r="AW12" s="17"/>
      <c r="AX12" s="17">
        <v>0.19714034213613901</v>
      </c>
      <c r="AY12" s="17">
        <v>0.30112984933148401</v>
      </c>
      <c r="AZ12" s="17"/>
      <c r="BA12" s="17">
        <v>0.279745403922605</v>
      </c>
      <c r="BB12" s="17">
        <v>0.28976794557047902</v>
      </c>
      <c r="BC12" s="17"/>
      <c r="BD12" s="17">
        <v>0.25976542841752898</v>
      </c>
      <c r="BE12" s="17"/>
      <c r="BF12" s="17">
        <v>0.27248682618351699</v>
      </c>
      <c r="BG12" s="17"/>
      <c r="BH12" s="17">
        <v>0.33777014120016402</v>
      </c>
      <c r="BI12" s="17"/>
      <c r="BJ12" s="17">
        <v>0.26961004900687002</v>
      </c>
      <c r="BK12" s="17"/>
      <c r="BL12" s="17">
        <v>0.159519950585195</v>
      </c>
      <c r="BM12" s="17">
        <v>0.29528149463194098</v>
      </c>
      <c r="BN12" s="17">
        <v>0.25360126265074801</v>
      </c>
      <c r="BO12" s="17">
        <v>0.36524905333605401</v>
      </c>
      <c r="BP12" s="17"/>
      <c r="BQ12" s="17">
        <v>0.30062942919965702</v>
      </c>
      <c r="BR12" s="17">
        <v>0.26908691575511001</v>
      </c>
      <c r="BS12" s="17">
        <v>0.19414229162145999</v>
      </c>
      <c r="BT12" s="17">
        <v>0.33923161436353699</v>
      </c>
      <c r="BU12" s="17">
        <v>0.24972228386204201</v>
      </c>
      <c r="BV12" s="17">
        <v>0.27666373044381198</v>
      </c>
      <c r="BW12" s="17"/>
      <c r="BX12" s="17">
        <v>0.33334602099969202</v>
      </c>
      <c r="BY12" s="17">
        <v>0.275182303756004</v>
      </c>
      <c r="BZ12" s="17">
        <v>0.23187805007212201</v>
      </c>
      <c r="CA12" s="17">
        <v>0.33058036137313201</v>
      </c>
      <c r="CB12" s="17">
        <v>0.26694039381071</v>
      </c>
      <c r="CC12" s="17">
        <v>0.24915976079031299</v>
      </c>
    </row>
    <row r="13" spans="2:81" x14ac:dyDescent="0.35">
      <c r="B13" s="18" t="s">
        <v>429</v>
      </c>
      <c r="C13" s="17">
        <v>0.25375300086427699</v>
      </c>
      <c r="D13" s="17">
        <v>0.25070128983180501</v>
      </c>
      <c r="E13" s="17">
        <v>0.25739579415484198</v>
      </c>
      <c r="F13" s="17"/>
      <c r="G13" s="17">
        <v>0.34702662551010999</v>
      </c>
      <c r="H13" s="17">
        <v>0.333153702623675</v>
      </c>
      <c r="I13" s="17">
        <v>0.28960369988332502</v>
      </c>
      <c r="J13" s="17">
        <v>0.20533011891487299</v>
      </c>
      <c r="K13" s="17">
        <v>0.17792113333465201</v>
      </c>
      <c r="L13" s="17">
        <v>0.17631217812254801</v>
      </c>
      <c r="M13" s="17"/>
      <c r="N13" s="17">
        <v>0.31539384007850102</v>
      </c>
      <c r="O13" s="17">
        <v>0.173166243777712</v>
      </c>
      <c r="P13" s="17">
        <v>0.26391308396443203</v>
      </c>
      <c r="Q13" s="17">
        <v>0.258182815733072</v>
      </c>
      <c r="R13" s="17"/>
      <c r="S13" s="17">
        <v>0.375008438588606</v>
      </c>
      <c r="T13" s="17">
        <v>0.17810446583946801</v>
      </c>
      <c r="U13" s="17">
        <v>0.17474637118401201</v>
      </c>
      <c r="V13" s="17">
        <v>0.22845213873926901</v>
      </c>
      <c r="W13" s="17">
        <v>0.26535843621545202</v>
      </c>
      <c r="X13" s="17">
        <v>0.27073979578173502</v>
      </c>
      <c r="Y13" s="17">
        <v>0.23712429815501099</v>
      </c>
      <c r="Z13" s="17">
        <v>0.25830513228251201</v>
      </c>
      <c r="AA13" s="17">
        <v>0.29263388841309801</v>
      </c>
      <c r="AB13" s="17">
        <v>0.24799017775038101</v>
      </c>
      <c r="AC13" s="17">
        <v>0.20278254302857601</v>
      </c>
      <c r="AD13" s="17">
        <v>0.167869358743687</v>
      </c>
      <c r="AE13" s="17"/>
      <c r="AF13" s="17">
        <v>0.25365877830692402</v>
      </c>
      <c r="AG13" s="17">
        <v>0.22498187687893001</v>
      </c>
      <c r="AH13" s="17">
        <v>0.16419269156444499</v>
      </c>
      <c r="AI13" s="17">
        <v>0.104077429260025</v>
      </c>
      <c r="AJ13" s="17"/>
      <c r="AK13" s="17">
        <v>0.40311938442670803</v>
      </c>
      <c r="AL13" s="17">
        <v>0.27839320210559998</v>
      </c>
      <c r="AM13" s="17"/>
      <c r="AN13" s="17">
        <v>0.41258885861001499</v>
      </c>
      <c r="AO13" s="17">
        <v>0.20811330993836899</v>
      </c>
      <c r="AP13" s="17">
        <v>0.26406108625097202</v>
      </c>
      <c r="AQ13" s="17">
        <v>0.17883889629211699</v>
      </c>
      <c r="AR13" s="17">
        <v>0.10086042281257999</v>
      </c>
      <c r="AS13" s="17">
        <v>0.23388249019839999</v>
      </c>
      <c r="AT13" s="17"/>
      <c r="AU13" s="17">
        <v>0.27336979846894899</v>
      </c>
      <c r="AV13" s="17">
        <v>0.22447068430443401</v>
      </c>
      <c r="AW13" s="17"/>
      <c r="AX13" s="17">
        <v>0.21563340534785699</v>
      </c>
      <c r="AY13" s="17">
        <v>0.26277823683691798</v>
      </c>
      <c r="AZ13" s="17"/>
      <c r="BA13" s="17">
        <v>0.216892422039833</v>
      </c>
      <c r="BB13" s="17">
        <v>0.44111354332782898</v>
      </c>
      <c r="BC13" s="17"/>
      <c r="BD13" s="17">
        <v>0.31718583747301998</v>
      </c>
      <c r="BE13" s="17"/>
      <c r="BF13" s="17">
        <v>0.29412711818765302</v>
      </c>
      <c r="BG13" s="17"/>
      <c r="BH13" s="17">
        <v>0.27373365537404498</v>
      </c>
      <c r="BI13" s="17"/>
      <c r="BJ13" s="17">
        <v>0.20423006130342999</v>
      </c>
      <c r="BK13" s="17"/>
      <c r="BL13" s="17">
        <v>8.2892754095377205E-2</v>
      </c>
      <c r="BM13" s="17">
        <v>0.48583877937839098</v>
      </c>
      <c r="BN13" s="17">
        <v>0.169707272702419</v>
      </c>
      <c r="BO13" s="17">
        <v>0.18697419363805901</v>
      </c>
      <c r="BP13" s="17"/>
      <c r="BQ13" s="17">
        <v>0.29833187741316503</v>
      </c>
      <c r="BR13" s="17">
        <v>0.26334546671367098</v>
      </c>
      <c r="BS13" s="17">
        <v>0.20211020175637001</v>
      </c>
      <c r="BT13" s="17">
        <v>0.31217713944112002</v>
      </c>
      <c r="BU13" s="17">
        <v>0.14291878205198899</v>
      </c>
      <c r="BV13" s="17">
        <v>0.192022841083655</v>
      </c>
      <c r="BW13" s="17"/>
      <c r="BX13" s="17">
        <v>0.35135594763097899</v>
      </c>
      <c r="BY13" s="17">
        <v>0.29512732845451101</v>
      </c>
      <c r="BZ13" s="17">
        <v>0.213880460262279</v>
      </c>
      <c r="CA13" s="17">
        <v>0.32141159479692399</v>
      </c>
      <c r="CB13" s="17">
        <v>0.12847911318316499</v>
      </c>
      <c r="CC13" s="17">
        <v>0.13137865702823301</v>
      </c>
    </row>
    <row r="14" spans="2:81" x14ac:dyDescent="0.35">
      <c r="B14" s="18" t="s">
        <v>87</v>
      </c>
      <c r="C14" s="19">
        <v>4.1618854324284298E-2</v>
      </c>
      <c r="D14" s="19">
        <v>3.5113248209753402E-2</v>
      </c>
      <c r="E14" s="19">
        <v>4.7990629631600799E-2</v>
      </c>
      <c r="F14" s="19"/>
      <c r="G14" s="19">
        <v>3.0410148942834E-2</v>
      </c>
      <c r="H14" s="19">
        <v>1.7952910043260599E-2</v>
      </c>
      <c r="I14" s="19">
        <v>5.34131104091344E-2</v>
      </c>
      <c r="J14" s="19">
        <v>3.8258344167131503E-2</v>
      </c>
      <c r="K14" s="19">
        <v>6.3438380674638195E-2</v>
      </c>
      <c r="L14" s="19">
        <v>4.8784250703425597E-2</v>
      </c>
      <c r="M14" s="19"/>
      <c r="N14" s="19">
        <v>3.8471033709584899E-2</v>
      </c>
      <c r="O14" s="19">
        <v>3.2004943706738398E-2</v>
      </c>
      <c r="P14" s="19">
        <v>3.39925328964387E-2</v>
      </c>
      <c r="Q14" s="19">
        <v>6.3454076907034807E-2</v>
      </c>
      <c r="R14" s="19"/>
      <c r="S14" s="19">
        <v>1.9627207252463402E-2</v>
      </c>
      <c r="T14" s="19">
        <v>1.66243421952279E-2</v>
      </c>
      <c r="U14" s="19">
        <v>7.4236489460776794E-2</v>
      </c>
      <c r="V14" s="19">
        <v>3.0282599224893101E-2</v>
      </c>
      <c r="W14" s="19">
        <v>7.3122587861745705E-2</v>
      </c>
      <c r="X14" s="19">
        <v>4.4775096912445397E-2</v>
      </c>
      <c r="Y14" s="19">
        <v>4.3219034343197203E-2</v>
      </c>
      <c r="Z14" s="19">
        <v>3.1908492551979202E-2</v>
      </c>
      <c r="AA14" s="19">
        <v>2.78032592510414E-2</v>
      </c>
      <c r="AB14" s="19">
        <v>5.7361513620338603E-2</v>
      </c>
      <c r="AC14" s="19">
        <v>5.3591595639239098E-2</v>
      </c>
      <c r="AD14" s="19">
        <v>0.101173901458673</v>
      </c>
      <c r="AE14" s="19"/>
      <c r="AF14" s="19">
        <v>3.9982207368527103E-2</v>
      </c>
      <c r="AG14" s="19">
        <v>5.0216722296278E-2</v>
      </c>
      <c r="AH14" s="19">
        <v>4.1342607324989303E-2</v>
      </c>
      <c r="AI14" s="19">
        <v>0.10277886294631</v>
      </c>
      <c r="AJ14" s="19"/>
      <c r="AK14" s="19">
        <v>2.0391037465425699E-2</v>
      </c>
      <c r="AL14" s="19">
        <v>7.5795163752691505E-2</v>
      </c>
      <c r="AM14" s="19"/>
      <c r="AN14" s="19">
        <v>3.2163565342014901E-2</v>
      </c>
      <c r="AO14" s="19">
        <v>2.1956122134500398E-2</v>
      </c>
      <c r="AP14" s="19">
        <v>6.3117508547343701E-2</v>
      </c>
      <c r="AQ14" s="19">
        <v>5.2009691462949599E-2</v>
      </c>
      <c r="AR14" s="19">
        <v>5.4114430698765197E-2</v>
      </c>
      <c r="AS14" s="19">
        <v>6.8708216639513195E-2</v>
      </c>
      <c r="AT14" s="19"/>
      <c r="AU14" s="19">
        <v>4.6211279754690103E-2</v>
      </c>
      <c r="AV14" s="19">
        <v>3.5137029540296003E-2</v>
      </c>
      <c r="AW14" s="19"/>
      <c r="AX14" s="19">
        <v>6.9438711274763004E-2</v>
      </c>
      <c r="AY14" s="19">
        <v>3.5032195407743001E-2</v>
      </c>
      <c r="AZ14" s="19"/>
      <c r="BA14" s="19">
        <v>4.2787232747635302E-2</v>
      </c>
      <c r="BB14" s="19">
        <v>3.2997702727660498E-2</v>
      </c>
      <c r="BC14" s="19"/>
      <c r="BD14" s="19">
        <v>4.1950586826695203E-2</v>
      </c>
      <c r="BE14" s="19"/>
      <c r="BF14" s="19">
        <v>4.2972173455684298E-2</v>
      </c>
      <c r="BG14" s="19"/>
      <c r="BH14" s="19">
        <v>3.8057790559749102E-2</v>
      </c>
      <c r="BI14" s="19"/>
      <c r="BJ14" s="19">
        <v>5.7538123867576299E-2</v>
      </c>
      <c r="BK14" s="19"/>
      <c r="BL14" s="19">
        <v>6.9452796202893602E-2</v>
      </c>
      <c r="BM14" s="19">
        <v>2.73492479675689E-2</v>
      </c>
      <c r="BN14" s="19">
        <v>4.52112546644267E-2</v>
      </c>
      <c r="BO14" s="19">
        <v>3.7069920862859998E-2</v>
      </c>
      <c r="BP14" s="19"/>
      <c r="BQ14" s="19">
        <v>3.0699475886722699E-2</v>
      </c>
      <c r="BR14" s="19">
        <v>4.7269259209940503E-2</v>
      </c>
      <c r="BS14" s="19">
        <v>4.1394631357814099E-2</v>
      </c>
      <c r="BT14" s="19">
        <v>3.5684559200825097E-2</v>
      </c>
      <c r="BU14" s="19">
        <v>2.5530148892421001E-2</v>
      </c>
      <c r="BV14" s="19">
        <v>4.7375561706844697E-2</v>
      </c>
      <c r="BW14" s="19"/>
      <c r="BX14" s="19">
        <v>1.9155310018767802E-2</v>
      </c>
      <c r="BY14" s="19">
        <v>4.3695904034597298E-2</v>
      </c>
      <c r="BZ14" s="19">
        <v>3.5640852954686199E-2</v>
      </c>
      <c r="CA14" s="19">
        <v>4.9014746481769803E-2</v>
      </c>
      <c r="CB14" s="19">
        <v>7.0214056906710606E-2</v>
      </c>
      <c r="CC14" s="19">
        <v>3.1374710910878401E-2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C20"/>
  <sheetViews>
    <sheetView showGridLines="0" workbookViewId="0">
      <pane xSplit="2" topLeftCell="C1" activePane="topRight" state="frozen"/>
      <selection pane="topRight" activeCell="L30" sqref="L3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114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141</v>
      </c>
      <c r="D7" s="10">
        <v>54</v>
      </c>
      <c r="E7" s="10">
        <v>87</v>
      </c>
      <c r="F7" s="10"/>
      <c r="G7" s="10">
        <v>6</v>
      </c>
      <c r="H7" s="10">
        <v>18</v>
      </c>
      <c r="I7" s="10">
        <v>32</v>
      </c>
      <c r="J7" s="10">
        <v>39</v>
      </c>
      <c r="K7" s="10">
        <v>34</v>
      </c>
      <c r="L7" s="10">
        <v>12</v>
      </c>
      <c r="M7" s="10"/>
      <c r="N7" s="10">
        <v>39</v>
      </c>
      <c r="O7" s="10">
        <v>50</v>
      </c>
      <c r="P7" s="10">
        <v>19</v>
      </c>
      <c r="Q7" s="10">
        <v>32</v>
      </c>
      <c r="R7" s="10"/>
      <c r="S7" s="10">
        <v>2</v>
      </c>
      <c r="T7" s="10">
        <v>2</v>
      </c>
      <c r="U7" s="10" t="s">
        <v>56</v>
      </c>
      <c r="V7" s="10" t="s">
        <v>56</v>
      </c>
      <c r="W7" s="10">
        <v>1</v>
      </c>
      <c r="X7" s="10">
        <v>2</v>
      </c>
      <c r="Y7" s="10" t="s">
        <v>56</v>
      </c>
      <c r="Z7" s="10">
        <v>1</v>
      </c>
      <c r="AA7" s="10">
        <v>4</v>
      </c>
      <c r="AB7" s="10">
        <v>4</v>
      </c>
      <c r="AC7" s="10" t="s">
        <v>56</v>
      </c>
      <c r="AD7" s="10">
        <v>125</v>
      </c>
      <c r="AE7" s="10"/>
      <c r="AF7" s="10">
        <v>7</v>
      </c>
      <c r="AG7" s="10" t="s">
        <v>56</v>
      </c>
      <c r="AH7" s="10">
        <v>1</v>
      </c>
      <c r="AI7" s="10">
        <v>124</v>
      </c>
      <c r="AJ7" s="10"/>
      <c r="AK7" s="10">
        <v>9</v>
      </c>
      <c r="AL7" s="10">
        <v>5</v>
      </c>
      <c r="AM7" s="10"/>
      <c r="AN7" s="10">
        <v>33</v>
      </c>
      <c r="AO7" s="10">
        <v>35</v>
      </c>
      <c r="AP7" s="10">
        <v>20</v>
      </c>
      <c r="AQ7" s="10">
        <v>20</v>
      </c>
      <c r="AR7" s="10">
        <v>15</v>
      </c>
      <c r="AS7" s="10">
        <v>18</v>
      </c>
      <c r="AT7" s="10"/>
      <c r="AU7" s="10">
        <v>84</v>
      </c>
      <c r="AV7" s="10">
        <v>57</v>
      </c>
      <c r="AW7" s="10"/>
      <c r="AX7" s="10">
        <v>25</v>
      </c>
      <c r="AY7" s="10">
        <v>116</v>
      </c>
      <c r="AZ7" s="10"/>
      <c r="BA7" s="10">
        <v>132</v>
      </c>
      <c r="BB7" s="10">
        <v>9</v>
      </c>
      <c r="BC7" s="10"/>
      <c r="BD7" s="10">
        <v>55</v>
      </c>
      <c r="BE7" s="10"/>
      <c r="BF7" s="10">
        <v>6</v>
      </c>
      <c r="BG7" s="10"/>
      <c r="BH7" s="10">
        <v>1</v>
      </c>
      <c r="BI7" s="10"/>
      <c r="BJ7" s="10" t="s">
        <v>56</v>
      </c>
      <c r="BK7" s="10"/>
      <c r="BL7" s="10">
        <v>37</v>
      </c>
      <c r="BM7" s="10">
        <v>32</v>
      </c>
      <c r="BN7" s="10">
        <v>34</v>
      </c>
      <c r="BO7" s="10">
        <v>38</v>
      </c>
      <c r="BP7" s="10"/>
      <c r="BQ7" s="10">
        <v>18</v>
      </c>
      <c r="BR7" s="10">
        <v>14</v>
      </c>
      <c r="BS7" s="10">
        <v>5</v>
      </c>
      <c r="BT7" s="10">
        <v>5</v>
      </c>
      <c r="BU7" s="10">
        <v>7</v>
      </c>
      <c r="BV7" s="10">
        <v>24</v>
      </c>
      <c r="BW7" s="10"/>
      <c r="BX7" s="10">
        <v>19</v>
      </c>
      <c r="BY7" s="10">
        <v>11</v>
      </c>
      <c r="BZ7" s="10">
        <v>11</v>
      </c>
      <c r="CA7" s="10">
        <v>7</v>
      </c>
      <c r="CB7" s="10">
        <v>9</v>
      </c>
      <c r="CC7" s="10">
        <v>14</v>
      </c>
    </row>
    <row r="8" spans="2:81" ht="30" customHeight="1" x14ac:dyDescent="0.35">
      <c r="B8" s="11" t="s">
        <v>20</v>
      </c>
      <c r="C8" s="11">
        <v>136</v>
      </c>
      <c r="D8" s="11">
        <v>53</v>
      </c>
      <c r="E8" s="11">
        <v>83</v>
      </c>
      <c r="F8" s="11"/>
      <c r="G8" s="11">
        <v>6</v>
      </c>
      <c r="H8" s="11">
        <v>19</v>
      </c>
      <c r="I8" s="11">
        <v>32</v>
      </c>
      <c r="J8" s="11">
        <v>37</v>
      </c>
      <c r="K8" s="11">
        <v>31</v>
      </c>
      <c r="L8" s="11">
        <v>11</v>
      </c>
      <c r="M8" s="11"/>
      <c r="N8" s="11">
        <v>36</v>
      </c>
      <c r="O8" s="11">
        <v>48</v>
      </c>
      <c r="P8" s="11">
        <v>19</v>
      </c>
      <c r="Q8" s="11">
        <v>31</v>
      </c>
      <c r="R8" s="11"/>
      <c r="S8" s="11">
        <v>2</v>
      </c>
      <c r="T8" s="11">
        <v>2</v>
      </c>
      <c r="U8" s="11" t="s">
        <v>56</v>
      </c>
      <c r="V8" s="11" t="s">
        <v>56</v>
      </c>
      <c r="W8" s="11">
        <v>1</v>
      </c>
      <c r="X8" s="11">
        <v>2</v>
      </c>
      <c r="Y8" s="11" t="s">
        <v>56</v>
      </c>
      <c r="Z8" s="11">
        <v>1</v>
      </c>
      <c r="AA8" s="11">
        <v>4</v>
      </c>
      <c r="AB8" s="11">
        <v>4</v>
      </c>
      <c r="AC8" s="11" t="s">
        <v>56</v>
      </c>
      <c r="AD8" s="11">
        <v>120</v>
      </c>
      <c r="AE8" s="11"/>
      <c r="AF8" s="11">
        <v>7</v>
      </c>
      <c r="AG8" s="11" t="s">
        <v>56</v>
      </c>
      <c r="AH8" s="11">
        <v>1</v>
      </c>
      <c r="AI8" s="11">
        <v>119</v>
      </c>
      <c r="AJ8" s="11"/>
      <c r="AK8" s="11">
        <v>9</v>
      </c>
      <c r="AL8" s="11">
        <v>5</v>
      </c>
      <c r="AM8" s="11"/>
      <c r="AN8" s="11">
        <v>32</v>
      </c>
      <c r="AO8" s="11">
        <v>33</v>
      </c>
      <c r="AP8" s="11">
        <v>19</v>
      </c>
      <c r="AQ8" s="11">
        <v>19</v>
      </c>
      <c r="AR8" s="11">
        <v>14</v>
      </c>
      <c r="AS8" s="11">
        <v>17</v>
      </c>
      <c r="AT8" s="11"/>
      <c r="AU8" s="11">
        <v>80</v>
      </c>
      <c r="AV8" s="11">
        <v>56</v>
      </c>
      <c r="AW8" s="11"/>
      <c r="AX8" s="11">
        <v>23</v>
      </c>
      <c r="AY8" s="11">
        <v>112</v>
      </c>
      <c r="AZ8" s="11"/>
      <c r="BA8" s="11">
        <v>127</v>
      </c>
      <c r="BB8" s="11">
        <v>9</v>
      </c>
      <c r="BC8" s="11"/>
      <c r="BD8" s="11">
        <v>53</v>
      </c>
      <c r="BE8" s="11"/>
      <c r="BF8" s="11">
        <v>6</v>
      </c>
      <c r="BG8" s="11"/>
      <c r="BH8" s="11">
        <v>1</v>
      </c>
      <c r="BI8" s="11"/>
      <c r="BJ8" s="11" t="s">
        <v>56</v>
      </c>
      <c r="BK8" s="11"/>
      <c r="BL8" s="11">
        <v>35</v>
      </c>
      <c r="BM8" s="11">
        <v>32</v>
      </c>
      <c r="BN8" s="11">
        <v>32</v>
      </c>
      <c r="BO8" s="11">
        <v>37</v>
      </c>
      <c r="BP8" s="11"/>
      <c r="BQ8" s="11">
        <v>18</v>
      </c>
      <c r="BR8" s="11">
        <v>13</v>
      </c>
      <c r="BS8" s="11">
        <v>5</v>
      </c>
      <c r="BT8" s="11">
        <v>5</v>
      </c>
      <c r="BU8" s="11">
        <v>7</v>
      </c>
      <c r="BV8" s="11">
        <v>23</v>
      </c>
      <c r="BW8" s="11"/>
      <c r="BX8" s="11">
        <v>19</v>
      </c>
      <c r="BY8" s="11">
        <v>10</v>
      </c>
      <c r="BZ8" s="11">
        <v>10</v>
      </c>
      <c r="CA8" s="11">
        <v>7</v>
      </c>
      <c r="CB8" s="11">
        <v>9</v>
      </c>
      <c r="CC8" s="11">
        <v>13</v>
      </c>
    </row>
    <row r="9" spans="2:81" x14ac:dyDescent="0.35">
      <c r="B9" s="18" t="s">
        <v>101</v>
      </c>
      <c r="C9" s="17">
        <v>0.124035586425522</v>
      </c>
      <c r="D9" s="17">
        <v>0.14200030931166399</v>
      </c>
      <c r="E9" s="17">
        <v>0.112541175642005</v>
      </c>
      <c r="F9" s="17"/>
      <c r="G9" s="17">
        <v>0</v>
      </c>
      <c r="H9" s="17">
        <v>0</v>
      </c>
      <c r="I9" s="17">
        <v>9.1682606253332105E-2</v>
      </c>
      <c r="J9" s="17">
        <v>0.1794243169419</v>
      </c>
      <c r="K9" s="17">
        <v>0.14806627292063901</v>
      </c>
      <c r="L9" s="17">
        <v>0.24252866997401401</v>
      </c>
      <c r="M9" s="17"/>
      <c r="N9" s="17">
        <v>2.4954517952356099E-2</v>
      </c>
      <c r="O9" s="17">
        <v>0.13707128437104099</v>
      </c>
      <c r="P9" s="17">
        <v>9.8695649810544905E-2</v>
      </c>
      <c r="Q9" s="17">
        <v>0.238961738263687</v>
      </c>
      <c r="R9" s="17"/>
      <c r="S9" s="17">
        <v>0</v>
      </c>
      <c r="T9" s="17">
        <v>0</v>
      </c>
      <c r="U9" s="17" t="s">
        <v>88</v>
      </c>
      <c r="V9" s="17" t="s">
        <v>88</v>
      </c>
      <c r="W9" s="17">
        <v>0</v>
      </c>
      <c r="X9" s="17">
        <v>0</v>
      </c>
      <c r="Y9" s="17" t="s">
        <v>88</v>
      </c>
      <c r="Z9" s="17">
        <v>0</v>
      </c>
      <c r="AA9" s="17">
        <v>0.23202662367139401</v>
      </c>
      <c r="AB9" s="17">
        <v>0</v>
      </c>
      <c r="AC9" s="17" t="s">
        <v>88</v>
      </c>
      <c r="AD9" s="17">
        <v>0.13286730098493099</v>
      </c>
      <c r="AE9" s="17"/>
      <c r="AF9" s="17">
        <v>0.27918983591791702</v>
      </c>
      <c r="AG9" s="17" t="s">
        <v>88</v>
      </c>
      <c r="AH9" s="17">
        <v>0</v>
      </c>
      <c r="AI9" s="17">
        <v>0.11765014118433</v>
      </c>
      <c r="AJ9" s="17"/>
      <c r="AK9" s="17">
        <v>0.106592726730861</v>
      </c>
      <c r="AL9" s="17">
        <v>0.19467918973967499</v>
      </c>
      <c r="AM9" s="17"/>
      <c r="AN9" s="17">
        <v>0.119495541520066</v>
      </c>
      <c r="AO9" s="17">
        <v>8.33106277915064E-2</v>
      </c>
      <c r="AP9" s="17">
        <v>0.14274937303612201</v>
      </c>
      <c r="AQ9" s="17">
        <v>9.4720580485769396E-2</v>
      </c>
      <c r="AR9" s="17">
        <v>0.256411867968037</v>
      </c>
      <c r="AS9" s="17">
        <v>0.113173669857285</v>
      </c>
      <c r="AT9" s="17"/>
      <c r="AU9" s="17">
        <v>0.13050278782251401</v>
      </c>
      <c r="AV9" s="17">
        <v>0.114715093535354</v>
      </c>
      <c r="AW9" s="17"/>
      <c r="AX9" s="17">
        <v>0.196132534387223</v>
      </c>
      <c r="AY9" s="17">
        <v>0.10893935889466599</v>
      </c>
      <c r="AZ9" s="17"/>
      <c r="BA9" s="17">
        <v>0.12550379741164999</v>
      </c>
      <c r="BB9" s="17">
        <v>0.103814813458508</v>
      </c>
      <c r="BC9" s="17"/>
      <c r="BD9" s="17">
        <v>0.10756794001344901</v>
      </c>
      <c r="BE9" s="17"/>
      <c r="BF9" s="17">
        <v>0.31671448791020501</v>
      </c>
      <c r="BG9" s="17"/>
      <c r="BH9" s="17">
        <v>0</v>
      </c>
      <c r="BI9" s="17"/>
      <c r="BJ9" s="17" t="s">
        <v>88</v>
      </c>
      <c r="BK9" s="17"/>
      <c r="BL9" s="17">
        <v>0.240812637361624</v>
      </c>
      <c r="BM9" s="17">
        <v>6.0822669752846302E-2</v>
      </c>
      <c r="BN9" s="17">
        <v>0.113401178630734</v>
      </c>
      <c r="BO9" s="17">
        <v>7.6595943875381794E-2</v>
      </c>
      <c r="BP9" s="17"/>
      <c r="BQ9" s="17">
        <v>0</v>
      </c>
      <c r="BR9" s="17">
        <v>0.20732071413331599</v>
      </c>
      <c r="BS9" s="17">
        <v>0.60131233343866297</v>
      </c>
      <c r="BT9" s="17">
        <v>0.19565560843440999</v>
      </c>
      <c r="BU9" s="17">
        <v>0</v>
      </c>
      <c r="BV9" s="17">
        <v>7.8978466761511198E-2</v>
      </c>
      <c r="BW9" s="17"/>
      <c r="BX9" s="17">
        <v>0</v>
      </c>
      <c r="BY9" s="17">
        <v>0.27721088133482102</v>
      </c>
      <c r="BZ9" s="17">
        <v>0.26708036773788901</v>
      </c>
      <c r="CA9" s="17">
        <v>0.14221679040354901</v>
      </c>
      <c r="CB9" s="17">
        <v>9.8793148308916195E-2</v>
      </c>
      <c r="CC9" s="17">
        <v>0.13853074057909301</v>
      </c>
    </row>
    <row r="10" spans="2:81" x14ac:dyDescent="0.35">
      <c r="B10" s="18" t="s">
        <v>58</v>
      </c>
      <c r="C10" s="17">
        <v>5.0342314118329803E-2</v>
      </c>
      <c r="D10" s="17">
        <v>3.8585156961307598E-2</v>
      </c>
      <c r="E10" s="17">
        <v>5.7864923560495003E-2</v>
      </c>
      <c r="F10" s="17"/>
      <c r="G10" s="17">
        <v>0</v>
      </c>
      <c r="H10" s="17">
        <v>0.101719320758171</v>
      </c>
      <c r="I10" s="17">
        <v>6.4848578129667905E-2</v>
      </c>
      <c r="J10" s="17">
        <v>7.6539024520709903E-2</v>
      </c>
      <c r="K10" s="17">
        <v>0</v>
      </c>
      <c r="L10" s="17">
        <v>0</v>
      </c>
      <c r="M10" s="17"/>
      <c r="N10" s="17">
        <v>7.8532919807880297E-2</v>
      </c>
      <c r="O10" s="17">
        <v>5.9252136064317298E-2</v>
      </c>
      <c r="P10" s="17">
        <v>5.8623064900857599E-2</v>
      </c>
      <c r="Q10" s="17">
        <v>0</v>
      </c>
      <c r="R10" s="17"/>
      <c r="S10" s="17">
        <v>0.50811897024905395</v>
      </c>
      <c r="T10" s="17">
        <v>0</v>
      </c>
      <c r="U10" s="17" t="s">
        <v>88</v>
      </c>
      <c r="V10" s="17" t="s">
        <v>88</v>
      </c>
      <c r="W10" s="17">
        <v>0</v>
      </c>
      <c r="X10" s="17">
        <v>0</v>
      </c>
      <c r="Y10" s="17" t="s">
        <v>88</v>
      </c>
      <c r="Z10" s="17">
        <v>0</v>
      </c>
      <c r="AA10" s="17">
        <v>0</v>
      </c>
      <c r="AB10" s="17">
        <v>0</v>
      </c>
      <c r="AC10" s="17" t="s">
        <v>88</v>
      </c>
      <c r="AD10" s="17">
        <v>4.8760882293290599E-2</v>
      </c>
      <c r="AE10" s="17"/>
      <c r="AF10" s="17">
        <v>0.13744892195095301</v>
      </c>
      <c r="AG10" s="17" t="s">
        <v>88</v>
      </c>
      <c r="AH10" s="17">
        <v>0</v>
      </c>
      <c r="AI10" s="17">
        <v>3.3535161864347802E-2</v>
      </c>
      <c r="AJ10" s="17"/>
      <c r="AK10" s="17">
        <v>0.21311662478476101</v>
      </c>
      <c r="AL10" s="17">
        <v>0</v>
      </c>
      <c r="AM10" s="17"/>
      <c r="AN10" s="17">
        <v>5.95437145934226E-2</v>
      </c>
      <c r="AO10" s="17">
        <v>6.21432092122906E-2</v>
      </c>
      <c r="AP10" s="17">
        <v>4.9364238940874099E-2</v>
      </c>
      <c r="AQ10" s="17">
        <v>4.8633330219850203E-2</v>
      </c>
      <c r="AR10" s="17">
        <v>0</v>
      </c>
      <c r="AS10" s="17">
        <v>5.50700896593323E-2</v>
      </c>
      <c r="AT10" s="17"/>
      <c r="AU10" s="17">
        <v>7.1221643999127796E-2</v>
      </c>
      <c r="AV10" s="17">
        <v>2.02511458123656E-2</v>
      </c>
      <c r="AW10" s="17"/>
      <c r="AX10" s="17">
        <v>0</v>
      </c>
      <c r="AY10" s="17">
        <v>6.08833848549694E-2</v>
      </c>
      <c r="AZ10" s="17"/>
      <c r="BA10" s="17">
        <v>4.6459727081965801E-2</v>
      </c>
      <c r="BB10" s="17">
        <v>0.103814813458508</v>
      </c>
      <c r="BC10" s="17"/>
      <c r="BD10" s="17">
        <v>5.4172167312076497E-2</v>
      </c>
      <c r="BE10" s="17"/>
      <c r="BF10" s="17">
        <v>0.15592281426142099</v>
      </c>
      <c r="BG10" s="17"/>
      <c r="BH10" s="17">
        <v>0</v>
      </c>
      <c r="BI10" s="17"/>
      <c r="BJ10" s="17" t="s">
        <v>88</v>
      </c>
      <c r="BK10" s="17"/>
      <c r="BL10" s="17">
        <v>0.113723520279882</v>
      </c>
      <c r="BM10" s="17">
        <v>6.0122895926673699E-2</v>
      </c>
      <c r="BN10" s="17">
        <v>0</v>
      </c>
      <c r="BO10" s="17">
        <v>2.5585501191369299E-2</v>
      </c>
      <c r="BP10" s="17"/>
      <c r="BQ10" s="17">
        <v>5.40536198678035E-2</v>
      </c>
      <c r="BR10" s="17">
        <v>6.8252169060690704E-2</v>
      </c>
      <c r="BS10" s="17">
        <v>0</v>
      </c>
      <c r="BT10" s="17">
        <v>0</v>
      </c>
      <c r="BU10" s="17">
        <v>0.16366313891471401</v>
      </c>
      <c r="BV10" s="17">
        <v>4.1030043335639699E-2</v>
      </c>
      <c r="BW10" s="17"/>
      <c r="BX10" s="17">
        <v>5.1746408747949203E-2</v>
      </c>
      <c r="BY10" s="17">
        <v>8.98141466284859E-2</v>
      </c>
      <c r="BZ10" s="17">
        <v>0</v>
      </c>
      <c r="CA10" s="17">
        <v>0</v>
      </c>
      <c r="CB10" s="17">
        <v>0.12300185209169399</v>
      </c>
      <c r="CC10" s="17">
        <v>7.2232923003045804E-2</v>
      </c>
    </row>
    <row r="11" spans="2:81" x14ac:dyDescent="0.35">
      <c r="B11" s="18" t="s">
        <v>59</v>
      </c>
      <c r="C11" s="17">
        <v>5.8215209530102098E-2</v>
      </c>
      <c r="D11" s="17">
        <v>5.8423213108284501E-2</v>
      </c>
      <c r="E11" s="17">
        <v>5.8082122112766303E-2</v>
      </c>
      <c r="F11" s="17"/>
      <c r="G11" s="17">
        <v>0</v>
      </c>
      <c r="H11" s="17">
        <v>0.10266753126054699</v>
      </c>
      <c r="I11" s="17">
        <v>9.6069233858050093E-2</v>
      </c>
      <c r="J11" s="17">
        <v>7.7882758625643297E-2</v>
      </c>
      <c r="K11" s="17">
        <v>0</v>
      </c>
      <c r="L11" s="17">
        <v>0</v>
      </c>
      <c r="M11" s="17"/>
      <c r="N11" s="17">
        <v>5.4984723894370799E-2</v>
      </c>
      <c r="O11" s="17">
        <v>0.122376612044794</v>
      </c>
      <c r="P11" s="17">
        <v>0</v>
      </c>
      <c r="Q11" s="17">
        <v>0</v>
      </c>
      <c r="R11" s="17"/>
      <c r="S11" s="17">
        <v>0</v>
      </c>
      <c r="T11" s="17">
        <v>0</v>
      </c>
      <c r="U11" s="17" t="s">
        <v>88</v>
      </c>
      <c r="V11" s="17" t="s">
        <v>88</v>
      </c>
      <c r="W11" s="17">
        <v>0</v>
      </c>
      <c r="X11" s="17">
        <v>0</v>
      </c>
      <c r="Y11" s="17" t="s">
        <v>88</v>
      </c>
      <c r="Z11" s="17">
        <v>0</v>
      </c>
      <c r="AA11" s="17">
        <v>0</v>
      </c>
      <c r="AB11" s="17">
        <v>0.262261885310554</v>
      </c>
      <c r="AC11" s="17" t="s">
        <v>88</v>
      </c>
      <c r="AD11" s="17">
        <v>5.7130575895639399E-2</v>
      </c>
      <c r="AE11" s="17"/>
      <c r="AF11" s="17">
        <v>0.14487950490059001</v>
      </c>
      <c r="AG11" s="17" t="s">
        <v>88</v>
      </c>
      <c r="AH11" s="17">
        <v>0</v>
      </c>
      <c r="AI11" s="17">
        <v>4.9066821999204202E-2</v>
      </c>
      <c r="AJ11" s="17"/>
      <c r="AK11" s="17">
        <v>0.12090907445207499</v>
      </c>
      <c r="AL11" s="17">
        <v>0</v>
      </c>
      <c r="AM11" s="17"/>
      <c r="AN11" s="17">
        <v>0.12063469957272201</v>
      </c>
      <c r="AO11" s="17">
        <v>2.8819021333660599E-2</v>
      </c>
      <c r="AP11" s="17">
        <v>0</v>
      </c>
      <c r="AQ11" s="17">
        <v>5.12624813924192E-2</v>
      </c>
      <c r="AR11" s="17">
        <v>7.5996379284333601E-2</v>
      </c>
      <c r="AS11" s="17">
        <v>5.50345299966086E-2</v>
      </c>
      <c r="AT11" s="17"/>
      <c r="AU11" s="17">
        <v>6.2982478557136207E-2</v>
      </c>
      <c r="AV11" s="17">
        <v>5.1344649245299898E-2</v>
      </c>
      <c r="AW11" s="17"/>
      <c r="AX11" s="17">
        <v>4.1153085055282299E-2</v>
      </c>
      <c r="AY11" s="17">
        <v>6.1787811706944397E-2</v>
      </c>
      <c r="AZ11" s="17"/>
      <c r="BA11" s="17">
        <v>6.24421602174614E-2</v>
      </c>
      <c r="BB11" s="17">
        <v>0</v>
      </c>
      <c r="BC11" s="17"/>
      <c r="BD11" s="17">
        <v>3.8750477278176799E-2</v>
      </c>
      <c r="BE11" s="17"/>
      <c r="BF11" s="17">
        <v>0</v>
      </c>
      <c r="BG11" s="17"/>
      <c r="BH11" s="17">
        <v>0</v>
      </c>
      <c r="BI11" s="17"/>
      <c r="BJ11" s="17" t="s">
        <v>88</v>
      </c>
      <c r="BK11" s="17"/>
      <c r="BL11" s="17">
        <v>8.1806597453167207E-2</v>
      </c>
      <c r="BM11" s="17">
        <v>9.6110856073756995E-2</v>
      </c>
      <c r="BN11" s="17">
        <v>0</v>
      </c>
      <c r="BO11" s="17">
        <v>5.39669317066757E-2</v>
      </c>
      <c r="BP11" s="17"/>
      <c r="BQ11" s="17">
        <v>0.217722653596018</v>
      </c>
      <c r="BR11" s="17">
        <v>8.0488466222944796E-2</v>
      </c>
      <c r="BS11" s="17">
        <v>0</v>
      </c>
      <c r="BT11" s="17">
        <v>0</v>
      </c>
      <c r="BU11" s="17">
        <v>0.13774510143346599</v>
      </c>
      <c r="BV11" s="17">
        <v>0</v>
      </c>
      <c r="BW11" s="17"/>
      <c r="BX11" s="17">
        <v>0.105414921989627</v>
      </c>
      <c r="BY11" s="17">
        <v>0.10591609038565999</v>
      </c>
      <c r="BZ11" s="17">
        <v>0</v>
      </c>
      <c r="CA11" s="17">
        <v>0.14330217119581701</v>
      </c>
      <c r="CB11" s="17">
        <v>0.10352302115935599</v>
      </c>
      <c r="CC11" s="17">
        <v>7.2279595126523502E-2</v>
      </c>
    </row>
    <row r="12" spans="2:81" x14ac:dyDescent="0.35">
      <c r="B12" s="18" t="s">
        <v>102</v>
      </c>
      <c r="C12" s="17">
        <v>0.14027130598109999</v>
      </c>
      <c r="D12" s="17">
        <v>8.7928991056115499E-2</v>
      </c>
      <c r="E12" s="17">
        <v>0.173761612117248</v>
      </c>
      <c r="F12" s="17"/>
      <c r="G12" s="17">
        <v>0.32339729493904601</v>
      </c>
      <c r="H12" s="17">
        <v>5.26848155684135E-2</v>
      </c>
      <c r="I12" s="17">
        <v>0.127175750730773</v>
      </c>
      <c r="J12" s="17">
        <v>0.128005173821781</v>
      </c>
      <c r="K12" s="17">
        <v>0.207805719946967</v>
      </c>
      <c r="L12" s="17">
        <v>8.5714332110908606E-2</v>
      </c>
      <c r="M12" s="17"/>
      <c r="N12" s="17">
        <v>0.20104014685118399</v>
      </c>
      <c r="O12" s="17">
        <v>7.9524281999496502E-2</v>
      </c>
      <c r="P12" s="17">
        <v>0.20898181705083199</v>
      </c>
      <c r="Q12" s="17">
        <v>9.4698570094976994E-2</v>
      </c>
      <c r="R12" s="17"/>
      <c r="S12" s="17">
        <v>0</v>
      </c>
      <c r="T12" s="17">
        <v>0</v>
      </c>
      <c r="U12" s="17" t="s">
        <v>88</v>
      </c>
      <c r="V12" s="17" t="s">
        <v>88</v>
      </c>
      <c r="W12" s="17">
        <v>0</v>
      </c>
      <c r="X12" s="17">
        <v>0.51143199251139404</v>
      </c>
      <c r="Y12" s="17" t="s">
        <v>88</v>
      </c>
      <c r="Z12" s="17">
        <v>0</v>
      </c>
      <c r="AA12" s="17">
        <v>0</v>
      </c>
      <c r="AB12" s="17">
        <v>0</v>
      </c>
      <c r="AC12" s="17" t="s">
        <v>88</v>
      </c>
      <c r="AD12" s="17">
        <v>0.149423956368996</v>
      </c>
      <c r="AE12" s="17"/>
      <c r="AF12" s="17">
        <v>0</v>
      </c>
      <c r="AG12" s="17" t="s">
        <v>88</v>
      </c>
      <c r="AH12" s="17">
        <v>0</v>
      </c>
      <c r="AI12" s="17">
        <v>0.16049355530332299</v>
      </c>
      <c r="AJ12" s="17"/>
      <c r="AK12" s="17">
        <v>0</v>
      </c>
      <c r="AL12" s="17">
        <v>0.41487217032475698</v>
      </c>
      <c r="AM12" s="17"/>
      <c r="AN12" s="17">
        <v>0.11805346119114001</v>
      </c>
      <c r="AO12" s="17">
        <v>0.111509579078612</v>
      </c>
      <c r="AP12" s="17">
        <v>0.187151854970874</v>
      </c>
      <c r="AQ12" s="17">
        <v>0.155547484640882</v>
      </c>
      <c r="AR12" s="17">
        <v>0.27142222741062</v>
      </c>
      <c r="AS12" s="17">
        <v>5.9301274919893399E-2</v>
      </c>
      <c r="AT12" s="17"/>
      <c r="AU12" s="17">
        <v>0.134265546479163</v>
      </c>
      <c r="AV12" s="17">
        <v>0.14892677150656</v>
      </c>
      <c r="AW12" s="17"/>
      <c r="AX12" s="17">
        <v>0.24239013535374801</v>
      </c>
      <c r="AY12" s="17">
        <v>0.118888860163657</v>
      </c>
      <c r="AZ12" s="17"/>
      <c r="BA12" s="17">
        <v>0.143242164823315</v>
      </c>
      <c r="BB12" s="17">
        <v>9.9355482074967499E-2</v>
      </c>
      <c r="BC12" s="17"/>
      <c r="BD12" s="17">
        <v>8.7669311441151906E-2</v>
      </c>
      <c r="BE12" s="17"/>
      <c r="BF12" s="17">
        <v>0</v>
      </c>
      <c r="BG12" s="17"/>
      <c r="BH12" s="17">
        <v>0</v>
      </c>
      <c r="BI12" s="17"/>
      <c r="BJ12" s="17" t="s">
        <v>88</v>
      </c>
      <c r="BK12" s="17"/>
      <c r="BL12" s="17">
        <v>0.160918836788147</v>
      </c>
      <c r="BM12" s="17">
        <v>6.0055308354276402E-2</v>
      </c>
      <c r="BN12" s="17">
        <v>0.172550573442282</v>
      </c>
      <c r="BO12" s="17">
        <v>0.16117252877149699</v>
      </c>
      <c r="BP12" s="17"/>
      <c r="BQ12" s="17">
        <v>0.22189908106502099</v>
      </c>
      <c r="BR12" s="17">
        <v>0</v>
      </c>
      <c r="BS12" s="17">
        <v>0</v>
      </c>
      <c r="BT12" s="17">
        <v>0</v>
      </c>
      <c r="BU12" s="17">
        <v>0</v>
      </c>
      <c r="BV12" s="17">
        <v>0.20186717426252501</v>
      </c>
      <c r="BW12" s="17"/>
      <c r="BX12" s="17">
        <v>0.25434963688261403</v>
      </c>
      <c r="BY12" s="17">
        <v>9.3781554363497194E-2</v>
      </c>
      <c r="BZ12" s="17">
        <v>0</v>
      </c>
      <c r="CA12" s="17">
        <v>0</v>
      </c>
      <c r="CB12" s="17">
        <v>0.12080427416776</v>
      </c>
      <c r="CC12" s="17">
        <v>0.201860638155797</v>
      </c>
    </row>
    <row r="13" spans="2:81" x14ac:dyDescent="0.35">
      <c r="B13" s="18" t="s">
        <v>103</v>
      </c>
      <c r="C13" s="17">
        <v>0.13814962284504601</v>
      </c>
      <c r="D13" s="17">
        <v>0.19499331861858599</v>
      </c>
      <c r="E13" s="17">
        <v>0.10177918764182201</v>
      </c>
      <c r="F13" s="17"/>
      <c r="G13" s="17">
        <v>0.33353128465204601</v>
      </c>
      <c r="H13" s="17">
        <v>6.6395328675646098E-2</v>
      </c>
      <c r="I13" s="17">
        <v>0.19672899922673401</v>
      </c>
      <c r="J13" s="17">
        <v>0.15165757786319101</v>
      </c>
      <c r="K13" s="17">
        <v>0.118433539300121</v>
      </c>
      <c r="L13" s="17">
        <v>0</v>
      </c>
      <c r="M13" s="17"/>
      <c r="N13" s="17">
        <v>0.102019166072173</v>
      </c>
      <c r="O13" s="17">
        <v>0.18669507870629401</v>
      </c>
      <c r="P13" s="17">
        <v>4.9878874101701699E-2</v>
      </c>
      <c r="Q13" s="17">
        <v>0.16371320116740501</v>
      </c>
      <c r="R13" s="17"/>
      <c r="S13" s="17">
        <v>0</v>
      </c>
      <c r="T13" s="17">
        <v>0</v>
      </c>
      <c r="U13" s="17" t="s">
        <v>88</v>
      </c>
      <c r="V13" s="17" t="s">
        <v>88</v>
      </c>
      <c r="W13" s="17">
        <v>0</v>
      </c>
      <c r="X13" s="17">
        <v>0</v>
      </c>
      <c r="Y13" s="17" t="s">
        <v>88</v>
      </c>
      <c r="Z13" s="17">
        <v>0</v>
      </c>
      <c r="AA13" s="17">
        <v>0</v>
      </c>
      <c r="AB13" s="17">
        <v>0</v>
      </c>
      <c r="AC13" s="17" t="s">
        <v>88</v>
      </c>
      <c r="AD13" s="17">
        <v>0.156238644373799</v>
      </c>
      <c r="AE13" s="17"/>
      <c r="AF13" s="17">
        <v>0.28247074462973099</v>
      </c>
      <c r="AG13" s="17" t="s">
        <v>88</v>
      </c>
      <c r="AH13" s="17">
        <v>1</v>
      </c>
      <c r="AI13" s="17">
        <v>0.114849642625149</v>
      </c>
      <c r="AJ13" s="17"/>
      <c r="AK13" s="17">
        <v>0.21459443723006499</v>
      </c>
      <c r="AL13" s="17">
        <v>0</v>
      </c>
      <c r="AM13" s="17"/>
      <c r="AN13" s="17">
        <v>0.14886894397289299</v>
      </c>
      <c r="AO13" s="17">
        <v>9.0428998210650896E-2</v>
      </c>
      <c r="AP13" s="17">
        <v>0.207369853854033</v>
      </c>
      <c r="AQ13" s="17">
        <v>0.15999611087198201</v>
      </c>
      <c r="AR13" s="17">
        <v>6.3561766938669106E-2</v>
      </c>
      <c r="AS13" s="17">
        <v>0.16819662999401599</v>
      </c>
      <c r="AT13" s="17"/>
      <c r="AU13" s="17">
        <v>9.9565992143962695E-2</v>
      </c>
      <c r="AV13" s="17">
        <v>0.19375612611454199</v>
      </c>
      <c r="AW13" s="17"/>
      <c r="AX13" s="17">
        <v>7.9255438119490998E-2</v>
      </c>
      <c r="AY13" s="17">
        <v>0.150481351690677</v>
      </c>
      <c r="AZ13" s="17"/>
      <c r="BA13" s="17">
        <v>0.138232628309997</v>
      </c>
      <c r="BB13" s="17">
        <v>0.13700643928515699</v>
      </c>
      <c r="BC13" s="17"/>
      <c r="BD13" s="17">
        <v>9.2057777050431805E-2</v>
      </c>
      <c r="BE13" s="17"/>
      <c r="BF13" s="17">
        <v>0.320436368827273</v>
      </c>
      <c r="BG13" s="17"/>
      <c r="BH13" s="17">
        <v>0</v>
      </c>
      <c r="BI13" s="17"/>
      <c r="BJ13" s="17" t="s">
        <v>88</v>
      </c>
      <c r="BK13" s="17"/>
      <c r="BL13" s="17">
        <v>0.13196201895318099</v>
      </c>
      <c r="BM13" s="17">
        <v>0.153946102409663</v>
      </c>
      <c r="BN13" s="17">
        <v>0.13548324387622501</v>
      </c>
      <c r="BO13" s="17">
        <v>0.132847823293332</v>
      </c>
      <c r="BP13" s="17"/>
      <c r="BQ13" s="17">
        <v>0</v>
      </c>
      <c r="BR13" s="17">
        <v>0.24033928883543801</v>
      </c>
      <c r="BS13" s="17">
        <v>0</v>
      </c>
      <c r="BT13" s="17">
        <v>0.61523769435264597</v>
      </c>
      <c r="BU13" s="17">
        <v>0.29228861996536298</v>
      </c>
      <c r="BV13" s="17">
        <v>0.16381422366984599</v>
      </c>
      <c r="BW13" s="17"/>
      <c r="BX13" s="17">
        <v>5.3488999365631E-2</v>
      </c>
      <c r="BY13" s="17">
        <v>0</v>
      </c>
      <c r="BZ13" s="17">
        <v>9.3663128167171802E-2</v>
      </c>
      <c r="CA13" s="17">
        <v>0.44719970424688699</v>
      </c>
      <c r="CB13" s="17">
        <v>0.21967097685814199</v>
      </c>
      <c r="CC13" s="17">
        <v>0.21982055330153999</v>
      </c>
    </row>
    <row r="14" spans="2:81" x14ac:dyDescent="0.35">
      <c r="B14" s="18" t="s">
        <v>104</v>
      </c>
      <c r="C14" s="17">
        <v>0.104836846514219</v>
      </c>
      <c r="D14" s="17">
        <v>5.22561170695965E-2</v>
      </c>
      <c r="E14" s="17">
        <v>0.138479697971708</v>
      </c>
      <c r="F14" s="17"/>
      <c r="G14" s="17">
        <v>0.165189721666614</v>
      </c>
      <c r="H14" s="17">
        <v>5.6732733711773002E-2</v>
      </c>
      <c r="I14" s="17">
        <v>0.148338140365572</v>
      </c>
      <c r="J14" s="17">
        <v>0.103156464622789</v>
      </c>
      <c r="K14" s="17">
        <v>8.5887441001652604E-2</v>
      </c>
      <c r="L14" s="17">
        <v>8.7946344610038599E-2</v>
      </c>
      <c r="M14" s="17"/>
      <c r="N14" s="17">
        <v>0.14998713919721701</v>
      </c>
      <c r="O14" s="17">
        <v>9.7625418459175203E-2</v>
      </c>
      <c r="P14" s="17">
        <v>0.102952411615354</v>
      </c>
      <c r="Q14" s="17">
        <v>6.77479614133705E-2</v>
      </c>
      <c r="R14" s="17"/>
      <c r="S14" s="17">
        <v>0</v>
      </c>
      <c r="T14" s="17">
        <v>0.50358613894146897</v>
      </c>
      <c r="U14" s="17" t="s">
        <v>88</v>
      </c>
      <c r="V14" s="17" t="s">
        <v>88</v>
      </c>
      <c r="W14" s="17">
        <v>0</v>
      </c>
      <c r="X14" s="17">
        <v>0</v>
      </c>
      <c r="Y14" s="17" t="s">
        <v>88</v>
      </c>
      <c r="Z14" s="17">
        <v>0</v>
      </c>
      <c r="AA14" s="17">
        <v>0</v>
      </c>
      <c r="AB14" s="17">
        <v>0</v>
      </c>
      <c r="AC14" s="17" t="s">
        <v>88</v>
      </c>
      <c r="AD14" s="17">
        <v>0.11125436426438801</v>
      </c>
      <c r="AE14" s="17"/>
      <c r="AF14" s="17">
        <v>0.156010992600808</v>
      </c>
      <c r="AG14" s="17" t="s">
        <v>88</v>
      </c>
      <c r="AH14" s="17">
        <v>0</v>
      </c>
      <c r="AI14" s="17">
        <v>0.103149306049989</v>
      </c>
      <c r="AJ14" s="17"/>
      <c r="AK14" s="17">
        <v>0.102527815197977</v>
      </c>
      <c r="AL14" s="17">
        <v>0</v>
      </c>
      <c r="AM14" s="17"/>
      <c r="AN14" s="17">
        <v>8.9469087700031896E-2</v>
      </c>
      <c r="AO14" s="17">
        <v>0.198418669912163</v>
      </c>
      <c r="AP14" s="17">
        <v>5.13712116684516E-2</v>
      </c>
      <c r="AQ14" s="17">
        <v>0</v>
      </c>
      <c r="AR14" s="17">
        <v>0.13454115783297099</v>
      </c>
      <c r="AS14" s="17">
        <v>0.10913585588414899</v>
      </c>
      <c r="AT14" s="17"/>
      <c r="AU14" s="17">
        <v>0.117672335609998</v>
      </c>
      <c r="AV14" s="17">
        <v>8.6338414578159606E-2</v>
      </c>
      <c r="AW14" s="17"/>
      <c r="AX14" s="17">
        <v>4.22133183940685E-2</v>
      </c>
      <c r="AY14" s="17">
        <v>0.11794945468993399</v>
      </c>
      <c r="AZ14" s="17"/>
      <c r="BA14" s="17">
        <v>9.6698337523219699E-2</v>
      </c>
      <c r="BB14" s="17">
        <v>0.21692355894984899</v>
      </c>
      <c r="BC14" s="17"/>
      <c r="BD14" s="17">
        <v>5.4561293488448903E-2</v>
      </c>
      <c r="BE14" s="17"/>
      <c r="BF14" s="17">
        <v>0</v>
      </c>
      <c r="BG14" s="17"/>
      <c r="BH14" s="17">
        <v>0</v>
      </c>
      <c r="BI14" s="17"/>
      <c r="BJ14" s="17" t="s">
        <v>88</v>
      </c>
      <c r="BK14" s="17"/>
      <c r="BL14" s="17">
        <v>5.2629134558571197E-2</v>
      </c>
      <c r="BM14" s="17">
        <v>9.4884862164981598E-2</v>
      </c>
      <c r="BN14" s="17">
        <v>0.17060852317224601</v>
      </c>
      <c r="BO14" s="17">
        <v>0.10580909103614</v>
      </c>
      <c r="BP14" s="17"/>
      <c r="BQ14" s="17">
        <v>0.107615978751104</v>
      </c>
      <c r="BR14" s="17">
        <v>0</v>
      </c>
      <c r="BS14" s="17">
        <v>0</v>
      </c>
      <c r="BT14" s="17">
        <v>0.18910669721294401</v>
      </c>
      <c r="BU14" s="17">
        <v>0.14322996339973099</v>
      </c>
      <c r="BV14" s="17">
        <v>3.8386661259907501E-2</v>
      </c>
      <c r="BW14" s="17"/>
      <c r="BX14" s="17">
        <v>0.103022525371741</v>
      </c>
      <c r="BY14" s="17">
        <v>0</v>
      </c>
      <c r="BZ14" s="17">
        <v>8.9700730425975497E-2</v>
      </c>
      <c r="CA14" s="17">
        <v>0.13745656327790101</v>
      </c>
      <c r="CB14" s="17">
        <v>0.10764519665221101</v>
      </c>
      <c r="CC14" s="17">
        <v>0</v>
      </c>
    </row>
    <row r="15" spans="2:81" x14ac:dyDescent="0.35">
      <c r="B15" s="18" t="s">
        <v>105</v>
      </c>
      <c r="C15" s="19">
        <v>0.38414911458568102</v>
      </c>
      <c r="D15" s="19">
        <v>0.42581289387444599</v>
      </c>
      <c r="E15" s="19">
        <v>0.35749128095395499</v>
      </c>
      <c r="F15" s="19"/>
      <c r="G15" s="19">
        <v>0.17788169874229501</v>
      </c>
      <c r="H15" s="19">
        <v>0.61980027002545002</v>
      </c>
      <c r="I15" s="19">
        <v>0.27515669143587002</v>
      </c>
      <c r="J15" s="19">
        <v>0.283334683603986</v>
      </c>
      <c r="K15" s="19">
        <v>0.43980702683062101</v>
      </c>
      <c r="L15" s="19">
        <v>0.58381065330503901</v>
      </c>
      <c r="M15" s="19"/>
      <c r="N15" s="19">
        <v>0.38848138622481798</v>
      </c>
      <c r="O15" s="19">
        <v>0.31745518835488301</v>
      </c>
      <c r="P15" s="19">
        <v>0.48086818252071001</v>
      </c>
      <c r="Q15" s="19">
        <v>0.43487852906056101</v>
      </c>
      <c r="R15" s="19"/>
      <c r="S15" s="19">
        <v>0.491881029750946</v>
      </c>
      <c r="T15" s="19">
        <v>0.49641386105853103</v>
      </c>
      <c r="U15" s="19" t="s">
        <v>88</v>
      </c>
      <c r="V15" s="19" t="s">
        <v>88</v>
      </c>
      <c r="W15" s="19">
        <v>1</v>
      </c>
      <c r="X15" s="19">
        <v>0.48856800748860701</v>
      </c>
      <c r="Y15" s="19" t="s">
        <v>88</v>
      </c>
      <c r="Z15" s="19">
        <v>1</v>
      </c>
      <c r="AA15" s="19">
        <v>0.76797337632860596</v>
      </c>
      <c r="AB15" s="19">
        <v>0.73773811468944595</v>
      </c>
      <c r="AC15" s="19" t="s">
        <v>88</v>
      </c>
      <c r="AD15" s="19">
        <v>0.34432427581895497</v>
      </c>
      <c r="AE15" s="19"/>
      <c r="AF15" s="19">
        <v>0</v>
      </c>
      <c r="AG15" s="19" t="s">
        <v>88</v>
      </c>
      <c r="AH15" s="19">
        <v>0</v>
      </c>
      <c r="AI15" s="19">
        <v>0.42125537097365701</v>
      </c>
      <c r="AJ15" s="19"/>
      <c r="AK15" s="19">
        <v>0.242259321604262</v>
      </c>
      <c r="AL15" s="19">
        <v>0.390448639935568</v>
      </c>
      <c r="AM15" s="19"/>
      <c r="AN15" s="19">
        <v>0.34393455144972401</v>
      </c>
      <c r="AO15" s="19">
        <v>0.425369894461116</v>
      </c>
      <c r="AP15" s="19">
        <v>0.36199346752964401</v>
      </c>
      <c r="AQ15" s="19">
        <v>0.48984001238909802</v>
      </c>
      <c r="AR15" s="19">
        <v>0.19806660056537001</v>
      </c>
      <c r="AS15" s="19">
        <v>0.44008794968871701</v>
      </c>
      <c r="AT15" s="19"/>
      <c r="AU15" s="19">
        <v>0.38378921538809802</v>
      </c>
      <c r="AV15" s="19">
        <v>0.38466779920771899</v>
      </c>
      <c r="AW15" s="19"/>
      <c r="AX15" s="19">
        <v>0.398855488690187</v>
      </c>
      <c r="AY15" s="19">
        <v>0.38106977799915198</v>
      </c>
      <c r="AZ15" s="19"/>
      <c r="BA15" s="19">
        <v>0.38742118463239</v>
      </c>
      <c r="BB15" s="19">
        <v>0.33908489277301102</v>
      </c>
      <c r="BC15" s="19"/>
      <c r="BD15" s="19">
        <v>0.56522103341626495</v>
      </c>
      <c r="BE15" s="19"/>
      <c r="BF15" s="19">
        <v>0.206926329001101</v>
      </c>
      <c r="BG15" s="19"/>
      <c r="BH15" s="19">
        <v>1</v>
      </c>
      <c r="BI15" s="19"/>
      <c r="BJ15" s="19" t="s">
        <v>88</v>
      </c>
      <c r="BK15" s="19"/>
      <c r="BL15" s="19">
        <v>0.218147254605427</v>
      </c>
      <c r="BM15" s="19">
        <v>0.47405730531780199</v>
      </c>
      <c r="BN15" s="19">
        <v>0.40795648087851399</v>
      </c>
      <c r="BO15" s="19">
        <v>0.44402218012560402</v>
      </c>
      <c r="BP15" s="19"/>
      <c r="BQ15" s="19">
        <v>0.39870866672005301</v>
      </c>
      <c r="BR15" s="19">
        <v>0.40359936174761002</v>
      </c>
      <c r="BS15" s="19">
        <v>0.39868766656133697</v>
      </c>
      <c r="BT15" s="19">
        <v>0</v>
      </c>
      <c r="BU15" s="19">
        <v>0.263073176286726</v>
      </c>
      <c r="BV15" s="19">
        <v>0.47592343071057103</v>
      </c>
      <c r="BW15" s="19"/>
      <c r="BX15" s="19">
        <v>0.43197750764243797</v>
      </c>
      <c r="BY15" s="19">
        <v>0.43327732728753499</v>
      </c>
      <c r="BZ15" s="19">
        <v>0.54955577366896302</v>
      </c>
      <c r="CA15" s="19">
        <v>0.12982477087584701</v>
      </c>
      <c r="CB15" s="19">
        <v>0.22656153076192101</v>
      </c>
      <c r="CC15" s="19">
        <v>0.29527554983400001</v>
      </c>
    </row>
    <row r="16" spans="2:81" x14ac:dyDescent="0.35">
      <c r="B16" s="16" t="s">
        <v>625</v>
      </c>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CC19"/>
  <sheetViews>
    <sheetView showGridLines="0" topLeftCell="A3" workbookViewId="0">
      <pane xSplit="2" topLeftCell="C1" activePane="topRight" state="frozen"/>
      <selection pane="topRight" activeCell="BI13" sqref="BI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0.13869432650256999</v>
      </c>
      <c r="D9" s="17">
        <v>0.142829816855821</v>
      </c>
      <c r="E9" s="17">
        <v>0.13374590190946201</v>
      </c>
      <c r="F9" s="17"/>
      <c r="G9" s="17">
        <v>0.10437887160658001</v>
      </c>
      <c r="H9" s="17">
        <v>0.115517716451654</v>
      </c>
      <c r="I9" s="17">
        <v>8.7192543455234806E-2</v>
      </c>
      <c r="J9" s="17">
        <v>0.16223786648692401</v>
      </c>
      <c r="K9" s="17">
        <v>0.16041117156252799</v>
      </c>
      <c r="L9" s="17">
        <v>0.19531371257695801</v>
      </c>
      <c r="M9" s="17"/>
      <c r="N9" s="17">
        <v>0.10599289964767999</v>
      </c>
      <c r="O9" s="17">
        <v>0.13163588711378399</v>
      </c>
      <c r="P9" s="17">
        <v>0.172298558624711</v>
      </c>
      <c r="Q9" s="17">
        <v>0.15434392209111999</v>
      </c>
      <c r="R9" s="17"/>
      <c r="S9" s="17">
        <v>9.0697257084935506E-2</v>
      </c>
      <c r="T9" s="17">
        <v>0.217146482947707</v>
      </c>
      <c r="U9" s="17">
        <v>0.17773251922484101</v>
      </c>
      <c r="V9" s="17">
        <v>0.106381994253789</v>
      </c>
      <c r="W9" s="17">
        <v>0.13233838033533199</v>
      </c>
      <c r="X9" s="17">
        <v>0.125815542854295</v>
      </c>
      <c r="Y9" s="17">
        <v>0.16327464917767701</v>
      </c>
      <c r="Z9" s="17">
        <v>0.14761994143770801</v>
      </c>
      <c r="AA9" s="17">
        <v>4.9115764037916197E-2</v>
      </c>
      <c r="AB9" s="17">
        <v>0.14467670161206</v>
      </c>
      <c r="AC9" s="17">
        <v>0.22895608711617599</v>
      </c>
      <c r="AD9" s="17">
        <v>0.16554060402502899</v>
      </c>
      <c r="AE9" s="17"/>
      <c r="AF9" s="17">
        <v>0.13958917770562501</v>
      </c>
      <c r="AG9" s="17">
        <v>0.116154345931886</v>
      </c>
      <c r="AH9" s="17">
        <v>0.23936786591637099</v>
      </c>
      <c r="AI9" s="17">
        <v>0.19364724696354901</v>
      </c>
      <c r="AJ9" s="17"/>
      <c r="AK9" s="17">
        <v>8.1083491675340999E-2</v>
      </c>
      <c r="AL9" s="17">
        <v>9.5876084778469303E-2</v>
      </c>
      <c r="AM9" s="17"/>
      <c r="AN9" s="17">
        <v>9.9961836410392593E-2</v>
      </c>
      <c r="AO9" s="17">
        <v>0.15075579525542501</v>
      </c>
      <c r="AP9" s="17">
        <v>0.123228413496101</v>
      </c>
      <c r="AQ9" s="17">
        <v>0.14150925883152299</v>
      </c>
      <c r="AR9" s="17">
        <v>0.22070732880573601</v>
      </c>
      <c r="AS9" s="17">
        <v>0.135745758691414</v>
      </c>
      <c r="AT9" s="17"/>
      <c r="AU9" s="17">
        <v>0.127526046427763</v>
      </c>
      <c r="AV9" s="17">
        <v>0.15184579170375001</v>
      </c>
      <c r="AW9" s="17"/>
      <c r="AX9" s="17">
        <v>0.19450710060559401</v>
      </c>
      <c r="AY9" s="17">
        <v>0.125480034752005</v>
      </c>
      <c r="AZ9" s="17"/>
      <c r="BA9" s="17">
        <v>0.15612143733636399</v>
      </c>
      <c r="BB9" s="17">
        <v>4.6146952864130397E-2</v>
      </c>
      <c r="BC9" s="17"/>
      <c r="BD9" s="17">
        <v>0.13478214053335599</v>
      </c>
      <c r="BE9" s="17"/>
      <c r="BF9" s="17">
        <v>0.13569580908315801</v>
      </c>
      <c r="BG9" s="17"/>
      <c r="BH9" s="17">
        <v>0.116653406148295</v>
      </c>
      <c r="BI9" s="17"/>
      <c r="BJ9" s="17">
        <v>0.19094496730822799</v>
      </c>
      <c r="BK9" s="17"/>
      <c r="BL9" s="17">
        <v>0.325380012442261</v>
      </c>
      <c r="BM9" s="17">
        <v>2.02396349039465E-2</v>
      </c>
      <c r="BN9" s="17">
        <v>0.20822443707421001</v>
      </c>
      <c r="BO9" s="17">
        <v>8.7628688083491807E-2</v>
      </c>
      <c r="BP9" s="17"/>
      <c r="BQ9" s="17">
        <v>8.6818275000059397E-2</v>
      </c>
      <c r="BR9" s="17">
        <v>0.14240911476270399</v>
      </c>
      <c r="BS9" s="17">
        <v>0.23191582813348099</v>
      </c>
      <c r="BT9" s="17">
        <v>0.12803644445276799</v>
      </c>
      <c r="BU9" s="17">
        <v>0.185983227378689</v>
      </c>
      <c r="BV9" s="17">
        <v>0.17498655244523401</v>
      </c>
      <c r="BW9" s="17"/>
      <c r="BX9" s="17">
        <v>8.5494271946747899E-2</v>
      </c>
      <c r="BY9" s="17">
        <v>0.10684024617988901</v>
      </c>
      <c r="BZ9" s="17">
        <v>0.185928214519468</v>
      </c>
      <c r="CA9" s="17">
        <v>9.8590389531064901E-2</v>
      </c>
      <c r="CB9" s="17">
        <v>0.115091880117767</v>
      </c>
      <c r="CC9" s="17">
        <v>0.29657046848065299</v>
      </c>
    </row>
    <row r="10" spans="2:81" x14ac:dyDescent="0.35">
      <c r="B10" s="18" t="s">
        <v>58</v>
      </c>
      <c r="C10" s="17">
        <v>0.10450927919689899</v>
      </c>
      <c r="D10" s="17">
        <v>0.113712917993055</v>
      </c>
      <c r="E10" s="17">
        <v>9.5951078428791498E-2</v>
      </c>
      <c r="F10" s="17"/>
      <c r="G10" s="17">
        <v>9.8332869233225997E-2</v>
      </c>
      <c r="H10" s="17">
        <v>6.7916255077787105E-2</v>
      </c>
      <c r="I10" s="17">
        <v>9.6569452366546502E-2</v>
      </c>
      <c r="J10" s="17">
        <v>0.124054170234266</v>
      </c>
      <c r="K10" s="17">
        <v>0.12605225195158701</v>
      </c>
      <c r="L10" s="17">
        <v>0.11579989804330899</v>
      </c>
      <c r="M10" s="17"/>
      <c r="N10" s="17">
        <v>0.107530922689243</v>
      </c>
      <c r="O10" s="17">
        <v>0.10965199527370301</v>
      </c>
      <c r="P10" s="17">
        <v>8.7513775462169305E-2</v>
      </c>
      <c r="Q10" s="17">
        <v>0.11183239646326699</v>
      </c>
      <c r="R10" s="17"/>
      <c r="S10" s="17">
        <v>7.9397914319469395E-2</v>
      </c>
      <c r="T10" s="17">
        <v>8.3871534310904605E-2</v>
      </c>
      <c r="U10" s="17">
        <v>7.3615802142797795E-2</v>
      </c>
      <c r="V10" s="17">
        <v>0.121546461654042</v>
      </c>
      <c r="W10" s="17">
        <v>0.12314147087383</v>
      </c>
      <c r="X10" s="17">
        <v>0.115289686695593</v>
      </c>
      <c r="Y10" s="17">
        <v>0.18762508283569801</v>
      </c>
      <c r="Z10" s="17">
        <v>0.131645932374819</v>
      </c>
      <c r="AA10" s="17">
        <v>0.11593731837185201</v>
      </c>
      <c r="AB10" s="17">
        <v>7.6756437744858005E-2</v>
      </c>
      <c r="AC10" s="17">
        <v>8.8961142097649104E-2</v>
      </c>
      <c r="AD10" s="17">
        <v>8.1094360539800903E-2</v>
      </c>
      <c r="AE10" s="17"/>
      <c r="AF10" s="17">
        <v>0.109389462901925</v>
      </c>
      <c r="AG10" s="17">
        <v>8.1466218423400905E-2</v>
      </c>
      <c r="AH10" s="17">
        <v>9.8524799860563395E-2</v>
      </c>
      <c r="AI10" s="17">
        <v>0.103329170454562</v>
      </c>
      <c r="AJ10" s="17"/>
      <c r="AK10" s="17">
        <v>8.3909470593555205E-2</v>
      </c>
      <c r="AL10" s="17">
        <v>0.123399601600254</v>
      </c>
      <c r="AM10" s="17"/>
      <c r="AN10" s="17">
        <v>7.1625397879704594E-2</v>
      </c>
      <c r="AO10" s="17">
        <v>0.12197289999442799</v>
      </c>
      <c r="AP10" s="17">
        <v>8.6277708052131405E-2</v>
      </c>
      <c r="AQ10" s="17">
        <v>0.106476561193627</v>
      </c>
      <c r="AR10" s="17">
        <v>0.14904118730463001</v>
      </c>
      <c r="AS10" s="17">
        <v>0.12973573915559999</v>
      </c>
      <c r="AT10" s="17"/>
      <c r="AU10" s="17">
        <v>9.19108648271863E-2</v>
      </c>
      <c r="AV10" s="17">
        <v>0.123635514492867</v>
      </c>
      <c r="AW10" s="17"/>
      <c r="AX10" s="17">
        <v>8.7157454902948794E-2</v>
      </c>
      <c r="AY10" s="17">
        <v>0.108617515569482</v>
      </c>
      <c r="AZ10" s="17"/>
      <c r="BA10" s="17">
        <v>0.10824384111514899</v>
      </c>
      <c r="BB10" s="17">
        <v>8.9909593353996606E-2</v>
      </c>
      <c r="BC10" s="17"/>
      <c r="BD10" s="17">
        <v>8.9293677977476504E-2</v>
      </c>
      <c r="BE10" s="17"/>
      <c r="BF10" s="17">
        <v>9.9062875946051995E-2</v>
      </c>
      <c r="BG10" s="17"/>
      <c r="BH10" s="17">
        <v>6.7764154163275497E-2</v>
      </c>
      <c r="BI10" s="17"/>
      <c r="BJ10" s="17">
        <v>8.2670169211911004E-2</v>
      </c>
      <c r="BK10" s="17"/>
      <c r="BL10" s="17">
        <v>0.17135843239715501</v>
      </c>
      <c r="BM10" s="17">
        <v>4.3849074896314399E-2</v>
      </c>
      <c r="BN10" s="17">
        <v>0.140997416090651</v>
      </c>
      <c r="BO10" s="17">
        <v>9.4439850814989498E-2</v>
      </c>
      <c r="BP10" s="17"/>
      <c r="BQ10" s="17">
        <v>0.10064590060136699</v>
      </c>
      <c r="BR10" s="17">
        <v>9.8838078835409002E-2</v>
      </c>
      <c r="BS10" s="17">
        <v>0.136568129754886</v>
      </c>
      <c r="BT10" s="17">
        <v>6.9590088184099397E-2</v>
      </c>
      <c r="BU10" s="17">
        <v>0.112271476309354</v>
      </c>
      <c r="BV10" s="17">
        <v>0.118558286889939</v>
      </c>
      <c r="BW10" s="17"/>
      <c r="BX10" s="17">
        <v>9.6506212923508E-2</v>
      </c>
      <c r="BY10" s="17">
        <v>9.6725780527772004E-2</v>
      </c>
      <c r="BZ10" s="17">
        <v>0.110637635034822</v>
      </c>
      <c r="CA10" s="17">
        <v>7.8496891440590993E-2</v>
      </c>
      <c r="CB10" s="17">
        <v>0.127933067338176</v>
      </c>
      <c r="CC10" s="17">
        <v>0.13537306841845401</v>
      </c>
    </row>
    <row r="11" spans="2:81" x14ac:dyDescent="0.35">
      <c r="B11" s="18" t="s">
        <v>59</v>
      </c>
      <c r="C11" s="17">
        <v>0.22993565677515501</v>
      </c>
      <c r="D11" s="17">
        <v>0.22351367332956201</v>
      </c>
      <c r="E11" s="17">
        <v>0.23675271560969599</v>
      </c>
      <c r="F11" s="17"/>
      <c r="G11" s="17">
        <v>0.209268670597651</v>
      </c>
      <c r="H11" s="17">
        <v>0.19546291679335201</v>
      </c>
      <c r="I11" s="17">
        <v>0.21338385200226401</v>
      </c>
      <c r="J11" s="17">
        <v>0.279238425288592</v>
      </c>
      <c r="K11" s="17">
        <v>0.252899862732192</v>
      </c>
      <c r="L11" s="17">
        <v>0.229448739695714</v>
      </c>
      <c r="M11" s="17"/>
      <c r="N11" s="17">
        <v>0.20734037014968301</v>
      </c>
      <c r="O11" s="17">
        <v>0.26526129263849701</v>
      </c>
      <c r="P11" s="17">
        <v>0.232494789063939</v>
      </c>
      <c r="Q11" s="17">
        <v>0.21848656847091399</v>
      </c>
      <c r="R11" s="17"/>
      <c r="S11" s="17">
        <v>0.188378113059363</v>
      </c>
      <c r="T11" s="17">
        <v>0.26273118599277301</v>
      </c>
      <c r="U11" s="17">
        <v>0.28449467522975003</v>
      </c>
      <c r="V11" s="17">
        <v>0.27980411873150002</v>
      </c>
      <c r="W11" s="17">
        <v>0.15309038718239201</v>
      </c>
      <c r="X11" s="17">
        <v>0.243044890909585</v>
      </c>
      <c r="Y11" s="17">
        <v>0.218317266512222</v>
      </c>
      <c r="Z11" s="17">
        <v>0.23045601568701099</v>
      </c>
      <c r="AA11" s="17">
        <v>0.26290309581727</v>
      </c>
      <c r="AB11" s="17">
        <v>0.19242682445839901</v>
      </c>
      <c r="AC11" s="17">
        <v>0.17832828488053301</v>
      </c>
      <c r="AD11" s="17">
        <v>0.27028566010895799</v>
      </c>
      <c r="AE11" s="17"/>
      <c r="AF11" s="17">
        <v>0.23300231887599299</v>
      </c>
      <c r="AG11" s="17">
        <v>0.217979289273632</v>
      </c>
      <c r="AH11" s="17">
        <v>0.17911424694654901</v>
      </c>
      <c r="AI11" s="17">
        <v>0.25399619727719802</v>
      </c>
      <c r="AJ11" s="17"/>
      <c r="AK11" s="17">
        <v>0.225677356590577</v>
      </c>
      <c r="AL11" s="17">
        <v>0.19209082971750199</v>
      </c>
      <c r="AM11" s="17"/>
      <c r="AN11" s="17">
        <v>0.16214547245226699</v>
      </c>
      <c r="AO11" s="17">
        <v>0.26943880140406801</v>
      </c>
      <c r="AP11" s="17">
        <v>0.25340956547975002</v>
      </c>
      <c r="AQ11" s="17">
        <v>0.24164449400566301</v>
      </c>
      <c r="AR11" s="17">
        <v>0.26900680914942598</v>
      </c>
      <c r="AS11" s="17">
        <v>0.19409729628283501</v>
      </c>
      <c r="AT11" s="17"/>
      <c r="AU11" s="17">
        <v>0.21182250861594501</v>
      </c>
      <c r="AV11" s="17">
        <v>0.25792399333034999</v>
      </c>
      <c r="AW11" s="17"/>
      <c r="AX11" s="17">
        <v>0.23036469589911099</v>
      </c>
      <c r="AY11" s="17">
        <v>0.229834077015907</v>
      </c>
      <c r="AZ11" s="17"/>
      <c r="BA11" s="17">
        <v>0.24702562166455</v>
      </c>
      <c r="BB11" s="17">
        <v>0.147007485825565</v>
      </c>
      <c r="BC11" s="17"/>
      <c r="BD11" s="17">
        <v>0.218647437944339</v>
      </c>
      <c r="BE11" s="17"/>
      <c r="BF11" s="17">
        <v>0.21044232001742599</v>
      </c>
      <c r="BG11" s="17"/>
      <c r="BH11" s="17">
        <v>0.222150270393525</v>
      </c>
      <c r="BI11" s="17"/>
      <c r="BJ11" s="17">
        <v>0.19401506112299199</v>
      </c>
      <c r="BK11" s="17"/>
      <c r="BL11" s="17">
        <v>0.21476472062170901</v>
      </c>
      <c r="BM11" s="17">
        <v>0.17284736451565999</v>
      </c>
      <c r="BN11" s="17">
        <v>0.24145705750327101</v>
      </c>
      <c r="BO11" s="17">
        <v>0.28919561058232102</v>
      </c>
      <c r="BP11" s="17"/>
      <c r="BQ11" s="17">
        <v>0.22885971451737799</v>
      </c>
      <c r="BR11" s="17">
        <v>0.23927440619603699</v>
      </c>
      <c r="BS11" s="17">
        <v>0.22165765376661101</v>
      </c>
      <c r="BT11" s="17">
        <v>0.22023352026781901</v>
      </c>
      <c r="BU11" s="17">
        <v>0.28911898270994502</v>
      </c>
      <c r="BV11" s="17">
        <v>0.22149672348193</v>
      </c>
      <c r="BW11" s="17"/>
      <c r="BX11" s="17">
        <v>0.200492291172851</v>
      </c>
      <c r="BY11" s="17">
        <v>0.250625066109607</v>
      </c>
      <c r="BZ11" s="17">
        <v>0.229715464322827</v>
      </c>
      <c r="CA11" s="17">
        <v>0.23532861764889701</v>
      </c>
      <c r="CB11" s="17">
        <v>0.26113695211021998</v>
      </c>
      <c r="CC11" s="17">
        <v>0.19828052198330001</v>
      </c>
    </row>
    <row r="12" spans="2:81" x14ac:dyDescent="0.35">
      <c r="B12" s="18" t="s">
        <v>102</v>
      </c>
      <c r="C12" s="17">
        <v>0.261783523857263</v>
      </c>
      <c r="D12" s="17">
        <v>0.25204653008223699</v>
      </c>
      <c r="E12" s="17">
        <v>0.27187710115402902</v>
      </c>
      <c r="F12" s="17"/>
      <c r="G12" s="17">
        <v>0.230512749644458</v>
      </c>
      <c r="H12" s="17">
        <v>0.31184970558832698</v>
      </c>
      <c r="I12" s="17">
        <v>0.31549761465681297</v>
      </c>
      <c r="J12" s="17">
        <v>0.21675149017852599</v>
      </c>
      <c r="K12" s="17">
        <v>0.26476722725330099</v>
      </c>
      <c r="L12" s="17">
        <v>0.233161358607123</v>
      </c>
      <c r="M12" s="17"/>
      <c r="N12" s="17">
        <v>0.26645510283871698</v>
      </c>
      <c r="O12" s="17">
        <v>0.307611009466149</v>
      </c>
      <c r="P12" s="17">
        <v>0.225648982086158</v>
      </c>
      <c r="Q12" s="17">
        <v>0.23248132366940599</v>
      </c>
      <c r="R12" s="17"/>
      <c r="S12" s="17">
        <v>0.25492128802927899</v>
      </c>
      <c r="T12" s="17">
        <v>0.28060129655605198</v>
      </c>
      <c r="U12" s="17">
        <v>0.21300230387938901</v>
      </c>
      <c r="V12" s="17">
        <v>0.27122793352719698</v>
      </c>
      <c r="W12" s="17">
        <v>0.28339621555671102</v>
      </c>
      <c r="X12" s="17">
        <v>0.26794763714500502</v>
      </c>
      <c r="Y12" s="17">
        <v>0.23469449598471001</v>
      </c>
      <c r="Z12" s="17">
        <v>0.25676551931004798</v>
      </c>
      <c r="AA12" s="17">
        <v>0.260067989083266</v>
      </c>
      <c r="AB12" s="17">
        <v>0.291790681420245</v>
      </c>
      <c r="AC12" s="17">
        <v>0.26901158298670302</v>
      </c>
      <c r="AD12" s="17">
        <v>0.23059903690032499</v>
      </c>
      <c r="AE12" s="17"/>
      <c r="AF12" s="17">
        <v>0.25358345602371701</v>
      </c>
      <c r="AG12" s="17">
        <v>0.29437118710023902</v>
      </c>
      <c r="AH12" s="17">
        <v>0.27866192125964201</v>
      </c>
      <c r="AI12" s="17">
        <v>0.238058713904092</v>
      </c>
      <c r="AJ12" s="17"/>
      <c r="AK12" s="17">
        <v>0.312345130461404</v>
      </c>
      <c r="AL12" s="17">
        <v>0.28969945189976998</v>
      </c>
      <c r="AM12" s="17"/>
      <c r="AN12" s="17">
        <v>0.26613007059232102</v>
      </c>
      <c r="AO12" s="17">
        <v>0.239668304705069</v>
      </c>
      <c r="AP12" s="17">
        <v>0.240196973618893</v>
      </c>
      <c r="AQ12" s="17">
        <v>0.32266926385913902</v>
      </c>
      <c r="AR12" s="17">
        <v>0.219380792801529</v>
      </c>
      <c r="AS12" s="17">
        <v>0.27751114551641798</v>
      </c>
      <c r="AT12" s="17"/>
      <c r="AU12" s="17">
        <v>0.27762764086958702</v>
      </c>
      <c r="AV12" s="17">
        <v>0.240147636916654</v>
      </c>
      <c r="AW12" s="17"/>
      <c r="AX12" s="17">
        <v>0.24651456681313999</v>
      </c>
      <c r="AY12" s="17">
        <v>0.26539861836475698</v>
      </c>
      <c r="AZ12" s="17"/>
      <c r="BA12" s="17">
        <v>0.24964566889779699</v>
      </c>
      <c r="BB12" s="17">
        <v>0.32947837514621198</v>
      </c>
      <c r="BC12" s="17"/>
      <c r="BD12" s="17">
        <v>0.225953695116866</v>
      </c>
      <c r="BE12" s="17"/>
      <c r="BF12" s="17">
        <v>0.24320086006439001</v>
      </c>
      <c r="BG12" s="17"/>
      <c r="BH12" s="17">
        <v>0.27720876499090302</v>
      </c>
      <c r="BI12" s="17"/>
      <c r="BJ12" s="17">
        <v>0.27217831350793398</v>
      </c>
      <c r="BK12" s="17"/>
      <c r="BL12" s="17">
        <v>0.166101421344237</v>
      </c>
      <c r="BM12" s="17">
        <v>0.29938126993319802</v>
      </c>
      <c r="BN12" s="17">
        <v>0.21371876930692299</v>
      </c>
      <c r="BO12" s="17">
        <v>0.32531826771275701</v>
      </c>
      <c r="BP12" s="17"/>
      <c r="BQ12" s="17">
        <v>0.292451863933196</v>
      </c>
      <c r="BR12" s="17">
        <v>0.251115139011585</v>
      </c>
      <c r="BS12" s="17">
        <v>0.18635443304748101</v>
      </c>
      <c r="BT12" s="17">
        <v>0.24640100634252601</v>
      </c>
      <c r="BU12" s="17">
        <v>0.25510219801003903</v>
      </c>
      <c r="BV12" s="17">
        <v>0.26804580566745501</v>
      </c>
      <c r="BW12" s="17"/>
      <c r="BX12" s="17">
        <v>0.28960595996334598</v>
      </c>
      <c r="BY12" s="17">
        <v>0.25590007735636899</v>
      </c>
      <c r="BZ12" s="17">
        <v>0.23393618564511601</v>
      </c>
      <c r="CA12" s="17">
        <v>0.25454591854104203</v>
      </c>
      <c r="CB12" s="17">
        <v>0.33398546118900402</v>
      </c>
      <c r="CC12" s="17">
        <v>0.196909014654782</v>
      </c>
    </row>
    <row r="13" spans="2:81" x14ac:dyDescent="0.35">
      <c r="B13" s="18" t="s">
        <v>429</v>
      </c>
      <c r="C13" s="17">
        <v>0.21633088177616699</v>
      </c>
      <c r="D13" s="17">
        <v>0.22777704893131201</v>
      </c>
      <c r="E13" s="17">
        <v>0.20449598539073099</v>
      </c>
      <c r="F13" s="17"/>
      <c r="G13" s="17">
        <v>0.31666054648151298</v>
      </c>
      <c r="H13" s="17">
        <v>0.29568650042677003</v>
      </c>
      <c r="I13" s="17">
        <v>0.23195192649844901</v>
      </c>
      <c r="J13" s="17">
        <v>0.18766071823208599</v>
      </c>
      <c r="K13" s="17">
        <v>0.13034544332898801</v>
      </c>
      <c r="L13" s="17">
        <v>0.14021281097853999</v>
      </c>
      <c r="M13" s="17"/>
      <c r="N13" s="17">
        <v>0.27372913047157899</v>
      </c>
      <c r="O13" s="17">
        <v>0.150830831036246</v>
      </c>
      <c r="P13" s="17">
        <v>0.232744677187255</v>
      </c>
      <c r="Q13" s="17">
        <v>0.20643962732472099</v>
      </c>
      <c r="R13" s="17"/>
      <c r="S13" s="17">
        <v>0.35733900185582901</v>
      </c>
      <c r="T13" s="17">
        <v>0.13830944888650901</v>
      </c>
      <c r="U13" s="17">
        <v>0.16696412219474899</v>
      </c>
      <c r="V13" s="17">
        <v>0.16041607341495301</v>
      </c>
      <c r="W13" s="17">
        <v>0.236225523352523</v>
      </c>
      <c r="X13" s="17">
        <v>0.17598678750859501</v>
      </c>
      <c r="Y13" s="17">
        <v>0.152709350830881</v>
      </c>
      <c r="Z13" s="17">
        <v>0.17113373177621699</v>
      </c>
      <c r="AA13" s="17">
        <v>0.277202745833867</v>
      </c>
      <c r="AB13" s="17">
        <v>0.25131806595653999</v>
      </c>
      <c r="AC13" s="17">
        <v>0.18020519321247999</v>
      </c>
      <c r="AD13" s="17">
        <v>0.17179635216198799</v>
      </c>
      <c r="AE13" s="17"/>
      <c r="AF13" s="17">
        <v>0.21446382395381899</v>
      </c>
      <c r="AG13" s="17">
        <v>0.24803547351157601</v>
      </c>
      <c r="AH13" s="17">
        <v>0.16192855082636801</v>
      </c>
      <c r="AI13" s="17">
        <v>0.12900476325214499</v>
      </c>
      <c r="AJ13" s="17"/>
      <c r="AK13" s="17">
        <v>0.26541916914284203</v>
      </c>
      <c r="AL13" s="17">
        <v>0.23094119341619501</v>
      </c>
      <c r="AM13" s="17"/>
      <c r="AN13" s="17">
        <v>0.37205344427599402</v>
      </c>
      <c r="AO13" s="17">
        <v>0.172226499650664</v>
      </c>
      <c r="AP13" s="17">
        <v>0.22330573680066401</v>
      </c>
      <c r="AQ13" s="17">
        <v>0.121396422457382</v>
      </c>
      <c r="AR13" s="17">
        <v>0.100562871045746</v>
      </c>
      <c r="AS13" s="17">
        <v>0.206968280246524</v>
      </c>
      <c r="AT13" s="17"/>
      <c r="AU13" s="17">
        <v>0.231395942399133</v>
      </c>
      <c r="AV13" s="17">
        <v>0.193496499091691</v>
      </c>
      <c r="AW13" s="17"/>
      <c r="AX13" s="17">
        <v>0.15951953310207601</v>
      </c>
      <c r="AY13" s="17">
        <v>0.229781597104108</v>
      </c>
      <c r="AZ13" s="17"/>
      <c r="BA13" s="17">
        <v>0.189619506430588</v>
      </c>
      <c r="BB13" s="17">
        <v>0.34920754656634601</v>
      </c>
      <c r="BC13" s="17"/>
      <c r="BD13" s="17">
        <v>0.28248824715468301</v>
      </c>
      <c r="BE13" s="17"/>
      <c r="BF13" s="17">
        <v>0.26037053489353601</v>
      </c>
      <c r="BG13" s="17"/>
      <c r="BH13" s="17">
        <v>0.28774109997652297</v>
      </c>
      <c r="BI13" s="17"/>
      <c r="BJ13" s="17">
        <v>0.20117811056918999</v>
      </c>
      <c r="BK13" s="17"/>
      <c r="BL13" s="17">
        <v>4.1786040512130598E-2</v>
      </c>
      <c r="BM13" s="17">
        <v>0.44190523851402702</v>
      </c>
      <c r="BN13" s="17">
        <v>0.132950141249249</v>
      </c>
      <c r="BO13" s="17">
        <v>0.15810906418846299</v>
      </c>
      <c r="BP13" s="17"/>
      <c r="BQ13" s="17">
        <v>0.25763039791530801</v>
      </c>
      <c r="BR13" s="17">
        <v>0.214812047284755</v>
      </c>
      <c r="BS13" s="17">
        <v>0.18036727629953</v>
      </c>
      <c r="BT13" s="17">
        <v>0.292784874632944</v>
      </c>
      <c r="BU13" s="17">
        <v>0.119557873696644</v>
      </c>
      <c r="BV13" s="17">
        <v>0.13469239867025301</v>
      </c>
      <c r="BW13" s="17"/>
      <c r="BX13" s="17">
        <v>0.30535985184339398</v>
      </c>
      <c r="BY13" s="17">
        <v>0.24228936851111699</v>
      </c>
      <c r="BZ13" s="17">
        <v>0.189224244223378</v>
      </c>
      <c r="CA13" s="17">
        <v>0.28308466960839301</v>
      </c>
      <c r="CB13" s="17">
        <v>0.10189281176678</v>
      </c>
      <c r="CC13" s="17">
        <v>8.5871824028577501E-2</v>
      </c>
    </row>
    <row r="14" spans="2:81" x14ac:dyDescent="0.35">
      <c r="B14" s="18" t="s">
        <v>87</v>
      </c>
      <c r="C14" s="19">
        <v>4.8746331891946999E-2</v>
      </c>
      <c r="D14" s="19">
        <v>4.0120012808014499E-2</v>
      </c>
      <c r="E14" s="19">
        <v>5.7177217507291399E-2</v>
      </c>
      <c r="F14" s="19"/>
      <c r="G14" s="19">
        <v>4.0846292436571403E-2</v>
      </c>
      <c r="H14" s="19">
        <v>1.3566905662109101E-2</v>
      </c>
      <c r="I14" s="19">
        <v>5.54046110206926E-2</v>
      </c>
      <c r="J14" s="19">
        <v>3.00573295796061E-2</v>
      </c>
      <c r="K14" s="19">
        <v>6.5524043171404894E-2</v>
      </c>
      <c r="L14" s="19">
        <v>8.6063480098356404E-2</v>
      </c>
      <c r="M14" s="19"/>
      <c r="N14" s="19">
        <v>3.8951574203097201E-2</v>
      </c>
      <c r="O14" s="19">
        <v>3.5008984471621402E-2</v>
      </c>
      <c r="P14" s="19">
        <v>4.9299217575767003E-2</v>
      </c>
      <c r="Q14" s="19">
        <v>7.6416161980572606E-2</v>
      </c>
      <c r="R14" s="19"/>
      <c r="S14" s="19">
        <v>2.9266425651124299E-2</v>
      </c>
      <c r="T14" s="19">
        <v>1.7340051306053698E-2</v>
      </c>
      <c r="U14" s="19">
        <v>8.4190577328472599E-2</v>
      </c>
      <c r="V14" s="19">
        <v>6.0623418418519502E-2</v>
      </c>
      <c r="W14" s="19">
        <v>7.1808022699212395E-2</v>
      </c>
      <c r="X14" s="19">
        <v>7.1915454886926605E-2</v>
      </c>
      <c r="Y14" s="19">
        <v>4.3379154658812397E-2</v>
      </c>
      <c r="Z14" s="19">
        <v>6.2378859414196797E-2</v>
      </c>
      <c r="AA14" s="19">
        <v>3.4773086855828798E-2</v>
      </c>
      <c r="AB14" s="19">
        <v>4.3031288807898201E-2</v>
      </c>
      <c r="AC14" s="19">
        <v>5.4537709706458902E-2</v>
      </c>
      <c r="AD14" s="19">
        <v>8.0683986263900206E-2</v>
      </c>
      <c r="AE14" s="19"/>
      <c r="AF14" s="19">
        <v>4.9971760538921599E-2</v>
      </c>
      <c r="AG14" s="19">
        <v>4.1993485759265002E-2</v>
      </c>
      <c r="AH14" s="19">
        <v>4.2402615190506102E-2</v>
      </c>
      <c r="AI14" s="19">
        <v>8.1963908148453696E-2</v>
      </c>
      <c r="AJ14" s="19"/>
      <c r="AK14" s="19">
        <v>3.1565381536281398E-2</v>
      </c>
      <c r="AL14" s="19">
        <v>6.7992838587808996E-2</v>
      </c>
      <c r="AM14" s="19"/>
      <c r="AN14" s="19">
        <v>2.80837783893212E-2</v>
      </c>
      <c r="AO14" s="19">
        <v>4.5937698990346602E-2</v>
      </c>
      <c r="AP14" s="19">
        <v>7.3581602552460601E-2</v>
      </c>
      <c r="AQ14" s="19">
        <v>6.6303999652666104E-2</v>
      </c>
      <c r="AR14" s="19">
        <v>4.1301010892932602E-2</v>
      </c>
      <c r="AS14" s="19">
        <v>5.5941780107207802E-2</v>
      </c>
      <c r="AT14" s="19"/>
      <c r="AU14" s="19">
        <v>5.9716996860386798E-2</v>
      </c>
      <c r="AV14" s="19">
        <v>3.2950564464687797E-2</v>
      </c>
      <c r="AW14" s="19"/>
      <c r="AX14" s="19">
        <v>8.1936648677130602E-2</v>
      </c>
      <c r="AY14" s="19">
        <v>4.0888157193741101E-2</v>
      </c>
      <c r="AZ14" s="19"/>
      <c r="BA14" s="19">
        <v>4.9343924555551401E-2</v>
      </c>
      <c r="BB14" s="19">
        <v>3.82500462437508E-2</v>
      </c>
      <c r="BC14" s="19"/>
      <c r="BD14" s="19">
        <v>4.8834801273279597E-2</v>
      </c>
      <c r="BE14" s="19"/>
      <c r="BF14" s="19">
        <v>5.1227599995438397E-2</v>
      </c>
      <c r="BG14" s="19"/>
      <c r="BH14" s="19">
        <v>2.8482304327479301E-2</v>
      </c>
      <c r="BI14" s="19"/>
      <c r="BJ14" s="19">
        <v>5.9013378279744101E-2</v>
      </c>
      <c r="BK14" s="19"/>
      <c r="BL14" s="19">
        <v>8.0609372682506203E-2</v>
      </c>
      <c r="BM14" s="19">
        <v>2.17774172368542E-2</v>
      </c>
      <c r="BN14" s="19">
        <v>6.2652178775696399E-2</v>
      </c>
      <c r="BO14" s="19">
        <v>4.5308518617977002E-2</v>
      </c>
      <c r="BP14" s="19"/>
      <c r="BQ14" s="19">
        <v>3.3593848032691699E-2</v>
      </c>
      <c r="BR14" s="19">
        <v>5.3551213909509003E-2</v>
      </c>
      <c r="BS14" s="19">
        <v>4.3136678998010998E-2</v>
      </c>
      <c r="BT14" s="19">
        <v>4.2954066119842697E-2</v>
      </c>
      <c r="BU14" s="19">
        <v>3.7966241895328497E-2</v>
      </c>
      <c r="BV14" s="19">
        <v>8.2220232845189894E-2</v>
      </c>
      <c r="BW14" s="19"/>
      <c r="BX14" s="19">
        <v>2.2541412150152301E-2</v>
      </c>
      <c r="BY14" s="19">
        <v>4.7619461315244999E-2</v>
      </c>
      <c r="BZ14" s="19">
        <v>5.05582562543897E-2</v>
      </c>
      <c r="CA14" s="19">
        <v>4.9953513230011397E-2</v>
      </c>
      <c r="CB14" s="19">
        <v>5.9959827478051897E-2</v>
      </c>
      <c r="CC14" s="19">
        <v>8.6995102434233001E-2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CC19"/>
  <sheetViews>
    <sheetView showGridLines="0" topLeftCell="A5" workbookViewId="0">
      <pane xSplit="2" topLeftCell="C1" activePane="topRight" state="frozen"/>
      <selection pane="topRight" activeCell="BJ11" sqref="BJ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0.12450971529318</v>
      </c>
      <c r="D9" s="17">
        <v>0.15379081032191999</v>
      </c>
      <c r="E9" s="17">
        <v>9.3909936193980706E-2</v>
      </c>
      <c r="F9" s="17"/>
      <c r="G9" s="17">
        <v>6.2900793431438007E-2</v>
      </c>
      <c r="H9" s="17">
        <v>9.9953857715688793E-2</v>
      </c>
      <c r="I9" s="17">
        <v>6.5935604861463507E-2</v>
      </c>
      <c r="J9" s="17">
        <v>0.12317413761356499</v>
      </c>
      <c r="K9" s="17">
        <v>0.191153153440551</v>
      </c>
      <c r="L9" s="17">
        <v>0.202248631618036</v>
      </c>
      <c r="M9" s="17"/>
      <c r="N9" s="17">
        <v>8.5765853023450703E-2</v>
      </c>
      <c r="O9" s="17">
        <v>0.10911467486915399</v>
      </c>
      <c r="P9" s="17">
        <v>0.167964696646696</v>
      </c>
      <c r="Q9" s="17">
        <v>0.151470025410676</v>
      </c>
      <c r="R9" s="17"/>
      <c r="S9" s="17">
        <v>8.9817998771914598E-2</v>
      </c>
      <c r="T9" s="17">
        <v>0.17004713721185</v>
      </c>
      <c r="U9" s="17">
        <v>0.18185294974611299</v>
      </c>
      <c r="V9" s="17">
        <v>0.106052392114556</v>
      </c>
      <c r="W9" s="17">
        <v>0.12950159164794101</v>
      </c>
      <c r="X9" s="17">
        <v>9.2490162115957897E-2</v>
      </c>
      <c r="Y9" s="17">
        <v>0.16114895301577101</v>
      </c>
      <c r="Z9" s="17">
        <v>0.142422243425288</v>
      </c>
      <c r="AA9" s="17">
        <v>7.5539108614685199E-2</v>
      </c>
      <c r="AB9" s="17">
        <v>9.2658069811802093E-2</v>
      </c>
      <c r="AC9" s="17">
        <v>0.19411902985665799</v>
      </c>
      <c r="AD9" s="17">
        <v>0.14353027994176201</v>
      </c>
      <c r="AE9" s="17"/>
      <c r="AF9" s="17">
        <v>0.13077934815787701</v>
      </c>
      <c r="AG9" s="17">
        <v>9.1452733935099895E-2</v>
      </c>
      <c r="AH9" s="17">
        <v>0.17967685579579401</v>
      </c>
      <c r="AI9" s="17">
        <v>0.125230046539864</v>
      </c>
      <c r="AJ9" s="17"/>
      <c r="AK9" s="17">
        <v>7.0121401596051999E-2</v>
      </c>
      <c r="AL9" s="17">
        <v>8.5609776179931305E-2</v>
      </c>
      <c r="AM9" s="17"/>
      <c r="AN9" s="17">
        <v>8.7935463798875194E-2</v>
      </c>
      <c r="AO9" s="17">
        <v>0.14123219864768499</v>
      </c>
      <c r="AP9" s="17">
        <v>0.117432120289455</v>
      </c>
      <c r="AQ9" s="17">
        <v>0.14102255872394201</v>
      </c>
      <c r="AR9" s="17">
        <v>0.155469778818288</v>
      </c>
      <c r="AS9" s="17">
        <v>0.121756891456865</v>
      </c>
      <c r="AT9" s="17"/>
      <c r="AU9" s="17">
        <v>0.122763005420887</v>
      </c>
      <c r="AV9" s="17">
        <v>0.123751203957184</v>
      </c>
      <c r="AW9" s="17"/>
      <c r="AX9" s="17">
        <v>0.15831579239454499</v>
      </c>
      <c r="AY9" s="17">
        <v>0.116505752527687</v>
      </c>
      <c r="AZ9" s="17"/>
      <c r="BA9" s="17">
        <v>0.138211049652429</v>
      </c>
      <c r="BB9" s="17">
        <v>4.9559567479259603E-2</v>
      </c>
      <c r="BC9" s="17"/>
      <c r="BD9" s="17">
        <v>0.126258145614806</v>
      </c>
      <c r="BE9" s="17"/>
      <c r="BF9" s="17">
        <v>0.128000986053281</v>
      </c>
      <c r="BG9" s="17"/>
      <c r="BH9" s="17">
        <v>7.6966191356088995E-2</v>
      </c>
      <c r="BI9" s="17"/>
      <c r="BJ9" s="17">
        <v>0.13660558030890499</v>
      </c>
      <c r="BK9" s="17"/>
      <c r="BL9" s="17">
        <v>0.261491379535015</v>
      </c>
      <c r="BM9" s="17">
        <v>3.3201571955504001E-2</v>
      </c>
      <c r="BN9" s="17">
        <v>0.19236558858987199</v>
      </c>
      <c r="BO9" s="17">
        <v>7.5053382560465204E-2</v>
      </c>
      <c r="BP9" s="17"/>
      <c r="BQ9" s="17">
        <v>6.9296500808428405E-2</v>
      </c>
      <c r="BR9" s="17">
        <v>0.11004496083949999</v>
      </c>
      <c r="BS9" s="17">
        <v>0.27218175534662298</v>
      </c>
      <c r="BT9" s="17">
        <v>0.11845006764516799</v>
      </c>
      <c r="BU9" s="17">
        <v>0.15234615715850999</v>
      </c>
      <c r="BV9" s="17">
        <v>0.148335079537115</v>
      </c>
      <c r="BW9" s="17"/>
      <c r="BX9" s="17">
        <v>6.3603849905225093E-2</v>
      </c>
      <c r="BY9" s="17">
        <v>7.82174038665992E-2</v>
      </c>
      <c r="BZ9" s="17">
        <v>0.22273013309859099</v>
      </c>
      <c r="CA9" s="17">
        <v>8.5655017644808706E-2</v>
      </c>
      <c r="CB9" s="17">
        <v>0.116075599113239</v>
      </c>
      <c r="CC9" s="17">
        <v>0.211107916277576</v>
      </c>
    </row>
    <row r="10" spans="2:81" x14ac:dyDescent="0.35">
      <c r="B10" s="18" t="s">
        <v>58</v>
      </c>
      <c r="C10" s="17">
        <v>9.8771679340910898E-2</v>
      </c>
      <c r="D10" s="17">
        <v>9.9714269041970602E-2</v>
      </c>
      <c r="E10" s="17">
        <v>9.8141037875127901E-2</v>
      </c>
      <c r="F10" s="17"/>
      <c r="G10" s="17">
        <v>8.7784502052091706E-2</v>
      </c>
      <c r="H10" s="17">
        <v>6.0420825053483097E-2</v>
      </c>
      <c r="I10" s="17">
        <v>5.7365718911343899E-2</v>
      </c>
      <c r="J10" s="17">
        <v>0.156006997328689</v>
      </c>
      <c r="K10" s="17">
        <v>8.6436342684960102E-2</v>
      </c>
      <c r="L10" s="17">
        <v>0.13355963112525801</v>
      </c>
      <c r="M10" s="17"/>
      <c r="N10" s="17">
        <v>8.3598484528261893E-2</v>
      </c>
      <c r="O10" s="17">
        <v>9.8648198254198793E-2</v>
      </c>
      <c r="P10" s="17">
        <v>9.7725269246148494E-2</v>
      </c>
      <c r="Q10" s="17">
        <v>0.1171057077232</v>
      </c>
      <c r="R10" s="17"/>
      <c r="S10" s="17">
        <v>7.7620139037011399E-2</v>
      </c>
      <c r="T10" s="17">
        <v>0.12901971234154899</v>
      </c>
      <c r="U10" s="17">
        <v>8.1606485997233802E-2</v>
      </c>
      <c r="V10" s="17">
        <v>0.114466570515956</v>
      </c>
      <c r="W10" s="17">
        <v>7.5340827983403094E-2</v>
      </c>
      <c r="X10" s="17">
        <v>0.12594076202049301</v>
      </c>
      <c r="Y10" s="17">
        <v>0.1233197624663</v>
      </c>
      <c r="Z10" s="17">
        <v>0.115545797372281</v>
      </c>
      <c r="AA10" s="17">
        <v>7.8916082016581998E-2</v>
      </c>
      <c r="AB10" s="17">
        <v>0.10691532547485801</v>
      </c>
      <c r="AC10" s="17">
        <v>8.8435631905478304E-2</v>
      </c>
      <c r="AD10" s="17">
        <v>2.01806617615806E-2</v>
      </c>
      <c r="AE10" s="17"/>
      <c r="AF10" s="17">
        <v>0.104697641206927</v>
      </c>
      <c r="AG10" s="17">
        <v>9.1478643145429597E-2</v>
      </c>
      <c r="AH10" s="17">
        <v>6.0669857204105601E-2</v>
      </c>
      <c r="AI10" s="17">
        <v>4.1797234194688698E-2</v>
      </c>
      <c r="AJ10" s="17"/>
      <c r="AK10" s="17">
        <v>8.9874982399804806E-2</v>
      </c>
      <c r="AL10" s="17">
        <v>7.8962218041763899E-2</v>
      </c>
      <c r="AM10" s="17"/>
      <c r="AN10" s="17">
        <v>6.1276166810519901E-2</v>
      </c>
      <c r="AO10" s="17">
        <v>0.11767328925161</v>
      </c>
      <c r="AP10" s="17">
        <v>8.6404669427977296E-2</v>
      </c>
      <c r="AQ10" s="17">
        <v>0.11567196350688</v>
      </c>
      <c r="AR10" s="17">
        <v>0.132386049329387</v>
      </c>
      <c r="AS10" s="17">
        <v>9.6500296562305299E-2</v>
      </c>
      <c r="AT10" s="17"/>
      <c r="AU10" s="17">
        <v>7.6139287510526801E-2</v>
      </c>
      <c r="AV10" s="17">
        <v>0.132583881181524</v>
      </c>
      <c r="AW10" s="17"/>
      <c r="AX10" s="17">
        <v>0.11594165573569699</v>
      </c>
      <c r="AY10" s="17">
        <v>9.4706497470320006E-2</v>
      </c>
      <c r="AZ10" s="17"/>
      <c r="BA10" s="17">
        <v>0.109908679302719</v>
      </c>
      <c r="BB10" s="17">
        <v>4.0308062558111202E-2</v>
      </c>
      <c r="BC10" s="17"/>
      <c r="BD10" s="17">
        <v>8.9544179094209003E-2</v>
      </c>
      <c r="BE10" s="17"/>
      <c r="BF10" s="17">
        <v>9.7404648768389696E-2</v>
      </c>
      <c r="BG10" s="17"/>
      <c r="BH10" s="17">
        <v>0.106521621267138</v>
      </c>
      <c r="BI10" s="17"/>
      <c r="BJ10" s="17">
        <v>5.57016867763237E-2</v>
      </c>
      <c r="BK10" s="17"/>
      <c r="BL10" s="17">
        <v>0.175549244558869</v>
      </c>
      <c r="BM10" s="17">
        <v>2.4572795591140902E-2</v>
      </c>
      <c r="BN10" s="17">
        <v>0.13935368876549101</v>
      </c>
      <c r="BO10" s="17">
        <v>9.3424711224128001E-2</v>
      </c>
      <c r="BP10" s="17"/>
      <c r="BQ10" s="17">
        <v>8.1338836177078599E-2</v>
      </c>
      <c r="BR10" s="17">
        <v>8.4447805112586496E-2</v>
      </c>
      <c r="BS10" s="17">
        <v>0.14784435335663501</v>
      </c>
      <c r="BT10" s="17">
        <v>8.7548965610975901E-2</v>
      </c>
      <c r="BU10" s="17">
        <v>0.15753305508156901</v>
      </c>
      <c r="BV10" s="17">
        <v>0.105900270336968</v>
      </c>
      <c r="BW10" s="17"/>
      <c r="BX10" s="17">
        <v>6.6023542067683599E-2</v>
      </c>
      <c r="BY10" s="17">
        <v>7.2285561366051701E-2</v>
      </c>
      <c r="BZ10" s="17">
        <v>0.123112803253214</v>
      </c>
      <c r="CA10" s="17">
        <v>8.7885233398388801E-2</v>
      </c>
      <c r="CB10" s="17">
        <v>0.13728087008465301</v>
      </c>
      <c r="CC10" s="17">
        <v>0.14100442902178301</v>
      </c>
    </row>
    <row r="11" spans="2:81" x14ac:dyDescent="0.35">
      <c r="B11" s="18" t="s">
        <v>59</v>
      </c>
      <c r="C11" s="17">
        <v>0.15984070724595301</v>
      </c>
      <c r="D11" s="17">
        <v>0.15453690368944101</v>
      </c>
      <c r="E11" s="17">
        <v>0.16538688561253201</v>
      </c>
      <c r="F11" s="17"/>
      <c r="G11" s="17">
        <v>0.16315038484519601</v>
      </c>
      <c r="H11" s="17">
        <v>0.12262324102358201</v>
      </c>
      <c r="I11" s="17">
        <v>0.184220498635842</v>
      </c>
      <c r="J11" s="17">
        <v>0.17715711519848101</v>
      </c>
      <c r="K11" s="17">
        <v>0.17390550717959299</v>
      </c>
      <c r="L11" s="17">
        <v>0.14239501209284899</v>
      </c>
      <c r="M11" s="17"/>
      <c r="N11" s="17">
        <v>0.134821272152362</v>
      </c>
      <c r="O11" s="17">
        <v>0.201434097090961</v>
      </c>
      <c r="P11" s="17">
        <v>0.13020230747577299</v>
      </c>
      <c r="Q11" s="17">
        <v>0.174192653031956</v>
      </c>
      <c r="R11" s="17"/>
      <c r="S11" s="17">
        <v>0.184384918066123</v>
      </c>
      <c r="T11" s="17">
        <v>0.120954169149645</v>
      </c>
      <c r="U11" s="17">
        <v>0.14420555248585201</v>
      </c>
      <c r="V11" s="17">
        <v>0.13840345856988301</v>
      </c>
      <c r="W11" s="17">
        <v>0.14480330017822299</v>
      </c>
      <c r="X11" s="17">
        <v>0.16365709591237201</v>
      </c>
      <c r="Y11" s="17">
        <v>0.25631911141124197</v>
      </c>
      <c r="Z11" s="17">
        <v>6.3766029859434706E-2</v>
      </c>
      <c r="AA11" s="17">
        <v>0.17931314763895201</v>
      </c>
      <c r="AB11" s="17">
        <v>0.159505601739869</v>
      </c>
      <c r="AC11" s="17">
        <v>9.1889435227927599E-2</v>
      </c>
      <c r="AD11" s="17">
        <v>0.20775663295876601</v>
      </c>
      <c r="AE11" s="17"/>
      <c r="AF11" s="17">
        <v>0.156979198214176</v>
      </c>
      <c r="AG11" s="17">
        <v>0.159149437233397</v>
      </c>
      <c r="AH11" s="17">
        <v>0.13986996061669699</v>
      </c>
      <c r="AI11" s="17">
        <v>0.232000736438746</v>
      </c>
      <c r="AJ11" s="17"/>
      <c r="AK11" s="17">
        <v>0.167423658308685</v>
      </c>
      <c r="AL11" s="17">
        <v>0.16830720759898199</v>
      </c>
      <c r="AM11" s="17"/>
      <c r="AN11" s="17">
        <v>0.12365499131831</v>
      </c>
      <c r="AO11" s="17">
        <v>0.197581425848671</v>
      </c>
      <c r="AP11" s="17">
        <v>0.170870911260672</v>
      </c>
      <c r="AQ11" s="17">
        <v>0.16160271817737301</v>
      </c>
      <c r="AR11" s="17">
        <v>0.14222462716615</v>
      </c>
      <c r="AS11" s="17">
        <v>0.15443149235092499</v>
      </c>
      <c r="AT11" s="17"/>
      <c r="AU11" s="17">
        <v>0.155473151958015</v>
      </c>
      <c r="AV11" s="17">
        <v>0.167231343016227</v>
      </c>
      <c r="AW11" s="17"/>
      <c r="AX11" s="17">
        <v>0.160278116414873</v>
      </c>
      <c r="AY11" s="17">
        <v>0.15973714578595899</v>
      </c>
      <c r="AZ11" s="17"/>
      <c r="BA11" s="17">
        <v>0.16036559378159701</v>
      </c>
      <c r="BB11" s="17">
        <v>0.157790242017014</v>
      </c>
      <c r="BC11" s="17"/>
      <c r="BD11" s="17">
        <v>0.14501368197162801</v>
      </c>
      <c r="BE11" s="17"/>
      <c r="BF11" s="17">
        <v>0.13988779278774299</v>
      </c>
      <c r="BG11" s="17"/>
      <c r="BH11" s="17">
        <v>0.147811186432073</v>
      </c>
      <c r="BI11" s="17"/>
      <c r="BJ11" s="17">
        <v>0.109158032549328</v>
      </c>
      <c r="BK11" s="17"/>
      <c r="BL11" s="17">
        <v>0.193249479365046</v>
      </c>
      <c r="BM11" s="17">
        <v>9.3919239178426803E-2</v>
      </c>
      <c r="BN11" s="17">
        <v>0.17102086991104801</v>
      </c>
      <c r="BO11" s="17">
        <v>0.200344337042174</v>
      </c>
      <c r="BP11" s="17"/>
      <c r="BQ11" s="17">
        <v>0.178749557293582</v>
      </c>
      <c r="BR11" s="17">
        <v>0.164912836155375</v>
      </c>
      <c r="BS11" s="17">
        <v>0.151519660484395</v>
      </c>
      <c r="BT11" s="17">
        <v>8.4385532181182596E-2</v>
      </c>
      <c r="BU11" s="17">
        <v>0.16049713192654699</v>
      </c>
      <c r="BV11" s="17">
        <v>0.183110439608618</v>
      </c>
      <c r="BW11" s="17"/>
      <c r="BX11" s="17">
        <v>0.15639360414081499</v>
      </c>
      <c r="BY11" s="17">
        <v>0.17699336681074099</v>
      </c>
      <c r="BZ11" s="17">
        <v>0.18391223581906299</v>
      </c>
      <c r="CA11" s="17">
        <v>7.3051984325759406E-2</v>
      </c>
      <c r="CB11" s="17">
        <v>0.17305318317858601</v>
      </c>
      <c r="CC11" s="17">
        <v>0.16240912757899001</v>
      </c>
    </row>
    <row r="12" spans="2:81" x14ac:dyDescent="0.35">
      <c r="B12" s="18" t="s">
        <v>102</v>
      </c>
      <c r="C12" s="17">
        <v>0.26999962646401199</v>
      </c>
      <c r="D12" s="17">
        <v>0.25630142711039999</v>
      </c>
      <c r="E12" s="17">
        <v>0.283925115262121</v>
      </c>
      <c r="F12" s="17"/>
      <c r="G12" s="17">
        <v>0.26017082536467501</v>
      </c>
      <c r="H12" s="17">
        <v>0.32478472299987499</v>
      </c>
      <c r="I12" s="17">
        <v>0.28277520537068701</v>
      </c>
      <c r="J12" s="17">
        <v>0.248332142556835</v>
      </c>
      <c r="K12" s="17">
        <v>0.25992502637859399</v>
      </c>
      <c r="L12" s="17">
        <v>0.244657200531365</v>
      </c>
      <c r="M12" s="17"/>
      <c r="N12" s="17">
        <v>0.28976472299356998</v>
      </c>
      <c r="O12" s="17">
        <v>0.29902566488634102</v>
      </c>
      <c r="P12" s="17">
        <v>0.25648337866829701</v>
      </c>
      <c r="Q12" s="17">
        <v>0.22740320180429399</v>
      </c>
      <c r="R12" s="17"/>
      <c r="S12" s="17">
        <v>0.22813254986146</v>
      </c>
      <c r="T12" s="17">
        <v>0.292032628706685</v>
      </c>
      <c r="U12" s="17">
        <v>0.27284946831958301</v>
      </c>
      <c r="V12" s="17">
        <v>0.36321318064055502</v>
      </c>
      <c r="W12" s="17">
        <v>0.25285508590571798</v>
      </c>
      <c r="X12" s="17">
        <v>0.25729245659174699</v>
      </c>
      <c r="Y12" s="17">
        <v>0.182071235544706</v>
      </c>
      <c r="Z12" s="17">
        <v>0.32294953962268802</v>
      </c>
      <c r="AA12" s="17">
        <v>0.31286545948324801</v>
      </c>
      <c r="AB12" s="17">
        <v>0.27838519314689802</v>
      </c>
      <c r="AC12" s="17">
        <v>0.26597511679116598</v>
      </c>
      <c r="AD12" s="17">
        <v>0.21285176772573</v>
      </c>
      <c r="AE12" s="17"/>
      <c r="AF12" s="17">
        <v>0.272653283958189</v>
      </c>
      <c r="AG12" s="17">
        <v>0.316005358651965</v>
      </c>
      <c r="AH12" s="17">
        <v>0.25539429000642899</v>
      </c>
      <c r="AI12" s="17">
        <v>0.26334635255144001</v>
      </c>
      <c r="AJ12" s="17"/>
      <c r="AK12" s="17">
        <v>0.19673652528285601</v>
      </c>
      <c r="AL12" s="17">
        <v>0.30423295973683101</v>
      </c>
      <c r="AM12" s="17"/>
      <c r="AN12" s="17">
        <v>0.23520481002918101</v>
      </c>
      <c r="AO12" s="17">
        <v>0.26429810078525501</v>
      </c>
      <c r="AP12" s="17">
        <v>0.28875618919785501</v>
      </c>
      <c r="AQ12" s="17">
        <v>0.29147958413701203</v>
      </c>
      <c r="AR12" s="17">
        <v>0.29505495073322502</v>
      </c>
      <c r="AS12" s="17">
        <v>0.29697651680723502</v>
      </c>
      <c r="AT12" s="17"/>
      <c r="AU12" s="17">
        <v>0.26207066792941502</v>
      </c>
      <c r="AV12" s="17">
        <v>0.28329267893551302</v>
      </c>
      <c r="AW12" s="17"/>
      <c r="AX12" s="17">
        <v>0.24000616015081999</v>
      </c>
      <c r="AY12" s="17">
        <v>0.27710091144478799</v>
      </c>
      <c r="AZ12" s="17"/>
      <c r="BA12" s="17">
        <v>0.270835958548101</v>
      </c>
      <c r="BB12" s="17">
        <v>0.27503006007877101</v>
      </c>
      <c r="BC12" s="17"/>
      <c r="BD12" s="17">
        <v>0.236775640313347</v>
      </c>
      <c r="BE12" s="17"/>
      <c r="BF12" s="17">
        <v>0.24694727558284199</v>
      </c>
      <c r="BG12" s="17"/>
      <c r="BH12" s="17">
        <v>0.29445085649917802</v>
      </c>
      <c r="BI12" s="17"/>
      <c r="BJ12" s="17">
        <v>0.246211172834506</v>
      </c>
      <c r="BK12" s="17"/>
      <c r="BL12" s="17">
        <v>0.20934550283365999</v>
      </c>
      <c r="BM12" s="17">
        <v>0.25910219900645498</v>
      </c>
      <c r="BN12" s="17">
        <v>0.26813923869944101</v>
      </c>
      <c r="BO12" s="17">
        <v>0.31941296849456802</v>
      </c>
      <c r="BP12" s="17"/>
      <c r="BQ12" s="17">
        <v>0.26965465251758902</v>
      </c>
      <c r="BR12" s="17">
        <v>0.27323721588337602</v>
      </c>
      <c r="BS12" s="17">
        <v>0.203511675646351</v>
      </c>
      <c r="BT12" s="17">
        <v>0.30712910216473299</v>
      </c>
      <c r="BU12" s="17">
        <v>0.30194206890626801</v>
      </c>
      <c r="BV12" s="17">
        <v>0.26687569773556302</v>
      </c>
      <c r="BW12" s="17"/>
      <c r="BX12" s="17">
        <v>0.26418054658432299</v>
      </c>
      <c r="BY12" s="17">
        <v>0.30193952516380201</v>
      </c>
      <c r="BZ12" s="17">
        <v>0.20508730767445399</v>
      </c>
      <c r="CA12" s="17">
        <v>0.35579929878191802</v>
      </c>
      <c r="CB12" s="17">
        <v>0.32718528991926199</v>
      </c>
      <c r="CC12" s="17">
        <v>0.22499925474522001</v>
      </c>
    </row>
    <row r="13" spans="2:81" x14ac:dyDescent="0.35">
      <c r="B13" s="18" t="s">
        <v>429</v>
      </c>
      <c r="C13" s="17">
        <v>0.31089311485514498</v>
      </c>
      <c r="D13" s="17">
        <v>0.30489134410566998</v>
      </c>
      <c r="E13" s="17">
        <v>0.317532105232392</v>
      </c>
      <c r="F13" s="17"/>
      <c r="G13" s="17">
        <v>0.39554765119858898</v>
      </c>
      <c r="H13" s="17">
        <v>0.38711197655532797</v>
      </c>
      <c r="I13" s="17">
        <v>0.36521061929070803</v>
      </c>
      <c r="J13" s="17">
        <v>0.26511474969905802</v>
      </c>
      <c r="K13" s="17">
        <v>0.22382686444800701</v>
      </c>
      <c r="L13" s="17">
        <v>0.23152362713915001</v>
      </c>
      <c r="M13" s="17"/>
      <c r="N13" s="17">
        <v>0.37228304056737399</v>
      </c>
      <c r="O13" s="17">
        <v>0.27468209297477603</v>
      </c>
      <c r="P13" s="17">
        <v>0.30920953604456403</v>
      </c>
      <c r="Q13" s="17">
        <v>0.27183515670165997</v>
      </c>
      <c r="R13" s="17"/>
      <c r="S13" s="17">
        <v>0.394925651496005</v>
      </c>
      <c r="T13" s="17">
        <v>0.27706788039833702</v>
      </c>
      <c r="U13" s="17">
        <v>0.25529676903279702</v>
      </c>
      <c r="V13" s="17">
        <v>0.23013453074000101</v>
      </c>
      <c r="W13" s="17">
        <v>0.333799277801479</v>
      </c>
      <c r="X13" s="17">
        <v>0.31584442644698402</v>
      </c>
      <c r="Y13" s="17">
        <v>0.25962702041532398</v>
      </c>
      <c r="Z13" s="17">
        <v>0.32340789716832902</v>
      </c>
      <c r="AA13" s="17">
        <v>0.33297138461711201</v>
      </c>
      <c r="AB13" s="17">
        <v>0.31950452101867499</v>
      </c>
      <c r="AC13" s="17">
        <v>0.305989190579531</v>
      </c>
      <c r="AD13" s="17">
        <v>0.35604193799566602</v>
      </c>
      <c r="AE13" s="17"/>
      <c r="AF13" s="17">
        <v>0.29857446133766502</v>
      </c>
      <c r="AG13" s="17">
        <v>0.29992034127484402</v>
      </c>
      <c r="AH13" s="17">
        <v>0.32304642905198599</v>
      </c>
      <c r="AI13" s="17">
        <v>0.277040838136342</v>
      </c>
      <c r="AJ13" s="17"/>
      <c r="AK13" s="17">
        <v>0.46467457047814098</v>
      </c>
      <c r="AL13" s="17">
        <v>0.31233436276232301</v>
      </c>
      <c r="AM13" s="17"/>
      <c r="AN13" s="17">
        <v>0.47132246990227999</v>
      </c>
      <c r="AO13" s="17">
        <v>0.25951379834306199</v>
      </c>
      <c r="AP13" s="17">
        <v>0.284083769777423</v>
      </c>
      <c r="AQ13" s="17">
        <v>0.23810849566411599</v>
      </c>
      <c r="AR13" s="17">
        <v>0.227520514078317</v>
      </c>
      <c r="AS13" s="17">
        <v>0.25984243219509001</v>
      </c>
      <c r="AT13" s="17"/>
      <c r="AU13" s="17">
        <v>0.33515244218773099</v>
      </c>
      <c r="AV13" s="17">
        <v>0.27515090004242299</v>
      </c>
      <c r="AW13" s="17"/>
      <c r="AX13" s="17">
        <v>0.25077615303579598</v>
      </c>
      <c r="AY13" s="17">
        <v>0.32512647066670203</v>
      </c>
      <c r="AZ13" s="17"/>
      <c r="BA13" s="17">
        <v>0.28322836502126802</v>
      </c>
      <c r="BB13" s="17">
        <v>0.451577621476975</v>
      </c>
      <c r="BC13" s="17"/>
      <c r="BD13" s="17">
        <v>0.36116647272818397</v>
      </c>
      <c r="BE13" s="17"/>
      <c r="BF13" s="17">
        <v>0.34760694238538697</v>
      </c>
      <c r="BG13" s="17"/>
      <c r="BH13" s="17">
        <v>0.34576784011804201</v>
      </c>
      <c r="BI13" s="17"/>
      <c r="BJ13" s="17">
        <v>0.39478540366336001</v>
      </c>
      <c r="BK13" s="17"/>
      <c r="BL13" s="17">
        <v>0.113025597051415</v>
      </c>
      <c r="BM13" s="17">
        <v>0.56968485007125302</v>
      </c>
      <c r="BN13" s="17">
        <v>0.18308654665752</v>
      </c>
      <c r="BO13" s="17">
        <v>0.27465031417697999</v>
      </c>
      <c r="BP13" s="17"/>
      <c r="BQ13" s="17">
        <v>0.38463124662429798</v>
      </c>
      <c r="BR13" s="17">
        <v>0.32832729072796701</v>
      </c>
      <c r="BS13" s="17">
        <v>0.175456341597307</v>
      </c>
      <c r="BT13" s="17">
        <v>0.366879935016377</v>
      </c>
      <c r="BU13" s="17">
        <v>0.18912003359513899</v>
      </c>
      <c r="BV13" s="17">
        <v>0.23564289679141801</v>
      </c>
      <c r="BW13" s="17"/>
      <c r="BX13" s="17">
        <v>0.43693150436751399</v>
      </c>
      <c r="BY13" s="17">
        <v>0.336946237382655</v>
      </c>
      <c r="BZ13" s="17">
        <v>0.22857695869504399</v>
      </c>
      <c r="CA13" s="17">
        <v>0.35650255607607501</v>
      </c>
      <c r="CB13" s="17">
        <v>0.185882145891373</v>
      </c>
      <c r="CC13" s="17">
        <v>0.19496448077780501</v>
      </c>
    </row>
    <row r="14" spans="2:81" x14ac:dyDescent="0.35">
      <c r="B14" s="18" t="s">
        <v>87</v>
      </c>
      <c r="C14" s="19">
        <v>3.5985156800798501E-2</v>
      </c>
      <c r="D14" s="19">
        <v>3.0765245730598099E-2</v>
      </c>
      <c r="E14" s="19">
        <v>4.1104919823845898E-2</v>
      </c>
      <c r="F14" s="19"/>
      <c r="G14" s="19">
        <v>3.0445843108010701E-2</v>
      </c>
      <c r="H14" s="19">
        <v>5.1053766520426699E-3</v>
      </c>
      <c r="I14" s="19">
        <v>4.4492352929955299E-2</v>
      </c>
      <c r="J14" s="19">
        <v>3.0214857603372301E-2</v>
      </c>
      <c r="K14" s="19">
        <v>6.4753105868294303E-2</v>
      </c>
      <c r="L14" s="19">
        <v>4.5615897493341197E-2</v>
      </c>
      <c r="M14" s="19"/>
      <c r="N14" s="19">
        <v>3.3766626734982097E-2</v>
      </c>
      <c r="O14" s="19">
        <v>1.7095271924568799E-2</v>
      </c>
      <c r="P14" s="19">
        <v>3.8414811918521599E-2</v>
      </c>
      <c r="Q14" s="19">
        <v>5.7993255328213603E-2</v>
      </c>
      <c r="R14" s="19"/>
      <c r="S14" s="19">
        <v>2.5118742767486199E-2</v>
      </c>
      <c r="T14" s="19">
        <v>1.08784721919328E-2</v>
      </c>
      <c r="U14" s="19">
        <v>6.4188774418421399E-2</v>
      </c>
      <c r="V14" s="19">
        <v>4.7729867419048597E-2</v>
      </c>
      <c r="W14" s="19">
        <v>6.36999164832356E-2</v>
      </c>
      <c r="X14" s="19">
        <v>4.4775096912445397E-2</v>
      </c>
      <c r="Y14" s="19">
        <v>1.7513917146656999E-2</v>
      </c>
      <c r="Z14" s="19">
        <v>3.1908492551979202E-2</v>
      </c>
      <c r="AA14" s="19">
        <v>2.0394817629420699E-2</v>
      </c>
      <c r="AB14" s="19">
        <v>4.3031288807898201E-2</v>
      </c>
      <c r="AC14" s="19">
        <v>5.3591595639239098E-2</v>
      </c>
      <c r="AD14" s="19">
        <v>5.9638719616494897E-2</v>
      </c>
      <c r="AE14" s="19"/>
      <c r="AF14" s="19">
        <v>3.6316067125165698E-2</v>
      </c>
      <c r="AG14" s="19">
        <v>4.1993485759265002E-2</v>
      </c>
      <c r="AH14" s="19">
        <v>4.1342607324989303E-2</v>
      </c>
      <c r="AI14" s="19">
        <v>6.0584792138918903E-2</v>
      </c>
      <c r="AJ14" s="19"/>
      <c r="AK14" s="19">
        <v>1.11688619344607E-2</v>
      </c>
      <c r="AL14" s="19">
        <v>5.05534756801687E-2</v>
      </c>
      <c r="AM14" s="19"/>
      <c r="AN14" s="19">
        <v>2.0606098140834299E-2</v>
      </c>
      <c r="AO14" s="19">
        <v>1.9701187123716501E-2</v>
      </c>
      <c r="AP14" s="19">
        <v>5.2452340046617203E-2</v>
      </c>
      <c r="AQ14" s="19">
        <v>5.2114679790677403E-2</v>
      </c>
      <c r="AR14" s="19">
        <v>4.73440798746326E-2</v>
      </c>
      <c r="AS14" s="19">
        <v>7.0492370627579695E-2</v>
      </c>
      <c r="AT14" s="19"/>
      <c r="AU14" s="19">
        <v>4.84014449934249E-2</v>
      </c>
      <c r="AV14" s="19">
        <v>1.7989992867128601E-2</v>
      </c>
      <c r="AW14" s="19"/>
      <c r="AX14" s="19">
        <v>7.4682122268269605E-2</v>
      </c>
      <c r="AY14" s="19">
        <v>2.68232221045447E-2</v>
      </c>
      <c r="AZ14" s="19"/>
      <c r="BA14" s="19">
        <v>3.7450353693886003E-2</v>
      </c>
      <c r="BB14" s="19">
        <v>2.5734446389869801E-2</v>
      </c>
      <c r="BC14" s="19"/>
      <c r="BD14" s="19">
        <v>4.1241880277826701E-2</v>
      </c>
      <c r="BE14" s="19"/>
      <c r="BF14" s="19">
        <v>4.01523544223562E-2</v>
      </c>
      <c r="BG14" s="19"/>
      <c r="BH14" s="19">
        <v>2.8482304327479301E-2</v>
      </c>
      <c r="BI14" s="19"/>
      <c r="BJ14" s="19">
        <v>5.7538123867576299E-2</v>
      </c>
      <c r="BK14" s="19"/>
      <c r="BL14" s="19">
        <v>4.7338796655994698E-2</v>
      </c>
      <c r="BM14" s="19">
        <v>1.9519344197219599E-2</v>
      </c>
      <c r="BN14" s="19">
        <v>4.6034067376627602E-2</v>
      </c>
      <c r="BO14" s="19">
        <v>3.7114286501684697E-2</v>
      </c>
      <c r="BP14" s="19"/>
      <c r="BQ14" s="19">
        <v>1.6329206579025101E-2</v>
      </c>
      <c r="BR14" s="19">
        <v>3.9029891281195002E-2</v>
      </c>
      <c r="BS14" s="19">
        <v>4.9486213568688098E-2</v>
      </c>
      <c r="BT14" s="19">
        <v>3.5606397381563397E-2</v>
      </c>
      <c r="BU14" s="19">
        <v>3.8561553331965599E-2</v>
      </c>
      <c r="BV14" s="19">
        <v>6.0135615990317699E-2</v>
      </c>
      <c r="BW14" s="19"/>
      <c r="BX14" s="19">
        <v>1.2866952934439201E-2</v>
      </c>
      <c r="BY14" s="19">
        <v>3.3617905410151597E-2</v>
      </c>
      <c r="BZ14" s="19">
        <v>3.6580561459633801E-2</v>
      </c>
      <c r="CA14" s="19">
        <v>4.11059097730503E-2</v>
      </c>
      <c r="CB14" s="19">
        <v>6.0522911812887603E-2</v>
      </c>
      <c r="CC14" s="19">
        <v>6.5514791598625194E-2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CC19"/>
  <sheetViews>
    <sheetView showGridLines="0" topLeftCell="A4" workbookViewId="0">
      <pane xSplit="2" topLeftCell="C1" activePane="topRight" state="frozen"/>
      <selection pane="topRight" activeCell="BB16" sqref="BB16:BC1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0.161558283899391</v>
      </c>
      <c r="D9" s="17">
        <v>0.18572613179060399</v>
      </c>
      <c r="E9" s="17">
        <v>0.13741117312845999</v>
      </c>
      <c r="F9" s="17"/>
      <c r="G9" s="17">
        <v>7.8496664233458399E-2</v>
      </c>
      <c r="H9" s="17">
        <v>0.10174923748690801</v>
      </c>
      <c r="I9" s="17">
        <v>0.105977994195621</v>
      </c>
      <c r="J9" s="17">
        <v>0.17623096047105399</v>
      </c>
      <c r="K9" s="17">
        <v>0.23234339892949901</v>
      </c>
      <c r="L9" s="17">
        <v>0.26663999292729101</v>
      </c>
      <c r="M9" s="17"/>
      <c r="N9" s="17">
        <v>0.108362024351588</v>
      </c>
      <c r="O9" s="17">
        <v>0.149061588531956</v>
      </c>
      <c r="P9" s="17">
        <v>0.199151286296742</v>
      </c>
      <c r="Q9" s="17">
        <v>0.205647930243503</v>
      </c>
      <c r="R9" s="17"/>
      <c r="S9" s="17">
        <v>0.118219589273662</v>
      </c>
      <c r="T9" s="17">
        <v>0.24864700533384301</v>
      </c>
      <c r="U9" s="17">
        <v>0.21082884290909701</v>
      </c>
      <c r="V9" s="17">
        <v>0.14421362990016801</v>
      </c>
      <c r="W9" s="17">
        <v>0.130567048601263</v>
      </c>
      <c r="X9" s="17">
        <v>0.113638297766</v>
      </c>
      <c r="Y9" s="17">
        <v>0.20667445054014899</v>
      </c>
      <c r="Z9" s="17">
        <v>0.17757367868796201</v>
      </c>
      <c r="AA9" s="17">
        <v>9.1278594134287003E-2</v>
      </c>
      <c r="AB9" s="17">
        <v>0.148397343632099</v>
      </c>
      <c r="AC9" s="17">
        <v>0.22941091384832901</v>
      </c>
      <c r="AD9" s="17">
        <v>0.18586484804654499</v>
      </c>
      <c r="AE9" s="17"/>
      <c r="AF9" s="17">
        <v>0.16669960483219701</v>
      </c>
      <c r="AG9" s="17">
        <v>0.139668534710572</v>
      </c>
      <c r="AH9" s="17">
        <v>0.22070874606388199</v>
      </c>
      <c r="AI9" s="17">
        <v>0.188813295410138</v>
      </c>
      <c r="AJ9" s="17"/>
      <c r="AK9" s="17">
        <v>9.1424686293865798E-2</v>
      </c>
      <c r="AL9" s="17">
        <v>0.110578702630951</v>
      </c>
      <c r="AM9" s="17"/>
      <c r="AN9" s="17">
        <v>0.103984119155811</v>
      </c>
      <c r="AO9" s="17">
        <v>0.19765680879779601</v>
      </c>
      <c r="AP9" s="17">
        <v>0.134417605078996</v>
      </c>
      <c r="AQ9" s="17">
        <v>0.18003593882337399</v>
      </c>
      <c r="AR9" s="17">
        <v>0.22383750402212299</v>
      </c>
      <c r="AS9" s="17">
        <v>0.14868330165847499</v>
      </c>
      <c r="AT9" s="17"/>
      <c r="AU9" s="17">
        <v>0.15218348380558899</v>
      </c>
      <c r="AV9" s="17">
        <v>0.17221904862847201</v>
      </c>
      <c r="AW9" s="17"/>
      <c r="AX9" s="17">
        <v>0.22017595850199501</v>
      </c>
      <c r="AY9" s="17">
        <v>0.14767990092368299</v>
      </c>
      <c r="AZ9" s="17"/>
      <c r="BA9" s="17">
        <v>0.183254940541482</v>
      </c>
      <c r="BB9" s="17">
        <v>4.9067856975504698E-2</v>
      </c>
      <c r="BC9" s="17"/>
      <c r="BD9" s="17">
        <v>0.15723555095539701</v>
      </c>
      <c r="BE9" s="17"/>
      <c r="BF9" s="17">
        <v>0.16449526331356401</v>
      </c>
      <c r="BG9" s="17"/>
      <c r="BH9" s="17">
        <v>0.124552468824152</v>
      </c>
      <c r="BI9" s="17"/>
      <c r="BJ9" s="17">
        <v>0.138950292927704</v>
      </c>
      <c r="BK9" s="17"/>
      <c r="BL9" s="17">
        <v>0.36770225166207299</v>
      </c>
      <c r="BM9" s="17">
        <v>3.2785969170415798E-2</v>
      </c>
      <c r="BN9" s="17">
        <v>0.262466075539946</v>
      </c>
      <c r="BO9" s="17">
        <v>7.8987731169173597E-2</v>
      </c>
      <c r="BP9" s="17"/>
      <c r="BQ9" s="17">
        <v>8.8112671963136699E-2</v>
      </c>
      <c r="BR9" s="17">
        <v>0.18167195796757901</v>
      </c>
      <c r="BS9" s="17">
        <v>0.27578807524025001</v>
      </c>
      <c r="BT9" s="17">
        <v>0.15910565379575101</v>
      </c>
      <c r="BU9" s="17">
        <v>0.17415020484611199</v>
      </c>
      <c r="BV9" s="17">
        <v>0.209514692758105</v>
      </c>
      <c r="BW9" s="17"/>
      <c r="BX9" s="17">
        <v>7.3755708034046005E-2</v>
      </c>
      <c r="BY9" s="17">
        <v>0.13886714553343399</v>
      </c>
      <c r="BZ9" s="17">
        <v>0.23798257945225601</v>
      </c>
      <c r="CA9" s="17">
        <v>0.12246917210283099</v>
      </c>
      <c r="CB9" s="17">
        <v>0.15225151523452801</v>
      </c>
      <c r="CC9" s="17">
        <v>0.28577729002487601</v>
      </c>
    </row>
    <row r="10" spans="2:81" x14ac:dyDescent="0.35">
      <c r="B10" s="18" t="s">
        <v>58</v>
      </c>
      <c r="C10" s="17">
        <v>0.112483108267874</v>
      </c>
      <c r="D10" s="17">
        <v>0.101251095977438</v>
      </c>
      <c r="E10" s="17">
        <v>0.123597473305807</v>
      </c>
      <c r="F10" s="17"/>
      <c r="G10" s="17">
        <v>0.10126951615454299</v>
      </c>
      <c r="H10" s="17">
        <v>6.9074897940766697E-2</v>
      </c>
      <c r="I10" s="17">
        <v>7.9761931266291303E-2</v>
      </c>
      <c r="J10" s="17">
        <v>0.14762042980541601</v>
      </c>
      <c r="K10" s="17">
        <v>0.135248219694967</v>
      </c>
      <c r="L10" s="17">
        <v>0.14064434353737501</v>
      </c>
      <c r="M10" s="17"/>
      <c r="N10" s="17">
        <v>0.108814338478763</v>
      </c>
      <c r="O10" s="17">
        <v>0.13374288687463601</v>
      </c>
      <c r="P10" s="17">
        <v>8.6877529844374704E-2</v>
      </c>
      <c r="Q10" s="17">
        <v>0.115077809067812</v>
      </c>
      <c r="R10" s="17"/>
      <c r="S10" s="17">
        <v>6.2202823079303998E-2</v>
      </c>
      <c r="T10" s="17">
        <v>0.134783491348345</v>
      </c>
      <c r="U10" s="17">
        <v>0.145845943500753</v>
      </c>
      <c r="V10" s="17">
        <v>0.174283556321123</v>
      </c>
      <c r="W10" s="17">
        <v>0.1200485980406</v>
      </c>
      <c r="X10" s="17">
        <v>0.12949656918050401</v>
      </c>
      <c r="Y10" s="17">
        <v>0.12165366559602001</v>
      </c>
      <c r="Z10" s="17">
        <v>0.114858227738748</v>
      </c>
      <c r="AA10" s="17">
        <v>0.10725633181447899</v>
      </c>
      <c r="AB10" s="17">
        <v>8.6377783297730298E-2</v>
      </c>
      <c r="AC10" s="17">
        <v>8.8548939864148496E-2</v>
      </c>
      <c r="AD10" s="17">
        <v>5.9980635183256199E-2</v>
      </c>
      <c r="AE10" s="17"/>
      <c r="AF10" s="17">
        <v>0.120913340678738</v>
      </c>
      <c r="AG10" s="17">
        <v>7.3997814512523602E-2</v>
      </c>
      <c r="AH10" s="17">
        <v>7.8242081918767498E-2</v>
      </c>
      <c r="AI10" s="17">
        <v>8.3499236858145295E-2</v>
      </c>
      <c r="AJ10" s="17"/>
      <c r="AK10" s="17">
        <v>9.9626132863535499E-2</v>
      </c>
      <c r="AL10" s="17">
        <v>0.10961426198799699</v>
      </c>
      <c r="AM10" s="17"/>
      <c r="AN10" s="17">
        <v>6.7527027545525906E-2</v>
      </c>
      <c r="AO10" s="17">
        <v>0.106608836873128</v>
      </c>
      <c r="AP10" s="17">
        <v>0.129446620750303</v>
      </c>
      <c r="AQ10" s="17">
        <v>0.12559722205879401</v>
      </c>
      <c r="AR10" s="17">
        <v>0.19556873569072</v>
      </c>
      <c r="AS10" s="17">
        <v>0.109098651610378</v>
      </c>
      <c r="AT10" s="17"/>
      <c r="AU10" s="17">
        <v>0.10162911231782901</v>
      </c>
      <c r="AV10" s="17">
        <v>0.12909906739744501</v>
      </c>
      <c r="AW10" s="17"/>
      <c r="AX10" s="17">
        <v>0.14659303391332101</v>
      </c>
      <c r="AY10" s="17">
        <v>0.104407205997956</v>
      </c>
      <c r="AZ10" s="17"/>
      <c r="BA10" s="17">
        <v>0.12514487723019599</v>
      </c>
      <c r="BB10" s="17">
        <v>4.7083965114591397E-2</v>
      </c>
      <c r="BC10" s="17"/>
      <c r="BD10" s="17">
        <v>0.107624665433265</v>
      </c>
      <c r="BE10" s="17"/>
      <c r="BF10" s="17">
        <v>0.112796558304323</v>
      </c>
      <c r="BG10" s="17"/>
      <c r="BH10" s="17">
        <v>6.9273739878591298E-2</v>
      </c>
      <c r="BI10" s="17"/>
      <c r="BJ10" s="17">
        <v>0.108892566105233</v>
      </c>
      <c r="BK10" s="17"/>
      <c r="BL10" s="17">
        <v>0.14831707565281399</v>
      </c>
      <c r="BM10" s="17">
        <v>2.44872566328268E-2</v>
      </c>
      <c r="BN10" s="17">
        <v>0.15396942439073499</v>
      </c>
      <c r="BO10" s="17">
        <v>0.14531300856634799</v>
      </c>
      <c r="BP10" s="17"/>
      <c r="BQ10" s="17">
        <v>9.6960412571529597E-2</v>
      </c>
      <c r="BR10" s="17">
        <v>8.7189545045795805E-2</v>
      </c>
      <c r="BS10" s="17">
        <v>0.167981989984713</v>
      </c>
      <c r="BT10" s="17">
        <v>0.117703398770077</v>
      </c>
      <c r="BU10" s="17">
        <v>0.20082298280140801</v>
      </c>
      <c r="BV10" s="17">
        <v>0.109072330573475</v>
      </c>
      <c r="BW10" s="17"/>
      <c r="BX10" s="17">
        <v>7.5657075739579999E-2</v>
      </c>
      <c r="BY10" s="17">
        <v>7.98481389710681E-2</v>
      </c>
      <c r="BZ10" s="17">
        <v>0.12455543494929799</v>
      </c>
      <c r="CA10" s="17">
        <v>9.9761276777814101E-2</v>
      </c>
      <c r="CB10" s="17">
        <v>0.15323001019935101</v>
      </c>
      <c r="CC10" s="17">
        <v>0.21423055664309401</v>
      </c>
    </row>
    <row r="11" spans="2:81" x14ac:dyDescent="0.35">
      <c r="B11" s="18" t="s">
        <v>59</v>
      </c>
      <c r="C11" s="17">
        <v>0.22265836759204599</v>
      </c>
      <c r="D11" s="17">
        <v>0.20125441254019899</v>
      </c>
      <c r="E11" s="17">
        <v>0.24386132429975799</v>
      </c>
      <c r="F11" s="17"/>
      <c r="G11" s="17">
        <v>0.19877766408516701</v>
      </c>
      <c r="H11" s="17">
        <v>0.16606852825028401</v>
      </c>
      <c r="I11" s="17">
        <v>0.28694762481226999</v>
      </c>
      <c r="J11" s="17">
        <v>0.234077931443159</v>
      </c>
      <c r="K11" s="17">
        <v>0.22728737564516299</v>
      </c>
      <c r="L11" s="17">
        <v>0.21943599070599701</v>
      </c>
      <c r="M11" s="17"/>
      <c r="N11" s="17">
        <v>0.20143094116351001</v>
      </c>
      <c r="O11" s="17">
        <v>0.27398932743075199</v>
      </c>
      <c r="P11" s="17">
        <v>0.226090276650323</v>
      </c>
      <c r="Q11" s="17">
        <v>0.19110067554477</v>
      </c>
      <c r="R11" s="17"/>
      <c r="S11" s="17">
        <v>0.160333316461132</v>
      </c>
      <c r="T11" s="17">
        <v>0.22656656824817201</v>
      </c>
      <c r="U11" s="17">
        <v>0.28011970888965398</v>
      </c>
      <c r="V11" s="17">
        <v>0.213889870709775</v>
      </c>
      <c r="W11" s="17">
        <v>0.208893341699108</v>
      </c>
      <c r="X11" s="17">
        <v>0.266084898117321</v>
      </c>
      <c r="Y11" s="17">
        <v>0.21765779333442201</v>
      </c>
      <c r="Z11" s="17">
        <v>0.26078065136782003</v>
      </c>
      <c r="AA11" s="17">
        <v>0.207042922856704</v>
      </c>
      <c r="AB11" s="17">
        <v>0.23552045117832701</v>
      </c>
      <c r="AC11" s="17">
        <v>0.21200920872705001</v>
      </c>
      <c r="AD11" s="17">
        <v>0.27268714266543198</v>
      </c>
      <c r="AE11" s="17"/>
      <c r="AF11" s="17">
        <v>0.215186001833712</v>
      </c>
      <c r="AG11" s="17">
        <v>0.25695285507911497</v>
      </c>
      <c r="AH11" s="17">
        <v>0.234613486159686</v>
      </c>
      <c r="AI11" s="17">
        <v>0.34824346603078599</v>
      </c>
      <c r="AJ11" s="17"/>
      <c r="AK11" s="17">
        <v>0.19653283712327099</v>
      </c>
      <c r="AL11" s="17">
        <v>0.20907906440802099</v>
      </c>
      <c r="AM11" s="17"/>
      <c r="AN11" s="17">
        <v>0.16920879232181801</v>
      </c>
      <c r="AO11" s="17">
        <v>0.23116900748727601</v>
      </c>
      <c r="AP11" s="17">
        <v>0.24885824229687201</v>
      </c>
      <c r="AQ11" s="17">
        <v>0.27191658864266999</v>
      </c>
      <c r="AR11" s="17">
        <v>0.21907115924290199</v>
      </c>
      <c r="AS11" s="17">
        <v>0.216062425229262</v>
      </c>
      <c r="AT11" s="17"/>
      <c r="AU11" s="17">
        <v>0.21310013744692699</v>
      </c>
      <c r="AV11" s="17">
        <v>0.23805069883382499</v>
      </c>
      <c r="AW11" s="17"/>
      <c r="AX11" s="17">
        <v>0.202826006483732</v>
      </c>
      <c r="AY11" s="17">
        <v>0.22735389849871701</v>
      </c>
      <c r="AZ11" s="17"/>
      <c r="BA11" s="17">
        <v>0.235789192493603</v>
      </c>
      <c r="BB11" s="17">
        <v>0.16156773601604499</v>
      </c>
      <c r="BC11" s="17"/>
      <c r="BD11" s="17">
        <v>0.19201622901516899</v>
      </c>
      <c r="BE11" s="17"/>
      <c r="BF11" s="17">
        <v>0.18868571943991799</v>
      </c>
      <c r="BG11" s="17"/>
      <c r="BH11" s="17">
        <v>0.25785204816030299</v>
      </c>
      <c r="BI11" s="17"/>
      <c r="BJ11" s="17">
        <v>0.24169438006525201</v>
      </c>
      <c r="BK11" s="17"/>
      <c r="BL11" s="17">
        <v>0.257846588316059</v>
      </c>
      <c r="BM11" s="17">
        <v>0.14715679724292</v>
      </c>
      <c r="BN11" s="17">
        <v>0.215861614686471</v>
      </c>
      <c r="BO11" s="17">
        <v>0.29034751856581997</v>
      </c>
      <c r="BP11" s="17"/>
      <c r="BQ11" s="17">
        <v>0.234313318174176</v>
      </c>
      <c r="BR11" s="17">
        <v>0.20366104449852901</v>
      </c>
      <c r="BS11" s="17">
        <v>0.172511886957746</v>
      </c>
      <c r="BT11" s="17">
        <v>0.20547575214811001</v>
      </c>
      <c r="BU11" s="17">
        <v>0.207166340525995</v>
      </c>
      <c r="BV11" s="17">
        <v>0.27120217144754899</v>
      </c>
      <c r="BW11" s="17"/>
      <c r="BX11" s="17">
        <v>0.210230116541475</v>
      </c>
      <c r="BY11" s="17">
        <v>0.22535282015340899</v>
      </c>
      <c r="BZ11" s="17">
        <v>0.212660190105634</v>
      </c>
      <c r="CA11" s="17">
        <v>0.225208663771435</v>
      </c>
      <c r="CB11" s="17">
        <v>0.24078976487088199</v>
      </c>
      <c r="CC11" s="17">
        <v>0.21616481702350501</v>
      </c>
    </row>
    <row r="12" spans="2:81" x14ac:dyDescent="0.35">
      <c r="B12" s="18" t="s">
        <v>102</v>
      </c>
      <c r="C12" s="17">
        <v>0.25123866519206001</v>
      </c>
      <c r="D12" s="17">
        <v>0.25433231792208599</v>
      </c>
      <c r="E12" s="17">
        <v>0.248965242925137</v>
      </c>
      <c r="F12" s="17"/>
      <c r="G12" s="17">
        <v>0.30195329245983399</v>
      </c>
      <c r="H12" s="17">
        <v>0.36090568506202803</v>
      </c>
      <c r="I12" s="17">
        <v>0.21612749789006899</v>
      </c>
      <c r="J12" s="17">
        <v>0.244261143590495</v>
      </c>
      <c r="K12" s="17">
        <v>0.17511674327871299</v>
      </c>
      <c r="L12" s="17">
        <v>0.20526871741663499</v>
      </c>
      <c r="M12" s="17"/>
      <c r="N12" s="17">
        <v>0.273984369448314</v>
      </c>
      <c r="O12" s="17">
        <v>0.24029648367759801</v>
      </c>
      <c r="P12" s="17">
        <v>0.24327105286280301</v>
      </c>
      <c r="Q12" s="17">
        <v>0.23998074919251</v>
      </c>
      <c r="R12" s="17"/>
      <c r="S12" s="17">
        <v>0.32007761432609599</v>
      </c>
      <c r="T12" s="17">
        <v>0.21574478126007601</v>
      </c>
      <c r="U12" s="17">
        <v>0.19060101043230199</v>
      </c>
      <c r="V12" s="17">
        <v>0.26646303750384698</v>
      </c>
      <c r="W12" s="17">
        <v>0.22826313550333799</v>
      </c>
      <c r="X12" s="17">
        <v>0.261166668821606</v>
      </c>
      <c r="Y12" s="17">
        <v>0.229973200085169</v>
      </c>
      <c r="Z12" s="17">
        <v>0.16402529799080601</v>
      </c>
      <c r="AA12" s="17">
        <v>0.30516291102162402</v>
      </c>
      <c r="AB12" s="17">
        <v>0.23924901982997401</v>
      </c>
      <c r="AC12" s="17">
        <v>0.218412056898626</v>
      </c>
      <c r="AD12" s="17">
        <v>0.27499310801592802</v>
      </c>
      <c r="AE12" s="17"/>
      <c r="AF12" s="17">
        <v>0.25089316693562502</v>
      </c>
      <c r="AG12" s="17">
        <v>0.23471191754140999</v>
      </c>
      <c r="AH12" s="17">
        <v>0.24319700142883499</v>
      </c>
      <c r="AI12" s="17">
        <v>0.23660715756299699</v>
      </c>
      <c r="AJ12" s="17"/>
      <c r="AK12" s="17">
        <v>0.28556769047615299</v>
      </c>
      <c r="AL12" s="17">
        <v>0.23015351046260199</v>
      </c>
      <c r="AM12" s="17"/>
      <c r="AN12" s="17">
        <v>0.258084254556392</v>
      </c>
      <c r="AO12" s="17">
        <v>0.29126274041765499</v>
      </c>
      <c r="AP12" s="17">
        <v>0.25717218102926398</v>
      </c>
      <c r="AQ12" s="17">
        <v>0.220197506871287</v>
      </c>
      <c r="AR12" s="17">
        <v>0.184336476069899</v>
      </c>
      <c r="AS12" s="17">
        <v>0.246883968008242</v>
      </c>
      <c r="AT12" s="17"/>
      <c r="AU12" s="17">
        <v>0.24652426854680301</v>
      </c>
      <c r="AV12" s="17">
        <v>0.25970014993448498</v>
      </c>
      <c r="AW12" s="17"/>
      <c r="AX12" s="17">
        <v>0.18137346442726501</v>
      </c>
      <c r="AY12" s="17">
        <v>0.26778002442307802</v>
      </c>
      <c r="AZ12" s="17"/>
      <c r="BA12" s="17">
        <v>0.235831191115349</v>
      </c>
      <c r="BB12" s="17">
        <v>0.33045226968430602</v>
      </c>
      <c r="BC12" s="17"/>
      <c r="BD12" s="17">
        <v>0.246738457116079</v>
      </c>
      <c r="BE12" s="17"/>
      <c r="BF12" s="17">
        <v>0.245138260850879</v>
      </c>
      <c r="BG12" s="17"/>
      <c r="BH12" s="17">
        <v>0.20545929588843001</v>
      </c>
      <c r="BI12" s="17"/>
      <c r="BJ12" s="17">
        <v>0.169275679264416</v>
      </c>
      <c r="BK12" s="17"/>
      <c r="BL12" s="17">
        <v>0.10224628305364999</v>
      </c>
      <c r="BM12" s="17">
        <v>0.33782868419124701</v>
      </c>
      <c r="BN12" s="17">
        <v>0.21089098054225</v>
      </c>
      <c r="BO12" s="17">
        <v>0.28553880260722803</v>
      </c>
      <c r="BP12" s="17"/>
      <c r="BQ12" s="17">
        <v>0.29165836689765801</v>
      </c>
      <c r="BR12" s="17">
        <v>0.27785769315164</v>
      </c>
      <c r="BS12" s="17">
        <v>0.17528950457237399</v>
      </c>
      <c r="BT12" s="17">
        <v>0.18046117031026099</v>
      </c>
      <c r="BU12" s="17">
        <v>0.23545291616903199</v>
      </c>
      <c r="BV12" s="17">
        <v>0.22213595029216299</v>
      </c>
      <c r="BW12" s="17"/>
      <c r="BX12" s="17">
        <v>0.31218342048911701</v>
      </c>
      <c r="BY12" s="17">
        <v>0.27335998962093599</v>
      </c>
      <c r="BZ12" s="17">
        <v>0.22790009843377301</v>
      </c>
      <c r="CA12" s="17">
        <v>0.220360101845092</v>
      </c>
      <c r="CB12" s="17">
        <v>0.241149110534083</v>
      </c>
      <c r="CC12" s="17">
        <v>0.155833616885867</v>
      </c>
    </row>
    <row r="13" spans="2:81" x14ac:dyDescent="0.35">
      <c r="B13" s="18" t="s">
        <v>429</v>
      </c>
      <c r="C13" s="17">
        <v>0.21454824914120599</v>
      </c>
      <c r="D13" s="17">
        <v>0.222257856281803</v>
      </c>
      <c r="E13" s="17">
        <v>0.206301340049351</v>
      </c>
      <c r="F13" s="17"/>
      <c r="G13" s="17">
        <v>0.29429513228202803</v>
      </c>
      <c r="H13" s="17">
        <v>0.28938098942592</v>
      </c>
      <c r="I13" s="17">
        <v>0.26612562096907399</v>
      </c>
      <c r="J13" s="17">
        <v>0.16367947931045801</v>
      </c>
      <c r="K13" s="17">
        <v>0.156435891053369</v>
      </c>
      <c r="L13" s="17">
        <v>0.12751630592708901</v>
      </c>
      <c r="M13" s="17"/>
      <c r="N13" s="17">
        <v>0.26698222090153301</v>
      </c>
      <c r="O13" s="17">
        <v>0.18302543772801499</v>
      </c>
      <c r="P13" s="17">
        <v>0.214481116868038</v>
      </c>
      <c r="Q13" s="17">
        <v>0.18790636785561099</v>
      </c>
      <c r="R13" s="17"/>
      <c r="S13" s="17">
        <v>0.31922931805855898</v>
      </c>
      <c r="T13" s="17">
        <v>0.15785293025365801</v>
      </c>
      <c r="U13" s="17">
        <v>0.11974842072153701</v>
      </c>
      <c r="V13" s="17">
        <v>0.18105886078963901</v>
      </c>
      <c r="W13" s="17">
        <v>0.26012175322644498</v>
      </c>
      <c r="X13" s="17">
        <v>0.18483846920212299</v>
      </c>
      <c r="Y13" s="17">
        <v>0.181623839049151</v>
      </c>
      <c r="Z13" s="17">
        <v>0.23519241452995901</v>
      </c>
      <c r="AA13" s="17">
        <v>0.26145598092186401</v>
      </c>
      <c r="AB13" s="17">
        <v>0.234017585019313</v>
      </c>
      <c r="AC13" s="17">
        <v>0.179598925656592</v>
      </c>
      <c r="AD13" s="17">
        <v>0.14683554647234501</v>
      </c>
      <c r="AE13" s="17"/>
      <c r="AF13" s="17">
        <v>0.211550795705854</v>
      </c>
      <c r="AG13" s="17">
        <v>0.237126963932905</v>
      </c>
      <c r="AH13" s="17">
        <v>0.161249300406028</v>
      </c>
      <c r="AI13" s="17">
        <v>8.22520519990146E-2</v>
      </c>
      <c r="AJ13" s="17"/>
      <c r="AK13" s="17">
        <v>0.30696654929175798</v>
      </c>
      <c r="AL13" s="17">
        <v>0.27264104216764801</v>
      </c>
      <c r="AM13" s="17"/>
      <c r="AN13" s="17">
        <v>0.37550801985788101</v>
      </c>
      <c r="AO13" s="17">
        <v>0.14567666747491401</v>
      </c>
      <c r="AP13" s="17">
        <v>0.18445497978556699</v>
      </c>
      <c r="AQ13" s="17">
        <v>0.158587633714975</v>
      </c>
      <c r="AR13" s="17">
        <v>0.123374445128451</v>
      </c>
      <c r="AS13" s="17">
        <v>0.21056343685413001</v>
      </c>
      <c r="AT13" s="17"/>
      <c r="AU13" s="17">
        <v>0.24306923998861199</v>
      </c>
      <c r="AV13" s="17">
        <v>0.17196117738330799</v>
      </c>
      <c r="AW13" s="17"/>
      <c r="AX13" s="17">
        <v>0.17646117715587001</v>
      </c>
      <c r="AY13" s="17">
        <v>0.22356578480804001</v>
      </c>
      <c r="AZ13" s="17"/>
      <c r="BA13" s="17">
        <v>0.182383405653568</v>
      </c>
      <c r="BB13" s="17">
        <v>0.37780907131882602</v>
      </c>
      <c r="BC13" s="17"/>
      <c r="BD13" s="17">
        <v>0.26006512546715699</v>
      </c>
      <c r="BE13" s="17"/>
      <c r="BF13" s="17">
        <v>0.25370113695001301</v>
      </c>
      <c r="BG13" s="17"/>
      <c r="BH13" s="17">
        <v>0.29627489178028599</v>
      </c>
      <c r="BI13" s="17"/>
      <c r="BJ13" s="17">
        <v>0.25491403097223297</v>
      </c>
      <c r="BK13" s="17"/>
      <c r="BL13" s="17">
        <v>5.8650266837131801E-2</v>
      </c>
      <c r="BM13" s="17">
        <v>0.43596387552573601</v>
      </c>
      <c r="BN13" s="17">
        <v>0.11714138439223</v>
      </c>
      <c r="BO13" s="17">
        <v>0.16377072165477199</v>
      </c>
      <c r="BP13" s="17"/>
      <c r="BQ13" s="17">
        <v>0.26561980545685099</v>
      </c>
      <c r="BR13" s="17">
        <v>0.21501621542229599</v>
      </c>
      <c r="BS13" s="17">
        <v>0.160855463687508</v>
      </c>
      <c r="BT13" s="17">
        <v>0.30210799382024101</v>
      </c>
      <c r="BU13" s="17">
        <v>0.14492852160852299</v>
      </c>
      <c r="BV13" s="17">
        <v>0.12969733522611501</v>
      </c>
      <c r="BW13" s="17"/>
      <c r="BX13" s="17">
        <v>0.31245323820273202</v>
      </c>
      <c r="BY13" s="17">
        <v>0.25436809555010997</v>
      </c>
      <c r="BZ13" s="17">
        <v>0.15817655016013399</v>
      </c>
      <c r="CA13" s="17">
        <v>0.283953908185682</v>
      </c>
      <c r="CB13" s="17">
        <v>0.14226602816582401</v>
      </c>
      <c r="CC13" s="17">
        <v>7.5007377282194101E-2</v>
      </c>
    </row>
    <row r="14" spans="2:81" x14ac:dyDescent="0.35">
      <c r="B14" s="18" t="s">
        <v>87</v>
      </c>
      <c r="C14" s="19">
        <v>3.75133259074222E-2</v>
      </c>
      <c r="D14" s="19">
        <v>3.51781854878703E-2</v>
      </c>
      <c r="E14" s="19">
        <v>3.9863446291487602E-2</v>
      </c>
      <c r="F14" s="19"/>
      <c r="G14" s="19">
        <v>2.52077307849694E-2</v>
      </c>
      <c r="H14" s="19">
        <v>1.28206618340939E-2</v>
      </c>
      <c r="I14" s="19">
        <v>4.5059330866675698E-2</v>
      </c>
      <c r="J14" s="19">
        <v>3.4130055379417899E-2</v>
      </c>
      <c r="K14" s="19">
        <v>7.3568371398289298E-2</v>
      </c>
      <c r="L14" s="19">
        <v>4.0494649485613203E-2</v>
      </c>
      <c r="M14" s="19"/>
      <c r="N14" s="19">
        <v>4.0426105656291698E-2</v>
      </c>
      <c r="O14" s="19">
        <v>1.9884275757043001E-2</v>
      </c>
      <c r="P14" s="19">
        <v>3.0128737477719301E-2</v>
      </c>
      <c r="Q14" s="19">
        <v>6.02864680957945E-2</v>
      </c>
      <c r="R14" s="19"/>
      <c r="S14" s="19">
        <v>1.99373388012467E-2</v>
      </c>
      <c r="T14" s="19">
        <v>1.64052235559063E-2</v>
      </c>
      <c r="U14" s="19">
        <v>5.2856073546657098E-2</v>
      </c>
      <c r="V14" s="19">
        <v>2.0091044775447198E-2</v>
      </c>
      <c r="W14" s="19">
        <v>5.21061229292447E-2</v>
      </c>
      <c r="X14" s="19">
        <v>4.4775096912445397E-2</v>
      </c>
      <c r="Y14" s="19">
        <v>4.2417051395089798E-2</v>
      </c>
      <c r="Z14" s="19">
        <v>4.7569729684704902E-2</v>
      </c>
      <c r="AA14" s="19">
        <v>2.78032592510414E-2</v>
      </c>
      <c r="AB14" s="19">
        <v>5.6437817042557702E-2</v>
      </c>
      <c r="AC14" s="19">
        <v>7.2019955005254793E-2</v>
      </c>
      <c r="AD14" s="19">
        <v>5.9638719616494897E-2</v>
      </c>
      <c r="AE14" s="19"/>
      <c r="AF14" s="19">
        <v>3.4757090013873101E-2</v>
      </c>
      <c r="AG14" s="19">
        <v>5.75419142234753E-2</v>
      </c>
      <c r="AH14" s="19">
        <v>6.1989384022801401E-2</v>
      </c>
      <c r="AI14" s="19">
        <v>6.0584792138918903E-2</v>
      </c>
      <c r="AJ14" s="19"/>
      <c r="AK14" s="19">
        <v>1.98821039514172E-2</v>
      </c>
      <c r="AL14" s="19">
        <v>6.7933418342780202E-2</v>
      </c>
      <c r="AM14" s="19"/>
      <c r="AN14" s="19">
        <v>2.5687786562571601E-2</v>
      </c>
      <c r="AO14" s="19">
        <v>2.76259389492295E-2</v>
      </c>
      <c r="AP14" s="19">
        <v>4.5650371058997503E-2</v>
      </c>
      <c r="AQ14" s="19">
        <v>4.36651098888996E-2</v>
      </c>
      <c r="AR14" s="19">
        <v>5.38116798459033E-2</v>
      </c>
      <c r="AS14" s="19">
        <v>6.8708216639513195E-2</v>
      </c>
      <c r="AT14" s="19"/>
      <c r="AU14" s="19">
        <v>4.34937578942391E-2</v>
      </c>
      <c r="AV14" s="19">
        <v>2.8969857822465601E-2</v>
      </c>
      <c r="AW14" s="19"/>
      <c r="AX14" s="19">
        <v>7.2570359517817096E-2</v>
      </c>
      <c r="AY14" s="19">
        <v>2.9213185348524601E-2</v>
      </c>
      <c r="AZ14" s="19"/>
      <c r="BA14" s="19">
        <v>3.7596392965802E-2</v>
      </c>
      <c r="BB14" s="19">
        <v>3.40191008907266E-2</v>
      </c>
      <c r="BC14" s="19"/>
      <c r="BD14" s="19">
        <v>3.6319972012933702E-2</v>
      </c>
      <c r="BE14" s="19"/>
      <c r="BF14" s="19">
        <v>3.51830611413027E-2</v>
      </c>
      <c r="BG14" s="19"/>
      <c r="BH14" s="19">
        <v>4.6587555468237403E-2</v>
      </c>
      <c r="BI14" s="19"/>
      <c r="BJ14" s="19">
        <v>8.6273050665161999E-2</v>
      </c>
      <c r="BK14" s="19"/>
      <c r="BL14" s="19">
        <v>6.5237534478272796E-2</v>
      </c>
      <c r="BM14" s="19">
        <v>2.17774172368542E-2</v>
      </c>
      <c r="BN14" s="19">
        <v>3.9670520448367802E-2</v>
      </c>
      <c r="BO14" s="19">
        <v>3.6042217436658301E-2</v>
      </c>
      <c r="BP14" s="19"/>
      <c r="BQ14" s="19">
        <v>2.3335424936648499E-2</v>
      </c>
      <c r="BR14" s="19">
        <v>3.4603543914160602E-2</v>
      </c>
      <c r="BS14" s="19">
        <v>4.7573079557408603E-2</v>
      </c>
      <c r="BT14" s="19">
        <v>3.5146031155560399E-2</v>
      </c>
      <c r="BU14" s="19">
        <v>3.7479034048929202E-2</v>
      </c>
      <c r="BV14" s="19">
        <v>5.8377519702593098E-2</v>
      </c>
      <c r="BW14" s="19"/>
      <c r="BX14" s="19">
        <v>1.5720440993050599E-2</v>
      </c>
      <c r="BY14" s="19">
        <v>2.8203810171042398E-2</v>
      </c>
      <c r="BZ14" s="19">
        <v>3.8725146898905299E-2</v>
      </c>
      <c r="CA14" s="19">
        <v>4.8246877317146997E-2</v>
      </c>
      <c r="CB14" s="19">
        <v>7.0313570995331795E-2</v>
      </c>
      <c r="CC14" s="19">
        <v>5.2986342140463299E-2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CC19"/>
  <sheetViews>
    <sheetView showGridLines="0" topLeftCell="A2" workbookViewId="0">
      <pane xSplit="2" topLeftCell="C1" activePane="topRight" state="frozen"/>
      <selection pane="topRight" activeCell="BJ15" sqref="BJ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0.59204249113046703</v>
      </c>
      <c r="D9" s="17">
        <v>0.54967074811610594</v>
      </c>
      <c r="E9" s="17">
        <v>0.63300608761675303</v>
      </c>
      <c r="F9" s="17"/>
      <c r="G9" s="17">
        <v>0.52659092417474296</v>
      </c>
      <c r="H9" s="17">
        <v>0.536603838701872</v>
      </c>
      <c r="I9" s="17">
        <v>0.60965547053270597</v>
      </c>
      <c r="J9" s="17">
        <v>0.59829344326633405</v>
      </c>
      <c r="K9" s="17">
        <v>0.64347664730435195</v>
      </c>
      <c r="L9" s="17">
        <v>0.63473198040101397</v>
      </c>
      <c r="M9" s="17"/>
      <c r="N9" s="17">
        <v>0.60164456089859497</v>
      </c>
      <c r="O9" s="17">
        <v>0.59216409900635703</v>
      </c>
      <c r="P9" s="17">
        <v>0.576650533550501</v>
      </c>
      <c r="Q9" s="17">
        <v>0.58910268732813498</v>
      </c>
      <c r="R9" s="17"/>
      <c r="S9" s="17">
        <v>0.59553258091490902</v>
      </c>
      <c r="T9" s="17">
        <v>0.60535870481116005</v>
      </c>
      <c r="U9" s="17">
        <v>0.57017300654011505</v>
      </c>
      <c r="V9" s="17">
        <v>0.583524970471059</v>
      </c>
      <c r="W9" s="17">
        <v>0.56715652995521504</v>
      </c>
      <c r="X9" s="17">
        <v>0.532114665150349</v>
      </c>
      <c r="Y9" s="17">
        <v>0.57428944164629503</v>
      </c>
      <c r="Z9" s="17">
        <v>0.57697590619915495</v>
      </c>
      <c r="AA9" s="17">
        <v>0.59791876028922297</v>
      </c>
      <c r="AB9" s="17">
        <v>0.607249269805342</v>
      </c>
      <c r="AC9" s="17">
        <v>0.76214221970764595</v>
      </c>
      <c r="AD9" s="17">
        <v>0.60770475657672196</v>
      </c>
      <c r="AE9" s="17"/>
      <c r="AF9" s="17">
        <v>0.577630554256085</v>
      </c>
      <c r="AG9" s="17">
        <v>0.58456994394198603</v>
      </c>
      <c r="AH9" s="17">
        <v>0.75768005103527403</v>
      </c>
      <c r="AI9" s="17">
        <v>0.62188426286199205</v>
      </c>
      <c r="AJ9" s="17"/>
      <c r="AK9" s="17">
        <v>0.65847028346440295</v>
      </c>
      <c r="AL9" s="17">
        <v>0.53665082319138402</v>
      </c>
      <c r="AM9" s="17"/>
      <c r="AN9" s="17">
        <v>0.62229075162069503</v>
      </c>
      <c r="AO9" s="17">
        <v>0.58871967441452799</v>
      </c>
      <c r="AP9" s="17">
        <v>0.56899027115616096</v>
      </c>
      <c r="AQ9" s="17">
        <v>0.58758653361030799</v>
      </c>
      <c r="AR9" s="17">
        <v>0.54253479400864402</v>
      </c>
      <c r="AS9" s="17">
        <v>0.62990092693785704</v>
      </c>
      <c r="AT9" s="17"/>
      <c r="AU9" s="17">
        <v>0.617312315475252</v>
      </c>
      <c r="AV9" s="17">
        <v>0.554617646287074</v>
      </c>
      <c r="AW9" s="17"/>
      <c r="AX9" s="17">
        <v>0.54853589452088802</v>
      </c>
      <c r="AY9" s="17">
        <v>0.60234315921071502</v>
      </c>
      <c r="AZ9" s="17"/>
      <c r="BA9" s="17">
        <v>0.59166896391077095</v>
      </c>
      <c r="BB9" s="17">
        <v>0.58857488237863398</v>
      </c>
      <c r="BC9" s="17"/>
      <c r="BD9" s="17">
        <v>0.645808073181243</v>
      </c>
      <c r="BE9" s="17"/>
      <c r="BF9" s="17">
        <v>0.61119403998064603</v>
      </c>
      <c r="BG9" s="17"/>
      <c r="BH9" s="17">
        <v>0.61731429818113304</v>
      </c>
      <c r="BI9" s="17"/>
      <c r="BJ9" s="17">
        <v>0.71851090513090199</v>
      </c>
      <c r="BK9" s="17"/>
      <c r="BL9" s="17">
        <v>0.47912346005753798</v>
      </c>
      <c r="BM9" s="17">
        <v>0.68852183370002995</v>
      </c>
      <c r="BN9" s="17">
        <v>0.56445833151429403</v>
      </c>
      <c r="BO9" s="17">
        <v>0.58167936783253604</v>
      </c>
      <c r="BP9" s="17"/>
      <c r="BQ9" s="17">
        <v>0.60147577813310504</v>
      </c>
      <c r="BR9" s="17">
        <v>0.60768574416473697</v>
      </c>
      <c r="BS9" s="17">
        <v>0.46668092585399501</v>
      </c>
      <c r="BT9" s="17">
        <v>0.665343151143307</v>
      </c>
      <c r="BU9" s="17">
        <v>0.59248702764879602</v>
      </c>
      <c r="BV9" s="17">
        <v>0.58058973286128501</v>
      </c>
      <c r="BW9" s="17"/>
      <c r="BX9" s="17">
        <v>0.63345593369661102</v>
      </c>
      <c r="BY9" s="17">
        <v>0.57285681386950704</v>
      </c>
      <c r="BZ9" s="17">
        <v>0.54636742396849003</v>
      </c>
      <c r="CA9" s="17">
        <v>0.63598892626616499</v>
      </c>
      <c r="CB9" s="17">
        <v>0.529548825463238</v>
      </c>
      <c r="CC9" s="17">
        <v>0.56672134473085001</v>
      </c>
    </row>
    <row r="10" spans="2:81" x14ac:dyDescent="0.35">
      <c r="B10" s="18" t="s">
        <v>58</v>
      </c>
      <c r="C10" s="17">
        <v>0.15233502595880399</v>
      </c>
      <c r="D10" s="17">
        <v>0.15373782048635701</v>
      </c>
      <c r="E10" s="17">
        <v>0.15005235783028401</v>
      </c>
      <c r="F10" s="17"/>
      <c r="G10" s="17">
        <v>0.18840118027806599</v>
      </c>
      <c r="H10" s="17">
        <v>0.19448271314509</v>
      </c>
      <c r="I10" s="17">
        <v>0.15197347678311701</v>
      </c>
      <c r="J10" s="17">
        <v>0.124091625583996</v>
      </c>
      <c r="K10" s="17">
        <v>0.123972907902885</v>
      </c>
      <c r="L10" s="17">
        <v>0.13333734960860999</v>
      </c>
      <c r="M10" s="17"/>
      <c r="N10" s="17">
        <v>0.14797213720098401</v>
      </c>
      <c r="O10" s="17">
        <v>0.18423840459438401</v>
      </c>
      <c r="P10" s="17">
        <v>0.14039103242464199</v>
      </c>
      <c r="Q10" s="17">
        <v>0.136103894827036</v>
      </c>
      <c r="R10" s="17"/>
      <c r="S10" s="17">
        <v>0.112410164577618</v>
      </c>
      <c r="T10" s="17">
        <v>0.165917891963062</v>
      </c>
      <c r="U10" s="17">
        <v>0.16082418565687701</v>
      </c>
      <c r="V10" s="17">
        <v>0.14598648892499</v>
      </c>
      <c r="W10" s="17">
        <v>0.182946341733072</v>
      </c>
      <c r="X10" s="17">
        <v>0.19619233000032901</v>
      </c>
      <c r="Y10" s="17">
        <v>0.17504499387601599</v>
      </c>
      <c r="Z10" s="17">
        <v>0.19019067644253801</v>
      </c>
      <c r="AA10" s="17">
        <v>0.16997843687379899</v>
      </c>
      <c r="AB10" s="17">
        <v>0.14270258114365</v>
      </c>
      <c r="AC10" s="17">
        <v>7.5242536001112095E-2</v>
      </c>
      <c r="AD10" s="17">
        <v>6.15685595193632E-2</v>
      </c>
      <c r="AE10" s="17"/>
      <c r="AF10" s="17">
        <v>0.158798821328064</v>
      </c>
      <c r="AG10" s="17">
        <v>0.15643368578203001</v>
      </c>
      <c r="AH10" s="17">
        <v>5.8135592141006498E-2</v>
      </c>
      <c r="AI10" s="17">
        <v>6.2545245853024595E-2</v>
      </c>
      <c r="AJ10" s="17"/>
      <c r="AK10" s="17">
        <v>0.16695547009390599</v>
      </c>
      <c r="AL10" s="17">
        <v>0.169878049208433</v>
      </c>
      <c r="AM10" s="17"/>
      <c r="AN10" s="17">
        <v>0.144531242556381</v>
      </c>
      <c r="AO10" s="17">
        <v>0.15271055137896999</v>
      </c>
      <c r="AP10" s="17">
        <v>0.15879243816063501</v>
      </c>
      <c r="AQ10" s="17">
        <v>0.141899028065537</v>
      </c>
      <c r="AR10" s="17">
        <v>0.18943005569487401</v>
      </c>
      <c r="AS10" s="17">
        <v>0.13528894179030701</v>
      </c>
      <c r="AT10" s="17"/>
      <c r="AU10" s="17">
        <v>0.12571866907659901</v>
      </c>
      <c r="AV10" s="17">
        <v>0.19232160895783901</v>
      </c>
      <c r="AW10" s="17"/>
      <c r="AX10" s="17">
        <v>0.15190972737482999</v>
      </c>
      <c r="AY10" s="17">
        <v>0.152435720103828</v>
      </c>
      <c r="AZ10" s="17"/>
      <c r="BA10" s="17">
        <v>0.15305171526766101</v>
      </c>
      <c r="BB10" s="17">
        <v>0.14988796928741599</v>
      </c>
      <c r="BC10" s="17"/>
      <c r="BD10" s="17">
        <v>0.123505216109836</v>
      </c>
      <c r="BE10" s="17"/>
      <c r="BF10" s="17">
        <v>0.137740231396695</v>
      </c>
      <c r="BG10" s="17"/>
      <c r="BH10" s="17">
        <v>0.141760675460328</v>
      </c>
      <c r="BI10" s="17"/>
      <c r="BJ10" s="17">
        <v>8.4066019652568894E-2</v>
      </c>
      <c r="BK10" s="17"/>
      <c r="BL10" s="17">
        <v>0.15363031631162999</v>
      </c>
      <c r="BM10" s="17">
        <v>0.124822346792351</v>
      </c>
      <c r="BN10" s="17">
        <v>0.13579769013644499</v>
      </c>
      <c r="BO10" s="17">
        <v>0.19777672623400899</v>
      </c>
      <c r="BP10" s="17"/>
      <c r="BQ10" s="17">
        <v>0.15554962110243001</v>
      </c>
      <c r="BR10" s="17">
        <v>0.18531622662262801</v>
      </c>
      <c r="BS10" s="17">
        <v>0.100869780065107</v>
      </c>
      <c r="BT10" s="17">
        <v>0.14505791598710599</v>
      </c>
      <c r="BU10" s="17">
        <v>0.12625302494575599</v>
      </c>
      <c r="BV10" s="17">
        <v>0.16421114992876601</v>
      </c>
      <c r="BW10" s="17"/>
      <c r="BX10" s="17">
        <v>0.156252962963537</v>
      </c>
      <c r="BY10" s="17">
        <v>0.19329212782892199</v>
      </c>
      <c r="BZ10" s="17">
        <v>0.113567519309279</v>
      </c>
      <c r="CA10" s="17">
        <v>0.156254107850366</v>
      </c>
      <c r="CB10" s="17">
        <v>0.15843935499296199</v>
      </c>
      <c r="CC10" s="17">
        <v>0.162277924546923</v>
      </c>
    </row>
    <row r="11" spans="2:81" x14ac:dyDescent="0.35">
      <c r="B11" s="18" t="s">
        <v>59</v>
      </c>
      <c r="C11" s="17">
        <v>9.60230990479468E-2</v>
      </c>
      <c r="D11" s="17">
        <v>0.111091051451234</v>
      </c>
      <c r="E11" s="17">
        <v>8.1802261486133801E-2</v>
      </c>
      <c r="F11" s="17"/>
      <c r="G11" s="17">
        <v>0.11506146042585</v>
      </c>
      <c r="H11" s="17">
        <v>9.0158866892425693E-2</v>
      </c>
      <c r="I11" s="17">
        <v>6.8065674653379996E-2</v>
      </c>
      <c r="J11" s="17">
        <v>0.11902369442998199</v>
      </c>
      <c r="K11" s="17">
        <v>8.75201220025833E-2</v>
      </c>
      <c r="L11" s="17">
        <v>9.60424046928985E-2</v>
      </c>
      <c r="M11" s="17"/>
      <c r="N11" s="17">
        <v>9.6959007755215598E-2</v>
      </c>
      <c r="O11" s="17">
        <v>9.3231833101758393E-2</v>
      </c>
      <c r="P11" s="17">
        <v>9.6423329824156398E-2</v>
      </c>
      <c r="Q11" s="17">
        <v>9.9390658350071603E-2</v>
      </c>
      <c r="R11" s="17"/>
      <c r="S11" s="17">
        <v>0.109980246683239</v>
      </c>
      <c r="T11" s="17">
        <v>9.1413622332120706E-2</v>
      </c>
      <c r="U11" s="17">
        <v>0.127934651503849</v>
      </c>
      <c r="V11" s="17">
        <v>9.4674701225073196E-2</v>
      </c>
      <c r="W11" s="17">
        <v>8.7156455906499702E-2</v>
      </c>
      <c r="X11" s="17">
        <v>8.0371644524159402E-2</v>
      </c>
      <c r="Y11" s="17">
        <v>9.1414285161228695E-2</v>
      </c>
      <c r="Z11" s="17">
        <v>5.0921034481880199E-2</v>
      </c>
      <c r="AA11" s="17">
        <v>8.75498894154811E-2</v>
      </c>
      <c r="AB11" s="17">
        <v>0.102972689574108</v>
      </c>
      <c r="AC11" s="17">
        <v>9.1729254713716707E-2</v>
      </c>
      <c r="AD11" s="17">
        <v>0.118771091786861</v>
      </c>
      <c r="AE11" s="17"/>
      <c r="AF11" s="17">
        <v>9.9542777146699499E-2</v>
      </c>
      <c r="AG11" s="17">
        <v>0.10338405620440801</v>
      </c>
      <c r="AH11" s="17">
        <v>8.1545870701627304E-2</v>
      </c>
      <c r="AI11" s="17">
        <v>9.9717159313568393E-2</v>
      </c>
      <c r="AJ11" s="17"/>
      <c r="AK11" s="17">
        <v>5.5209000425701101E-2</v>
      </c>
      <c r="AL11" s="17">
        <v>8.7958924854320206E-2</v>
      </c>
      <c r="AM11" s="17"/>
      <c r="AN11" s="17">
        <v>6.2991040142385102E-2</v>
      </c>
      <c r="AO11" s="17">
        <v>0.113436645614308</v>
      </c>
      <c r="AP11" s="17">
        <v>9.8694000671863402E-2</v>
      </c>
      <c r="AQ11" s="17">
        <v>0.10336144970577101</v>
      </c>
      <c r="AR11" s="17">
        <v>0.12143353067729699</v>
      </c>
      <c r="AS11" s="17">
        <v>9.0719662610256893E-2</v>
      </c>
      <c r="AT11" s="17"/>
      <c r="AU11" s="17">
        <v>7.8801424734203901E-2</v>
      </c>
      <c r="AV11" s="17">
        <v>0.121880122588613</v>
      </c>
      <c r="AW11" s="17"/>
      <c r="AX11" s="17">
        <v>0.102989629604486</v>
      </c>
      <c r="AY11" s="17">
        <v>9.4373695864843898E-2</v>
      </c>
      <c r="AZ11" s="17"/>
      <c r="BA11" s="17">
        <v>0.102926442683485</v>
      </c>
      <c r="BB11" s="17">
        <v>6.5765248587306604E-2</v>
      </c>
      <c r="BC11" s="17"/>
      <c r="BD11" s="17">
        <v>8.1433534134098901E-2</v>
      </c>
      <c r="BE11" s="17"/>
      <c r="BF11" s="17">
        <v>8.2316597353988996E-2</v>
      </c>
      <c r="BG11" s="17"/>
      <c r="BH11" s="17">
        <v>0.110942563836938</v>
      </c>
      <c r="BI11" s="17"/>
      <c r="BJ11" s="17">
        <v>8.4816299152970703E-2</v>
      </c>
      <c r="BK11" s="17"/>
      <c r="BL11" s="17">
        <v>0.158608997626486</v>
      </c>
      <c r="BM11" s="17">
        <v>4.81031124139428E-2</v>
      </c>
      <c r="BN11" s="17">
        <v>0.104477678030932</v>
      </c>
      <c r="BO11" s="17">
        <v>0.10255123386958501</v>
      </c>
      <c r="BP11" s="17"/>
      <c r="BQ11" s="17">
        <v>7.8744506752896307E-2</v>
      </c>
      <c r="BR11" s="17">
        <v>7.0848576656703299E-2</v>
      </c>
      <c r="BS11" s="17">
        <v>0.15944691250728299</v>
      </c>
      <c r="BT11" s="17">
        <v>8.4143492908894099E-2</v>
      </c>
      <c r="BU11" s="17">
        <v>0.13460542022021799</v>
      </c>
      <c r="BV11" s="17">
        <v>0.12551080948115201</v>
      </c>
      <c r="BW11" s="17"/>
      <c r="BX11" s="17">
        <v>6.9687572643050297E-2</v>
      </c>
      <c r="BY11" s="17">
        <v>7.6394415739053298E-2</v>
      </c>
      <c r="BZ11" s="17">
        <v>0.12946534508962099</v>
      </c>
      <c r="CA11" s="17">
        <v>0.10444876676916599</v>
      </c>
      <c r="CB11" s="17">
        <v>0.13715695020184501</v>
      </c>
      <c r="CC11" s="17">
        <v>9.9591756578120194E-2</v>
      </c>
    </row>
    <row r="12" spans="2:81" x14ac:dyDescent="0.35">
      <c r="B12" s="18" t="s">
        <v>102</v>
      </c>
      <c r="C12" s="17">
        <v>6.87888313796432E-2</v>
      </c>
      <c r="D12" s="17">
        <v>8.1923651449905294E-2</v>
      </c>
      <c r="E12" s="17">
        <v>5.6350810290005701E-2</v>
      </c>
      <c r="F12" s="17"/>
      <c r="G12" s="17">
        <v>0.10395200117039601</v>
      </c>
      <c r="H12" s="17">
        <v>8.2041799605494195E-2</v>
      </c>
      <c r="I12" s="17">
        <v>5.6206478539573702E-2</v>
      </c>
      <c r="J12" s="17">
        <v>6.9802995734050494E-2</v>
      </c>
      <c r="K12" s="17">
        <v>3.1794681626171301E-2</v>
      </c>
      <c r="L12" s="17">
        <v>6.5702590105563202E-2</v>
      </c>
      <c r="M12" s="17"/>
      <c r="N12" s="17">
        <v>4.7748949554865298E-2</v>
      </c>
      <c r="O12" s="17">
        <v>6.7085633115184007E-2</v>
      </c>
      <c r="P12" s="17">
        <v>9.5821509043716696E-2</v>
      </c>
      <c r="Q12" s="17">
        <v>7.1163819965220296E-2</v>
      </c>
      <c r="R12" s="17"/>
      <c r="S12" s="17">
        <v>9.9441087378800197E-2</v>
      </c>
      <c r="T12" s="17">
        <v>6.6861913580924998E-2</v>
      </c>
      <c r="U12" s="17">
        <v>5.3259470010651802E-2</v>
      </c>
      <c r="V12" s="17">
        <v>9.4949581185246906E-2</v>
      </c>
      <c r="W12" s="17">
        <v>7.7177047442525307E-2</v>
      </c>
      <c r="X12" s="17">
        <v>5.4765769529449802E-2</v>
      </c>
      <c r="Y12" s="17">
        <v>8.8122682261751198E-2</v>
      </c>
      <c r="Z12" s="17">
        <v>5.4486211063412497E-2</v>
      </c>
      <c r="AA12" s="17">
        <v>6.4955717778441405E-2</v>
      </c>
      <c r="AB12" s="17">
        <v>4.5331791576268397E-2</v>
      </c>
      <c r="AC12" s="17">
        <v>0</v>
      </c>
      <c r="AD12" s="17">
        <v>6.30071769873293E-2</v>
      </c>
      <c r="AE12" s="17"/>
      <c r="AF12" s="17">
        <v>7.4037791851594606E-2</v>
      </c>
      <c r="AG12" s="17">
        <v>3.70568017732456E-2</v>
      </c>
      <c r="AH12" s="17">
        <v>2.17276497583061E-2</v>
      </c>
      <c r="AI12" s="17">
        <v>8.8808279216611899E-2</v>
      </c>
      <c r="AJ12" s="17"/>
      <c r="AK12" s="17">
        <v>6.5172298210838794E-2</v>
      </c>
      <c r="AL12" s="17">
        <v>8.25595634132964E-2</v>
      </c>
      <c r="AM12" s="17"/>
      <c r="AN12" s="17">
        <v>7.4590106463741201E-2</v>
      </c>
      <c r="AO12" s="17">
        <v>6.8831892989187501E-2</v>
      </c>
      <c r="AP12" s="17">
        <v>6.1967010255446202E-2</v>
      </c>
      <c r="AQ12" s="17">
        <v>9.0015424217487205E-2</v>
      </c>
      <c r="AR12" s="17">
        <v>3.3290204631156402E-2</v>
      </c>
      <c r="AS12" s="17">
        <v>5.5544699199937202E-2</v>
      </c>
      <c r="AT12" s="17"/>
      <c r="AU12" s="17">
        <v>7.2825364051291794E-2</v>
      </c>
      <c r="AV12" s="17">
        <v>6.3289640595317803E-2</v>
      </c>
      <c r="AW12" s="17"/>
      <c r="AX12" s="17">
        <v>6.0710357626644902E-2</v>
      </c>
      <c r="AY12" s="17">
        <v>7.0701499416432501E-2</v>
      </c>
      <c r="AZ12" s="17"/>
      <c r="BA12" s="17">
        <v>6.4424186202744704E-2</v>
      </c>
      <c r="BB12" s="17">
        <v>9.2278097369445394E-2</v>
      </c>
      <c r="BC12" s="17"/>
      <c r="BD12" s="17">
        <v>5.9871871311394702E-2</v>
      </c>
      <c r="BE12" s="17"/>
      <c r="BF12" s="17">
        <v>7.7329837774885293E-2</v>
      </c>
      <c r="BG12" s="17"/>
      <c r="BH12" s="17">
        <v>3.0888402725286999E-2</v>
      </c>
      <c r="BI12" s="17"/>
      <c r="BJ12" s="17">
        <v>0</v>
      </c>
      <c r="BK12" s="17"/>
      <c r="BL12" s="17">
        <v>7.1839181213963696E-2</v>
      </c>
      <c r="BM12" s="17">
        <v>4.6128619421414101E-2</v>
      </c>
      <c r="BN12" s="17">
        <v>9.3058320804118397E-2</v>
      </c>
      <c r="BO12" s="17">
        <v>6.7381007115416697E-2</v>
      </c>
      <c r="BP12" s="17"/>
      <c r="BQ12" s="17">
        <v>8.3195729978746899E-2</v>
      </c>
      <c r="BR12" s="17">
        <v>6.4742541162152306E-2</v>
      </c>
      <c r="BS12" s="17">
        <v>0.12109031547887</v>
      </c>
      <c r="BT12" s="17">
        <v>2.7641329901790801E-2</v>
      </c>
      <c r="BU12" s="17">
        <v>6.0099970501107103E-2</v>
      </c>
      <c r="BV12" s="17">
        <v>4.1803099437195103E-2</v>
      </c>
      <c r="BW12" s="17"/>
      <c r="BX12" s="17">
        <v>7.3028766558600994E-2</v>
      </c>
      <c r="BY12" s="17">
        <v>7.4185880945913094E-2</v>
      </c>
      <c r="BZ12" s="17">
        <v>9.3162894772795601E-2</v>
      </c>
      <c r="CA12" s="17">
        <v>2.45114480199661E-2</v>
      </c>
      <c r="CB12" s="17">
        <v>5.8122472301795999E-2</v>
      </c>
      <c r="CC12" s="17">
        <v>6.7844965267557802E-2</v>
      </c>
    </row>
    <row r="13" spans="2:81" x14ac:dyDescent="0.35">
      <c r="B13" s="18" t="s">
        <v>429</v>
      </c>
      <c r="C13" s="17">
        <v>5.2078331618357197E-2</v>
      </c>
      <c r="D13" s="17">
        <v>7.1002000528332401E-2</v>
      </c>
      <c r="E13" s="17">
        <v>3.4027279922958197E-2</v>
      </c>
      <c r="F13" s="17"/>
      <c r="G13" s="17">
        <v>3.5572686467805398E-2</v>
      </c>
      <c r="H13" s="17">
        <v>8.3665791187224905E-2</v>
      </c>
      <c r="I13" s="17">
        <v>6.0481788415893502E-2</v>
      </c>
      <c r="J13" s="17">
        <v>5.8428795796131097E-2</v>
      </c>
      <c r="K13" s="17">
        <v>4.9485115657715503E-2</v>
      </c>
      <c r="L13" s="17">
        <v>2.5030834703806501E-2</v>
      </c>
      <c r="M13" s="17"/>
      <c r="N13" s="17">
        <v>6.6903200969111495E-2</v>
      </c>
      <c r="O13" s="17">
        <v>3.9935057639789599E-2</v>
      </c>
      <c r="P13" s="17">
        <v>4.9834797834567998E-2</v>
      </c>
      <c r="Q13" s="17">
        <v>4.9844624420106703E-2</v>
      </c>
      <c r="R13" s="17"/>
      <c r="S13" s="17">
        <v>5.7918888686142499E-2</v>
      </c>
      <c r="T13" s="17">
        <v>5.9435359212287701E-2</v>
      </c>
      <c r="U13" s="17">
        <v>4.4049368045020298E-2</v>
      </c>
      <c r="V13" s="17">
        <v>5.0581658968737703E-2</v>
      </c>
      <c r="W13" s="17">
        <v>2.1159135563442202E-2</v>
      </c>
      <c r="X13" s="17">
        <v>7.4277966250091906E-2</v>
      </c>
      <c r="Y13" s="17">
        <v>4.5964021065592199E-2</v>
      </c>
      <c r="Z13" s="17">
        <v>6.3442517829727402E-2</v>
      </c>
      <c r="AA13" s="17">
        <v>5.1793936392013497E-2</v>
      </c>
      <c r="AB13" s="17">
        <v>5.8486318802122801E-2</v>
      </c>
      <c r="AC13" s="17">
        <v>1.7294393938286599E-2</v>
      </c>
      <c r="AD13" s="17">
        <v>4.7774513671051899E-2</v>
      </c>
      <c r="AE13" s="17"/>
      <c r="AF13" s="17">
        <v>5.4766655137267597E-2</v>
      </c>
      <c r="AG13" s="17">
        <v>5.9917695821060303E-2</v>
      </c>
      <c r="AH13" s="17">
        <v>3.95682290387964E-2</v>
      </c>
      <c r="AI13" s="17">
        <v>2.42661898084921E-2</v>
      </c>
      <c r="AJ13" s="17"/>
      <c r="AK13" s="17">
        <v>3.3178332391859897E-2</v>
      </c>
      <c r="AL13" s="17">
        <v>8.1117654530727903E-2</v>
      </c>
      <c r="AM13" s="17"/>
      <c r="AN13" s="17">
        <v>7.2092982834107505E-2</v>
      </c>
      <c r="AO13" s="17">
        <v>4.3352204737845297E-2</v>
      </c>
      <c r="AP13" s="17">
        <v>4.2248235118453097E-2</v>
      </c>
      <c r="AQ13" s="17">
        <v>4.1336783813002403E-2</v>
      </c>
      <c r="AR13" s="17">
        <v>6.5375587800211604E-2</v>
      </c>
      <c r="AS13" s="17">
        <v>3.2357003483112899E-2</v>
      </c>
      <c r="AT13" s="17"/>
      <c r="AU13" s="17">
        <v>5.8794707308172801E-2</v>
      </c>
      <c r="AV13" s="17">
        <v>4.0386739403909099E-2</v>
      </c>
      <c r="AW13" s="17"/>
      <c r="AX13" s="17">
        <v>6.1320025877730701E-2</v>
      </c>
      <c r="AY13" s="17">
        <v>4.9890258257455099E-2</v>
      </c>
      <c r="AZ13" s="17"/>
      <c r="BA13" s="17">
        <v>4.8924516910456697E-2</v>
      </c>
      <c r="BB13" s="17">
        <v>6.9131118347118395E-2</v>
      </c>
      <c r="BC13" s="17"/>
      <c r="BD13" s="17">
        <v>5.6363087635448499E-2</v>
      </c>
      <c r="BE13" s="17"/>
      <c r="BF13" s="17">
        <v>5.8689339351318197E-2</v>
      </c>
      <c r="BG13" s="17"/>
      <c r="BH13" s="17">
        <v>6.1092561491340298E-2</v>
      </c>
      <c r="BI13" s="17"/>
      <c r="BJ13" s="17">
        <v>5.5068652195982101E-2</v>
      </c>
      <c r="BK13" s="17"/>
      <c r="BL13" s="17">
        <v>6.6675522839100193E-2</v>
      </c>
      <c r="BM13" s="17">
        <v>6.5333853800064401E-2</v>
      </c>
      <c r="BN13" s="17">
        <v>6.1886508526590299E-2</v>
      </c>
      <c r="BO13" s="17">
        <v>1.9377549838413999E-2</v>
      </c>
      <c r="BP13" s="17"/>
      <c r="BQ13" s="17">
        <v>5.0381046016499502E-2</v>
      </c>
      <c r="BR13" s="17">
        <v>3.2377020112584101E-2</v>
      </c>
      <c r="BS13" s="17">
        <v>0.129430643681721</v>
      </c>
      <c r="BT13" s="17">
        <v>2.79319831464129E-2</v>
      </c>
      <c r="BU13" s="17">
        <v>4.9741583601585801E-2</v>
      </c>
      <c r="BV13" s="17">
        <v>3.5367735151225599E-2</v>
      </c>
      <c r="BW13" s="17"/>
      <c r="BX13" s="17">
        <v>4.4892365494723398E-2</v>
      </c>
      <c r="BY13" s="17">
        <v>4.9652856206452198E-2</v>
      </c>
      <c r="BZ13" s="17">
        <v>8.4794163379571894E-2</v>
      </c>
      <c r="CA13" s="17">
        <v>2.99686165083052E-2</v>
      </c>
      <c r="CB13" s="17">
        <v>4.70488298934678E-2</v>
      </c>
      <c r="CC13" s="17">
        <v>7.2189297965670099E-2</v>
      </c>
    </row>
    <row r="14" spans="2:81" x14ac:dyDescent="0.35">
      <c r="B14" s="18" t="s">
        <v>87</v>
      </c>
      <c r="C14" s="19">
        <v>3.8732220864781897E-2</v>
      </c>
      <c r="D14" s="19">
        <v>3.2574727968065001E-2</v>
      </c>
      <c r="E14" s="19">
        <v>4.4761202853864597E-2</v>
      </c>
      <c r="F14" s="19"/>
      <c r="G14" s="19">
        <v>3.0421747483139298E-2</v>
      </c>
      <c r="H14" s="19">
        <v>1.30469904678933E-2</v>
      </c>
      <c r="I14" s="19">
        <v>5.3617111075330001E-2</v>
      </c>
      <c r="J14" s="19">
        <v>3.03594451895054E-2</v>
      </c>
      <c r="K14" s="19">
        <v>6.3750525506293301E-2</v>
      </c>
      <c r="L14" s="19">
        <v>4.5154840488107202E-2</v>
      </c>
      <c r="M14" s="19"/>
      <c r="N14" s="19">
        <v>3.87721436212288E-2</v>
      </c>
      <c r="O14" s="19">
        <v>2.3344972542527799E-2</v>
      </c>
      <c r="P14" s="19">
        <v>4.0878797322416699E-2</v>
      </c>
      <c r="Q14" s="19">
        <v>5.43943151094297E-2</v>
      </c>
      <c r="R14" s="19"/>
      <c r="S14" s="19">
        <v>2.4717031759291401E-2</v>
      </c>
      <c r="T14" s="19">
        <v>1.1012508100444299E-2</v>
      </c>
      <c r="U14" s="19">
        <v>4.3759318243487097E-2</v>
      </c>
      <c r="V14" s="19">
        <v>3.0282599224893101E-2</v>
      </c>
      <c r="W14" s="19">
        <v>6.4404489399245299E-2</v>
      </c>
      <c r="X14" s="19">
        <v>6.2277624545620601E-2</v>
      </c>
      <c r="Y14" s="19">
        <v>2.51645759891173E-2</v>
      </c>
      <c r="Z14" s="19">
        <v>6.3983653983286801E-2</v>
      </c>
      <c r="AA14" s="19">
        <v>2.78032592510414E-2</v>
      </c>
      <c r="AB14" s="19">
        <v>4.3257349098508403E-2</v>
      </c>
      <c r="AC14" s="19">
        <v>5.3591595639239098E-2</v>
      </c>
      <c r="AD14" s="19">
        <v>0.101173901458673</v>
      </c>
      <c r="AE14" s="19"/>
      <c r="AF14" s="19">
        <v>3.5223400280288801E-2</v>
      </c>
      <c r="AG14" s="19">
        <v>5.8637816477270198E-2</v>
      </c>
      <c r="AH14" s="19">
        <v>4.1342607324989303E-2</v>
      </c>
      <c r="AI14" s="19">
        <v>0.10277886294631</v>
      </c>
      <c r="AJ14" s="19"/>
      <c r="AK14" s="19">
        <v>2.10146154132912E-2</v>
      </c>
      <c r="AL14" s="19">
        <v>4.1834984801838199E-2</v>
      </c>
      <c r="AM14" s="19"/>
      <c r="AN14" s="19">
        <v>2.3503876382690501E-2</v>
      </c>
      <c r="AO14" s="19">
        <v>3.2949030865161398E-2</v>
      </c>
      <c r="AP14" s="19">
        <v>6.9308044637440905E-2</v>
      </c>
      <c r="AQ14" s="19">
        <v>3.5800780587893502E-2</v>
      </c>
      <c r="AR14" s="19">
        <v>4.7935827187817699E-2</v>
      </c>
      <c r="AS14" s="19">
        <v>5.6188765978528697E-2</v>
      </c>
      <c r="AT14" s="19"/>
      <c r="AU14" s="19">
        <v>4.6547519354480198E-2</v>
      </c>
      <c r="AV14" s="19">
        <v>2.7504242167247301E-2</v>
      </c>
      <c r="AW14" s="19"/>
      <c r="AX14" s="19">
        <v>7.4534364995420502E-2</v>
      </c>
      <c r="AY14" s="19">
        <v>3.0255667146725899E-2</v>
      </c>
      <c r="AZ14" s="19"/>
      <c r="BA14" s="19">
        <v>3.9004175024881599E-2</v>
      </c>
      <c r="BB14" s="19">
        <v>3.4362684030079499E-2</v>
      </c>
      <c r="BC14" s="19"/>
      <c r="BD14" s="19">
        <v>3.3018217627979102E-2</v>
      </c>
      <c r="BE14" s="19"/>
      <c r="BF14" s="19">
        <v>3.2729954142466898E-2</v>
      </c>
      <c r="BG14" s="19"/>
      <c r="BH14" s="19">
        <v>3.8001498304973597E-2</v>
      </c>
      <c r="BI14" s="19"/>
      <c r="BJ14" s="19">
        <v>5.7538123867576299E-2</v>
      </c>
      <c r="BK14" s="19"/>
      <c r="BL14" s="19">
        <v>7.0122521951282699E-2</v>
      </c>
      <c r="BM14" s="19">
        <v>2.7090233872198E-2</v>
      </c>
      <c r="BN14" s="19">
        <v>4.0321470987619797E-2</v>
      </c>
      <c r="BO14" s="19">
        <v>3.12341151100387E-2</v>
      </c>
      <c r="BP14" s="19"/>
      <c r="BQ14" s="19">
        <v>3.0653318016322598E-2</v>
      </c>
      <c r="BR14" s="19">
        <v>3.9029891281195002E-2</v>
      </c>
      <c r="BS14" s="19">
        <v>2.2481422413023699E-2</v>
      </c>
      <c r="BT14" s="19">
        <v>4.9882126912489798E-2</v>
      </c>
      <c r="BU14" s="19">
        <v>3.6812973082536601E-2</v>
      </c>
      <c r="BV14" s="19">
        <v>5.2517473140375602E-2</v>
      </c>
      <c r="BW14" s="19"/>
      <c r="BX14" s="19">
        <v>2.2682398643477202E-2</v>
      </c>
      <c r="BY14" s="19">
        <v>3.3617905410151597E-2</v>
      </c>
      <c r="BZ14" s="19">
        <v>3.2642653480242097E-2</v>
      </c>
      <c r="CA14" s="19">
        <v>4.8828134586031503E-2</v>
      </c>
      <c r="CB14" s="19">
        <v>6.9683567146691106E-2</v>
      </c>
      <c r="CC14" s="19">
        <v>3.1374710910878401E-2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CC19"/>
  <sheetViews>
    <sheetView showGridLines="0" workbookViewId="0">
      <pane xSplit="2" topLeftCell="C1" activePane="topRight" state="frozen"/>
      <selection pane="topRight" activeCell="BG8" sqref="B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0.414278261500369</v>
      </c>
      <c r="D9" s="17">
        <v>0.39479857920022599</v>
      </c>
      <c r="E9" s="17">
        <v>0.43273330716042202</v>
      </c>
      <c r="F9" s="17"/>
      <c r="G9" s="17">
        <v>0.44297509017022801</v>
      </c>
      <c r="H9" s="17">
        <v>0.38585451132010301</v>
      </c>
      <c r="I9" s="17">
        <v>0.42759547970134099</v>
      </c>
      <c r="J9" s="17">
        <v>0.39939034598862599</v>
      </c>
      <c r="K9" s="17">
        <v>0.43815702853639199</v>
      </c>
      <c r="L9" s="17">
        <v>0.40281330574077601</v>
      </c>
      <c r="M9" s="17"/>
      <c r="N9" s="17">
        <v>0.45344418819167498</v>
      </c>
      <c r="O9" s="17">
        <v>0.39863149560912398</v>
      </c>
      <c r="P9" s="17">
        <v>0.407930490018863</v>
      </c>
      <c r="Q9" s="17">
        <v>0.38687742811513398</v>
      </c>
      <c r="R9" s="17"/>
      <c r="S9" s="17">
        <v>0.45188840116546602</v>
      </c>
      <c r="T9" s="17">
        <v>0.36262838495438998</v>
      </c>
      <c r="U9" s="17">
        <v>0.43193994301029698</v>
      </c>
      <c r="V9" s="17">
        <v>0.36815483743142202</v>
      </c>
      <c r="W9" s="17">
        <v>0.44202509543874402</v>
      </c>
      <c r="X9" s="17">
        <v>0.38232946488032798</v>
      </c>
      <c r="Y9" s="17">
        <v>0.38805400020094699</v>
      </c>
      <c r="Z9" s="17">
        <v>0.37524509318232302</v>
      </c>
      <c r="AA9" s="17">
        <v>0.43513811967398203</v>
      </c>
      <c r="AB9" s="17">
        <v>0.41136044373902603</v>
      </c>
      <c r="AC9" s="17">
        <v>0.48074136943154799</v>
      </c>
      <c r="AD9" s="17">
        <v>0.52424755354816899</v>
      </c>
      <c r="AE9" s="17"/>
      <c r="AF9" s="17">
        <v>0.40227643952519299</v>
      </c>
      <c r="AG9" s="17">
        <v>0.40681093976666299</v>
      </c>
      <c r="AH9" s="17">
        <v>0.421023110560303</v>
      </c>
      <c r="AI9" s="17">
        <v>0.47264961687670998</v>
      </c>
      <c r="AJ9" s="17"/>
      <c r="AK9" s="17">
        <v>0.52032043940418105</v>
      </c>
      <c r="AL9" s="17">
        <v>0.40829198314748899</v>
      </c>
      <c r="AM9" s="17"/>
      <c r="AN9" s="17">
        <v>0.48466546489097101</v>
      </c>
      <c r="AO9" s="17">
        <v>0.39718764312003302</v>
      </c>
      <c r="AP9" s="17">
        <v>0.39915344004431702</v>
      </c>
      <c r="AQ9" s="17">
        <v>0.37726075398276099</v>
      </c>
      <c r="AR9" s="17">
        <v>0.35294136337635301</v>
      </c>
      <c r="AS9" s="17">
        <v>0.438477698949924</v>
      </c>
      <c r="AT9" s="17"/>
      <c r="AU9" s="17">
        <v>0.44652651700307999</v>
      </c>
      <c r="AV9" s="17">
        <v>0.36552205403503502</v>
      </c>
      <c r="AW9" s="17"/>
      <c r="AX9" s="17">
        <v>0.35250637544904301</v>
      </c>
      <c r="AY9" s="17">
        <v>0.42890343893301403</v>
      </c>
      <c r="AZ9" s="17"/>
      <c r="BA9" s="17">
        <v>0.40210837769643998</v>
      </c>
      <c r="BB9" s="17">
        <v>0.47868375208864899</v>
      </c>
      <c r="BC9" s="17"/>
      <c r="BD9" s="17">
        <v>0.46879530309717499</v>
      </c>
      <c r="BE9" s="17"/>
      <c r="BF9" s="17">
        <v>0.455000366669363</v>
      </c>
      <c r="BG9" s="17"/>
      <c r="BH9" s="17">
        <v>0.45386348974820201</v>
      </c>
      <c r="BI9" s="17"/>
      <c r="BJ9" s="17">
        <v>0.47636298171727998</v>
      </c>
      <c r="BK9" s="17"/>
      <c r="BL9" s="17">
        <v>0.242623623429055</v>
      </c>
      <c r="BM9" s="17">
        <v>0.59820436967485502</v>
      </c>
      <c r="BN9" s="17">
        <v>0.33481234642088198</v>
      </c>
      <c r="BO9" s="17">
        <v>0.39552038913001503</v>
      </c>
      <c r="BP9" s="17"/>
      <c r="BQ9" s="17">
        <v>0.45470860493017801</v>
      </c>
      <c r="BR9" s="17">
        <v>0.41170060908275202</v>
      </c>
      <c r="BS9" s="17">
        <v>0.26255281064210101</v>
      </c>
      <c r="BT9" s="17">
        <v>0.50548575678875096</v>
      </c>
      <c r="BU9" s="17">
        <v>0.33150543428011697</v>
      </c>
      <c r="BV9" s="17">
        <v>0.37803863555001499</v>
      </c>
      <c r="BW9" s="17"/>
      <c r="BX9" s="17">
        <v>0.50377174494707599</v>
      </c>
      <c r="BY9" s="17">
        <v>0.42046094021312003</v>
      </c>
      <c r="BZ9" s="17">
        <v>0.34849647244826099</v>
      </c>
      <c r="CA9" s="17">
        <v>0.51636145152106006</v>
      </c>
      <c r="CB9" s="17">
        <v>0.30584376394768198</v>
      </c>
      <c r="CC9" s="17">
        <v>0.29313600629686898</v>
      </c>
    </row>
    <row r="10" spans="2:81" x14ac:dyDescent="0.35">
      <c r="B10" s="18" t="s">
        <v>58</v>
      </c>
      <c r="C10" s="17">
        <v>0.18695496602957201</v>
      </c>
      <c r="D10" s="17">
        <v>0.180653139246922</v>
      </c>
      <c r="E10" s="17">
        <v>0.193536503819672</v>
      </c>
      <c r="F10" s="17"/>
      <c r="G10" s="17">
        <v>0.17202666310117301</v>
      </c>
      <c r="H10" s="17">
        <v>0.22563061925064601</v>
      </c>
      <c r="I10" s="17">
        <v>0.23797117872513299</v>
      </c>
      <c r="J10" s="17">
        <v>0.19250366927558801</v>
      </c>
      <c r="K10" s="17">
        <v>0.12574716150099399</v>
      </c>
      <c r="L10" s="17">
        <v>0.15501843004688501</v>
      </c>
      <c r="M10" s="17"/>
      <c r="N10" s="17">
        <v>0.18753453843773099</v>
      </c>
      <c r="O10" s="17">
        <v>0.21776347667169901</v>
      </c>
      <c r="P10" s="17">
        <v>0.15261805628719999</v>
      </c>
      <c r="Q10" s="17">
        <v>0.18582812001134499</v>
      </c>
      <c r="R10" s="17"/>
      <c r="S10" s="17">
        <v>0.187849875073616</v>
      </c>
      <c r="T10" s="17">
        <v>0.20828090979913699</v>
      </c>
      <c r="U10" s="17">
        <v>0.12915889883293399</v>
      </c>
      <c r="V10" s="17">
        <v>0.18603886726109001</v>
      </c>
      <c r="W10" s="17">
        <v>0.19363109059450601</v>
      </c>
      <c r="X10" s="17">
        <v>0.20636055248441301</v>
      </c>
      <c r="Y10" s="17">
        <v>0.16182828646424899</v>
      </c>
      <c r="Z10" s="17">
        <v>0.25040880661586501</v>
      </c>
      <c r="AA10" s="17">
        <v>0.23043685160713701</v>
      </c>
      <c r="AB10" s="17">
        <v>0.185349334629378</v>
      </c>
      <c r="AC10" s="17">
        <v>0.12649965803428301</v>
      </c>
      <c r="AD10" s="17">
        <v>0.104226007467645</v>
      </c>
      <c r="AE10" s="17"/>
      <c r="AF10" s="17">
        <v>0.19540837552701901</v>
      </c>
      <c r="AG10" s="17">
        <v>0.17230584119296999</v>
      </c>
      <c r="AH10" s="17">
        <v>0.11763264990483201</v>
      </c>
      <c r="AI10" s="17">
        <v>8.5302274895396907E-2</v>
      </c>
      <c r="AJ10" s="17"/>
      <c r="AK10" s="17">
        <v>0.19623015221814899</v>
      </c>
      <c r="AL10" s="17">
        <v>0.197018585732326</v>
      </c>
      <c r="AM10" s="17"/>
      <c r="AN10" s="17">
        <v>0.17997348174488201</v>
      </c>
      <c r="AO10" s="17">
        <v>0.18311531061729699</v>
      </c>
      <c r="AP10" s="17">
        <v>0.21597987973112001</v>
      </c>
      <c r="AQ10" s="17">
        <v>0.186599598663274</v>
      </c>
      <c r="AR10" s="17">
        <v>0.21815908371113699</v>
      </c>
      <c r="AS10" s="17">
        <v>0.109528618904405</v>
      </c>
      <c r="AT10" s="17"/>
      <c r="AU10" s="17">
        <v>0.177113437334217</v>
      </c>
      <c r="AV10" s="17">
        <v>0.20254340407774399</v>
      </c>
      <c r="AW10" s="17"/>
      <c r="AX10" s="17">
        <v>0.14472369392724099</v>
      </c>
      <c r="AY10" s="17">
        <v>0.196953686923244</v>
      </c>
      <c r="AZ10" s="17"/>
      <c r="BA10" s="17">
        <v>0.18489626504175999</v>
      </c>
      <c r="BB10" s="17">
        <v>0.20323478474613599</v>
      </c>
      <c r="BC10" s="17"/>
      <c r="BD10" s="17">
        <v>0.17183803862772301</v>
      </c>
      <c r="BE10" s="17"/>
      <c r="BF10" s="17">
        <v>0.17561015365364799</v>
      </c>
      <c r="BG10" s="17"/>
      <c r="BH10" s="17">
        <v>0.160661392704396</v>
      </c>
      <c r="BI10" s="17"/>
      <c r="BJ10" s="17">
        <v>0.13528935895390701</v>
      </c>
      <c r="BK10" s="17"/>
      <c r="BL10" s="17">
        <v>0.159156817415704</v>
      </c>
      <c r="BM10" s="17">
        <v>0.166309433373069</v>
      </c>
      <c r="BN10" s="17">
        <v>0.17982109475316399</v>
      </c>
      <c r="BO10" s="17">
        <v>0.232778677711725</v>
      </c>
      <c r="BP10" s="17"/>
      <c r="BQ10" s="17">
        <v>0.181397424630166</v>
      </c>
      <c r="BR10" s="17">
        <v>0.24540563266250201</v>
      </c>
      <c r="BS10" s="17">
        <v>0.11383591589893</v>
      </c>
      <c r="BT10" s="17">
        <v>0.15762438224147801</v>
      </c>
      <c r="BU10" s="17">
        <v>0.15017681253367701</v>
      </c>
      <c r="BV10" s="17">
        <v>0.201298428817766</v>
      </c>
      <c r="BW10" s="17"/>
      <c r="BX10" s="17">
        <v>0.181109433912373</v>
      </c>
      <c r="BY10" s="17">
        <v>0.231686767271091</v>
      </c>
      <c r="BZ10" s="17">
        <v>0.136202026255522</v>
      </c>
      <c r="CA10" s="17">
        <v>0.18898541049128201</v>
      </c>
      <c r="CB10" s="17">
        <v>0.16989346267376099</v>
      </c>
      <c r="CC10" s="17">
        <v>0.19434322514907501</v>
      </c>
    </row>
    <row r="11" spans="2:81" x14ac:dyDescent="0.35">
      <c r="B11" s="18" t="s">
        <v>59</v>
      </c>
      <c r="C11" s="17">
        <v>0.13066679245028301</v>
      </c>
      <c r="D11" s="17">
        <v>0.12257523644666</v>
      </c>
      <c r="E11" s="17">
        <v>0.138812149662142</v>
      </c>
      <c r="F11" s="17"/>
      <c r="G11" s="17">
        <v>0.14657248478688401</v>
      </c>
      <c r="H11" s="17">
        <v>9.8388067091968304E-2</v>
      </c>
      <c r="I11" s="17">
        <v>0.117972785189205</v>
      </c>
      <c r="J11" s="17">
        <v>0.167323212807585</v>
      </c>
      <c r="K11" s="17">
        <v>0.13811633347650201</v>
      </c>
      <c r="L11" s="17">
        <v>0.11899538026683799</v>
      </c>
      <c r="M11" s="17"/>
      <c r="N11" s="17">
        <v>0.114416047946552</v>
      </c>
      <c r="O11" s="17">
        <v>0.149650262980383</v>
      </c>
      <c r="P11" s="17">
        <v>0.13010178857596599</v>
      </c>
      <c r="Q11" s="17">
        <v>0.126797177381436</v>
      </c>
      <c r="R11" s="17"/>
      <c r="S11" s="17">
        <v>0.100325220383957</v>
      </c>
      <c r="T11" s="17">
        <v>0.18285203058605201</v>
      </c>
      <c r="U11" s="17">
        <v>0.135298919319251</v>
      </c>
      <c r="V11" s="17">
        <v>0.16295685689770301</v>
      </c>
      <c r="W11" s="17">
        <v>6.6862113641942E-2</v>
      </c>
      <c r="X11" s="17">
        <v>0.104452441113543</v>
      </c>
      <c r="Y11" s="17">
        <v>0.173484039743313</v>
      </c>
      <c r="Z11" s="17">
        <v>0.114505390787975</v>
      </c>
      <c r="AA11" s="17">
        <v>0.11156238975796499</v>
      </c>
      <c r="AB11" s="17">
        <v>0.154967176217298</v>
      </c>
      <c r="AC11" s="17">
        <v>0.108538340067709</v>
      </c>
      <c r="AD11" s="17">
        <v>0.104365976647986</v>
      </c>
      <c r="AE11" s="17"/>
      <c r="AF11" s="17">
        <v>0.13219410008007401</v>
      </c>
      <c r="AG11" s="17">
        <v>0.15728168303176901</v>
      </c>
      <c r="AH11" s="17">
        <v>0.138852530876691</v>
      </c>
      <c r="AI11" s="17">
        <v>0.148266392023294</v>
      </c>
      <c r="AJ11" s="17"/>
      <c r="AK11" s="17">
        <v>7.0191426270725693E-2</v>
      </c>
      <c r="AL11" s="17">
        <v>0.139218070132963</v>
      </c>
      <c r="AM11" s="17"/>
      <c r="AN11" s="17">
        <v>0.10572319531240799</v>
      </c>
      <c r="AO11" s="17">
        <v>0.131709720721949</v>
      </c>
      <c r="AP11" s="17">
        <v>0.11887993988018999</v>
      </c>
      <c r="AQ11" s="17">
        <v>0.161925315406518</v>
      </c>
      <c r="AR11" s="17">
        <v>0.15262111100574999</v>
      </c>
      <c r="AS11" s="17">
        <v>0.12669391836194699</v>
      </c>
      <c r="AT11" s="17"/>
      <c r="AU11" s="17">
        <v>0.109015872673867</v>
      </c>
      <c r="AV11" s="17">
        <v>0.16323515323041299</v>
      </c>
      <c r="AW11" s="17"/>
      <c r="AX11" s="17">
        <v>0.159052397748779</v>
      </c>
      <c r="AY11" s="17">
        <v>0.12394618635322099</v>
      </c>
      <c r="AZ11" s="17"/>
      <c r="BA11" s="17">
        <v>0.1394466454246</v>
      </c>
      <c r="BB11" s="17">
        <v>8.4711802729244806E-2</v>
      </c>
      <c r="BC11" s="17"/>
      <c r="BD11" s="17">
        <v>0.102421481000966</v>
      </c>
      <c r="BE11" s="17"/>
      <c r="BF11" s="17">
        <v>0.104270931408939</v>
      </c>
      <c r="BG11" s="17"/>
      <c r="BH11" s="17">
        <v>0.13672668729631299</v>
      </c>
      <c r="BI11" s="17"/>
      <c r="BJ11" s="17">
        <v>0.10924632910024799</v>
      </c>
      <c r="BK11" s="17"/>
      <c r="BL11" s="17">
        <v>0.17234707339927099</v>
      </c>
      <c r="BM11" s="17">
        <v>5.9957675638364898E-2</v>
      </c>
      <c r="BN11" s="17">
        <v>0.151537661443571</v>
      </c>
      <c r="BO11" s="17">
        <v>0.16183860840179501</v>
      </c>
      <c r="BP11" s="17"/>
      <c r="BQ11" s="17">
        <v>0.135847713490823</v>
      </c>
      <c r="BR11" s="17">
        <v>0.107556834807243</v>
      </c>
      <c r="BS11" s="17">
        <v>0.15760026758721399</v>
      </c>
      <c r="BT11" s="17">
        <v>0.13328948019872899</v>
      </c>
      <c r="BU11" s="17">
        <v>0.18569916474974901</v>
      </c>
      <c r="BV11" s="17">
        <v>0.10075636236615899</v>
      </c>
      <c r="BW11" s="17"/>
      <c r="BX11" s="17">
        <v>0.125698943459049</v>
      </c>
      <c r="BY11" s="17">
        <v>0.11349021765164399</v>
      </c>
      <c r="BZ11" s="17">
        <v>0.149431044399466</v>
      </c>
      <c r="CA11" s="17">
        <v>9.2091514977819297E-2</v>
      </c>
      <c r="CB11" s="17">
        <v>0.196809500319197</v>
      </c>
      <c r="CC11" s="17">
        <v>0.122228210461473</v>
      </c>
    </row>
    <row r="12" spans="2:81" x14ac:dyDescent="0.35">
      <c r="B12" s="18" t="s">
        <v>102</v>
      </c>
      <c r="C12" s="17">
        <v>0.112269805486003</v>
      </c>
      <c r="D12" s="17">
        <v>0.122021546210391</v>
      </c>
      <c r="E12" s="17">
        <v>0.103206230176747</v>
      </c>
      <c r="F12" s="17"/>
      <c r="G12" s="17">
        <v>0.13050686397853101</v>
      </c>
      <c r="H12" s="17">
        <v>0.13224886889264101</v>
      </c>
      <c r="I12" s="17">
        <v>0.101910540824944</v>
      </c>
      <c r="J12" s="17">
        <v>7.4938395292567295E-2</v>
      </c>
      <c r="K12" s="17">
        <v>0.107839782717956</v>
      </c>
      <c r="L12" s="17">
        <v>0.12782813239350699</v>
      </c>
      <c r="M12" s="17"/>
      <c r="N12" s="17">
        <v>0.103100406569454</v>
      </c>
      <c r="O12" s="17">
        <v>0.116092430557778</v>
      </c>
      <c r="P12" s="17">
        <v>0.112600071690001</v>
      </c>
      <c r="Q12" s="17">
        <v>0.117783685284475</v>
      </c>
      <c r="R12" s="17"/>
      <c r="S12" s="17">
        <v>0.12911428463517</v>
      </c>
      <c r="T12" s="17">
        <v>9.3525281252315295E-2</v>
      </c>
      <c r="U12" s="17">
        <v>8.8066374559960706E-2</v>
      </c>
      <c r="V12" s="17">
        <v>0.12905737626067901</v>
      </c>
      <c r="W12" s="17">
        <v>8.9331142670234301E-2</v>
      </c>
      <c r="X12" s="17">
        <v>0.138505008056514</v>
      </c>
      <c r="Y12" s="17">
        <v>0.14392014356614699</v>
      </c>
      <c r="Z12" s="17">
        <v>9.9566646280659699E-2</v>
      </c>
      <c r="AA12" s="17">
        <v>8.2851546106081905E-2</v>
      </c>
      <c r="AB12" s="17">
        <v>0.106284310338983</v>
      </c>
      <c r="AC12" s="17">
        <v>8.8489346711234498E-2</v>
      </c>
      <c r="AD12" s="17">
        <v>0.165559832379781</v>
      </c>
      <c r="AE12" s="17"/>
      <c r="AF12" s="17">
        <v>0.111408973060189</v>
      </c>
      <c r="AG12" s="17">
        <v>0.12068253672044001</v>
      </c>
      <c r="AH12" s="17">
        <v>7.9430416072260396E-2</v>
      </c>
      <c r="AI12" s="17">
        <v>0.19056935539814099</v>
      </c>
      <c r="AJ12" s="17"/>
      <c r="AK12" s="17">
        <v>9.1146279652511999E-2</v>
      </c>
      <c r="AL12" s="17">
        <v>0.105237201742091</v>
      </c>
      <c r="AM12" s="17"/>
      <c r="AN12" s="17">
        <v>9.5451168530229002E-2</v>
      </c>
      <c r="AO12" s="17">
        <v>0.142635393557175</v>
      </c>
      <c r="AP12" s="17">
        <v>0.10946626279185601</v>
      </c>
      <c r="AQ12" s="17">
        <v>8.7400044411059294E-2</v>
      </c>
      <c r="AR12" s="17">
        <v>0.118046613767157</v>
      </c>
      <c r="AS12" s="17">
        <v>0.126581178733636</v>
      </c>
      <c r="AT12" s="17"/>
      <c r="AU12" s="17">
        <v>0.10199859062089101</v>
      </c>
      <c r="AV12" s="17">
        <v>0.128029431859603</v>
      </c>
      <c r="AW12" s="17"/>
      <c r="AX12" s="17">
        <v>0.14122782310748999</v>
      </c>
      <c r="AY12" s="17">
        <v>0.10541367443862</v>
      </c>
      <c r="AZ12" s="17"/>
      <c r="BA12" s="17">
        <v>0.117634273946261</v>
      </c>
      <c r="BB12" s="17">
        <v>8.5140195922319903E-2</v>
      </c>
      <c r="BC12" s="17"/>
      <c r="BD12" s="17">
        <v>0.10334545662146</v>
      </c>
      <c r="BE12" s="17"/>
      <c r="BF12" s="17">
        <v>0.10565072601240801</v>
      </c>
      <c r="BG12" s="17"/>
      <c r="BH12" s="17">
        <v>0.12165554379252801</v>
      </c>
      <c r="BI12" s="17"/>
      <c r="BJ12" s="17">
        <v>5.57016867763237E-2</v>
      </c>
      <c r="BK12" s="17"/>
      <c r="BL12" s="17">
        <v>0.169124929952258</v>
      </c>
      <c r="BM12" s="17">
        <v>6.9640948807935199E-2</v>
      </c>
      <c r="BN12" s="17">
        <v>0.121777642635231</v>
      </c>
      <c r="BO12" s="17">
        <v>0.11540636354811699</v>
      </c>
      <c r="BP12" s="17"/>
      <c r="BQ12" s="17">
        <v>0.109155948827803</v>
      </c>
      <c r="BR12" s="17">
        <v>9.4875090676320994E-2</v>
      </c>
      <c r="BS12" s="17">
        <v>0.17853366162533699</v>
      </c>
      <c r="BT12" s="17">
        <v>4.9981994551811897E-2</v>
      </c>
      <c r="BU12" s="17">
        <v>0.16377107194207999</v>
      </c>
      <c r="BV12" s="17">
        <v>0.13131080068689199</v>
      </c>
      <c r="BW12" s="17"/>
      <c r="BX12" s="17">
        <v>8.9834399056946401E-2</v>
      </c>
      <c r="BY12" s="17">
        <v>0.10805013070989899</v>
      </c>
      <c r="BZ12" s="17">
        <v>0.12477652880531299</v>
      </c>
      <c r="CA12" s="17">
        <v>5.0191471444087803E-2</v>
      </c>
      <c r="CB12" s="17">
        <v>0.19080051341557999</v>
      </c>
      <c r="CC12" s="17">
        <v>0.18954615034876601</v>
      </c>
    </row>
    <row r="13" spans="2:81" x14ac:dyDescent="0.35">
      <c r="B13" s="18" t="s">
        <v>429</v>
      </c>
      <c r="C13" s="17">
        <v>0.116692575763768</v>
      </c>
      <c r="D13" s="17">
        <v>0.14277822248067901</v>
      </c>
      <c r="E13" s="17">
        <v>9.0576123298262798E-2</v>
      </c>
      <c r="F13" s="17"/>
      <c r="G13" s="17">
        <v>7.2363936329929796E-2</v>
      </c>
      <c r="H13" s="17">
        <v>0.14447738181179201</v>
      </c>
      <c r="I13" s="17">
        <v>6.4833597100829907E-2</v>
      </c>
      <c r="J13" s="17">
        <v>0.135484931446128</v>
      </c>
      <c r="K13" s="17">
        <v>0.136862644063348</v>
      </c>
      <c r="L13" s="17">
        <v>0.14163510834610499</v>
      </c>
      <c r="M13" s="17"/>
      <c r="N13" s="17">
        <v>0.109975249755611</v>
      </c>
      <c r="O13" s="17">
        <v>8.8374636722568706E-2</v>
      </c>
      <c r="P13" s="17">
        <v>0.16248214520767901</v>
      </c>
      <c r="Q13" s="17">
        <v>0.118584521344561</v>
      </c>
      <c r="R13" s="17"/>
      <c r="S13" s="17">
        <v>9.6076966738466094E-2</v>
      </c>
      <c r="T13" s="17">
        <v>0.141834921216173</v>
      </c>
      <c r="U13" s="17">
        <v>0.1626797907309</v>
      </c>
      <c r="V13" s="17">
        <v>0.114045082638003</v>
      </c>
      <c r="W13" s="17">
        <v>0.121285086208981</v>
      </c>
      <c r="X13" s="17">
        <v>0.106574365183831</v>
      </c>
      <c r="Y13" s="17">
        <v>0.115199612878687</v>
      </c>
      <c r="Z13" s="17">
        <v>0.12836557058119899</v>
      </c>
      <c r="AA13" s="17">
        <v>0.11930998355849699</v>
      </c>
      <c r="AB13" s="17">
        <v>9.8243723000926694E-2</v>
      </c>
      <c r="AC13" s="17">
        <v>0.14213969011598601</v>
      </c>
      <c r="AD13" s="17">
        <v>4.1961910339924101E-2</v>
      </c>
      <c r="AE13" s="17"/>
      <c r="AF13" s="17">
        <v>0.120283544134453</v>
      </c>
      <c r="AG13" s="17">
        <v>0.10092551352889299</v>
      </c>
      <c r="AH13" s="17">
        <v>0.179991035502618</v>
      </c>
      <c r="AI13" s="17">
        <v>4.2627568667539098E-2</v>
      </c>
      <c r="AJ13" s="17"/>
      <c r="AK13" s="17">
        <v>0.100658591505825</v>
      </c>
      <c r="AL13" s="17">
        <v>0.107839088674791</v>
      </c>
      <c r="AM13" s="17"/>
      <c r="AN13" s="17">
        <v>0.10186285599605099</v>
      </c>
      <c r="AO13" s="17">
        <v>0.11951186908160499</v>
      </c>
      <c r="AP13" s="17">
        <v>0.104453750290598</v>
      </c>
      <c r="AQ13" s="17">
        <v>0.14661762735672401</v>
      </c>
      <c r="AR13" s="17">
        <v>0.103744872761126</v>
      </c>
      <c r="AS13" s="17">
        <v>0.128919269131785</v>
      </c>
      <c r="AT13" s="17"/>
      <c r="AU13" s="17">
        <v>0.119699372330185</v>
      </c>
      <c r="AV13" s="17">
        <v>0.110840751584128</v>
      </c>
      <c r="AW13" s="17"/>
      <c r="AX13" s="17">
        <v>0.12773024442866601</v>
      </c>
      <c r="AY13" s="17">
        <v>0.11407928559269</v>
      </c>
      <c r="AZ13" s="17"/>
      <c r="BA13" s="17">
        <v>0.118400222513727</v>
      </c>
      <c r="BB13" s="17">
        <v>0.104253012013857</v>
      </c>
      <c r="BC13" s="17"/>
      <c r="BD13" s="17">
        <v>0.116708687841244</v>
      </c>
      <c r="BE13" s="17"/>
      <c r="BF13" s="17">
        <v>0.120909905564079</v>
      </c>
      <c r="BG13" s="17"/>
      <c r="BH13" s="17">
        <v>9.8610582131081898E-2</v>
      </c>
      <c r="BI13" s="17"/>
      <c r="BJ13" s="17">
        <v>0.165861519584664</v>
      </c>
      <c r="BK13" s="17"/>
      <c r="BL13" s="17">
        <v>0.189853001731771</v>
      </c>
      <c r="BM13" s="17">
        <v>8.0964859662677593E-2</v>
      </c>
      <c r="BN13" s="17">
        <v>0.17206425756761101</v>
      </c>
      <c r="BO13" s="17">
        <v>5.7154386221879599E-2</v>
      </c>
      <c r="BP13" s="17"/>
      <c r="BQ13" s="17">
        <v>8.9978340977467403E-2</v>
      </c>
      <c r="BR13" s="17">
        <v>9.3406409605947996E-2</v>
      </c>
      <c r="BS13" s="17">
        <v>0.25301540952226997</v>
      </c>
      <c r="BT13" s="17">
        <v>0.12472120913606</v>
      </c>
      <c r="BU13" s="17">
        <v>0.14331736760195599</v>
      </c>
      <c r="BV13" s="17">
        <v>0.117878812316921</v>
      </c>
      <c r="BW13" s="17"/>
      <c r="BX13" s="17">
        <v>7.9756568039689904E-2</v>
      </c>
      <c r="BY13" s="17">
        <v>8.7666242787858298E-2</v>
      </c>
      <c r="BZ13" s="17">
        <v>0.20883168150524301</v>
      </c>
      <c r="CA13" s="17">
        <v>0.103355405083981</v>
      </c>
      <c r="CB13" s="17">
        <v>8.8455799004059699E-2</v>
      </c>
      <c r="CC13" s="17">
        <v>0.125519319405553</v>
      </c>
    </row>
    <row r="14" spans="2:81" x14ac:dyDescent="0.35">
      <c r="B14" s="18" t="s">
        <v>87</v>
      </c>
      <c r="C14" s="19">
        <v>3.9137598770005402E-2</v>
      </c>
      <c r="D14" s="19">
        <v>3.7173276415122899E-2</v>
      </c>
      <c r="E14" s="19">
        <v>4.1135685882755402E-2</v>
      </c>
      <c r="F14" s="19"/>
      <c r="G14" s="19">
        <v>3.5554961633254299E-2</v>
      </c>
      <c r="H14" s="19">
        <v>1.34005516328492E-2</v>
      </c>
      <c r="I14" s="19">
        <v>4.9716418458547601E-2</v>
      </c>
      <c r="J14" s="19">
        <v>3.03594451895054E-2</v>
      </c>
      <c r="K14" s="19">
        <v>5.32770497048074E-2</v>
      </c>
      <c r="L14" s="19">
        <v>5.37096432058893E-2</v>
      </c>
      <c r="M14" s="19"/>
      <c r="N14" s="19">
        <v>3.1529569098976799E-2</v>
      </c>
      <c r="O14" s="19">
        <v>2.9487697458446999E-2</v>
      </c>
      <c r="P14" s="19">
        <v>3.4267448220291402E-2</v>
      </c>
      <c r="Q14" s="19">
        <v>6.4129067863047895E-2</v>
      </c>
      <c r="R14" s="19"/>
      <c r="S14" s="19">
        <v>3.4745252003325303E-2</v>
      </c>
      <c r="T14" s="19">
        <v>1.08784721919328E-2</v>
      </c>
      <c r="U14" s="19">
        <v>5.2856073546657098E-2</v>
      </c>
      <c r="V14" s="19">
        <v>3.9746979511103002E-2</v>
      </c>
      <c r="W14" s="19">
        <v>8.6865471445593201E-2</v>
      </c>
      <c r="X14" s="19">
        <v>6.17781682813709E-2</v>
      </c>
      <c r="Y14" s="19">
        <v>1.7513917146656999E-2</v>
      </c>
      <c r="Z14" s="19">
        <v>3.1908492551979202E-2</v>
      </c>
      <c r="AA14" s="19">
        <v>2.0701109296337301E-2</v>
      </c>
      <c r="AB14" s="19">
        <v>4.3795012074388802E-2</v>
      </c>
      <c r="AC14" s="19">
        <v>5.3591595639239098E-2</v>
      </c>
      <c r="AD14" s="19">
        <v>5.9638719616494897E-2</v>
      </c>
      <c r="AE14" s="19"/>
      <c r="AF14" s="19">
        <v>3.8428567673071699E-2</v>
      </c>
      <c r="AG14" s="19">
        <v>4.1993485759265002E-2</v>
      </c>
      <c r="AH14" s="19">
        <v>6.30702570832955E-2</v>
      </c>
      <c r="AI14" s="19">
        <v>6.0584792138918903E-2</v>
      </c>
      <c r="AJ14" s="19"/>
      <c r="AK14" s="19">
        <v>2.1453110948606899E-2</v>
      </c>
      <c r="AL14" s="19">
        <v>4.2395070570339602E-2</v>
      </c>
      <c r="AM14" s="19"/>
      <c r="AN14" s="19">
        <v>3.2323833525458603E-2</v>
      </c>
      <c r="AO14" s="19">
        <v>2.58400629019408E-2</v>
      </c>
      <c r="AP14" s="19">
        <v>5.2066727261918001E-2</v>
      </c>
      <c r="AQ14" s="19">
        <v>4.01966601796638E-2</v>
      </c>
      <c r="AR14" s="19">
        <v>5.4486955378477399E-2</v>
      </c>
      <c r="AS14" s="19">
        <v>6.9799315918303295E-2</v>
      </c>
      <c r="AT14" s="19"/>
      <c r="AU14" s="19">
        <v>4.56462100377606E-2</v>
      </c>
      <c r="AV14" s="19">
        <v>2.98292052130773E-2</v>
      </c>
      <c r="AW14" s="19"/>
      <c r="AX14" s="19">
        <v>7.4759465338781E-2</v>
      </c>
      <c r="AY14" s="19">
        <v>3.07037277592116E-2</v>
      </c>
      <c r="AZ14" s="19"/>
      <c r="BA14" s="19">
        <v>3.75142153772118E-2</v>
      </c>
      <c r="BB14" s="19">
        <v>4.3976452499792602E-2</v>
      </c>
      <c r="BC14" s="19"/>
      <c r="BD14" s="19">
        <v>3.6891032811432599E-2</v>
      </c>
      <c r="BE14" s="19"/>
      <c r="BF14" s="19">
        <v>3.85579166915632E-2</v>
      </c>
      <c r="BG14" s="19"/>
      <c r="BH14" s="19">
        <v>2.8482304327479301E-2</v>
      </c>
      <c r="BI14" s="19"/>
      <c r="BJ14" s="19">
        <v>5.7538123867576299E-2</v>
      </c>
      <c r="BK14" s="19"/>
      <c r="BL14" s="19">
        <v>6.6894554071940102E-2</v>
      </c>
      <c r="BM14" s="19">
        <v>2.4922712843098101E-2</v>
      </c>
      <c r="BN14" s="19">
        <v>3.9986997179541697E-2</v>
      </c>
      <c r="BO14" s="19">
        <v>3.7301574986468702E-2</v>
      </c>
      <c r="BP14" s="19"/>
      <c r="BQ14" s="19">
        <v>2.89119671435621E-2</v>
      </c>
      <c r="BR14" s="19">
        <v>4.7055423165234797E-2</v>
      </c>
      <c r="BS14" s="19">
        <v>3.4461934724148602E-2</v>
      </c>
      <c r="BT14" s="19">
        <v>2.88971770831692E-2</v>
      </c>
      <c r="BU14" s="19">
        <v>2.5530148892421001E-2</v>
      </c>
      <c r="BV14" s="19">
        <v>7.0716960262246803E-2</v>
      </c>
      <c r="BW14" s="19"/>
      <c r="BX14" s="19">
        <v>1.98289105848658E-2</v>
      </c>
      <c r="BY14" s="19">
        <v>3.8645701366388202E-2</v>
      </c>
      <c r="BZ14" s="19">
        <v>3.2262246586195198E-2</v>
      </c>
      <c r="CA14" s="19">
        <v>4.9014746481769803E-2</v>
      </c>
      <c r="CB14" s="19">
        <v>4.8196960639721301E-2</v>
      </c>
      <c r="CC14" s="19">
        <v>7.5227088338263207E-2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CC19"/>
  <sheetViews>
    <sheetView showGridLines="0" workbookViewId="0">
      <pane xSplit="2" topLeftCell="BB1" activePane="topRight" state="frozen"/>
      <selection pane="topRight" activeCell="BJ11" sqref="BJ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0.29274025583354701</v>
      </c>
      <c r="D9" s="17">
        <v>0.28182816841053798</v>
      </c>
      <c r="E9" s="17">
        <v>0.30405018452912203</v>
      </c>
      <c r="F9" s="17"/>
      <c r="G9" s="17">
        <v>0.349760908155064</v>
      </c>
      <c r="H9" s="17">
        <v>0.28708383883518002</v>
      </c>
      <c r="I9" s="17">
        <v>0.26963641875359501</v>
      </c>
      <c r="J9" s="17">
        <v>0.25072111639191502</v>
      </c>
      <c r="K9" s="17">
        <v>0.29500665850545799</v>
      </c>
      <c r="L9" s="17">
        <v>0.31236047048639198</v>
      </c>
      <c r="M9" s="17"/>
      <c r="N9" s="17">
        <v>0.33239113941701698</v>
      </c>
      <c r="O9" s="17">
        <v>0.25785273292467997</v>
      </c>
      <c r="P9" s="17">
        <v>0.27881403847148001</v>
      </c>
      <c r="Q9" s="17">
        <v>0.28960392472286001</v>
      </c>
      <c r="R9" s="17"/>
      <c r="S9" s="17">
        <v>0.38855558556949998</v>
      </c>
      <c r="T9" s="17">
        <v>0.273490700842487</v>
      </c>
      <c r="U9" s="17">
        <v>0.233182875238516</v>
      </c>
      <c r="V9" s="17">
        <v>0.21314232040271899</v>
      </c>
      <c r="W9" s="17">
        <v>0.339108106659949</v>
      </c>
      <c r="X9" s="17">
        <v>0.27559343659027902</v>
      </c>
      <c r="Y9" s="17">
        <v>0.25668528193029799</v>
      </c>
      <c r="Z9" s="17">
        <v>0.28590749097274099</v>
      </c>
      <c r="AA9" s="17">
        <v>0.26147502275301698</v>
      </c>
      <c r="AB9" s="17">
        <v>0.308535878451766</v>
      </c>
      <c r="AC9" s="17">
        <v>0.283080420271416</v>
      </c>
      <c r="AD9" s="17">
        <v>0.37599523907650401</v>
      </c>
      <c r="AE9" s="17"/>
      <c r="AF9" s="17">
        <v>0.28757412432257701</v>
      </c>
      <c r="AG9" s="17">
        <v>0.291328827480342</v>
      </c>
      <c r="AH9" s="17">
        <v>0.25821897886580902</v>
      </c>
      <c r="AI9" s="17">
        <v>0.34164593411149502</v>
      </c>
      <c r="AJ9" s="17"/>
      <c r="AK9" s="17">
        <v>0.34365543421245598</v>
      </c>
      <c r="AL9" s="17">
        <v>0.18744235228834399</v>
      </c>
      <c r="AM9" s="17"/>
      <c r="AN9" s="17">
        <v>0.39696149922588198</v>
      </c>
      <c r="AO9" s="17">
        <v>0.266563824436855</v>
      </c>
      <c r="AP9" s="17">
        <v>0.25890322866770799</v>
      </c>
      <c r="AQ9" s="17">
        <v>0.23002102083488199</v>
      </c>
      <c r="AR9" s="17">
        <v>0.24387834267606601</v>
      </c>
      <c r="AS9" s="17">
        <v>0.306030797712738</v>
      </c>
      <c r="AT9" s="17"/>
      <c r="AU9" s="17">
        <v>0.30492231643121098</v>
      </c>
      <c r="AV9" s="17">
        <v>0.27267664927969298</v>
      </c>
      <c r="AW9" s="17"/>
      <c r="AX9" s="17">
        <v>0.264744951162526</v>
      </c>
      <c r="AY9" s="17">
        <v>0.29936845393898398</v>
      </c>
      <c r="AZ9" s="17"/>
      <c r="BA9" s="17">
        <v>0.28693621048690099</v>
      </c>
      <c r="BB9" s="17">
        <v>0.32217276300249298</v>
      </c>
      <c r="BC9" s="17"/>
      <c r="BD9" s="17">
        <v>0.33312603311651101</v>
      </c>
      <c r="BE9" s="17"/>
      <c r="BF9" s="17">
        <v>0.321373542122731</v>
      </c>
      <c r="BG9" s="17"/>
      <c r="BH9" s="17">
        <v>0.35725724599820902</v>
      </c>
      <c r="BI9" s="17"/>
      <c r="BJ9" s="17">
        <v>0.36252989588364598</v>
      </c>
      <c r="BK9" s="17"/>
      <c r="BL9" s="17">
        <v>0.19972565469575801</v>
      </c>
      <c r="BM9" s="17">
        <v>0.44425936718629999</v>
      </c>
      <c r="BN9" s="17">
        <v>0.213813846039422</v>
      </c>
      <c r="BO9" s="17">
        <v>0.26212598379643898</v>
      </c>
      <c r="BP9" s="17"/>
      <c r="BQ9" s="17">
        <v>0.30142620616933602</v>
      </c>
      <c r="BR9" s="17">
        <v>0.29617689118436902</v>
      </c>
      <c r="BS9" s="17">
        <v>0.18516827103806699</v>
      </c>
      <c r="BT9" s="17">
        <v>0.39739540410694302</v>
      </c>
      <c r="BU9" s="17">
        <v>0.229409937903295</v>
      </c>
      <c r="BV9" s="17">
        <v>0.251287159639484</v>
      </c>
      <c r="BW9" s="17"/>
      <c r="BX9" s="17">
        <v>0.34978150966881599</v>
      </c>
      <c r="BY9" s="17">
        <v>0.28575571875780997</v>
      </c>
      <c r="BZ9" s="17">
        <v>0.25120551455931101</v>
      </c>
      <c r="CA9" s="17">
        <v>0.37667499315560299</v>
      </c>
      <c r="CB9" s="17">
        <v>0.20912521044355301</v>
      </c>
      <c r="CC9" s="17">
        <v>0.22487748735041299</v>
      </c>
    </row>
    <row r="10" spans="2:81" x14ac:dyDescent="0.35">
      <c r="B10" s="18" t="s">
        <v>58</v>
      </c>
      <c r="C10" s="17">
        <v>0.17862309891689199</v>
      </c>
      <c r="D10" s="17">
        <v>0.181219346106928</v>
      </c>
      <c r="E10" s="17">
        <v>0.175192756505999</v>
      </c>
      <c r="F10" s="17"/>
      <c r="G10" s="17">
        <v>0.14063409896309201</v>
      </c>
      <c r="H10" s="17">
        <v>0.192738015003251</v>
      </c>
      <c r="I10" s="17">
        <v>0.23807194821460201</v>
      </c>
      <c r="J10" s="17">
        <v>0.175685135963283</v>
      </c>
      <c r="K10" s="17">
        <v>0.180629054507779</v>
      </c>
      <c r="L10" s="17">
        <v>0.14315345426458101</v>
      </c>
      <c r="M10" s="17"/>
      <c r="N10" s="17">
        <v>0.153809463279269</v>
      </c>
      <c r="O10" s="17">
        <v>0.23246191315490899</v>
      </c>
      <c r="P10" s="17">
        <v>0.15773831662787999</v>
      </c>
      <c r="Q10" s="17">
        <v>0.16906062832382601</v>
      </c>
      <c r="R10" s="17"/>
      <c r="S10" s="17">
        <v>0.128199472333514</v>
      </c>
      <c r="T10" s="17">
        <v>0.191989692400548</v>
      </c>
      <c r="U10" s="17">
        <v>0.24330948012890899</v>
      </c>
      <c r="V10" s="17">
        <v>0.18846530752715199</v>
      </c>
      <c r="W10" s="17">
        <v>0.20061327395040701</v>
      </c>
      <c r="X10" s="17">
        <v>0.21098921244177299</v>
      </c>
      <c r="Y10" s="17">
        <v>0.16154881504324001</v>
      </c>
      <c r="Z10" s="17">
        <v>0.114685167255347</v>
      </c>
      <c r="AA10" s="17">
        <v>0.186345478918472</v>
      </c>
      <c r="AB10" s="17">
        <v>0.17822072073731801</v>
      </c>
      <c r="AC10" s="17">
        <v>0.234677802272858</v>
      </c>
      <c r="AD10" s="17">
        <v>8.6688740076798707E-2</v>
      </c>
      <c r="AE10" s="17"/>
      <c r="AF10" s="17">
        <v>0.175207464962056</v>
      </c>
      <c r="AG10" s="17">
        <v>0.20354866637224001</v>
      </c>
      <c r="AH10" s="17">
        <v>0.22032938535233601</v>
      </c>
      <c r="AI10" s="17">
        <v>8.8658010077512395E-2</v>
      </c>
      <c r="AJ10" s="17"/>
      <c r="AK10" s="17">
        <v>0.20608260098864001</v>
      </c>
      <c r="AL10" s="17">
        <v>0.23366651665042501</v>
      </c>
      <c r="AM10" s="17"/>
      <c r="AN10" s="17">
        <v>0.17008848780748101</v>
      </c>
      <c r="AO10" s="17">
        <v>0.176991872567345</v>
      </c>
      <c r="AP10" s="17">
        <v>0.20057397547175301</v>
      </c>
      <c r="AQ10" s="17">
        <v>0.19983271204534001</v>
      </c>
      <c r="AR10" s="17">
        <v>0.19832390488144799</v>
      </c>
      <c r="AS10" s="17">
        <v>6.6050074082959695E-2</v>
      </c>
      <c r="AT10" s="17"/>
      <c r="AU10" s="17">
        <v>0.181534077685716</v>
      </c>
      <c r="AV10" s="17">
        <v>0.17545059759544901</v>
      </c>
      <c r="AW10" s="17"/>
      <c r="AX10" s="17">
        <v>0.14726107519741799</v>
      </c>
      <c r="AY10" s="17">
        <v>0.18604840500456801</v>
      </c>
      <c r="AZ10" s="17"/>
      <c r="BA10" s="17">
        <v>0.177014887696677</v>
      </c>
      <c r="BB10" s="17">
        <v>0.19243704637688899</v>
      </c>
      <c r="BC10" s="17"/>
      <c r="BD10" s="17">
        <v>0.14848283502496001</v>
      </c>
      <c r="BE10" s="17"/>
      <c r="BF10" s="17">
        <v>0.152177074823824</v>
      </c>
      <c r="BG10" s="17"/>
      <c r="BH10" s="17">
        <v>0.18997847460998499</v>
      </c>
      <c r="BI10" s="17"/>
      <c r="BJ10" s="17">
        <v>0.19644349846193801</v>
      </c>
      <c r="BK10" s="17"/>
      <c r="BL10" s="17">
        <v>0.10995107102351701</v>
      </c>
      <c r="BM10" s="17">
        <v>0.160221218799556</v>
      </c>
      <c r="BN10" s="17">
        <v>0.187946051645345</v>
      </c>
      <c r="BO10" s="17">
        <v>0.22976773639122899</v>
      </c>
      <c r="BP10" s="17"/>
      <c r="BQ10" s="17">
        <v>0.202277529278416</v>
      </c>
      <c r="BR10" s="17">
        <v>0.16945969451622001</v>
      </c>
      <c r="BS10" s="17">
        <v>0.123640592452229</v>
      </c>
      <c r="BT10" s="17">
        <v>0.190033986042283</v>
      </c>
      <c r="BU10" s="17">
        <v>0.17769779202727601</v>
      </c>
      <c r="BV10" s="17">
        <v>0.183910714688478</v>
      </c>
      <c r="BW10" s="17"/>
      <c r="BX10" s="17">
        <v>0.200470883417218</v>
      </c>
      <c r="BY10" s="17">
        <v>0.152039239406914</v>
      </c>
      <c r="BZ10" s="17">
        <v>0.14288879999734599</v>
      </c>
      <c r="CA10" s="17">
        <v>0.22692987784587601</v>
      </c>
      <c r="CB10" s="17">
        <v>0.17497973715656401</v>
      </c>
      <c r="CC10" s="17">
        <v>0.121348740758044</v>
      </c>
    </row>
    <row r="11" spans="2:81" x14ac:dyDescent="0.35">
      <c r="B11" s="18" t="s">
        <v>59</v>
      </c>
      <c r="C11" s="17">
        <v>0.19191686703156999</v>
      </c>
      <c r="D11" s="17">
        <v>0.17985465773290399</v>
      </c>
      <c r="E11" s="17">
        <v>0.204051266466867</v>
      </c>
      <c r="F11" s="17"/>
      <c r="G11" s="17">
        <v>0.218855346090017</v>
      </c>
      <c r="H11" s="17">
        <v>0.187994362885917</v>
      </c>
      <c r="I11" s="17">
        <v>0.22864864484838501</v>
      </c>
      <c r="J11" s="17">
        <v>0.206114771464635</v>
      </c>
      <c r="K11" s="17">
        <v>0.14345233945696201</v>
      </c>
      <c r="L11" s="17">
        <v>0.16144457878555701</v>
      </c>
      <c r="M11" s="17"/>
      <c r="N11" s="17">
        <v>0.18458252463726599</v>
      </c>
      <c r="O11" s="17">
        <v>0.19171216563517099</v>
      </c>
      <c r="P11" s="17">
        <v>0.21311330313782101</v>
      </c>
      <c r="Q11" s="17">
        <v>0.18655471351674399</v>
      </c>
      <c r="R11" s="17"/>
      <c r="S11" s="17">
        <v>0.195965861360231</v>
      </c>
      <c r="T11" s="17">
        <v>0.18447423833388099</v>
      </c>
      <c r="U11" s="17">
        <v>0.18222227823066001</v>
      </c>
      <c r="V11" s="17">
        <v>0.18494218285852099</v>
      </c>
      <c r="W11" s="17">
        <v>0.167539181610454</v>
      </c>
      <c r="X11" s="17">
        <v>0.174750256071104</v>
      </c>
      <c r="Y11" s="17">
        <v>0.26315252828606001</v>
      </c>
      <c r="Z11" s="17">
        <v>0.23565542032221001</v>
      </c>
      <c r="AA11" s="17">
        <v>0.20614013765457501</v>
      </c>
      <c r="AB11" s="17">
        <v>0.19057214270612199</v>
      </c>
      <c r="AC11" s="17">
        <v>0.126090210907808</v>
      </c>
      <c r="AD11" s="17">
        <v>0.144323571103985</v>
      </c>
      <c r="AE11" s="17"/>
      <c r="AF11" s="17">
        <v>0.19273784061306601</v>
      </c>
      <c r="AG11" s="17">
        <v>0.19635675080168499</v>
      </c>
      <c r="AH11" s="17">
        <v>0.199413655483241</v>
      </c>
      <c r="AI11" s="17">
        <v>0.17141462735292201</v>
      </c>
      <c r="AJ11" s="17"/>
      <c r="AK11" s="17">
        <v>0.183669873317202</v>
      </c>
      <c r="AL11" s="17">
        <v>0.19535103600683801</v>
      </c>
      <c r="AM11" s="17"/>
      <c r="AN11" s="17">
        <v>0.17508702402052001</v>
      </c>
      <c r="AO11" s="17">
        <v>0.202054560700274</v>
      </c>
      <c r="AP11" s="17">
        <v>0.18358244349806499</v>
      </c>
      <c r="AQ11" s="17">
        <v>0.21206490352860799</v>
      </c>
      <c r="AR11" s="17">
        <v>0.16252792054461801</v>
      </c>
      <c r="AS11" s="17">
        <v>0.23347368230821</v>
      </c>
      <c r="AT11" s="17"/>
      <c r="AU11" s="17">
        <v>0.19284071821246701</v>
      </c>
      <c r="AV11" s="17">
        <v>0.191741499499955</v>
      </c>
      <c r="AW11" s="17"/>
      <c r="AX11" s="17">
        <v>0.188401882450973</v>
      </c>
      <c r="AY11" s="17">
        <v>0.19274907851887299</v>
      </c>
      <c r="AZ11" s="17"/>
      <c r="BA11" s="17">
        <v>0.19809503230967601</v>
      </c>
      <c r="BB11" s="17">
        <v>0.16840464011555101</v>
      </c>
      <c r="BC11" s="17"/>
      <c r="BD11" s="17">
        <v>0.19815363023834301</v>
      </c>
      <c r="BE11" s="17"/>
      <c r="BF11" s="17">
        <v>0.20895294954108601</v>
      </c>
      <c r="BG11" s="17"/>
      <c r="BH11" s="17">
        <v>0.18410635042204601</v>
      </c>
      <c r="BI11" s="17"/>
      <c r="BJ11" s="17">
        <v>0.13502640624433901</v>
      </c>
      <c r="BK11" s="17"/>
      <c r="BL11" s="17">
        <v>0.228253704764564</v>
      </c>
      <c r="BM11" s="17">
        <v>0.18069917816352801</v>
      </c>
      <c r="BN11" s="17">
        <v>0.15319782209442301</v>
      </c>
      <c r="BO11" s="17">
        <v>0.22111106317722401</v>
      </c>
      <c r="BP11" s="17"/>
      <c r="BQ11" s="17">
        <v>0.194020673480059</v>
      </c>
      <c r="BR11" s="17">
        <v>0.166127771091863</v>
      </c>
      <c r="BS11" s="17">
        <v>0.221362671403041</v>
      </c>
      <c r="BT11" s="17">
        <v>0.13520587258546299</v>
      </c>
      <c r="BU11" s="17">
        <v>0.23008464770694501</v>
      </c>
      <c r="BV11" s="17">
        <v>0.208915944010585</v>
      </c>
      <c r="BW11" s="17"/>
      <c r="BX11" s="17">
        <v>0.17701715473101101</v>
      </c>
      <c r="BY11" s="17">
        <v>0.206497648471376</v>
      </c>
      <c r="BZ11" s="17">
        <v>0.19295890113477601</v>
      </c>
      <c r="CA11" s="17">
        <v>0.13938451335302299</v>
      </c>
      <c r="CB11" s="17">
        <v>0.25326834066562798</v>
      </c>
      <c r="CC11" s="17">
        <v>0.25532720131527997</v>
      </c>
    </row>
    <row r="12" spans="2:81" x14ac:dyDescent="0.35">
      <c r="B12" s="18" t="s">
        <v>102</v>
      </c>
      <c r="C12" s="17">
        <v>0.13868286440984701</v>
      </c>
      <c r="D12" s="17">
        <v>0.14763564242955801</v>
      </c>
      <c r="E12" s="17">
        <v>0.13046128049948399</v>
      </c>
      <c r="F12" s="17"/>
      <c r="G12" s="17">
        <v>0.152403719605789</v>
      </c>
      <c r="H12" s="17">
        <v>0.16867785725491699</v>
      </c>
      <c r="I12" s="17">
        <v>0.111874550278624</v>
      </c>
      <c r="J12" s="17">
        <v>0.13592989586925</v>
      </c>
      <c r="K12" s="17">
        <v>0.10710463412054801</v>
      </c>
      <c r="L12" s="17">
        <v>0.149966050800793</v>
      </c>
      <c r="M12" s="17"/>
      <c r="N12" s="17">
        <v>0.14534162739089199</v>
      </c>
      <c r="O12" s="17">
        <v>0.12983058973373501</v>
      </c>
      <c r="P12" s="17">
        <v>0.16330636066982601</v>
      </c>
      <c r="Q12" s="17">
        <v>0.11498819638753401</v>
      </c>
      <c r="R12" s="17"/>
      <c r="S12" s="17">
        <v>0.144640164785932</v>
      </c>
      <c r="T12" s="17">
        <v>0.13616858268999801</v>
      </c>
      <c r="U12" s="17">
        <v>0.107741231838223</v>
      </c>
      <c r="V12" s="17">
        <v>0.256820106317938</v>
      </c>
      <c r="W12" s="17">
        <v>0.123809434873748</v>
      </c>
      <c r="X12" s="17">
        <v>0.14763849860924599</v>
      </c>
      <c r="Y12" s="17">
        <v>0.13766979580909899</v>
      </c>
      <c r="Z12" s="17">
        <v>8.7671068375962599E-2</v>
      </c>
      <c r="AA12" s="17">
        <v>0.17714535267273099</v>
      </c>
      <c r="AB12" s="17">
        <v>0.101951054943859</v>
      </c>
      <c r="AC12" s="17">
        <v>5.43743059393492E-2</v>
      </c>
      <c r="AD12" s="17">
        <v>6.8819780318457105E-2</v>
      </c>
      <c r="AE12" s="17"/>
      <c r="AF12" s="17">
        <v>0.14956682958279099</v>
      </c>
      <c r="AG12" s="17">
        <v>9.4319680695246502E-2</v>
      </c>
      <c r="AH12" s="17">
        <v>4.12085855303179E-2</v>
      </c>
      <c r="AI12" s="17">
        <v>0.113763814528743</v>
      </c>
      <c r="AJ12" s="17"/>
      <c r="AK12" s="17">
        <v>0.13617679105914299</v>
      </c>
      <c r="AL12" s="17">
        <v>0.149215882904422</v>
      </c>
      <c r="AM12" s="17"/>
      <c r="AN12" s="17">
        <v>0.127096999460525</v>
      </c>
      <c r="AO12" s="17">
        <v>0.13361409653443801</v>
      </c>
      <c r="AP12" s="17">
        <v>0.18362776874491299</v>
      </c>
      <c r="AQ12" s="17">
        <v>0.138241632462205</v>
      </c>
      <c r="AR12" s="17">
        <v>0.142184274481816</v>
      </c>
      <c r="AS12" s="17">
        <v>0.103698478089157</v>
      </c>
      <c r="AT12" s="17"/>
      <c r="AU12" s="17">
        <v>0.127665934741618</v>
      </c>
      <c r="AV12" s="17">
        <v>0.155698966112012</v>
      </c>
      <c r="AW12" s="17"/>
      <c r="AX12" s="17">
        <v>0.104275515255352</v>
      </c>
      <c r="AY12" s="17">
        <v>0.14682918498606101</v>
      </c>
      <c r="AZ12" s="17"/>
      <c r="BA12" s="17">
        <v>0.135732956996721</v>
      </c>
      <c r="BB12" s="17">
        <v>0.14501756582737099</v>
      </c>
      <c r="BC12" s="17"/>
      <c r="BD12" s="17">
        <v>0.122832748848356</v>
      </c>
      <c r="BE12" s="17"/>
      <c r="BF12" s="17">
        <v>0.12868900306104</v>
      </c>
      <c r="BG12" s="17"/>
      <c r="BH12" s="17">
        <v>6.8690229258562094E-2</v>
      </c>
      <c r="BI12" s="17"/>
      <c r="BJ12" s="17">
        <v>5.7351600493224603E-2</v>
      </c>
      <c r="BK12" s="17"/>
      <c r="BL12" s="17">
        <v>0.153862717719217</v>
      </c>
      <c r="BM12" s="17">
        <v>0.109501973237288</v>
      </c>
      <c r="BN12" s="17">
        <v>0.177393292145897</v>
      </c>
      <c r="BO12" s="17">
        <v>0.122820770875187</v>
      </c>
      <c r="BP12" s="17"/>
      <c r="BQ12" s="17">
        <v>0.13958807583358299</v>
      </c>
      <c r="BR12" s="17">
        <v>0.14929254686928001</v>
      </c>
      <c r="BS12" s="17">
        <v>0.18248039584706799</v>
      </c>
      <c r="BT12" s="17">
        <v>0.121853248440247</v>
      </c>
      <c r="BU12" s="17">
        <v>0.125795736551745</v>
      </c>
      <c r="BV12" s="17">
        <v>0.14214100762639001</v>
      </c>
      <c r="BW12" s="17"/>
      <c r="BX12" s="17">
        <v>0.12721056528032901</v>
      </c>
      <c r="BY12" s="17">
        <v>0.17807403821925299</v>
      </c>
      <c r="BZ12" s="17">
        <v>0.136115653733276</v>
      </c>
      <c r="CA12" s="17">
        <v>0.111344138861197</v>
      </c>
      <c r="CB12" s="17">
        <v>0.14164584318780901</v>
      </c>
      <c r="CC12" s="17">
        <v>0.195265956208453</v>
      </c>
    </row>
    <row r="13" spans="2:81" x14ac:dyDescent="0.35">
      <c r="B13" s="18" t="s">
        <v>429</v>
      </c>
      <c r="C13" s="17">
        <v>0.15465486479979201</v>
      </c>
      <c r="D13" s="17">
        <v>0.16889740719215199</v>
      </c>
      <c r="E13" s="17">
        <v>0.14003235774169001</v>
      </c>
      <c r="F13" s="17"/>
      <c r="G13" s="17">
        <v>9.3992039929921403E-2</v>
      </c>
      <c r="H13" s="17">
        <v>0.14480245770700101</v>
      </c>
      <c r="I13" s="17">
        <v>0.106039491912779</v>
      </c>
      <c r="J13" s="17">
        <v>0.18516630470960599</v>
      </c>
      <c r="K13" s="17">
        <v>0.21033243352648001</v>
      </c>
      <c r="L13" s="17">
        <v>0.18729473331743601</v>
      </c>
      <c r="M13" s="17"/>
      <c r="N13" s="17">
        <v>0.13519882431961</v>
      </c>
      <c r="O13" s="17">
        <v>0.164661181018672</v>
      </c>
      <c r="P13" s="17">
        <v>0.14843397090018701</v>
      </c>
      <c r="Q13" s="17">
        <v>0.176254512754661</v>
      </c>
      <c r="R13" s="17"/>
      <c r="S13" s="17">
        <v>9.8720271403406598E-2</v>
      </c>
      <c r="T13" s="17">
        <v>0.19143444661964201</v>
      </c>
      <c r="U13" s="17">
        <v>0.169716117038925</v>
      </c>
      <c r="V13" s="17">
        <v>0.117114503750959</v>
      </c>
      <c r="W13" s="17">
        <v>8.5427459497580599E-2</v>
      </c>
      <c r="X13" s="17">
        <v>0.13578270640356199</v>
      </c>
      <c r="Y13" s="17">
        <v>0.16342966178464599</v>
      </c>
      <c r="Z13" s="17">
        <v>0.244172360521761</v>
      </c>
      <c r="AA13" s="17">
        <v>0.14065735933568399</v>
      </c>
      <c r="AB13" s="17">
        <v>0.17058993659552499</v>
      </c>
      <c r="AC13" s="17">
        <v>0.26546889163297999</v>
      </c>
      <c r="AD13" s="17">
        <v>0.24404403461298699</v>
      </c>
      <c r="AE13" s="17"/>
      <c r="AF13" s="17">
        <v>0.15376894188854601</v>
      </c>
      <c r="AG13" s="17">
        <v>0.15630672269141699</v>
      </c>
      <c r="AH13" s="17">
        <v>0.258850579653705</v>
      </c>
      <c r="AI13" s="17">
        <v>0.20311786699255199</v>
      </c>
      <c r="AJ13" s="17"/>
      <c r="AK13" s="17">
        <v>8.8115046247748699E-2</v>
      </c>
      <c r="AL13" s="17">
        <v>0.15020226680069401</v>
      </c>
      <c r="AM13" s="17"/>
      <c r="AN13" s="17">
        <v>9.3693322551741801E-2</v>
      </c>
      <c r="AO13" s="17">
        <v>0.18269411081661599</v>
      </c>
      <c r="AP13" s="17">
        <v>0.12220790166635299</v>
      </c>
      <c r="AQ13" s="17">
        <v>0.17543928817968499</v>
      </c>
      <c r="AR13" s="17">
        <v>0.21228247263946501</v>
      </c>
      <c r="AS13" s="17">
        <v>0.209708474351327</v>
      </c>
      <c r="AT13" s="17"/>
      <c r="AU13" s="17">
        <v>0.14613009391825199</v>
      </c>
      <c r="AV13" s="17">
        <v>0.16595488095199601</v>
      </c>
      <c r="AW13" s="17"/>
      <c r="AX13" s="17">
        <v>0.21108599857756799</v>
      </c>
      <c r="AY13" s="17">
        <v>0.14129416955504101</v>
      </c>
      <c r="AZ13" s="17"/>
      <c r="BA13" s="17">
        <v>0.160950585871903</v>
      </c>
      <c r="BB13" s="17">
        <v>0.12123516975288599</v>
      </c>
      <c r="BC13" s="17"/>
      <c r="BD13" s="17">
        <v>0.15243129023443</v>
      </c>
      <c r="BE13" s="17"/>
      <c r="BF13" s="17">
        <v>0.14701682164521099</v>
      </c>
      <c r="BG13" s="17"/>
      <c r="BH13" s="17">
        <v>0.152684462343738</v>
      </c>
      <c r="BI13" s="17"/>
      <c r="BJ13" s="17">
        <v>0.218059822147528</v>
      </c>
      <c r="BK13" s="17"/>
      <c r="BL13" s="17">
        <v>0.24334736948819699</v>
      </c>
      <c r="BM13" s="17">
        <v>7.6698943967192595E-2</v>
      </c>
      <c r="BN13" s="17">
        <v>0.214401204742104</v>
      </c>
      <c r="BO13" s="17">
        <v>0.127294800865906</v>
      </c>
      <c r="BP13" s="17"/>
      <c r="BQ13" s="17">
        <v>0.13160926750289301</v>
      </c>
      <c r="BR13" s="17">
        <v>0.16399596984579401</v>
      </c>
      <c r="BS13" s="17">
        <v>0.25229193807842898</v>
      </c>
      <c r="BT13" s="17">
        <v>0.120062092517977</v>
      </c>
      <c r="BU13" s="17">
        <v>0.21148173691831701</v>
      </c>
      <c r="BV13" s="17">
        <v>0.143776110326747</v>
      </c>
      <c r="BW13" s="17"/>
      <c r="BX13" s="17">
        <v>0.12142378857422</v>
      </c>
      <c r="BY13" s="17">
        <v>0.14427221649970001</v>
      </c>
      <c r="BZ13" s="17">
        <v>0.23784578072586099</v>
      </c>
      <c r="CA13" s="17">
        <v>8.4299034569762302E-2</v>
      </c>
      <c r="CB13" s="17">
        <v>0.151075214402032</v>
      </c>
      <c r="CC13" s="17">
        <v>0.15052550415013799</v>
      </c>
    </row>
    <row r="14" spans="2:81" x14ac:dyDescent="0.35">
      <c r="B14" s="18" t="s">
        <v>87</v>
      </c>
      <c r="C14" s="19">
        <v>4.3382049008350299E-2</v>
      </c>
      <c r="D14" s="19">
        <v>4.0564778127919997E-2</v>
      </c>
      <c r="E14" s="19">
        <v>4.62121542568385E-2</v>
      </c>
      <c r="F14" s="19"/>
      <c r="G14" s="19">
        <v>4.4353887256116199E-2</v>
      </c>
      <c r="H14" s="19">
        <v>1.87034683137337E-2</v>
      </c>
      <c r="I14" s="19">
        <v>4.5728945992015997E-2</v>
      </c>
      <c r="J14" s="19">
        <v>4.6382775601311502E-2</v>
      </c>
      <c r="K14" s="19">
        <v>6.3474879882773505E-2</v>
      </c>
      <c r="L14" s="19">
        <v>4.57807123452416E-2</v>
      </c>
      <c r="M14" s="19"/>
      <c r="N14" s="19">
        <v>4.8676420955946598E-2</v>
      </c>
      <c r="O14" s="19">
        <v>2.3481417532833001E-2</v>
      </c>
      <c r="P14" s="19">
        <v>3.8594010192805298E-2</v>
      </c>
      <c r="Q14" s="19">
        <v>6.3538024294375106E-2</v>
      </c>
      <c r="R14" s="19"/>
      <c r="S14" s="19">
        <v>4.3918644547416598E-2</v>
      </c>
      <c r="T14" s="19">
        <v>2.2442339113444901E-2</v>
      </c>
      <c r="U14" s="19">
        <v>6.3828017524767203E-2</v>
      </c>
      <c r="V14" s="19">
        <v>3.9515579142711497E-2</v>
      </c>
      <c r="W14" s="19">
        <v>8.3502543407861604E-2</v>
      </c>
      <c r="X14" s="19">
        <v>5.52458898840354E-2</v>
      </c>
      <c r="Y14" s="19">
        <v>1.7513917146656999E-2</v>
      </c>
      <c r="Z14" s="19">
        <v>3.1908492551979202E-2</v>
      </c>
      <c r="AA14" s="19">
        <v>2.8236648665521599E-2</v>
      </c>
      <c r="AB14" s="19">
        <v>5.0130266565410302E-2</v>
      </c>
      <c r="AC14" s="19">
        <v>3.6308368975588597E-2</v>
      </c>
      <c r="AD14" s="19">
        <v>8.0128634811267904E-2</v>
      </c>
      <c r="AE14" s="19"/>
      <c r="AF14" s="19">
        <v>4.1144798630964402E-2</v>
      </c>
      <c r="AG14" s="19">
        <v>5.8139351959069802E-2</v>
      </c>
      <c r="AH14" s="19">
        <v>2.1978815114591699E-2</v>
      </c>
      <c r="AI14" s="19">
        <v>8.1399746936775597E-2</v>
      </c>
      <c r="AJ14" s="19"/>
      <c r="AK14" s="19">
        <v>4.2300254174809503E-2</v>
      </c>
      <c r="AL14" s="19">
        <v>8.4121945349276306E-2</v>
      </c>
      <c r="AM14" s="19"/>
      <c r="AN14" s="19">
        <v>3.7072666933850099E-2</v>
      </c>
      <c r="AO14" s="19">
        <v>3.8081534944472001E-2</v>
      </c>
      <c r="AP14" s="19">
        <v>5.1104681951208299E-2</v>
      </c>
      <c r="AQ14" s="19">
        <v>4.4400442949279299E-2</v>
      </c>
      <c r="AR14" s="19">
        <v>4.0803084776586403E-2</v>
      </c>
      <c r="AS14" s="19">
        <v>8.1038493455607694E-2</v>
      </c>
      <c r="AT14" s="19"/>
      <c r="AU14" s="19">
        <v>4.6906859010735699E-2</v>
      </c>
      <c r="AV14" s="19">
        <v>3.8477406560895197E-2</v>
      </c>
      <c r="AW14" s="19"/>
      <c r="AX14" s="19">
        <v>8.42305773561631E-2</v>
      </c>
      <c r="AY14" s="19">
        <v>3.37107079964735E-2</v>
      </c>
      <c r="AZ14" s="19"/>
      <c r="BA14" s="19">
        <v>4.1270326638121302E-2</v>
      </c>
      <c r="BB14" s="19">
        <v>5.0732814924809098E-2</v>
      </c>
      <c r="BC14" s="19"/>
      <c r="BD14" s="19">
        <v>4.4973462537400699E-2</v>
      </c>
      <c r="BE14" s="19"/>
      <c r="BF14" s="19">
        <v>4.1790608806108201E-2</v>
      </c>
      <c r="BG14" s="19"/>
      <c r="BH14" s="19">
        <v>4.72832373674597E-2</v>
      </c>
      <c r="BI14" s="19"/>
      <c r="BJ14" s="19">
        <v>3.0588776769324401E-2</v>
      </c>
      <c r="BK14" s="19"/>
      <c r="BL14" s="19">
        <v>6.4859482308747399E-2</v>
      </c>
      <c r="BM14" s="19">
        <v>2.8619318646135702E-2</v>
      </c>
      <c r="BN14" s="19">
        <v>5.3247783332809301E-2</v>
      </c>
      <c r="BO14" s="19">
        <v>3.6879644894016399E-2</v>
      </c>
      <c r="BP14" s="19"/>
      <c r="BQ14" s="19">
        <v>3.1078247735712699E-2</v>
      </c>
      <c r="BR14" s="19">
        <v>5.4947126492473998E-2</v>
      </c>
      <c r="BS14" s="19">
        <v>3.5056131181166399E-2</v>
      </c>
      <c r="BT14" s="19">
        <v>3.5449396307087502E-2</v>
      </c>
      <c r="BU14" s="19">
        <v>2.5530148892421001E-2</v>
      </c>
      <c r="BV14" s="19">
        <v>6.9969063708315099E-2</v>
      </c>
      <c r="BW14" s="19"/>
      <c r="BX14" s="19">
        <v>2.4096098328405102E-2</v>
      </c>
      <c r="BY14" s="19">
        <v>3.3361138644947899E-2</v>
      </c>
      <c r="BZ14" s="19">
        <v>3.8985349849429599E-2</v>
      </c>
      <c r="CA14" s="19">
        <v>6.1367442214538499E-2</v>
      </c>
      <c r="CB14" s="19">
        <v>6.9905654144415005E-2</v>
      </c>
      <c r="CC14" s="19">
        <v>5.2655110217672302E-2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CC19"/>
  <sheetViews>
    <sheetView showGridLines="0" topLeftCell="A2"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428</v>
      </c>
      <c r="C9" s="17">
        <v>0.63599875575000897</v>
      </c>
      <c r="D9" s="17">
        <v>0.59543723409588201</v>
      </c>
      <c r="E9" s="17">
        <v>0.67398537184846996</v>
      </c>
      <c r="F9" s="17"/>
      <c r="G9" s="17">
        <v>0.586228269324086</v>
      </c>
      <c r="H9" s="17">
        <v>0.57690832016103899</v>
      </c>
      <c r="I9" s="17">
        <v>0.62757354240312702</v>
      </c>
      <c r="J9" s="17">
        <v>0.63598671173463905</v>
      </c>
      <c r="K9" s="17">
        <v>0.71626056553536299</v>
      </c>
      <c r="L9" s="17">
        <v>0.67933983360686501</v>
      </c>
      <c r="M9" s="17"/>
      <c r="N9" s="17">
        <v>0.65137159906792297</v>
      </c>
      <c r="O9" s="17">
        <v>0.63112328338258294</v>
      </c>
      <c r="P9" s="17">
        <v>0.59339516546526305</v>
      </c>
      <c r="Q9" s="17">
        <v>0.65858306589664795</v>
      </c>
      <c r="R9" s="17"/>
      <c r="S9" s="17">
        <v>0.61587893352259804</v>
      </c>
      <c r="T9" s="17">
        <v>0.69570527161229401</v>
      </c>
      <c r="U9" s="17">
        <v>0.653749342431026</v>
      </c>
      <c r="V9" s="17">
        <v>0.58711370987687195</v>
      </c>
      <c r="W9" s="17">
        <v>0.62328828072998399</v>
      </c>
      <c r="X9" s="17">
        <v>0.55718183137910104</v>
      </c>
      <c r="Y9" s="17">
        <v>0.59264274874891698</v>
      </c>
      <c r="Z9" s="17">
        <v>0.60615273685475901</v>
      </c>
      <c r="AA9" s="17">
        <v>0.64033666781961296</v>
      </c>
      <c r="AB9" s="17">
        <v>0.68123734882582898</v>
      </c>
      <c r="AC9" s="17">
        <v>0.82067868905939101</v>
      </c>
      <c r="AD9" s="17">
        <v>0.60077097362891296</v>
      </c>
      <c r="AE9" s="17"/>
      <c r="AF9" s="17">
        <v>0.623215597587093</v>
      </c>
      <c r="AG9" s="17">
        <v>0.65436986730859303</v>
      </c>
      <c r="AH9" s="17">
        <v>0.75791193617248998</v>
      </c>
      <c r="AI9" s="17">
        <v>0.61484048658157098</v>
      </c>
      <c r="AJ9" s="17"/>
      <c r="AK9" s="17">
        <v>0.69929295716375495</v>
      </c>
      <c r="AL9" s="17">
        <v>0.61752079293520701</v>
      </c>
      <c r="AM9" s="17"/>
      <c r="AN9" s="17">
        <v>0.63103396545020196</v>
      </c>
      <c r="AO9" s="17">
        <v>0.63802546925692205</v>
      </c>
      <c r="AP9" s="17">
        <v>0.65336591065587302</v>
      </c>
      <c r="AQ9" s="17">
        <v>0.62693356153367796</v>
      </c>
      <c r="AR9" s="17">
        <v>0.63420395168111598</v>
      </c>
      <c r="AS9" s="17">
        <v>0.64140662582762797</v>
      </c>
      <c r="AT9" s="17"/>
      <c r="AU9" s="17">
        <v>0.65005862814579196</v>
      </c>
      <c r="AV9" s="17">
        <v>0.61529075193261995</v>
      </c>
      <c r="AW9" s="17"/>
      <c r="AX9" s="17">
        <v>0.61422447469412</v>
      </c>
      <c r="AY9" s="17">
        <v>0.64115405768859801</v>
      </c>
      <c r="AZ9" s="17"/>
      <c r="BA9" s="17">
        <v>0.64250864902746496</v>
      </c>
      <c r="BB9" s="17">
        <v>0.60140399377584497</v>
      </c>
      <c r="BC9" s="17"/>
      <c r="BD9" s="17">
        <v>0.67216421207299404</v>
      </c>
      <c r="BE9" s="17"/>
      <c r="BF9" s="17">
        <v>0.65343883304470696</v>
      </c>
      <c r="BG9" s="17"/>
      <c r="BH9" s="17">
        <v>0.68041676268904905</v>
      </c>
      <c r="BI9" s="17"/>
      <c r="BJ9" s="17">
        <v>0.77592166450368205</v>
      </c>
      <c r="BK9" s="17"/>
      <c r="BL9" s="17">
        <v>0.54219864880146196</v>
      </c>
      <c r="BM9" s="17">
        <v>0.70550322986578995</v>
      </c>
      <c r="BN9" s="17">
        <v>0.63855451393115503</v>
      </c>
      <c r="BO9" s="17">
        <v>0.61358312183453001</v>
      </c>
      <c r="BP9" s="17"/>
      <c r="BQ9" s="17">
        <v>0.64898957696978499</v>
      </c>
      <c r="BR9" s="17">
        <v>0.66095382284869697</v>
      </c>
      <c r="BS9" s="17">
        <v>0.49661864216558699</v>
      </c>
      <c r="BT9" s="17">
        <v>0.68909674066167204</v>
      </c>
      <c r="BU9" s="17">
        <v>0.64154190693650803</v>
      </c>
      <c r="BV9" s="17">
        <v>0.63370410088330897</v>
      </c>
      <c r="BW9" s="17"/>
      <c r="BX9" s="17">
        <v>0.684431473769881</v>
      </c>
      <c r="BY9" s="17">
        <v>0.59655246850990595</v>
      </c>
      <c r="BZ9" s="17">
        <v>0.58929828049209698</v>
      </c>
      <c r="CA9" s="17">
        <v>0.65094692265756404</v>
      </c>
      <c r="CB9" s="17">
        <v>0.60750576089309005</v>
      </c>
      <c r="CC9" s="17">
        <v>0.64856642449305602</v>
      </c>
    </row>
    <row r="10" spans="2:81" x14ac:dyDescent="0.35">
      <c r="B10" s="18" t="s">
        <v>58</v>
      </c>
      <c r="C10" s="17">
        <v>0.143844763202953</v>
      </c>
      <c r="D10" s="17">
        <v>0.135045734878947</v>
      </c>
      <c r="E10" s="17">
        <v>0.15270719123040799</v>
      </c>
      <c r="F10" s="17"/>
      <c r="G10" s="17">
        <v>0.139036506157106</v>
      </c>
      <c r="H10" s="17">
        <v>0.16423949795989101</v>
      </c>
      <c r="I10" s="17">
        <v>0.14340861509247499</v>
      </c>
      <c r="J10" s="17">
        <v>0.17457739512860301</v>
      </c>
      <c r="K10" s="17">
        <v>0.112847827617542</v>
      </c>
      <c r="L10" s="17">
        <v>0.122370111409943</v>
      </c>
      <c r="M10" s="17"/>
      <c r="N10" s="17">
        <v>0.141717683468498</v>
      </c>
      <c r="O10" s="17">
        <v>0.17923745412304401</v>
      </c>
      <c r="P10" s="17">
        <v>0.15634299544549299</v>
      </c>
      <c r="Q10" s="17">
        <v>9.9675620083950797E-2</v>
      </c>
      <c r="R10" s="17"/>
      <c r="S10" s="17">
        <v>0.12732372323690599</v>
      </c>
      <c r="T10" s="17">
        <v>0.13638236536812001</v>
      </c>
      <c r="U10" s="17">
        <v>0.106374683014744</v>
      </c>
      <c r="V10" s="17">
        <v>0.17163794661603601</v>
      </c>
      <c r="W10" s="17">
        <v>0.14868815299836</v>
      </c>
      <c r="X10" s="17">
        <v>0.22218815253525501</v>
      </c>
      <c r="Y10" s="17">
        <v>0.21840225216603401</v>
      </c>
      <c r="Z10" s="17">
        <v>0.17771354751430801</v>
      </c>
      <c r="AA10" s="17">
        <v>0.119339573242292</v>
      </c>
      <c r="AB10" s="17">
        <v>0.121828223066377</v>
      </c>
      <c r="AC10" s="17">
        <v>1.7534165181408299E-2</v>
      </c>
      <c r="AD10" s="17">
        <v>0.101182190596617</v>
      </c>
      <c r="AE10" s="17"/>
      <c r="AF10" s="17">
        <v>0.14936603688831901</v>
      </c>
      <c r="AG10" s="17">
        <v>0.123504217378983</v>
      </c>
      <c r="AH10" s="17">
        <v>3.8210732243195003E-2</v>
      </c>
      <c r="AI10" s="17">
        <v>0.12758887811765601</v>
      </c>
      <c r="AJ10" s="17"/>
      <c r="AK10" s="17">
        <v>0.169395245678856</v>
      </c>
      <c r="AL10" s="17">
        <v>0.150596176412853</v>
      </c>
      <c r="AM10" s="17"/>
      <c r="AN10" s="17">
        <v>0.11898716269833599</v>
      </c>
      <c r="AO10" s="17">
        <v>0.18826988898827601</v>
      </c>
      <c r="AP10" s="17">
        <v>0.13526149898919801</v>
      </c>
      <c r="AQ10" s="17">
        <v>0.125194393528127</v>
      </c>
      <c r="AR10" s="17">
        <v>0.15878389513831001</v>
      </c>
      <c r="AS10" s="17">
        <v>0.105856079427495</v>
      </c>
      <c r="AT10" s="17"/>
      <c r="AU10" s="17">
        <v>0.13460143127469801</v>
      </c>
      <c r="AV10" s="17">
        <v>0.15829048871262499</v>
      </c>
      <c r="AW10" s="17"/>
      <c r="AX10" s="17">
        <v>0.13772495223707801</v>
      </c>
      <c r="AY10" s="17">
        <v>0.145293696155329</v>
      </c>
      <c r="AZ10" s="17"/>
      <c r="BA10" s="17">
        <v>0.14619160894472399</v>
      </c>
      <c r="BB10" s="17">
        <v>0.13241713426944199</v>
      </c>
      <c r="BC10" s="17"/>
      <c r="BD10" s="17">
        <v>0.12625123743067501</v>
      </c>
      <c r="BE10" s="17"/>
      <c r="BF10" s="17">
        <v>0.13249298469906801</v>
      </c>
      <c r="BG10" s="17"/>
      <c r="BH10" s="17">
        <v>0.13304400106917899</v>
      </c>
      <c r="BI10" s="17"/>
      <c r="BJ10" s="17">
        <v>2.5838740910464699E-2</v>
      </c>
      <c r="BK10" s="17"/>
      <c r="BL10" s="17">
        <v>0.17205756142110801</v>
      </c>
      <c r="BM10" s="17">
        <v>0.100438705354937</v>
      </c>
      <c r="BN10" s="17">
        <v>0.131164859341937</v>
      </c>
      <c r="BO10" s="17">
        <v>0.18677138128167201</v>
      </c>
      <c r="BP10" s="17"/>
      <c r="BQ10" s="17">
        <v>0.150278723641247</v>
      </c>
      <c r="BR10" s="17">
        <v>0.154148651336976</v>
      </c>
      <c r="BS10" s="17">
        <v>0.117192862173814</v>
      </c>
      <c r="BT10" s="17">
        <v>0.104540156665997</v>
      </c>
      <c r="BU10" s="17">
        <v>0.14903678753753699</v>
      </c>
      <c r="BV10" s="17">
        <v>0.165147620723882</v>
      </c>
      <c r="BW10" s="17"/>
      <c r="BX10" s="17">
        <v>0.12129646243834601</v>
      </c>
      <c r="BY10" s="17">
        <v>0.17883552619722701</v>
      </c>
      <c r="BZ10" s="17">
        <v>0.13090100999545901</v>
      </c>
      <c r="CA10" s="17">
        <v>0.14947457486401899</v>
      </c>
      <c r="CB10" s="17">
        <v>0.170936843931354</v>
      </c>
      <c r="CC10" s="17">
        <v>0.14027270210502399</v>
      </c>
    </row>
    <row r="11" spans="2:81" x14ac:dyDescent="0.35">
      <c r="B11" s="18" t="s">
        <v>59</v>
      </c>
      <c r="C11" s="17">
        <v>8.5971565818127593E-2</v>
      </c>
      <c r="D11" s="17">
        <v>0.105204041027262</v>
      </c>
      <c r="E11" s="17">
        <v>6.7718189367653697E-2</v>
      </c>
      <c r="F11" s="17"/>
      <c r="G11" s="17">
        <v>0.113446731695169</v>
      </c>
      <c r="H11" s="17">
        <v>7.0878284923221097E-2</v>
      </c>
      <c r="I11" s="17">
        <v>6.7987588791007594E-2</v>
      </c>
      <c r="J11" s="17">
        <v>8.1463426429254401E-2</v>
      </c>
      <c r="K11" s="17">
        <v>6.8573926862573395E-2</v>
      </c>
      <c r="L11" s="17">
        <v>0.110573871089719</v>
      </c>
      <c r="M11" s="17"/>
      <c r="N11" s="17">
        <v>6.5972911160003103E-2</v>
      </c>
      <c r="O11" s="17">
        <v>8.8462814767165901E-2</v>
      </c>
      <c r="P11" s="17">
        <v>8.0083515699641797E-2</v>
      </c>
      <c r="Q11" s="17">
        <v>0.112045680069308</v>
      </c>
      <c r="R11" s="17"/>
      <c r="S11" s="17">
        <v>9.9824436618006399E-2</v>
      </c>
      <c r="T11" s="17">
        <v>6.3421049368631494E-2</v>
      </c>
      <c r="U11" s="17">
        <v>9.6059828647766493E-2</v>
      </c>
      <c r="V11" s="17">
        <v>0.13825532188539699</v>
      </c>
      <c r="W11" s="17">
        <v>6.6896111050258597E-2</v>
      </c>
      <c r="X11" s="17">
        <v>5.4212577356497697E-2</v>
      </c>
      <c r="Y11" s="17">
        <v>8.6377763841665206E-2</v>
      </c>
      <c r="Z11" s="17">
        <v>7.8836306219829497E-2</v>
      </c>
      <c r="AA11" s="17">
        <v>0.10451634921726299</v>
      </c>
      <c r="AB11" s="17">
        <v>7.4268958968403798E-2</v>
      </c>
      <c r="AC11" s="17">
        <v>9.09011561816747E-2</v>
      </c>
      <c r="AD11" s="17">
        <v>6.1998171342911398E-2</v>
      </c>
      <c r="AE11" s="17"/>
      <c r="AF11" s="17">
        <v>9.2254024277054106E-2</v>
      </c>
      <c r="AG11" s="17">
        <v>8.6911098945243695E-2</v>
      </c>
      <c r="AH11" s="17">
        <v>0.101238845462223</v>
      </c>
      <c r="AI11" s="17">
        <v>6.2981672778308295E-2</v>
      </c>
      <c r="AJ11" s="17"/>
      <c r="AK11" s="17">
        <v>2.1240544616363599E-2</v>
      </c>
      <c r="AL11" s="17">
        <v>4.46186735177031E-2</v>
      </c>
      <c r="AM11" s="17"/>
      <c r="AN11" s="17">
        <v>8.1301391218387795E-2</v>
      </c>
      <c r="AO11" s="17">
        <v>8.0028497852984895E-2</v>
      </c>
      <c r="AP11" s="17">
        <v>5.7511000968383498E-2</v>
      </c>
      <c r="AQ11" s="17">
        <v>0.124398168359297</v>
      </c>
      <c r="AR11" s="17">
        <v>8.0995812983728002E-2</v>
      </c>
      <c r="AS11" s="17">
        <v>8.7236406687900794E-2</v>
      </c>
      <c r="AT11" s="17"/>
      <c r="AU11" s="17">
        <v>7.0501679803107398E-2</v>
      </c>
      <c r="AV11" s="17">
        <v>0.109196666889981</v>
      </c>
      <c r="AW11" s="17"/>
      <c r="AX11" s="17">
        <v>8.8312609712353801E-2</v>
      </c>
      <c r="AY11" s="17">
        <v>8.54172977761542E-2</v>
      </c>
      <c r="AZ11" s="17"/>
      <c r="BA11" s="17">
        <v>9.1407497320066103E-2</v>
      </c>
      <c r="BB11" s="17">
        <v>6.2494174811826703E-2</v>
      </c>
      <c r="BC11" s="17"/>
      <c r="BD11" s="17">
        <v>7.6874426011461494E-2</v>
      </c>
      <c r="BE11" s="17"/>
      <c r="BF11" s="17">
        <v>8.8522830029537106E-2</v>
      </c>
      <c r="BG11" s="17"/>
      <c r="BH11" s="17">
        <v>8.1821612295542898E-2</v>
      </c>
      <c r="BI11" s="17"/>
      <c r="BJ11" s="17">
        <v>8.5632818522294707E-2</v>
      </c>
      <c r="BK11" s="17"/>
      <c r="BL11" s="17">
        <v>0.111672768136128</v>
      </c>
      <c r="BM11" s="17">
        <v>5.5154166516215998E-2</v>
      </c>
      <c r="BN11" s="17">
        <v>9.7198608683938398E-2</v>
      </c>
      <c r="BO11" s="17">
        <v>9.2994658631323501E-2</v>
      </c>
      <c r="BP11" s="17"/>
      <c r="BQ11" s="17">
        <v>6.2610970487997103E-2</v>
      </c>
      <c r="BR11" s="17">
        <v>7.8021590455171902E-2</v>
      </c>
      <c r="BS11" s="17">
        <v>0.13308316003922599</v>
      </c>
      <c r="BT11" s="17">
        <v>0.107653812968171</v>
      </c>
      <c r="BU11" s="17">
        <v>9.6798736718692296E-2</v>
      </c>
      <c r="BV11" s="17">
        <v>0.10258348872156101</v>
      </c>
      <c r="BW11" s="17"/>
      <c r="BX11" s="17">
        <v>5.0526022312828399E-2</v>
      </c>
      <c r="BY11" s="17">
        <v>9.2791383800692698E-2</v>
      </c>
      <c r="BZ11" s="17">
        <v>0.10066137293932501</v>
      </c>
      <c r="CA11" s="17">
        <v>0.107350649630546</v>
      </c>
      <c r="CB11" s="17">
        <v>9.1178089562537507E-2</v>
      </c>
      <c r="CC11" s="17">
        <v>0.12321713725365301</v>
      </c>
    </row>
    <row r="12" spans="2:81" x14ac:dyDescent="0.35">
      <c r="B12" s="18" t="s">
        <v>102</v>
      </c>
      <c r="C12" s="17">
        <v>5.6432546783579098E-2</v>
      </c>
      <c r="D12" s="17">
        <v>8.0059396301817007E-2</v>
      </c>
      <c r="E12" s="17">
        <v>3.3871213202067298E-2</v>
      </c>
      <c r="F12" s="17"/>
      <c r="G12" s="17">
        <v>8.5315147855466594E-2</v>
      </c>
      <c r="H12" s="17">
        <v>0.106308246501294</v>
      </c>
      <c r="I12" s="17">
        <v>6.3479318722592007E-2</v>
      </c>
      <c r="J12" s="17">
        <v>3.7314666149132099E-2</v>
      </c>
      <c r="K12" s="17">
        <v>2.16744713109129E-2</v>
      </c>
      <c r="L12" s="17">
        <v>2.52839429330164E-2</v>
      </c>
      <c r="M12" s="17"/>
      <c r="N12" s="17">
        <v>5.56971197077765E-2</v>
      </c>
      <c r="O12" s="17">
        <v>5.12743168251273E-2</v>
      </c>
      <c r="P12" s="17">
        <v>8.16899159127705E-2</v>
      </c>
      <c r="Q12" s="17">
        <v>3.8616706343717201E-2</v>
      </c>
      <c r="R12" s="17"/>
      <c r="S12" s="17">
        <v>7.8744420828795306E-2</v>
      </c>
      <c r="T12" s="17">
        <v>5.9743131842578998E-2</v>
      </c>
      <c r="U12" s="17">
        <v>6.8261469045441003E-2</v>
      </c>
      <c r="V12" s="17">
        <v>5.2845535556935601E-2</v>
      </c>
      <c r="W12" s="17">
        <v>6.3952525870281496E-2</v>
      </c>
      <c r="X12" s="17">
        <v>6.5133433345362493E-2</v>
      </c>
      <c r="Y12" s="17">
        <v>3.5175745011410103E-2</v>
      </c>
      <c r="Z12" s="17">
        <v>5.6299915946338201E-2</v>
      </c>
      <c r="AA12" s="17">
        <v>5.4069385344257599E-2</v>
      </c>
      <c r="AB12" s="17">
        <v>3.3241631131642198E-2</v>
      </c>
      <c r="AC12" s="17">
        <v>0</v>
      </c>
      <c r="AD12" s="17">
        <v>8.4137090921405505E-2</v>
      </c>
      <c r="AE12" s="17"/>
      <c r="AF12" s="17">
        <v>5.6435454003011198E-2</v>
      </c>
      <c r="AG12" s="17">
        <v>4.8797830443109702E-2</v>
      </c>
      <c r="AH12" s="17">
        <v>2.17276497583061E-2</v>
      </c>
      <c r="AI12" s="17">
        <v>6.4533745637591303E-2</v>
      </c>
      <c r="AJ12" s="17"/>
      <c r="AK12" s="17">
        <v>7.8968925398704301E-2</v>
      </c>
      <c r="AL12" s="17">
        <v>7.4650590442568901E-2</v>
      </c>
      <c r="AM12" s="17"/>
      <c r="AN12" s="17">
        <v>7.7153279398440106E-2</v>
      </c>
      <c r="AO12" s="17">
        <v>4.7863784380787297E-2</v>
      </c>
      <c r="AP12" s="17">
        <v>7.1499047567846002E-2</v>
      </c>
      <c r="AQ12" s="17">
        <v>4.6748639551491201E-2</v>
      </c>
      <c r="AR12" s="17">
        <v>2.8409476029560701E-2</v>
      </c>
      <c r="AS12" s="17">
        <v>4.82533613892921E-2</v>
      </c>
      <c r="AT12" s="17"/>
      <c r="AU12" s="17">
        <v>5.8385048253642602E-2</v>
      </c>
      <c r="AV12" s="17">
        <v>5.3914944851161203E-2</v>
      </c>
      <c r="AW12" s="17"/>
      <c r="AX12" s="17">
        <v>5.7192683447379197E-2</v>
      </c>
      <c r="AY12" s="17">
        <v>5.6252576018692699E-2</v>
      </c>
      <c r="AZ12" s="17"/>
      <c r="BA12" s="17">
        <v>4.3989812467131899E-2</v>
      </c>
      <c r="BB12" s="17">
        <v>0.11869471051173699</v>
      </c>
      <c r="BC12" s="17"/>
      <c r="BD12" s="17">
        <v>4.0920867613141898E-2</v>
      </c>
      <c r="BE12" s="17"/>
      <c r="BF12" s="17">
        <v>4.7742868834465199E-2</v>
      </c>
      <c r="BG12" s="17"/>
      <c r="BH12" s="17">
        <v>2.2261250679780901E-2</v>
      </c>
      <c r="BI12" s="17"/>
      <c r="BJ12" s="17">
        <v>0</v>
      </c>
      <c r="BK12" s="17"/>
      <c r="BL12" s="17">
        <v>7.0616590915909994E-2</v>
      </c>
      <c r="BM12" s="17">
        <v>5.0880066583133599E-2</v>
      </c>
      <c r="BN12" s="17">
        <v>5.0998609281550998E-2</v>
      </c>
      <c r="BO12" s="17">
        <v>5.9475794608804797E-2</v>
      </c>
      <c r="BP12" s="17"/>
      <c r="BQ12" s="17">
        <v>7.8751507493581493E-2</v>
      </c>
      <c r="BR12" s="17">
        <v>3.2048423113130303E-2</v>
      </c>
      <c r="BS12" s="17">
        <v>8.23838695240795E-2</v>
      </c>
      <c r="BT12" s="17">
        <v>3.47066636893886E-2</v>
      </c>
      <c r="BU12" s="17">
        <v>5.0011004898523302E-2</v>
      </c>
      <c r="BV12" s="17">
        <v>3.9178698375619901E-2</v>
      </c>
      <c r="BW12" s="17"/>
      <c r="BX12" s="17">
        <v>8.6858124929688904E-2</v>
      </c>
      <c r="BY12" s="17">
        <v>4.9958325665130102E-2</v>
      </c>
      <c r="BZ12" s="17">
        <v>7.9355824196901598E-2</v>
      </c>
      <c r="CA12" s="17">
        <v>1.8418306974905801E-2</v>
      </c>
      <c r="CB12" s="17">
        <v>4.7776811272678403E-2</v>
      </c>
      <c r="CC12" s="17">
        <v>3.5014875507625297E-2</v>
      </c>
    </row>
    <row r="13" spans="2:81" x14ac:dyDescent="0.35">
      <c r="B13" s="18" t="s">
        <v>429</v>
      </c>
      <c r="C13" s="17">
        <v>3.6370469170485399E-2</v>
      </c>
      <c r="D13" s="17">
        <v>4.7714396135920503E-2</v>
      </c>
      <c r="E13" s="17">
        <v>2.55640200242351E-2</v>
      </c>
      <c r="F13" s="17"/>
      <c r="G13" s="17">
        <v>5.0939671693865297E-2</v>
      </c>
      <c r="H13" s="17">
        <v>6.78854507508308E-2</v>
      </c>
      <c r="I13" s="17">
        <v>4.7793047139769999E-2</v>
      </c>
      <c r="J13" s="17">
        <v>2.8957668239058799E-2</v>
      </c>
      <c r="K13" s="17">
        <v>1.7352286097173299E-2</v>
      </c>
      <c r="L13" s="17">
        <v>6.8367113799076701E-3</v>
      </c>
      <c r="M13" s="17"/>
      <c r="N13" s="17">
        <v>4.2468322697237798E-2</v>
      </c>
      <c r="O13" s="17">
        <v>2.1085264393494001E-2</v>
      </c>
      <c r="P13" s="17">
        <v>5.0979830226317899E-2</v>
      </c>
      <c r="Q13" s="17">
        <v>3.3538024519031699E-2</v>
      </c>
      <c r="R13" s="17"/>
      <c r="S13" s="17">
        <v>5.4656890908884898E-2</v>
      </c>
      <c r="T13" s="17">
        <v>2.83634555662204E-2</v>
      </c>
      <c r="U13" s="17">
        <v>1.0971943978110099E-2</v>
      </c>
      <c r="V13" s="17">
        <v>3.0056441289312501E-2</v>
      </c>
      <c r="W13" s="17">
        <v>1.0941103058982399E-2</v>
      </c>
      <c r="X13" s="17">
        <v>5.65089084713385E-2</v>
      </c>
      <c r="Y13" s="17">
        <v>1.69460045892923E-2</v>
      </c>
      <c r="Z13" s="17">
        <v>3.3677785136310603E-2</v>
      </c>
      <c r="AA13" s="17">
        <v>4.7058699807219599E-2</v>
      </c>
      <c r="AB13" s="17">
        <v>4.6392549199850398E-2</v>
      </c>
      <c r="AC13" s="17">
        <v>1.7294393938286599E-2</v>
      </c>
      <c r="AD13" s="17">
        <v>6.8385597058131797E-2</v>
      </c>
      <c r="AE13" s="17"/>
      <c r="AF13" s="17">
        <v>3.6387195828925398E-2</v>
      </c>
      <c r="AG13" s="17">
        <v>4.4423500164805403E-2</v>
      </c>
      <c r="AH13" s="17">
        <v>3.95682290387964E-2</v>
      </c>
      <c r="AI13" s="17">
        <v>4.5204234937462097E-2</v>
      </c>
      <c r="AJ13" s="17"/>
      <c r="AK13" s="17">
        <v>2.0818078128174801E-2</v>
      </c>
      <c r="AL13" s="17">
        <v>3.8628166133359502E-2</v>
      </c>
      <c r="AM13" s="17"/>
      <c r="AN13" s="17">
        <v>5.72033748530461E-2</v>
      </c>
      <c r="AO13" s="17">
        <v>2.09565392143711E-2</v>
      </c>
      <c r="AP13" s="17">
        <v>4.1587231230627401E-2</v>
      </c>
      <c r="AQ13" s="17">
        <v>2.45810499005924E-2</v>
      </c>
      <c r="AR13" s="17">
        <v>3.7538963094099098E-2</v>
      </c>
      <c r="AS13" s="17">
        <v>3.4657650129781101E-2</v>
      </c>
      <c r="AT13" s="17"/>
      <c r="AU13" s="17">
        <v>3.6297941043595898E-2</v>
      </c>
      <c r="AV13" s="17">
        <v>3.4542562681267902E-2</v>
      </c>
      <c r="AW13" s="17"/>
      <c r="AX13" s="17">
        <v>3.7396112893996303E-2</v>
      </c>
      <c r="AY13" s="17">
        <v>3.6127636671789101E-2</v>
      </c>
      <c r="AZ13" s="17"/>
      <c r="BA13" s="17">
        <v>3.4415185796704703E-2</v>
      </c>
      <c r="BB13" s="17">
        <v>4.7080189658404499E-2</v>
      </c>
      <c r="BC13" s="17"/>
      <c r="BD13" s="17">
        <v>3.9691209823478797E-2</v>
      </c>
      <c r="BE13" s="17"/>
      <c r="BF13" s="17">
        <v>3.27133369430163E-2</v>
      </c>
      <c r="BG13" s="17"/>
      <c r="BH13" s="17">
        <v>6.2652219845535803E-2</v>
      </c>
      <c r="BI13" s="17"/>
      <c r="BJ13" s="17">
        <v>5.5068652195982101E-2</v>
      </c>
      <c r="BK13" s="17"/>
      <c r="BL13" s="17">
        <v>3.3648460671894698E-2</v>
      </c>
      <c r="BM13" s="17">
        <v>6.3468224717841096E-2</v>
      </c>
      <c r="BN13" s="17">
        <v>2.8455323976573101E-2</v>
      </c>
      <c r="BO13" s="17">
        <v>1.6526375789671699E-2</v>
      </c>
      <c r="BP13" s="17"/>
      <c r="BQ13" s="17">
        <v>2.7157949922373099E-2</v>
      </c>
      <c r="BR13" s="17">
        <v>2.94087027767913E-2</v>
      </c>
      <c r="BS13" s="17">
        <v>0.116059280955042</v>
      </c>
      <c r="BT13" s="17">
        <v>2.8601116210131099E-2</v>
      </c>
      <c r="BU13" s="17">
        <v>3.7081415016318502E-2</v>
      </c>
      <c r="BV13" s="17">
        <v>1.16259563566513E-2</v>
      </c>
      <c r="BW13" s="17"/>
      <c r="BX13" s="17">
        <v>3.1608839499151997E-2</v>
      </c>
      <c r="BY13" s="17">
        <v>4.0429772928320999E-2</v>
      </c>
      <c r="BZ13" s="17">
        <v>6.0481473654758401E-2</v>
      </c>
      <c r="CA13" s="17">
        <v>2.5583396752808098E-2</v>
      </c>
      <c r="CB13" s="17">
        <v>2.3590957265922499E-2</v>
      </c>
      <c r="CC13" s="17">
        <v>1.04434285571298E-2</v>
      </c>
    </row>
    <row r="14" spans="2:81" x14ac:dyDescent="0.35">
      <c r="B14" s="18" t="s">
        <v>87</v>
      </c>
      <c r="C14" s="19">
        <v>4.1381899274845202E-2</v>
      </c>
      <c r="D14" s="19">
        <v>3.65391975601723E-2</v>
      </c>
      <c r="E14" s="19">
        <v>4.6154014327166502E-2</v>
      </c>
      <c r="F14" s="19"/>
      <c r="G14" s="19">
        <v>2.5033673274307E-2</v>
      </c>
      <c r="H14" s="19">
        <v>1.37801997037244E-2</v>
      </c>
      <c r="I14" s="19">
        <v>4.9757887851028498E-2</v>
      </c>
      <c r="J14" s="19">
        <v>4.1700132319312903E-2</v>
      </c>
      <c r="K14" s="19">
        <v>6.3290922576435094E-2</v>
      </c>
      <c r="L14" s="19">
        <v>5.55955295805486E-2</v>
      </c>
      <c r="M14" s="19"/>
      <c r="N14" s="19">
        <v>4.2772363898561497E-2</v>
      </c>
      <c r="O14" s="19">
        <v>2.88168665085861E-2</v>
      </c>
      <c r="P14" s="19">
        <v>3.7508577250514E-2</v>
      </c>
      <c r="Q14" s="19">
        <v>5.7540903087344698E-2</v>
      </c>
      <c r="R14" s="19"/>
      <c r="S14" s="19">
        <v>2.3571594884809199E-2</v>
      </c>
      <c r="T14" s="19">
        <v>1.6384726242154899E-2</v>
      </c>
      <c r="U14" s="19">
        <v>6.4582732882913094E-2</v>
      </c>
      <c r="V14" s="19">
        <v>2.0091044775447198E-2</v>
      </c>
      <c r="W14" s="19">
        <v>8.62338262921334E-2</v>
      </c>
      <c r="X14" s="19">
        <v>4.4775096912445397E-2</v>
      </c>
      <c r="Y14" s="19">
        <v>5.0455485642681798E-2</v>
      </c>
      <c r="Z14" s="19">
        <v>4.7319708328454398E-2</v>
      </c>
      <c r="AA14" s="19">
        <v>3.4679324569354103E-2</v>
      </c>
      <c r="AB14" s="19">
        <v>4.3031288807898201E-2</v>
      </c>
      <c r="AC14" s="19">
        <v>5.3591595639239098E-2</v>
      </c>
      <c r="AD14" s="19">
        <v>8.3525976452020895E-2</v>
      </c>
      <c r="AE14" s="19"/>
      <c r="AF14" s="19">
        <v>4.2341691415597099E-2</v>
      </c>
      <c r="AG14" s="19">
        <v>4.1993485759265002E-2</v>
      </c>
      <c r="AH14" s="19">
        <v>4.1342607324989303E-2</v>
      </c>
      <c r="AI14" s="19">
        <v>8.4850981947411003E-2</v>
      </c>
      <c r="AJ14" s="19"/>
      <c r="AK14" s="19">
        <v>1.02842490141462E-2</v>
      </c>
      <c r="AL14" s="19">
        <v>7.3985600558308301E-2</v>
      </c>
      <c r="AM14" s="19"/>
      <c r="AN14" s="19">
        <v>3.4320826381589002E-2</v>
      </c>
      <c r="AO14" s="19">
        <v>2.4855820306658699E-2</v>
      </c>
      <c r="AP14" s="19">
        <v>4.0775310588072398E-2</v>
      </c>
      <c r="AQ14" s="19">
        <v>5.2144187126814699E-2</v>
      </c>
      <c r="AR14" s="19">
        <v>6.00679010731862E-2</v>
      </c>
      <c r="AS14" s="19">
        <v>8.2589876537903395E-2</v>
      </c>
      <c r="AT14" s="19"/>
      <c r="AU14" s="19">
        <v>5.01552714791638E-2</v>
      </c>
      <c r="AV14" s="19">
        <v>2.87645849323445E-2</v>
      </c>
      <c r="AW14" s="19"/>
      <c r="AX14" s="19">
        <v>6.5149167015072798E-2</v>
      </c>
      <c r="AY14" s="19">
        <v>3.57547356894371E-2</v>
      </c>
      <c r="AZ14" s="19"/>
      <c r="BA14" s="19">
        <v>4.1487246443908297E-2</v>
      </c>
      <c r="BB14" s="19">
        <v>3.7909796972744797E-2</v>
      </c>
      <c r="BC14" s="19"/>
      <c r="BD14" s="19">
        <v>4.4098047048249399E-2</v>
      </c>
      <c r="BE14" s="19"/>
      <c r="BF14" s="19">
        <v>4.5089146449205898E-2</v>
      </c>
      <c r="BG14" s="19"/>
      <c r="BH14" s="19">
        <v>1.9804153420912299E-2</v>
      </c>
      <c r="BI14" s="19"/>
      <c r="BJ14" s="19">
        <v>5.7538123867576299E-2</v>
      </c>
      <c r="BK14" s="19"/>
      <c r="BL14" s="19">
        <v>6.9805970053496702E-2</v>
      </c>
      <c r="BM14" s="19">
        <v>2.4555606962082799E-2</v>
      </c>
      <c r="BN14" s="19">
        <v>5.3628084784845702E-2</v>
      </c>
      <c r="BO14" s="19">
        <v>3.06486678539977E-2</v>
      </c>
      <c r="BP14" s="19"/>
      <c r="BQ14" s="19">
        <v>3.2211271485015902E-2</v>
      </c>
      <c r="BR14" s="19">
        <v>4.54188094692334E-2</v>
      </c>
      <c r="BS14" s="19">
        <v>5.4662185142250998E-2</v>
      </c>
      <c r="BT14" s="19">
        <v>3.5401509804639603E-2</v>
      </c>
      <c r="BU14" s="19">
        <v>2.5530148892421001E-2</v>
      </c>
      <c r="BV14" s="19">
        <v>4.7760134938977003E-2</v>
      </c>
      <c r="BW14" s="19"/>
      <c r="BX14" s="19">
        <v>2.5279077050103599E-2</v>
      </c>
      <c r="BY14" s="19">
        <v>4.1432522898722797E-2</v>
      </c>
      <c r="BZ14" s="19">
        <v>3.9302038721458897E-2</v>
      </c>
      <c r="CA14" s="19">
        <v>4.8226149120156603E-2</v>
      </c>
      <c r="CB14" s="19">
        <v>5.90115370744171E-2</v>
      </c>
      <c r="CC14" s="19">
        <v>4.2485432083511701E-2</v>
      </c>
    </row>
    <row r="15" spans="2:81" x14ac:dyDescent="0.35">
      <c r="B15" s="16" t="s">
        <v>629</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M19"/>
  <sheetViews>
    <sheetView showGridLines="0" topLeftCell="A3" workbookViewId="0">
      <pane xSplit="2" topLeftCell="C1" activePane="topRight" state="frozen"/>
      <selection pane="topRight" activeCell="B19" sqref="B19"/>
    </sheetView>
  </sheetViews>
  <sheetFormatPr defaultColWidth="10.90625" defaultRowHeight="14.5" x14ac:dyDescent="0.35"/>
  <cols>
    <col min="2" max="2" width="25.7265625" customWidth="1"/>
    <col min="3" max="13" width="20.7265625" customWidth="1"/>
  </cols>
  <sheetData>
    <row r="2" spans="2:13" ht="40" customHeight="1" x14ac:dyDescent="0.35">
      <c r="D2" s="31" t="s">
        <v>430</v>
      </c>
      <c r="E2" s="27"/>
      <c r="F2" s="27"/>
      <c r="G2" s="27"/>
      <c r="H2" s="27"/>
      <c r="I2" s="27"/>
      <c r="J2" s="27"/>
      <c r="K2" s="27"/>
      <c r="L2" s="27"/>
      <c r="M2" s="27"/>
    </row>
    <row r="6" spans="2:13" ht="50" customHeight="1" x14ac:dyDescent="0.35">
      <c r="B6" s="20" t="s">
        <v>15</v>
      </c>
      <c r="C6" s="20" t="s">
        <v>418</v>
      </c>
      <c r="D6" s="20" t="s">
        <v>419</v>
      </c>
      <c r="E6" s="20" t="s">
        <v>420</v>
      </c>
      <c r="F6" s="20" t="s">
        <v>421</v>
      </c>
      <c r="G6" s="20" t="s">
        <v>422</v>
      </c>
      <c r="H6" s="20" t="s">
        <v>423</v>
      </c>
      <c r="I6" s="20" t="s">
        <v>424</v>
      </c>
      <c r="J6" s="20" t="s">
        <v>425</v>
      </c>
      <c r="K6" s="20" t="s">
        <v>426</v>
      </c>
      <c r="L6" s="20" t="s">
        <v>427</v>
      </c>
    </row>
    <row r="7" spans="2:13" x14ac:dyDescent="0.35">
      <c r="B7" s="18" t="s">
        <v>428</v>
      </c>
      <c r="C7" s="17">
        <v>0.132390726155592</v>
      </c>
      <c r="D7" s="17">
        <v>8.5729194882805199E-2</v>
      </c>
      <c r="E7" s="17">
        <v>9.5417766089749195E-2</v>
      </c>
      <c r="F7" s="17">
        <v>0.113020919139713</v>
      </c>
      <c r="G7" s="17">
        <v>0.108242962072388</v>
      </c>
      <c r="H7" s="17">
        <v>0.12823660292202799</v>
      </c>
      <c r="I7" s="17">
        <v>0.64000136533072005</v>
      </c>
      <c r="J7" s="17">
        <v>0.51000907558702802</v>
      </c>
      <c r="K7" s="17">
        <v>0.385848354226973</v>
      </c>
      <c r="L7" s="17">
        <v>0.71674939931445603</v>
      </c>
    </row>
    <row r="8" spans="2:13" x14ac:dyDescent="0.35">
      <c r="B8" s="18" t="s">
        <v>58</v>
      </c>
      <c r="C8" s="17">
        <v>8.7539512395751501E-2</v>
      </c>
      <c r="D8" s="17">
        <v>6.1341671995156798E-2</v>
      </c>
      <c r="E8" s="17">
        <v>6.8812827119893297E-2</v>
      </c>
      <c r="F8" s="17">
        <v>8.9056872823693206E-2</v>
      </c>
      <c r="G8" s="17">
        <v>7.7601942019568507E-2</v>
      </c>
      <c r="H8" s="17">
        <v>9.4598446574440803E-2</v>
      </c>
      <c r="I8" s="17">
        <v>0.12783297643137601</v>
      </c>
      <c r="J8" s="17">
        <v>0.15203659308898601</v>
      </c>
      <c r="K8" s="17">
        <v>0.15039665909301</v>
      </c>
      <c r="L8" s="17">
        <v>0.103904433017076</v>
      </c>
    </row>
    <row r="9" spans="2:13" x14ac:dyDescent="0.35">
      <c r="B9" s="18" t="s">
        <v>59</v>
      </c>
      <c r="C9" s="17">
        <v>0.196517010687982</v>
      </c>
      <c r="D9" s="17">
        <v>0.174175887260757</v>
      </c>
      <c r="E9" s="17">
        <v>0.16934017784920599</v>
      </c>
      <c r="F9" s="17">
        <v>0.226418237953528</v>
      </c>
      <c r="G9" s="17">
        <v>0.16356372256205501</v>
      </c>
      <c r="H9" s="17">
        <v>0.21465373304077401</v>
      </c>
      <c r="I9" s="17">
        <v>8.5130565577113806E-2</v>
      </c>
      <c r="J9" s="17">
        <v>0.116160127083383</v>
      </c>
      <c r="K9" s="17">
        <v>0.18481763966572601</v>
      </c>
      <c r="L9" s="17">
        <v>6.5530586643807606E-2</v>
      </c>
    </row>
    <row r="10" spans="2:13" x14ac:dyDescent="0.35">
      <c r="B10" s="18" t="s">
        <v>102</v>
      </c>
      <c r="C10" s="17">
        <v>0.26991602440062801</v>
      </c>
      <c r="D10" s="17">
        <v>0.211049018779149</v>
      </c>
      <c r="E10" s="17">
        <v>0.28206955221399299</v>
      </c>
      <c r="F10" s="17">
        <v>0.28739294524612402</v>
      </c>
      <c r="G10" s="17">
        <v>0.29037601043101702</v>
      </c>
      <c r="H10" s="17">
        <v>0.27506966940852601</v>
      </c>
      <c r="I10" s="17">
        <v>5.8222495694632899E-2</v>
      </c>
      <c r="J10" s="17">
        <v>8.5885922181125604E-2</v>
      </c>
      <c r="K10" s="17">
        <v>9.6346077039624001E-2</v>
      </c>
      <c r="L10" s="17">
        <v>4.8383237342360698E-2</v>
      </c>
    </row>
    <row r="11" spans="2:13" x14ac:dyDescent="0.35">
      <c r="B11" s="18" t="s">
        <v>429</v>
      </c>
      <c r="C11" s="17">
        <v>0.28305885994880597</v>
      </c>
      <c r="D11" s="17">
        <v>0.43516726791933702</v>
      </c>
      <c r="E11" s="17">
        <v>0.35477311316195997</v>
      </c>
      <c r="F11" s="17">
        <v>0.24436550323196199</v>
      </c>
      <c r="G11" s="17">
        <v>0.330563297679975</v>
      </c>
      <c r="H11" s="17">
        <v>0.25202341245971899</v>
      </c>
      <c r="I11" s="17">
        <v>4.4870419281874602E-2</v>
      </c>
      <c r="J11" s="17">
        <v>0.106452442084846</v>
      </c>
      <c r="K11" s="17">
        <v>0.13570911623008999</v>
      </c>
      <c r="L11" s="17">
        <v>2.4189202129317699E-2</v>
      </c>
    </row>
    <row r="12" spans="2:13" x14ac:dyDescent="0.35">
      <c r="B12" s="18" t="s">
        <v>87</v>
      </c>
      <c r="C12" s="17">
        <v>3.0577866411240901E-2</v>
      </c>
      <c r="D12" s="17">
        <v>3.2536959162794699E-2</v>
      </c>
      <c r="E12" s="17">
        <v>2.9586563565198801E-2</v>
      </c>
      <c r="F12" s="17">
        <v>3.9745521604980003E-2</v>
      </c>
      <c r="G12" s="17">
        <v>2.9652065234996201E-2</v>
      </c>
      <c r="H12" s="17">
        <v>3.5418135594512103E-2</v>
      </c>
      <c r="I12" s="17">
        <v>4.3942177684282997E-2</v>
      </c>
      <c r="J12" s="17">
        <v>2.9455839974630801E-2</v>
      </c>
      <c r="K12" s="17">
        <v>4.68821537445758E-2</v>
      </c>
      <c r="L12" s="17">
        <v>4.1243141552982199E-2</v>
      </c>
    </row>
    <row r="13" spans="2:13" x14ac:dyDescent="0.35">
      <c r="B13" s="16" t="s">
        <v>628</v>
      </c>
      <c r="C13" s="16"/>
      <c r="D13" s="16"/>
      <c r="E13" s="16"/>
      <c r="F13" s="16"/>
      <c r="G13" s="16"/>
      <c r="H13" s="16"/>
      <c r="I13" s="16"/>
      <c r="J13" s="16"/>
      <c r="K13" s="16"/>
      <c r="L13" s="16"/>
    </row>
    <row r="14" spans="2:13" x14ac:dyDescent="0.35">
      <c r="B14" t="s">
        <v>90</v>
      </c>
    </row>
    <row r="15" spans="2:13" x14ac:dyDescent="0.35">
      <c r="B15" t="s">
        <v>91</v>
      </c>
    </row>
    <row r="19" spans="2:2" x14ac:dyDescent="0.35">
      <c r="B19"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CC19"/>
  <sheetViews>
    <sheetView showGridLines="0" topLeftCell="A4" workbookViewId="0">
      <pane xSplit="2" topLeftCell="BA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0.132390726155592</v>
      </c>
      <c r="D9" s="17">
        <v>0.12905113817337299</v>
      </c>
      <c r="E9" s="17">
        <v>0.135357913950689</v>
      </c>
      <c r="F9" s="17"/>
      <c r="G9" s="17">
        <v>5.3110215920126401E-2</v>
      </c>
      <c r="H9" s="17">
        <v>8.7906790721382203E-2</v>
      </c>
      <c r="I9" s="17">
        <v>0.11940872448567</v>
      </c>
      <c r="J9" s="17">
        <v>0.13765713748340999</v>
      </c>
      <c r="K9" s="17">
        <v>0.13922239279943999</v>
      </c>
      <c r="L9" s="17">
        <v>0.21479347116755801</v>
      </c>
      <c r="M9" s="17"/>
      <c r="N9" s="17">
        <v>0.110051353811491</v>
      </c>
      <c r="O9" s="17">
        <v>0.10223115748609</v>
      </c>
      <c r="P9" s="17">
        <v>0.145423727369655</v>
      </c>
      <c r="Q9" s="17">
        <v>0.17340047978923201</v>
      </c>
      <c r="R9" s="17"/>
      <c r="S9" s="17">
        <v>7.1783140610077498E-2</v>
      </c>
      <c r="T9" s="17">
        <v>0.123097868768805</v>
      </c>
      <c r="U9" s="17">
        <v>0.184218578753989</v>
      </c>
      <c r="V9" s="17">
        <v>0.16017402938509701</v>
      </c>
      <c r="W9" s="17">
        <v>9.2881090499566707E-2</v>
      </c>
      <c r="X9" s="17">
        <v>0.106949555942786</v>
      </c>
      <c r="Y9" s="17">
        <v>9.1610008452828698E-2</v>
      </c>
      <c r="Z9" s="17">
        <v>0.14650807421397599</v>
      </c>
      <c r="AA9" s="17">
        <v>0.13290066303269901</v>
      </c>
      <c r="AB9" s="17">
        <v>0.17249539449647999</v>
      </c>
      <c r="AC9" s="17">
        <v>0.24272757084555499</v>
      </c>
      <c r="AD9" s="17">
        <v>0.17992540285519701</v>
      </c>
      <c r="AE9" s="17"/>
      <c r="AF9" s="17">
        <v>0.123147510937101</v>
      </c>
      <c r="AG9" s="17">
        <v>0.15385109008877601</v>
      </c>
      <c r="AH9" s="17">
        <v>0.21479599145930101</v>
      </c>
      <c r="AI9" s="17">
        <v>0.23159359994724499</v>
      </c>
      <c r="AJ9" s="17"/>
      <c r="AK9" s="17">
        <v>0.10611579556766999</v>
      </c>
      <c r="AL9" s="17">
        <v>8.30136268514019E-2</v>
      </c>
      <c r="AM9" s="17"/>
      <c r="AN9" s="17">
        <v>0.102853167166906</v>
      </c>
      <c r="AO9" s="17">
        <v>0.128378238182143</v>
      </c>
      <c r="AP9" s="17">
        <v>0.15948470555535299</v>
      </c>
      <c r="AQ9" s="17">
        <v>0.16444993551107001</v>
      </c>
      <c r="AR9" s="17">
        <v>0.147717462122126</v>
      </c>
      <c r="AS9" s="17">
        <v>9.1314274088839797E-2</v>
      </c>
      <c r="AT9" s="17"/>
      <c r="AU9" s="17">
        <v>0.136252877561652</v>
      </c>
      <c r="AV9" s="17">
        <v>0.12377019487916199</v>
      </c>
      <c r="AW9" s="17"/>
      <c r="AX9" s="17">
        <v>0.21050573903818201</v>
      </c>
      <c r="AY9" s="17">
        <v>0.1134622590011</v>
      </c>
      <c r="AZ9" s="17"/>
      <c r="BA9" s="17">
        <v>0.141827139742429</v>
      </c>
      <c r="BB9" s="17">
        <v>7.2227850452350306E-2</v>
      </c>
      <c r="BC9" s="17"/>
      <c r="BD9" s="17">
        <v>0.10486865389102799</v>
      </c>
      <c r="BE9" s="17"/>
      <c r="BF9" s="17">
        <v>0.11252455565691501</v>
      </c>
      <c r="BG9" s="17"/>
      <c r="BH9" s="17">
        <v>0.159762408968954</v>
      </c>
      <c r="BI9" s="17"/>
      <c r="BJ9" s="17">
        <v>0.18488274966588</v>
      </c>
      <c r="BK9" s="17"/>
      <c r="BL9" s="17">
        <v>0.30545022802632399</v>
      </c>
      <c r="BM9" s="17">
        <v>2.2520778051296399E-2</v>
      </c>
      <c r="BN9" s="17">
        <v>0.16979953495491201</v>
      </c>
      <c r="BO9" s="17">
        <v>7.6721548593532196E-2</v>
      </c>
      <c r="BP9" s="17"/>
      <c r="BQ9" s="17">
        <v>9.0233716139965905E-2</v>
      </c>
      <c r="BR9" s="17">
        <v>0.10477993277125</v>
      </c>
      <c r="BS9" s="17">
        <v>0.20154560780863801</v>
      </c>
      <c r="BT9" s="17">
        <v>0.12631732408173199</v>
      </c>
      <c r="BU9" s="17">
        <v>0.118316133477433</v>
      </c>
      <c r="BV9" s="17">
        <v>0.20352523344514001</v>
      </c>
      <c r="BW9" s="17"/>
      <c r="BX9" s="17">
        <v>8.7579416998607398E-2</v>
      </c>
      <c r="BY9" s="17">
        <v>8.5761964297099799E-2</v>
      </c>
      <c r="BZ9" s="17">
        <v>0.17210209420843101</v>
      </c>
      <c r="CA9" s="17">
        <v>9.2416125790414E-2</v>
      </c>
      <c r="CB9" s="17">
        <v>0.12793693342190901</v>
      </c>
      <c r="CC9" s="17">
        <v>0.23906205801834701</v>
      </c>
    </row>
    <row r="10" spans="2:81" x14ac:dyDescent="0.35">
      <c r="B10" s="18" t="s">
        <v>58</v>
      </c>
      <c r="C10" s="17">
        <v>8.7539512395751501E-2</v>
      </c>
      <c r="D10" s="17">
        <v>8.2325972173380405E-2</v>
      </c>
      <c r="E10" s="17">
        <v>8.7347628216456405E-2</v>
      </c>
      <c r="F10" s="17"/>
      <c r="G10" s="17">
        <v>8.6591793688316904E-2</v>
      </c>
      <c r="H10" s="17">
        <v>7.6161537007520499E-2</v>
      </c>
      <c r="I10" s="17">
        <v>6.4520404984741098E-2</v>
      </c>
      <c r="J10" s="17">
        <v>8.7755200268080299E-2</v>
      </c>
      <c r="K10" s="17">
        <v>0.12074434016947699</v>
      </c>
      <c r="L10" s="17">
        <v>9.1724698077296302E-2</v>
      </c>
      <c r="M10" s="17"/>
      <c r="N10" s="17">
        <v>9.4373804598473901E-2</v>
      </c>
      <c r="O10" s="17">
        <v>7.0179243449665002E-2</v>
      </c>
      <c r="P10" s="17">
        <v>8.3957563447958503E-2</v>
      </c>
      <c r="Q10" s="17">
        <v>0.102822362406038</v>
      </c>
      <c r="R10" s="17"/>
      <c r="S10" s="17">
        <v>6.1895790636312203E-2</v>
      </c>
      <c r="T10" s="17">
        <v>0.11563074307581001</v>
      </c>
      <c r="U10" s="17">
        <v>7.7539074810826003E-2</v>
      </c>
      <c r="V10" s="17">
        <v>8.2419952393162604E-2</v>
      </c>
      <c r="W10" s="17">
        <v>8.9215774356223798E-2</v>
      </c>
      <c r="X10" s="17">
        <v>0.11326474992153</v>
      </c>
      <c r="Y10" s="17">
        <v>7.71898937219892E-2</v>
      </c>
      <c r="Z10" s="17">
        <v>0.13185185028638399</v>
      </c>
      <c r="AA10" s="17">
        <v>5.4898823316319997E-2</v>
      </c>
      <c r="AB10" s="17">
        <v>0.107752802089479</v>
      </c>
      <c r="AC10" s="17">
        <v>7.4738595279977699E-2</v>
      </c>
      <c r="AD10" s="17">
        <v>0.12789378084154099</v>
      </c>
      <c r="AE10" s="17"/>
      <c r="AF10" s="17">
        <v>8.8232317240169403E-2</v>
      </c>
      <c r="AG10" s="17">
        <v>0.109025108367239</v>
      </c>
      <c r="AH10" s="17">
        <v>5.38245594713029E-2</v>
      </c>
      <c r="AI10" s="17">
        <v>0.113910349295956</v>
      </c>
      <c r="AJ10" s="17"/>
      <c r="AK10" s="17">
        <v>6.8625515851528998E-2</v>
      </c>
      <c r="AL10" s="17">
        <v>9.8049928441320794E-2</v>
      </c>
      <c r="AM10" s="17"/>
      <c r="AN10" s="17">
        <v>6.0045071974194703E-2</v>
      </c>
      <c r="AO10" s="17">
        <v>9.0453567714939995E-2</v>
      </c>
      <c r="AP10" s="17">
        <v>9.6659367234892199E-2</v>
      </c>
      <c r="AQ10" s="17">
        <v>9.1864685042293295E-2</v>
      </c>
      <c r="AR10" s="17">
        <v>0.12720448960250699</v>
      </c>
      <c r="AS10" s="17">
        <v>9.0248856683606896E-2</v>
      </c>
      <c r="AT10" s="17"/>
      <c r="AU10" s="17">
        <v>6.7130718035003395E-2</v>
      </c>
      <c r="AV10" s="17">
        <v>0.11674866530615401</v>
      </c>
      <c r="AW10" s="17"/>
      <c r="AX10" s="17">
        <v>8.4182733270045398E-2</v>
      </c>
      <c r="AY10" s="17">
        <v>8.8352911524563302E-2</v>
      </c>
      <c r="AZ10" s="17"/>
      <c r="BA10" s="17">
        <v>9.4214099168344306E-2</v>
      </c>
      <c r="BB10" s="17">
        <v>5.32711656808912E-2</v>
      </c>
      <c r="BC10" s="17"/>
      <c r="BD10" s="17">
        <v>7.39543549609913E-2</v>
      </c>
      <c r="BE10" s="17"/>
      <c r="BF10" s="17">
        <v>7.0679048199365102E-2</v>
      </c>
      <c r="BG10" s="17"/>
      <c r="BH10" s="17">
        <v>0.106148222629233</v>
      </c>
      <c r="BI10" s="17"/>
      <c r="BJ10" s="17">
        <v>5.4832512785872298E-2</v>
      </c>
      <c r="BK10" s="17"/>
      <c r="BL10" s="17">
        <v>0.18010218093909999</v>
      </c>
      <c r="BM10" s="17">
        <v>2.8477570633876799E-2</v>
      </c>
      <c r="BN10" s="17">
        <v>9.1865814196885401E-2</v>
      </c>
      <c r="BO10" s="17">
        <v>7.6711824839440598E-2</v>
      </c>
      <c r="BP10" s="17"/>
      <c r="BQ10" s="17">
        <v>8.1435654670329094E-2</v>
      </c>
      <c r="BR10" s="17">
        <v>4.8806758340220698E-2</v>
      </c>
      <c r="BS10" s="17">
        <v>9.0598581456902999E-2</v>
      </c>
      <c r="BT10" s="17">
        <v>0.13436777370991199</v>
      </c>
      <c r="BU10" s="17">
        <v>0.115290208054126</v>
      </c>
      <c r="BV10" s="17">
        <v>8.2510810542387902E-2</v>
      </c>
      <c r="BW10" s="17"/>
      <c r="BX10" s="17">
        <v>7.95115126994351E-2</v>
      </c>
      <c r="BY10" s="17">
        <v>4.0002553562501E-2</v>
      </c>
      <c r="BZ10" s="17">
        <v>7.7118254285823001E-2</v>
      </c>
      <c r="CA10" s="17">
        <v>0.136562127009801</v>
      </c>
      <c r="CB10" s="17">
        <v>0.115381770810873</v>
      </c>
      <c r="CC10" s="17">
        <v>0.100576221971703</v>
      </c>
    </row>
    <row r="11" spans="2:81" x14ac:dyDescent="0.35">
      <c r="B11" s="18" t="s">
        <v>59</v>
      </c>
      <c r="C11" s="17">
        <v>0.196517010687982</v>
      </c>
      <c r="D11" s="17">
        <v>0.18504719258995</v>
      </c>
      <c r="E11" s="17">
        <v>0.209598900004448</v>
      </c>
      <c r="F11" s="17"/>
      <c r="G11" s="17">
        <v>0.16961835348732601</v>
      </c>
      <c r="H11" s="17">
        <v>0.193239754844412</v>
      </c>
      <c r="I11" s="17">
        <v>0.19078663246932001</v>
      </c>
      <c r="J11" s="17">
        <v>0.20733738938229199</v>
      </c>
      <c r="K11" s="17">
        <v>0.21365272417825401</v>
      </c>
      <c r="L11" s="17">
        <v>0.20019802367836001</v>
      </c>
      <c r="M11" s="17"/>
      <c r="N11" s="17">
        <v>0.16810831535853199</v>
      </c>
      <c r="O11" s="17">
        <v>0.20822266768537401</v>
      </c>
      <c r="P11" s="17">
        <v>0.19724188668148701</v>
      </c>
      <c r="Q11" s="17">
        <v>0.21365760972775599</v>
      </c>
      <c r="R11" s="17"/>
      <c r="S11" s="17">
        <v>0.21457539960261099</v>
      </c>
      <c r="T11" s="17">
        <v>0.20885859670424201</v>
      </c>
      <c r="U11" s="17">
        <v>0.18548283198667601</v>
      </c>
      <c r="V11" s="17">
        <v>0.203979692916888</v>
      </c>
      <c r="W11" s="17">
        <v>0.17207217927648999</v>
      </c>
      <c r="X11" s="17">
        <v>0.21149352762942999</v>
      </c>
      <c r="Y11" s="17">
        <v>0.16837195863246199</v>
      </c>
      <c r="Z11" s="17">
        <v>0.122739856327632</v>
      </c>
      <c r="AA11" s="17">
        <v>0.16525145441383701</v>
      </c>
      <c r="AB11" s="17">
        <v>0.24832535711868201</v>
      </c>
      <c r="AC11" s="17">
        <v>0.171130131973141</v>
      </c>
      <c r="AD11" s="17">
        <v>0.26631212319771302</v>
      </c>
      <c r="AE11" s="17"/>
      <c r="AF11" s="17">
        <v>0.18903320491048201</v>
      </c>
      <c r="AG11" s="17">
        <v>0.26754052819841101</v>
      </c>
      <c r="AH11" s="17">
        <v>0.243221963740929</v>
      </c>
      <c r="AI11" s="17">
        <v>0.23719454359383299</v>
      </c>
      <c r="AJ11" s="17"/>
      <c r="AK11" s="17">
        <v>0.14623934993204199</v>
      </c>
      <c r="AL11" s="17">
        <v>0.192747454986716</v>
      </c>
      <c r="AM11" s="17"/>
      <c r="AN11" s="17">
        <v>0.17150772902217001</v>
      </c>
      <c r="AO11" s="17">
        <v>0.21281873302243901</v>
      </c>
      <c r="AP11" s="17">
        <v>0.19416760704184</v>
      </c>
      <c r="AQ11" s="17">
        <v>0.21786183368506801</v>
      </c>
      <c r="AR11" s="17">
        <v>0.20618768835023099</v>
      </c>
      <c r="AS11" s="17">
        <v>0.141682268889571</v>
      </c>
      <c r="AT11" s="17"/>
      <c r="AU11" s="17">
        <v>0.19433364808649201</v>
      </c>
      <c r="AV11" s="17">
        <v>0.20072785152776901</v>
      </c>
      <c r="AW11" s="17"/>
      <c r="AX11" s="17">
        <v>0.21853994125986001</v>
      </c>
      <c r="AY11" s="17">
        <v>0.191180516426604</v>
      </c>
      <c r="AZ11" s="17"/>
      <c r="BA11" s="17">
        <v>0.20896774553942599</v>
      </c>
      <c r="BB11" s="17">
        <v>0.13379115210067799</v>
      </c>
      <c r="BC11" s="17"/>
      <c r="BD11" s="17">
        <v>0.16621425295373801</v>
      </c>
      <c r="BE11" s="17"/>
      <c r="BF11" s="17">
        <v>0.17187065265965501</v>
      </c>
      <c r="BG11" s="17"/>
      <c r="BH11" s="17">
        <v>0.25859276428198502</v>
      </c>
      <c r="BI11" s="17"/>
      <c r="BJ11" s="17">
        <v>0.228211297651704</v>
      </c>
      <c r="BK11" s="17"/>
      <c r="BL11" s="17">
        <v>0.222091960664243</v>
      </c>
      <c r="BM11" s="17">
        <v>0.109763789747254</v>
      </c>
      <c r="BN11" s="17">
        <v>0.22661336804871501</v>
      </c>
      <c r="BO11" s="17">
        <v>0.235772423588787</v>
      </c>
      <c r="BP11" s="17"/>
      <c r="BQ11" s="17">
        <v>0.20096825334233701</v>
      </c>
      <c r="BR11" s="17">
        <v>0.182502767968379</v>
      </c>
      <c r="BS11" s="17">
        <v>0.23351550805202201</v>
      </c>
      <c r="BT11" s="17">
        <v>0.17827116844937499</v>
      </c>
      <c r="BU11" s="17">
        <v>0.27882301022371297</v>
      </c>
      <c r="BV11" s="17">
        <v>0.16673541514656301</v>
      </c>
      <c r="BW11" s="17"/>
      <c r="BX11" s="17">
        <v>0.17546918743914999</v>
      </c>
      <c r="BY11" s="17">
        <v>0.19801261717565399</v>
      </c>
      <c r="BZ11" s="17">
        <v>0.22034764512674701</v>
      </c>
      <c r="CA11" s="17">
        <v>0.19810272442819399</v>
      </c>
      <c r="CB11" s="17">
        <v>0.25519223743698</v>
      </c>
      <c r="CC11" s="17">
        <v>0.17894892806508</v>
      </c>
    </row>
    <row r="12" spans="2:81" x14ac:dyDescent="0.35">
      <c r="B12" s="18" t="s">
        <v>102</v>
      </c>
      <c r="C12" s="17">
        <v>0.26991602440062801</v>
      </c>
      <c r="D12" s="17">
        <v>0.28395825666023999</v>
      </c>
      <c r="E12" s="17">
        <v>0.25774569791076901</v>
      </c>
      <c r="F12" s="17"/>
      <c r="G12" s="17">
        <v>0.33482760575611398</v>
      </c>
      <c r="H12" s="17">
        <v>0.245381907890971</v>
      </c>
      <c r="I12" s="17">
        <v>0.30545061822622099</v>
      </c>
      <c r="J12" s="17">
        <v>0.269076262519167</v>
      </c>
      <c r="K12" s="17">
        <v>0.24127059848995999</v>
      </c>
      <c r="L12" s="17">
        <v>0.24280681826592401</v>
      </c>
      <c r="M12" s="17"/>
      <c r="N12" s="17">
        <v>0.26578830814563298</v>
      </c>
      <c r="O12" s="17">
        <v>0.32180923302178599</v>
      </c>
      <c r="P12" s="17">
        <v>0.26040308742413698</v>
      </c>
      <c r="Q12" s="17">
        <v>0.22627403374774999</v>
      </c>
      <c r="R12" s="17"/>
      <c r="S12" s="17">
        <v>0.26745353225486801</v>
      </c>
      <c r="T12" s="17">
        <v>0.240776484638346</v>
      </c>
      <c r="U12" s="17">
        <v>0.25898640653650101</v>
      </c>
      <c r="V12" s="17">
        <v>0.30456176796259599</v>
      </c>
      <c r="W12" s="17">
        <v>0.353075460493396</v>
      </c>
      <c r="X12" s="17">
        <v>0.25629711460648202</v>
      </c>
      <c r="Y12" s="17">
        <v>0.28501599835017</v>
      </c>
      <c r="Z12" s="17">
        <v>0.24332409362556301</v>
      </c>
      <c r="AA12" s="17">
        <v>0.25496133645497598</v>
      </c>
      <c r="AB12" s="17">
        <v>0.2824845339573</v>
      </c>
      <c r="AC12" s="17">
        <v>0.22626780492700799</v>
      </c>
      <c r="AD12" s="17">
        <v>0.26019780563190897</v>
      </c>
      <c r="AE12" s="17"/>
      <c r="AF12" s="17">
        <v>0.26837951553448097</v>
      </c>
      <c r="AG12" s="17">
        <v>0.26064453780326602</v>
      </c>
      <c r="AH12" s="17">
        <v>0.18700847213323099</v>
      </c>
      <c r="AI12" s="17">
        <v>0.25135979450347401</v>
      </c>
      <c r="AJ12" s="17"/>
      <c r="AK12" s="17">
        <v>0.36631906183212098</v>
      </c>
      <c r="AL12" s="17">
        <v>0.26990729005835801</v>
      </c>
      <c r="AM12" s="17"/>
      <c r="AN12" s="17">
        <v>0.277763077336312</v>
      </c>
      <c r="AO12" s="17">
        <v>0.26055954015858901</v>
      </c>
      <c r="AP12" s="17">
        <v>0.28007933972549298</v>
      </c>
      <c r="AQ12" s="17">
        <v>0.24966501642604499</v>
      </c>
      <c r="AR12" s="17">
        <v>0.27829441810840599</v>
      </c>
      <c r="AS12" s="17">
        <v>0.30372760949407301</v>
      </c>
      <c r="AT12" s="17"/>
      <c r="AU12" s="17">
        <v>0.25135517859819101</v>
      </c>
      <c r="AV12" s="17">
        <v>0.295332593170892</v>
      </c>
      <c r="AW12" s="17"/>
      <c r="AX12" s="17">
        <v>0.26812815380329502</v>
      </c>
      <c r="AY12" s="17">
        <v>0.27034925290087702</v>
      </c>
      <c r="AZ12" s="17"/>
      <c r="BA12" s="17">
        <v>0.26783851301891998</v>
      </c>
      <c r="BB12" s="17">
        <v>0.28105218565847001</v>
      </c>
      <c r="BC12" s="17"/>
      <c r="BD12" s="17">
        <v>0.26307285981001299</v>
      </c>
      <c r="BE12" s="17"/>
      <c r="BF12" s="17">
        <v>0.26039540150812801</v>
      </c>
      <c r="BG12" s="17"/>
      <c r="BH12" s="17">
        <v>0.24359447532231601</v>
      </c>
      <c r="BI12" s="17"/>
      <c r="BJ12" s="17">
        <v>0.206898314473833</v>
      </c>
      <c r="BK12" s="17"/>
      <c r="BL12" s="17">
        <v>0.18152902657589801</v>
      </c>
      <c r="BM12" s="17">
        <v>0.28497170892243201</v>
      </c>
      <c r="BN12" s="17">
        <v>0.26086650797943201</v>
      </c>
      <c r="BO12" s="17">
        <v>0.33104033821891199</v>
      </c>
      <c r="BP12" s="17"/>
      <c r="BQ12" s="17">
        <v>0.29818081551472397</v>
      </c>
      <c r="BR12" s="17">
        <v>0.290732606341425</v>
      </c>
      <c r="BS12" s="17">
        <v>0.22646814516809199</v>
      </c>
      <c r="BT12" s="17">
        <v>0.22422982061199301</v>
      </c>
      <c r="BU12" s="17">
        <v>0.26926464601938499</v>
      </c>
      <c r="BV12" s="17">
        <v>0.25152533645930403</v>
      </c>
      <c r="BW12" s="17"/>
      <c r="BX12" s="17">
        <v>0.29023651194532102</v>
      </c>
      <c r="BY12" s="17">
        <v>0.289389695971632</v>
      </c>
      <c r="BZ12" s="17">
        <v>0.235733216336726</v>
      </c>
      <c r="CA12" s="17">
        <v>0.23291061911307501</v>
      </c>
      <c r="CB12" s="17">
        <v>0.27246380516679702</v>
      </c>
      <c r="CC12" s="17">
        <v>0.26313121487098701</v>
      </c>
    </row>
    <row r="13" spans="2:81" x14ac:dyDescent="0.35">
      <c r="B13" s="18" t="s">
        <v>429</v>
      </c>
      <c r="C13" s="17">
        <v>0.28305885994880597</v>
      </c>
      <c r="D13" s="17">
        <v>0.295418392503214</v>
      </c>
      <c r="E13" s="17">
        <v>0.27268956448818599</v>
      </c>
      <c r="F13" s="17"/>
      <c r="G13" s="17">
        <v>0.33475047761841498</v>
      </c>
      <c r="H13" s="17">
        <v>0.363533373712492</v>
      </c>
      <c r="I13" s="17">
        <v>0.27172928234952698</v>
      </c>
      <c r="J13" s="17">
        <v>0.28013489351794302</v>
      </c>
      <c r="K13" s="17">
        <v>0.25253408427585899</v>
      </c>
      <c r="L13" s="17">
        <v>0.22227588846509599</v>
      </c>
      <c r="M13" s="17"/>
      <c r="N13" s="17">
        <v>0.327888251660929</v>
      </c>
      <c r="O13" s="17">
        <v>0.258053850411746</v>
      </c>
      <c r="P13" s="17">
        <v>0.29232328762770099</v>
      </c>
      <c r="Q13" s="17">
        <v>0.25685271179975699</v>
      </c>
      <c r="R13" s="17"/>
      <c r="S13" s="17">
        <v>0.36988069319071798</v>
      </c>
      <c r="T13" s="17">
        <v>0.29503992334414397</v>
      </c>
      <c r="U13" s="17">
        <v>0.264095619938788</v>
      </c>
      <c r="V13" s="17">
        <v>0.202081482146582</v>
      </c>
      <c r="W13" s="17">
        <v>0.28438225424330499</v>
      </c>
      <c r="X13" s="17">
        <v>0.25859371041847701</v>
      </c>
      <c r="Y13" s="17">
        <v>0.33898678450831599</v>
      </c>
      <c r="Z13" s="17">
        <v>0.35557612554644502</v>
      </c>
      <c r="AA13" s="17">
        <v>0.35401396609320501</v>
      </c>
      <c r="AB13" s="17">
        <v>0.14040345602652299</v>
      </c>
      <c r="AC13" s="17">
        <v>0.24423090804428599</v>
      </c>
      <c r="AD13" s="17">
        <v>0.140941067549049</v>
      </c>
      <c r="AE13" s="17"/>
      <c r="AF13" s="17">
        <v>0.29991292849102802</v>
      </c>
      <c r="AG13" s="17">
        <v>0.18197369919460801</v>
      </c>
      <c r="AH13" s="17">
        <v>0.25591789850015401</v>
      </c>
      <c r="AI13" s="17">
        <v>0.12256905598462101</v>
      </c>
      <c r="AJ13" s="17"/>
      <c r="AK13" s="17">
        <v>0.30226273247949997</v>
      </c>
      <c r="AL13" s="17">
        <v>0.32288802474858103</v>
      </c>
      <c r="AM13" s="17"/>
      <c r="AN13" s="17">
        <v>0.368167656627651</v>
      </c>
      <c r="AO13" s="17">
        <v>0.28632296892872999</v>
      </c>
      <c r="AP13" s="17">
        <v>0.25116733549875497</v>
      </c>
      <c r="AQ13" s="17">
        <v>0.22503131147761901</v>
      </c>
      <c r="AR13" s="17">
        <v>0.20432356916827399</v>
      </c>
      <c r="AS13" s="17">
        <v>0.29576197401362703</v>
      </c>
      <c r="AT13" s="17"/>
      <c r="AU13" s="17">
        <v>0.32354677564991602</v>
      </c>
      <c r="AV13" s="17">
        <v>0.22803856652198901</v>
      </c>
      <c r="AW13" s="17"/>
      <c r="AX13" s="17">
        <v>0.20069585461658501</v>
      </c>
      <c r="AY13" s="17">
        <v>0.30301668090595602</v>
      </c>
      <c r="AZ13" s="17"/>
      <c r="BA13" s="17">
        <v>0.254580185793153</v>
      </c>
      <c r="BB13" s="17">
        <v>0.43916018781433702</v>
      </c>
      <c r="BC13" s="17"/>
      <c r="BD13" s="17">
        <v>0.35538290540616002</v>
      </c>
      <c r="BE13" s="17"/>
      <c r="BF13" s="17">
        <v>0.35261871962424601</v>
      </c>
      <c r="BG13" s="17"/>
      <c r="BH13" s="17">
        <v>0.19115778019214499</v>
      </c>
      <c r="BI13" s="17"/>
      <c r="BJ13" s="17">
        <v>0.26497202463452701</v>
      </c>
      <c r="BK13" s="17"/>
      <c r="BL13" s="17">
        <v>8.1321844662468307E-2</v>
      </c>
      <c r="BM13" s="17">
        <v>0.52680511878758296</v>
      </c>
      <c r="BN13" s="17">
        <v>0.22315800421566501</v>
      </c>
      <c r="BO13" s="17">
        <v>0.24155555786681299</v>
      </c>
      <c r="BP13" s="17"/>
      <c r="BQ13" s="17">
        <v>0.29994697279223698</v>
      </c>
      <c r="BR13" s="17">
        <v>0.34864916682401298</v>
      </c>
      <c r="BS13" s="17">
        <v>0.22485402079625999</v>
      </c>
      <c r="BT13" s="17">
        <v>0.296392497131861</v>
      </c>
      <c r="BU13" s="17">
        <v>0.17828383229219</v>
      </c>
      <c r="BV13" s="17">
        <v>0.25129250528125702</v>
      </c>
      <c r="BW13" s="17"/>
      <c r="BX13" s="17">
        <v>0.34396683185745902</v>
      </c>
      <c r="BY13" s="17">
        <v>0.36537863853838398</v>
      </c>
      <c r="BZ13" s="17">
        <v>0.26160635512779301</v>
      </c>
      <c r="CA13" s="17">
        <v>0.30320858333142697</v>
      </c>
      <c r="CB13" s="17">
        <v>0.19701719707675999</v>
      </c>
      <c r="CC13" s="17">
        <v>0.19809728512137301</v>
      </c>
    </row>
    <row r="14" spans="2:81" x14ac:dyDescent="0.35">
      <c r="B14" s="18" t="s">
        <v>87</v>
      </c>
      <c r="C14" s="19">
        <v>3.0577866411240901E-2</v>
      </c>
      <c r="D14" s="19">
        <v>2.4199047899842799E-2</v>
      </c>
      <c r="E14" s="19">
        <v>3.7260295429452299E-2</v>
      </c>
      <c r="F14" s="19"/>
      <c r="G14" s="19">
        <v>2.1101553529702201E-2</v>
      </c>
      <c r="H14" s="19">
        <v>3.3776635823222899E-2</v>
      </c>
      <c r="I14" s="19">
        <v>4.8104337484520997E-2</v>
      </c>
      <c r="J14" s="19">
        <v>1.8039116829107801E-2</v>
      </c>
      <c r="K14" s="19">
        <v>3.2575860087010203E-2</v>
      </c>
      <c r="L14" s="19">
        <v>2.8201100345765302E-2</v>
      </c>
      <c r="M14" s="19"/>
      <c r="N14" s="19">
        <v>3.37899664249416E-2</v>
      </c>
      <c r="O14" s="19">
        <v>3.9503847945338101E-2</v>
      </c>
      <c r="P14" s="19">
        <v>2.0650447449060898E-2</v>
      </c>
      <c r="Q14" s="19">
        <v>2.6992802529466099E-2</v>
      </c>
      <c r="R14" s="19"/>
      <c r="S14" s="19">
        <v>1.4411443705413E-2</v>
      </c>
      <c r="T14" s="19">
        <v>1.65963834686529E-2</v>
      </c>
      <c r="U14" s="19">
        <v>2.9677487973220101E-2</v>
      </c>
      <c r="V14" s="19">
        <v>4.6783075195674699E-2</v>
      </c>
      <c r="W14" s="19">
        <v>8.3732411310187896E-3</v>
      </c>
      <c r="X14" s="19">
        <v>5.3401341481294197E-2</v>
      </c>
      <c r="Y14" s="19">
        <v>3.8825356334233799E-2</v>
      </c>
      <c r="Z14" s="19">
        <v>0</v>
      </c>
      <c r="AA14" s="19">
        <v>3.7973756688962801E-2</v>
      </c>
      <c r="AB14" s="19">
        <v>4.8538456311535298E-2</v>
      </c>
      <c r="AC14" s="19">
        <v>4.0904988930032103E-2</v>
      </c>
      <c r="AD14" s="19">
        <v>2.47298199245909E-2</v>
      </c>
      <c r="AE14" s="19"/>
      <c r="AF14" s="19">
        <v>3.1294522886738799E-2</v>
      </c>
      <c r="AG14" s="19">
        <v>2.6965036347699398E-2</v>
      </c>
      <c r="AH14" s="19">
        <v>4.5231114695082002E-2</v>
      </c>
      <c r="AI14" s="19">
        <v>4.3372656674870898E-2</v>
      </c>
      <c r="AJ14" s="19"/>
      <c r="AK14" s="19">
        <v>1.04375443371381E-2</v>
      </c>
      <c r="AL14" s="19">
        <v>3.3393674913623099E-2</v>
      </c>
      <c r="AM14" s="19"/>
      <c r="AN14" s="19">
        <v>1.9663297872766699E-2</v>
      </c>
      <c r="AO14" s="19">
        <v>2.14669519931583E-2</v>
      </c>
      <c r="AP14" s="19">
        <v>1.8441644943668001E-2</v>
      </c>
      <c r="AQ14" s="19">
        <v>5.1127217857903598E-2</v>
      </c>
      <c r="AR14" s="19">
        <v>3.6272372648455203E-2</v>
      </c>
      <c r="AS14" s="19">
        <v>7.7265016830281502E-2</v>
      </c>
      <c r="AT14" s="19"/>
      <c r="AU14" s="19">
        <v>2.7380802068744999E-2</v>
      </c>
      <c r="AV14" s="19">
        <v>3.5382128594034598E-2</v>
      </c>
      <c r="AW14" s="19"/>
      <c r="AX14" s="19">
        <v>1.7947578012033099E-2</v>
      </c>
      <c r="AY14" s="19">
        <v>3.3638379240900199E-2</v>
      </c>
      <c r="AZ14" s="19"/>
      <c r="BA14" s="19">
        <v>3.25723167377273E-2</v>
      </c>
      <c r="BB14" s="19">
        <v>2.0497458293273301E-2</v>
      </c>
      <c r="BC14" s="19"/>
      <c r="BD14" s="19">
        <v>3.6506972978069999E-2</v>
      </c>
      <c r="BE14" s="19"/>
      <c r="BF14" s="19">
        <v>3.1911622351690198E-2</v>
      </c>
      <c r="BG14" s="19"/>
      <c r="BH14" s="19">
        <v>4.0744348605366999E-2</v>
      </c>
      <c r="BI14" s="19"/>
      <c r="BJ14" s="19">
        <v>6.0203100788183098E-2</v>
      </c>
      <c r="BK14" s="19"/>
      <c r="BL14" s="19">
        <v>2.9504759131965898E-2</v>
      </c>
      <c r="BM14" s="19">
        <v>2.7461033857557899E-2</v>
      </c>
      <c r="BN14" s="19">
        <v>2.76967706043913E-2</v>
      </c>
      <c r="BO14" s="19">
        <v>3.8198306892516097E-2</v>
      </c>
      <c r="BP14" s="19"/>
      <c r="BQ14" s="19">
        <v>2.9234587540406299E-2</v>
      </c>
      <c r="BR14" s="19">
        <v>2.4528767754712098E-2</v>
      </c>
      <c r="BS14" s="19">
        <v>2.3018136718085301E-2</v>
      </c>
      <c r="BT14" s="19">
        <v>4.0421416015126298E-2</v>
      </c>
      <c r="BU14" s="19">
        <v>4.0022169933153003E-2</v>
      </c>
      <c r="BV14" s="19">
        <v>4.4410699125348597E-2</v>
      </c>
      <c r="BW14" s="19"/>
      <c r="BX14" s="19">
        <v>2.3236539060028399E-2</v>
      </c>
      <c r="BY14" s="19">
        <v>2.1454530454728799E-2</v>
      </c>
      <c r="BZ14" s="19">
        <v>3.3092434914479503E-2</v>
      </c>
      <c r="CA14" s="19">
        <v>3.6799820327088902E-2</v>
      </c>
      <c r="CB14" s="19">
        <v>3.20080560866811E-2</v>
      </c>
      <c r="CC14" s="19">
        <v>2.0184291952510199E-2</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CC19"/>
  <sheetViews>
    <sheetView showGridLines="0" workbookViewId="0">
      <pane xSplit="2" topLeftCell="BA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8.5729194882805199E-2</v>
      </c>
      <c r="D9" s="17">
        <v>9.7624230661041603E-2</v>
      </c>
      <c r="E9" s="17">
        <v>7.1515984766558405E-2</v>
      </c>
      <c r="F9" s="17"/>
      <c r="G9" s="17">
        <v>3.5437445576049803E-2</v>
      </c>
      <c r="H9" s="17">
        <v>8.6233650334900006E-2</v>
      </c>
      <c r="I9" s="17">
        <v>9.2275614399267E-2</v>
      </c>
      <c r="J9" s="17">
        <v>9.2011237167580001E-2</v>
      </c>
      <c r="K9" s="17">
        <v>7.2649339339288799E-2</v>
      </c>
      <c r="L9" s="17">
        <v>0.114648978462639</v>
      </c>
      <c r="M9" s="17"/>
      <c r="N9" s="17">
        <v>7.0455773188658102E-2</v>
      </c>
      <c r="O9" s="17">
        <v>4.6090328125321302E-2</v>
      </c>
      <c r="P9" s="17">
        <v>0.12172047825983</v>
      </c>
      <c r="Q9" s="17">
        <v>0.10836193950021999</v>
      </c>
      <c r="R9" s="17"/>
      <c r="S9" s="17">
        <v>5.4153115025271203E-2</v>
      </c>
      <c r="T9" s="17">
        <v>6.1143861662828397E-2</v>
      </c>
      <c r="U9" s="17">
        <v>8.6621050549279502E-2</v>
      </c>
      <c r="V9" s="17">
        <v>5.0832936361427598E-2</v>
      </c>
      <c r="W9" s="17">
        <v>7.61974716578811E-2</v>
      </c>
      <c r="X9" s="17">
        <v>9.4631249789964206E-2</v>
      </c>
      <c r="Y9" s="17">
        <v>4.4357803993584098E-2</v>
      </c>
      <c r="Z9" s="17">
        <v>6.0956730180449802E-2</v>
      </c>
      <c r="AA9" s="17">
        <v>9.3137421994246503E-2</v>
      </c>
      <c r="AB9" s="17">
        <v>0.15545207276839201</v>
      </c>
      <c r="AC9" s="17">
        <v>0.157540572585324</v>
      </c>
      <c r="AD9" s="17">
        <v>0.213584238906877</v>
      </c>
      <c r="AE9" s="17"/>
      <c r="AF9" s="17">
        <v>6.9127258920376994E-2</v>
      </c>
      <c r="AG9" s="17">
        <v>0.13696515573422399</v>
      </c>
      <c r="AH9" s="17">
        <v>0.14754997627687599</v>
      </c>
      <c r="AI9" s="17">
        <v>0.236120851656068</v>
      </c>
      <c r="AJ9" s="17"/>
      <c r="AK9" s="17">
        <v>9.9450044820149394E-2</v>
      </c>
      <c r="AL9" s="17">
        <v>5.7574183730777301E-2</v>
      </c>
      <c r="AM9" s="17"/>
      <c r="AN9" s="17">
        <v>8.5858454170462201E-2</v>
      </c>
      <c r="AO9" s="17">
        <v>8.0408630987632193E-2</v>
      </c>
      <c r="AP9" s="17">
        <v>8.7252015006908795E-2</v>
      </c>
      <c r="AQ9" s="17">
        <v>0.10185186656893</v>
      </c>
      <c r="AR9" s="17">
        <v>7.3246245886461003E-2</v>
      </c>
      <c r="AS9" s="17">
        <v>7.92067004386698E-2</v>
      </c>
      <c r="AT9" s="17"/>
      <c r="AU9" s="17">
        <v>8.1334356192227703E-2</v>
      </c>
      <c r="AV9" s="17">
        <v>8.9606709649053901E-2</v>
      </c>
      <c r="AW9" s="17"/>
      <c r="AX9" s="17">
        <v>0.12813377334440901</v>
      </c>
      <c r="AY9" s="17">
        <v>7.5453914357447194E-2</v>
      </c>
      <c r="AZ9" s="17"/>
      <c r="BA9" s="17">
        <v>8.8171959134535002E-2</v>
      </c>
      <c r="BB9" s="17">
        <v>6.3097946183447107E-2</v>
      </c>
      <c r="BC9" s="17"/>
      <c r="BD9" s="17">
        <v>6.0313945654438997E-2</v>
      </c>
      <c r="BE9" s="17"/>
      <c r="BF9" s="17">
        <v>5.8635243972834802E-2</v>
      </c>
      <c r="BG9" s="17"/>
      <c r="BH9" s="17">
        <v>0.15972775856846599</v>
      </c>
      <c r="BI9" s="17"/>
      <c r="BJ9" s="17">
        <v>0.13073509266980299</v>
      </c>
      <c r="BK9" s="17"/>
      <c r="BL9" s="17">
        <v>0.25222873483094499</v>
      </c>
      <c r="BM9" s="17">
        <v>1.5361554796768E-2</v>
      </c>
      <c r="BN9" s="17">
        <v>7.4416940272878901E-2</v>
      </c>
      <c r="BO9" s="17">
        <v>4.9932880216997502E-2</v>
      </c>
      <c r="BP9" s="17"/>
      <c r="BQ9" s="17">
        <v>4.9569032277845801E-2</v>
      </c>
      <c r="BR9" s="17">
        <v>5.3943858094239697E-2</v>
      </c>
      <c r="BS9" s="17">
        <v>0.11980513413811</v>
      </c>
      <c r="BT9" s="17">
        <v>8.1108001581953207E-2</v>
      </c>
      <c r="BU9" s="17">
        <v>0.107657838784328</v>
      </c>
      <c r="BV9" s="17">
        <v>0.13970424309503299</v>
      </c>
      <c r="BW9" s="17"/>
      <c r="BX9" s="17">
        <v>4.7230413351052797E-2</v>
      </c>
      <c r="BY9" s="17">
        <v>2.8891673815740301E-2</v>
      </c>
      <c r="BZ9" s="17">
        <v>0.114509637725555</v>
      </c>
      <c r="CA9" s="17">
        <v>5.96675674616442E-2</v>
      </c>
      <c r="CB9" s="17">
        <v>0.119681568253965</v>
      </c>
      <c r="CC9" s="17">
        <v>0.17382595122539499</v>
      </c>
    </row>
    <row r="10" spans="2:81" x14ac:dyDescent="0.35">
      <c r="B10" s="18" t="s">
        <v>58</v>
      </c>
      <c r="C10" s="17">
        <v>6.1341671995156798E-2</v>
      </c>
      <c r="D10" s="17">
        <v>5.5204166575374101E-2</v>
      </c>
      <c r="E10" s="17">
        <v>6.65435048811477E-2</v>
      </c>
      <c r="F10" s="17"/>
      <c r="G10" s="17">
        <v>6.6722698240416503E-2</v>
      </c>
      <c r="H10" s="17">
        <v>4.6783666331441001E-2</v>
      </c>
      <c r="I10" s="17">
        <v>6.7899191594555999E-2</v>
      </c>
      <c r="J10" s="17">
        <v>6.01742170018792E-2</v>
      </c>
      <c r="K10" s="17">
        <v>7.1198853424506395E-2</v>
      </c>
      <c r="L10" s="17">
        <v>5.8479479134856002E-2</v>
      </c>
      <c r="M10" s="17"/>
      <c r="N10" s="17">
        <v>7.1980728153999099E-2</v>
      </c>
      <c r="O10" s="17">
        <v>4.2940188398317501E-2</v>
      </c>
      <c r="P10" s="17">
        <v>4.29846017421757E-2</v>
      </c>
      <c r="Q10" s="17">
        <v>8.4464911453043204E-2</v>
      </c>
      <c r="R10" s="17"/>
      <c r="S10" s="17">
        <v>6.52868657647689E-2</v>
      </c>
      <c r="T10" s="17">
        <v>7.4287834788021506E-2</v>
      </c>
      <c r="U10" s="17">
        <v>8.8763872807379698E-2</v>
      </c>
      <c r="V10" s="17">
        <v>9.0624669986367506E-2</v>
      </c>
      <c r="W10" s="17">
        <v>6.9026859461026893E-2</v>
      </c>
      <c r="X10" s="17">
        <v>4.7827479594371898E-2</v>
      </c>
      <c r="Y10" s="17">
        <v>1.9029430202104802E-2</v>
      </c>
      <c r="Z10" s="17">
        <v>6.1321237715454897E-2</v>
      </c>
      <c r="AA10" s="17">
        <v>3.1620340729175599E-2</v>
      </c>
      <c r="AB10" s="17">
        <v>5.9824241154652999E-2</v>
      </c>
      <c r="AC10" s="17">
        <v>6.06177663116656E-2</v>
      </c>
      <c r="AD10" s="17">
        <v>7.7642476797336296E-2</v>
      </c>
      <c r="AE10" s="17"/>
      <c r="AF10" s="17">
        <v>6.1535475880462501E-2</v>
      </c>
      <c r="AG10" s="17">
        <v>8.1659985164436594E-2</v>
      </c>
      <c r="AH10" s="17">
        <v>4.1191256219864802E-2</v>
      </c>
      <c r="AI10" s="17">
        <v>6.9153336417082698E-2</v>
      </c>
      <c r="AJ10" s="17"/>
      <c r="AK10" s="17">
        <v>4.7441472688206997E-2</v>
      </c>
      <c r="AL10" s="17">
        <v>9.3253908939268104E-2</v>
      </c>
      <c r="AM10" s="17"/>
      <c r="AN10" s="17">
        <v>5.8656058497447199E-2</v>
      </c>
      <c r="AO10" s="17">
        <v>5.51479422620966E-2</v>
      </c>
      <c r="AP10" s="17">
        <v>3.7159158107625601E-2</v>
      </c>
      <c r="AQ10" s="17">
        <v>7.0933388732689603E-2</v>
      </c>
      <c r="AR10" s="17">
        <v>9.0102051838463301E-2</v>
      </c>
      <c r="AS10" s="17">
        <v>7.0470362681573098E-2</v>
      </c>
      <c r="AT10" s="17"/>
      <c r="AU10" s="17">
        <v>6.14656104427075E-2</v>
      </c>
      <c r="AV10" s="17">
        <v>6.2003017297751997E-2</v>
      </c>
      <c r="AW10" s="17"/>
      <c r="AX10" s="17">
        <v>5.5245972561976497E-2</v>
      </c>
      <c r="AY10" s="17">
        <v>6.2818753573291197E-2</v>
      </c>
      <c r="AZ10" s="17"/>
      <c r="BA10" s="17">
        <v>6.5141570818749495E-2</v>
      </c>
      <c r="BB10" s="17">
        <v>4.2247323606546698E-2</v>
      </c>
      <c r="BC10" s="17"/>
      <c r="BD10" s="17">
        <v>3.5666486091858601E-2</v>
      </c>
      <c r="BE10" s="17"/>
      <c r="BF10" s="17">
        <v>4.5856828966952E-2</v>
      </c>
      <c r="BG10" s="17"/>
      <c r="BH10" s="17">
        <v>5.5176102012315598E-2</v>
      </c>
      <c r="BI10" s="17"/>
      <c r="BJ10" s="17">
        <v>3.5524666227515898E-2</v>
      </c>
      <c r="BK10" s="17"/>
      <c r="BL10" s="17">
        <v>0.12653925546629799</v>
      </c>
      <c r="BM10" s="17">
        <v>3.0167626144909501E-2</v>
      </c>
      <c r="BN10" s="17">
        <v>4.8268451965150803E-2</v>
      </c>
      <c r="BO10" s="17">
        <v>6.1525081484223601E-2</v>
      </c>
      <c r="BP10" s="17"/>
      <c r="BQ10" s="17">
        <v>6.2011483215987803E-2</v>
      </c>
      <c r="BR10" s="17">
        <v>5.7223388447917897E-2</v>
      </c>
      <c r="BS10" s="17">
        <v>4.57406344901512E-2</v>
      </c>
      <c r="BT10" s="17">
        <v>4.8130233341836803E-2</v>
      </c>
      <c r="BU10" s="17">
        <v>6.9839342838696097E-2</v>
      </c>
      <c r="BV10" s="17">
        <v>7.5003277512239105E-2</v>
      </c>
      <c r="BW10" s="17"/>
      <c r="BX10" s="17">
        <v>5.9207445178975401E-2</v>
      </c>
      <c r="BY10" s="17">
        <v>4.9914567530509997E-2</v>
      </c>
      <c r="BZ10" s="17">
        <v>4.7669912481165297E-2</v>
      </c>
      <c r="CA10" s="17">
        <v>4.8577122247276401E-2</v>
      </c>
      <c r="CB10" s="17">
        <v>0.128506603805978</v>
      </c>
      <c r="CC10" s="17">
        <v>5.7448752055336699E-2</v>
      </c>
    </row>
    <row r="11" spans="2:81" x14ac:dyDescent="0.35">
      <c r="B11" s="18" t="s">
        <v>59</v>
      </c>
      <c r="C11" s="17">
        <v>0.174175887260757</v>
      </c>
      <c r="D11" s="17">
        <v>0.19054531621752799</v>
      </c>
      <c r="E11" s="17">
        <v>0.157239152864041</v>
      </c>
      <c r="F11" s="17"/>
      <c r="G11" s="17">
        <v>0.17639506241251199</v>
      </c>
      <c r="H11" s="17">
        <v>0.19742447757405801</v>
      </c>
      <c r="I11" s="17">
        <v>0.20862502897653601</v>
      </c>
      <c r="J11" s="17">
        <v>0.163557736716789</v>
      </c>
      <c r="K11" s="17">
        <v>0.16381919160567099</v>
      </c>
      <c r="L11" s="17">
        <v>0.14378621120498</v>
      </c>
      <c r="M11" s="17"/>
      <c r="N11" s="17">
        <v>0.15236328726606299</v>
      </c>
      <c r="O11" s="17">
        <v>0.204960752453689</v>
      </c>
      <c r="P11" s="17">
        <v>0.17166604836902599</v>
      </c>
      <c r="Q11" s="17">
        <v>0.16700165478912299</v>
      </c>
      <c r="R11" s="17"/>
      <c r="S11" s="17">
        <v>0.16304997383179701</v>
      </c>
      <c r="T11" s="17">
        <v>0.169986634238453</v>
      </c>
      <c r="U11" s="17">
        <v>0.130277968993353</v>
      </c>
      <c r="V11" s="17">
        <v>0.194918925844066</v>
      </c>
      <c r="W11" s="17">
        <v>0.14067669051281001</v>
      </c>
      <c r="X11" s="17">
        <v>0.24727382634126199</v>
      </c>
      <c r="Y11" s="17">
        <v>0.15803785244136501</v>
      </c>
      <c r="Z11" s="17">
        <v>0.106561532172496</v>
      </c>
      <c r="AA11" s="17">
        <v>0.186611740703858</v>
      </c>
      <c r="AB11" s="17">
        <v>0.202032331058245</v>
      </c>
      <c r="AC11" s="17">
        <v>0.19823482087425501</v>
      </c>
      <c r="AD11" s="17">
        <v>0.10595090656647101</v>
      </c>
      <c r="AE11" s="17"/>
      <c r="AF11" s="17">
        <v>0.17300702250449601</v>
      </c>
      <c r="AG11" s="17">
        <v>0.20953794591184299</v>
      </c>
      <c r="AH11" s="17">
        <v>0.21685709127115199</v>
      </c>
      <c r="AI11" s="17">
        <v>9.4366627491942898E-2</v>
      </c>
      <c r="AJ11" s="17"/>
      <c r="AK11" s="17">
        <v>0.15049148159129999</v>
      </c>
      <c r="AL11" s="17">
        <v>0.14190170036775901</v>
      </c>
      <c r="AM11" s="17"/>
      <c r="AN11" s="17">
        <v>0.16347262055040701</v>
      </c>
      <c r="AO11" s="17">
        <v>0.192478121320865</v>
      </c>
      <c r="AP11" s="17">
        <v>0.185032705995295</v>
      </c>
      <c r="AQ11" s="17">
        <v>0.178853558785874</v>
      </c>
      <c r="AR11" s="17">
        <v>0.121107184236494</v>
      </c>
      <c r="AS11" s="17">
        <v>0.199621945973945</v>
      </c>
      <c r="AT11" s="17"/>
      <c r="AU11" s="17">
        <v>0.16380943356897301</v>
      </c>
      <c r="AV11" s="17">
        <v>0.19077070427749099</v>
      </c>
      <c r="AW11" s="17"/>
      <c r="AX11" s="17">
        <v>0.20859181514793801</v>
      </c>
      <c r="AY11" s="17">
        <v>0.16583637944318799</v>
      </c>
      <c r="AZ11" s="17"/>
      <c r="BA11" s="17">
        <v>0.17799403368258099</v>
      </c>
      <c r="BB11" s="17">
        <v>0.15371435019245799</v>
      </c>
      <c r="BC11" s="17"/>
      <c r="BD11" s="17">
        <v>0.134289441353202</v>
      </c>
      <c r="BE11" s="17"/>
      <c r="BF11" s="17">
        <v>0.140554661056428</v>
      </c>
      <c r="BG11" s="17"/>
      <c r="BH11" s="17">
        <v>0.23248820221803701</v>
      </c>
      <c r="BI11" s="17"/>
      <c r="BJ11" s="17">
        <v>0.17864677727481801</v>
      </c>
      <c r="BK11" s="17"/>
      <c r="BL11" s="17">
        <v>0.27874912775539001</v>
      </c>
      <c r="BM11" s="17">
        <v>7.2658673816194494E-2</v>
      </c>
      <c r="BN11" s="17">
        <v>0.17829804397075499</v>
      </c>
      <c r="BO11" s="17">
        <v>0.200675261783197</v>
      </c>
      <c r="BP11" s="17"/>
      <c r="BQ11" s="17">
        <v>0.20489707654415401</v>
      </c>
      <c r="BR11" s="17">
        <v>0.101794941546899</v>
      </c>
      <c r="BS11" s="17">
        <v>0.21398146289704501</v>
      </c>
      <c r="BT11" s="17">
        <v>0.17669837576654199</v>
      </c>
      <c r="BU11" s="17">
        <v>0.188536839011961</v>
      </c>
      <c r="BV11" s="17">
        <v>0.155966658664806</v>
      </c>
      <c r="BW11" s="17"/>
      <c r="BX11" s="17">
        <v>0.20533179919629699</v>
      </c>
      <c r="BY11" s="17">
        <v>0.10100683479655601</v>
      </c>
      <c r="BZ11" s="17">
        <v>0.16067818156473301</v>
      </c>
      <c r="CA11" s="17">
        <v>0.19741467194743201</v>
      </c>
      <c r="CB11" s="17">
        <v>0.17967982358952</v>
      </c>
      <c r="CC11" s="17">
        <v>0.25559024225409499</v>
      </c>
    </row>
    <row r="12" spans="2:81" x14ac:dyDescent="0.35">
      <c r="B12" s="18" t="s">
        <v>102</v>
      </c>
      <c r="C12" s="17">
        <v>0.211049018779149</v>
      </c>
      <c r="D12" s="17">
        <v>0.21582086239384901</v>
      </c>
      <c r="E12" s="17">
        <v>0.20626623270076599</v>
      </c>
      <c r="F12" s="17"/>
      <c r="G12" s="17">
        <v>0.28511776622518298</v>
      </c>
      <c r="H12" s="17">
        <v>0.24249663580126701</v>
      </c>
      <c r="I12" s="17">
        <v>0.20888550660689001</v>
      </c>
      <c r="J12" s="17">
        <v>0.23664917214839701</v>
      </c>
      <c r="K12" s="17">
        <v>0.18192138459724799</v>
      </c>
      <c r="L12" s="17">
        <v>0.145944386469052</v>
      </c>
      <c r="M12" s="17"/>
      <c r="N12" s="17">
        <v>0.249575794788616</v>
      </c>
      <c r="O12" s="17">
        <v>0.23226820759396299</v>
      </c>
      <c r="P12" s="17">
        <v>0.190654904808741</v>
      </c>
      <c r="Q12" s="17">
        <v>0.16865542377343501</v>
      </c>
      <c r="R12" s="17"/>
      <c r="S12" s="17">
        <v>0.240222808260595</v>
      </c>
      <c r="T12" s="17">
        <v>0.20671456494028601</v>
      </c>
      <c r="U12" s="17">
        <v>0.260558485168354</v>
      </c>
      <c r="V12" s="17">
        <v>0.17981316577871201</v>
      </c>
      <c r="W12" s="17">
        <v>0.24187893716164</v>
      </c>
      <c r="X12" s="17">
        <v>0.121470808039678</v>
      </c>
      <c r="Y12" s="17">
        <v>0.24523587281415199</v>
      </c>
      <c r="Z12" s="17">
        <v>0.27226889841570301</v>
      </c>
      <c r="AA12" s="17">
        <v>0.20008749871421699</v>
      </c>
      <c r="AB12" s="17">
        <v>0.20638970386729599</v>
      </c>
      <c r="AC12" s="17">
        <v>0.165220103864894</v>
      </c>
      <c r="AD12" s="17">
        <v>0.22752474047115401</v>
      </c>
      <c r="AE12" s="17"/>
      <c r="AF12" s="17">
        <v>0.210111269770517</v>
      </c>
      <c r="AG12" s="17">
        <v>0.20485685341511201</v>
      </c>
      <c r="AH12" s="17">
        <v>0.16963937173049001</v>
      </c>
      <c r="AI12" s="17">
        <v>0.20264802940380899</v>
      </c>
      <c r="AJ12" s="17"/>
      <c r="AK12" s="17">
        <v>0.26247484098435397</v>
      </c>
      <c r="AL12" s="17">
        <v>0.27044841199642</v>
      </c>
      <c r="AM12" s="17"/>
      <c r="AN12" s="17">
        <v>0.229745461008695</v>
      </c>
      <c r="AO12" s="17">
        <v>0.19375689587533701</v>
      </c>
      <c r="AP12" s="17">
        <v>0.274105893412183</v>
      </c>
      <c r="AQ12" s="17">
        <v>0.170803763948076</v>
      </c>
      <c r="AR12" s="17">
        <v>0.23757519203406399</v>
      </c>
      <c r="AS12" s="17">
        <v>0.160171163679562</v>
      </c>
      <c r="AT12" s="17"/>
      <c r="AU12" s="17">
        <v>0.17767063324139701</v>
      </c>
      <c r="AV12" s="17">
        <v>0.25297461943960498</v>
      </c>
      <c r="AW12" s="17"/>
      <c r="AX12" s="17">
        <v>0.18720524091313701</v>
      </c>
      <c r="AY12" s="17">
        <v>0.21682673230080199</v>
      </c>
      <c r="AZ12" s="17"/>
      <c r="BA12" s="17">
        <v>0.20034032909205099</v>
      </c>
      <c r="BB12" s="17">
        <v>0.27379268788690098</v>
      </c>
      <c r="BC12" s="17"/>
      <c r="BD12" s="17">
        <v>0.19496870379887901</v>
      </c>
      <c r="BE12" s="17"/>
      <c r="BF12" s="17">
        <v>0.18243256376931899</v>
      </c>
      <c r="BG12" s="17"/>
      <c r="BH12" s="17">
        <v>0.186179846376886</v>
      </c>
      <c r="BI12" s="17"/>
      <c r="BJ12" s="17">
        <v>0.20772611554428</v>
      </c>
      <c r="BK12" s="17"/>
      <c r="BL12" s="17">
        <v>0.164458300710913</v>
      </c>
      <c r="BM12" s="17">
        <v>0.18656859068669401</v>
      </c>
      <c r="BN12" s="17">
        <v>0.18471448859928</v>
      </c>
      <c r="BO12" s="17">
        <v>0.30412061585904998</v>
      </c>
      <c r="BP12" s="17"/>
      <c r="BQ12" s="17">
        <v>0.215247377587481</v>
      </c>
      <c r="BR12" s="17">
        <v>0.18132056381849301</v>
      </c>
      <c r="BS12" s="17">
        <v>0.199601750145289</v>
      </c>
      <c r="BT12" s="17">
        <v>0.23862924490867199</v>
      </c>
      <c r="BU12" s="17">
        <v>0.27690840826790197</v>
      </c>
      <c r="BV12" s="17">
        <v>0.217341995339903</v>
      </c>
      <c r="BW12" s="17"/>
      <c r="BX12" s="17">
        <v>0.21462315619535899</v>
      </c>
      <c r="BY12" s="17">
        <v>0.21067378250805899</v>
      </c>
      <c r="BZ12" s="17">
        <v>0.189122386268084</v>
      </c>
      <c r="CA12" s="17">
        <v>0.21243958050610101</v>
      </c>
      <c r="CB12" s="17">
        <v>0.24597523896628401</v>
      </c>
      <c r="CC12" s="17">
        <v>0.243382828974163</v>
      </c>
    </row>
    <row r="13" spans="2:81" x14ac:dyDescent="0.35">
      <c r="B13" s="18" t="s">
        <v>429</v>
      </c>
      <c r="C13" s="17">
        <v>0.43516726791933702</v>
      </c>
      <c r="D13" s="17">
        <v>0.416943592975554</v>
      </c>
      <c r="E13" s="17">
        <v>0.45687829156086202</v>
      </c>
      <c r="F13" s="17"/>
      <c r="G13" s="17">
        <v>0.409658329404051</v>
      </c>
      <c r="H13" s="17">
        <v>0.39334931646746502</v>
      </c>
      <c r="I13" s="17">
        <v>0.38825847863643398</v>
      </c>
      <c r="J13" s="17">
        <v>0.42956852013624702</v>
      </c>
      <c r="K13" s="17">
        <v>0.46325348793106502</v>
      </c>
      <c r="L13" s="17">
        <v>0.50258445834133603</v>
      </c>
      <c r="M13" s="17"/>
      <c r="N13" s="17">
        <v>0.41325074707306902</v>
      </c>
      <c r="O13" s="17">
        <v>0.43735243558055897</v>
      </c>
      <c r="P13" s="17">
        <v>0.44992001023453798</v>
      </c>
      <c r="Q13" s="17">
        <v>0.44434607216115801</v>
      </c>
      <c r="R13" s="17"/>
      <c r="S13" s="17">
        <v>0.45778166552826599</v>
      </c>
      <c r="T13" s="17">
        <v>0.47132106012492098</v>
      </c>
      <c r="U13" s="17">
        <v>0.40374755617819202</v>
      </c>
      <c r="V13" s="17">
        <v>0.437027226833752</v>
      </c>
      <c r="W13" s="17">
        <v>0.44501785778020497</v>
      </c>
      <c r="X13" s="17">
        <v>0.43546576508059598</v>
      </c>
      <c r="Y13" s="17">
        <v>0.49451368421456099</v>
      </c>
      <c r="Z13" s="17">
        <v>0.49889160151589601</v>
      </c>
      <c r="AA13" s="17">
        <v>0.44489609553472298</v>
      </c>
      <c r="AB13" s="17">
        <v>0.32845299720597498</v>
      </c>
      <c r="AC13" s="17">
        <v>0.392567954514281</v>
      </c>
      <c r="AD13" s="17">
        <v>0.35056781733357101</v>
      </c>
      <c r="AE13" s="17"/>
      <c r="AF13" s="17">
        <v>0.45024997805667699</v>
      </c>
      <c r="AG13" s="17">
        <v>0.34076208255989798</v>
      </c>
      <c r="AH13" s="17">
        <v>0.39615812689052798</v>
      </c>
      <c r="AI13" s="17">
        <v>0.35433849835622599</v>
      </c>
      <c r="AJ13" s="17"/>
      <c r="AK13" s="17">
        <v>0.44014215991598898</v>
      </c>
      <c r="AL13" s="17">
        <v>0.41145848299374799</v>
      </c>
      <c r="AM13" s="17"/>
      <c r="AN13" s="17">
        <v>0.43367077217954703</v>
      </c>
      <c r="AO13" s="17">
        <v>0.45426657359622702</v>
      </c>
      <c r="AP13" s="17">
        <v>0.392134984616403</v>
      </c>
      <c r="AQ13" s="17">
        <v>0.43068260772933198</v>
      </c>
      <c r="AR13" s="17">
        <v>0.44255335309432198</v>
      </c>
      <c r="AS13" s="17">
        <v>0.42968653812336299</v>
      </c>
      <c r="AT13" s="17"/>
      <c r="AU13" s="17">
        <v>0.48734215088689897</v>
      </c>
      <c r="AV13" s="17">
        <v>0.36595617866262198</v>
      </c>
      <c r="AW13" s="17"/>
      <c r="AX13" s="17">
        <v>0.38796408512300301</v>
      </c>
      <c r="AY13" s="17">
        <v>0.44660532396230102</v>
      </c>
      <c r="AZ13" s="17"/>
      <c r="BA13" s="17">
        <v>0.43347932508349002</v>
      </c>
      <c r="BB13" s="17">
        <v>0.44653461588075699</v>
      </c>
      <c r="BC13" s="17"/>
      <c r="BD13" s="17">
        <v>0.53468791792256698</v>
      </c>
      <c r="BE13" s="17"/>
      <c r="BF13" s="17">
        <v>0.53510167586004798</v>
      </c>
      <c r="BG13" s="17"/>
      <c r="BH13" s="17">
        <v>0.31539661872778302</v>
      </c>
      <c r="BI13" s="17"/>
      <c r="BJ13" s="17">
        <v>0.40936780919124599</v>
      </c>
      <c r="BK13" s="17"/>
      <c r="BL13" s="17">
        <v>0.14488935275825099</v>
      </c>
      <c r="BM13" s="17">
        <v>0.66792984613039497</v>
      </c>
      <c r="BN13" s="17">
        <v>0.47646722631870098</v>
      </c>
      <c r="BO13" s="17">
        <v>0.35227464162784999</v>
      </c>
      <c r="BP13" s="17"/>
      <c r="BQ13" s="17">
        <v>0.43187850895470598</v>
      </c>
      <c r="BR13" s="17">
        <v>0.58817151365110198</v>
      </c>
      <c r="BS13" s="17">
        <v>0.40409930486389001</v>
      </c>
      <c r="BT13" s="17">
        <v>0.40796149038920099</v>
      </c>
      <c r="BU13" s="17">
        <v>0.30263143042458301</v>
      </c>
      <c r="BV13" s="17">
        <v>0.363365851953451</v>
      </c>
      <c r="BW13" s="17"/>
      <c r="BX13" s="17">
        <v>0.44366249548165398</v>
      </c>
      <c r="BY13" s="17">
        <v>0.58808406538034097</v>
      </c>
      <c r="BZ13" s="17">
        <v>0.46170619104723098</v>
      </c>
      <c r="CA13" s="17">
        <v>0.43807482534515402</v>
      </c>
      <c r="CB13" s="17">
        <v>0.28249499423760499</v>
      </c>
      <c r="CC13" s="17">
        <v>0.26154172342815302</v>
      </c>
    </row>
    <row r="14" spans="2:81" x14ac:dyDescent="0.35">
      <c r="B14" s="18" t="s">
        <v>87</v>
      </c>
      <c r="C14" s="19">
        <v>3.2536959162794699E-2</v>
      </c>
      <c r="D14" s="19">
        <v>2.3861831176652699E-2</v>
      </c>
      <c r="E14" s="19">
        <v>4.1556833226624901E-2</v>
      </c>
      <c r="F14" s="19"/>
      <c r="G14" s="19">
        <v>2.66686981417887E-2</v>
      </c>
      <c r="H14" s="19">
        <v>3.3712253490868899E-2</v>
      </c>
      <c r="I14" s="19">
        <v>3.4056179786318003E-2</v>
      </c>
      <c r="J14" s="19">
        <v>1.8039116829107801E-2</v>
      </c>
      <c r="K14" s="19">
        <v>4.7157743102220102E-2</v>
      </c>
      <c r="L14" s="19">
        <v>3.4556486387137701E-2</v>
      </c>
      <c r="M14" s="19"/>
      <c r="N14" s="19">
        <v>4.2373669529594003E-2</v>
      </c>
      <c r="O14" s="19">
        <v>3.6388087848150501E-2</v>
      </c>
      <c r="P14" s="19">
        <v>2.3053956585690101E-2</v>
      </c>
      <c r="Q14" s="19">
        <v>2.7169998323021E-2</v>
      </c>
      <c r="R14" s="19"/>
      <c r="S14" s="19">
        <v>1.9505571589301701E-2</v>
      </c>
      <c r="T14" s="19">
        <v>1.6546044245489701E-2</v>
      </c>
      <c r="U14" s="19">
        <v>3.0031066303442201E-2</v>
      </c>
      <c r="V14" s="19">
        <v>4.6783075195674699E-2</v>
      </c>
      <c r="W14" s="19">
        <v>2.7202183426437099E-2</v>
      </c>
      <c r="X14" s="19">
        <v>5.3330871154127803E-2</v>
      </c>
      <c r="Y14" s="19">
        <v>3.8825356334233799E-2</v>
      </c>
      <c r="Z14" s="19">
        <v>0</v>
      </c>
      <c r="AA14" s="19">
        <v>4.36469023237804E-2</v>
      </c>
      <c r="AB14" s="19">
        <v>4.78486539454386E-2</v>
      </c>
      <c r="AC14" s="19">
        <v>2.58187818495796E-2</v>
      </c>
      <c r="AD14" s="19">
        <v>2.47298199245909E-2</v>
      </c>
      <c r="AE14" s="19"/>
      <c r="AF14" s="19">
        <v>3.5968994867470502E-2</v>
      </c>
      <c r="AG14" s="19">
        <v>2.6217977214485801E-2</v>
      </c>
      <c r="AH14" s="19">
        <v>2.8604177611089899E-2</v>
      </c>
      <c r="AI14" s="19">
        <v>4.3372656674870898E-2</v>
      </c>
      <c r="AJ14" s="19"/>
      <c r="AK14" s="19">
        <v>0</v>
      </c>
      <c r="AL14" s="19">
        <v>2.5363311972027999E-2</v>
      </c>
      <c r="AM14" s="19"/>
      <c r="AN14" s="19">
        <v>2.8596633593442E-2</v>
      </c>
      <c r="AO14" s="19">
        <v>2.3941835957843001E-2</v>
      </c>
      <c r="AP14" s="19">
        <v>2.4315242861584398E-2</v>
      </c>
      <c r="AQ14" s="19">
        <v>4.6874814235096901E-2</v>
      </c>
      <c r="AR14" s="19">
        <v>3.5415972910195201E-2</v>
      </c>
      <c r="AS14" s="19">
        <v>6.0843289102887402E-2</v>
      </c>
      <c r="AT14" s="19"/>
      <c r="AU14" s="19">
        <v>2.8377815667795299E-2</v>
      </c>
      <c r="AV14" s="19">
        <v>3.8688770673476799E-2</v>
      </c>
      <c r="AW14" s="19"/>
      <c r="AX14" s="19">
        <v>3.2859112909536997E-2</v>
      </c>
      <c r="AY14" s="19">
        <v>3.2458896362970599E-2</v>
      </c>
      <c r="AZ14" s="19"/>
      <c r="BA14" s="19">
        <v>3.4872782188593701E-2</v>
      </c>
      <c r="BB14" s="19">
        <v>2.06130762498897E-2</v>
      </c>
      <c r="BC14" s="19"/>
      <c r="BD14" s="19">
        <v>4.0073505179053802E-2</v>
      </c>
      <c r="BE14" s="19"/>
      <c r="BF14" s="19">
        <v>3.7419026374418803E-2</v>
      </c>
      <c r="BG14" s="19"/>
      <c r="BH14" s="19">
        <v>5.1031472096512702E-2</v>
      </c>
      <c r="BI14" s="19"/>
      <c r="BJ14" s="19">
        <v>3.79995390923367E-2</v>
      </c>
      <c r="BK14" s="19"/>
      <c r="BL14" s="19">
        <v>3.31352284782035E-2</v>
      </c>
      <c r="BM14" s="19">
        <v>2.7313708425039E-2</v>
      </c>
      <c r="BN14" s="19">
        <v>3.7834848873234003E-2</v>
      </c>
      <c r="BO14" s="19">
        <v>3.1471519028681803E-2</v>
      </c>
      <c r="BP14" s="19"/>
      <c r="BQ14" s="19">
        <v>3.6396521419826001E-2</v>
      </c>
      <c r="BR14" s="19">
        <v>1.7545734441348101E-2</v>
      </c>
      <c r="BS14" s="19">
        <v>1.67717134655152E-2</v>
      </c>
      <c r="BT14" s="19">
        <v>4.7472654011794797E-2</v>
      </c>
      <c r="BU14" s="19">
        <v>5.4426140672530203E-2</v>
      </c>
      <c r="BV14" s="19">
        <v>4.8617973434567301E-2</v>
      </c>
      <c r="BW14" s="19"/>
      <c r="BX14" s="19">
        <v>2.9944690596662101E-2</v>
      </c>
      <c r="BY14" s="19">
        <v>2.1429075968793499E-2</v>
      </c>
      <c r="BZ14" s="19">
        <v>2.6313690913231099E-2</v>
      </c>
      <c r="CA14" s="19">
        <v>4.3826232492392501E-2</v>
      </c>
      <c r="CB14" s="19">
        <v>4.3661771146646697E-2</v>
      </c>
      <c r="CC14" s="19">
        <v>8.2105020628564299E-3</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C20"/>
  <sheetViews>
    <sheetView showGridLines="0" workbookViewId="0">
      <pane xSplit="2" topLeftCell="C1" activePane="topRight" state="frozen"/>
      <selection pane="topRight" activeCell="BJ19" sqref="BJ1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115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101</v>
      </c>
      <c r="C9" s="17">
        <v>0.17747260839603299</v>
      </c>
      <c r="D9" s="17">
        <v>0.152666871334799</v>
      </c>
      <c r="E9" s="17">
        <v>0.20152420099110199</v>
      </c>
      <c r="F9" s="17"/>
      <c r="G9" s="17">
        <v>0.122679263096175</v>
      </c>
      <c r="H9" s="17">
        <v>0.130044609548947</v>
      </c>
      <c r="I9" s="17">
        <v>0.15783954375515299</v>
      </c>
      <c r="J9" s="17">
        <v>0.197765961006898</v>
      </c>
      <c r="K9" s="17">
        <v>0.20840818540546099</v>
      </c>
      <c r="L9" s="17">
        <v>0.231175294533465</v>
      </c>
      <c r="M9" s="17"/>
      <c r="N9" s="17">
        <v>0.161250714601026</v>
      </c>
      <c r="O9" s="17">
        <v>0.19355617194682201</v>
      </c>
      <c r="P9" s="17">
        <v>0.14916750528281</v>
      </c>
      <c r="Q9" s="17">
        <v>0.20494573482637499</v>
      </c>
      <c r="R9" s="17"/>
      <c r="S9" s="17">
        <v>0.197829114275133</v>
      </c>
      <c r="T9" s="17">
        <v>0.23449634702240599</v>
      </c>
      <c r="U9" s="17">
        <v>0.19677187351560799</v>
      </c>
      <c r="V9" s="17">
        <v>0.21722561393039699</v>
      </c>
      <c r="W9" s="17">
        <v>0.116824031645741</v>
      </c>
      <c r="X9" s="17">
        <v>9.4509004419289999E-2</v>
      </c>
      <c r="Y9" s="17">
        <v>9.7457099565685296E-2</v>
      </c>
      <c r="Z9" s="17">
        <v>6.8654840758798699E-2</v>
      </c>
      <c r="AA9" s="17">
        <v>0.115171851673118</v>
      </c>
      <c r="AB9" s="17">
        <v>0.25414941192692297</v>
      </c>
      <c r="AC9" s="17">
        <v>0.24917701113732099</v>
      </c>
      <c r="AD9" s="17">
        <v>0.29246141875899501</v>
      </c>
      <c r="AE9" s="17"/>
      <c r="AF9" s="17">
        <v>0.14148840881342201</v>
      </c>
      <c r="AG9" s="17">
        <v>0.24584074637970399</v>
      </c>
      <c r="AH9" s="17">
        <v>0.24244528659482301</v>
      </c>
      <c r="AI9" s="17">
        <v>0.319453431414296</v>
      </c>
      <c r="AJ9" s="17"/>
      <c r="AK9" s="17">
        <v>0.38241018392981702</v>
      </c>
      <c r="AL9" s="17">
        <v>0.23456522541843</v>
      </c>
      <c r="AM9" s="17"/>
      <c r="AN9" s="17">
        <v>0.17253585175674599</v>
      </c>
      <c r="AO9" s="17">
        <v>0.17255270255112501</v>
      </c>
      <c r="AP9" s="17">
        <v>0.18108138885027</v>
      </c>
      <c r="AQ9" s="17">
        <v>0.19156609092296201</v>
      </c>
      <c r="AR9" s="17">
        <v>0.16778223613329701</v>
      </c>
      <c r="AS9" s="17">
        <v>0.19098129731963201</v>
      </c>
      <c r="AT9" s="17"/>
      <c r="AU9" s="17">
        <v>0.18286110615146201</v>
      </c>
      <c r="AV9" s="17">
        <v>0.16850395468829399</v>
      </c>
      <c r="AW9" s="17"/>
      <c r="AX9" s="17">
        <v>0.199252252271231</v>
      </c>
      <c r="AY9" s="17">
        <v>0.17224612573603301</v>
      </c>
      <c r="AZ9" s="17"/>
      <c r="BA9" s="17">
        <v>0.17419557425284701</v>
      </c>
      <c r="BB9" s="17">
        <v>0.18921027559588199</v>
      </c>
      <c r="BC9" s="17"/>
      <c r="BD9" s="17">
        <v>0.14781218634099499</v>
      </c>
      <c r="BE9" s="17"/>
      <c r="BF9" s="17">
        <v>0.13340452225757601</v>
      </c>
      <c r="BG9" s="17"/>
      <c r="BH9" s="17">
        <v>0.25143888702431</v>
      </c>
      <c r="BI9" s="17"/>
      <c r="BJ9" s="17">
        <v>0.252577158229155</v>
      </c>
      <c r="BK9" s="17"/>
      <c r="BL9" s="17">
        <v>0.29065089867184501</v>
      </c>
      <c r="BM9" s="17">
        <v>0.11461415738924099</v>
      </c>
      <c r="BN9" s="17">
        <v>0.19295322924654801</v>
      </c>
      <c r="BO9" s="17">
        <v>0.15415898135530401</v>
      </c>
      <c r="BP9" s="17"/>
      <c r="BQ9" s="17">
        <v>0.131981911359903</v>
      </c>
      <c r="BR9" s="17">
        <v>0.18652441507760101</v>
      </c>
      <c r="BS9" s="17">
        <v>0.154870832206492</v>
      </c>
      <c r="BT9" s="17">
        <v>0.14999232177484201</v>
      </c>
      <c r="BU9" s="17">
        <v>0.184357636695448</v>
      </c>
      <c r="BV9" s="17">
        <v>0.26164281218472102</v>
      </c>
      <c r="BW9" s="17"/>
      <c r="BX9" s="17">
        <v>0.131941866367107</v>
      </c>
      <c r="BY9" s="17">
        <v>0.19210204512595</v>
      </c>
      <c r="BZ9" s="17">
        <v>0.15193820596381299</v>
      </c>
      <c r="CA9" s="17">
        <v>0.14884458414026699</v>
      </c>
      <c r="CB9" s="17">
        <v>0.177624770489586</v>
      </c>
      <c r="CC9" s="17">
        <v>0.30138860364505099</v>
      </c>
    </row>
    <row r="10" spans="2:81" x14ac:dyDescent="0.35">
      <c r="B10" s="18" t="s">
        <v>58</v>
      </c>
      <c r="C10" s="17">
        <v>6.3458651384498299E-2</v>
      </c>
      <c r="D10" s="17">
        <v>6.5177931560393101E-2</v>
      </c>
      <c r="E10" s="17">
        <v>6.16263487393841E-2</v>
      </c>
      <c r="F10" s="17"/>
      <c r="G10" s="17">
        <v>3.8186685582886903E-2</v>
      </c>
      <c r="H10" s="17">
        <v>5.1844663797598903E-2</v>
      </c>
      <c r="I10" s="17">
        <v>6.0298317766942798E-2</v>
      </c>
      <c r="J10" s="17">
        <v>9.3732675123459105E-2</v>
      </c>
      <c r="K10" s="17">
        <v>7.1806628562466904E-2</v>
      </c>
      <c r="L10" s="17">
        <v>6.2079539968953497E-2</v>
      </c>
      <c r="M10" s="17"/>
      <c r="N10" s="17">
        <v>6.8802815846090395E-2</v>
      </c>
      <c r="O10" s="17">
        <v>7.4602428513376895E-2</v>
      </c>
      <c r="P10" s="17">
        <v>5.1607920435225302E-2</v>
      </c>
      <c r="Q10" s="17">
        <v>5.6551121456466798E-2</v>
      </c>
      <c r="R10" s="17"/>
      <c r="S10" s="17">
        <v>5.5298246197490603E-2</v>
      </c>
      <c r="T10" s="17">
        <v>8.0337943971981005E-2</v>
      </c>
      <c r="U10" s="17">
        <v>4.8022786814823797E-2</v>
      </c>
      <c r="V10" s="17">
        <v>8.3911587940603397E-2</v>
      </c>
      <c r="W10" s="17">
        <v>6.1844357266561102E-2</v>
      </c>
      <c r="X10" s="17">
        <v>7.6027885014062296E-2</v>
      </c>
      <c r="Y10" s="17">
        <v>4.3252353797854103E-2</v>
      </c>
      <c r="Z10" s="17">
        <v>2.9171259217188699E-2</v>
      </c>
      <c r="AA10" s="17">
        <v>3.5406561605649603E-2</v>
      </c>
      <c r="AB10" s="17">
        <v>8.9961768137166997E-2</v>
      </c>
      <c r="AC10" s="17">
        <v>8.4370026322917693E-2</v>
      </c>
      <c r="AD10" s="17">
        <v>6.23621495790877E-2</v>
      </c>
      <c r="AE10" s="17"/>
      <c r="AF10" s="17">
        <v>5.7836997575932698E-2</v>
      </c>
      <c r="AG10" s="17">
        <v>9.0501625444163E-2</v>
      </c>
      <c r="AH10" s="17">
        <v>4.75065428012467E-2</v>
      </c>
      <c r="AI10" s="17">
        <v>6.3319508973862501E-2</v>
      </c>
      <c r="AJ10" s="17"/>
      <c r="AK10" s="17">
        <v>0.102532437692347</v>
      </c>
      <c r="AL10" s="17">
        <v>8.1957355246776095E-2</v>
      </c>
      <c r="AM10" s="17"/>
      <c r="AN10" s="17">
        <v>4.9551015364134497E-2</v>
      </c>
      <c r="AO10" s="17">
        <v>6.3646836311389801E-2</v>
      </c>
      <c r="AP10" s="17">
        <v>7.3185147900132794E-2</v>
      </c>
      <c r="AQ10" s="17">
        <v>6.3227846834117696E-2</v>
      </c>
      <c r="AR10" s="17">
        <v>8.1276024280693304E-2</v>
      </c>
      <c r="AS10" s="17">
        <v>7.1080085009921801E-2</v>
      </c>
      <c r="AT10" s="17"/>
      <c r="AU10" s="17">
        <v>6.5086102487191697E-2</v>
      </c>
      <c r="AV10" s="17">
        <v>6.0521137401804197E-2</v>
      </c>
      <c r="AW10" s="17"/>
      <c r="AX10" s="17">
        <v>6.7838782985190901E-2</v>
      </c>
      <c r="AY10" s="17">
        <v>6.2407546876512898E-2</v>
      </c>
      <c r="AZ10" s="17"/>
      <c r="BA10" s="17">
        <v>6.5936919595137103E-2</v>
      </c>
      <c r="BB10" s="17">
        <v>4.6535793837354802E-2</v>
      </c>
      <c r="BC10" s="17"/>
      <c r="BD10" s="17">
        <v>4.20379706793894E-2</v>
      </c>
      <c r="BE10" s="17"/>
      <c r="BF10" s="17">
        <v>3.9848229234250798E-2</v>
      </c>
      <c r="BG10" s="17"/>
      <c r="BH10" s="17">
        <v>7.8402075667226304E-2</v>
      </c>
      <c r="BI10" s="17"/>
      <c r="BJ10" s="17">
        <v>5.38029869393001E-2</v>
      </c>
      <c r="BK10" s="17"/>
      <c r="BL10" s="17">
        <v>9.9348046737233894E-2</v>
      </c>
      <c r="BM10" s="17">
        <v>3.4165403721780403E-2</v>
      </c>
      <c r="BN10" s="17">
        <v>5.8212629178357803E-2</v>
      </c>
      <c r="BO10" s="17">
        <v>7.6181688531399103E-2</v>
      </c>
      <c r="BP10" s="17"/>
      <c r="BQ10" s="17">
        <v>5.29037762755553E-2</v>
      </c>
      <c r="BR10" s="17">
        <v>5.6640204399900598E-2</v>
      </c>
      <c r="BS10" s="17">
        <v>5.2515950146357897E-2</v>
      </c>
      <c r="BT10" s="17">
        <v>8.0563110721221506E-2</v>
      </c>
      <c r="BU10" s="17">
        <v>6.3865785247362999E-2</v>
      </c>
      <c r="BV10" s="17">
        <v>7.6777123991069507E-2</v>
      </c>
      <c r="BW10" s="17"/>
      <c r="BX10" s="17">
        <v>6.1685625145991498E-2</v>
      </c>
      <c r="BY10" s="17">
        <v>5.4015317256571799E-2</v>
      </c>
      <c r="BZ10" s="17">
        <v>4.6175229261042401E-2</v>
      </c>
      <c r="CA10" s="17">
        <v>5.4979798138230798E-2</v>
      </c>
      <c r="CB10" s="17">
        <v>0.100144432463995</v>
      </c>
      <c r="CC10" s="17">
        <v>6.8540454062395395E-2</v>
      </c>
    </row>
    <row r="11" spans="2:81" x14ac:dyDescent="0.35">
      <c r="B11" s="18" t="s">
        <v>59</v>
      </c>
      <c r="C11" s="17">
        <v>7.6457700587234098E-2</v>
      </c>
      <c r="D11" s="17">
        <v>7.5881358280756803E-2</v>
      </c>
      <c r="E11" s="17">
        <v>7.6945473698288899E-2</v>
      </c>
      <c r="F11" s="17"/>
      <c r="G11" s="17">
        <v>9.2518992908108694E-2</v>
      </c>
      <c r="H11" s="17">
        <v>7.96859382885238E-2</v>
      </c>
      <c r="I11" s="17">
        <v>7.8143476237158505E-2</v>
      </c>
      <c r="J11" s="17">
        <v>9.0130944492596898E-2</v>
      </c>
      <c r="K11" s="17">
        <v>7.4179370861923E-2</v>
      </c>
      <c r="L11" s="17">
        <v>5.2235364561062203E-2</v>
      </c>
      <c r="M11" s="17"/>
      <c r="N11" s="17">
        <v>8.5660741081804298E-2</v>
      </c>
      <c r="O11" s="17">
        <v>7.3916932931126902E-2</v>
      </c>
      <c r="P11" s="17">
        <v>7.1188106947344496E-2</v>
      </c>
      <c r="Q11" s="17">
        <v>7.3092787147350097E-2</v>
      </c>
      <c r="R11" s="17"/>
      <c r="S11" s="17">
        <v>8.2618421857249102E-2</v>
      </c>
      <c r="T11" s="17">
        <v>0.100594983443882</v>
      </c>
      <c r="U11" s="17">
        <v>5.48720039589526E-2</v>
      </c>
      <c r="V11" s="17">
        <v>8.9509067078226395E-2</v>
      </c>
      <c r="W11" s="17">
        <v>9.65819829886128E-2</v>
      </c>
      <c r="X11" s="17">
        <v>7.4554851367137506E-2</v>
      </c>
      <c r="Y11" s="17">
        <v>6.4001636775496806E-2</v>
      </c>
      <c r="Z11" s="17">
        <v>4.1952791567512401E-2</v>
      </c>
      <c r="AA11" s="17">
        <v>6.8669133425057302E-2</v>
      </c>
      <c r="AB11" s="17">
        <v>8.0034923521558707E-2</v>
      </c>
      <c r="AC11" s="17">
        <v>4.9723250342729799E-2</v>
      </c>
      <c r="AD11" s="17">
        <v>6.1888502013876301E-2</v>
      </c>
      <c r="AE11" s="17"/>
      <c r="AF11" s="17">
        <v>7.8258079442712597E-2</v>
      </c>
      <c r="AG11" s="17">
        <v>7.3070729132623399E-2</v>
      </c>
      <c r="AH11" s="17">
        <v>5.9221474172862498E-2</v>
      </c>
      <c r="AI11" s="17">
        <v>7.1629000981972904E-2</v>
      </c>
      <c r="AJ11" s="17"/>
      <c r="AK11" s="17">
        <v>7.3910146005894004E-2</v>
      </c>
      <c r="AL11" s="17">
        <v>8.4922764969413103E-2</v>
      </c>
      <c r="AM11" s="17"/>
      <c r="AN11" s="17">
        <v>7.0557107091232404E-2</v>
      </c>
      <c r="AO11" s="17">
        <v>6.4482371063201496E-2</v>
      </c>
      <c r="AP11" s="17">
        <v>0.111318711832547</v>
      </c>
      <c r="AQ11" s="17">
        <v>7.7745447355549099E-2</v>
      </c>
      <c r="AR11" s="17">
        <v>7.4750252759544805E-2</v>
      </c>
      <c r="AS11" s="17">
        <v>7.7207404807979704E-2</v>
      </c>
      <c r="AT11" s="17"/>
      <c r="AU11" s="17">
        <v>6.8720081546922093E-2</v>
      </c>
      <c r="AV11" s="17">
        <v>8.7327555841140006E-2</v>
      </c>
      <c r="AW11" s="17"/>
      <c r="AX11" s="17">
        <v>6.4577838252720995E-2</v>
      </c>
      <c r="AY11" s="17">
        <v>7.9308522889485894E-2</v>
      </c>
      <c r="AZ11" s="17"/>
      <c r="BA11" s="17">
        <v>7.2966222258363703E-2</v>
      </c>
      <c r="BB11" s="17">
        <v>9.3018844419940197E-2</v>
      </c>
      <c r="BC11" s="17"/>
      <c r="BD11" s="17">
        <v>5.8113250998312299E-2</v>
      </c>
      <c r="BE11" s="17"/>
      <c r="BF11" s="17">
        <v>5.5854219074648097E-2</v>
      </c>
      <c r="BG11" s="17"/>
      <c r="BH11" s="17">
        <v>6.3698819633175599E-2</v>
      </c>
      <c r="BI11" s="17"/>
      <c r="BJ11" s="17">
        <v>4.9627357624578601E-2</v>
      </c>
      <c r="BK11" s="17"/>
      <c r="BL11" s="17">
        <v>0.111941034489433</v>
      </c>
      <c r="BM11" s="17">
        <v>5.2052290650033403E-2</v>
      </c>
      <c r="BN11" s="17">
        <v>6.7370071954652805E-2</v>
      </c>
      <c r="BO11" s="17">
        <v>8.8591590553730504E-2</v>
      </c>
      <c r="BP11" s="17"/>
      <c r="BQ11" s="17">
        <v>8.4583240611372998E-2</v>
      </c>
      <c r="BR11" s="17">
        <v>6.9228871614851195E-2</v>
      </c>
      <c r="BS11" s="17">
        <v>8.0963518853761199E-2</v>
      </c>
      <c r="BT11" s="17">
        <v>6.11065536166817E-2</v>
      </c>
      <c r="BU11" s="17">
        <v>9.0867716538091003E-2</v>
      </c>
      <c r="BV11" s="17">
        <v>7.3396289905854201E-2</v>
      </c>
      <c r="BW11" s="17"/>
      <c r="BX11" s="17">
        <v>8.0080672759305804E-2</v>
      </c>
      <c r="BY11" s="17">
        <v>5.9228212224642897E-2</v>
      </c>
      <c r="BZ11" s="17">
        <v>7.4833684262610403E-2</v>
      </c>
      <c r="CA11" s="17">
        <v>7.3291047002896403E-2</v>
      </c>
      <c r="CB11" s="17">
        <v>9.80539225250186E-2</v>
      </c>
      <c r="CC11" s="17">
        <v>6.9575098035082897E-2</v>
      </c>
    </row>
    <row r="12" spans="2:81" x14ac:dyDescent="0.35">
      <c r="B12" s="18" t="s">
        <v>102</v>
      </c>
      <c r="C12" s="17">
        <v>0.168879803784213</v>
      </c>
      <c r="D12" s="17">
        <v>0.16039772277150299</v>
      </c>
      <c r="E12" s="17">
        <v>0.177511745387749</v>
      </c>
      <c r="F12" s="17"/>
      <c r="G12" s="17">
        <v>0.15350938123383101</v>
      </c>
      <c r="H12" s="17">
        <v>0.191542615030632</v>
      </c>
      <c r="I12" s="17">
        <v>0.22025379363407699</v>
      </c>
      <c r="J12" s="17">
        <v>0.151541819937446</v>
      </c>
      <c r="K12" s="17">
        <v>0.15763612621407699</v>
      </c>
      <c r="L12" s="17">
        <v>0.140428912779686</v>
      </c>
      <c r="M12" s="17"/>
      <c r="N12" s="17">
        <v>0.15544876404128399</v>
      </c>
      <c r="O12" s="17">
        <v>0.19190094872049299</v>
      </c>
      <c r="P12" s="17">
        <v>0.17586098650534099</v>
      </c>
      <c r="Q12" s="17">
        <v>0.15106168435051601</v>
      </c>
      <c r="R12" s="17"/>
      <c r="S12" s="17">
        <v>0.14782430618370301</v>
      </c>
      <c r="T12" s="17">
        <v>0.19679252072723799</v>
      </c>
      <c r="U12" s="17">
        <v>0.14214325165748101</v>
      </c>
      <c r="V12" s="17">
        <v>0.19054266882037901</v>
      </c>
      <c r="W12" s="17">
        <v>0.17480744244494401</v>
      </c>
      <c r="X12" s="17">
        <v>0.23088295660805899</v>
      </c>
      <c r="Y12" s="17">
        <v>0.14067368802032601</v>
      </c>
      <c r="Z12" s="17">
        <v>0.15145421667505299</v>
      </c>
      <c r="AA12" s="17">
        <v>0.134443397615893</v>
      </c>
      <c r="AB12" s="17">
        <v>0.19014597045704601</v>
      </c>
      <c r="AC12" s="17">
        <v>0.120763874815037</v>
      </c>
      <c r="AD12" s="17">
        <v>0.19376190855217401</v>
      </c>
      <c r="AE12" s="17"/>
      <c r="AF12" s="17">
        <v>0.16874262847364199</v>
      </c>
      <c r="AG12" s="17">
        <v>0.18614418111233799</v>
      </c>
      <c r="AH12" s="17">
        <v>0.11869295359467601</v>
      </c>
      <c r="AI12" s="17">
        <v>0.17848713410680001</v>
      </c>
      <c r="AJ12" s="17"/>
      <c r="AK12" s="17">
        <v>0.17837508893151299</v>
      </c>
      <c r="AL12" s="17">
        <v>0.1864432192788</v>
      </c>
      <c r="AM12" s="17"/>
      <c r="AN12" s="17">
        <v>0.15415500176124</v>
      </c>
      <c r="AO12" s="17">
        <v>0.19511275515927001</v>
      </c>
      <c r="AP12" s="17">
        <v>0.149294843098986</v>
      </c>
      <c r="AQ12" s="17">
        <v>0.187393123768544</v>
      </c>
      <c r="AR12" s="17">
        <v>0.140997652883744</v>
      </c>
      <c r="AS12" s="17">
        <v>0.14585487352225199</v>
      </c>
      <c r="AT12" s="17"/>
      <c r="AU12" s="17">
        <v>0.171189704432266</v>
      </c>
      <c r="AV12" s="17">
        <v>0.16469710184417599</v>
      </c>
      <c r="AW12" s="17"/>
      <c r="AX12" s="17">
        <v>0.14255382886222401</v>
      </c>
      <c r="AY12" s="17">
        <v>0.17519727399748999</v>
      </c>
      <c r="AZ12" s="17"/>
      <c r="BA12" s="17">
        <v>0.162600134771165</v>
      </c>
      <c r="BB12" s="17">
        <v>0.201387964865573</v>
      </c>
      <c r="BC12" s="17"/>
      <c r="BD12" s="17">
        <v>0.14207192686158501</v>
      </c>
      <c r="BE12" s="17"/>
      <c r="BF12" s="17">
        <v>0.13348362403519201</v>
      </c>
      <c r="BG12" s="17"/>
      <c r="BH12" s="17">
        <v>0.171588352114244</v>
      </c>
      <c r="BI12" s="17"/>
      <c r="BJ12" s="17">
        <v>8.3330916985264999E-2</v>
      </c>
      <c r="BK12" s="17"/>
      <c r="BL12" s="17">
        <v>0.178307989832901</v>
      </c>
      <c r="BM12" s="17">
        <v>0.14100340847312801</v>
      </c>
      <c r="BN12" s="17">
        <v>0.15831676415242901</v>
      </c>
      <c r="BO12" s="17">
        <v>0.20216039968782501</v>
      </c>
      <c r="BP12" s="17"/>
      <c r="BQ12" s="17">
        <v>0.17625320417486501</v>
      </c>
      <c r="BR12" s="17">
        <v>0.16174047014666099</v>
      </c>
      <c r="BS12" s="17">
        <v>0.16771889407165699</v>
      </c>
      <c r="BT12" s="17">
        <v>0.134639278342923</v>
      </c>
      <c r="BU12" s="17">
        <v>0.23248157863112401</v>
      </c>
      <c r="BV12" s="17">
        <v>0.15313645972788401</v>
      </c>
      <c r="BW12" s="17"/>
      <c r="BX12" s="17">
        <v>0.17738040542987701</v>
      </c>
      <c r="BY12" s="17">
        <v>0.17557404664153101</v>
      </c>
      <c r="BZ12" s="17">
        <v>0.15977617009761899</v>
      </c>
      <c r="CA12" s="17">
        <v>0.14454720446715799</v>
      </c>
      <c r="CB12" s="17">
        <v>0.204784336365335</v>
      </c>
      <c r="CC12" s="17">
        <v>0.14453955521293299</v>
      </c>
    </row>
    <row r="13" spans="2:81" x14ac:dyDescent="0.35">
      <c r="B13" s="18" t="s">
        <v>103</v>
      </c>
      <c r="C13" s="17">
        <v>0.17942367862852901</v>
      </c>
      <c r="D13" s="17">
        <v>0.199598626846762</v>
      </c>
      <c r="E13" s="17">
        <v>0.16014428731456701</v>
      </c>
      <c r="F13" s="17"/>
      <c r="G13" s="17">
        <v>0.19585117399478699</v>
      </c>
      <c r="H13" s="17">
        <v>0.221380474481159</v>
      </c>
      <c r="I13" s="17">
        <v>0.18295310953399899</v>
      </c>
      <c r="J13" s="17">
        <v>0.186584192577879</v>
      </c>
      <c r="K13" s="17">
        <v>0.14767678828009601</v>
      </c>
      <c r="L13" s="17">
        <v>0.14700059114522701</v>
      </c>
      <c r="M13" s="17"/>
      <c r="N13" s="17">
        <v>0.19239125165603599</v>
      </c>
      <c r="O13" s="17">
        <v>0.19679723033119301</v>
      </c>
      <c r="P13" s="17">
        <v>0.17448003451430599</v>
      </c>
      <c r="Q13" s="17">
        <v>0.150327834402123</v>
      </c>
      <c r="R13" s="17"/>
      <c r="S13" s="17">
        <v>0.20078243410855101</v>
      </c>
      <c r="T13" s="17">
        <v>0.16782746851830699</v>
      </c>
      <c r="U13" s="17">
        <v>0.20766582326126501</v>
      </c>
      <c r="V13" s="17">
        <v>0.17168543631956101</v>
      </c>
      <c r="W13" s="17">
        <v>0.217300849685784</v>
      </c>
      <c r="X13" s="17">
        <v>0.17122214953720999</v>
      </c>
      <c r="Y13" s="17">
        <v>0.15061924097405599</v>
      </c>
      <c r="Z13" s="17">
        <v>0.18189263285336399</v>
      </c>
      <c r="AA13" s="17">
        <v>0.19822472388371401</v>
      </c>
      <c r="AB13" s="17">
        <v>0.16423314788409399</v>
      </c>
      <c r="AC13" s="17">
        <v>0.13972995167301799</v>
      </c>
      <c r="AD13" s="17">
        <v>0.13043646985326701</v>
      </c>
      <c r="AE13" s="17"/>
      <c r="AF13" s="17">
        <v>0.18562687810739301</v>
      </c>
      <c r="AG13" s="17">
        <v>0.187668101052574</v>
      </c>
      <c r="AH13" s="17">
        <v>0.13632245055438399</v>
      </c>
      <c r="AI13" s="17">
        <v>0.12950272291849299</v>
      </c>
      <c r="AJ13" s="17"/>
      <c r="AK13" s="17">
        <v>0.15194099904365299</v>
      </c>
      <c r="AL13" s="17">
        <v>0.17135012695166699</v>
      </c>
      <c r="AM13" s="17"/>
      <c r="AN13" s="17">
        <v>0.20088686294178901</v>
      </c>
      <c r="AO13" s="17">
        <v>0.16558474743224799</v>
      </c>
      <c r="AP13" s="17">
        <v>0.16241642506639301</v>
      </c>
      <c r="AQ13" s="17">
        <v>0.167389824249085</v>
      </c>
      <c r="AR13" s="17">
        <v>0.197098062875004</v>
      </c>
      <c r="AS13" s="17">
        <v>0.19395687956409999</v>
      </c>
      <c r="AT13" s="17"/>
      <c r="AU13" s="17">
        <v>0.16605860385840199</v>
      </c>
      <c r="AV13" s="17">
        <v>0.19842257603953101</v>
      </c>
      <c r="AW13" s="17"/>
      <c r="AX13" s="17">
        <v>0.162706704689773</v>
      </c>
      <c r="AY13" s="17">
        <v>0.18343526738173499</v>
      </c>
      <c r="AZ13" s="17"/>
      <c r="BA13" s="17">
        <v>0.17413992940178299</v>
      </c>
      <c r="BB13" s="17">
        <v>0.21003127720294401</v>
      </c>
      <c r="BC13" s="17"/>
      <c r="BD13" s="17">
        <v>0.16698480594180901</v>
      </c>
      <c r="BE13" s="17"/>
      <c r="BF13" s="17">
        <v>0.178293666797151</v>
      </c>
      <c r="BG13" s="17"/>
      <c r="BH13" s="17">
        <v>0.17051794814632801</v>
      </c>
      <c r="BI13" s="17"/>
      <c r="BJ13" s="17">
        <v>0.14985983087428201</v>
      </c>
      <c r="BK13" s="17"/>
      <c r="BL13" s="17">
        <v>0.118348927994594</v>
      </c>
      <c r="BM13" s="17">
        <v>0.19353116730280101</v>
      </c>
      <c r="BN13" s="17">
        <v>0.18064899532794601</v>
      </c>
      <c r="BO13" s="17">
        <v>0.20174359541606801</v>
      </c>
      <c r="BP13" s="17"/>
      <c r="BQ13" s="17">
        <v>0.21559904988151901</v>
      </c>
      <c r="BR13" s="17">
        <v>0.19946926768772999</v>
      </c>
      <c r="BS13" s="17">
        <v>0.144957488035828</v>
      </c>
      <c r="BT13" s="17">
        <v>0.15608613999665399</v>
      </c>
      <c r="BU13" s="17">
        <v>0.11741899923082801</v>
      </c>
      <c r="BV13" s="17">
        <v>0.159222691086886</v>
      </c>
      <c r="BW13" s="17"/>
      <c r="BX13" s="17">
        <v>0.224453531204903</v>
      </c>
      <c r="BY13" s="17">
        <v>0.19288920533297199</v>
      </c>
      <c r="BZ13" s="17">
        <v>0.18165312761112201</v>
      </c>
      <c r="CA13" s="17">
        <v>0.15851785520391101</v>
      </c>
      <c r="CB13" s="17">
        <v>0.11875049410656301</v>
      </c>
      <c r="CC13" s="17">
        <v>0.169135698061957</v>
      </c>
    </row>
    <row r="14" spans="2:81" x14ac:dyDescent="0.35">
      <c r="B14" s="18" t="s">
        <v>104</v>
      </c>
      <c r="C14" s="17">
        <v>0.14338616861873699</v>
      </c>
      <c r="D14" s="17">
        <v>0.14739418276945301</v>
      </c>
      <c r="E14" s="17">
        <v>0.13911571659685301</v>
      </c>
      <c r="F14" s="17"/>
      <c r="G14" s="17">
        <v>0.14080071424614901</v>
      </c>
      <c r="H14" s="17">
        <v>0.160271728826761</v>
      </c>
      <c r="I14" s="17">
        <v>0.14367225252174201</v>
      </c>
      <c r="J14" s="17">
        <v>0.128179692970149</v>
      </c>
      <c r="K14" s="17">
        <v>0.14088622927998701</v>
      </c>
      <c r="L14" s="17">
        <v>0.14514769149914</v>
      </c>
      <c r="M14" s="17"/>
      <c r="N14" s="17">
        <v>0.15754220317415699</v>
      </c>
      <c r="O14" s="17">
        <v>0.124190370973202</v>
      </c>
      <c r="P14" s="17">
        <v>0.15329587587285601</v>
      </c>
      <c r="Q14" s="17">
        <v>0.140654319258223</v>
      </c>
      <c r="R14" s="17"/>
      <c r="S14" s="17">
        <v>0.12549969142080999</v>
      </c>
      <c r="T14" s="17">
        <v>9.6549452188292806E-2</v>
      </c>
      <c r="U14" s="17">
        <v>0.146333255453996</v>
      </c>
      <c r="V14" s="17">
        <v>0.118620588735892</v>
      </c>
      <c r="W14" s="17">
        <v>0.17571075785281801</v>
      </c>
      <c r="X14" s="17">
        <v>0.15689073052317301</v>
      </c>
      <c r="Y14" s="17">
        <v>0.17436196618937999</v>
      </c>
      <c r="Z14" s="17">
        <v>0.20019052550838701</v>
      </c>
      <c r="AA14" s="17">
        <v>0.20114334507058099</v>
      </c>
      <c r="AB14" s="17">
        <v>0.101737353492534</v>
      </c>
      <c r="AC14" s="17">
        <v>0.145932084507684</v>
      </c>
      <c r="AD14" s="17">
        <v>0.130876092834007</v>
      </c>
      <c r="AE14" s="17"/>
      <c r="AF14" s="17">
        <v>0.154419717018109</v>
      </c>
      <c r="AG14" s="17">
        <v>9.9288466215106896E-2</v>
      </c>
      <c r="AH14" s="17">
        <v>0.16902668345358299</v>
      </c>
      <c r="AI14" s="17">
        <v>0.104192972685571</v>
      </c>
      <c r="AJ14" s="17"/>
      <c r="AK14" s="17">
        <v>7.6224908271692093E-2</v>
      </c>
      <c r="AL14" s="17">
        <v>0.120145244475673</v>
      </c>
      <c r="AM14" s="17"/>
      <c r="AN14" s="17">
        <v>0.15833869725833599</v>
      </c>
      <c r="AO14" s="17">
        <v>0.148417794355965</v>
      </c>
      <c r="AP14" s="17">
        <v>0.13070724143030901</v>
      </c>
      <c r="AQ14" s="17">
        <v>0.13144325729128001</v>
      </c>
      <c r="AR14" s="17">
        <v>0.13742157247346401</v>
      </c>
      <c r="AS14" s="17">
        <v>0.129296996145225</v>
      </c>
      <c r="AT14" s="17"/>
      <c r="AU14" s="17">
        <v>0.15475794054980499</v>
      </c>
      <c r="AV14" s="17">
        <v>0.12844577492631801</v>
      </c>
      <c r="AW14" s="17"/>
      <c r="AX14" s="17">
        <v>0.130816290341499</v>
      </c>
      <c r="AY14" s="17">
        <v>0.14640257472853099</v>
      </c>
      <c r="AZ14" s="17"/>
      <c r="BA14" s="17">
        <v>0.14345669644776601</v>
      </c>
      <c r="BB14" s="17">
        <v>0.14692196116606401</v>
      </c>
      <c r="BC14" s="17"/>
      <c r="BD14" s="17">
        <v>0.17572412557634201</v>
      </c>
      <c r="BE14" s="17"/>
      <c r="BF14" s="17">
        <v>0.17525688870224801</v>
      </c>
      <c r="BG14" s="17"/>
      <c r="BH14" s="17">
        <v>0.12702565199913901</v>
      </c>
      <c r="BI14" s="17"/>
      <c r="BJ14" s="17">
        <v>0.15955878513711599</v>
      </c>
      <c r="BK14" s="17"/>
      <c r="BL14" s="17">
        <v>8.8447644555933999E-2</v>
      </c>
      <c r="BM14" s="17">
        <v>0.203330690818399</v>
      </c>
      <c r="BN14" s="17">
        <v>0.132712874392797</v>
      </c>
      <c r="BO14" s="17">
        <v>0.128535578366341</v>
      </c>
      <c r="BP14" s="17"/>
      <c r="BQ14" s="17">
        <v>0.168995431346706</v>
      </c>
      <c r="BR14" s="17">
        <v>0.134586043262827</v>
      </c>
      <c r="BS14" s="17">
        <v>0.13658923979122201</v>
      </c>
      <c r="BT14" s="17">
        <v>0.16415195558158799</v>
      </c>
      <c r="BU14" s="17">
        <v>0.117180145793468</v>
      </c>
      <c r="BV14" s="17">
        <v>0.113147441266422</v>
      </c>
      <c r="BW14" s="17"/>
      <c r="BX14" s="17">
        <v>0.17259939174067901</v>
      </c>
      <c r="BY14" s="17">
        <v>0.14105452252408501</v>
      </c>
      <c r="BZ14" s="17">
        <v>0.144698657255942</v>
      </c>
      <c r="CA14" s="17">
        <v>0.17119434931789701</v>
      </c>
      <c r="CB14" s="17">
        <v>0.114060386037035</v>
      </c>
      <c r="CC14" s="17">
        <v>6.8153816366364903E-2</v>
      </c>
    </row>
    <row r="15" spans="2:81" x14ac:dyDescent="0.35">
      <c r="B15" s="18" t="s">
        <v>105</v>
      </c>
      <c r="C15" s="19">
        <v>0.190921388600756</v>
      </c>
      <c r="D15" s="19">
        <v>0.19888330643633201</v>
      </c>
      <c r="E15" s="19">
        <v>0.183132227272056</v>
      </c>
      <c r="F15" s="19"/>
      <c r="G15" s="19">
        <v>0.25645378893806098</v>
      </c>
      <c r="H15" s="19">
        <v>0.16522997002637799</v>
      </c>
      <c r="I15" s="19">
        <v>0.15683950655092799</v>
      </c>
      <c r="J15" s="19">
        <v>0.152064713891573</v>
      </c>
      <c r="K15" s="19">
        <v>0.199406671395988</v>
      </c>
      <c r="L15" s="19">
        <v>0.22193260551246699</v>
      </c>
      <c r="M15" s="19"/>
      <c r="N15" s="19">
        <v>0.178903509599602</v>
      </c>
      <c r="O15" s="19">
        <v>0.14503591658378601</v>
      </c>
      <c r="P15" s="19">
        <v>0.224399570442116</v>
      </c>
      <c r="Q15" s="19">
        <v>0.22336651855894599</v>
      </c>
      <c r="R15" s="19"/>
      <c r="S15" s="19">
        <v>0.190147785957063</v>
      </c>
      <c r="T15" s="19">
        <v>0.123401284127894</v>
      </c>
      <c r="U15" s="19">
        <v>0.20419100533787299</v>
      </c>
      <c r="V15" s="19">
        <v>0.12850503717494</v>
      </c>
      <c r="W15" s="19">
        <v>0.15693057811553801</v>
      </c>
      <c r="X15" s="19">
        <v>0.195912422531068</v>
      </c>
      <c r="Y15" s="19">
        <v>0.32963401467720199</v>
      </c>
      <c r="Z15" s="19">
        <v>0.32668373341969598</v>
      </c>
      <c r="AA15" s="19">
        <v>0.24694098672598699</v>
      </c>
      <c r="AB15" s="19">
        <v>0.119737424580677</v>
      </c>
      <c r="AC15" s="19">
        <v>0.21030380120129299</v>
      </c>
      <c r="AD15" s="19">
        <v>0.128213458408593</v>
      </c>
      <c r="AE15" s="19"/>
      <c r="AF15" s="19">
        <v>0.21362729056878901</v>
      </c>
      <c r="AG15" s="19">
        <v>0.117486150663491</v>
      </c>
      <c r="AH15" s="19">
        <v>0.22678460882842499</v>
      </c>
      <c r="AI15" s="19">
        <v>0.13341522891900401</v>
      </c>
      <c r="AJ15" s="19"/>
      <c r="AK15" s="19">
        <v>3.4606236125084698E-2</v>
      </c>
      <c r="AL15" s="19">
        <v>0.12061606365924001</v>
      </c>
      <c r="AM15" s="19"/>
      <c r="AN15" s="19">
        <v>0.193975463826522</v>
      </c>
      <c r="AO15" s="19">
        <v>0.190202793126801</v>
      </c>
      <c r="AP15" s="19">
        <v>0.19199624182136099</v>
      </c>
      <c r="AQ15" s="19">
        <v>0.18123440957846201</v>
      </c>
      <c r="AR15" s="19">
        <v>0.20067419859425301</v>
      </c>
      <c r="AS15" s="19">
        <v>0.191622463630889</v>
      </c>
      <c r="AT15" s="19"/>
      <c r="AU15" s="19">
        <v>0.19132646097395101</v>
      </c>
      <c r="AV15" s="19">
        <v>0.192081899258738</v>
      </c>
      <c r="AW15" s="19"/>
      <c r="AX15" s="19">
        <v>0.23225430259736199</v>
      </c>
      <c r="AY15" s="19">
        <v>0.181002688390211</v>
      </c>
      <c r="AZ15" s="19"/>
      <c r="BA15" s="19">
        <v>0.20670452327293901</v>
      </c>
      <c r="BB15" s="19">
        <v>0.11289388291224201</v>
      </c>
      <c r="BC15" s="19"/>
      <c r="BD15" s="19">
        <v>0.26725573360156701</v>
      </c>
      <c r="BE15" s="19"/>
      <c r="BF15" s="19">
        <v>0.28385884989893401</v>
      </c>
      <c r="BG15" s="19"/>
      <c r="BH15" s="19">
        <v>0.13732826541557699</v>
      </c>
      <c r="BI15" s="19"/>
      <c r="BJ15" s="19">
        <v>0.25124296421030301</v>
      </c>
      <c r="BK15" s="19"/>
      <c r="BL15" s="19">
        <v>0.112955457718059</v>
      </c>
      <c r="BM15" s="19">
        <v>0.26130288164461701</v>
      </c>
      <c r="BN15" s="19">
        <v>0.20978543574726899</v>
      </c>
      <c r="BO15" s="19">
        <v>0.14862816608933199</v>
      </c>
      <c r="BP15" s="19"/>
      <c r="BQ15" s="19">
        <v>0.16968338635007901</v>
      </c>
      <c r="BR15" s="19">
        <v>0.19181072781042899</v>
      </c>
      <c r="BS15" s="19">
        <v>0.26238407689468202</v>
      </c>
      <c r="BT15" s="19">
        <v>0.25346063996608897</v>
      </c>
      <c r="BU15" s="19">
        <v>0.193828137863677</v>
      </c>
      <c r="BV15" s="19">
        <v>0.16267718183716301</v>
      </c>
      <c r="BW15" s="19"/>
      <c r="BX15" s="19">
        <v>0.15185850735213699</v>
      </c>
      <c r="BY15" s="19">
        <v>0.185136650894247</v>
      </c>
      <c r="BZ15" s="19">
        <v>0.240924925547851</v>
      </c>
      <c r="CA15" s="19">
        <v>0.24862516172964</v>
      </c>
      <c r="CB15" s="19">
        <v>0.18658165801246801</v>
      </c>
      <c r="CC15" s="19">
        <v>0.178666774616215</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CC19"/>
  <sheetViews>
    <sheetView showGridLines="0" workbookViewId="0">
      <pane xSplit="2" topLeftCell="C1" activePane="topRight" state="frozen"/>
      <selection pane="topRight" activeCell="BI10" sqref="BI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9.5417766089749195E-2</v>
      </c>
      <c r="D9" s="17">
        <v>9.2887662579639402E-2</v>
      </c>
      <c r="E9" s="17">
        <v>9.72876623547414E-2</v>
      </c>
      <c r="F9" s="17"/>
      <c r="G9" s="17">
        <v>4.1742264716742597E-2</v>
      </c>
      <c r="H9" s="17">
        <v>9.8371250365807003E-2</v>
      </c>
      <c r="I9" s="17">
        <v>9.5133714259579297E-2</v>
      </c>
      <c r="J9" s="17">
        <v>8.6168703351955395E-2</v>
      </c>
      <c r="K9" s="17">
        <v>8.8951862683946906E-2</v>
      </c>
      <c r="L9" s="17">
        <v>0.136276774762809</v>
      </c>
      <c r="M9" s="17"/>
      <c r="N9" s="17">
        <v>8.2350575579784896E-2</v>
      </c>
      <c r="O9" s="17">
        <v>5.8226455064359701E-2</v>
      </c>
      <c r="P9" s="17">
        <v>9.6922668094803099E-2</v>
      </c>
      <c r="Q9" s="17">
        <v>0.14473073024864</v>
      </c>
      <c r="R9" s="17"/>
      <c r="S9" s="17">
        <v>6.9040518969353107E-2</v>
      </c>
      <c r="T9" s="17">
        <v>9.2120312503621501E-2</v>
      </c>
      <c r="U9" s="17">
        <v>0.11334737083657501</v>
      </c>
      <c r="V9" s="17">
        <v>9.9023797598535204E-2</v>
      </c>
      <c r="W9" s="17">
        <v>7.6416779909549398E-2</v>
      </c>
      <c r="X9" s="17">
        <v>9.2924832520354203E-2</v>
      </c>
      <c r="Y9" s="17">
        <v>5.5197826293577203E-2</v>
      </c>
      <c r="Z9" s="17">
        <v>8.3712205313447502E-2</v>
      </c>
      <c r="AA9" s="17">
        <v>6.8868358301664101E-2</v>
      </c>
      <c r="AB9" s="17">
        <v>0.12802708823560599</v>
      </c>
      <c r="AC9" s="17">
        <v>0.217942405125407</v>
      </c>
      <c r="AD9" s="17">
        <v>0.12881133953810101</v>
      </c>
      <c r="AE9" s="17"/>
      <c r="AF9" s="17">
        <v>8.9235673949031605E-2</v>
      </c>
      <c r="AG9" s="17">
        <v>0.117117611465786</v>
      </c>
      <c r="AH9" s="17">
        <v>0.184865061167514</v>
      </c>
      <c r="AI9" s="17">
        <v>0.13895925082529501</v>
      </c>
      <c r="AJ9" s="17"/>
      <c r="AK9" s="17">
        <v>5.4301949868676397E-2</v>
      </c>
      <c r="AL9" s="17">
        <v>8.3053684023006696E-2</v>
      </c>
      <c r="AM9" s="17"/>
      <c r="AN9" s="17">
        <v>7.7878018532583193E-2</v>
      </c>
      <c r="AO9" s="17">
        <v>8.45373959565313E-2</v>
      </c>
      <c r="AP9" s="17">
        <v>0.12450968448040201</v>
      </c>
      <c r="AQ9" s="17">
        <v>0.110983611082555</v>
      </c>
      <c r="AR9" s="17">
        <v>0.127115514654218</v>
      </c>
      <c r="AS9" s="17">
        <v>5.2697620931925003E-2</v>
      </c>
      <c r="AT9" s="17"/>
      <c r="AU9" s="17">
        <v>9.1808958985654401E-2</v>
      </c>
      <c r="AV9" s="17">
        <v>9.8131910082365506E-2</v>
      </c>
      <c r="AW9" s="17"/>
      <c r="AX9" s="17">
        <v>0.15778948509590801</v>
      </c>
      <c r="AY9" s="17">
        <v>8.0304140795315698E-2</v>
      </c>
      <c r="AZ9" s="17"/>
      <c r="BA9" s="17">
        <v>0.103014962715697</v>
      </c>
      <c r="BB9" s="17">
        <v>4.42342449164356E-2</v>
      </c>
      <c r="BC9" s="17"/>
      <c r="BD9" s="17">
        <v>7.5167240078210601E-2</v>
      </c>
      <c r="BE9" s="17"/>
      <c r="BF9" s="17">
        <v>7.4916697751752595E-2</v>
      </c>
      <c r="BG9" s="17"/>
      <c r="BH9" s="17">
        <v>0.115761391470036</v>
      </c>
      <c r="BI9" s="17"/>
      <c r="BJ9" s="17">
        <v>0.16729615312799001</v>
      </c>
      <c r="BK9" s="17"/>
      <c r="BL9" s="17">
        <v>0.24164633293550999</v>
      </c>
      <c r="BM9" s="17">
        <v>1.7862324007122999E-2</v>
      </c>
      <c r="BN9" s="17">
        <v>0.100722888283778</v>
      </c>
      <c r="BO9" s="17">
        <v>6.3007331289811994E-2</v>
      </c>
      <c r="BP9" s="17"/>
      <c r="BQ9" s="17">
        <v>5.5659803392467497E-2</v>
      </c>
      <c r="BR9" s="17">
        <v>8.5540859723966203E-2</v>
      </c>
      <c r="BS9" s="17">
        <v>0.113213038301493</v>
      </c>
      <c r="BT9" s="17">
        <v>9.7059606131368298E-2</v>
      </c>
      <c r="BU9" s="17">
        <v>9.0267589224591396E-2</v>
      </c>
      <c r="BV9" s="17">
        <v>0.15680001134920299</v>
      </c>
      <c r="BW9" s="17"/>
      <c r="BX9" s="17">
        <v>5.24442735841604E-2</v>
      </c>
      <c r="BY9" s="17">
        <v>5.4303965019774803E-2</v>
      </c>
      <c r="BZ9" s="17">
        <v>0.112416323737573</v>
      </c>
      <c r="CA9" s="17">
        <v>5.7654149621008101E-2</v>
      </c>
      <c r="CB9" s="17">
        <v>9.4766272624991099E-2</v>
      </c>
      <c r="CC9" s="17">
        <v>0.218234591693062</v>
      </c>
    </row>
    <row r="10" spans="2:81" x14ac:dyDescent="0.35">
      <c r="B10" s="18" t="s">
        <v>58</v>
      </c>
      <c r="C10" s="17">
        <v>6.8812827119893297E-2</v>
      </c>
      <c r="D10" s="17">
        <v>6.9360094422777505E-2</v>
      </c>
      <c r="E10" s="17">
        <v>6.5890095499341605E-2</v>
      </c>
      <c r="F10" s="17"/>
      <c r="G10" s="17">
        <v>7.2066851921181799E-2</v>
      </c>
      <c r="H10" s="17">
        <v>4.3194777665353901E-2</v>
      </c>
      <c r="I10" s="17">
        <v>6.3243048057224402E-2</v>
      </c>
      <c r="J10" s="17">
        <v>7.2717234642477105E-2</v>
      </c>
      <c r="K10" s="17">
        <v>9.7652977973631302E-2</v>
      </c>
      <c r="L10" s="17">
        <v>6.8439976975362499E-2</v>
      </c>
      <c r="M10" s="17"/>
      <c r="N10" s="17">
        <v>6.8658938018969107E-2</v>
      </c>
      <c r="O10" s="17">
        <v>5.7026079392783403E-2</v>
      </c>
      <c r="P10" s="17">
        <v>7.9195998250381802E-2</v>
      </c>
      <c r="Q10" s="17">
        <v>7.2459835359085206E-2</v>
      </c>
      <c r="R10" s="17"/>
      <c r="S10" s="17">
        <v>5.0248727104394299E-2</v>
      </c>
      <c r="T10" s="17">
        <v>8.0815510273825095E-2</v>
      </c>
      <c r="U10" s="17">
        <v>7.8916559185995702E-2</v>
      </c>
      <c r="V10" s="17">
        <v>4.4301097585604299E-2</v>
      </c>
      <c r="W10" s="17">
        <v>5.8371850318504698E-2</v>
      </c>
      <c r="X10" s="17">
        <v>5.6091173164116798E-2</v>
      </c>
      <c r="Y10" s="17">
        <v>9.4260043754668801E-2</v>
      </c>
      <c r="Z10" s="17">
        <v>8.7967695556591299E-2</v>
      </c>
      <c r="AA10" s="17">
        <v>8.3025510436820299E-2</v>
      </c>
      <c r="AB10" s="17">
        <v>6.0642405769384497E-2</v>
      </c>
      <c r="AC10" s="17">
        <v>5.0440148835173698E-2</v>
      </c>
      <c r="AD10" s="17">
        <v>0.13939667139105799</v>
      </c>
      <c r="AE10" s="17"/>
      <c r="AF10" s="17">
        <v>6.7123471268028201E-2</v>
      </c>
      <c r="AG10" s="17">
        <v>8.2670595758877502E-2</v>
      </c>
      <c r="AH10" s="17">
        <v>4.3805917830455003E-2</v>
      </c>
      <c r="AI10" s="17">
        <v>0.124155556465428</v>
      </c>
      <c r="AJ10" s="17"/>
      <c r="AK10" s="17">
        <v>6.5791459938290595E-2</v>
      </c>
      <c r="AL10" s="17">
        <v>4.0804515275032399E-2</v>
      </c>
      <c r="AM10" s="17"/>
      <c r="AN10" s="17">
        <v>5.5088062329364397E-2</v>
      </c>
      <c r="AO10" s="17">
        <v>7.5979057843061998E-2</v>
      </c>
      <c r="AP10" s="17">
        <v>5.0301849280440999E-2</v>
      </c>
      <c r="AQ10" s="17">
        <v>7.2760496381083797E-2</v>
      </c>
      <c r="AR10" s="17">
        <v>8.3371278096865606E-2</v>
      </c>
      <c r="AS10" s="17">
        <v>9.7622743097790093E-2</v>
      </c>
      <c r="AT10" s="17"/>
      <c r="AU10" s="17">
        <v>6.5482301703153195E-2</v>
      </c>
      <c r="AV10" s="17">
        <v>7.2731289673104396E-2</v>
      </c>
      <c r="AW10" s="17"/>
      <c r="AX10" s="17">
        <v>7.2856732051702996E-2</v>
      </c>
      <c r="AY10" s="17">
        <v>6.7832926856768394E-2</v>
      </c>
      <c r="AZ10" s="17"/>
      <c r="BA10" s="17">
        <v>7.41511425429036E-2</v>
      </c>
      <c r="BB10" s="17">
        <v>4.1361786893430903E-2</v>
      </c>
      <c r="BC10" s="17"/>
      <c r="BD10" s="17">
        <v>3.9982865369684997E-2</v>
      </c>
      <c r="BE10" s="17"/>
      <c r="BF10" s="17">
        <v>5.0291948276893497E-2</v>
      </c>
      <c r="BG10" s="17"/>
      <c r="BH10" s="17">
        <v>7.6559550567333504E-2</v>
      </c>
      <c r="BI10" s="17"/>
      <c r="BJ10" s="17">
        <v>1.90705713069248E-2</v>
      </c>
      <c r="BK10" s="17"/>
      <c r="BL10" s="17">
        <v>0.15189677901788101</v>
      </c>
      <c r="BM10" s="17">
        <v>1.3471617703725401E-2</v>
      </c>
      <c r="BN10" s="17">
        <v>6.6144703083261605E-2</v>
      </c>
      <c r="BO10" s="17">
        <v>6.9404823731097506E-2</v>
      </c>
      <c r="BP10" s="17"/>
      <c r="BQ10" s="17">
        <v>6.0379501341616799E-2</v>
      </c>
      <c r="BR10" s="17">
        <v>3.9550214949819099E-2</v>
      </c>
      <c r="BS10" s="17">
        <v>7.9719431787551406E-2</v>
      </c>
      <c r="BT10" s="17">
        <v>7.2469571413025305E-2</v>
      </c>
      <c r="BU10" s="17">
        <v>0.12913796335271699</v>
      </c>
      <c r="BV10" s="17">
        <v>0.101632351198137</v>
      </c>
      <c r="BW10" s="17"/>
      <c r="BX10" s="17">
        <v>6.2387861565963501E-2</v>
      </c>
      <c r="BY10" s="17">
        <v>3.7105094859556202E-2</v>
      </c>
      <c r="BZ10" s="17">
        <v>5.3621252362950601E-2</v>
      </c>
      <c r="CA10" s="17">
        <v>7.1285725654173404E-2</v>
      </c>
      <c r="CB10" s="17">
        <v>0.13662752592413699</v>
      </c>
      <c r="CC10" s="17">
        <v>9.8466577828211901E-2</v>
      </c>
    </row>
    <row r="11" spans="2:81" x14ac:dyDescent="0.35">
      <c r="B11" s="18" t="s">
        <v>59</v>
      </c>
      <c r="C11" s="17">
        <v>0.16934017784920599</v>
      </c>
      <c r="D11" s="17">
        <v>0.170538646179765</v>
      </c>
      <c r="E11" s="17">
        <v>0.16771224993936101</v>
      </c>
      <c r="F11" s="17"/>
      <c r="G11" s="17">
        <v>0.18815225099551899</v>
      </c>
      <c r="H11" s="17">
        <v>0.183119420479017</v>
      </c>
      <c r="I11" s="17">
        <v>0.15449498739036399</v>
      </c>
      <c r="J11" s="17">
        <v>0.17873373141565099</v>
      </c>
      <c r="K11" s="17">
        <v>0.17178973797171501</v>
      </c>
      <c r="L11" s="17">
        <v>0.15054220649171399</v>
      </c>
      <c r="M11" s="17"/>
      <c r="N11" s="17">
        <v>0.15973409670643399</v>
      </c>
      <c r="O11" s="17">
        <v>0.175692969884095</v>
      </c>
      <c r="P11" s="17">
        <v>0.17170195012272199</v>
      </c>
      <c r="Q11" s="17">
        <v>0.16852038137248501</v>
      </c>
      <c r="R11" s="17"/>
      <c r="S11" s="17">
        <v>0.148209129415873</v>
      </c>
      <c r="T11" s="17">
        <v>0.169634728969701</v>
      </c>
      <c r="U11" s="17">
        <v>0.17636184611598499</v>
      </c>
      <c r="V11" s="17">
        <v>0.19488334875982899</v>
      </c>
      <c r="W11" s="17">
        <v>0.150993235436373</v>
      </c>
      <c r="X11" s="17">
        <v>0.20321715880319099</v>
      </c>
      <c r="Y11" s="17">
        <v>0.140101296481146</v>
      </c>
      <c r="Z11" s="17">
        <v>0.16678699212613099</v>
      </c>
      <c r="AA11" s="17">
        <v>0.167003833050544</v>
      </c>
      <c r="AB11" s="17">
        <v>0.236333719014965</v>
      </c>
      <c r="AC11" s="17">
        <v>0.106419500958491</v>
      </c>
      <c r="AD11" s="17">
        <v>0.12749880279513401</v>
      </c>
      <c r="AE11" s="17"/>
      <c r="AF11" s="17">
        <v>0.16771898772729499</v>
      </c>
      <c r="AG11" s="17">
        <v>0.221298370771079</v>
      </c>
      <c r="AH11" s="17">
        <v>0.13051422003475699</v>
      </c>
      <c r="AI11" s="17">
        <v>0.135216012478138</v>
      </c>
      <c r="AJ11" s="17"/>
      <c r="AK11" s="17">
        <v>0.171519724577366</v>
      </c>
      <c r="AL11" s="17">
        <v>0.153156756406925</v>
      </c>
      <c r="AM11" s="17"/>
      <c r="AN11" s="17">
        <v>0.14618913855969301</v>
      </c>
      <c r="AO11" s="17">
        <v>0.223598777560717</v>
      </c>
      <c r="AP11" s="17">
        <v>0.13312230918059401</v>
      </c>
      <c r="AQ11" s="17">
        <v>0.18070188856505401</v>
      </c>
      <c r="AR11" s="17">
        <v>0.111191695924795</v>
      </c>
      <c r="AS11" s="17">
        <v>0.15480164768889301</v>
      </c>
      <c r="AT11" s="17"/>
      <c r="AU11" s="17">
        <v>0.15202757866500899</v>
      </c>
      <c r="AV11" s="17">
        <v>0.195406921147911</v>
      </c>
      <c r="AW11" s="17"/>
      <c r="AX11" s="17">
        <v>0.19834832723737</v>
      </c>
      <c r="AY11" s="17">
        <v>0.16231105780371899</v>
      </c>
      <c r="AZ11" s="17"/>
      <c r="BA11" s="17">
        <v>0.17196291056589399</v>
      </c>
      <c r="BB11" s="17">
        <v>0.15540710946981801</v>
      </c>
      <c r="BC11" s="17"/>
      <c r="BD11" s="17">
        <v>0.13427461670511401</v>
      </c>
      <c r="BE11" s="17"/>
      <c r="BF11" s="17">
        <v>0.142299499423366</v>
      </c>
      <c r="BG11" s="17"/>
      <c r="BH11" s="17">
        <v>0.20634990044851201</v>
      </c>
      <c r="BI11" s="17"/>
      <c r="BJ11" s="17">
        <v>0.115480526815489</v>
      </c>
      <c r="BK11" s="17"/>
      <c r="BL11" s="17">
        <v>0.235847535668359</v>
      </c>
      <c r="BM11" s="17">
        <v>6.2626527062381199E-2</v>
      </c>
      <c r="BN11" s="17">
        <v>0.182352582477982</v>
      </c>
      <c r="BO11" s="17">
        <v>0.21967519706821001</v>
      </c>
      <c r="BP11" s="17"/>
      <c r="BQ11" s="17">
        <v>0.19759369449796901</v>
      </c>
      <c r="BR11" s="17">
        <v>7.7753435323799996E-2</v>
      </c>
      <c r="BS11" s="17">
        <v>0.27282996642044999</v>
      </c>
      <c r="BT11" s="17">
        <v>0.149966949393259</v>
      </c>
      <c r="BU11" s="17">
        <v>0.175421173796626</v>
      </c>
      <c r="BV11" s="17">
        <v>0.132462759598545</v>
      </c>
      <c r="BW11" s="17"/>
      <c r="BX11" s="17">
        <v>0.16164639390081201</v>
      </c>
      <c r="BY11" s="17">
        <v>9.2965156923481798E-2</v>
      </c>
      <c r="BZ11" s="17">
        <v>0.20783904882147899</v>
      </c>
      <c r="CA11" s="17">
        <v>0.19448734635839901</v>
      </c>
      <c r="CB11" s="17">
        <v>0.24112184841769399</v>
      </c>
      <c r="CC11" s="17">
        <v>0.15041985985268699</v>
      </c>
    </row>
    <row r="12" spans="2:81" x14ac:dyDescent="0.35">
      <c r="B12" s="18" t="s">
        <v>102</v>
      </c>
      <c r="C12" s="17">
        <v>0.28206955221399299</v>
      </c>
      <c r="D12" s="17">
        <v>0.282477762013498</v>
      </c>
      <c r="E12" s="17">
        <v>0.28223550639414002</v>
      </c>
      <c r="F12" s="17"/>
      <c r="G12" s="17">
        <v>0.26428624202922302</v>
      </c>
      <c r="H12" s="17">
        <v>0.29843125935945403</v>
      </c>
      <c r="I12" s="17">
        <v>0.29211318419429699</v>
      </c>
      <c r="J12" s="17">
        <v>0.33431946056846901</v>
      </c>
      <c r="K12" s="17">
        <v>0.28329035714584</v>
      </c>
      <c r="L12" s="17">
        <v>0.23470812821036499</v>
      </c>
      <c r="M12" s="17"/>
      <c r="N12" s="17">
        <v>0.30112368115875798</v>
      </c>
      <c r="O12" s="17">
        <v>0.33571969489791897</v>
      </c>
      <c r="P12" s="17">
        <v>0.25319888384086597</v>
      </c>
      <c r="Q12" s="17">
        <v>0.233204630912341</v>
      </c>
      <c r="R12" s="17"/>
      <c r="S12" s="17">
        <v>0.25514834229188799</v>
      </c>
      <c r="T12" s="17">
        <v>0.28426586892985101</v>
      </c>
      <c r="U12" s="17">
        <v>0.25548054745802201</v>
      </c>
      <c r="V12" s="17">
        <v>0.29297291968122902</v>
      </c>
      <c r="W12" s="17">
        <v>0.34628907450621998</v>
      </c>
      <c r="X12" s="17">
        <v>0.29342612967345999</v>
      </c>
      <c r="Y12" s="17">
        <v>0.328583456737219</v>
      </c>
      <c r="Z12" s="17">
        <v>0.20559908769428201</v>
      </c>
      <c r="AA12" s="17">
        <v>0.26030588417906497</v>
      </c>
      <c r="AB12" s="17">
        <v>0.27777520034062297</v>
      </c>
      <c r="AC12" s="17">
        <v>0.30978231656987998</v>
      </c>
      <c r="AD12" s="17">
        <v>0.26251752838687997</v>
      </c>
      <c r="AE12" s="17"/>
      <c r="AF12" s="17">
        <v>0.28134609897354002</v>
      </c>
      <c r="AG12" s="17">
        <v>0.25388662895179598</v>
      </c>
      <c r="AH12" s="17">
        <v>0.329904810985858</v>
      </c>
      <c r="AI12" s="17">
        <v>0.25926628777690902</v>
      </c>
      <c r="AJ12" s="17"/>
      <c r="AK12" s="17">
        <v>0.29702727256816702</v>
      </c>
      <c r="AL12" s="17">
        <v>0.40144904507710699</v>
      </c>
      <c r="AM12" s="17"/>
      <c r="AN12" s="17">
        <v>0.26799422395016398</v>
      </c>
      <c r="AO12" s="17">
        <v>0.26385628025852798</v>
      </c>
      <c r="AP12" s="17">
        <v>0.35258832690616998</v>
      </c>
      <c r="AQ12" s="17">
        <v>0.26370427193163498</v>
      </c>
      <c r="AR12" s="17">
        <v>0.33411226503147201</v>
      </c>
      <c r="AS12" s="17">
        <v>0.25061382031460799</v>
      </c>
      <c r="AT12" s="17"/>
      <c r="AU12" s="17">
        <v>0.265992194201708</v>
      </c>
      <c r="AV12" s="17">
        <v>0.304240810729347</v>
      </c>
      <c r="AW12" s="17"/>
      <c r="AX12" s="17">
        <v>0.24299617716316399</v>
      </c>
      <c r="AY12" s="17">
        <v>0.29153763099900698</v>
      </c>
      <c r="AZ12" s="17"/>
      <c r="BA12" s="17">
        <v>0.27629661118074</v>
      </c>
      <c r="BB12" s="17">
        <v>0.31969905428558898</v>
      </c>
      <c r="BC12" s="17"/>
      <c r="BD12" s="17">
        <v>0.27687096986883802</v>
      </c>
      <c r="BE12" s="17"/>
      <c r="BF12" s="17">
        <v>0.27192962050497799</v>
      </c>
      <c r="BG12" s="17"/>
      <c r="BH12" s="17">
        <v>0.242618959309128</v>
      </c>
      <c r="BI12" s="17"/>
      <c r="BJ12" s="17">
        <v>0.32456665425957298</v>
      </c>
      <c r="BK12" s="17"/>
      <c r="BL12" s="17">
        <v>0.22423311852831501</v>
      </c>
      <c r="BM12" s="17">
        <v>0.26996456953160802</v>
      </c>
      <c r="BN12" s="17">
        <v>0.27911336686112398</v>
      </c>
      <c r="BO12" s="17">
        <v>0.34241441854496901</v>
      </c>
      <c r="BP12" s="17"/>
      <c r="BQ12" s="17">
        <v>0.28002020189793703</v>
      </c>
      <c r="BR12" s="17">
        <v>0.32779901353610602</v>
      </c>
      <c r="BS12" s="17">
        <v>0.249022382563832</v>
      </c>
      <c r="BT12" s="17">
        <v>0.28548873296316701</v>
      </c>
      <c r="BU12" s="17">
        <v>0.29682892013541801</v>
      </c>
      <c r="BV12" s="17">
        <v>0.250420002372779</v>
      </c>
      <c r="BW12" s="17"/>
      <c r="BX12" s="17">
        <v>0.30416150138669201</v>
      </c>
      <c r="BY12" s="17">
        <v>0.32927673840026001</v>
      </c>
      <c r="BZ12" s="17">
        <v>0.24719852309087301</v>
      </c>
      <c r="CA12" s="17">
        <v>0.297464240959191</v>
      </c>
      <c r="CB12" s="17">
        <v>0.22652894748754099</v>
      </c>
      <c r="CC12" s="17">
        <v>0.26839849366329099</v>
      </c>
    </row>
    <row r="13" spans="2:81" x14ac:dyDescent="0.35">
      <c r="B13" s="18" t="s">
        <v>429</v>
      </c>
      <c r="C13" s="17">
        <v>0.35477311316195997</v>
      </c>
      <c r="D13" s="17">
        <v>0.36058072741317099</v>
      </c>
      <c r="E13" s="17">
        <v>0.351571205364964</v>
      </c>
      <c r="F13" s="17"/>
      <c r="G13" s="17">
        <v>0.40709613846390602</v>
      </c>
      <c r="H13" s="17">
        <v>0.35733959507971103</v>
      </c>
      <c r="I13" s="17">
        <v>0.35154761706609999</v>
      </c>
      <c r="J13" s="17">
        <v>0.30931523755184498</v>
      </c>
      <c r="K13" s="17">
        <v>0.32573920413785601</v>
      </c>
      <c r="L13" s="17">
        <v>0.37581796919626298</v>
      </c>
      <c r="M13" s="17"/>
      <c r="N13" s="17">
        <v>0.35749180255237101</v>
      </c>
      <c r="O13" s="17">
        <v>0.345452980876569</v>
      </c>
      <c r="P13" s="17">
        <v>0.36897952932752698</v>
      </c>
      <c r="Q13" s="17">
        <v>0.35097118415791301</v>
      </c>
      <c r="R13" s="17"/>
      <c r="S13" s="17">
        <v>0.46251009438116603</v>
      </c>
      <c r="T13" s="17">
        <v>0.36753609440971402</v>
      </c>
      <c r="U13" s="17">
        <v>0.34621618843020202</v>
      </c>
      <c r="V13" s="17">
        <v>0.32203576117912802</v>
      </c>
      <c r="W13" s="17">
        <v>0.350541098090279</v>
      </c>
      <c r="X13" s="17">
        <v>0.31946157809919801</v>
      </c>
      <c r="Y13" s="17">
        <v>0.34303202039915598</v>
      </c>
      <c r="Z13" s="17">
        <v>0.45593401930954802</v>
      </c>
      <c r="AA13" s="17">
        <v>0.37226952048256801</v>
      </c>
      <c r="AB13" s="17">
        <v>0.24830864737390099</v>
      </c>
      <c r="AC13" s="17">
        <v>0.27451063958101701</v>
      </c>
      <c r="AD13" s="17">
        <v>0.31704583796423602</v>
      </c>
      <c r="AE13" s="17"/>
      <c r="AF13" s="17">
        <v>0.36366559483778799</v>
      </c>
      <c r="AG13" s="17">
        <v>0.29765618994425602</v>
      </c>
      <c r="AH13" s="17">
        <v>0.26567887528633499</v>
      </c>
      <c r="AI13" s="17">
        <v>0.29903023577936</v>
      </c>
      <c r="AJ13" s="17"/>
      <c r="AK13" s="17">
        <v>0.41135959304750003</v>
      </c>
      <c r="AL13" s="17">
        <v>0.28838405238430698</v>
      </c>
      <c r="AM13" s="17"/>
      <c r="AN13" s="17">
        <v>0.433543580519272</v>
      </c>
      <c r="AO13" s="17">
        <v>0.335400728292787</v>
      </c>
      <c r="AP13" s="17">
        <v>0.30868066549251</v>
      </c>
      <c r="AQ13" s="17">
        <v>0.32527421363391401</v>
      </c>
      <c r="AR13" s="17">
        <v>0.301703813576913</v>
      </c>
      <c r="AS13" s="17">
        <v>0.38342087886389697</v>
      </c>
      <c r="AT13" s="17"/>
      <c r="AU13" s="17">
        <v>0.40002388651777399</v>
      </c>
      <c r="AV13" s="17">
        <v>0.29274394850648999</v>
      </c>
      <c r="AW13" s="17"/>
      <c r="AX13" s="17">
        <v>0.302669324362422</v>
      </c>
      <c r="AY13" s="17">
        <v>0.36739866129313697</v>
      </c>
      <c r="AZ13" s="17"/>
      <c r="BA13" s="17">
        <v>0.34223564030120401</v>
      </c>
      <c r="BB13" s="17">
        <v>0.424076044582544</v>
      </c>
      <c r="BC13" s="17"/>
      <c r="BD13" s="17">
        <v>0.43780749400922297</v>
      </c>
      <c r="BE13" s="17"/>
      <c r="BF13" s="17">
        <v>0.427938947532301</v>
      </c>
      <c r="BG13" s="17"/>
      <c r="BH13" s="17">
        <v>0.30632881032144399</v>
      </c>
      <c r="BI13" s="17"/>
      <c r="BJ13" s="17">
        <v>0.31338299370183997</v>
      </c>
      <c r="BK13" s="17"/>
      <c r="BL13" s="17">
        <v>0.117192873211851</v>
      </c>
      <c r="BM13" s="17">
        <v>0.60876252442797496</v>
      </c>
      <c r="BN13" s="17">
        <v>0.33710407137089499</v>
      </c>
      <c r="BO13" s="17">
        <v>0.27904442956863901</v>
      </c>
      <c r="BP13" s="17"/>
      <c r="BQ13" s="17">
        <v>0.37971259637384303</v>
      </c>
      <c r="BR13" s="17">
        <v>0.44842696754093397</v>
      </c>
      <c r="BS13" s="17">
        <v>0.26836683416363699</v>
      </c>
      <c r="BT13" s="17">
        <v>0.35459372408405498</v>
      </c>
      <c r="BU13" s="17">
        <v>0.25414717557625099</v>
      </c>
      <c r="BV13" s="17">
        <v>0.30982445008292903</v>
      </c>
      <c r="BW13" s="17"/>
      <c r="BX13" s="17">
        <v>0.389810153792853</v>
      </c>
      <c r="BY13" s="17">
        <v>0.46519091305833199</v>
      </c>
      <c r="BZ13" s="17">
        <v>0.35233929484031901</v>
      </c>
      <c r="CA13" s="17">
        <v>0.34318645215600502</v>
      </c>
      <c r="CB13" s="17">
        <v>0.26813259319277299</v>
      </c>
      <c r="CC13" s="17">
        <v>0.24623395119489799</v>
      </c>
    </row>
    <row r="14" spans="2:81" x14ac:dyDescent="0.35">
      <c r="B14" s="18" t="s">
        <v>87</v>
      </c>
      <c r="C14" s="19">
        <v>2.9586563565198801E-2</v>
      </c>
      <c r="D14" s="19">
        <v>2.4155107391149299E-2</v>
      </c>
      <c r="E14" s="19">
        <v>3.5303280447451998E-2</v>
      </c>
      <c r="F14" s="19"/>
      <c r="G14" s="19">
        <v>2.66562518734276E-2</v>
      </c>
      <c r="H14" s="19">
        <v>1.95436970506567E-2</v>
      </c>
      <c r="I14" s="19">
        <v>4.34674490324354E-2</v>
      </c>
      <c r="J14" s="19">
        <v>1.8745632469602699E-2</v>
      </c>
      <c r="K14" s="19">
        <v>3.2575860087010203E-2</v>
      </c>
      <c r="L14" s="19">
        <v>3.4214944363486002E-2</v>
      </c>
      <c r="M14" s="19"/>
      <c r="N14" s="19">
        <v>3.0640905983681899E-2</v>
      </c>
      <c r="O14" s="19">
        <v>2.7881819884274898E-2</v>
      </c>
      <c r="P14" s="19">
        <v>3.0000970363699801E-2</v>
      </c>
      <c r="Q14" s="19">
        <v>3.0113237949534601E-2</v>
      </c>
      <c r="R14" s="19"/>
      <c r="S14" s="19">
        <v>1.48431878373258E-2</v>
      </c>
      <c r="T14" s="19">
        <v>5.6274849132875596E-3</v>
      </c>
      <c r="U14" s="19">
        <v>2.9677487973220101E-2</v>
      </c>
      <c r="V14" s="19">
        <v>4.6783075195674699E-2</v>
      </c>
      <c r="W14" s="19">
        <v>1.7387961739073601E-2</v>
      </c>
      <c r="X14" s="19">
        <v>3.48791277396805E-2</v>
      </c>
      <c r="Y14" s="19">
        <v>3.8825356334233799E-2</v>
      </c>
      <c r="Z14" s="19">
        <v>0</v>
      </c>
      <c r="AA14" s="19">
        <v>4.8526893549338E-2</v>
      </c>
      <c r="AB14" s="19">
        <v>4.8912939265519997E-2</v>
      </c>
      <c r="AC14" s="19">
        <v>4.0904988930032103E-2</v>
      </c>
      <c r="AD14" s="19">
        <v>2.47298199245909E-2</v>
      </c>
      <c r="AE14" s="19"/>
      <c r="AF14" s="19">
        <v>3.0910173244316701E-2</v>
      </c>
      <c r="AG14" s="19">
        <v>2.7370603108205001E-2</v>
      </c>
      <c r="AH14" s="19">
        <v>4.5231114695082002E-2</v>
      </c>
      <c r="AI14" s="19">
        <v>4.3372656674870898E-2</v>
      </c>
      <c r="AJ14" s="19"/>
      <c r="AK14" s="19">
        <v>0</v>
      </c>
      <c r="AL14" s="19">
        <v>3.3151946833620903E-2</v>
      </c>
      <c r="AM14" s="19"/>
      <c r="AN14" s="19">
        <v>1.9306976108922801E-2</v>
      </c>
      <c r="AO14" s="19">
        <v>1.66277600883749E-2</v>
      </c>
      <c r="AP14" s="19">
        <v>3.0797164659882501E-2</v>
      </c>
      <c r="AQ14" s="19">
        <v>4.65755184057592E-2</v>
      </c>
      <c r="AR14" s="19">
        <v>4.25054327157358E-2</v>
      </c>
      <c r="AS14" s="19">
        <v>6.0843289102887402E-2</v>
      </c>
      <c r="AT14" s="19"/>
      <c r="AU14" s="19">
        <v>2.4665079926701701E-2</v>
      </c>
      <c r="AV14" s="19">
        <v>3.6745119860782299E-2</v>
      </c>
      <c r="AW14" s="19"/>
      <c r="AX14" s="19">
        <v>2.5339954089433299E-2</v>
      </c>
      <c r="AY14" s="19">
        <v>3.0615582252052201E-2</v>
      </c>
      <c r="AZ14" s="19"/>
      <c r="BA14" s="19">
        <v>3.23387326935618E-2</v>
      </c>
      <c r="BB14" s="19">
        <v>1.5221759852182101E-2</v>
      </c>
      <c r="BC14" s="19"/>
      <c r="BD14" s="19">
        <v>3.5896813968929402E-2</v>
      </c>
      <c r="BE14" s="19"/>
      <c r="BF14" s="19">
        <v>3.2623286510709198E-2</v>
      </c>
      <c r="BG14" s="19"/>
      <c r="BH14" s="19">
        <v>5.23813878835458E-2</v>
      </c>
      <c r="BI14" s="19"/>
      <c r="BJ14" s="19">
        <v>6.0203100788183098E-2</v>
      </c>
      <c r="BK14" s="19"/>
      <c r="BL14" s="19">
        <v>2.91833606380838E-2</v>
      </c>
      <c r="BM14" s="19">
        <v>2.7312437267187399E-2</v>
      </c>
      <c r="BN14" s="19">
        <v>3.4562387922958598E-2</v>
      </c>
      <c r="BO14" s="19">
        <v>2.6453799797272599E-2</v>
      </c>
      <c r="BP14" s="19"/>
      <c r="BQ14" s="19">
        <v>2.66342024961655E-2</v>
      </c>
      <c r="BR14" s="19">
        <v>2.0929508925374901E-2</v>
      </c>
      <c r="BS14" s="19">
        <v>1.6848346763036801E-2</v>
      </c>
      <c r="BT14" s="19">
        <v>4.0421416015126298E-2</v>
      </c>
      <c r="BU14" s="19">
        <v>5.41971779143968E-2</v>
      </c>
      <c r="BV14" s="19">
        <v>4.8860425398406099E-2</v>
      </c>
      <c r="BW14" s="19"/>
      <c r="BX14" s="19">
        <v>2.9549815769519198E-2</v>
      </c>
      <c r="BY14" s="19">
        <v>2.1158131738594901E-2</v>
      </c>
      <c r="BZ14" s="19">
        <v>2.6585557146806198E-2</v>
      </c>
      <c r="CA14" s="19">
        <v>3.5922085251223999E-2</v>
      </c>
      <c r="CB14" s="19">
        <v>3.2822812352863801E-2</v>
      </c>
      <c r="CC14" s="19">
        <v>1.8246525767849402E-2</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CC19"/>
  <sheetViews>
    <sheetView showGridLines="0" topLeftCell="A2" workbookViewId="0">
      <pane xSplit="2" topLeftCell="BD1" activePane="topRight" state="frozen"/>
      <selection pane="topRight" activeCell="BM13" sqref="BM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0.113020919139713</v>
      </c>
      <c r="D9" s="17">
        <v>0.119015760914873</v>
      </c>
      <c r="E9" s="17">
        <v>0.104981261759343</v>
      </c>
      <c r="F9" s="17"/>
      <c r="G9" s="17">
        <v>5.0211140570736001E-2</v>
      </c>
      <c r="H9" s="17">
        <v>9.7084176180912501E-2</v>
      </c>
      <c r="I9" s="17">
        <v>9.6511099858081498E-2</v>
      </c>
      <c r="J9" s="17">
        <v>0.123963972781491</v>
      </c>
      <c r="K9" s="17">
        <v>0.10094035145654399</v>
      </c>
      <c r="L9" s="17">
        <v>0.17522306069843799</v>
      </c>
      <c r="M9" s="17"/>
      <c r="N9" s="17">
        <v>9.8291477201861002E-2</v>
      </c>
      <c r="O9" s="17">
        <v>7.3659396607929903E-2</v>
      </c>
      <c r="P9" s="17">
        <v>0.13167767985640599</v>
      </c>
      <c r="Q9" s="17">
        <v>0.15078961794791701</v>
      </c>
      <c r="R9" s="17"/>
      <c r="S9" s="17">
        <v>6.1877887944569901E-2</v>
      </c>
      <c r="T9" s="17">
        <v>0.10462247781985901</v>
      </c>
      <c r="U9" s="17">
        <v>0.10721008441826201</v>
      </c>
      <c r="V9" s="17">
        <v>0.159357358978542</v>
      </c>
      <c r="W9" s="17">
        <v>7.6694376124170793E-2</v>
      </c>
      <c r="X9" s="17">
        <v>0.11093438458767101</v>
      </c>
      <c r="Y9" s="17">
        <v>6.4722711785116696E-2</v>
      </c>
      <c r="Z9" s="17">
        <v>0.16450911682302799</v>
      </c>
      <c r="AA9" s="17">
        <v>0.110727759476134</v>
      </c>
      <c r="AB9" s="17">
        <v>0.15510496339213101</v>
      </c>
      <c r="AC9" s="17">
        <v>0.215953642400393</v>
      </c>
      <c r="AD9" s="17">
        <v>0.12830653385552299</v>
      </c>
      <c r="AE9" s="17"/>
      <c r="AF9" s="17">
        <v>0.10494021992607901</v>
      </c>
      <c r="AG9" s="17">
        <v>0.13501717326628501</v>
      </c>
      <c r="AH9" s="17">
        <v>0.19516731276504801</v>
      </c>
      <c r="AI9" s="17">
        <v>0.16016709451761299</v>
      </c>
      <c r="AJ9" s="17"/>
      <c r="AK9" s="17">
        <v>9.6289267315167307E-2</v>
      </c>
      <c r="AL9" s="17">
        <v>0.10071538986815901</v>
      </c>
      <c r="AM9" s="17"/>
      <c r="AN9" s="17">
        <v>8.7721556017814006E-2</v>
      </c>
      <c r="AO9" s="17">
        <v>0.115480007416648</v>
      </c>
      <c r="AP9" s="17">
        <v>0.123248026439254</v>
      </c>
      <c r="AQ9" s="17">
        <v>0.13880873288741499</v>
      </c>
      <c r="AR9" s="17">
        <v>0.1332172635295</v>
      </c>
      <c r="AS9" s="17">
        <v>6.6760112818410697E-2</v>
      </c>
      <c r="AT9" s="17"/>
      <c r="AU9" s="17">
        <v>0.10510276154432199</v>
      </c>
      <c r="AV9" s="17">
        <v>0.12031289468239</v>
      </c>
      <c r="AW9" s="17"/>
      <c r="AX9" s="17">
        <v>0.18956652353246201</v>
      </c>
      <c r="AY9" s="17">
        <v>9.4472743762123598E-2</v>
      </c>
      <c r="AZ9" s="17"/>
      <c r="BA9" s="17">
        <v>0.120479329751762</v>
      </c>
      <c r="BB9" s="17">
        <v>6.3250442900717893E-2</v>
      </c>
      <c r="BC9" s="17"/>
      <c r="BD9" s="17">
        <v>8.64118732527282E-2</v>
      </c>
      <c r="BE9" s="17"/>
      <c r="BF9" s="17">
        <v>9.6092245979935306E-2</v>
      </c>
      <c r="BG9" s="17"/>
      <c r="BH9" s="17">
        <v>0.147817049097312</v>
      </c>
      <c r="BI9" s="17"/>
      <c r="BJ9" s="17">
        <v>0.18477027130051701</v>
      </c>
      <c r="BK9" s="17"/>
      <c r="BL9" s="17">
        <v>0.265158236177508</v>
      </c>
      <c r="BM9" s="17">
        <v>3.4137827086663797E-2</v>
      </c>
      <c r="BN9" s="17">
        <v>0.12629417231113901</v>
      </c>
      <c r="BO9" s="17">
        <v>6.8128613661662896E-2</v>
      </c>
      <c r="BP9" s="17"/>
      <c r="BQ9" s="17">
        <v>8.9837467276081606E-2</v>
      </c>
      <c r="BR9" s="17">
        <v>8.4393908475389801E-2</v>
      </c>
      <c r="BS9" s="17">
        <v>0.15239311756514701</v>
      </c>
      <c r="BT9" s="17">
        <v>9.8059038743182905E-2</v>
      </c>
      <c r="BU9" s="17">
        <v>9.1358972771032401E-2</v>
      </c>
      <c r="BV9" s="17">
        <v>0.197421599942773</v>
      </c>
      <c r="BW9" s="17"/>
      <c r="BX9" s="17">
        <v>6.9205267580209104E-2</v>
      </c>
      <c r="BY9" s="17">
        <v>6.4836230193097102E-2</v>
      </c>
      <c r="BZ9" s="17">
        <v>0.14697021819008499</v>
      </c>
      <c r="CA9" s="17">
        <v>0.10391769809500299</v>
      </c>
      <c r="CB9" s="17">
        <v>0.130032647311382</v>
      </c>
      <c r="CC9" s="17">
        <v>0.21142922257851199</v>
      </c>
    </row>
    <row r="10" spans="2:81" x14ac:dyDescent="0.35">
      <c r="B10" s="18" t="s">
        <v>58</v>
      </c>
      <c r="C10" s="17">
        <v>8.9056872823693206E-2</v>
      </c>
      <c r="D10" s="17">
        <v>8.5760644673504902E-2</v>
      </c>
      <c r="E10" s="17">
        <v>9.1515900953733895E-2</v>
      </c>
      <c r="F10" s="17"/>
      <c r="G10" s="17">
        <v>8.3795721722853198E-2</v>
      </c>
      <c r="H10" s="17">
        <v>6.9055052767326E-2</v>
      </c>
      <c r="I10" s="17">
        <v>9.1222840523454293E-2</v>
      </c>
      <c r="J10" s="17">
        <v>8.2731332291275606E-2</v>
      </c>
      <c r="K10" s="17">
        <v>0.116720731066198</v>
      </c>
      <c r="L10" s="17">
        <v>9.1747417649983995E-2</v>
      </c>
      <c r="M10" s="17"/>
      <c r="N10" s="17">
        <v>8.1684583647732706E-2</v>
      </c>
      <c r="O10" s="17">
        <v>7.57426051236504E-2</v>
      </c>
      <c r="P10" s="17">
        <v>0.10328217577650201</v>
      </c>
      <c r="Q10" s="17">
        <v>9.8354356191439202E-2</v>
      </c>
      <c r="R10" s="17"/>
      <c r="S10" s="17">
        <v>0.101453656236728</v>
      </c>
      <c r="T10" s="17">
        <v>0.108889815586136</v>
      </c>
      <c r="U10" s="17">
        <v>0.117813526639148</v>
      </c>
      <c r="V10" s="17">
        <v>6.4640904168936197E-2</v>
      </c>
      <c r="W10" s="17">
        <v>7.8282375576107496E-2</v>
      </c>
      <c r="X10" s="17">
        <v>8.9947092532913206E-2</v>
      </c>
      <c r="Y10" s="17">
        <v>8.4684838386979405E-2</v>
      </c>
      <c r="Z10" s="17">
        <v>2.1802772285918998E-2</v>
      </c>
      <c r="AA10" s="17">
        <v>5.9701533342939102E-2</v>
      </c>
      <c r="AB10" s="17">
        <v>0.119527693476423</v>
      </c>
      <c r="AC10" s="17">
        <v>8.7594590682114004E-2</v>
      </c>
      <c r="AD10" s="17">
        <v>8.2850237006487304E-2</v>
      </c>
      <c r="AE10" s="17"/>
      <c r="AF10" s="17">
        <v>8.4827427190667201E-2</v>
      </c>
      <c r="AG10" s="17">
        <v>0.121533064433422</v>
      </c>
      <c r="AH10" s="17">
        <v>0.12809435366032401</v>
      </c>
      <c r="AI10" s="17">
        <v>7.3791699444358899E-2</v>
      </c>
      <c r="AJ10" s="17"/>
      <c r="AK10" s="17">
        <v>7.6838043692436006E-2</v>
      </c>
      <c r="AL10" s="17">
        <v>0.120166040171075</v>
      </c>
      <c r="AM10" s="17"/>
      <c r="AN10" s="17">
        <v>7.1608040489549399E-2</v>
      </c>
      <c r="AO10" s="17">
        <v>9.0222076830665701E-2</v>
      </c>
      <c r="AP10" s="17">
        <v>6.6325237656354896E-2</v>
      </c>
      <c r="AQ10" s="17">
        <v>0.106621759842762</v>
      </c>
      <c r="AR10" s="17">
        <v>0.11103372820775199</v>
      </c>
      <c r="AS10" s="17">
        <v>0.114056261250295</v>
      </c>
      <c r="AT10" s="17"/>
      <c r="AU10" s="17">
        <v>8.3391524793246602E-2</v>
      </c>
      <c r="AV10" s="17">
        <v>9.8042952740472394E-2</v>
      </c>
      <c r="AW10" s="17"/>
      <c r="AX10" s="17">
        <v>8.1397668134700799E-2</v>
      </c>
      <c r="AY10" s="17">
        <v>9.0912815734475697E-2</v>
      </c>
      <c r="AZ10" s="17"/>
      <c r="BA10" s="17">
        <v>9.3797825936323201E-2</v>
      </c>
      <c r="BB10" s="17">
        <v>6.5685427357863799E-2</v>
      </c>
      <c r="BC10" s="17"/>
      <c r="BD10" s="17">
        <v>7.0358100340210297E-2</v>
      </c>
      <c r="BE10" s="17"/>
      <c r="BF10" s="17">
        <v>6.5757789845790005E-2</v>
      </c>
      <c r="BG10" s="17"/>
      <c r="BH10" s="17">
        <v>7.7701700391718004E-2</v>
      </c>
      <c r="BI10" s="17"/>
      <c r="BJ10" s="17">
        <v>7.3204940085984299E-2</v>
      </c>
      <c r="BK10" s="17"/>
      <c r="BL10" s="17">
        <v>0.17763938926112699</v>
      </c>
      <c r="BM10" s="17">
        <v>1.90981327749595E-2</v>
      </c>
      <c r="BN10" s="17">
        <v>9.2276884232395204E-2</v>
      </c>
      <c r="BO10" s="17">
        <v>9.4394805841139906E-2</v>
      </c>
      <c r="BP10" s="17"/>
      <c r="BQ10" s="17">
        <v>8.0800341273677703E-2</v>
      </c>
      <c r="BR10" s="17">
        <v>5.0785664682209603E-2</v>
      </c>
      <c r="BS10" s="17">
        <v>0.11938390170173301</v>
      </c>
      <c r="BT10" s="17">
        <v>0.109773354762044</v>
      </c>
      <c r="BU10" s="17">
        <v>0.190402431560588</v>
      </c>
      <c r="BV10" s="17">
        <v>7.3543475358695903E-2</v>
      </c>
      <c r="BW10" s="17"/>
      <c r="BX10" s="17">
        <v>8.9937784175386198E-2</v>
      </c>
      <c r="BY10" s="17">
        <v>4.1601644776250397E-2</v>
      </c>
      <c r="BZ10" s="17">
        <v>9.0604833105908902E-2</v>
      </c>
      <c r="CA10" s="17">
        <v>6.9522220011244404E-2</v>
      </c>
      <c r="CB10" s="17">
        <v>0.13987348326878299</v>
      </c>
      <c r="CC10" s="17">
        <v>0.113412357901448</v>
      </c>
    </row>
    <row r="11" spans="2:81" x14ac:dyDescent="0.35">
      <c r="B11" s="18" t="s">
        <v>59</v>
      </c>
      <c r="C11" s="17">
        <v>0.226418237953528</v>
      </c>
      <c r="D11" s="17">
        <v>0.22223165231501099</v>
      </c>
      <c r="E11" s="17">
        <v>0.232358469442244</v>
      </c>
      <c r="F11" s="17"/>
      <c r="G11" s="17">
        <v>0.16543498447493099</v>
      </c>
      <c r="H11" s="17">
        <v>0.23376594727441299</v>
      </c>
      <c r="I11" s="17">
        <v>0.19039728901581801</v>
      </c>
      <c r="J11" s="17">
        <v>0.22348267776656899</v>
      </c>
      <c r="K11" s="17">
        <v>0.26587233543626199</v>
      </c>
      <c r="L11" s="17">
        <v>0.260044085430649</v>
      </c>
      <c r="M11" s="17"/>
      <c r="N11" s="17">
        <v>0.22626217719428901</v>
      </c>
      <c r="O11" s="17">
        <v>0.23498951167450599</v>
      </c>
      <c r="P11" s="17">
        <v>0.22919132861838801</v>
      </c>
      <c r="Q11" s="17">
        <v>0.21347254680156</v>
      </c>
      <c r="R11" s="17"/>
      <c r="S11" s="17">
        <v>0.16882978593072501</v>
      </c>
      <c r="T11" s="17">
        <v>0.19261472327430901</v>
      </c>
      <c r="U11" s="17">
        <v>0.20707651068531699</v>
      </c>
      <c r="V11" s="17">
        <v>0.26361991593777001</v>
      </c>
      <c r="W11" s="17">
        <v>0.24576518428917499</v>
      </c>
      <c r="X11" s="17">
        <v>0.26284255773505899</v>
      </c>
      <c r="Y11" s="17">
        <v>0.24570804762953599</v>
      </c>
      <c r="Z11" s="17">
        <v>0.212422880977821</v>
      </c>
      <c r="AA11" s="17">
        <v>0.25551203959309798</v>
      </c>
      <c r="AB11" s="17">
        <v>0.28436687136106897</v>
      </c>
      <c r="AC11" s="17">
        <v>0.191137779406652</v>
      </c>
      <c r="AD11" s="17">
        <v>0.17953025741032999</v>
      </c>
      <c r="AE11" s="17"/>
      <c r="AF11" s="17">
        <v>0.22692822181342701</v>
      </c>
      <c r="AG11" s="17">
        <v>0.31285048472941801</v>
      </c>
      <c r="AH11" s="17">
        <v>0.169955921473534</v>
      </c>
      <c r="AI11" s="17">
        <v>0.20496358882369201</v>
      </c>
      <c r="AJ11" s="17"/>
      <c r="AK11" s="17">
        <v>0.173249200936442</v>
      </c>
      <c r="AL11" s="17">
        <v>0.159304160826054</v>
      </c>
      <c r="AM11" s="17"/>
      <c r="AN11" s="17">
        <v>0.21153637392042801</v>
      </c>
      <c r="AO11" s="17">
        <v>0.23889673545737</v>
      </c>
      <c r="AP11" s="17">
        <v>0.25194626292436501</v>
      </c>
      <c r="AQ11" s="17">
        <v>0.22802487855853301</v>
      </c>
      <c r="AR11" s="17">
        <v>0.23496397045812101</v>
      </c>
      <c r="AS11" s="17">
        <v>0.15196628876254301</v>
      </c>
      <c r="AT11" s="17"/>
      <c r="AU11" s="17">
        <v>0.23448902437263799</v>
      </c>
      <c r="AV11" s="17">
        <v>0.215367495195354</v>
      </c>
      <c r="AW11" s="17"/>
      <c r="AX11" s="17">
        <v>0.24019125132776101</v>
      </c>
      <c r="AY11" s="17">
        <v>0.22308082531475101</v>
      </c>
      <c r="AZ11" s="17"/>
      <c r="BA11" s="17">
        <v>0.245106883115356</v>
      </c>
      <c r="BB11" s="17">
        <v>0.11954666842895401</v>
      </c>
      <c r="BC11" s="17"/>
      <c r="BD11" s="17">
        <v>0.210678161774039</v>
      </c>
      <c r="BE11" s="17"/>
      <c r="BF11" s="17">
        <v>0.219717751683075</v>
      </c>
      <c r="BG11" s="17"/>
      <c r="BH11" s="17">
        <v>0.31377868617427701</v>
      </c>
      <c r="BI11" s="17"/>
      <c r="BJ11" s="17">
        <v>0.18999520829424199</v>
      </c>
      <c r="BK11" s="17"/>
      <c r="BL11" s="17">
        <v>0.26115662867275602</v>
      </c>
      <c r="BM11" s="17">
        <v>0.14939874614082899</v>
      </c>
      <c r="BN11" s="17">
        <v>0.24928530426992199</v>
      </c>
      <c r="BO11" s="17">
        <v>0.256758034297277</v>
      </c>
      <c r="BP11" s="17"/>
      <c r="BQ11" s="17">
        <v>0.199688643479455</v>
      </c>
      <c r="BR11" s="17">
        <v>0.229027273111991</v>
      </c>
      <c r="BS11" s="17">
        <v>0.32308414857773798</v>
      </c>
      <c r="BT11" s="17">
        <v>0.20346691158714</v>
      </c>
      <c r="BU11" s="17">
        <v>0.24273060237268099</v>
      </c>
      <c r="BV11" s="17">
        <v>0.19123211436264501</v>
      </c>
      <c r="BW11" s="17"/>
      <c r="BX11" s="17">
        <v>0.18021743796644599</v>
      </c>
      <c r="BY11" s="17">
        <v>0.26852822572481599</v>
      </c>
      <c r="BZ11" s="17">
        <v>0.26694215565999102</v>
      </c>
      <c r="CA11" s="17">
        <v>0.22524279835016001</v>
      </c>
      <c r="CB11" s="17">
        <v>0.22650763410889099</v>
      </c>
      <c r="CC11" s="17">
        <v>0.20451331900438799</v>
      </c>
    </row>
    <row r="12" spans="2:81" x14ac:dyDescent="0.35">
      <c r="B12" s="18" t="s">
        <v>102</v>
      </c>
      <c r="C12" s="17">
        <v>0.28739294524612402</v>
      </c>
      <c r="D12" s="17">
        <v>0.29486575134628901</v>
      </c>
      <c r="E12" s="17">
        <v>0.28199915872985198</v>
      </c>
      <c r="F12" s="17"/>
      <c r="G12" s="17">
        <v>0.317525691846613</v>
      </c>
      <c r="H12" s="17">
        <v>0.29677492660996801</v>
      </c>
      <c r="I12" s="17">
        <v>0.31643605194702101</v>
      </c>
      <c r="J12" s="17">
        <v>0.30247019493251198</v>
      </c>
      <c r="K12" s="17">
        <v>0.279072137445455</v>
      </c>
      <c r="L12" s="17">
        <v>0.23529750682401401</v>
      </c>
      <c r="M12" s="17"/>
      <c r="N12" s="17">
        <v>0.29061459534685402</v>
      </c>
      <c r="O12" s="17">
        <v>0.35240140486579302</v>
      </c>
      <c r="P12" s="17">
        <v>0.23523803096513601</v>
      </c>
      <c r="Q12" s="17">
        <v>0.26396631898828499</v>
      </c>
      <c r="R12" s="17"/>
      <c r="S12" s="17">
        <v>0.31803540059333302</v>
      </c>
      <c r="T12" s="17">
        <v>0.328111248809768</v>
      </c>
      <c r="U12" s="17">
        <v>0.320625103428056</v>
      </c>
      <c r="V12" s="17">
        <v>0.249081755331298</v>
      </c>
      <c r="W12" s="17">
        <v>0.35689227020256897</v>
      </c>
      <c r="X12" s="17">
        <v>0.28684042359277201</v>
      </c>
      <c r="Y12" s="17">
        <v>0.23379849807251901</v>
      </c>
      <c r="Z12" s="17">
        <v>0.31361967765235998</v>
      </c>
      <c r="AA12" s="17">
        <v>0.22003284851697899</v>
      </c>
      <c r="AB12" s="17">
        <v>0.230037252133202</v>
      </c>
      <c r="AC12" s="17">
        <v>0.25908797124459998</v>
      </c>
      <c r="AD12" s="17">
        <v>0.41372200835057099</v>
      </c>
      <c r="AE12" s="17"/>
      <c r="AF12" s="17">
        <v>0.28628302313104198</v>
      </c>
      <c r="AG12" s="17">
        <v>0.21179083633184001</v>
      </c>
      <c r="AH12" s="17">
        <v>0.247639222429726</v>
      </c>
      <c r="AI12" s="17">
        <v>0.36552514066304198</v>
      </c>
      <c r="AJ12" s="17"/>
      <c r="AK12" s="17">
        <v>0.380585047837875</v>
      </c>
      <c r="AL12" s="17">
        <v>0.31565153348568198</v>
      </c>
      <c r="AM12" s="17"/>
      <c r="AN12" s="17">
        <v>0.26987892516142498</v>
      </c>
      <c r="AO12" s="17">
        <v>0.282422764303424</v>
      </c>
      <c r="AP12" s="17">
        <v>0.33101406642860898</v>
      </c>
      <c r="AQ12" s="17">
        <v>0.29001658927091001</v>
      </c>
      <c r="AR12" s="17">
        <v>0.274704881282199</v>
      </c>
      <c r="AS12" s="17">
        <v>0.32309810886562002</v>
      </c>
      <c r="AT12" s="17"/>
      <c r="AU12" s="17">
        <v>0.27824078035101601</v>
      </c>
      <c r="AV12" s="17">
        <v>0.30012765717633799</v>
      </c>
      <c r="AW12" s="17"/>
      <c r="AX12" s="17">
        <v>0.265447435854963</v>
      </c>
      <c r="AY12" s="17">
        <v>0.29271067916653598</v>
      </c>
      <c r="AZ12" s="17"/>
      <c r="BA12" s="17">
        <v>0.27800966086200601</v>
      </c>
      <c r="BB12" s="17">
        <v>0.35037115993973</v>
      </c>
      <c r="BC12" s="17"/>
      <c r="BD12" s="17">
        <v>0.27832733312497598</v>
      </c>
      <c r="BE12" s="17"/>
      <c r="BF12" s="17">
        <v>0.27525739741244298</v>
      </c>
      <c r="BG12" s="17"/>
      <c r="BH12" s="17">
        <v>0.24957449545921101</v>
      </c>
      <c r="BI12" s="17"/>
      <c r="BJ12" s="17">
        <v>0.28699883996667702</v>
      </c>
      <c r="BK12" s="17"/>
      <c r="BL12" s="17">
        <v>0.18073124756731199</v>
      </c>
      <c r="BM12" s="17">
        <v>0.27609930696412099</v>
      </c>
      <c r="BN12" s="17">
        <v>0.31281377700380403</v>
      </c>
      <c r="BO12" s="17">
        <v>0.35002372691243</v>
      </c>
      <c r="BP12" s="17"/>
      <c r="BQ12" s="17">
        <v>0.31472951701838597</v>
      </c>
      <c r="BR12" s="17">
        <v>0.31640347022917797</v>
      </c>
      <c r="BS12" s="17">
        <v>0.20221515718793001</v>
      </c>
      <c r="BT12" s="17">
        <v>0.29159632731163299</v>
      </c>
      <c r="BU12" s="17">
        <v>0.17002707029581701</v>
      </c>
      <c r="BV12" s="17">
        <v>0.27493847415318501</v>
      </c>
      <c r="BW12" s="17"/>
      <c r="BX12" s="17">
        <v>0.311321463610017</v>
      </c>
      <c r="BY12" s="17">
        <v>0.295155437187827</v>
      </c>
      <c r="BZ12" s="17">
        <v>0.23684233780576899</v>
      </c>
      <c r="CA12" s="17">
        <v>0.278745151494385</v>
      </c>
      <c r="CB12" s="17">
        <v>0.24089067350048099</v>
      </c>
      <c r="CC12" s="17">
        <v>0.30675018528772502</v>
      </c>
    </row>
    <row r="13" spans="2:81" x14ac:dyDescent="0.35">
      <c r="B13" s="18" t="s">
        <v>429</v>
      </c>
      <c r="C13" s="17">
        <v>0.24436550323196199</v>
      </c>
      <c r="D13" s="17">
        <v>0.24691103809696099</v>
      </c>
      <c r="E13" s="17">
        <v>0.24363147329570001</v>
      </c>
      <c r="F13" s="17"/>
      <c r="G13" s="17">
        <v>0.34955710698308901</v>
      </c>
      <c r="H13" s="17">
        <v>0.27951753611044799</v>
      </c>
      <c r="I13" s="17">
        <v>0.25212258931244802</v>
      </c>
      <c r="J13" s="17">
        <v>0.24402248334704801</v>
      </c>
      <c r="K13" s="17">
        <v>0.19100755327049501</v>
      </c>
      <c r="L13" s="17">
        <v>0.18508598112076299</v>
      </c>
      <c r="M13" s="17"/>
      <c r="N13" s="17">
        <v>0.258548168404648</v>
      </c>
      <c r="O13" s="17">
        <v>0.22177380194319599</v>
      </c>
      <c r="P13" s="17">
        <v>0.25647739990093199</v>
      </c>
      <c r="Q13" s="17">
        <v>0.24424087491316901</v>
      </c>
      <c r="R13" s="17"/>
      <c r="S13" s="17">
        <v>0.33540934094046698</v>
      </c>
      <c r="T13" s="17">
        <v>0.238286265115732</v>
      </c>
      <c r="U13" s="17">
        <v>0.227448852703065</v>
      </c>
      <c r="V13" s="17">
        <v>0.197516953643047</v>
      </c>
      <c r="W13" s="17">
        <v>0.22497783206890401</v>
      </c>
      <c r="X13" s="17">
        <v>0.19609830789976501</v>
      </c>
      <c r="Y13" s="17">
        <v>0.31320728489952698</v>
      </c>
      <c r="Z13" s="17">
        <v>0.26787593882000199</v>
      </c>
      <c r="AA13" s="17">
        <v>0.29373497503217499</v>
      </c>
      <c r="AB13" s="17">
        <v>0.15373166708303901</v>
      </c>
      <c r="AC13" s="17">
        <v>0.20532102733620999</v>
      </c>
      <c r="AD13" s="17">
        <v>0.142791764720828</v>
      </c>
      <c r="AE13" s="17"/>
      <c r="AF13" s="17">
        <v>0.25657005649700898</v>
      </c>
      <c r="AG13" s="17">
        <v>0.17401067508847401</v>
      </c>
      <c r="AH13" s="17">
        <v>0.213912074976286</v>
      </c>
      <c r="AI13" s="17">
        <v>0.127179442885406</v>
      </c>
      <c r="AJ13" s="17"/>
      <c r="AK13" s="17">
        <v>0.26337837204851799</v>
      </c>
      <c r="AL13" s="17">
        <v>0.25395356994631102</v>
      </c>
      <c r="AM13" s="17"/>
      <c r="AN13" s="17">
        <v>0.33053103156114699</v>
      </c>
      <c r="AO13" s="17">
        <v>0.243271066744427</v>
      </c>
      <c r="AP13" s="17">
        <v>0.19114463347677799</v>
      </c>
      <c r="AQ13" s="17">
        <v>0.182025227951149</v>
      </c>
      <c r="AR13" s="17">
        <v>0.185412613666532</v>
      </c>
      <c r="AS13" s="17">
        <v>0.28327593920024502</v>
      </c>
      <c r="AT13" s="17"/>
      <c r="AU13" s="17">
        <v>0.26552566576858</v>
      </c>
      <c r="AV13" s="17">
        <v>0.216946296771374</v>
      </c>
      <c r="AW13" s="17"/>
      <c r="AX13" s="17">
        <v>0.18356195571509801</v>
      </c>
      <c r="AY13" s="17">
        <v>0.25909913649372102</v>
      </c>
      <c r="AZ13" s="17"/>
      <c r="BA13" s="17">
        <v>0.220945620185928</v>
      </c>
      <c r="BB13" s="17">
        <v>0.37070595899556602</v>
      </c>
      <c r="BC13" s="17"/>
      <c r="BD13" s="17">
        <v>0.30673849362171202</v>
      </c>
      <c r="BE13" s="17"/>
      <c r="BF13" s="17">
        <v>0.30647132252758802</v>
      </c>
      <c r="BG13" s="17"/>
      <c r="BH13" s="17">
        <v>0.15023764681294299</v>
      </c>
      <c r="BI13" s="17"/>
      <c r="BJ13" s="17">
        <v>0.20482763956439701</v>
      </c>
      <c r="BK13" s="17"/>
      <c r="BL13" s="17">
        <v>8.2242006176096297E-2</v>
      </c>
      <c r="BM13" s="17">
        <v>0.48513876001335199</v>
      </c>
      <c r="BN13" s="17">
        <v>0.17715364623180099</v>
      </c>
      <c r="BO13" s="17">
        <v>0.184863510354565</v>
      </c>
      <c r="BP13" s="17"/>
      <c r="BQ13" s="17">
        <v>0.276018474383805</v>
      </c>
      <c r="BR13" s="17">
        <v>0.292009058084855</v>
      </c>
      <c r="BS13" s="17">
        <v>0.17534161099009499</v>
      </c>
      <c r="BT13" s="17">
        <v>0.241290793033058</v>
      </c>
      <c r="BU13" s="17">
        <v>0.23558402385191801</v>
      </c>
      <c r="BV13" s="17">
        <v>0.22006029189284201</v>
      </c>
      <c r="BW13" s="17"/>
      <c r="BX13" s="17">
        <v>0.31277492640813098</v>
      </c>
      <c r="BY13" s="17">
        <v>0.30442318614528802</v>
      </c>
      <c r="BZ13" s="17">
        <v>0.21987356916666401</v>
      </c>
      <c r="CA13" s="17">
        <v>0.27876565488990201</v>
      </c>
      <c r="CB13" s="17">
        <v>0.217170691040004</v>
      </c>
      <c r="CC13" s="17">
        <v>0.15568441316507101</v>
      </c>
    </row>
    <row r="14" spans="2:81" x14ac:dyDescent="0.35">
      <c r="B14" s="18" t="s">
        <v>87</v>
      </c>
      <c r="C14" s="19">
        <v>3.9745521604980003E-2</v>
      </c>
      <c r="D14" s="19">
        <v>3.12151526533609E-2</v>
      </c>
      <c r="E14" s="19">
        <v>4.55137358191273E-2</v>
      </c>
      <c r="F14" s="19"/>
      <c r="G14" s="19">
        <v>3.3475354401778901E-2</v>
      </c>
      <c r="H14" s="19">
        <v>2.3802361056932099E-2</v>
      </c>
      <c r="I14" s="19">
        <v>5.3310129343176901E-2</v>
      </c>
      <c r="J14" s="19">
        <v>2.3329338881104299E-2</v>
      </c>
      <c r="K14" s="19">
        <v>4.63868913250454E-2</v>
      </c>
      <c r="L14" s="19">
        <v>5.2601948276152298E-2</v>
      </c>
      <c r="M14" s="19"/>
      <c r="N14" s="19">
        <v>4.4598998204615298E-2</v>
      </c>
      <c r="O14" s="19">
        <v>4.1433279784924497E-2</v>
      </c>
      <c r="P14" s="19">
        <v>4.4133384882636101E-2</v>
      </c>
      <c r="Q14" s="19">
        <v>2.91762851576291E-2</v>
      </c>
      <c r="R14" s="19"/>
      <c r="S14" s="19">
        <v>1.43939283541778E-2</v>
      </c>
      <c r="T14" s="19">
        <v>2.7475469394196299E-2</v>
      </c>
      <c r="U14" s="19">
        <v>1.98259221261529E-2</v>
      </c>
      <c r="V14" s="19">
        <v>6.5783111940406397E-2</v>
      </c>
      <c r="W14" s="19">
        <v>1.7387961739073601E-2</v>
      </c>
      <c r="X14" s="19">
        <v>5.3337233651820297E-2</v>
      </c>
      <c r="Y14" s="19">
        <v>5.7878619226321398E-2</v>
      </c>
      <c r="Z14" s="19">
        <v>1.9769613440868802E-2</v>
      </c>
      <c r="AA14" s="19">
        <v>6.0290844038675698E-2</v>
      </c>
      <c r="AB14" s="19">
        <v>5.7231552554136297E-2</v>
      </c>
      <c r="AC14" s="19">
        <v>4.0904988930032103E-2</v>
      </c>
      <c r="AD14" s="19">
        <v>5.2799198656261301E-2</v>
      </c>
      <c r="AE14" s="19"/>
      <c r="AF14" s="19">
        <v>4.04510514417755E-2</v>
      </c>
      <c r="AG14" s="19">
        <v>4.4797766150560699E-2</v>
      </c>
      <c r="AH14" s="19">
        <v>4.5231114695082002E-2</v>
      </c>
      <c r="AI14" s="19">
        <v>6.8373033665888094E-2</v>
      </c>
      <c r="AJ14" s="19"/>
      <c r="AK14" s="19">
        <v>9.6600681695620996E-3</v>
      </c>
      <c r="AL14" s="19">
        <v>5.0209305702719101E-2</v>
      </c>
      <c r="AM14" s="19"/>
      <c r="AN14" s="19">
        <v>2.8724072849636399E-2</v>
      </c>
      <c r="AO14" s="19">
        <v>2.9707349247465299E-2</v>
      </c>
      <c r="AP14" s="19">
        <v>3.6321773074638401E-2</v>
      </c>
      <c r="AQ14" s="19">
        <v>5.45028114892308E-2</v>
      </c>
      <c r="AR14" s="19">
        <v>6.0667542855896303E-2</v>
      </c>
      <c r="AS14" s="19">
        <v>6.0843289102887402E-2</v>
      </c>
      <c r="AT14" s="19"/>
      <c r="AU14" s="19">
        <v>3.3250243170196703E-2</v>
      </c>
      <c r="AV14" s="19">
        <v>4.92027034340713E-2</v>
      </c>
      <c r="AW14" s="19"/>
      <c r="AX14" s="19">
        <v>3.9835165435015502E-2</v>
      </c>
      <c r="AY14" s="19">
        <v>3.9723799528393097E-2</v>
      </c>
      <c r="AZ14" s="19"/>
      <c r="BA14" s="19">
        <v>4.1660680148624202E-2</v>
      </c>
      <c r="BB14" s="19">
        <v>3.0440342377168798E-2</v>
      </c>
      <c r="BC14" s="19"/>
      <c r="BD14" s="19">
        <v>4.7486037886334397E-2</v>
      </c>
      <c r="BE14" s="19"/>
      <c r="BF14" s="19">
        <v>3.6703492551168997E-2</v>
      </c>
      <c r="BG14" s="19"/>
      <c r="BH14" s="19">
        <v>6.0890422064539498E-2</v>
      </c>
      <c r="BI14" s="19"/>
      <c r="BJ14" s="19">
        <v>6.0203100788183098E-2</v>
      </c>
      <c r="BK14" s="19"/>
      <c r="BL14" s="19">
        <v>3.3072492145200902E-2</v>
      </c>
      <c r="BM14" s="19">
        <v>3.6127227020074502E-2</v>
      </c>
      <c r="BN14" s="19">
        <v>4.2176215950937797E-2</v>
      </c>
      <c r="BO14" s="19">
        <v>4.5831308932926099E-2</v>
      </c>
      <c r="BP14" s="19"/>
      <c r="BQ14" s="19">
        <v>3.8925556568593603E-2</v>
      </c>
      <c r="BR14" s="19">
        <v>2.73806254163763E-2</v>
      </c>
      <c r="BS14" s="19">
        <v>2.7582063977356599E-2</v>
      </c>
      <c r="BT14" s="19">
        <v>5.5813574562941698E-2</v>
      </c>
      <c r="BU14" s="19">
        <v>6.9896899147964306E-2</v>
      </c>
      <c r="BV14" s="19">
        <v>4.2804044289859303E-2</v>
      </c>
      <c r="BW14" s="19"/>
      <c r="BX14" s="19">
        <v>3.65431202598102E-2</v>
      </c>
      <c r="BY14" s="19">
        <v>2.5455275972721399E-2</v>
      </c>
      <c r="BZ14" s="19">
        <v>3.8766886071581901E-2</v>
      </c>
      <c r="CA14" s="19">
        <v>4.38064771593051E-2</v>
      </c>
      <c r="CB14" s="19">
        <v>4.5524870770458102E-2</v>
      </c>
      <c r="CC14" s="19">
        <v>8.2105020628564299E-3</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CC19"/>
  <sheetViews>
    <sheetView showGridLines="0" topLeftCell="A5" workbookViewId="0">
      <pane xSplit="2" topLeftCell="BE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0.108242962072388</v>
      </c>
      <c r="D9" s="17">
        <v>9.8042759455383002E-2</v>
      </c>
      <c r="E9" s="17">
        <v>0.117967674610641</v>
      </c>
      <c r="F9" s="17"/>
      <c r="G9" s="17">
        <v>4.7017194348699498E-2</v>
      </c>
      <c r="H9" s="17">
        <v>9.9433418297165593E-2</v>
      </c>
      <c r="I9" s="17">
        <v>9.1007268699290197E-2</v>
      </c>
      <c r="J9" s="17">
        <v>0.106596890187204</v>
      </c>
      <c r="K9" s="17">
        <v>0.11556480214151001</v>
      </c>
      <c r="L9" s="17">
        <v>0.160653328807315</v>
      </c>
      <c r="M9" s="17"/>
      <c r="N9" s="17">
        <v>8.3581103477267493E-2</v>
      </c>
      <c r="O9" s="17">
        <v>8.2248558891316395E-2</v>
      </c>
      <c r="P9" s="17">
        <v>0.120069052479257</v>
      </c>
      <c r="Q9" s="17">
        <v>0.14815701064791001</v>
      </c>
      <c r="R9" s="17"/>
      <c r="S9" s="17">
        <v>6.7530859766406506E-2</v>
      </c>
      <c r="T9" s="17">
        <v>0.10306532511941099</v>
      </c>
      <c r="U9" s="17">
        <v>0.17457388650897601</v>
      </c>
      <c r="V9" s="17">
        <v>8.8385018386726105E-2</v>
      </c>
      <c r="W9" s="17">
        <v>8.5378464992524494E-2</v>
      </c>
      <c r="X9" s="17">
        <v>0.102170849777533</v>
      </c>
      <c r="Y9" s="17">
        <v>7.1186360870007001E-2</v>
      </c>
      <c r="Z9" s="17">
        <v>0.10148337594118199</v>
      </c>
      <c r="AA9" s="17">
        <v>9.2178929902283796E-2</v>
      </c>
      <c r="AB9" s="17">
        <v>0.16216801671165601</v>
      </c>
      <c r="AC9" s="17">
        <v>0.19369496291028801</v>
      </c>
      <c r="AD9" s="17">
        <v>0.12830653385552299</v>
      </c>
      <c r="AE9" s="17"/>
      <c r="AF9" s="17">
        <v>9.8711408901262995E-2</v>
      </c>
      <c r="AG9" s="17">
        <v>0.136399245921177</v>
      </c>
      <c r="AH9" s="17">
        <v>0.16053210927554201</v>
      </c>
      <c r="AI9" s="17">
        <v>0.16016709451761299</v>
      </c>
      <c r="AJ9" s="17"/>
      <c r="AK9" s="17">
        <v>0.120307440810794</v>
      </c>
      <c r="AL9" s="17">
        <v>4.9590941030232601E-2</v>
      </c>
      <c r="AM9" s="17"/>
      <c r="AN9" s="17">
        <v>8.6171293182928696E-2</v>
      </c>
      <c r="AO9" s="17">
        <v>9.7381922619635297E-2</v>
      </c>
      <c r="AP9" s="17">
        <v>0.123660283502299</v>
      </c>
      <c r="AQ9" s="17">
        <v>0.1412664953652</v>
      </c>
      <c r="AR9" s="17">
        <v>0.107877017181533</v>
      </c>
      <c r="AS9" s="17">
        <v>0.124281614849033</v>
      </c>
      <c r="AT9" s="17"/>
      <c r="AU9" s="17">
        <v>0.107666434018962</v>
      </c>
      <c r="AV9" s="17">
        <v>0.107182892438559</v>
      </c>
      <c r="AW9" s="17"/>
      <c r="AX9" s="17">
        <v>0.178874777917641</v>
      </c>
      <c r="AY9" s="17">
        <v>9.1127788471910498E-2</v>
      </c>
      <c r="AZ9" s="17"/>
      <c r="BA9" s="17">
        <v>0.117535191355594</v>
      </c>
      <c r="BB9" s="17">
        <v>4.8017670314371499E-2</v>
      </c>
      <c r="BC9" s="17"/>
      <c r="BD9" s="17">
        <v>8.6808297729198999E-2</v>
      </c>
      <c r="BE9" s="17"/>
      <c r="BF9" s="17">
        <v>9.3638597453302302E-2</v>
      </c>
      <c r="BG9" s="17"/>
      <c r="BH9" s="17">
        <v>0.15906498446731901</v>
      </c>
      <c r="BI9" s="17"/>
      <c r="BJ9" s="17">
        <v>0.111544738929604</v>
      </c>
      <c r="BK9" s="17"/>
      <c r="BL9" s="17">
        <v>0.278084293655042</v>
      </c>
      <c r="BM9" s="17">
        <v>1.7658224562705001E-2</v>
      </c>
      <c r="BN9" s="17">
        <v>0.118122724401986</v>
      </c>
      <c r="BO9" s="17">
        <v>6.6733140711212696E-2</v>
      </c>
      <c r="BP9" s="17"/>
      <c r="BQ9" s="17">
        <v>7.3390428478591299E-2</v>
      </c>
      <c r="BR9" s="17">
        <v>7.1003119465391604E-2</v>
      </c>
      <c r="BS9" s="17">
        <v>0.14170062039634401</v>
      </c>
      <c r="BT9" s="17">
        <v>9.5734090979983297E-2</v>
      </c>
      <c r="BU9" s="17">
        <v>0.13495370247750299</v>
      </c>
      <c r="BV9" s="17">
        <v>0.19850018934613101</v>
      </c>
      <c r="BW9" s="17"/>
      <c r="BX9" s="17">
        <v>6.1248659767006997E-2</v>
      </c>
      <c r="BY9" s="17">
        <v>4.39150821797019E-2</v>
      </c>
      <c r="BZ9" s="17">
        <v>0.143641888766636</v>
      </c>
      <c r="CA9" s="17">
        <v>7.7533830231309706E-2</v>
      </c>
      <c r="CB9" s="17">
        <v>0.141242943044045</v>
      </c>
      <c r="CC9" s="17">
        <v>0.25311958548285401</v>
      </c>
    </row>
    <row r="10" spans="2:81" x14ac:dyDescent="0.35">
      <c r="B10" s="18" t="s">
        <v>58</v>
      </c>
      <c r="C10" s="17">
        <v>7.7601942019568507E-2</v>
      </c>
      <c r="D10" s="17">
        <v>7.8391404114694599E-2</v>
      </c>
      <c r="E10" s="17">
        <v>7.5919720493817996E-2</v>
      </c>
      <c r="F10" s="17"/>
      <c r="G10" s="17">
        <v>6.5341229516840696E-2</v>
      </c>
      <c r="H10" s="17">
        <v>7.0700649395950194E-2</v>
      </c>
      <c r="I10" s="17">
        <v>8.86124111350622E-2</v>
      </c>
      <c r="J10" s="17">
        <v>7.9097047151756805E-2</v>
      </c>
      <c r="K10" s="17">
        <v>8.1724211248224696E-2</v>
      </c>
      <c r="L10" s="17">
        <v>7.8033565504645894E-2</v>
      </c>
      <c r="M10" s="17"/>
      <c r="N10" s="17">
        <v>6.7542572803055201E-2</v>
      </c>
      <c r="O10" s="17">
        <v>6.6749977407346506E-2</v>
      </c>
      <c r="P10" s="17">
        <v>8.8898847440430404E-2</v>
      </c>
      <c r="Q10" s="17">
        <v>8.9640905946483093E-2</v>
      </c>
      <c r="R10" s="17"/>
      <c r="S10" s="17">
        <v>4.1245360258262601E-2</v>
      </c>
      <c r="T10" s="17">
        <v>0.112617660376731</v>
      </c>
      <c r="U10" s="17">
        <v>5.7938808497115503E-2</v>
      </c>
      <c r="V10" s="17">
        <v>9.0932083234970304E-2</v>
      </c>
      <c r="W10" s="17">
        <v>0.10904166258557001</v>
      </c>
      <c r="X10" s="17">
        <v>6.2336478047317401E-2</v>
      </c>
      <c r="Y10" s="17">
        <v>6.6820655191315997E-2</v>
      </c>
      <c r="Z10" s="17">
        <v>6.7797741628141103E-2</v>
      </c>
      <c r="AA10" s="17">
        <v>7.2732174350282702E-2</v>
      </c>
      <c r="AB10" s="17">
        <v>7.6522763648855893E-2</v>
      </c>
      <c r="AC10" s="17">
        <v>8.5850074645085206E-2</v>
      </c>
      <c r="AD10" s="17">
        <v>0.131266607228499</v>
      </c>
      <c r="AE10" s="17"/>
      <c r="AF10" s="17">
        <v>7.4432366296071598E-2</v>
      </c>
      <c r="AG10" s="17">
        <v>0.10025176781551901</v>
      </c>
      <c r="AH10" s="17">
        <v>8.1494622970717107E-2</v>
      </c>
      <c r="AI10" s="17">
        <v>0.116914403358045</v>
      </c>
      <c r="AJ10" s="17"/>
      <c r="AK10" s="17">
        <v>6.6740706151757506E-2</v>
      </c>
      <c r="AL10" s="17">
        <v>0.11639748811106</v>
      </c>
      <c r="AM10" s="17"/>
      <c r="AN10" s="17">
        <v>4.2407331213080303E-2</v>
      </c>
      <c r="AO10" s="17">
        <v>8.0878494413230098E-2</v>
      </c>
      <c r="AP10" s="17">
        <v>9.2237669086673899E-2</v>
      </c>
      <c r="AQ10" s="17">
        <v>7.8573368300457594E-2</v>
      </c>
      <c r="AR10" s="17">
        <v>0.130598921421681</v>
      </c>
      <c r="AS10" s="17">
        <v>8.82678972164882E-2</v>
      </c>
      <c r="AT10" s="17"/>
      <c r="AU10" s="17">
        <v>7.0105887166089495E-2</v>
      </c>
      <c r="AV10" s="17">
        <v>8.7358989795393097E-2</v>
      </c>
      <c r="AW10" s="17"/>
      <c r="AX10" s="17">
        <v>7.9951236225843506E-2</v>
      </c>
      <c r="AY10" s="17">
        <v>7.7032671957659296E-2</v>
      </c>
      <c r="AZ10" s="17"/>
      <c r="BA10" s="17">
        <v>8.1907940754218297E-2</v>
      </c>
      <c r="BB10" s="17">
        <v>5.6256234488119498E-2</v>
      </c>
      <c r="BC10" s="17"/>
      <c r="BD10" s="17">
        <v>5.69112296730254E-2</v>
      </c>
      <c r="BE10" s="17"/>
      <c r="BF10" s="17">
        <v>5.7745613275112399E-2</v>
      </c>
      <c r="BG10" s="17"/>
      <c r="BH10" s="17">
        <v>5.46189222832539E-2</v>
      </c>
      <c r="BI10" s="17"/>
      <c r="BJ10" s="17">
        <v>0.108827674024951</v>
      </c>
      <c r="BK10" s="17"/>
      <c r="BL10" s="17">
        <v>0.16077006618300199</v>
      </c>
      <c r="BM10" s="17">
        <v>1.9477820886835199E-2</v>
      </c>
      <c r="BN10" s="17">
        <v>7.4238489651974299E-2</v>
      </c>
      <c r="BO10" s="17">
        <v>8.1981553248324401E-2</v>
      </c>
      <c r="BP10" s="17"/>
      <c r="BQ10" s="17">
        <v>6.2566745635947801E-2</v>
      </c>
      <c r="BR10" s="17">
        <v>4.3184115732901998E-2</v>
      </c>
      <c r="BS10" s="17">
        <v>0.12792737814572799</v>
      </c>
      <c r="BT10" s="17">
        <v>0.114681163015209</v>
      </c>
      <c r="BU10" s="17">
        <v>6.8738096484596903E-2</v>
      </c>
      <c r="BV10" s="17">
        <v>7.3481633893955095E-2</v>
      </c>
      <c r="BW10" s="17"/>
      <c r="BX10" s="17">
        <v>5.6362744879629202E-2</v>
      </c>
      <c r="BY10" s="17">
        <v>3.4077438552047597E-2</v>
      </c>
      <c r="BZ10" s="17">
        <v>8.8842160701993994E-2</v>
      </c>
      <c r="CA10" s="17">
        <v>8.7775597163413696E-2</v>
      </c>
      <c r="CB10" s="17">
        <v>9.3448129506188096E-2</v>
      </c>
      <c r="CC10" s="17">
        <v>8.5459240853390905E-2</v>
      </c>
    </row>
    <row r="11" spans="2:81" x14ac:dyDescent="0.35">
      <c r="B11" s="18" t="s">
        <v>59</v>
      </c>
      <c r="C11" s="17">
        <v>0.16356372256205501</v>
      </c>
      <c r="D11" s="17">
        <v>0.15102363043134601</v>
      </c>
      <c r="E11" s="17">
        <v>0.17451476218266301</v>
      </c>
      <c r="F11" s="17"/>
      <c r="G11" s="17">
        <v>0.17567145127521</v>
      </c>
      <c r="H11" s="17">
        <v>0.156702727856073</v>
      </c>
      <c r="I11" s="17">
        <v>0.145581033048685</v>
      </c>
      <c r="J11" s="17">
        <v>0.19265708011666499</v>
      </c>
      <c r="K11" s="17">
        <v>0.18492150080960101</v>
      </c>
      <c r="L11" s="17">
        <v>0.14011405319571299</v>
      </c>
      <c r="M11" s="17"/>
      <c r="N11" s="17">
        <v>0.17514445723227601</v>
      </c>
      <c r="O11" s="17">
        <v>0.152013110163259</v>
      </c>
      <c r="P11" s="17">
        <v>0.15290940359378799</v>
      </c>
      <c r="Q11" s="17">
        <v>0.171951408680528</v>
      </c>
      <c r="R11" s="17"/>
      <c r="S11" s="17">
        <v>0.14697698622066199</v>
      </c>
      <c r="T11" s="17">
        <v>0.14975224571926299</v>
      </c>
      <c r="U11" s="17">
        <v>0.14841116769037799</v>
      </c>
      <c r="V11" s="17">
        <v>0.197985125155622</v>
      </c>
      <c r="W11" s="17">
        <v>0.138222037644021</v>
      </c>
      <c r="X11" s="17">
        <v>0.21568357734936699</v>
      </c>
      <c r="Y11" s="17">
        <v>0.19875378887664299</v>
      </c>
      <c r="Z11" s="17">
        <v>0.12760034299245401</v>
      </c>
      <c r="AA11" s="17">
        <v>0.166021025276954</v>
      </c>
      <c r="AB11" s="17">
        <v>0.16988356094850099</v>
      </c>
      <c r="AC11" s="17">
        <v>0.14317698683542099</v>
      </c>
      <c r="AD11" s="17">
        <v>0.112941959048459</v>
      </c>
      <c r="AE11" s="17"/>
      <c r="AF11" s="17">
        <v>0.16801859657274601</v>
      </c>
      <c r="AG11" s="17">
        <v>0.192388300734883</v>
      </c>
      <c r="AH11" s="17">
        <v>0.17165346708168999</v>
      </c>
      <c r="AI11" s="17">
        <v>0.10059330423048</v>
      </c>
      <c r="AJ11" s="17"/>
      <c r="AK11" s="17">
        <v>0.103258228213239</v>
      </c>
      <c r="AL11" s="17">
        <v>0.13681350609437901</v>
      </c>
      <c r="AM11" s="17"/>
      <c r="AN11" s="17">
        <v>0.16332263655409501</v>
      </c>
      <c r="AO11" s="17">
        <v>0.19112644716253199</v>
      </c>
      <c r="AP11" s="17">
        <v>0.13870083870237301</v>
      </c>
      <c r="AQ11" s="17">
        <v>0.155778466714449</v>
      </c>
      <c r="AR11" s="17">
        <v>0.15408557683913901</v>
      </c>
      <c r="AS11" s="17">
        <v>0.12180357735123799</v>
      </c>
      <c r="AT11" s="17"/>
      <c r="AU11" s="17">
        <v>0.14597920198483</v>
      </c>
      <c r="AV11" s="17">
        <v>0.186887237037348</v>
      </c>
      <c r="AW11" s="17"/>
      <c r="AX11" s="17">
        <v>0.18453383421214001</v>
      </c>
      <c r="AY11" s="17">
        <v>0.15848234249250001</v>
      </c>
      <c r="AZ11" s="17"/>
      <c r="BA11" s="17">
        <v>0.176794420390398</v>
      </c>
      <c r="BB11" s="17">
        <v>8.9941853594604396E-2</v>
      </c>
      <c r="BC11" s="17"/>
      <c r="BD11" s="17">
        <v>0.143309527134965</v>
      </c>
      <c r="BE11" s="17"/>
      <c r="BF11" s="17">
        <v>0.154550543430132</v>
      </c>
      <c r="BG11" s="17"/>
      <c r="BH11" s="17">
        <v>0.192670440636241</v>
      </c>
      <c r="BI11" s="17"/>
      <c r="BJ11" s="17">
        <v>0.15444569105597999</v>
      </c>
      <c r="BK11" s="17"/>
      <c r="BL11" s="17">
        <v>0.21023467137624799</v>
      </c>
      <c r="BM11" s="17">
        <v>7.6118821593951697E-2</v>
      </c>
      <c r="BN11" s="17">
        <v>0.180899847974795</v>
      </c>
      <c r="BO11" s="17">
        <v>0.20279533012529</v>
      </c>
      <c r="BP11" s="17"/>
      <c r="BQ11" s="17">
        <v>0.15200128197368101</v>
      </c>
      <c r="BR11" s="17">
        <v>0.12915504828442601</v>
      </c>
      <c r="BS11" s="17">
        <v>0.21833084894634999</v>
      </c>
      <c r="BT11" s="17">
        <v>0.152321796842351</v>
      </c>
      <c r="BU11" s="17">
        <v>0.26545908133482399</v>
      </c>
      <c r="BV11" s="17">
        <v>0.15164989656587599</v>
      </c>
      <c r="BW11" s="17"/>
      <c r="BX11" s="17">
        <v>0.14173840679126801</v>
      </c>
      <c r="BY11" s="17">
        <v>0.13667569627124801</v>
      </c>
      <c r="BZ11" s="17">
        <v>0.19475951426879401</v>
      </c>
      <c r="CA11" s="17">
        <v>0.15273615108102101</v>
      </c>
      <c r="CB11" s="17">
        <v>0.222270485933759</v>
      </c>
      <c r="CC11" s="17">
        <v>0.17372248373947</v>
      </c>
    </row>
    <row r="12" spans="2:81" x14ac:dyDescent="0.35">
      <c r="B12" s="18" t="s">
        <v>102</v>
      </c>
      <c r="C12" s="17">
        <v>0.29037601043101702</v>
      </c>
      <c r="D12" s="17">
        <v>0.29720140285886898</v>
      </c>
      <c r="E12" s="17">
        <v>0.28396825429182398</v>
      </c>
      <c r="F12" s="17"/>
      <c r="G12" s="17">
        <v>0.33766291528896403</v>
      </c>
      <c r="H12" s="17">
        <v>0.28478926091923401</v>
      </c>
      <c r="I12" s="17">
        <v>0.29493995269293499</v>
      </c>
      <c r="J12" s="17">
        <v>0.31741491081100698</v>
      </c>
      <c r="K12" s="17">
        <v>0.238525579076271</v>
      </c>
      <c r="L12" s="17">
        <v>0.27837248652205598</v>
      </c>
      <c r="M12" s="17"/>
      <c r="N12" s="17">
        <v>0.28187736918503897</v>
      </c>
      <c r="O12" s="17">
        <v>0.31845052497163701</v>
      </c>
      <c r="P12" s="17">
        <v>0.28934278634648097</v>
      </c>
      <c r="Q12" s="17">
        <v>0.27173190468841601</v>
      </c>
      <c r="R12" s="17"/>
      <c r="S12" s="17">
        <v>0.32916941855038201</v>
      </c>
      <c r="T12" s="17">
        <v>0.25456002768441799</v>
      </c>
      <c r="U12" s="17">
        <v>0.26381156082455298</v>
      </c>
      <c r="V12" s="17">
        <v>0.26628601158458298</v>
      </c>
      <c r="W12" s="17">
        <v>0.35090909063131198</v>
      </c>
      <c r="X12" s="17">
        <v>0.27290406448346</v>
      </c>
      <c r="Y12" s="17">
        <v>0.28224708316627001</v>
      </c>
      <c r="Z12" s="17">
        <v>0.34499404142203399</v>
      </c>
      <c r="AA12" s="17">
        <v>0.28421557307008699</v>
      </c>
      <c r="AB12" s="17">
        <v>0.31671276184667702</v>
      </c>
      <c r="AC12" s="17">
        <v>0.22015615812773101</v>
      </c>
      <c r="AD12" s="17">
        <v>0.34001918317879498</v>
      </c>
      <c r="AE12" s="17"/>
      <c r="AF12" s="17">
        <v>0.29138962434502402</v>
      </c>
      <c r="AG12" s="17">
        <v>0.29418562253764702</v>
      </c>
      <c r="AH12" s="17">
        <v>0.21523945609902301</v>
      </c>
      <c r="AI12" s="17">
        <v>0.34790525081950902</v>
      </c>
      <c r="AJ12" s="17"/>
      <c r="AK12" s="17">
        <v>0.30475736430295303</v>
      </c>
      <c r="AL12" s="17">
        <v>0.332086686975613</v>
      </c>
      <c r="AM12" s="17"/>
      <c r="AN12" s="17">
        <v>0.27117931823269797</v>
      </c>
      <c r="AO12" s="17">
        <v>0.28789250232478503</v>
      </c>
      <c r="AP12" s="17">
        <v>0.31232970632745799</v>
      </c>
      <c r="AQ12" s="17">
        <v>0.30448652969246898</v>
      </c>
      <c r="AR12" s="17">
        <v>0.315622645194089</v>
      </c>
      <c r="AS12" s="17">
        <v>0.232353942452691</v>
      </c>
      <c r="AT12" s="17"/>
      <c r="AU12" s="17">
        <v>0.27798160669199501</v>
      </c>
      <c r="AV12" s="17">
        <v>0.30739715112121302</v>
      </c>
      <c r="AW12" s="17"/>
      <c r="AX12" s="17">
        <v>0.26311743938773602</v>
      </c>
      <c r="AY12" s="17">
        <v>0.296981180777038</v>
      </c>
      <c r="AZ12" s="17"/>
      <c r="BA12" s="17">
        <v>0.27674821431000401</v>
      </c>
      <c r="BB12" s="17">
        <v>0.37234844966436598</v>
      </c>
      <c r="BC12" s="17"/>
      <c r="BD12" s="17">
        <v>0.26364271209687601</v>
      </c>
      <c r="BE12" s="17"/>
      <c r="BF12" s="17">
        <v>0.261949362249707</v>
      </c>
      <c r="BG12" s="17"/>
      <c r="BH12" s="17">
        <v>0.26978986557720602</v>
      </c>
      <c r="BI12" s="17"/>
      <c r="BJ12" s="17">
        <v>0.20991112198039599</v>
      </c>
      <c r="BK12" s="17"/>
      <c r="BL12" s="17">
        <v>0.23701931313035901</v>
      </c>
      <c r="BM12" s="17">
        <v>0.26349880275954501</v>
      </c>
      <c r="BN12" s="17">
        <v>0.29609928635305499</v>
      </c>
      <c r="BO12" s="17">
        <v>0.35308924289675397</v>
      </c>
      <c r="BP12" s="17"/>
      <c r="BQ12" s="17">
        <v>0.31244584217740401</v>
      </c>
      <c r="BR12" s="17">
        <v>0.32424896805521902</v>
      </c>
      <c r="BS12" s="17">
        <v>0.21271578741494199</v>
      </c>
      <c r="BT12" s="17">
        <v>0.28080989314335603</v>
      </c>
      <c r="BU12" s="17">
        <v>0.245065251432947</v>
      </c>
      <c r="BV12" s="17">
        <v>0.27986539039403202</v>
      </c>
      <c r="BW12" s="17"/>
      <c r="BX12" s="17">
        <v>0.30313938554811498</v>
      </c>
      <c r="BY12" s="17">
        <v>0.36119558049741701</v>
      </c>
      <c r="BZ12" s="17">
        <v>0.20653843403274399</v>
      </c>
      <c r="CA12" s="17">
        <v>0.32618362273865498</v>
      </c>
      <c r="CB12" s="17">
        <v>0.28198167860854201</v>
      </c>
      <c r="CC12" s="17">
        <v>0.29920084689423998</v>
      </c>
    </row>
    <row r="13" spans="2:81" x14ac:dyDescent="0.35">
      <c r="B13" s="18" t="s">
        <v>429</v>
      </c>
      <c r="C13" s="17">
        <v>0.330563297679975</v>
      </c>
      <c r="D13" s="17">
        <v>0.34663836826989702</v>
      </c>
      <c r="E13" s="17">
        <v>0.31679362240105402</v>
      </c>
      <c r="F13" s="17"/>
      <c r="G13" s="17">
        <v>0.33666639800944897</v>
      </c>
      <c r="H13" s="17">
        <v>0.377859727446692</v>
      </c>
      <c r="I13" s="17">
        <v>0.335997758362237</v>
      </c>
      <c r="J13" s="17">
        <v>0.29045579951961398</v>
      </c>
      <c r="K13" s="17">
        <v>0.34172253861440199</v>
      </c>
      <c r="L13" s="17">
        <v>0.30809853613718902</v>
      </c>
      <c r="M13" s="17"/>
      <c r="N13" s="17">
        <v>0.35839269357390602</v>
      </c>
      <c r="O13" s="17">
        <v>0.34962335053912103</v>
      </c>
      <c r="P13" s="17">
        <v>0.31867010181012201</v>
      </c>
      <c r="Q13" s="17">
        <v>0.29437698172706001</v>
      </c>
      <c r="R13" s="17"/>
      <c r="S13" s="17">
        <v>0.39468732308856702</v>
      </c>
      <c r="T13" s="17">
        <v>0.37437725618689</v>
      </c>
      <c r="U13" s="17">
        <v>0.335438654352824</v>
      </c>
      <c r="V13" s="17">
        <v>0.30962868644242397</v>
      </c>
      <c r="W13" s="17">
        <v>0.30807550301555298</v>
      </c>
      <c r="X13" s="17">
        <v>0.30371888407466602</v>
      </c>
      <c r="Y13" s="17">
        <v>0.34302877492448097</v>
      </c>
      <c r="Z13" s="17">
        <v>0.33719457155582699</v>
      </c>
      <c r="AA13" s="17">
        <v>0.341371207724596</v>
      </c>
      <c r="AB13" s="17">
        <v>0.234974700323445</v>
      </c>
      <c r="AC13" s="17">
        <v>0.30255515345557499</v>
      </c>
      <c r="AD13" s="17">
        <v>0.262735896764133</v>
      </c>
      <c r="AE13" s="17"/>
      <c r="AF13" s="17">
        <v>0.33642862553223501</v>
      </c>
      <c r="AG13" s="17">
        <v>0.25934074844745397</v>
      </c>
      <c r="AH13" s="17">
        <v>0.31079230993315499</v>
      </c>
      <c r="AI13" s="17">
        <v>0.23104729039948199</v>
      </c>
      <c r="AJ13" s="17"/>
      <c r="AK13" s="17">
        <v>0.40493626052125697</v>
      </c>
      <c r="AL13" s="17">
        <v>0.31522395393645403</v>
      </c>
      <c r="AM13" s="17"/>
      <c r="AN13" s="17">
        <v>0.41754175504837299</v>
      </c>
      <c r="AO13" s="17">
        <v>0.32417243142483898</v>
      </c>
      <c r="AP13" s="17">
        <v>0.29582385579231602</v>
      </c>
      <c r="AQ13" s="17">
        <v>0.26854390969120301</v>
      </c>
      <c r="AR13" s="17">
        <v>0.26933407107955498</v>
      </c>
      <c r="AS13" s="17">
        <v>0.37244967902766302</v>
      </c>
      <c r="AT13" s="17"/>
      <c r="AU13" s="17">
        <v>0.37493190264313903</v>
      </c>
      <c r="AV13" s="17">
        <v>0.27244595777182601</v>
      </c>
      <c r="AW13" s="17"/>
      <c r="AX13" s="17">
        <v>0.27509528141248801</v>
      </c>
      <c r="AY13" s="17">
        <v>0.34400404978766702</v>
      </c>
      <c r="AZ13" s="17"/>
      <c r="BA13" s="17">
        <v>0.31538739363614698</v>
      </c>
      <c r="BB13" s="17">
        <v>0.41378719709735801</v>
      </c>
      <c r="BC13" s="17"/>
      <c r="BD13" s="17">
        <v>0.41320036110735298</v>
      </c>
      <c r="BE13" s="17"/>
      <c r="BF13" s="17">
        <v>0.40057976373608201</v>
      </c>
      <c r="BG13" s="17"/>
      <c r="BH13" s="17">
        <v>0.28311143843061398</v>
      </c>
      <c r="BI13" s="17"/>
      <c r="BJ13" s="17">
        <v>0.33496070768329</v>
      </c>
      <c r="BK13" s="17"/>
      <c r="BL13" s="17">
        <v>9.2798608084493694E-2</v>
      </c>
      <c r="BM13" s="17">
        <v>0.58765895036851301</v>
      </c>
      <c r="BN13" s="17">
        <v>0.29782318412088099</v>
      </c>
      <c r="BO13" s="17">
        <v>0.269496060801177</v>
      </c>
      <c r="BP13" s="17"/>
      <c r="BQ13" s="17">
        <v>0.37754949902486701</v>
      </c>
      <c r="BR13" s="17">
        <v>0.41472381987301399</v>
      </c>
      <c r="BS13" s="17">
        <v>0.28204218881373599</v>
      </c>
      <c r="BT13" s="17">
        <v>0.29311965209452601</v>
      </c>
      <c r="BU13" s="17">
        <v>0.23047633235470999</v>
      </c>
      <c r="BV13" s="17">
        <v>0.25367582082172402</v>
      </c>
      <c r="BW13" s="17"/>
      <c r="BX13" s="17">
        <v>0.414274263953952</v>
      </c>
      <c r="BY13" s="17">
        <v>0.40225568109816001</v>
      </c>
      <c r="BZ13" s="17">
        <v>0.33960083382859402</v>
      </c>
      <c r="CA13" s="17">
        <v>0.30645447708616003</v>
      </c>
      <c r="CB13" s="17">
        <v>0.239702420393586</v>
      </c>
      <c r="CC13" s="17">
        <v>0.17110774714640101</v>
      </c>
    </row>
    <row r="14" spans="2:81" x14ac:dyDescent="0.35">
      <c r="B14" s="18" t="s">
        <v>87</v>
      </c>
      <c r="C14" s="19">
        <v>2.9652065234996201E-2</v>
      </c>
      <c r="D14" s="19">
        <v>2.8702434869810799E-2</v>
      </c>
      <c r="E14" s="19">
        <v>3.0835966020001E-2</v>
      </c>
      <c r="F14" s="19"/>
      <c r="G14" s="19">
        <v>3.7640811560837303E-2</v>
      </c>
      <c r="H14" s="19">
        <v>1.0514216084885199E-2</v>
      </c>
      <c r="I14" s="19">
        <v>4.3861576061791099E-2</v>
      </c>
      <c r="J14" s="19">
        <v>1.37782722137537E-2</v>
      </c>
      <c r="K14" s="19">
        <v>3.7541368109990897E-2</v>
      </c>
      <c r="L14" s="19">
        <v>3.47280298330815E-2</v>
      </c>
      <c r="M14" s="19"/>
      <c r="N14" s="19">
        <v>3.34618037284568E-2</v>
      </c>
      <c r="O14" s="19">
        <v>3.09144780273202E-2</v>
      </c>
      <c r="P14" s="19">
        <v>3.0109808329921502E-2</v>
      </c>
      <c r="Q14" s="19">
        <v>2.4141788309602799E-2</v>
      </c>
      <c r="R14" s="19"/>
      <c r="S14" s="19">
        <v>2.03900521157191E-2</v>
      </c>
      <c r="T14" s="19">
        <v>5.6274849132875596E-3</v>
      </c>
      <c r="U14" s="19">
        <v>1.98259221261529E-2</v>
      </c>
      <c r="V14" s="19">
        <v>4.6783075195674699E-2</v>
      </c>
      <c r="W14" s="19">
        <v>8.3732411310187896E-3</v>
      </c>
      <c r="X14" s="19">
        <v>4.3186146267657897E-2</v>
      </c>
      <c r="Y14" s="19">
        <v>3.7963336971283401E-2</v>
      </c>
      <c r="Z14" s="19">
        <v>2.0929926460361799E-2</v>
      </c>
      <c r="AA14" s="19">
        <v>4.3481089675797203E-2</v>
      </c>
      <c r="AB14" s="19">
        <v>3.9738196520865299E-2</v>
      </c>
      <c r="AC14" s="19">
        <v>5.4566664025899103E-2</v>
      </c>
      <c r="AD14" s="19">
        <v>2.47298199245909E-2</v>
      </c>
      <c r="AE14" s="19"/>
      <c r="AF14" s="19">
        <v>3.1019378352661602E-2</v>
      </c>
      <c r="AG14" s="19">
        <v>1.7434314543319101E-2</v>
      </c>
      <c r="AH14" s="19">
        <v>6.02880346398737E-2</v>
      </c>
      <c r="AI14" s="19">
        <v>4.3372656674870898E-2</v>
      </c>
      <c r="AJ14" s="19"/>
      <c r="AK14" s="19">
        <v>0</v>
      </c>
      <c r="AL14" s="19">
        <v>4.9887423852261803E-2</v>
      </c>
      <c r="AM14" s="19"/>
      <c r="AN14" s="19">
        <v>1.9377665768824701E-2</v>
      </c>
      <c r="AO14" s="19">
        <v>1.8548202054978199E-2</v>
      </c>
      <c r="AP14" s="19">
        <v>3.7247646588879801E-2</v>
      </c>
      <c r="AQ14" s="19">
        <v>5.1351230236220798E-2</v>
      </c>
      <c r="AR14" s="19">
        <v>2.2481768284002401E-2</v>
      </c>
      <c r="AS14" s="19">
        <v>6.0843289102887402E-2</v>
      </c>
      <c r="AT14" s="19"/>
      <c r="AU14" s="19">
        <v>2.3334967494984399E-2</v>
      </c>
      <c r="AV14" s="19">
        <v>3.8727771835661597E-2</v>
      </c>
      <c r="AW14" s="19"/>
      <c r="AX14" s="19">
        <v>1.8427430844152302E-2</v>
      </c>
      <c r="AY14" s="19">
        <v>3.2371966513225797E-2</v>
      </c>
      <c r="AZ14" s="19"/>
      <c r="BA14" s="19">
        <v>3.1626839553638202E-2</v>
      </c>
      <c r="BB14" s="19">
        <v>1.9648594841181401E-2</v>
      </c>
      <c r="BC14" s="19"/>
      <c r="BD14" s="19">
        <v>3.6127872258581301E-2</v>
      </c>
      <c r="BE14" s="19"/>
      <c r="BF14" s="19">
        <v>3.1536119855664999E-2</v>
      </c>
      <c r="BG14" s="19"/>
      <c r="BH14" s="19">
        <v>4.0744348605366999E-2</v>
      </c>
      <c r="BI14" s="19"/>
      <c r="BJ14" s="19">
        <v>8.0310066325778903E-2</v>
      </c>
      <c r="BK14" s="19"/>
      <c r="BL14" s="19">
        <v>2.1093047570856002E-2</v>
      </c>
      <c r="BM14" s="19">
        <v>3.5587379828450602E-2</v>
      </c>
      <c r="BN14" s="19">
        <v>3.2816467497308897E-2</v>
      </c>
      <c r="BO14" s="19">
        <v>2.5904672217242099E-2</v>
      </c>
      <c r="BP14" s="19"/>
      <c r="BQ14" s="19">
        <v>2.2046202709508501E-2</v>
      </c>
      <c r="BR14" s="19">
        <v>1.7684928589047199E-2</v>
      </c>
      <c r="BS14" s="19">
        <v>1.7283176282900801E-2</v>
      </c>
      <c r="BT14" s="19">
        <v>6.3333403924574205E-2</v>
      </c>
      <c r="BU14" s="19">
        <v>5.5307535915419502E-2</v>
      </c>
      <c r="BV14" s="19">
        <v>4.2827068978282201E-2</v>
      </c>
      <c r="BW14" s="19"/>
      <c r="BX14" s="19">
        <v>2.3236539060028399E-2</v>
      </c>
      <c r="BY14" s="19">
        <v>2.1880521401425702E-2</v>
      </c>
      <c r="BZ14" s="19">
        <v>2.6617168401237699E-2</v>
      </c>
      <c r="CA14" s="19">
        <v>4.9316321699440301E-2</v>
      </c>
      <c r="CB14" s="19">
        <v>2.1354342513879899E-2</v>
      </c>
      <c r="CC14" s="19">
        <v>1.7390095883643701E-2</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CC19"/>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0.12823660292202799</v>
      </c>
      <c r="D9" s="17">
        <v>0.132910673384421</v>
      </c>
      <c r="E9" s="17">
        <v>0.12306678565296</v>
      </c>
      <c r="F9" s="17"/>
      <c r="G9" s="17">
        <v>4.83073614344827E-2</v>
      </c>
      <c r="H9" s="17">
        <v>0.105023430907251</v>
      </c>
      <c r="I9" s="17">
        <v>0.11239821018556</v>
      </c>
      <c r="J9" s="17">
        <v>0.13774699024611201</v>
      </c>
      <c r="K9" s="17">
        <v>0.124292149740985</v>
      </c>
      <c r="L9" s="17">
        <v>0.20123447326831201</v>
      </c>
      <c r="M9" s="17"/>
      <c r="N9" s="17">
        <v>0.10623940419209101</v>
      </c>
      <c r="O9" s="17">
        <v>9.9638010448171804E-2</v>
      </c>
      <c r="P9" s="17">
        <v>0.139085489390123</v>
      </c>
      <c r="Q9" s="17">
        <v>0.169200112178889</v>
      </c>
      <c r="R9" s="17"/>
      <c r="S9" s="17">
        <v>8.3096547934796094E-2</v>
      </c>
      <c r="T9" s="17">
        <v>0.12751113619016399</v>
      </c>
      <c r="U9" s="17">
        <v>0.13535827409002299</v>
      </c>
      <c r="V9" s="17">
        <v>0.161979606403855</v>
      </c>
      <c r="W9" s="17">
        <v>7.6959190291241805E-2</v>
      </c>
      <c r="X9" s="17">
        <v>0.128322834707008</v>
      </c>
      <c r="Y9" s="17">
        <v>9.9777362605091999E-2</v>
      </c>
      <c r="Z9" s="17">
        <v>0.14500650901015799</v>
      </c>
      <c r="AA9" s="17">
        <v>0.108036833265976</v>
      </c>
      <c r="AB9" s="17">
        <v>0.17094101002367801</v>
      </c>
      <c r="AC9" s="17">
        <v>0.217541308792363</v>
      </c>
      <c r="AD9" s="17">
        <v>0.20840245850809799</v>
      </c>
      <c r="AE9" s="17"/>
      <c r="AF9" s="17">
        <v>0.116626652893445</v>
      </c>
      <c r="AG9" s="17">
        <v>0.15317806275847501</v>
      </c>
      <c r="AH9" s="17">
        <v>0.21676147319068201</v>
      </c>
      <c r="AI9" s="17">
        <v>0.20984817210881901</v>
      </c>
      <c r="AJ9" s="17"/>
      <c r="AK9" s="17">
        <v>0.12732801805298999</v>
      </c>
      <c r="AL9" s="17">
        <v>7.4616701038711902E-2</v>
      </c>
      <c r="AM9" s="17"/>
      <c r="AN9" s="17">
        <v>0.108828784372186</v>
      </c>
      <c r="AO9" s="17">
        <v>0.117366533789922</v>
      </c>
      <c r="AP9" s="17">
        <v>0.178951688609819</v>
      </c>
      <c r="AQ9" s="17">
        <v>0.14077446178181999</v>
      </c>
      <c r="AR9" s="17">
        <v>0.14192935306615401</v>
      </c>
      <c r="AS9" s="17">
        <v>9.4141093506119503E-2</v>
      </c>
      <c r="AT9" s="17"/>
      <c r="AU9" s="17">
        <v>0.130352095962215</v>
      </c>
      <c r="AV9" s="17">
        <v>0.121958027564915</v>
      </c>
      <c r="AW9" s="17"/>
      <c r="AX9" s="17">
        <v>0.208497721646453</v>
      </c>
      <c r="AY9" s="17">
        <v>0.10878810136648701</v>
      </c>
      <c r="AZ9" s="17"/>
      <c r="BA9" s="17">
        <v>0.14036126699597301</v>
      </c>
      <c r="BB9" s="17">
        <v>5.2850480768056103E-2</v>
      </c>
      <c r="BC9" s="17"/>
      <c r="BD9" s="17">
        <v>0.10110056844838</v>
      </c>
      <c r="BE9" s="17"/>
      <c r="BF9" s="17">
        <v>0.100680560033769</v>
      </c>
      <c r="BG9" s="17"/>
      <c r="BH9" s="17">
        <v>0.16908645798848801</v>
      </c>
      <c r="BI9" s="17"/>
      <c r="BJ9" s="17">
        <v>0.16729615312799001</v>
      </c>
      <c r="BK9" s="17"/>
      <c r="BL9" s="17">
        <v>0.31572542609495302</v>
      </c>
      <c r="BM9" s="17">
        <v>3.8064422327794403E-2</v>
      </c>
      <c r="BN9" s="17">
        <v>0.15218701613972099</v>
      </c>
      <c r="BO9" s="17">
        <v>5.6241139311563E-2</v>
      </c>
      <c r="BP9" s="17"/>
      <c r="BQ9" s="17">
        <v>9.9808868122414907E-2</v>
      </c>
      <c r="BR9" s="17">
        <v>9.3619284069720199E-2</v>
      </c>
      <c r="BS9" s="17">
        <v>0.156241385006676</v>
      </c>
      <c r="BT9" s="17">
        <v>0.10448944183917799</v>
      </c>
      <c r="BU9" s="17">
        <v>0.12017947233251799</v>
      </c>
      <c r="BV9" s="17">
        <v>0.220210086657365</v>
      </c>
      <c r="BW9" s="17"/>
      <c r="BX9" s="17">
        <v>8.1259517800722297E-2</v>
      </c>
      <c r="BY9" s="17">
        <v>7.7451590843490598E-2</v>
      </c>
      <c r="BZ9" s="17">
        <v>0.15915577053256</v>
      </c>
      <c r="CA9" s="17">
        <v>9.8304335213655406E-2</v>
      </c>
      <c r="CB9" s="17">
        <v>0.15506232243013901</v>
      </c>
      <c r="CC9" s="17">
        <v>0.25997143811864099</v>
      </c>
    </row>
    <row r="10" spans="2:81" x14ac:dyDescent="0.35">
      <c r="B10" s="18" t="s">
        <v>58</v>
      </c>
      <c r="C10" s="17">
        <v>9.4598446574440803E-2</v>
      </c>
      <c r="D10" s="17">
        <v>8.1181761553933904E-2</v>
      </c>
      <c r="E10" s="17">
        <v>0.107190548100262</v>
      </c>
      <c r="F10" s="17"/>
      <c r="G10" s="17">
        <v>7.2426955538616195E-2</v>
      </c>
      <c r="H10" s="17">
        <v>8.6149417154329694E-2</v>
      </c>
      <c r="I10" s="17">
        <v>9.0853123112860201E-2</v>
      </c>
      <c r="J10" s="17">
        <v>0.111101561049162</v>
      </c>
      <c r="K10" s="17">
        <v>0.125783868522472</v>
      </c>
      <c r="L10" s="17">
        <v>8.4461951528491605E-2</v>
      </c>
      <c r="M10" s="17"/>
      <c r="N10" s="17">
        <v>7.3128380159766804E-2</v>
      </c>
      <c r="O10" s="17">
        <v>9.2183716875993596E-2</v>
      </c>
      <c r="P10" s="17">
        <v>0.10242799341044601</v>
      </c>
      <c r="Q10" s="17">
        <v>0.10990409506469501</v>
      </c>
      <c r="R10" s="17"/>
      <c r="S10" s="17">
        <v>6.0526331507866502E-2</v>
      </c>
      <c r="T10" s="17">
        <v>0.11657014248433099</v>
      </c>
      <c r="U10" s="17">
        <v>0.118383008992042</v>
      </c>
      <c r="V10" s="17">
        <v>9.13696768947279E-2</v>
      </c>
      <c r="W10" s="17">
        <v>0.108216683763563</v>
      </c>
      <c r="X10" s="17">
        <v>7.9364352478083794E-2</v>
      </c>
      <c r="Y10" s="17">
        <v>7.7537343634933295E-2</v>
      </c>
      <c r="Z10" s="17">
        <v>6.3434253582026506E-2</v>
      </c>
      <c r="AA10" s="17">
        <v>9.1043185813546507E-2</v>
      </c>
      <c r="AB10" s="17">
        <v>0.109957350904219</v>
      </c>
      <c r="AC10" s="17">
        <v>0.112237055033515</v>
      </c>
      <c r="AD10" s="17">
        <v>0.137261285002206</v>
      </c>
      <c r="AE10" s="17"/>
      <c r="AF10" s="17">
        <v>9.5659234406793595E-2</v>
      </c>
      <c r="AG10" s="17">
        <v>0.12818733704159699</v>
      </c>
      <c r="AH10" s="17">
        <v>0.123613133218042</v>
      </c>
      <c r="AI10" s="17">
        <v>0.122253645302622</v>
      </c>
      <c r="AJ10" s="17"/>
      <c r="AK10" s="17">
        <v>1.1305767956436501E-2</v>
      </c>
      <c r="AL10" s="17">
        <v>0.115930336142443</v>
      </c>
      <c r="AM10" s="17"/>
      <c r="AN10" s="17">
        <v>4.0688030338270398E-2</v>
      </c>
      <c r="AO10" s="17">
        <v>0.114052130531497</v>
      </c>
      <c r="AP10" s="17">
        <v>8.4981340090393903E-2</v>
      </c>
      <c r="AQ10" s="17">
        <v>0.130941665948309</v>
      </c>
      <c r="AR10" s="17">
        <v>0.11725860989035899</v>
      </c>
      <c r="AS10" s="17">
        <v>0.100989631988449</v>
      </c>
      <c r="AT10" s="17"/>
      <c r="AU10" s="17">
        <v>9.3924448261879998E-2</v>
      </c>
      <c r="AV10" s="17">
        <v>9.5218795988316701E-2</v>
      </c>
      <c r="AW10" s="17"/>
      <c r="AX10" s="17">
        <v>0.11367134770988301</v>
      </c>
      <c r="AY10" s="17">
        <v>8.9976789746121305E-2</v>
      </c>
      <c r="AZ10" s="17"/>
      <c r="BA10" s="17">
        <v>0.10396172425233</v>
      </c>
      <c r="BB10" s="17">
        <v>4.5508778319256003E-2</v>
      </c>
      <c r="BC10" s="17"/>
      <c r="BD10" s="17">
        <v>7.6118029262576797E-2</v>
      </c>
      <c r="BE10" s="17"/>
      <c r="BF10" s="17">
        <v>8.2297788464265997E-2</v>
      </c>
      <c r="BG10" s="17"/>
      <c r="BH10" s="17">
        <v>0.120129306204471</v>
      </c>
      <c r="BI10" s="17"/>
      <c r="BJ10" s="17">
        <v>9.0038549635568593E-2</v>
      </c>
      <c r="BK10" s="17"/>
      <c r="BL10" s="17">
        <v>0.16348051781975001</v>
      </c>
      <c r="BM10" s="17">
        <v>3.2220111834428203E-2</v>
      </c>
      <c r="BN10" s="17">
        <v>0.101690983895529</v>
      </c>
      <c r="BO10" s="17">
        <v>0.101972855031479</v>
      </c>
      <c r="BP10" s="17"/>
      <c r="BQ10" s="17">
        <v>8.8856682407175994E-2</v>
      </c>
      <c r="BR10" s="17">
        <v>4.8799354654555302E-2</v>
      </c>
      <c r="BS10" s="17">
        <v>0.13763158129156799</v>
      </c>
      <c r="BT10" s="17">
        <v>0.119205961636734</v>
      </c>
      <c r="BU10" s="17">
        <v>0.15680314556698899</v>
      </c>
      <c r="BV10" s="17">
        <v>8.2050403117130799E-2</v>
      </c>
      <c r="BW10" s="17"/>
      <c r="BX10" s="17">
        <v>8.2308650814722203E-2</v>
      </c>
      <c r="BY10" s="17">
        <v>4.3281773090280702E-2</v>
      </c>
      <c r="BZ10" s="17">
        <v>0.10297252935916699</v>
      </c>
      <c r="CA10" s="17">
        <v>6.4312433373778996E-2</v>
      </c>
      <c r="CB10" s="17">
        <v>0.16296561061027401</v>
      </c>
      <c r="CC10" s="17">
        <v>0.12986923581304499</v>
      </c>
    </row>
    <row r="11" spans="2:81" x14ac:dyDescent="0.35">
      <c r="B11" s="18" t="s">
        <v>59</v>
      </c>
      <c r="C11" s="17">
        <v>0.21465373304077401</v>
      </c>
      <c r="D11" s="17">
        <v>0.204660895070991</v>
      </c>
      <c r="E11" s="17">
        <v>0.22341310629507699</v>
      </c>
      <c r="F11" s="17"/>
      <c r="G11" s="17">
        <v>0.21096722934586801</v>
      </c>
      <c r="H11" s="17">
        <v>0.19822622882680899</v>
      </c>
      <c r="I11" s="17">
        <v>0.219769049492475</v>
      </c>
      <c r="J11" s="17">
        <v>0.20853671793206999</v>
      </c>
      <c r="K11" s="17">
        <v>0.244272882757713</v>
      </c>
      <c r="L11" s="17">
        <v>0.21002447165034599</v>
      </c>
      <c r="M11" s="17"/>
      <c r="N11" s="17">
        <v>0.20177978948279399</v>
      </c>
      <c r="O11" s="17">
        <v>0.24578691334536401</v>
      </c>
      <c r="P11" s="17">
        <v>0.19320000797600001</v>
      </c>
      <c r="Q11" s="17">
        <v>0.21546221768764401</v>
      </c>
      <c r="R11" s="17"/>
      <c r="S11" s="17">
        <v>0.142844695344443</v>
      </c>
      <c r="T11" s="17">
        <v>0.18560994664592501</v>
      </c>
      <c r="U11" s="17">
        <v>0.249969553719845</v>
      </c>
      <c r="V11" s="17">
        <v>0.22742124038490599</v>
      </c>
      <c r="W11" s="17">
        <v>0.28285601389597298</v>
      </c>
      <c r="X11" s="17">
        <v>0.26982504314382599</v>
      </c>
      <c r="Y11" s="17">
        <v>0.217627814879054</v>
      </c>
      <c r="Z11" s="17">
        <v>0.211452026331827</v>
      </c>
      <c r="AA11" s="17">
        <v>0.224038174787525</v>
      </c>
      <c r="AB11" s="17">
        <v>0.21362628632582401</v>
      </c>
      <c r="AC11" s="17">
        <v>0.20749958658730699</v>
      </c>
      <c r="AD11" s="17">
        <v>0.182430496724347</v>
      </c>
      <c r="AE11" s="17"/>
      <c r="AF11" s="17">
        <v>0.21786626320446201</v>
      </c>
      <c r="AG11" s="17">
        <v>0.195858662002284</v>
      </c>
      <c r="AH11" s="17">
        <v>0.20115829797131901</v>
      </c>
      <c r="AI11" s="17">
        <v>0.184141678774984</v>
      </c>
      <c r="AJ11" s="17"/>
      <c r="AK11" s="17">
        <v>0.22384304648494199</v>
      </c>
      <c r="AL11" s="17">
        <v>0.17401987475276601</v>
      </c>
      <c r="AM11" s="17"/>
      <c r="AN11" s="17">
        <v>0.186051701537923</v>
      </c>
      <c r="AO11" s="17">
        <v>0.195150380836906</v>
      </c>
      <c r="AP11" s="17">
        <v>0.281033038635433</v>
      </c>
      <c r="AQ11" s="17">
        <v>0.223142950328511</v>
      </c>
      <c r="AR11" s="17">
        <v>0.24672083697254901</v>
      </c>
      <c r="AS11" s="17">
        <v>0.21560128960132799</v>
      </c>
      <c r="AT11" s="17"/>
      <c r="AU11" s="17">
        <v>0.195363285210752</v>
      </c>
      <c r="AV11" s="17">
        <v>0.242599487695174</v>
      </c>
      <c r="AW11" s="17"/>
      <c r="AX11" s="17">
        <v>0.22559013349933099</v>
      </c>
      <c r="AY11" s="17">
        <v>0.212003675270454</v>
      </c>
      <c r="AZ11" s="17"/>
      <c r="BA11" s="17">
        <v>0.22299079036857899</v>
      </c>
      <c r="BB11" s="17">
        <v>0.17145056498001299</v>
      </c>
      <c r="BC11" s="17"/>
      <c r="BD11" s="17">
        <v>0.193080669862112</v>
      </c>
      <c r="BE11" s="17"/>
      <c r="BF11" s="17">
        <v>0.19580365929816301</v>
      </c>
      <c r="BG11" s="17"/>
      <c r="BH11" s="17">
        <v>0.15602490766251101</v>
      </c>
      <c r="BI11" s="17"/>
      <c r="BJ11" s="17">
        <v>0.20601523244383699</v>
      </c>
      <c r="BK11" s="17"/>
      <c r="BL11" s="17">
        <v>0.25846573586966298</v>
      </c>
      <c r="BM11" s="17">
        <v>0.103253731397375</v>
      </c>
      <c r="BN11" s="17">
        <v>0.26012588260779601</v>
      </c>
      <c r="BO11" s="17">
        <v>0.24867091556436</v>
      </c>
      <c r="BP11" s="17"/>
      <c r="BQ11" s="17">
        <v>0.18567477065789001</v>
      </c>
      <c r="BR11" s="17">
        <v>0.222328406097449</v>
      </c>
      <c r="BS11" s="17">
        <v>0.27994511085565299</v>
      </c>
      <c r="BT11" s="17">
        <v>0.20504653016534499</v>
      </c>
      <c r="BU11" s="17">
        <v>0.19333439148911999</v>
      </c>
      <c r="BV11" s="17">
        <v>0.22822785248824101</v>
      </c>
      <c r="BW11" s="17"/>
      <c r="BX11" s="17">
        <v>0.17764279096476199</v>
      </c>
      <c r="BY11" s="17">
        <v>0.21402122531048301</v>
      </c>
      <c r="BZ11" s="17">
        <v>0.22355418250947401</v>
      </c>
      <c r="CA11" s="17">
        <v>0.26886660909169902</v>
      </c>
      <c r="CB11" s="17">
        <v>0.18920974343263</v>
      </c>
      <c r="CC11" s="17">
        <v>0.24623823698991301</v>
      </c>
    </row>
    <row r="12" spans="2:81" x14ac:dyDescent="0.35">
      <c r="B12" s="18" t="s">
        <v>102</v>
      </c>
      <c r="C12" s="17">
        <v>0.27506966940852601</v>
      </c>
      <c r="D12" s="17">
        <v>0.287987341392065</v>
      </c>
      <c r="E12" s="17">
        <v>0.26407564241758502</v>
      </c>
      <c r="F12" s="17"/>
      <c r="G12" s="17">
        <v>0.30487576952483803</v>
      </c>
      <c r="H12" s="17">
        <v>0.27686111974039301</v>
      </c>
      <c r="I12" s="17">
        <v>0.29206328225291101</v>
      </c>
      <c r="J12" s="17">
        <v>0.26947358266013999</v>
      </c>
      <c r="K12" s="17">
        <v>0.26802057106914401</v>
      </c>
      <c r="L12" s="17">
        <v>0.25185263257224799</v>
      </c>
      <c r="M12" s="17"/>
      <c r="N12" s="17">
        <v>0.29506124650467902</v>
      </c>
      <c r="O12" s="17">
        <v>0.28001762698907601</v>
      </c>
      <c r="P12" s="17">
        <v>0.26065409309781601</v>
      </c>
      <c r="Q12" s="17">
        <v>0.26398741688375099</v>
      </c>
      <c r="R12" s="17"/>
      <c r="S12" s="17">
        <v>0.30490674776718402</v>
      </c>
      <c r="T12" s="17">
        <v>0.29476046538363998</v>
      </c>
      <c r="U12" s="17">
        <v>0.18032078092272899</v>
      </c>
      <c r="V12" s="17">
        <v>0.27123902856058602</v>
      </c>
      <c r="W12" s="17">
        <v>0.32977088174580299</v>
      </c>
      <c r="X12" s="17">
        <v>0.25195510845446101</v>
      </c>
      <c r="Y12" s="17">
        <v>0.27801941318620299</v>
      </c>
      <c r="Z12" s="17">
        <v>0.282605290213576</v>
      </c>
      <c r="AA12" s="17">
        <v>0.26722930660684802</v>
      </c>
      <c r="AB12" s="17">
        <v>0.27876691168432199</v>
      </c>
      <c r="AC12" s="17">
        <v>0.244018434602812</v>
      </c>
      <c r="AD12" s="17">
        <v>0.311834270867969</v>
      </c>
      <c r="AE12" s="17"/>
      <c r="AF12" s="17">
        <v>0.26931587970583598</v>
      </c>
      <c r="AG12" s="17">
        <v>0.29718077738027998</v>
      </c>
      <c r="AH12" s="17">
        <v>0.245329578059065</v>
      </c>
      <c r="AI12" s="17">
        <v>0.29847374642837798</v>
      </c>
      <c r="AJ12" s="17"/>
      <c r="AK12" s="17">
        <v>0.32495322216393502</v>
      </c>
      <c r="AL12" s="17">
        <v>0.35836080360185801</v>
      </c>
      <c r="AM12" s="17"/>
      <c r="AN12" s="17">
        <v>0.28178067049914701</v>
      </c>
      <c r="AO12" s="17">
        <v>0.30742373189935102</v>
      </c>
      <c r="AP12" s="17">
        <v>0.223904240604065</v>
      </c>
      <c r="AQ12" s="17">
        <v>0.25879936204429899</v>
      </c>
      <c r="AR12" s="17">
        <v>0.27550173642099302</v>
      </c>
      <c r="AS12" s="17">
        <v>0.22938350430499699</v>
      </c>
      <c r="AT12" s="17"/>
      <c r="AU12" s="17">
        <v>0.27228726654238899</v>
      </c>
      <c r="AV12" s="17">
        <v>0.278891344225352</v>
      </c>
      <c r="AW12" s="17"/>
      <c r="AX12" s="17">
        <v>0.23892105039554801</v>
      </c>
      <c r="AY12" s="17">
        <v>0.283829034893057</v>
      </c>
      <c r="AZ12" s="17"/>
      <c r="BA12" s="17">
        <v>0.26437880815123499</v>
      </c>
      <c r="BB12" s="17">
        <v>0.33468805861700401</v>
      </c>
      <c r="BC12" s="17"/>
      <c r="BD12" s="17">
        <v>0.254089704778304</v>
      </c>
      <c r="BE12" s="17"/>
      <c r="BF12" s="17">
        <v>0.26769218360507702</v>
      </c>
      <c r="BG12" s="17"/>
      <c r="BH12" s="17">
        <v>0.301460155563118</v>
      </c>
      <c r="BI12" s="17"/>
      <c r="BJ12" s="17">
        <v>0.28936027545651699</v>
      </c>
      <c r="BK12" s="17"/>
      <c r="BL12" s="17">
        <v>0.171878465743731</v>
      </c>
      <c r="BM12" s="17">
        <v>0.31835773742498702</v>
      </c>
      <c r="BN12" s="17">
        <v>0.25208893490325202</v>
      </c>
      <c r="BO12" s="17">
        <v>0.33322631136599701</v>
      </c>
      <c r="BP12" s="17"/>
      <c r="BQ12" s="17">
        <v>0.32400252197551299</v>
      </c>
      <c r="BR12" s="17">
        <v>0.28359787358858002</v>
      </c>
      <c r="BS12" s="17">
        <v>0.207703271484146</v>
      </c>
      <c r="BT12" s="17">
        <v>0.26129404283829799</v>
      </c>
      <c r="BU12" s="17">
        <v>0.25528084610526702</v>
      </c>
      <c r="BV12" s="17">
        <v>0.204770184606379</v>
      </c>
      <c r="BW12" s="17"/>
      <c r="BX12" s="17">
        <v>0.34091792994443998</v>
      </c>
      <c r="BY12" s="17">
        <v>0.29878027847232502</v>
      </c>
      <c r="BZ12" s="17">
        <v>0.245101469394679</v>
      </c>
      <c r="CA12" s="17">
        <v>0.259904839280651</v>
      </c>
      <c r="CB12" s="17">
        <v>0.21861904987429601</v>
      </c>
      <c r="CC12" s="17">
        <v>0.184730727756517</v>
      </c>
    </row>
    <row r="13" spans="2:81" x14ac:dyDescent="0.35">
      <c r="B13" s="18" t="s">
        <v>429</v>
      </c>
      <c r="C13" s="17">
        <v>0.25202341245971899</v>
      </c>
      <c r="D13" s="17">
        <v>0.25889420687101999</v>
      </c>
      <c r="E13" s="17">
        <v>0.24697212296274801</v>
      </c>
      <c r="F13" s="17"/>
      <c r="G13" s="17">
        <v>0.33642874027770903</v>
      </c>
      <c r="H13" s="17">
        <v>0.31383478453612501</v>
      </c>
      <c r="I13" s="17">
        <v>0.23184388459098601</v>
      </c>
      <c r="J13" s="17">
        <v>0.24556371032048099</v>
      </c>
      <c r="K13" s="17">
        <v>0.191389844759109</v>
      </c>
      <c r="L13" s="17">
        <v>0.21516714733308001</v>
      </c>
      <c r="M13" s="17"/>
      <c r="N13" s="17">
        <v>0.27897875157312002</v>
      </c>
      <c r="O13" s="17">
        <v>0.24896606073115801</v>
      </c>
      <c r="P13" s="17">
        <v>0.27103892417856501</v>
      </c>
      <c r="Q13" s="17">
        <v>0.211662870816683</v>
      </c>
      <c r="R13" s="17"/>
      <c r="S13" s="17">
        <v>0.38888099919355901</v>
      </c>
      <c r="T13" s="17">
        <v>0.24128602772831301</v>
      </c>
      <c r="U13" s="17">
        <v>0.29614246014920897</v>
      </c>
      <c r="V13" s="17">
        <v>0.18382758339704</v>
      </c>
      <c r="W13" s="17">
        <v>0.19382398917240101</v>
      </c>
      <c r="X13" s="17">
        <v>0.22643547451655199</v>
      </c>
      <c r="Y13" s="17">
        <v>0.29822558607610999</v>
      </c>
      <c r="Z13" s="17">
        <v>0.29750192086241301</v>
      </c>
      <c r="AA13" s="17">
        <v>0.25965060547194302</v>
      </c>
      <c r="AB13" s="17">
        <v>0.171761956882448</v>
      </c>
      <c r="AC13" s="17">
        <v>0.17779862605397201</v>
      </c>
      <c r="AD13" s="17">
        <v>0.110595870278946</v>
      </c>
      <c r="AE13" s="17"/>
      <c r="AF13" s="17">
        <v>0.26446534717964398</v>
      </c>
      <c r="AG13" s="17">
        <v>0.19169020083364599</v>
      </c>
      <c r="AH13" s="17">
        <v>0.16790640286581099</v>
      </c>
      <c r="AI13" s="17">
        <v>0.11986991584539</v>
      </c>
      <c r="AJ13" s="17"/>
      <c r="AK13" s="17">
        <v>0.30290987717213402</v>
      </c>
      <c r="AL13" s="17">
        <v>0.235449347772615</v>
      </c>
      <c r="AM13" s="17"/>
      <c r="AN13" s="17">
        <v>0.35388115872734099</v>
      </c>
      <c r="AO13" s="17">
        <v>0.24978855637352301</v>
      </c>
      <c r="AP13" s="17">
        <v>0.194869253607583</v>
      </c>
      <c r="AQ13" s="17">
        <v>0.18778323259000301</v>
      </c>
      <c r="AR13" s="17">
        <v>0.17013904405329999</v>
      </c>
      <c r="AS13" s="17">
        <v>0.29904119149621899</v>
      </c>
      <c r="AT13" s="17"/>
      <c r="AU13" s="17">
        <v>0.27476262115115802</v>
      </c>
      <c r="AV13" s="17">
        <v>0.222539887517752</v>
      </c>
      <c r="AW13" s="17"/>
      <c r="AX13" s="17">
        <v>0.180409008413524</v>
      </c>
      <c r="AY13" s="17">
        <v>0.26937668226989497</v>
      </c>
      <c r="AZ13" s="17"/>
      <c r="BA13" s="17">
        <v>0.230864737915492</v>
      </c>
      <c r="BB13" s="17">
        <v>0.37015852647779501</v>
      </c>
      <c r="BC13" s="17"/>
      <c r="BD13" s="17">
        <v>0.33435668406883401</v>
      </c>
      <c r="BE13" s="17"/>
      <c r="BF13" s="17">
        <v>0.318824171802506</v>
      </c>
      <c r="BG13" s="17"/>
      <c r="BH13" s="17">
        <v>0.19326497076020399</v>
      </c>
      <c r="BI13" s="17"/>
      <c r="BJ13" s="17">
        <v>0.187086688547905</v>
      </c>
      <c r="BK13" s="17"/>
      <c r="BL13" s="17">
        <v>5.7212030520631701E-2</v>
      </c>
      <c r="BM13" s="17">
        <v>0.47724515652235799</v>
      </c>
      <c r="BN13" s="17">
        <v>0.19703695110420399</v>
      </c>
      <c r="BO13" s="17">
        <v>0.219592255412149</v>
      </c>
      <c r="BP13" s="17"/>
      <c r="BQ13" s="17">
        <v>0.27477726101005001</v>
      </c>
      <c r="BR13" s="17">
        <v>0.31320196022264202</v>
      </c>
      <c r="BS13" s="17">
        <v>0.201195475079057</v>
      </c>
      <c r="BT13" s="17">
        <v>0.26168050936568099</v>
      </c>
      <c r="BU13" s="17">
        <v>0.23437997457295301</v>
      </c>
      <c r="BV13" s="17">
        <v>0.22185519499315201</v>
      </c>
      <c r="BW13" s="17"/>
      <c r="BX13" s="17">
        <v>0.29164950238215398</v>
      </c>
      <c r="BY13" s="17">
        <v>0.32324127426781701</v>
      </c>
      <c r="BZ13" s="17">
        <v>0.23634145222370401</v>
      </c>
      <c r="CA13" s="17">
        <v>0.26480530588091</v>
      </c>
      <c r="CB13" s="17">
        <v>0.240718470628731</v>
      </c>
      <c r="CC13" s="17">
        <v>0.17083476383073001</v>
      </c>
    </row>
    <row r="14" spans="2:81" x14ac:dyDescent="0.35">
      <c r="B14" s="18" t="s">
        <v>87</v>
      </c>
      <c r="C14" s="19">
        <v>3.5418135594512103E-2</v>
      </c>
      <c r="D14" s="19">
        <v>3.43651217275679E-2</v>
      </c>
      <c r="E14" s="19">
        <v>3.5281794571368298E-2</v>
      </c>
      <c r="F14" s="19"/>
      <c r="G14" s="19">
        <v>2.6993943878487001E-2</v>
      </c>
      <c r="H14" s="19">
        <v>1.9905018835093099E-2</v>
      </c>
      <c r="I14" s="19">
        <v>5.3072450365207399E-2</v>
      </c>
      <c r="J14" s="19">
        <v>2.7577437792035499E-2</v>
      </c>
      <c r="K14" s="19">
        <v>4.6240683150576799E-2</v>
      </c>
      <c r="L14" s="19">
        <v>3.7259323647521499E-2</v>
      </c>
      <c r="M14" s="19"/>
      <c r="N14" s="19">
        <v>4.4812428087549601E-2</v>
      </c>
      <c r="O14" s="19">
        <v>3.3407671610236597E-2</v>
      </c>
      <c r="P14" s="19">
        <v>3.3593491947049997E-2</v>
      </c>
      <c r="Q14" s="19">
        <v>2.9783287368338799E-2</v>
      </c>
      <c r="R14" s="19"/>
      <c r="S14" s="19">
        <v>1.97446782521505E-2</v>
      </c>
      <c r="T14" s="19">
        <v>3.42622815676265E-2</v>
      </c>
      <c r="U14" s="19">
        <v>1.98259221261529E-2</v>
      </c>
      <c r="V14" s="19">
        <v>6.4162864358885102E-2</v>
      </c>
      <c r="W14" s="19">
        <v>8.3732411310187896E-3</v>
      </c>
      <c r="X14" s="19">
        <v>4.4097186700069797E-2</v>
      </c>
      <c r="Y14" s="19">
        <v>2.88124796186068E-2</v>
      </c>
      <c r="Z14" s="19">
        <v>0</v>
      </c>
      <c r="AA14" s="19">
        <v>5.0001894054161403E-2</v>
      </c>
      <c r="AB14" s="19">
        <v>5.4946484179509501E-2</v>
      </c>
      <c r="AC14" s="19">
        <v>4.0904988930032103E-2</v>
      </c>
      <c r="AD14" s="19">
        <v>4.9475618618434199E-2</v>
      </c>
      <c r="AE14" s="19"/>
      <c r="AF14" s="19">
        <v>3.6066622609818903E-2</v>
      </c>
      <c r="AG14" s="19">
        <v>3.39049599837183E-2</v>
      </c>
      <c r="AH14" s="19">
        <v>4.5231114695082002E-2</v>
      </c>
      <c r="AI14" s="19">
        <v>6.5412841539806393E-2</v>
      </c>
      <c r="AJ14" s="19"/>
      <c r="AK14" s="19">
        <v>9.6600681695620996E-3</v>
      </c>
      <c r="AL14" s="19">
        <v>4.16229366916058E-2</v>
      </c>
      <c r="AM14" s="19"/>
      <c r="AN14" s="19">
        <v>2.8769654525133002E-2</v>
      </c>
      <c r="AO14" s="19">
        <v>1.6218666568800801E-2</v>
      </c>
      <c r="AP14" s="19">
        <v>3.6260438452705199E-2</v>
      </c>
      <c r="AQ14" s="19">
        <v>5.8558327307057699E-2</v>
      </c>
      <c r="AR14" s="19">
        <v>4.84504195966457E-2</v>
      </c>
      <c r="AS14" s="19">
        <v>6.0843289102887402E-2</v>
      </c>
      <c r="AT14" s="19"/>
      <c r="AU14" s="19">
        <v>3.33102828716072E-2</v>
      </c>
      <c r="AV14" s="19">
        <v>3.8792457008492202E-2</v>
      </c>
      <c r="AW14" s="19"/>
      <c r="AX14" s="19">
        <v>3.2910738335262098E-2</v>
      </c>
      <c r="AY14" s="19">
        <v>3.6025716453985501E-2</v>
      </c>
      <c r="AZ14" s="19"/>
      <c r="BA14" s="19">
        <v>3.7442672316391402E-2</v>
      </c>
      <c r="BB14" s="19">
        <v>2.5343590837876601E-2</v>
      </c>
      <c r="BC14" s="19"/>
      <c r="BD14" s="19">
        <v>4.12543435797924E-2</v>
      </c>
      <c r="BE14" s="19"/>
      <c r="BF14" s="19">
        <v>3.4701636796218897E-2</v>
      </c>
      <c r="BG14" s="19"/>
      <c r="BH14" s="19">
        <v>6.0034201821207403E-2</v>
      </c>
      <c r="BI14" s="19"/>
      <c r="BJ14" s="19">
        <v>6.0203100788183098E-2</v>
      </c>
      <c r="BK14" s="19"/>
      <c r="BL14" s="19">
        <v>3.3237823951271298E-2</v>
      </c>
      <c r="BM14" s="19">
        <v>3.08588404930565E-2</v>
      </c>
      <c r="BN14" s="19">
        <v>3.6870231349498198E-2</v>
      </c>
      <c r="BO14" s="19">
        <v>4.0296523314451403E-2</v>
      </c>
      <c r="BP14" s="19"/>
      <c r="BQ14" s="19">
        <v>2.6879895826956501E-2</v>
      </c>
      <c r="BR14" s="19">
        <v>3.84531213670537E-2</v>
      </c>
      <c r="BS14" s="19">
        <v>1.7283176282900801E-2</v>
      </c>
      <c r="BT14" s="19">
        <v>4.8283514154763597E-2</v>
      </c>
      <c r="BU14" s="19">
        <v>4.0022169933153003E-2</v>
      </c>
      <c r="BV14" s="19">
        <v>4.2886278137732402E-2</v>
      </c>
      <c r="BW14" s="19"/>
      <c r="BX14" s="19">
        <v>2.6221608093199001E-2</v>
      </c>
      <c r="BY14" s="19">
        <v>4.3223858015603099E-2</v>
      </c>
      <c r="BZ14" s="19">
        <v>3.2874595980415998E-2</v>
      </c>
      <c r="CA14" s="19">
        <v>4.38064771593051E-2</v>
      </c>
      <c r="CB14" s="19">
        <v>3.3424803023931103E-2</v>
      </c>
      <c r="CC14" s="19">
        <v>8.3555974911548193E-3</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CC19"/>
  <sheetViews>
    <sheetView showGridLines="0" workbookViewId="0">
      <pane xSplit="2" topLeftCell="C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0.64000136533072005</v>
      </c>
      <c r="D9" s="17">
        <v>0.60868219691196002</v>
      </c>
      <c r="E9" s="17">
        <v>0.67184479868890301</v>
      </c>
      <c r="F9" s="17"/>
      <c r="G9" s="17">
        <v>0.52091046303433497</v>
      </c>
      <c r="H9" s="17">
        <v>0.59882717106031802</v>
      </c>
      <c r="I9" s="17">
        <v>0.60399767822134998</v>
      </c>
      <c r="J9" s="17">
        <v>0.66210367856140095</v>
      </c>
      <c r="K9" s="17">
        <v>0.69130091549401895</v>
      </c>
      <c r="L9" s="17">
        <v>0.71927078342666695</v>
      </c>
      <c r="M9" s="17"/>
      <c r="N9" s="17">
        <v>0.67330669138685895</v>
      </c>
      <c r="O9" s="17">
        <v>0.63483948358003295</v>
      </c>
      <c r="P9" s="17">
        <v>0.59227400073592495</v>
      </c>
      <c r="Q9" s="17">
        <v>0.65854406516443897</v>
      </c>
      <c r="R9" s="17"/>
      <c r="S9" s="17">
        <v>0.63429532074333705</v>
      </c>
      <c r="T9" s="17">
        <v>0.65594451712984003</v>
      </c>
      <c r="U9" s="17">
        <v>0.69050953782564195</v>
      </c>
      <c r="V9" s="17">
        <v>0.62487730945216902</v>
      </c>
      <c r="W9" s="17">
        <v>0.70322564874568405</v>
      </c>
      <c r="X9" s="17">
        <v>0.61987775888206997</v>
      </c>
      <c r="Y9" s="17">
        <v>0.65022119910572995</v>
      </c>
      <c r="Z9" s="17">
        <v>0.67630376239385404</v>
      </c>
      <c r="AA9" s="17">
        <v>0.66032202144238905</v>
      </c>
      <c r="AB9" s="17">
        <v>0.56952530603518703</v>
      </c>
      <c r="AC9" s="17">
        <v>0.55106400174340298</v>
      </c>
      <c r="AD9" s="17">
        <v>0.62628435212379996</v>
      </c>
      <c r="AE9" s="17"/>
      <c r="AF9" s="17">
        <v>0.64823651770882296</v>
      </c>
      <c r="AG9" s="17">
        <v>0.61471981321456803</v>
      </c>
      <c r="AH9" s="17">
        <v>0.54620034089462999</v>
      </c>
      <c r="AI9" s="17">
        <v>0.62156666586115294</v>
      </c>
      <c r="AJ9" s="17"/>
      <c r="AK9" s="17">
        <v>0.65474137201291205</v>
      </c>
      <c r="AL9" s="17">
        <v>0.76893273117591798</v>
      </c>
      <c r="AM9" s="17"/>
      <c r="AN9" s="17">
        <v>0.61313435440028596</v>
      </c>
      <c r="AO9" s="17">
        <v>0.68061403007279497</v>
      </c>
      <c r="AP9" s="17">
        <v>0.585592104855997</v>
      </c>
      <c r="AQ9" s="17">
        <v>0.63454537289805002</v>
      </c>
      <c r="AR9" s="17">
        <v>0.72340217908941395</v>
      </c>
      <c r="AS9" s="17">
        <v>0.51547972896531202</v>
      </c>
      <c r="AT9" s="17"/>
      <c r="AU9" s="17">
        <v>0.67051138561268397</v>
      </c>
      <c r="AV9" s="17">
        <v>0.59958654645708098</v>
      </c>
      <c r="AW9" s="17"/>
      <c r="AX9" s="17">
        <v>0.647815605414233</v>
      </c>
      <c r="AY9" s="17">
        <v>0.63810785496312405</v>
      </c>
      <c r="AZ9" s="17"/>
      <c r="BA9" s="17">
        <v>0.63776725955425995</v>
      </c>
      <c r="BB9" s="17">
        <v>0.63954513062276797</v>
      </c>
      <c r="BC9" s="17"/>
      <c r="BD9" s="17">
        <v>0.68148685459187897</v>
      </c>
      <c r="BE9" s="17"/>
      <c r="BF9" s="17">
        <v>0.68422325732995404</v>
      </c>
      <c r="BG9" s="17"/>
      <c r="BH9" s="17">
        <v>0.56281840440035003</v>
      </c>
      <c r="BI9" s="17"/>
      <c r="BJ9" s="17">
        <v>0.56004999556757296</v>
      </c>
      <c r="BK9" s="17"/>
      <c r="BL9" s="17">
        <v>0.48652848628728801</v>
      </c>
      <c r="BM9" s="17">
        <v>0.72585839831908505</v>
      </c>
      <c r="BN9" s="17">
        <v>0.69102614396990603</v>
      </c>
      <c r="BO9" s="17">
        <v>0.60195760943939003</v>
      </c>
      <c r="BP9" s="17"/>
      <c r="BQ9" s="17">
        <v>0.63830827929893896</v>
      </c>
      <c r="BR9" s="17">
        <v>0.735747130377023</v>
      </c>
      <c r="BS9" s="17">
        <v>0.58440360282378601</v>
      </c>
      <c r="BT9" s="17">
        <v>0.56506434851776299</v>
      </c>
      <c r="BU9" s="17">
        <v>0.56896669860200699</v>
      </c>
      <c r="BV9" s="17">
        <v>0.66587354212773897</v>
      </c>
      <c r="BW9" s="17"/>
      <c r="BX9" s="17">
        <v>0.61983566283272795</v>
      </c>
      <c r="BY9" s="17">
        <v>0.72607473617560903</v>
      </c>
      <c r="BZ9" s="17">
        <v>0.64113370848561002</v>
      </c>
      <c r="CA9" s="17">
        <v>0.59562766003444001</v>
      </c>
      <c r="CB9" s="17">
        <v>0.59434965265390305</v>
      </c>
      <c r="CC9" s="17">
        <v>0.60645269256433398</v>
      </c>
    </row>
    <row r="10" spans="2:81" x14ac:dyDescent="0.35">
      <c r="B10" s="18" t="s">
        <v>58</v>
      </c>
      <c r="C10" s="17">
        <v>0.12783297643137601</v>
      </c>
      <c r="D10" s="17">
        <v>0.13891923691319399</v>
      </c>
      <c r="E10" s="17">
        <v>0.117582300481946</v>
      </c>
      <c r="F10" s="17"/>
      <c r="G10" s="17">
        <v>0.13039369759113401</v>
      </c>
      <c r="H10" s="17">
        <v>0.13525170030383199</v>
      </c>
      <c r="I10" s="17">
        <v>0.13811276657455601</v>
      </c>
      <c r="J10" s="17">
        <v>0.14634493830556999</v>
      </c>
      <c r="K10" s="17">
        <v>0.12768332908955299</v>
      </c>
      <c r="L10" s="17">
        <v>9.9874534930198794E-2</v>
      </c>
      <c r="M10" s="17"/>
      <c r="N10" s="17">
        <v>0.16598520938911701</v>
      </c>
      <c r="O10" s="17">
        <v>0.113572313655255</v>
      </c>
      <c r="P10" s="17">
        <v>0.12376641608413901</v>
      </c>
      <c r="Q10" s="17">
        <v>0.108310310013062</v>
      </c>
      <c r="R10" s="17"/>
      <c r="S10" s="17">
        <v>0.14995886690292301</v>
      </c>
      <c r="T10" s="17">
        <v>0.12980252309312801</v>
      </c>
      <c r="U10" s="17">
        <v>0.12820661233927</v>
      </c>
      <c r="V10" s="17">
        <v>0.12724147422733301</v>
      </c>
      <c r="W10" s="17">
        <v>8.41182934143727E-2</v>
      </c>
      <c r="X10" s="17">
        <v>0.111341492659629</v>
      </c>
      <c r="Y10" s="17">
        <v>0.16405826505122401</v>
      </c>
      <c r="Z10" s="17">
        <v>6.3084347650198797E-2</v>
      </c>
      <c r="AA10" s="17">
        <v>0.102088028459345</v>
      </c>
      <c r="AB10" s="17">
        <v>0.166852765618939</v>
      </c>
      <c r="AC10" s="17">
        <v>0.138661502400166</v>
      </c>
      <c r="AD10" s="17">
        <v>0.13155106850904</v>
      </c>
      <c r="AE10" s="17"/>
      <c r="AF10" s="17">
        <v>0.12390631127926199</v>
      </c>
      <c r="AG10" s="17">
        <v>0.173492677312161</v>
      </c>
      <c r="AH10" s="17">
        <v>0.125524431624954</v>
      </c>
      <c r="AI10" s="17">
        <v>0.117167762697447</v>
      </c>
      <c r="AJ10" s="17"/>
      <c r="AK10" s="17">
        <v>0.12557299730434399</v>
      </c>
      <c r="AL10" s="17">
        <v>9.2042536326008104E-2</v>
      </c>
      <c r="AM10" s="17"/>
      <c r="AN10" s="17">
        <v>0.12503342053313601</v>
      </c>
      <c r="AO10" s="17">
        <v>0.11741952704479799</v>
      </c>
      <c r="AP10" s="17">
        <v>0.18426044512581299</v>
      </c>
      <c r="AQ10" s="17">
        <v>0.126454455319437</v>
      </c>
      <c r="AR10" s="17">
        <v>0.107483562438385</v>
      </c>
      <c r="AS10" s="17">
        <v>0.11761505096423699</v>
      </c>
      <c r="AT10" s="17"/>
      <c r="AU10" s="17">
        <v>0.12999373161467201</v>
      </c>
      <c r="AV10" s="17">
        <v>0.12659897580928001</v>
      </c>
      <c r="AW10" s="17"/>
      <c r="AX10" s="17">
        <v>0.10928380567235201</v>
      </c>
      <c r="AY10" s="17">
        <v>0.132327725347093</v>
      </c>
      <c r="AZ10" s="17"/>
      <c r="BA10" s="17">
        <v>0.13212815047760501</v>
      </c>
      <c r="BB10" s="17">
        <v>0.108359526613215</v>
      </c>
      <c r="BC10" s="17"/>
      <c r="BD10" s="17">
        <v>0.111363685303315</v>
      </c>
      <c r="BE10" s="17"/>
      <c r="BF10" s="17">
        <v>0.10169280176569601</v>
      </c>
      <c r="BG10" s="17"/>
      <c r="BH10" s="17">
        <v>0.188896264725712</v>
      </c>
      <c r="BI10" s="17"/>
      <c r="BJ10" s="17">
        <v>0.110024724031938</v>
      </c>
      <c r="BK10" s="17"/>
      <c r="BL10" s="17">
        <v>0.14071896962827901</v>
      </c>
      <c r="BM10" s="17">
        <v>8.9286798404514298E-2</v>
      </c>
      <c r="BN10" s="17">
        <v>0.12053626555602499</v>
      </c>
      <c r="BO10" s="17">
        <v>0.16867272935133601</v>
      </c>
      <c r="BP10" s="17"/>
      <c r="BQ10" s="17">
        <v>0.14020127976723901</v>
      </c>
      <c r="BR10" s="17">
        <v>0.110944294471628</v>
      </c>
      <c r="BS10" s="17">
        <v>9.9289940407983598E-2</v>
      </c>
      <c r="BT10" s="17">
        <v>0.19820061108692899</v>
      </c>
      <c r="BU10" s="17">
        <v>0.168384498556784</v>
      </c>
      <c r="BV10" s="17">
        <v>9.6688157717450804E-2</v>
      </c>
      <c r="BW10" s="17"/>
      <c r="BX10" s="17">
        <v>0.14006498861679501</v>
      </c>
      <c r="BY10" s="17">
        <v>0.105697727360513</v>
      </c>
      <c r="BZ10" s="17">
        <v>0.122102719040448</v>
      </c>
      <c r="CA10" s="17">
        <v>0.174802220433526</v>
      </c>
      <c r="CB10" s="17">
        <v>0.147942476587137</v>
      </c>
      <c r="CC10" s="17">
        <v>0.10289034511431901</v>
      </c>
    </row>
    <row r="11" spans="2:81" x14ac:dyDescent="0.35">
      <c r="B11" s="18" t="s">
        <v>59</v>
      </c>
      <c r="C11" s="17">
        <v>8.5130565577113806E-2</v>
      </c>
      <c r="D11" s="17">
        <v>8.8846290711165204E-2</v>
      </c>
      <c r="E11" s="17">
        <v>8.0605395036546401E-2</v>
      </c>
      <c r="F11" s="17"/>
      <c r="G11" s="17">
        <v>0.123789063511506</v>
      </c>
      <c r="H11" s="17">
        <v>8.81572100807341E-2</v>
      </c>
      <c r="I11" s="17">
        <v>9.21553096525667E-2</v>
      </c>
      <c r="J11" s="17">
        <v>9.4842655091967404E-2</v>
      </c>
      <c r="K11" s="17">
        <v>6.2818442285264606E-2</v>
      </c>
      <c r="L11" s="17">
        <v>6.2500689071246798E-2</v>
      </c>
      <c r="M11" s="17"/>
      <c r="N11" s="17">
        <v>4.89331661652068E-2</v>
      </c>
      <c r="O11" s="17">
        <v>8.7439588588840197E-2</v>
      </c>
      <c r="P11" s="17">
        <v>0.12607967288868999</v>
      </c>
      <c r="Q11" s="17">
        <v>8.0211591068925697E-2</v>
      </c>
      <c r="R11" s="17"/>
      <c r="S11" s="17">
        <v>5.8469383260658897E-2</v>
      </c>
      <c r="T11" s="17">
        <v>8.3222831632608199E-2</v>
      </c>
      <c r="U11" s="17">
        <v>8.0960249262398198E-2</v>
      </c>
      <c r="V11" s="17">
        <v>9.9446322256126901E-2</v>
      </c>
      <c r="W11" s="17">
        <v>6.2479737001345903E-2</v>
      </c>
      <c r="X11" s="17">
        <v>0.111981176460262</v>
      </c>
      <c r="Y11" s="17">
        <v>4.2506074325155199E-2</v>
      </c>
      <c r="Z11" s="17">
        <v>8.6283031539495805E-2</v>
      </c>
      <c r="AA11" s="17">
        <v>9.6764065977709895E-2</v>
      </c>
      <c r="AB11" s="17">
        <v>8.4783292903368501E-2</v>
      </c>
      <c r="AC11" s="17">
        <v>0.13570525610658801</v>
      </c>
      <c r="AD11" s="17">
        <v>0.134286039943255</v>
      </c>
      <c r="AE11" s="17"/>
      <c r="AF11" s="17">
        <v>7.9784751442757706E-2</v>
      </c>
      <c r="AG11" s="17">
        <v>5.4707023627451098E-2</v>
      </c>
      <c r="AH11" s="17">
        <v>0.15290710567174401</v>
      </c>
      <c r="AI11" s="17">
        <v>0.11960370250105599</v>
      </c>
      <c r="AJ11" s="17"/>
      <c r="AK11" s="17">
        <v>0.113941993490556</v>
      </c>
      <c r="AL11" s="17">
        <v>4.0625721381137E-2</v>
      </c>
      <c r="AM11" s="17"/>
      <c r="AN11" s="17">
        <v>0.109552459479737</v>
      </c>
      <c r="AO11" s="17">
        <v>8.15983464102462E-2</v>
      </c>
      <c r="AP11" s="17">
        <v>5.5645582987746398E-2</v>
      </c>
      <c r="AQ11" s="17">
        <v>8.7540034011793E-2</v>
      </c>
      <c r="AR11" s="17">
        <v>5.4517759252188699E-2</v>
      </c>
      <c r="AS11" s="17">
        <v>0.107889939381275</v>
      </c>
      <c r="AT11" s="17"/>
      <c r="AU11" s="17">
        <v>6.9302666024105994E-2</v>
      </c>
      <c r="AV11" s="17">
        <v>0.104698248199317</v>
      </c>
      <c r="AW11" s="17"/>
      <c r="AX11" s="17">
        <v>9.7032392504590795E-2</v>
      </c>
      <c r="AY11" s="17">
        <v>8.2246570148298906E-2</v>
      </c>
      <c r="AZ11" s="17"/>
      <c r="BA11" s="17">
        <v>8.5607578271750001E-2</v>
      </c>
      <c r="BB11" s="17">
        <v>8.5526082372448103E-2</v>
      </c>
      <c r="BC11" s="17"/>
      <c r="BD11" s="17">
        <v>6.1331247839157603E-2</v>
      </c>
      <c r="BE11" s="17"/>
      <c r="BF11" s="17">
        <v>7.2248772330726393E-2</v>
      </c>
      <c r="BG11" s="17"/>
      <c r="BH11" s="17">
        <v>7.5324237801326493E-2</v>
      </c>
      <c r="BI11" s="17"/>
      <c r="BJ11" s="17">
        <v>0.13951731132787101</v>
      </c>
      <c r="BK11" s="17"/>
      <c r="BL11" s="17">
        <v>0.17639252821132101</v>
      </c>
      <c r="BM11" s="17">
        <v>5.8004021029105499E-2</v>
      </c>
      <c r="BN11" s="17">
        <v>6.2721100504861904E-2</v>
      </c>
      <c r="BO11" s="17">
        <v>7.2319813322882107E-2</v>
      </c>
      <c r="BP11" s="17"/>
      <c r="BQ11" s="17">
        <v>8.3786653246435402E-2</v>
      </c>
      <c r="BR11" s="17">
        <v>4.4124165760694403E-2</v>
      </c>
      <c r="BS11" s="17">
        <v>0.15637040695367699</v>
      </c>
      <c r="BT11" s="17">
        <v>7.4069982807727697E-2</v>
      </c>
      <c r="BU11" s="17">
        <v>0.103662669003402</v>
      </c>
      <c r="BV11" s="17">
        <v>6.5285575833263498E-2</v>
      </c>
      <c r="BW11" s="17"/>
      <c r="BX11" s="17">
        <v>7.1719696651190004E-2</v>
      </c>
      <c r="BY11" s="17">
        <v>6.4621026632996806E-2</v>
      </c>
      <c r="BZ11" s="17">
        <v>9.3468738627616801E-2</v>
      </c>
      <c r="CA11" s="17">
        <v>8.3027791226108497E-2</v>
      </c>
      <c r="CB11" s="17">
        <v>0.103805701365991</v>
      </c>
      <c r="CC11" s="17">
        <v>0.115303392942466</v>
      </c>
    </row>
    <row r="12" spans="2:81" x14ac:dyDescent="0.35">
      <c r="B12" s="18" t="s">
        <v>102</v>
      </c>
      <c r="C12" s="17">
        <v>5.8222495694632899E-2</v>
      </c>
      <c r="D12" s="17">
        <v>7.0557687381821804E-2</v>
      </c>
      <c r="E12" s="17">
        <v>4.61841829397662E-2</v>
      </c>
      <c r="F12" s="17"/>
      <c r="G12" s="17">
        <v>0.10622432386774899</v>
      </c>
      <c r="H12" s="17">
        <v>7.9192993300425105E-2</v>
      </c>
      <c r="I12" s="17">
        <v>7.0794619500280306E-2</v>
      </c>
      <c r="J12" s="17">
        <v>3.2605173936946598E-2</v>
      </c>
      <c r="K12" s="17">
        <v>4.7864023580638203E-2</v>
      </c>
      <c r="L12" s="17">
        <v>2.9419533717078498E-2</v>
      </c>
      <c r="M12" s="17"/>
      <c r="N12" s="17">
        <v>4.8008240371356203E-2</v>
      </c>
      <c r="O12" s="17">
        <v>5.7045966343931297E-2</v>
      </c>
      <c r="P12" s="17">
        <v>8.1183466684817795E-2</v>
      </c>
      <c r="Q12" s="17">
        <v>4.9326186363886602E-2</v>
      </c>
      <c r="R12" s="17"/>
      <c r="S12" s="17">
        <v>6.8372521417004506E-2</v>
      </c>
      <c r="T12" s="17">
        <v>8.18222997848852E-2</v>
      </c>
      <c r="U12" s="17">
        <v>2.9882832593355599E-2</v>
      </c>
      <c r="V12" s="17">
        <v>6.4745107534663796E-2</v>
      </c>
      <c r="W12" s="17">
        <v>6.3966447597436402E-2</v>
      </c>
      <c r="X12" s="17">
        <v>2.9795480556467101E-2</v>
      </c>
      <c r="Y12" s="17">
        <v>5.7607995397449603E-2</v>
      </c>
      <c r="Z12" s="17">
        <v>4.1785946942684303E-2</v>
      </c>
      <c r="AA12" s="17">
        <v>5.0731279384195201E-2</v>
      </c>
      <c r="AB12" s="17">
        <v>5.26128611120718E-2</v>
      </c>
      <c r="AC12" s="17">
        <v>9.5274674937294801E-2</v>
      </c>
      <c r="AD12" s="17">
        <v>3.0789722816680701E-2</v>
      </c>
      <c r="AE12" s="17"/>
      <c r="AF12" s="17">
        <v>5.6159362076750603E-2</v>
      </c>
      <c r="AG12" s="17">
        <v>4.70436818586321E-2</v>
      </c>
      <c r="AH12" s="17">
        <v>0.102984674018476</v>
      </c>
      <c r="AI12" s="17">
        <v>5.1654954042283603E-2</v>
      </c>
      <c r="AJ12" s="17"/>
      <c r="AK12" s="17">
        <v>6.3761732890353501E-2</v>
      </c>
      <c r="AL12" s="17">
        <v>3.2900618343474401E-2</v>
      </c>
      <c r="AM12" s="17"/>
      <c r="AN12" s="17">
        <v>4.6649878201096701E-2</v>
      </c>
      <c r="AO12" s="17">
        <v>5.5710183272391203E-2</v>
      </c>
      <c r="AP12" s="17">
        <v>6.9694813468259897E-2</v>
      </c>
      <c r="AQ12" s="17">
        <v>6.4268275879740697E-2</v>
      </c>
      <c r="AR12" s="17">
        <v>3.70207561488443E-2</v>
      </c>
      <c r="AS12" s="17">
        <v>0.12752465578747901</v>
      </c>
      <c r="AT12" s="17"/>
      <c r="AU12" s="17">
        <v>5.4566738702141002E-2</v>
      </c>
      <c r="AV12" s="17">
        <v>6.4031308801195896E-2</v>
      </c>
      <c r="AW12" s="17"/>
      <c r="AX12" s="17">
        <v>6.0983431839842797E-2</v>
      </c>
      <c r="AY12" s="17">
        <v>5.7553478469751902E-2</v>
      </c>
      <c r="AZ12" s="17"/>
      <c r="BA12" s="17">
        <v>5.3739453287442097E-2</v>
      </c>
      <c r="BB12" s="17">
        <v>8.5459367722102594E-2</v>
      </c>
      <c r="BC12" s="17"/>
      <c r="BD12" s="17">
        <v>5.3704090932586698E-2</v>
      </c>
      <c r="BE12" s="17"/>
      <c r="BF12" s="17">
        <v>4.5454397244854498E-2</v>
      </c>
      <c r="BG12" s="17"/>
      <c r="BH12" s="17">
        <v>2.25178277721821E-2</v>
      </c>
      <c r="BI12" s="17"/>
      <c r="BJ12" s="17">
        <v>7.3703899416701898E-2</v>
      </c>
      <c r="BK12" s="17"/>
      <c r="BL12" s="17">
        <v>8.4455262803747905E-2</v>
      </c>
      <c r="BM12" s="17">
        <v>4.6095493441781099E-2</v>
      </c>
      <c r="BN12" s="17">
        <v>4.6518077353562302E-2</v>
      </c>
      <c r="BO12" s="17">
        <v>6.5497439449291706E-2</v>
      </c>
      <c r="BP12" s="17"/>
      <c r="BQ12" s="17">
        <v>5.2218090071800498E-2</v>
      </c>
      <c r="BR12" s="17">
        <v>3.8012025711712E-2</v>
      </c>
      <c r="BS12" s="17">
        <v>7.4014074015805106E-2</v>
      </c>
      <c r="BT12" s="17">
        <v>6.4669127267338603E-2</v>
      </c>
      <c r="BU12" s="17">
        <v>7.6173967258231501E-2</v>
      </c>
      <c r="BV12" s="17">
        <v>4.39025850143712E-2</v>
      </c>
      <c r="BW12" s="17"/>
      <c r="BX12" s="17">
        <v>6.5106369360494701E-2</v>
      </c>
      <c r="BY12" s="17">
        <v>3.1353362907521998E-2</v>
      </c>
      <c r="BZ12" s="17">
        <v>6.6119351865230602E-2</v>
      </c>
      <c r="CA12" s="17">
        <v>6.4569279020976103E-2</v>
      </c>
      <c r="CB12" s="17">
        <v>8.6538644232502598E-2</v>
      </c>
      <c r="CC12" s="17">
        <v>5.2311881940156499E-2</v>
      </c>
    </row>
    <row r="13" spans="2:81" x14ac:dyDescent="0.35">
      <c r="B13" s="18" t="s">
        <v>429</v>
      </c>
      <c r="C13" s="17">
        <v>4.4870419281874602E-2</v>
      </c>
      <c r="D13" s="17">
        <v>5.3410737779799003E-2</v>
      </c>
      <c r="E13" s="17">
        <v>3.65699942889871E-2</v>
      </c>
      <c r="F13" s="17"/>
      <c r="G13" s="17">
        <v>6.8285245395179203E-2</v>
      </c>
      <c r="H13" s="17">
        <v>5.5775932753289702E-2</v>
      </c>
      <c r="I13" s="17">
        <v>3.7186413008860303E-2</v>
      </c>
      <c r="J13" s="17">
        <v>3.66351260885623E-2</v>
      </c>
      <c r="K13" s="17">
        <v>2.3042202939165798E-2</v>
      </c>
      <c r="L13" s="17">
        <v>4.8874374715258698E-2</v>
      </c>
      <c r="M13" s="17"/>
      <c r="N13" s="17">
        <v>2.4969828249713701E-2</v>
      </c>
      <c r="O13" s="17">
        <v>5.8788676876730103E-2</v>
      </c>
      <c r="P13" s="17">
        <v>3.8845435898433402E-2</v>
      </c>
      <c r="Q13" s="17">
        <v>5.3233062352082999E-2</v>
      </c>
      <c r="R13" s="17"/>
      <c r="S13" s="17">
        <v>6.8400774885874593E-2</v>
      </c>
      <c r="T13" s="17">
        <v>2.71783880797003E-2</v>
      </c>
      <c r="U13" s="17">
        <v>3.2238570368607597E-2</v>
      </c>
      <c r="V13" s="17">
        <v>2.6670248599820499E-2</v>
      </c>
      <c r="W13" s="17">
        <v>5.6900401098903299E-2</v>
      </c>
      <c r="X13" s="17">
        <v>6.4723693563964901E-2</v>
      </c>
      <c r="Y13" s="17">
        <v>3.8417007804500601E-2</v>
      </c>
      <c r="Z13" s="17">
        <v>8.8322725832819304E-2</v>
      </c>
      <c r="AA13" s="17">
        <v>2.2611139437444801E-2</v>
      </c>
      <c r="AB13" s="17">
        <v>6.8872635559666301E-2</v>
      </c>
      <c r="AC13" s="17">
        <v>3.8389575882515799E-2</v>
      </c>
      <c r="AD13" s="17">
        <v>0</v>
      </c>
      <c r="AE13" s="17"/>
      <c r="AF13" s="17">
        <v>4.5135275636378001E-2</v>
      </c>
      <c r="AG13" s="17">
        <v>7.3525426018759901E-2</v>
      </c>
      <c r="AH13" s="17">
        <v>2.7152333095114702E-2</v>
      </c>
      <c r="AI13" s="17">
        <v>0</v>
      </c>
      <c r="AJ13" s="17"/>
      <c r="AK13" s="17">
        <v>4.1981904301834398E-2</v>
      </c>
      <c r="AL13" s="17">
        <v>2.3925553787600098E-2</v>
      </c>
      <c r="AM13" s="17"/>
      <c r="AN13" s="17">
        <v>7.4707890425671705E-2</v>
      </c>
      <c r="AO13" s="17">
        <v>4.2478741314019901E-2</v>
      </c>
      <c r="AP13" s="17">
        <v>5.9211084944958498E-2</v>
      </c>
      <c r="AQ13" s="17">
        <v>1.2394425698427801E-2</v>
      </c>
      <c r="AR13" s="17">
        <v>2.9478169858087301E-2</v>
      </c>
      <c r="AS13" s="17">
        <v>2.70566077702948E-2</v>
      </c>
      <c r="AT13" s="17"/>
      <c r="AU13" s="17">
        <v>3.8213276542417303E-2</v>
      </c>
      <c r="AV13" s="17">
        <v>5.46193213914834E-2</v>
      </c>
      <c r="AW13" s="17"/>
      <c r="AX13" s="17">
        <v>4.2026364594746603E-2</v>
      </c>
      <c r="AY13" s="17">
        <v>4.5559577405829499E-2</v>
      </c>
      <c r="AZ13" s="17"/>
      <c r="BA13" s="17">
        <v>4.3301939105420503E-2</v>
      </c>
      <c r="BB13" s="17">
        <v>5.5283359985300602E-2</v>
      </c>
      <c r="BC13" s="17"/>
      <c r="BD13" s="17">
        <v>4.4207614318691697E-2</v>
      </c>
      <c r="BE13" s="17"/>
      <c r="BF13" s="17">
        <v>4.9211513310630103E-2</v>
      </c>
      <c r="BG13" s="17"/>
      <c r="BH13" s="17">
        <v>8.7356516417474606E-2</v>
      </c>
      <c r="BI13" s="17"/>
      <c r="BJ13" s="17">
        <v>5.6500968867732898E-2</v>
      </c>
      <c r="BK13" s="17"/>
      <c r="BL13" s="17">
        <v>5.9856023076942703E-2</v>
      </c>
      <c r="BM13" s="17">
        <v>5.0123740041488098E-2</v>
      </c>
      <c r="BN13" s="17">
        <v>3.7201771151990401E-2</v>
      </c>
      <c r="BO13" s="17">
        <v>3.6950847515547502E-2</v>
      </c>
      <c r="BP13" s="17"/>
      <c r="BQ13" s="17">
        <v>4.5891482892238301E-2</v>
      </c>
      <c r="BR13" s="17">
        <v>4.00658315766554E-2</v>
      </c>
      <c r="BS13" s="17">
        <v>4.6229200957125099E-2</v>
      </c>
      <c r="BT13" s="17">
        <v>4.0932687518812197E-2</v>
      </c>
      <c r="BU13" s="17">
        <v>4.2789996646422301E-2</v>
      </c>
      <c r="BV13" s="17">
        <v>6.3196362257229105E-2</v>
      </c>
      <c r="BW13" s="17"/>
      <c r="BX13" s="17">
        <v>5.9321727218733203E-2</v>
      </c>
      <c r="BY13" s="17">
        <v>4.2972008788049201E-2</v>
      </c>
      <c r="BZ13" s="17">
        <v>3.6700017795709299E-2</v>
      </c>
      <c r="CA13" s="17">
        <v>3.0342128241254301E-2</v>
      </c>
      <c r="CB13" s="17">
        <v>2.3194017485311798E-2</v>
      </c>
      <c r="CC13" s="17">
        <v>7.6777813408097501E-2</v>
      </c>
    </row>
    <row r="14" spans="2:81" x14ac:dyDescent="0.35">
      <c r="B14" s="18" t="s">
        <v>87</v>
      </c>
      <c r="C14" s="19">
        <v>4.3942177684282997E-2</v>
      </c>
      <c r="D14" s="19">
        <v>3.95838503020597E-2</v>
      </c>
      <c r="E14" s="19">
        <v>4.72133285638517E-2</v>
      </c>
      <c r="F14" s="19"/>
      <c r="G14" s="19">
        <v>5.0397206600096299E-2</v>
      </c>
      <c r="H14" s="19">
        <v>4.2794992501401397E-2</v>
      </c>
      <c r="I14" s="19">
        <v>5.7753213042386502E-2</v>
      </c>
      <c r="J14" s="19">
        <v>2.74684280155531E-2</v>
      </c>
      <c r="K14" s="19">
        <v>4.7291086611359397E-2</v>
      </c>
      <c r="L14" s="19">
        <v>4.0060084139550499E-2</v>
      </c>
      <c r="M14" s="19"/>
      <c r="N14" s="19">
        <v>3.87968644377472E-2</v>
      </c>
      <c r="O14" s="19">
        <v>4.83139709552107E-2</v>
      </c>
      <c r="P14" s="19">
        <v>3.78510077079958E-2</v>
      </c>
      <c r="Q14" s="19">
        <v>5.0374785037602898E-2</v>
      </c>
      <c r="R14" s="19"/>
      <c r="S14" s="19">
        <v>2.0503132790201498E-2</v>
      </c>
      <c r="T14" s="19">
        <v>2.2029440279837501E-2</v>
      </c>
      <c r="U14" s="19">
        <v>3.8202197610726699E-2</v>
      </c>
      <c r="V14" s="19">
        <v>5.7019537929885997E-2</v>
      </c>
      <c r="W14" s="19">
        <v>2.93094721422574E-2</v>
      </c>
      <c r="X14" s="19">
        <v>6.2280397877607002E-2</v>
      </c>
      <c r="Y14" s="19">
        <v>4.7189458315940597E-2</v>
      </c>
      <c r="Z14" s="19">
        <v>4.4220185640947603E-2</v>
      </c>
      <c r="AA14" s="19">
        <v>6.7483465298916703E-2</v>
      </c>
      <c r="AB14" s="19">
        <v>5.73531387707681E-2</v>
      </c>
      <c r="AC14" s="19">
        <v>4.0904988930032103E-2</v>
      </c>
      <c r="AD14" s="19">
        <v>7.7088816607223401E-2</v>
      </c>
      <c r="AE14" s="19"/>
      <c r="AF14" s="19">
        <v>4.6777781856028801E-2</v>
      </c>
      <c r="AG14" s="19">
        <v>3.6511377968428002E-2</v>
      </c>
      <c r="AH14" s="19">
        <v>4.5231114695082002E-2</v>
      </c>
      <c r="AI14" s="19">
        <v>9.0006914898060703E-2</v>
      </c>
      <c r="AJ14" s="19"/>
      <c r="AK14" s="19">
        <v>0</v>
      </c>
      <c r="AL14" s="19">
        <v>4.1572838985862698E-2</v>
      </c>
      <c r="AM14" s="19"/>
      <c r="AN14" s="19">
        <v>3.0921996960073701E-2</v>
      </c>
      <c r="AO14" s="19">
        <v>2.2179171885748999E-2</v>
      </c>
      <c r="AP14" s="19">
        <v>4.5595968617224598E-2</v>
      </c>
      <c r="AQ14" s="19">
        <v>7.4797436192551803E-2</v>
      </c>
      <c r="AR14" s="19">
        <v>4.80975732130813E-2</v>
      </c>
      <c r="AS14" s="19">
        <v>0.104434017131403</v>
      </c>
      <c r="AT14" s="19"/>
      <c r="AU14" s="19">
        <v>3.7412201503978899E-2</v>
      </c>
      <c r="AV14" s="19">
        <v>5.0465599341643803E-2</v>
      </c>
      <c r="AW14" s="19"/>
      <c r="AX14" s="19">
        <v>4.28583999742356E-2</v>
      </c>
      <c r="AY14" s="19">
        <v>4.4204793665902797E-2</v>
      </c>
      <c r="AZ14" s="19"/>
      <c r="BA14" s="19">
        <v>4.7455619303522101E-2</v>
      </c>
      <c r="BB14" s="19">
        <v>2.5826532684165699E-2</v>
      </c>
      <c r="BC14" s="19"/>
      <c r="BD14" s="19">
        <v>4.7906507014370499E-2</v>
      </c>
      <c r="BE14" s="19"/>
      <c r="BF14" s="19">
        <v>4.7169258018138698E-2</v>
      </c>
      <c r="BG14" s="19"/>
      <c r="BH14" s="19">
        <v>6.3086748882954902E-2</v>
      </c>
      <c r="BI14" s="19"/>
      <c r="BJ14" s="19">
        <v>6.0203100788183098E-2</v>
      </c>
      <c r="BK14" s="19"/>
      <c r="BL14" s="19">
        <v>5.2048729992421799E-2</v>
      </c>
      <c r="BM14" s="19">
        <v>3.0631548764025501E-2</v>
      </c>
      <c r="BN14" s="19">
        <v>4.19966414636537E-2</v>
      </c>
      <c r="BO14" s="19">
        <v>5.4601560921552501E-2</v>
      </c>
      <c r="BP14" s="19"/>
      <c r="BQ14" s="19">
        <v>3.95942147233483E-2</v>
      </c>
      <c r="BR14" s="19">
        <v>3.1106552102286401E-2</v>
      </c>
      <c r="BS14" s="19">
        <v>3.9692774841623001E-2</v>
      </c>
      <c r="BT14" s="19">
        <v>5.7063242801429201E-2</v>
      </c>
      <c r="BU14" s="19">
        <v>4.0022169933153003E-2</v>
      </c>
      <c r="BV14" s="19">
        <v>6.5053777049946401E-2</v>
      </c>
      <c r="BW14" s="19"/>
      <c r="BX14" s="19">
        <v>4.3951555320059101E-2</v>
      </c>
      <c r="BY14" s="19">
        <v>2.92811381353104E-2</v>
      </c>
      <c r="BZ14" s="19">
        <v>4.0475464185385897E-2</v>
      </c>
      <c r="CA14" s="19">
        <v>5.16309210436958E-2</v>
      </c>
      <c r="CB14" s="19">
        <v>4.4169507675154603E-2</v>
      </c>
      <c r="CC14" s="19">
        <v>4.62638740306274E-2</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CC19"/>
  <sheetViews>
    <sheetView showGridLines="0" topLeftCell="A5" workbookViewId="0">
      <pane xSplit="2" topLeftCell="C1" activePane="topRight" state="frozen"/>
      <selection pane="topRight" activeCell="BH10" sqref="BH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0.51000907558702802</v>
      </c>
      <c r="D9" s="17">
        <v>0.50801330828235203</v>
      </c>
      <c r="E9" s="17">
        <v>0.51263234400658997</v>
      </c>
      <c r="F9" s="17"/>
      <c r="G9" s="17">
        <v>0.44598852870522698</v>
      </c>
      <c r="H9" s="17">
        <v>0.49579044565767799</v>
      </c>
      <c r="I9" s="17">
        <v>0.486388730958005</v>
      </c>
      <c r="J9" s="17">
        <v>0.53434602893808203</v>
      </c>
      <c r="K9" s="17">
        <v>0.53247495523786004</v>
      </c>
      <c r="L9" s="17">
        <v>0.54438358415532195</v>
      </c>
      <c r="M9" s="17"/>
      <c r="N9" s="17">
        <v>0.55075050276333704</v>
      </c>
      <c r="O9" s="17">
        <v>0.50694921494575096</v>
      </c>
      <c r="P9" s="17">
        <v>0.48945811915711701</v>
      </c>
      <c r="Q9" s="17">
        <v>0.49310369849471902</v>
      </c>
      <c r="R9" s="17"/>
      <c r="S9" s="17">
        <v>0.52241449367523096</v>
      </c>
      <c r="T9" s="17">
        <v>0.531025775065182</v>
      </c>
      <c r="U9" s="17">
        <v>0.59941031575036596</v>
      </c>
      <c r="V9" s="17">
        <v>0.46855998146002498</v>
      </c>
      <c r="W9" s="17">
        <v>0.50862783139664203</v>
      </c>
      <c r="X9" s="17">
        <v>0.52851175787142901</v>
      </c>
      <c r="Y9" s="17">
        <v>0.54700521142030001</v>
      </c>
      <c r="Z9" s="17">
        <v>0.61213950164008402</v>
      </c>
      <c r="AA9" s="17">
        <v>0.48135538154236501</v>
      </c>
      <c r="AB9" s="17">
        <v>0.42932430120836002</v>
      </c>
      <c r="AC9" s="17">
        <v>0.40647681796200902</v>
      </c>
      <c r="AD9" s="17">
        <v>0.52687357183702099</v>
      </c>
      <c r="AE9" s="17"/>
      <c r="AF9" s="17">
        <v>0.51859005853293805</v>
      </c>
      <c r="AG9" s="17">
        <v>0.476164431323995</v>
      </c>
      <c r="AH9" s="17">
        <v>0.38208736131170401</v>
      </c>
      <c r="AI9" s="17">
        <v>0.48591618363511702</v>
      </c>
      <c r="AJ9" s="17"/>
      <c r="AK9" s="17">
        <v>0.55816627650668904</v>
      </c>
      <c r="AL9" s="17">
        <v>0.56119213959136904</v>
      </c>
      <c r="AM9" s="17"/>
      <c r="AN9" s="17">
        <v>0.53284858482229702</v>
      </c>
      <c r="AO9" s="17">
        <v>0.52443700736572996</v>
      </c>
      <c r="AP9" s="17">
        <v>0.48879283441062399</v>
      </c>
      <c r="AQ9" s="17">
        <v>0.46189144436669299</v>
      </c>
      <c r="AR9" s="17">
        <v>0.53912053248740799</v>
      </c>
      <c r="AS9" s="17">
        <v>0.47254758391218299</v>
      </c>
      <c r="AT9" s="17"/>
      <c r="AU9" s="17">
        <v>0.54722251321541104</v>
      </c>
      <c r="AV9" s="17">
        <v>0.46021536795151102</v>
      </c>
      <c r="AW9" s="17"/>
      <c r="AX9" s="17">
        <v>0.46600157421397198</v>
      </c>
      <c r="AY9" s="17">
        <v>0.52067276894829295</v>
      </c>
      <c r="AZ9" s="17"/>
      <c r="BA9" s="17">
        <v>0.50218976348812305</v>
      </c>
      <c r="BB9" s="17">
        <v>0.54234421503253605</v>
      </c>
      <c r="BC9" s="17"/>
      <c r="BD9" s="17">
        <v>0.56313503147646304</v>
      </c>
      <c r="BE9" s="17"/>
      <c r="BF9" s="17">
        <v>0.57831333605778101</v>
      </c>
      <c r="BG9" s="17"/>
      <c r="BH9" s="17">
        <v>0.42863242669993701</v>
      </c>
      <c r="BI9" s="17"/>
      <c r="BJ9" s="17">
        <v>0.415624405884847</v>
      </c>
      <c r="BK9" s="17"/>
      <c r="BL9" s="17">
        <v>0.274553989166614</v>
      </c>
      <c r="BM9" s="17">
        <v>0.69655878261931103</v>
      </c>
      <c r="BN9" s="17">
        <v>0.52970862531618501</v>
      </c>
      <c r="BO9" s="17">
        <v>0.46161054454189698</v>
      </c>
      <c r="BP9" s="17"/>
      <c r="BQ9" s="17">
        <v>0.54720685053956997</v>
      </c>
      <c r="BR9" s="17">
        <v>0.61546684580358402</v>
      </c>
      <c r="BS9" s="17">
        <v>0.45353088807174002</v>
      </c>
      <c r="BT9" s="17">
        <v>0.45847376680447699</v>
      </c>
      <c r="BU9" s="17">
        <v>0.49387995371279497</v>
      </c>
      <c r="BV9" s="17">
        <v>0.45059502791752198</v>
      </c>
      <c r="BW9" s="17"/>
      <c r="BX9" s="17">
        <v>0.546805983495815</v>
      </c>
      <c r="BY9" s="17">
        <v>0.61876655278705095</v>
      </c>
      <c r="BZ9" s="17">
        <v>0.49773507721494897</v>
      </c>
      <c r="CA9" s="17">
        <v>0.51495992111188904</v>
      </c>
      <c r="CB9" s="17">
        <v>0.48677805106219202</v>
      </c>
      <c r="CC9" s="17">
        <v>0.363179310958826</v>
      </c>
    </row>
    <row r="10" spans="2:81" x14ac:dyDescent="0.35">
      <c r="B10" s="18" t="s">
        <v>58</v>
      </c>
      <c r="C10" s="17">
        <v>0.15203659308898601</v>
      </c>
      <c r="D10" s="17">
        <v>0.16682204729867001</v>
      </c>
      <c r="E10" s="17">
        <v>0.136807269187778</v>
      </c>
      <c r="F10" s="17"/>
      <c r="G10" s="17">
        <v>0.18508064797048199</v>
      </c>
      <c r="H10" s="17">
        <v>0.16491261989112099</v>
      </c>
      <c r="I10" s="17">
        <v>0.14849797916149099</v>
      </c>
      <c r="J10" s="17">
        <v>0.16160105991826801</v>
      </c>
      <c r="K10" s="17">
        <v>0.13681437255978099</v>
      </c>
      <c r="L10" s="17">
        <v>0.12861096674778699</v>
      </c>
      <c r="M10" s="17"/>
      <c r="N10" s="17">
        <v>0.147937928075182</v>
      </c>
      <c r="O10" s="17">
        <v>0.159642992964937</v>
      </c>
      <c r="P10" s="17">
        <v>0.145297181132094</v>
      </c>
      <c r="Q10" s="17">
        <v>0.155148485677672</v>
      </c>
      <c r="R10" s="17"/>
      <c r="S10" s="17">
        <v>0.199826889236184</v>
      </c>
      <c r="T10" s="17">
        <v>0.13475330001824901</v>
      </c>
      <c r="U10" s="17">
        <v>7.6965167132665893E-2</v>
      </c>
      <c r="V10" s="17">
        <v>0.175983852332564</v>
      </c>
      <c r="W10" s="17">
        <v>0.16120648223053399</v>
      </c>
      <c r="X10" s="17">
        <v>0.14130016514805399</v>
      </c>
      <c r="Y10" s="17">
        <v>0.17647458926964299</v>
      </c>
      <c r="Z10" s="17">
        <v>0.108492196198973</v>
      </c>
      <c r="AA10" s="17">
        <v>0.1793010620935</v>
      </c>
      <c r="AB10" s="17">
        <v>0.159704191799696</v>
      </c>
      <c r="AC10" s="17">
        <v>0.118272247744338</v>
      </c>
      <c r="AD10" s="17">
        <v>5.1257243673336499E-2</v>
      </c>
      <c r="AE10" s="17"/>
      <c r="AF10" s="17">
        <v>0.15161336994635999</v>
      </c>
      <c r="AG10" s="17">
        <v>0.164225218249403</v>
      </c>
      <c r="AH10" s="17">
        <v>0.144763743824317</v>
      </c>
      <c r="AI10" s="17">
        <v>4.5652966800721999E-2</v>
      </c>
      <c r="AJ10" s="17"/>
      <c r="AK10" s="17">
        <v>0.19474350584689401</v>
      </c>
      <c r="AL10" s="17">
        <v>0.20188226476548499</v>
      </c>
      <c r="AM10" s="17"/>
      <c r="AN10" s="17">
        <v>0.150225935603017</v>
      </c>
      <c r="AO10" s="17">
        <v>0.15720693199965499</v>
      </c>
      <c r="AP10" s="17">
        <v>0.137730771848839</v>
      </c>
      <c r="AQ10" s="17">
        <v>0.16961382494279201</v>
      </c>
      <c r="AR10" s="17">
        <v>0.13064925441119499</v>
      </c>
      <c r="AS10" s="17">
        <v>0.14892419916223401</v>
      </c>
      <c r="AT10" s="17"/>
      <c r="AU10" s="17">
        <v>0.140227942389864</v>
      </c>
      <c r="AV10" s="17">
        <v>0.16872409808790201</v>
      </c>
      <c r="AW10" s="17"/>
      <c r="AX10" s="17">
        <v>0.13361023712874701</v>
      </c>
      <c r="AY10" s="17">
        <v>0.15650158209301501</v>
      </c>
      <c r="AZ10" s="17"/>
      <c r="BA10" s="17">
        <v>0.145269550963082</v>
      </c>
      <c r="BB10" s="17">
        <v>0.19546356685572699</v>
      </c>
      <c r="BC10" s="17"/>
      <c r="BD10" s="17">
        <v>0.133320517777545</v>
      </c>
      <c r="BE10" s="17"/>
      <c r="BF10" s="17">
        <v>0.13118127775194399</v>
      </c>
      <c r="BG10" s="17"/>
      <c r="BH10" s="17">
        <v>0.18176349213707599</v>
      </c>
      <c r="BI10" s="17"/>
      <c r="BJ10" s="17">
        <v>9.6798101864702293E-2</v>
      </c>
      <c r="BK10" s="17"/>
      <c r="BL10" s="17">
        <v>0.136783101350269</v>
      </c>
      <c r="BM10" s="17">
        <v>0.12790856456164401</v>
      </c>
      <c r="BN10" s="17">
        <v>0.14705398153330301</v>
      </c>
      <c r="BO10" s="17">
        <v>0.19570280414635399</v>
      </c>
      <c r="BP10" s="17"/>
      <c r="BQ10" s="17">
        <v>0.14156637726499099</v>
      </c>
      <c r="BR10" s="17">
        <v>0.14676462324324899</v>
      </c>
      <c r="BS10" s="17">
        <v>0.17188967077758399</v>
      </c>
      <c r="BT10" s="17">
        <v>0.15543436684426001</v>
      </c>
      <c r="BU10" s="17">
        <v>0.113849970184613</v>
      </c>
      <c r="BV10" s="17">
        <v>0.160298585559356</v>
      </c>
      <c r="BW10" s="17"/>
      <c r="BX10" s="17">
        <v>0.13502957659880199</v>
      </c>
      <c r="BY10" s="17">
        <v>0.13232997857104101</v>
      </c>
      <c r="BZ10" s="17">
        <v>0.16568413126086501</v>
      </c>
      <c r="CA10" s="17">
        <v>0.16213680225545499</v>
      </c>
      <c r="CB10" s="17">
        <v>0.128960831386463</v>
      </c>
      <c r="CC10" s="17">
        <v>0.16398076545232099</v>
      </c>
    </row>
    <row r="11" spans="2:81" x14ac:dyDescent="0.35">
      <c r="B11" s="18" t="s">
        <v>59</v>
      </c>
      <c r="C11" s="17">
        <v>0.116160127083383</v>
      </c>
      <c r="D11" s="17">
        <v>0.109656525278268</v>
      </c>
      <c r="E11" s="17">
        <v>0.12214519590181699</v>
      </c>
      <c r="F11" s="17"/>
      <c r="G11" s="17">
        <v>0.126017952319842</v>
      </c>
      <c r="H11" s="17">
        <v>0.114898841963924</v>
      </c>
      <c r="I11" s="17">
        <v>0.129597244787171</v>
      </c>
      <c r="J11" s="17">
        <v>0.13483204820970299</v>
      </c>
      <c r="K11" s="17">
        <v>0.10729366968572999</v>
      </c>
      <c r="L11" s="17">
        <v>9.3759919661822205E-2</v>
      </c>
      <c r="M11" s="17"/>
      <c r="N11" s="17">
        <v>8.8317898830205202E-2</v>
      </c>
      <c r="O11" s="17">
        <v>0.151224364219468</v>
      </c>
      <c r="P11" s="17">
        <v>0.13571400039732001</v>
      </c>
      <c r="Q11" s="17">
        <v>9.0125151470152404E-2</v>
      </c>
      <c r="R11" s="17"/>
      <c r="S11" s="17">
        <v>6.3264685987887301E-2</v>
      </c>
      <c r="T11" s="17">
        <v>0.107652533106554</v>
      </c>
      <c r="U11" s="17">
        <v>0.15171111944729801</v>
      </c>
      <c r="V11" s="17">
        <v>0.100085278177045</v>
      </c>
      <c r="W11" s="17">
        <v>0.139514993957183</v>
      </c>
      <c r="X11" s="17">
        <v>0.121351877896404</v>
      </c>
      <c r="Y11" s="17">
        <v>0.107867005132879</v>
      </c>
      <c r="Z11" s="17">
        <v>3.9943928964121397E-2</v>
      </c>
      <c r="AA11" s="17">
        <v>0.13670410876123701</v>
      </c>
      <c r="AB11" s="17">
        <v>0.13429158997432999</v>
      </c>
      <c r="AC11" s="17">
        <v>0.16613881504612699</v>
      </c>
      <c r="AD11" s="17">
        <v>0.162739893618497</v>
      </c>
      <c r="AE11" s="17"/>
      <c r="AF11" s="17">
        <v>0.113040276368222</v>
      </c>
      <c r="AG11" s="17">
        <v>0.13468058448942699</v>
      </c>
      <c r="AH11" s="17">
        <v>0.156628629248596</v>
      </c>
      <c r="AI11" s="17">
        <v>0.16660397316587</v>
      </c>
      <c r="AJ11" s="17"/>
      <c r="AK11" s="17">
        <v>7.7760976958534206E-2</v>
      </c>
      <c r="AL11" s="17">
        <v>8.9220395187546903E-2</v>
      </c>
      <c r="AM11" s="17"/>
      <c r="AN11" s="17">
        <v>9.7460646766610703E-2</v>
      </c>
      <c r="AO11" s="17">
        <v>0.13620627956001199</v>
      </c>
      <c r="AP11" s="17">
        <v>0.109878475838028</v>
      </c>
      <c r="AQ11" s="17">
        <v>0.10934943289698799</v>
      </c>
      <c r="AR11" s="17">
        <v>0.12459428575916701</v>
      </c>
      <c r="AS11" s="17">
        <v>0.123550217384714</v>
      </c>
      <c r="AT11" s="17"/>
      <c r="AU11" s="17">
        <v>9.8794830103925799E-2</v>
      </c>
      <c r="AV11" s="17">
        <v>0.140127398154856</v>
      </c>
      <c r="AW11" s="17"/>
      <c r="AX11" s="17">
        <v>0.13182173225646601</v>
      </c>
      <c r="AY11" s="17">
        <v>0.112365079650556</v>
      </c>
      <c r="AZ11" s="17"/>
      <c r="BA11" s="17">
        <v>0.123132417972437</v>
      </c>
      <c r="BB11" s="17">
        <v>8.1254699021710203E-2</v>
      </c>
      <c r="BC11" s="17"/>
      <c r="BD11" s="17">
        <v>0.10615533647415699</v>
      </c>
      <c r="BE11" s="17"/>
      <c r="BF11" s="17">
        <v>9.9217611373303399E-2</v>
      </c>
      <c r="BG11" s="17"/>
      <c r="BH11" s="17">
        <v>0.15897090019353699</v>
      </c>
      <c r="BI11" s="17"/>
      <c r="BJ11" s="17">
        <v>0.19157480314078401</v>
      </c>
      <c r="BK11" s="17"/>
      <c r="BL11" s="17">
        <v>0.15995197966490901</v>
      </c>
      <c r="BM11" s="17">
        <v>4.7922384519340097E-2</v>
      </c>
      <c r="BN11" s="17">
        <v>0.13086162386911901</v>
      </c>
      <c r="BO11" s="17">
        <v>0.13981424127057501</v>
      </c>
      <c r="BP11" s="17"/>
      <c r="BQ11" s="17">
        <v>0.130429101765102</v>
      </c>
      <c r="BR11" s="17">
        <v>6.2312271835486897E-2</v>
      </c>
      <c r="BS11" s="17">
        <v>0.158980414443674</v>
      </c>
      <c r="BT11" s="17">
        <v>0.120932652892912</v>
      </c>
      <c r="BU11" s="17">
        <v>0.14518146458526099</v>
      </c>
      <c r="BV11" s="17">
        <v>8.9448937437346901E-2</v>
      </c>
      <c r="BW11" s="17"/>
      <c r="BX11" s="17">
        <v>0.12879275942754001</v>
      </c>
      <c r="BY11" s="17">
        <v>7.4530737957939505E-2</v>
      </c>
      <c r="BZ11" s="17">
        <v>0.12238915630453701</v>
      </c>
      <c r="CA11" s="17">
        <v>0.100865535922513</v>
      </c>
      <c r="CB11" s="17">
        <v>0.11652056043044901</v>
      </c>
      <c r="CC11" s="17">
        <v>0.145213052871105</v>
      </c>
    </row>
    <row r="12" spans="2:81" x14ac:dyDescent="0.35">
      <c r="B12" s="18" t="s">
        <v>102</v>
      </c>
      <c r="C12" s="17">
        <v>8.5885922181125604E-2</v>
      </c>
      <c r="D12" s="17">
        <v>9.0816039457474004E-2</v>
      </c>
      <c r="E12" s="17">
        <v>8.1546129397356198E-2</v>
      </c>
      <c r="F12" s="17"/>
      <c r="G12" s="17">
        <v>0.11928361008696201</v>
      </c>
      <c r="H12" s="17">
        <v>0.104655005519389</v>
      </c>
      <c r="I12" s="17">
        <v>7.7488541246964901E-2</v>
      </c>
      <c r="J12" s="17">
        <v>5.5198354875960899E-2</v>
      </c>
      <c r="K12" s="17">
        <v>9.4240848642720698E-2</v>
      </c>
      <c r="L12" s="17">
        <v>7.4348176686465206E-2</v>
      </c>
      <c r="M12" s="17"/>
      <c r="N12" s="17">
        <v>8.7564845637293096E-2</v>
      </c>
      <c r="O12" s="17">
        <v>7.3443357042381197E-2</v>
      </c>
      <c r="P12" s="17">
        <v>8.6587715102954405E-2</v>
      </c>
      <c r="Q12" s="17">
        <v>9.4580435926789705E-2</v>
      </c>
      <c r="R12" s="17"/>
      <c r="S12" s="17">
        <v>0.113753607817607</v>
      </c>
      <c r="T12" s="17">
        <v>0.10984426240136801</v>
      </c>
      <c r="U12" s="17">
        <v>4.6199414188362001E-2</v>
      </c>
      <c r="V12" s="17">
        <v>0.10897812939686601</v>
      </c>
      <c r="W12" s="17">
        <v>7.3761655812076804E-2</v>
      </c>
      <c r="X12" s="17">
        <v>8.0680805951075102E-2</v>
      </c>
      <c r="Y12" s="17">
        <v>6.7803096107446906E-2</v>
      </c>
      <c r="Z12" s="17">
        <v>0.135161823281888</v>
      </c>
      <c r="AA12" s="17">
        <v>4.1372000116505901E-2</v>
      </c>
      <c r="AB12" s="17">
        <v>9.0810703538615895E-2</v>
      </c>
      <c r="AC12" s="17">
        <v>7.8327926809002094E-2</v>
      </c>
      <c r="AD12" s="17">
        <v>0.106092937091032</v>
      </c>
      <c r="AE12" s="17"/>
      <c r="AF12" s="17">
        <v>8.6960526823373796E-2</v>
      </c>
      <c r="AG12" s="17">
        <v>8.0565242775203993E-2</v>
      </c>
      <c r="AH12" s="17">
        <v>8.6327431675010405E-2</v>
      </c>
      <c r="AI12" s="17">
        <v>9.4493128925843606E-2</v>
      </c>
      <c r="AJ12" s="17"/>
      <c r="AK12" s="17">
        <v>7.5991228170231503E-2</v>
      </c>
      <c r="AL12" s="17">
        <v>6.5749060003382306E-2</v>
      </c>
      <c r="AM12" s="17"/>
      <c r="AN12" s="17">
        <v>8.4643483279053799E-2</v>
      </c>
      <c r="AO12" s="17">
        <v>6.6565958284987098E-2</v>
      </c>
      <c r="AP12" s="17">
        <v>0.114482546659322</v>
      </c>
      <c r="AQ12" s="17">
        <v>9.7656401322910702E-2</v>
      </c>
      <c r="AR12" s="17">
        <v>8.2041620558806594E-2</v>
      </c>
      <c r="AS12" s="17">
        <v>9.8170500992603299E-2</v>
      </c>
      <c r="AT12" s="17"/>
      <c r="AU12" s="17">
        <v>7.9273251271371997E-2</v>
      </c>
      <c r="AV12" s="17">
        <v>9.6129749598165698E-2</v>
      </c>
      <c r="AW12" s="17"/>
      <c r="AX12" s="17">
        <v>8.4761923679267895E-2</v>
      </c>
      <c r="AY12" s="17">
        <v>8.6158284278230995E-2</v>
      </c>
      <c r="AZ12" s="17"/>
      <c r="BA12" s="17">
        <v>8.8217386331773395E-2</v>
      </c>
      <c r="BB12" s="17">
        <v>7.5910489022528699E-2</v>
      </c>
      <c r="BC12" s="17"/>
      <c r="BD12" s="17">
        <v>6.8203113925539002E-2</v>
      </c>
      <c r="BE12" s="17"/>
      <c r="BF12" s="17">
        <v>6.46095336479625E-2</v>
      </c>
      <c r="BG12" s="17"/>
      <c r="BH12" s="17">
        <v>7.1740796601405796E-2</v>
      </c>
      <c r="BI12" s="17"/>
      <c r="BJ12" s="17">
        <v>7.5982986227622895E-2</v>
      </c>
      <c r="BK12" s="17"/>
      <c r="BL12" s="17">
        <v>0.14909731377912999</v>
      </c>
      <c r="BM12" s="17">
        <v>5.1415192562294799E-2</v>
      </c>
      <c r="BN12" s="17">
        <v>6.4053216209865899E-2</v>
      </c>
      <c r="BO12" s="17">
        <v>0.101556218338438</v>
      </c>
      <c r="BP12" s="17"/>
      <c r="BQ12" s="17">
        <v>7.1025816962973498E-2</v>
      </c>
      <c r="BR12" s="17">
        <v>7.5106474651176702E-2</v>
      </c>
      <c r="BS12" s="17">
        <v>9.3930643669422095E-2</v>
      </c>
      <c r="BT12" s="17">
        <v>0.127940280348524</v>
      </c>
      <c r="BU12" s="17">
        <v>7.2665639093373702E-2</v>
      </c>
      <c r="BV12" s="17">
        <v>7.8854021292872903E-2</v>
      </c>
      <c r="BW12" s="17"/>
      <c r="BX12" s="17">
        <v>8.1953136628190107E-2</v>
      </c>
      <c r="BY12" s="17">
        <v>6.6683714885929904E-2</v>
      </c>
      <c r="BZ12" s="17">
        <v>7.9241439868090402E-2</v>
      </c>
      <c r="CA12" s="17">
        <v>9.26030003634256E-2</v>
      </c>
      <c r="CB12" s="17">
        <v>0.10625249818206101</v>
      </c>
      <c r="CC12" s="17">
        <v>0.103861818356211</v>
      </c>
    </row>
    <row r="13" spans="2:81" x14ac:dyDescent="0.35">
      <c r="B13" s="18" t="s">
        <v>429</v>
      </c>
      <c r="C13" s="17">
        <v>0.106452442084846</v>
      </c>
      <c r="D13" s="17">
        <v>0.10353912366708599</v>
      </c>
      <c r="E13" s="17">
        <v>0.10879307686597101</v>
      </c>
      <c r="F13" s="17"/>
      <c r="G13" s="17">
        <v>9.7597472767535901E-2</v>
      </c>
      <c r="H13" s="17">
        <v>0.109228870883002</v>
      </c>
      <c r="I13" s="17">
        <v>0.11520654681318</v>
      </c>
      <c r="J13" s="17">
        <v>9.1454776245797995E-2</v>
      </c>
      <c r="K13" s="17">
        <v>9.1919399827738696E-2</v>
      </c>
      <c r="L13" s="17">
        <v>0.123414717799808</v>
      </c>
      <c r="M13" s="17"/>
      <c r="N13" s="17">
        <v>8.9688458886390807E-2</v>
      </c>
      <c r="O13" s="17">
        <v>7.7984888139737002E-2</v>
      </c>
      <c r="P13" s="17">
        <v>0.116009285362511</v>
      </c>
      <c r="Q13" s="17">
        <v>0.14295702881018901</v>
      </c>
      <c r="R13" s="17"/>
      <c r="S13" s="17">
        <v>9.1051595563967996E-2</v>
      </c>
      <c r="T13" s="17">
        <v>9.9996083291924498E-2</v>
      </c>
      <c r="U13" s="17">
        <v>0.10588806135515599</v>
      </c>
      <c r="V13" s="17">
        <v>8.1619000182336296E-2</v>
      </c>
      <c r="W13" s="17">
        <v>0.108515795472546</v>
      </c>
      <c r="X13" s="17">
        <v>9.3276265393357996E-2</v>
      </c>
      <c r="Y13" s="17">
        <v>7.20376184511234E-2</v>
      </c>
      <c r="Z13" s="17">
        <v>8.4872518332940405E-2</v>
      </c>
      <c r="AA13" s="17">
        <v>0.111675319167708</v>
      </c>
      <c r="AB13" s="17">
        <v>0.13802055953355999</v>
      </c>
      <c r="AC13" s="17">
        <v>0.20496541058894399</v>
      </c>
      <c r="AD13" s="17">
        <v>0.12830653385552299</v>
      </c>
      <c r="AE13" s="17"/>
      <c r="AF13" s="17">
        <v>9.7831850708506404E-2</v>
      </c>
      <c r="AG13" s="17">
        <v>0.118146545947485</v>
      </c>
      <c r="AH13" s="17">
        <v>0.20158865632928399</v>
      </c>
      <c r="AI13" s="17">
        <v>0.16396109079757601</v>
      </c>
      <c r="AJ13" s="17"/>
      <c r="AK13" s="17">
        <v>9.3338012517651697E-2</v>
      </c>
      <c r="AL13" s="17">
        <v>4.8974326954009897E-2</v>
      </c>
      <c r="AM13" s="17"/>
      <c r="AN13" s="17">
        <v>0.113162866385903</v>
      </c>
      <c r="AO13" s="17">
        <v>0.104803104645891</v>
      </c>
      <c r="AP13" s="17">
        <v>0.112280568575438</v>
      </c>
      <c r="AQ13" s="17">
        <v>0.109897874025671</v>
      </c>
      <c r="AR13" s="17">
        <v>9.4255704878788996E-2</v>
      </c>
      <c r="AS13" s="17">
        <v>8.2770817962591697E-2</v>
      </c>
      <c r="AT13" s="17"/>
      <c r="AU13" s="17">
        <v>0.10857137144295299</v>
      </c>
      <c r="AV13" s="17">
        <v>0.10340825864811699</v>
      </c>
      <c r="AW13" s="17"/>
      <c r="AX13" s="17">
        <v>0.162555489588112</v>
      </c>
      <c r="AY13" s="17">
        <v>9.2857812157195102E-2</v>
      </c>
      <c r="AZ13" s="17"/>
      <c r="BA13" s="17">
        <v>0.108932918392992</v>
      </c>
      <c r="BB13" s="17">
        <v>9.0220806571570999E-2</v>
      </c>
      <c r="BC13" s="17"/>
      <c r="BD13" s="17">
        <v>9.4467309467978294E-2</v>
      </c>
      <c r="BE13" s="17"/>
      <c r="BF13" s="17">
        <v>9.6391951363049594E-2</v>
      </c>
      <c r="BG13" s="17"/>
      <c r="BH13" s="17">
        <v>0.10786091227153199</v>
      </c>
      <c r="BI13" s="17"/>
      <c r="BJ13" s="17">
        <v>0.18202016378970701</v>
      </c>
      <c r="BK13" s="17"/>
      <c r="BL13" s="17">
        <v>0.24386412939069499</v>
      </c>
      <c r="BM13" s="17">
        <v>5.1372838881070602E-2</v>
      </c>
      <c r="BN13" s="17">
        <v>9.2801174737758396E-2</v>
      </c>
      <c r="BO13" s="17">
        <v>7.87792857543861E-2</v>
      </c>
      <c r="BP13" s="17"/>
      <c r="BQ13" s="17">
        <v>7.63410884875632E-2</v>
      </c>
      <c r="BR13" s="17">
        <v>7.96243057305282E-2</v>
      </c>
      <c r="BS13" s="17">
        <v>0.10438520675467899</v>
      </c>
      <c r="BT13" s="17">
        <v>9.6797517094701399E-2</v>
      </c>
      <c r="BU13" s="17">
        <v>0.13440080249080499</v>
      </c>
      <c r="BV13" s="17">
        <v>0.182652742919787</v>
      </c>
      <c r="BW13" s="17"/>
      <c r="BX13" s="17">
        <v>7.7857195267865498E-2</v>
      </c>
      <c r="BY13" s="17">
        <v>8.7233051958612404E-2</v>
      </c>
      <c r="BZ13" s="17">
        <v>0.104666853122894</v>
      </c>
      <c r="CA13" s="17">
        <v>0.10053745104475301</v>
      </c>
      <c r="CB13" s="17">
        <v>0.12965310388114901</v>
      </c>
      <c r="CC13" s="17">
        <v>0.22376505236153599</v>
      </c>
    </row>
    <row r="14" spans="2:81" x14ac:dyDescent="0.35">
      <c r="B14" s="18" t="s">
        <v>87</v>
      </c>
      <c r="C14" s="19">
        <v>2.9455839974630801E-2</v>
      </c>
      <c r="D14" s="19">
        <v>2.1152956016151001E-2</v>
      </c>
      <c r="E14" s="19">
        <v>3.8075984640487802E-2</v>
      </c>
      <c r="F14" s="19"/>
      <c r="G14" s="19">
        <v>2.6031788149951999E-2</v>
      </c>
      <c r="H14" s="19">
        <v>1.0514216084885199E-2</v>
      </c>
      <c r="I14" s="19">
        <v>4.2820957033188597E-2</v>
      </c>
      <c r="J14" s="19">
        <v>2.2567731812187901E-2</v>
      </c>
      <c r="K14" s="19">
        <v>3.7256754046169398E-2</v>
      </c>
      <c r="L14" s="19">
        <v>3.5482634948796103E-2</v>
      </c>
      <c r="M14" s="19"/>
      <c r="N14" s="19">
        <v>3.57403658075926E-2</v>
      </c>
      <c r="O14" s="19">
        <v>3.0755182687726399E-2</v>
      </c>
      <c r="P14" s="19">
        <v>2.69336988480041E-2</v>
      </c>
      <c r="Q14" s="19">
        <v>2.4085199620478899E-2</v>
      </c>
      <c r="R14" s="19"/>
      <c r="S14" s="19">
        <v>9.6887277191234304E-3</v>
      </c>
      <c r="T14" s="19">
        <v>1.6728046116722101E-2</v>
      </c>
      <c r="U14" s="19">
        <v>1.98259221261529E-2</v>
      </c>
      <c r="V14" s="19">
        <v>6.4773758451163801E-2</v>
      </c>
      <c r="W14" s="19">
        <v>8.3732411310187896E-3</v>
      </c>
      <c r="X14" s="19">
        <v>3.48791277396805E-2</v>
      </c>
      <c r="Y14" s="19">
        <v>2.88124796186068E-2</v>
      </c>
      <c r="Z14" s="19">
        <v>1.9390031581992699E-2</v>
      </c>
      <c r="AA14" s="19">
        <v>4.9592128318684203E-2</v>
      </c>
      <c r="AB14" s="19">
        <v>4.78486539454386E-2</v>
      </c>
      <c r="AC14" s="19">
        <v>2.58187818495796E-2</v>
      </c>
      <c r="AD14" s="19">
        <v>2.47298199245909E-2</v>
      </c>
      <c r="AE14" s="19"/>
      <c r="AF14" s="19">
        <v>3.1963917620598997E-2</v>
      </c>
      <c r="AG14" s="19">
        <v>2.6217977214485801E-2</v>
      </c>
      <c r="AH14" s="19">
        <v>2.8604177611089899E-2</v>
      </c>
      <c r="AI14" s="19">
        <v>4.3372656674870898E-2</v>
      </c>
      <c r="AJ14" s="19"/>
      <c r="AK14" s="19">
        <v>0</v>
      </c>
      <c r="AL14" s="19">
        <v>3.2981813498206503E-2</v>
      </c>
      <c r="AM14" s="19"/>
      <c r="AN14" s="19">
        <v>2.1658483143118398E-2</v>
      </c>
      <c r="AO14" s="19">
        <v>1.0780718143724799E-2</v>
      </c>
      <c r="AP14" s="19">
        <v>3.6834802667748398E-2</v>
      </c>
      <c r="AQ14" s="19">
        <v>5.1591022444944297E-2</v>
      </c>
      <c r="AR14" s="19">
        <v>2.93386019046342E-2</v>
      </c>
      <c r="AS14" s="19">
        <v>7.4036680585674003E-2</v>
      </c>
      <c r="AT14" s="19"/>
      <c r="AU14" s="19">
        <v>2.5910091576474201E-2</v>
      </c>
      <c r="AV14" s="19">
        <v>3.1395127559448698E-2</v>
      </c>
      <c r="AW14" s="19"/>
      <c r="AX14" s="19">
        <v>2.1249043133435501E-2</v>
      </c>
      <c r="AY14" s="19">
        <v>3.1444472872709503E-2</v>
      </c>
      <c r="AZ14" s="19"/>
      <c r="BA14" s="19">
        <v>3.2257962851592402E-2</v>
      </c>
      <c r="BB14" s="19">
        <v>1.4806223495926901E-2</v>
      </c>
      <c r="BC14" s="19"/>
      <c r="BD14" s="19">
        <v>3.4718690878318102E-2</v>
      </c>
      <c r="BE14" s="19"/>
      <c r="BF14" s="19">
        <v>3.0286289805959501E-2</v>
      </c>
      <c r="BG14" s="19"/>
      <c r="BH14" s="19">
        <v>5.1031472096512702E-2</v>
      </c>
      <c r="BI14" s="19"/>
      <c r="BJ14" s="19">
        <v>3.79995390923367E-2</v>
      </c>
      <c r="BK14" s="19"/>
      <c r="BL14" s="19">
        <v>3.5749486648382303E-2</v>
      </c>
      <c r="BM14" s="19">
        <v>2.48222368563394E-2</v>
      </c>
      <c r="BN14" s="19">
        <v>3.5521378333769497E-2</v>
      </c>
      <c r="BO14" s="19">
        <v>2.2536905948349301E-2</v>
      </c>
      <c r="BP14" s="19"/>
      <c r="BQ14" s="19">
        <v>3.34307649798E-2</v>
      </c>
      <c r="BR14" s="19">
        <v>2.07254787359758E-2</v>
      </c>
      <c r="BS14" s="19">
        <v>1.7283176282900801E-2</v>
      </c>
      <c r="BT14" s="19">
        <v>4.0421416015126298E-2</v>
      </c>
      <c r="BU14" s="19">
        <v>4.0022169933153003E-2</v>
      </c>
      <c r="BV14" s="19">
        <v>3.81506848731148E-2</v>
      </c>
      <c r="BW14" s="19"/>
      <c r="BX14" s="19">
        <v>2.9561348581786901E-2</v>
      </c>
      <c r="BY14" s="19">
        <v>2.0455963839426598E-2</v>
      </c>
      <c r="BZ14" s="19">
        <v>3.02833422286642E-2</v>
      </c>
      <c r="CA14" s="19">
        <v>2.8897289301964401E-2</v>
      </c>
      <c r="CB14" s="19">
        <v>3.1834955057687402E-2</v>
      </c>
      <c r="CC14" s="19">
        <v>0</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CC19"/>
  <sheetViews>
    <sheetView showGridLines="0" topLeftCell="A5" workbookViewId="0">
      <pane xSplit="2" topLeftCell="C1" activePane="topRight" state="frozen"/>
      <selection pane="topRight" activeCell="BF10" sqref="BF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439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0.385848354226973</v>
      </c>
      <c r="D9" s="17">
        <v>0.370942791136256</v>
      </c>
      <c r="E9" s="17">
        <v>0.40228573442994497</v>
      </c>
      <c r="F9" s="17"/>
      <c r="G9" s="17">
        <v>0.244098792409494</v>
      </c>
      <c r="H9" s="17">
        <v>0.30786338487238801</v>
      </c>
      <c r="I9" s="17">
        <v>0.32249318553712297</v>
      </c>
      <c r="J9" s="17">
        <v>0.43433521698796901</v>
      </c>
      <c r="K9" s="17">
        <v>0.42445305253934901</v>
      </c>
      <c r="L9" s="17">
        <v>0.51678956909917995</v>
      </c>
      <c r="M9" s="17"/>
      <c r="N9" s="17">
        <v>0.39766973883097501</v>
      </c>
      <c r="O9" s="17">
        <v>0.36208552541014</v>
      </c>
      <c r="P9" s="17">
        <v>0.40493240569288003</v>
      </c>
      <c r="Q9" s="17">
        <v>0.38383533441350698</v>
      </c>
      <c r="R9" s="17"/>
      <c r="S9" s="17">
        <v>0.36790652645046201</v>
      </c>
      <c r="T9" s="17">
        <v>0.406453389629366</v>
      </c>
      <c r="U9" s="17">
        <v>0.480007381719744</v>
      </c>
      <c r="V9" s="17">
        <v>0.37192833262335601</v>
      </c>
      <c r="W9" s="17">
        <v>0.425077639961708</v>
      </c>
      <c r="X9" s="17">
        <v>0.333608333692195</v>
      </c>
      <c r="Y9" s="17">
        <v>0.36059406505414299</v>
      </c>
      <c r="Z9" s="17">
        <v>0.491263622881011</v>
      </c>
      <c r="AA9" s="17">
        <v>0.3947451553513</v>
      </c>
      <c r="AB9" s="17">
        <v>0.32381646567960298</v>
      </c>
      <c r="AC9" s="17">
        <v>0.35520917059426399</v>
      </c>
      <c r="AD9" s="17">
        <v>0.365573202069646</v>
      </c>
      <c r="AE9" s="17"/>
      <c r="AF9" s="17">
        <v>0.38680612317184299</v>
      </c>
      <c r="AG9" s="17">
        <v>0.34533579766592398</v>
      </c>
      <c r="AH9" s="17">
        <v>0.33894510919223497</v>
      </c>
      <c r="AI9" s="17">
        <v>0.38823747954515198</v>
      </c>
      <c r="AJ9" s="17"/>
      <c r="AK9" s="17">
        <v>0.45470874284663798</v>
      </c>
      <c r="AL9" s="17">
        <v>0.35413566694652199</v>
      </c>
      <c r="AM9" s="17"/>
      <c r="AN9" s="17">
        <v>0.365157120617562</v>
      </c>
      <c r="AO9" s="17">
        <v>0.39414623177193597</v>
      </c>
      <c r="AP9" s="17">
        <v>0.35376908106313398</v>
      </c>
      <c r="AQ9" s="17">
        <v>0.384143556346286</v>
      </c>
      <c r="AR9" s="17">
        <v>0.44900652948476</v>
      </c>
      <c r="AS9" s="17">
        <v>0.39824314598562899</v>
      </c>
      <c r="AT9" s="17"/>
      <c r="AU9" s="17">
        <v>0.420701015790021</v>
      </c>
      <c r="AV9" s="17">
        <v>0.33830223080884902</v>
      </c>
      <c r="AW9" s="17"/>
      <c r="AX9" s="17">
        <v>0.38343679604515102</v>
      </c>
      <c r="AY9" s="17">
        <v>0.38643271180628203</v>
      </c>
      <c r="AZ9" s="17"/>
      <c r="BA9" s="17">
        <v>0.39676739356930302</v>
      </c>
      <c r="BB9" s="17">
        <v>0.31397109065293299</v>
      </c>
      <c r="BC9" s="17"/>
      <c r="BD9" s="17">
        <v>0.435733885489415</v>
      </c>
      <c r="BE9" s="17"/>
      <c r="BF9" s="17">
        <v>0.447694741138223</v>
      </c>
      <c r="BG9" s="17"/>
      <c r="BH9" s="17">
        <v>0.32113383255201899</v>
      </c>
      <c r="BI9" s="17"/>
      <c r="BJ9" s="17">
        <v>0.35668398594121298</v>
      </c>
      <c r="BK9" s="17"/>
      <c r="BL9" s="17">
        <v>0.20101561586592501</v>
      </c>
      <c r="BM9" s="17">
        <v>0.49131227964523499</v>
      </c>
      <c r="BN9" s="17">
        <v>0.43173608967133098</v>
      </c>
      <c r="BO9" s="17">
        <v>0.356271348669915</v>
      </c>
      <c r="BP9" s="17"/>
      <c r="BQ9" s="17">
        <v>0.35639079918300898</v>
      </c>
      <c r="BR9" s="17">
        <v>0.51597440361439195</v>
      </c>
      <c r="BS9" s="17">
        <v>0.35499773900673798</v>
      </c>
      <c r="BT9" s="17">
        <v>0.37273798621552801</v>
      </c>
      <c r="BU9" s="17">
        <v>0.34529515744889899</v>
      </c>
      <c r="BV9" s="17">
        <v>0.38129983044793297</v>
      </c>
      <c r="BW9" s="17"/>
      <c r="BX9" s="17">
        <v>0.35610138827694399</v>
      </c>
      <c r="BY9" s="17">
        <v>0.50002838376534597</v>
      </c>
      <c r="BZ9" s="17">
        <v>0.42434817637657601</v>
      </c>
      <c r="CA9" s="17">
        <v>0.40169184696364602</v>
      </c>
      <c r="CB9" s="17">
        <v>0.32221493806702101</v>
      </c>
      <c r="CC9" s="17">
        <v>0.24357429837734501</v>
      </c>
    </row>
    <row r="10" spans="2:81" x14ac:dyDescent="0.35">
      <c r="B10" s="18" t="s">
        <v>58</v>
      </c>
      <c r="C10" s="17">
        <v>0.15039665909301</v>
      </c>
      <c r="D10" s="17">
        <v>0.158011244029686</v>
      </c>
      <c r="E10" s="17">
        <v>0.143827505317945</v>
      </c>
      <c r="F10" s="17"/>
      <c r="G10" s="17">
        <v>0.23661620458677299</v>
      </c>
      <c r="H10" s="17">
        <v>0.16444336729373399</v>
      </c>
      <c r="I10" s="17">
        <v>0.14117959298757099</v>
      </c>
      <c r="J10" s="17">
        <v>0.150061836506758</v>
      </c>
      <c r="K10" s="17">
        <v>0.14598801679315901</v>
      </c>
      <c r="L10" s="17">
        <v>9.8498238488782794E-2</v>
      </c>
      <c r="M10" s="17"/>
      <c r="N10" s="17">
        <v>0.153372858002219</v>
      </c>
      <c r="O10" s="17">
        <v>0.16070844372443399</v>
      </c>
      <c r="P10" s="17">
        <v>0.113627471588384</v>
      </c>
      <c r="Q10" s="17">
        <v>0.16806566852357399</v>
      </c>
      <c r="R10" s="17"/>
      <c r="S10" s="17">
        <v>0.19620380158814699</v>
      </c>
      <c r="T10" s="17">
        <v>0.130263756211217</v>
      </c>
      <c r="U10" s="17">
        <v>0.10166781945391901</v>
      </c>
      <c r="V10" s="17">
        <v>0.15846804774084899</v>
      </c>
      <c r="W10" s="17">
        <v>0.14185329125166199</v>
      </c>
      <c r="X10" s="17">
        <v>0.15186122075811201</v>
      </c>
      <c r="Y10" s="17">
        <v>0.13079043158708301</v>
      </c>
      <c r="Z10" s="17">
        <v>0.10253313581724301</v>
      </c>
      <c r="AA10" s="17">
        <v>0.18381238170606001</v>
      </c>
      <c r="AB10" s="17">
        <v>0.124403801159453</v>
      </c>
      <c r="AC10" s="17">
        <v>0.140106822568423</v>
      </c>
      <c r="AD10" s="17">
        <v>0.20956984298596101</v>
      </c>
      <c r="AE10" s="17"/>
      <c r="AF10" s="17">
        <v>0.14958435325708899</v>
      </c>
      <c r="AG10" s="17">
        <v>0.125086904398333</v>
      </c>
      <c r="AH10" s="17">
        <v>0.14411134267042999</v>
      </c>
      <c r="AI10" s="17">
        <v>0.18665625380179199</v>
      </c>
      <c r="AJ10" s="17"/>
      <c r="AK10" s="17">
        <v>0.17688609225787699</v>
      </c>
      <c r="AL10" s="17">
        <v>0.17585489693072501</v>
      </c>
      <c r="AM10" s="17"/>
      <c r="AN10" s="17">
        <v>0.158862593767543</v>
      </c>
      <c r="AO10" s="17">
        <v>0.171546450131742</v>
      </c>
      <c r="AP10" s="17">
        <v>0.14348951910389901</v>
      </c>
      <c r="AQ10" s="17">
        <v>0.14028666061137099</v>
      </c>
      <c r="AR10" s="17">
        <v>0.12366924052129601</v>
      </c>
      <c r="AS10" s="17">
        <v>0.10299851500264801</v>
      </c>
      <c r="AT10" s="17"/>
      <c r="AU10" s="17">
        <v>0.13546738648513501</v>
      </c>
      <c r="AV10" s="17">
        <v>0.17293416128858199</v>
      </c>
      <c r="AW10" s="17"/>
      <c r="AX10" s="17">
        <v>0.153080979008545</v>
      </c>
      <c r="AY10" s="17">
        <v>0.14974620715709699</v>
      </c>
      <c r="AZ10" s="17"/>
      <c r="BA10" s="17">
        <v>0.143919427639396</v>
      </c>
      <c r="BB10" s="17">
        <v>0.19213947674774401</v>
      </c>
      <c r="BC10" s="17"/>
      <c r="BD10" s="17">
        <v>0.138265270963355</v>
      </c>
      <c r="BE10" s="17"/>
      <c r="BF10" s="17">
        <v>0.134381304340981</v>
      </c>
      <c r="BG10" s="17"/>
      <c r="BH10" s="17">
        <v>0.100871263112989</v>
      </c>
      <c r="BI10" s="17"/>
      <c r="BJ10" s="17">
        <v>0.15280090282636299</v>
      </c>
      <c r="BK10" s="17"/>
      <c r="BL10" s="17">
        <v>0.156950565056175</v>
      </c>
      <c r="BM10" s="17">
        <v>0.137567572346599</v>
      </c>
      <c r="BN10" s="17">
        <v>0.12337125346812799</v>
      </c>
      <c r="BO10" s="17">
        <v>0.191490909007133</v>
      </c>
      <c r="BP10" s="17"/>
      <c r="BQ10" s="17">
        <v>0.16713435184150999</v>
      </c>
      <c r="BR10" s="17">
        <v>0.11397519264365299</v>
      </c>
      <c r="BS10" s="17">
        <v>0.13776942485895599</v>
      </c>
      <c r="BT10" s="17">
        <v>0.19723118960511199</v>
      </c>
      <c r="BU10" s="17">
        <v>0.23060925765915399</v>
      </c>
      <c r="BV10" s="17">
        <v>0.12941599944176899</v>
      </c>
      <c r="BW10" s="17"/>
      <c r="BX10" s="17">
        <v>0.15576192966527899</v>
      </c>
      <c r="BY10" s="17">
        <v>0.128189440928484</v>
      </c>
      <c r="BZ10" s="17">
        <v>0.12853956886228099</v>
      </c>
      <c r="CA10" s="17">
        <v>0.17945180507429101</v>
      </c>
      <c r="CB10" s="17">
        <v>0.19630351997068701</v>
      </c>
      <c r="CC10" s="17">
        <v>0.15003585677362699</v>
      </c>
    </row>
    <row r="11" spans="2:81" x14ac:dyDescent="0.35">
      <c r="B11" s="18" t="s">
        <v>59</v>
      </c>
      <c r="C11" s="17">
        <v>0.18481763966572601</v>
      </c>
      <c r="D11" s="17">
        <v>0.18299516106658401</v>
      </c>
      <c r="E11" s="17">
        <v>0.18494266815527999</v>
      </c>
      <c r="F11" s="17"/>
      <c r="G11" s="17">
        <v>0.23797196162591799</v>
      </c>
      <c r="H11" s="17">
        <v>0.21727194139873901</v>
      </c>
      <c r="I11" s="17">
        <v>0.18662668089956599</v>
      </c>
      <c r="J11" s="17">
        <v>0.195489935283883</v>
      </c>
      <c r="K11" s="17">
        <v>0.172171160731555</v>
      </c>
      <c r="L11" s="17">
        <v>0.128043260993594</v>
      </c>
      <c r="M11" s="17"/>
      <c r="N11" s="17">
        <v>0.190726603139136</v>
      </c>
      <c r="O11" s="17">
        <v>0.18334645381769701</v>
      </c>
      <c r="P11" s="17">
        <v>0.20585620199210899</v>
      </c>
      <c r="Q11" s="17">
        <v>0.16215133105402299</v>
      </c>
      <c r="R11" s="17"/>
      <c r="S11" s="17">
        <v>0.21289573194143099</v>
      </c>
      <c r="T11" s="17">
        <v>0.16472661875500499</v>
      </c>
      <c r="U11" s="17">
        <v>0.18134952012942199</v>
      </c>
      <c r="V11" s="17">
        <v>0.14553553048269799</v>
      </c>
      <c r="W11" s="17">
        <v>0.18268540440984199</v>
      </c>
      <c r="X11" s="17">
        <v>0.22610751891990499</v>
      </c>
      <c r="Y11" s="17">
        <v>0.20871425915398001</v>
      </c>
      <c r="Z11" s="17">
        <v>0.17343477136023999</v>
      </c>
      <c r="AA11" s="17">
        <v>0.17832055011649101</v>
      </c>
      <c r="AB11" s="17">
        <v>0.21427423252745101</v>
      </c>
      <c r="AC11" s="17">
        <v>0.158827570822207</v>
      </c>
      <c r="AD11" s="17">
        <v>7.7937204136277805E-2</v>
      </c>
      <c r="AE11" s="17"/>
      <c r="AF11" s="17">
        <v>0.18548111970317599</v>
      </c>
      <c r="AG11" s="17">
        <v>0.21149208632991501</v>
      </c>
      <c r="AH11" s="17">
        <v>0.18768091928530101</v>
      </c>
      <c r="AI11" s="17">
        <v>9.4867291436364298E-2</v>
      </c>
      <c r="AJ11" s="17"/>
      <c r="AK11" s="17">
        <v>0.18443075078032301</v>
      </c>
      <c r="AL11" s="17">
        <v>0.24249278305577801</v>
      </c>
      <c r="AM11" s="17"/>
      <c r="AN11" s="17">
        <v>0.19094358267200101</v>
      </c>
      <c r="AO11" s="17">
        <v>0.17543227342743101</v>
      </c>
      <c r="AP11" s="17">
        <v>0.186845629864618</v>
      </c>
      <c r="AQ11" s="17">
        <v>0.19852487007708899</v>
      </c>
      <c r="AR11" s="17">
        <v>0.151591311478045</v>
      </c>
      <c r="AS11" s="17">
        <v>0.20789056159713001</v>
      </c>
      <c r="AT11" s="17"/>
      <c r="AU11" s="17">
        <v>0.18774519042915799</v>
      </c>
      <c r="AV11" s="17">
        <v>0.17783452456200199</v>
      </c>
      <c r="AW11" s="17"/>
      <c r="AX11" s="17">
        <v>0.15159110250838101</v>
      </c>
      <c r="AY11" s="17">
        <v>0.19286893984518899</v>
      </c>
      <c r="AZ11" s="17"/>
      <c r="BA11" s="17">
        <v>0.179525521546189</v>
      </c>
      <c r="BB11" s="17">
        <v>0.215822533100304</v>
      </c>
      <c r="BC11" s="17"/>
      <c r="BD11" s="17">
        <v>0.157073677947761</v>
      </c>
      <c r="BE11" s="17"/>
      <c r="BF11" s="17">
        <v>0.165583790382061</v>
      </c>
      <c r="BG11" s="17"/>
      <c r="BH11" s="17">
        <v>0.24932249659435801</v>
      </c>
      <c r="BI11" s="17"/>
      <c r="BJ11" s="17">
        <v>0.21002274971714499</v>
      </c>
      <c r="BK11" s="17"/>
      <c r="BL11" s="17">
        <v>0.227864125543771</v>
      </c>
      <c r="BM11" s="17">
        <v>0.16245566167408301</v>
      </c>
      <c r="BN11" s="17">
        <v>0.16576813255537301</v>
      </c>
      <c r="BO11" s="17">
        <v>0.199245990506392</v>
      </c>
      <c r="BP11" s="17"/>
      <c r="BQ11" s="17">
        <v>0.19937678573808801</v>
      </c>
      <c r="BR11" s="17">
        <v>0.17563767312994999</v>
      </c>
      <c r="BS11" s="17">
        <v>0.21286857923855099</v>
      </c>
      <c r="BT11" s="17">
        <v>0.12423981838543301</v>
      </c>
      <c r="BU11" s="17">
        <v>0.14924324724249799</v>
      </c>
      <c r="BV11" s="17">
        <v>0.17146297559402299</v>
      </c>
      <c r="BW11" s="17"/>
      <c r="BX11" s="17">
        <v>0.19969458787260499</v>
      </c>
      <c r="BY11" s="17">
        <v>0.171379265563396</v>
      </c>
      <c r="BZ11" s="17">
        <v>0.17945414921336</v>
      </c>
      <c r="CA11" s="17">
        <v>0.13972854825022701</v>
      </c>
      <c r="CB11" s="17">
        <v>0.16912268040119199</v>
      </c>
      <c r="CC11" s="17">
        <v>0.25346152130400601</v>
      </c>
    </row>
    <row r="12" spans="2:81" x14ac:dyDescent="0.35">
      <c r="B12" s="18" t="s">
        <v>102</v>
      </c>
      <c r="C12" s="17">
        <v>9.6346077039624001E-2</v>
      </c>
      <c r="D12" s="17">
        <v>9.9254380728171804E-2</v>
      </c>
      <c r="E12" s="17">
        <v>9.4130116659140103E-2</v>
      </c>
      <c r="F12" s="17"/>
      <c r="G12" s="17">
        <v>0.11442793395385201</v>
      </c>
      <c r="H12" s="17">
        <v>0.146705277411664</v>
      </c>
      <c r="I12" s="17">
        <v>0.119427635675125</v>
      </c>
      <c r="J12" s="17">
        <v>5.9206350742188399E-2</v>
      </c>
      <c r="K12" s="17">
        <v>4.1262976382126303E-2</v>
      </c>
      <c r="L12" s="17">
        <v>9.3258429631121798E-2</v>
      </c>
      <c r="M12" s="17"/>
      <c r="N12" s="17">
        <v>9.5713851317843698E-2</v>
      </c>
      <c r="O12" s="17">
        <v>0.123541787280988</v>
      </c>
      <c r="P12" s="17">
        <v>8.6214422950948305E-2</v>
      </c>
      <c r="Q12" s="17">
        <v>7.7767371869614896E-2</v>
      </c>
      <c r="R12" s="17"/>
      <c r="S12" s="17">
        <v>0.103313451782351</v>
      </c>
      <c r="T12" s="17">
        <v>0.13737177021740299</v>
      </c>
      <c r="U12" s="17">
        <v>5.7413122192919698E-2</v>
      </c>
      <c r="V12" s="17">
        <v>9.4240411280958503E-2</v>
      </c>
      <c r="W12" s="17">
        <v>0.111711425257876</v>
      </c>
      <c r="X12" s="17">
        <v>0.112610432457513</v>
      </c>
      <c r="Y12" s="17">
        <v>8.8202950534789604E-2</v>
      </c>
      <c r="Z12" s="17">
        <v>6.3603451032789804E-2</v>
      </c>
      <c r="AA12" s="17">
        <v>7.2996944694451699E-2</v>
      </c>
      <c r="AB12" s="17">
        <v>8.5501179224346802E-2</v>
      </c>
      <c r="AC12" s="17">
        <v>7.6465355587624503E-2</v>
      </c>
      <c r="AD12" s="17">
        <v>0.134980192067817</v>
      </c>
      <c r="AE12" s="17"/>
      <c r="AF12" s="17">
        <v>9.8526304691908997E-2</v>
      </c>
      <c r="AG12" s="17">
        <v>8.2599303911615296E-2</v>
      </c>
      <c r="AH12" s="17">
        <v>5.5727671024874303E-2</v>
      </c>
      <c r="AI12" s="17">
        <v>9.58937327735324E-2</v>
      </c>
      <c r="AJ12" s="17"/>
      <c r="AK12" s="17">
        <v>0.117906253184513</v>
      </c>
      <c r="AL12" s="17">
        <v>7.7620654669054504E-2</v>
      </c>
      <c r="AM12" s="17"/>
      <c r="AN12" s="17">
        <v>0.106838847044965</v>
      </c>
      <c r="AO12" s="17">
        <v>0.104570352222945</v>
      </c>
      <c r="AP12" s="17">
        <v>0.107570840095387</v>
      </c>
      <c r="AQ12" s="17">
        <v>7.3505583013053793E-2</v>
      </c>
      <c r="AR12" s="17">
        <v>7.5033245848821997E-2</v>
      </c>
      <c r="AS12" s="17">
        <v>0.10266253229840799</v>
      </c>
      <c r="AT12" s="17"/>
      <c r="AU12" s="17">
        <v>8.5754088928727601E-2</v>
      </c>
      <c r="AV12" s="17">
        <v>0.110608194559932</v>
      </c>
      <c r="AW12" s="17"/>
      <c r="AX12" s="17">
        <v>9.9698043273343404E-2</v>
      </c>
      <c r="AY12" s="17">
        <v>9.55338441484474E-2</v>
      </c>
      <c r="AZ12" s="17"/>
      <c r="BA12" s="17">
        <v>8.7004214407674696E-2</v>
      </c>
      <c r="BB12" s="17">
        <v>0.152202005259964</v>
      </c>
      <c r="BC12" s="17"/>
      <c r="BD12" s="17">
        <v>9.1961305852840597E-2</v>
      </c>
      <c r="BE12" s="17"/>
      <c r="BF12" s="17">
        <v>8.5003340452255605E-2</v>
      </c>
      <c r="BG12" s="17"/>
      <c r="BH12" s="17">
        <v>8.6569061239892997E-2</v>
      </c>
      <c r="BI12" s="17"/>
      <c r="BJ12" s="17">
        <v>5.8248108151445301E-2</v>
      </c>
      <c r="BK12" s="17"/>
      <c r="BL12" s="17">
        <v>0.106884223157743</v>
      </c>
      <c r="BM12" s="17">
        <v>8.3582396269626394E-2</v>
      </c>
      <c r="BN12" s="17">
        <v>0.102419890859354</v>
      </c>
      <c r="BO12" s="17">
        <v>9.5050559675153495E-2</v>
      </c>
      <c r="BP12" s="17"/>
      <c r="BQ12" s="17">
        <v>0.106659494453509</v>
      </c>
      <c r="BR12" s="17">
        <v>6.9841793588879E-2</v>
      </c>
      <c r="BS12" s="17">
        <v>9.3063194841154606E-2</v>
      </c>
      <c r="BT12" s="17">
        <v>8.9622099004120798E-2</v>
      </c>
      <c r="BU12" s="17">
        <v>7.4302810576451897E-2</v>
      </c>
      <c r="BV12" s="17">
        <v>0.105758160995616</v>
      </c>
      <c r="BW12" s="17"/>
      <c r="BX12" s="17">
        <v>0.11530091496539201</v>
      </c>
      <c r="BY12" s="17">
        <v>7.9791688749491094E-2</v>
      </c>
      <c r="BZ12" s="17">
        <v>7.2976059639685106E-2</v>
      </c>
      <c r="CA12" s="17">
        <v>0.103148802081496</v>
      </c>
      <c r="CB12" s="17">
        <v>0.12797620819945099</v>
      </c>
      <c r="CC12" s="17">
        <v>0.113201682056707</v>
      </c>
    </row>
    <row r="13" spans="2:81" x14ac:dyDescent="0.35">
      <c r="B13" s="18" t="s">
        <v>429</v>
      </c>
      <c r="C13" s="17">
        <v>0.13570911623008999</v>
      </c>
      <c r="D13" s="17">
        <v>0.14707712885625701</v>
      </c>
      <c r="E13" s="17">
        <v>0.12382475067392699</v>
      </c>
      <c r="F13" s="17"/>
      <c r="G13" s="17">
        <v>0.115041627610199</v>
      </c>
      <c r="H13" s="17">
        <v>0.119975450313465</v>
      </c>
      <c r="I13" s="17">
        <v>0.15389333715498399</v>
      </c>
      <c r="J13" s="17">
        <v>0.128610957204916</v>
      </c>
      <c r="K13" s="17">
        <v>0.17369799731851901</v>
      </c>
      <c r="L13" s="17">
        <v>0.125947138771347</v>
      </c>
      <c r="M13" s="17"/>
      <c r="N13" s="17">
        <v>0.123365873645826</v>
      </c>
      <c r="O13" s="17">
        <v>0.120361359789158</v>
      </c>
      <c r="P13" s="17">
        <v>0.14531157808487</v>
      </c>
      <c r="Q13" s="17">
        <v>0.15379209038326699</v>
      </c>
      <c r="R13" s="17"/>
      <c r="S13" s="17">
        <v>0.10431906201608</v>
      </c>
      <c r="T13" s="17">
        <v>0.120792346958095</v>
      </c>
      <c r="U13" s="17">
        <v>0.149751764991054</v>
      </c>
      <c r="V13" s="17">
        <v>0.15327184479493</v>
      </c>
      <c r="W13" s="17">
        <v>0.110543613758729</v>
      </c>
      <c r="X13" s="17">
        <v>0.10090247379900801</v>
      </c>
      <c r="Y13" s="17">
        <v>0.142707717210727</v>
      </c>
      <c r="Z13" s="17">
        <v>0.14736224662279601</v>
      </c>
      <c r="AA13" s="17">
        <v>0.114983071661044</v>
      </c>
      <c r="AB13" s="17">
        <v>0.187458129317949</v>
      </c>
      <c r="AC13" s="17">
        <v>0.215313224371628</v>
      </c>
      <c r="AD13" s="17">
        <v>0.18720973881570699</v>
      </c>
      <c r="AE13" s="17"/>
      <c r="AF13" s="17">
        <v>0.128920263395575</v>
      </c>
      <c r="AG13" s="17">
        <v>0.19118441991632601</v>
      </c>
      <c r="AH13" s="17">
        <v>0.21378565232714</v>
      </c>
      <c r="AI13" s="17">
        <v>0.19097258576828799</v>
      </c>
      <c r="AJ13" s="17"/>
      <c r="AK13" s="17">
        <v>6.6068160930648795E-2</v>
      </c>
      <c r="AL13" s="17">
        <v>0.10725847703451</v>
      </c>
      <c r="AM13" s="17"/>
      <c r="AN13" s="17">
        <v>0.136205441026268</v>
      </c>
      <c r="AO13" s="17">
        <v>0.12483992201798499</v>
      </c>
      <c r="AP13" s="17">
        <v>0.17320823693119999</v>
      </c>
      <c r="AQ13" s="17">
        <v>0.14311112659126099</v>
      </c>
      <c r="AR13" s="17">
        <v>0.120708580582883</v>
      </c>
      <c r="AS13" s="17">
        <v>0.112018500938476</v>
      </c>
      <c r="AT13" s="17"/>
      <c r="AU13" s="17">
        <v>0.13499134229531001</v>
      </c>
      <c r="AV13" s="17">
        <v>0.13695648801395799</v>
      </c>
      <c r="AW13" s="17"/>
      <c r="AX13" s="17">
        <v>0.181739626071725</v>
      </c>
      <c r="AY13" s="17">
        <v>0.124555216851599</v>
      </c>
      <c r="AZ13" s="17"/>
      <c r="BA13" s="17">
        <v>0.14272134152885799</v>
      </c>
      <c r="BB13" s="17">
        <v>9.5122404511452804E-2</v>
      </c>
      <c r="BC13" s="17"/>
      <c r="BD13" s="17">
        <v>0.125298643679294</v>
      </c>
      <c r="BE13" s="17"/>
      <c r="BF13" s="17">
        <v>0.11669608850402401</v>
      </c>
      <c r="BG13" s="17"/>
      <c r="BH13" s="17">
        <v>0.191307615585708</v>
      </c>
      <c r="BI13" s="17"/>
      <c r="BJ13" s="17">
        <v>0.14265360430857599</v>
      </c>
      <c r="BK13" s="17"/>
      <c r="BL13" s="17">
        <v>0.27026067590195102</v>
      </c>
      <c r="BM13" s="17">
        <v>8.9386288463123006E-2</v>
      </c>
      <c r="BN13" s="17">
        <v>0.125403365122146</v>
      </c>
      <c r="BO13" s="17">
        <v>9.6702752025492805E-2</v>
      </c>
      <c r="BP13" s="17"/>
      <c r="BQ13" s="17">
        <v>0.12405273741046</v>
      </c>
      <c r="BR13" s="17">
        <v>9.5338078226247805E-2</v>
      </c>
      <c r="BS13" s="17">
        <v>0.16065616850881401</v>
      </c>
      <c r="BT13" s="17">
        <v>0.16953204294261101</v>
      </c>
      <c r="BU13" s="17">
        <v>0.14503711185757601</v>
      </c>
      <c r="BV13" s="17">
        <v>0.13832558829536701</v>
      </c>
      <c r="BW13" s="17"/>
      <c r="BX13" s="17">
        <v>0.13350495012896901</v>
      </c>
      <c r="BY13" s="17">
        <v>9.4468146216948504E-2</v>
      </c>
      <c r="BZ13" s="17">
        <v>0.14329469838527001</v>
      </c>
      <c r="CA13" s="17">
        <v>0.134536579675891</v>
      </c>
      <c r="CB13" s="17">
        <v>0.13954417413833101</v>
      </c>
      <c r="CC13" s="17">
        <v>0.17693648428907899</v>
      </c>
    </row>
    <row r="14" spans="2:81" x14ac:dyDescent="0.35">
      <c r="B14" s="18" t="s">
        <v>87</v>
      </c>
      <c r="C14" s="19">
        <v>4.68821537445758E-2</v>
      </c>
      <c r="D14" s="19">
        <v>4.1719294183045701E-2</v>
      </c>
      <c r="E14" s="19">
        <v>5.0989224763762699E-2</v>
      </c>
      <c r="F14" s="19"/>
      <c r="G14" s="19">
        <v>5.1843479813765102E-2</v>
      </c>
      <c r="H14" s="19">
        <v>4.3740578710010199E-2</v>
      </c>
      <c r="I14" s="19">
        <v>7.6379567745631094E-2</v>
      </c>
      <c r="J14" s="19">
        <v>3.2295703274285499E-2</v>
      </c>
      <c r="K14" s="19">
        <v>4.2426796235291199E-2</v>
      </c>
      <c r="L14" s="19">
        <v>3.7463363015974797E-2</v>
      </c>
      <c r="M14" s="19"/>
      <c r="N14" s="19">
        <v>3.9151075063999903E-2</v>
      </c>
      <c r="O14" s="19">
        <v>4.99564299775834E-2</v>
      </c>
      <c r="P14" s="19">
        <v>4.4057919690808599E-2</v>
      </c>
      <c r="Q14" s="19">
        <v>5.4388203756013997E-2</v>
      </c>
      <c r="R14" s="19"/>
      <c r="S14" s="19">
        <v>1.53614262215282E-2</v>
      </c>
      <c r="T14" s="19">
        <v>4.0392118228913997E-2</v>
      </c>
      <c r="U14" s="19">
        <v>2.9810391512941799E-2</v>
      </c>
      <c r="V14" s="19">
        <v>7.6555833077209201E-2</v>
      </c>
      <c r="W14" s="19">
        <v>2.8128625360183099E-2</v>
      </c>
      <c r="X14" s="19">
        <v>7.4910020373267203E-2</v>
      </c>
      <c r="Y14" s="19">
        <v>6.8990576459277697E-2</v>
      </c>
      <c r="Z14" s="19">
        <v>2.1802772285918998E-2</v>
      </c>
      <c r="AA14" s="19">
        <v>5.5141896470652797E-2</v>
      </c>
      <c r="AB14" s="19">
        <v>6.4546192091197094E-2</v>
      </c>
      <c r="AC14" s="19">
        <v>5.4077856055852899E-2</v>
      </c>
      <c r="AD14" s="19">
        <v>2.47298199245909E-2</v>
      </c>
      <c r="AE14" s="19"/>
      <c r="AF14" s="19">
        <v>5.0681835780408399E-2</v>
      </c>
      <c r="AG14" s="19">
        <v>4.4301487777886603E-2</v>
      </c>
      <c r="AH14" s="19">
        <v>5.9749305500019702E-2</v>
      </c>
      <c r="AI14" s="19">
        <v>4.3372656674870898E-2</v>
      </c>
      <c r="AJ14" s="19"/>
      <c r="AK14" s="19">
        <v>0</v>
      </c>
      <c r="AL14" s="19">
        <v>4.2637521363411202E-2</v>
      </c>
      <c r="AM14" s="19"/>
      <c r="AN14" s="19">
        <v>4.1992414871660999E-2</v>
      </c>
      <c r="AO14" s="19">
        <v>2.94647704279614E-2</v>
      </c>
      <c r="AP14" s="19">
        <v>3.5116692941762499E-2</v>
      </c>
      <c r="AQ14" s="19">
        <v>6.0428203360938702E-2</v>
      </c>
      <c r="AR14" s="19">
        <v>7.9991092084193999E-2</v>
      </c>
      <c r="AS14" s="19">
        <v>7.6186744177708807E-2</v>
      </c>
      <c r="AT14" s="19"/>
      <c r="AU14" s="19">
        <v>3.53409760716481E-2</v>
      </c>
      <c r="AV14" s="19">
        <v>6.3364400766676904E-2</v>
      </c>
      <c r="AW14" s="19"/>
      <c r="AX14" s="19">
        <v>3.04534530928545E-2</v>
      </c>
      <c r="AY14" s="19">
        <v>5.0863080191384399E-2</v>
      </c>
      <c r="AZ14" s="19"/>
      <c r="BA14" s="19">
        <v>5.006210130858E-2</v>
      </c>
      <c r="BB14" s="19">
        <v>3.0742489727602702E-2</v>
      </c>
      <c r="BC14" s="19"/>
      <c r="BD14" s="19">
        <v>5.1667216067334799E-2</v>
      </c>
      <c r="BE14" s="19"/>
      <c r="BF14" s="19">
        <v>5.0640735182454197E-2</v>
      </c>
      <c r="BG14" s="19"/>
      <c r="BH14" s="19">
        <v>5.0795730915032603E-2</v>
      </c>
      <c r="BI14" s="19"/>
      <c r="BJ14" s="19">
        <v>7.9590649055257395E-2</v>
      </c>
      <c r="BK14" s="19"/>
      <c r="BL14" s="19">
        <v>3.7024794474435602E-2</v>
      </c>
      <c r="BM14" s="19">
        <v>3.5695801601333503E-2</v>
      </c>
      <c r="BN14" s="19">
        <v>5.13012683236687E-2</v>
      </c>
      <c r="BO14" s="19">
        <v>6.1238440115913603E-2</v>
      </c>
      <c r="BP14" s="19"/>
      <c r="BQ14" s="19">
        <v>4.6385831373425099E-2</v>
      </c>
      <c r="BR14" s="19">
        <v>2.9232858796878401E-2</v>
      </c>
      <c r="BS14" s="19">
        <v>4.0644893545787202E-2</v>
      </c>
      <c r="BT14" s="19">
        <v>4.6636863847196001E-2</v>
      </c>
      <c r="BU14" s="19">
        <v>5.5512415215420899E-2</v>
      </c>
      <c r="BV14" s="19">
        <v>7.3737445225292103E-2</v>
      </c>
      <c r="BW14" s="19"/>
      <c r="BX14" s="19">
        <v>3.9636229090810798E-2</v>
      </c>
      <c r="BY14" s="19">
        <v>2.6143074776333999E-2</v>
      </c>
      <c r="BZ14" s="19">
        <v>5.1387347522827899E-2</v>
      </c>
      <c r="CA14" s="19">
        <v>4.1442417954448897E-2</v>
      </c>
      <c r="CB14" s="19">
        <v>4.4838479223318801E-2</v>
      </c>
      <c r="CC14" s="19">
        <v>6.2790157199235294E-2</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CC19"/>
  <sheetViews>
    <sheetView showGridLines="0" workbookViewId="0">
      <pane xSplit="2" topLeftCell="C1" activePane="topRight" state="frozen"/>
      <selection pane="topRight" activeCell="BL9" sqref="BL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428</v>
      </c>
      <c r="C9" s="17">
        <v>0.71674939931445603</v>
      </c>
      <c r="D9" s="17">
        <v>0.68720760682836801</v>
      </c>
      <c r="E9" s="17">
        <v>0.74765642497255203</v>
      </c>
      <c r="F9" s="17"/>
      <c r="G9" s="17">
        <v>0.54349794371277305</v>
      </c>
      <c r="H9" s="17">
        <v>0.68344729576229701</v>
      </c>
      <c r="I9" s="17">
        <v>0.69293757371725695</v>
      </c>
      <c r="J9" s="17">
        <v>0.76260127768727204</v>
      </c>
      <c r="K9" s="17">
        <v>0.77948619231386995</v>
      </c>
      <c r="L9" s="17">
        <v>0.78861167768685803</v>
      </c>
      <c r="M9" s="17"/>
      <c r="N9" s="17">
        <v>0.75840747189800295</v>
      </c>
      <c r="O9" s="17">
        <v>0.67826423327846597</v>
      </c>
      <c r="P9" s="17">
        <v>0.68791774902043901</v>
      </c>
      <c r="Q9" s="17">
        <v>0.74248096152922105</v>
      </c>
      <c r="R9" s="17"/>
      <c r="S9" s="17">
        <v>0.67556622733795002</v>
      </c>
      <c r="T9" s="17">
        <v>0.73192152117144904</v>
      </c>
      <c r="U9" s="17">
        <v>0.77484658272682105</v>
      </c>
      <c r="V9" s="17">
        <v>0.68642718704121597</v>
      </c>
      <c r="W9" s="17">
        <v>0.70103326296728696</v>
      </c>
      <c r="X9" s="17">
        <v>0.68684542198813403</v>
      </c>
      <c r="Y9" s="17">
        <v>0.74943906903600699</v>
      </c>
      <c r="Z9" s="17">
        <v>0.78310392310769295</v>
      </c>
      <c r="AA9" s="17">
        <v>0.74701845221857099</v>
      </c>
      <c r="AB9" s="17">
        <v>0.67211424816058596</v>
      </c>
      <c r="AC9" s="17">
        <v>0.70807643397952702</v>
      </c>
      <c r="AD9" s="17">
        <v>0.78471076527837103</v>
      </c>
      <c r="AE9" s="17"/>
      <c r="AF9" s="17">
        <v>0.71401662429540202</v>
      </c>
      <c r="AG9" s="17">
        <v>0.68193331559501402</v>
      </c>
      <c r="AH9" s="17">
        <v>0.737986182236957</v>
      </c>
      <c r="AI9" s="17">
        <v>0.74101386692665205</v>
      </c>
      <c r="AJ9" s="17"/>
      <c r="AK9" s="17">
        <v>0.76031627043301397</v>
      </c>
      <c r="AL9" s="17">
        <v>0.80311440442112603</v>
      </c>
      <c r="AM9" s="17"/>
      <c r="AN9" s="17">
        <v>0.68275511607116601</v>
      </c>
      <c r="AO9" s="17">
        <v>0.76247415746745695</v>
      </c>
      <c r="AP9" s="17">
        <v>0.71871228217094196</v>
      </c>
      <c r="AQ9" s="17">
        <v>0.69120916037476199</v>
      </c>
      <c r="AR9" s="17">
        <v>0.77419446390038205</v>
      </c>
      <c r="AS9" s="17">
        <v>0.59830588976397603</v>
      </c>
      <c r="AT9" s="17"/>
      <c r="AU9" s="17">
        <v>0.74504000568336404</v>
      </c>
      <c r="AV9" s="17">
        <v>0.67723028324377199</v>
      </c>
      <c r="AW9" s="17"/>
      <c r="AX9" s="17">
        <v>0.72451636982452805</v>
      </c>
      <c r="AY9" s="17">
        <v>0.71486734309037603</v>
      </c>
      <c r="AZ9" s="17"/>
      <c r="BA9" s="17">
        <v>0.71914920274731997</v>
      </c>
      <c r="BB9" s="17">
        <v>0.69307801728165497</v>
      </c>
      <c r="BC9" s="17"/>
      <c r="BD9" s="17">
        <v>0.74854461193802801</v>
      </c>
      <c r="BE9" s="17"/>
      <c r="BF9" s="17">
        <v>0.74752374168792601</v>
      </c>
      <c r="BG9" s="17"/>
      <c r="BH9" s="17">
        <v>0.67144203040786798</v>
      </c>
      <c r="BI9" s="17"/>
      <c r="BJ9" s="17">
        <v>0.73525337875183905</v>
      </c>
      <c r="BK9" s="17"/>
      <c r="BL9" s="17">
        <v>0.62388731451242996</v>
      </c>
      <c r="BM9" s="17">
        <v>0.76487442657034999</v>
      </c>
      <c r="BN9" s="17">
        <v>0.76079110243784098</v>
      </c>
      <c r="BO9" s="17">
        <v>0.68224911563569401</v>
      </c>
      <c r="BP9" s="17"/>
      <c r="BQ9" s="17">
        <v>0.70336464401183996</v>
      </c>
      <c r="BR9" s="17">
        <v>0.79914606619372497</v>
      </c>
      <c r="BS9" s="17">
        <v>0.66626384296386598</v>
      </c>
      <c r="BT9" s="17">
        <v>0.69120033251058399</v>
      </c>
      <c r="BU9" s="17">
        <v>0.60865454649760897</v>
      </c>
      <c r="BV9" s="17">
        <v>0.74904271114434895</v>
      </c>
      <c r="BW9" s="17"/>
      <c r="BX9" s="17">
        <v>0.68164203854505001</v>
      </c>
      <c r="BY9" s="17">
        <v>0.80090755503670796</v>
      </c>
      <c r="BZ9" s="17">
        <v>0.72245974628360698</v>
      </c>
      <c r="CA9" s="17">
        <v>0.68962899883373796</v>
      </c>
      <c r="CB9" s="17">
        <v>0.65957380360429296</v>
      </c>
      <c r="CC9" s="17">
        <v>0.68863619654778097</v>
      </c>
    </row>
    <row r="10" spans="2:81" x14ac:dyDescent="0.35">
      <c r="B10" s="18" t="s">
        <v>58</v>
      </c>
      <c r="C10" s="17">
        <v>0.103904433017076</v>
      </c>
      <c r="D10" s="17">
        <v>0.119668863418737</v>
      </c>
      <c r="E10" s="17">
        <v>8.87416000934899E-2</v>
      </c>
      <c r="F10" s="17"/>
      <c r="G10" s="17">
        <v>0.130207589721196</v>
      </c>
      <c r="H10" s="17">
        <v>0.113984791936208</v>
      </c>
      <c r="I10" s="17">
        <v>0.11844126599136</v>
      </c>
      <c r="J10" s="17">
        <v>0.105275821309782</v>
      </c>
      <c r="K10" s="17">
        <v>9.3208396489284306E-2</v>
      </c>
      <c r="L10" s="17">
        <v>7.5819609562148393E-2</v>
      </c>
      <c r="M10" s="17"/>
      <c r="N10" s="17">
        <v>0.10925472805233601</v>
      </c>
      <c r="O10" s="17">
        <v>0.11177164041879201</v>
      </c>
      <c r="P10" s="17">
        <v>0.108545279295615</v>
      </c>
      <c r="Q10" s="17">
        <v>8.6362242618859594E-2</v>
      </c>
      <c r="R10" s="17"/>
      <c r="S10" s="17">
        <v>0.13593834220982701</v>
      </c>
      <c r="T10" s="17">
        <v>0.108087792134934</v>
      </c>
      <c r="U10" s="17">
        <v>0.118743234573957</v>
      </c>
      <c r="V10" s="17">
        <v>6.0646012730833199E-2</v>
      </c>
      <c r="W10" s="17">
        <v>9.4571641803611703E-2</v>
      </c>
      <c r="X10" s="17">
        <v>0.105251403876906</v>
      </c>
      <c r="Y10" s="17">
        <v>0.106858749425172</v>
      </c>
      <c r="Z10" s="17">
        <v>6.7371298060105403E-2</v>
      </c>
      <c r="AA10" s="17">
        <v>9.1420425232723895E-2</v>
      </c>
      <c r="AB10" s="17">
        <v>0.12348559272354</v>
      </c>
      <c r="AC10" s="17">
        <v>9.3592029427489398E-2</v>
      </c>
      <c r="AD10" s="17">
        <v>8.4342753585453206E-2</v>
      </c>
      <c r="AE10" s="17"/>
      <c r="AF10" s="17">
        <v>0.105278655749022</v>
      </c>
      <c r="AG10" s="17">
        <v>0.12613534092182699</v>
      </c>
      <c r="AH10" s="17">
        <v>8.5605407645941795E-2</v>
      </c>
      <c r="AI10" s="17">
        <v>7.5121029797416902E-2</v>
      </c>
      <c r="AJ10" s="17"/>
      <c r="AK10" s="17">
        <v>8.9468086527708102E-2</v>
      </c>
      <c r="AL10" s="17">
        <v>7.3920958382259996E-2</v>
      </c>
      <c r="AM10" s="17"/>
      <c r="AN10" s="17">
        <v>9.5430453307653706E-2</v>
      </c>
      <c r="AO10" s="17">
        <v>9.6536796504106404E-2</v>
      </c>
      <c r="AP10" s="17">
        <v>0.117247549613962</v>
      </c>
      <c r="AQ10" s="17">
        <v>0.117925654057549</v>
      </c>
      <c r="AR10" s="17">
        <v>8.9557329980412007E-2</v>
      </c>
      <c r="AS10" s="17">
        <v>0.13663168143437801</v>
      </c>
      <c r="AT10" s="17"/>
      <c r="AU10" s="17">
        <v>0.100808050606444</v>
      </c>
      <c r="AV10" s="17">
        <v>0.107977009790969</v>
      </c>
      <c r="AW10" s="17"/>
      <c r="AX10" s="17">
        <v>0.10008180585366799</v>
      </c>
      <c r="AY10" s="17">
        <v>0.104830714278978</v>
      </c>
      <c r="AZ10" s="17"/>
      <c r="BA10" s="17">
        <v>0.102813876371543</v>
      </c>
      <c r="BB10" s="17">
        <v>0.11376662168004199</v>
      </c>
      <c r="BC10" s="17"/>
      <c r="BD10" s="17">
        <v>8.6260046065940593E-2</v>
      </c>
      <c r="BE10" s="17"/>
      <c r="BF10" s="17">
        <v>8.6327653738491605E-2</v>
      </c>
      <c r="BG10" s="17"/>
      <c r="BH10" s="17">
        <v>0.15837629828542199</v>
      </c>
      <c r="BI10" s="17"/>
      <c r="BJ10" s="17">
        <v>7.5613214445951205E-2</v>
      </c>
      <c r="BK10" s="17"/>
      <c r="BL10" s="17">
        <v>0.138706333979811</v>
      </c>
      <c r="BM10" s="17">
        <v>6.45002506889579E-2</v>
      </c>
      <c r="BN10" s="17">
        <v>8.48125375676093E-2</v>
      </c>
      <c r="BO10" s="17">
        <v>0.143135922987987</v>
      </c>
      <c r="BP10" s="17"/>
      <c r="BQ10" s="17">
        <v>0.124862990995928</v>
      </c>
      <c r="BR10" s="17">
        <v>8.1593785763874299E-2</v>
      </c>
      <c r="BS10" s="17">
        <v>9.9191310030306304E-2</v>
      </c>
      <c r="BT10" s="17">
        <v>0.127888152620066</v>
      </c>
      <c r="BU10" s="17">
        <v>0.131909052146231</v>
      </c>
      <c r="BV10" s="17">
        <v>6.8992377308813593E-2</v>
      </c>
      <c r="BW10" s="17"/>
      <c r="BX10" s="17">
        <v>0.11943834201600199</v>
      </c>
      <c r="BY10" s="17">
        <v>7.63805267971496E-2</v>
      </c>
      <c r="BZ10" s="17">
        <v>8.6551391412393999E-2</v>
      </c>
      <c r="CA10" s="17">
        <v>0.15063233781923899</v>
      </c>
      <c r="CB10" s="17">
        <v>0.127868809176512</v>
      </c>
      <c r="CC10" s="17">
        <v>0.141934458286674</v>
      </c>
    </row>
    <row r="11" spans="2:81" x14ac:dyDescent="0.35">
      <c r="B11" s="18" t="s">
        <v>59</v>
      </c>
      <c r="C11" s="17">
        <v>6.5530586643807606E-2</v>
      </c>
      <c r="D11" s="17">
        <v>7.25331107253325E-2</v>
      </c>
      <c r="E11" s="17">
        <v>5.7249958088052701E-2</v>
      </c>
      <c r="F11" s="17"/>
      <c r="G11" s="17">
        <v>9.2434560922707104E-2</v>
      </c>
      <c r="H11" s="17">
        <v>9.0532332035372906E-2</v>
      </c>
      <c r="I11" s="17">
        <v>7.5296820395925598E-2</v>
      </c>
      <c r="J11" s="17">
        <v>5.1256796079757597E-2</v>
      </c>
      <c r="K11" s="17">
        <v>4.7721638185077297E-2</v>
      </c>
      <c r="L11" s="17">
        <v>4.5257319787655598E-2</v>
      </c>
      <c r="M11" s="17"/>
      <c r="N11" s="17">
        <v>4.5297802766168398E-2</v>
      </c>
      <c r="O11" s="17">
        <v>8.7246585949008304E-2</v>
      </c>
      <c r="P11" s="17">
        <v>6.6375984181144695E-2</v>
      </c>
      <c r="Q11" s="17">
        <v>6.0020098318487002E-2</v>
      </c>
      <c r="R11" s="17"/>
      <c r="S11" s="17">
        <v>4.1936142248817698E-2</v>
      </c>
      <c r="T11" s="17">
        <v>7.5006062236319795E-2</v>
      </c>
      <c r="U11" s="17">
        <v>5.7790000120540197E-2</v>
      </c>
      <c r="V11" s="17">
        <v>9.2255683866579799E-2</v>
      </c>
      <c r="W11" s="17">
        <v>6.4675716152033602E-2</v>
      </c>
      <c r="X11" s="17">
        <v>7.9701286318036704E-2</v>
      </c>
      <c r="Y11" s="17">
        <v>4.5437662506271403E-2</v>
      </c>
      <c r="Z11" s="17">
        <v>4.5914171802404098E-2</v>
      </c>
      <c r="AA11" s="17">
        <v>7.1815838731066395E-2</v>
      </c>
      <c r="AB11" s="17">
        <v>5.1215639993946099E-2</v>
      </c>
      <c r="AC11" s="17">
        <v>9.1853483739693806E-2</v>
      </c>
      <c r="AD11" s="17">
        <v>7.9771462349377001E-2</v>
      </c>
      <c r="AE11" s="17"/>
      <c r="AF11" s="17">
        <v>6.4396364158049002E-2</v>
      </c>
      <c r="AG11" s="17">
        <v>5.3715312766685702E-2</v>
      </c>
      <c r="AH11" s="17">
        <v>8.7087461527500701E-2</v>
      </c>
      <c r="AI11" s="17">
        <v>9.5281211883592898E-2</v>
      </c>
      <c r="AJ11" s="17"/>
      <c r="AK11" s="17">
        <v>6.2658170757647694E-2</v>
      </c>
      <c r="AL11" s="17">
        <v>2.5140032035701799E-2</v>
      </c>
      <c r="AM11" s="17"/>
      <c r="AN11" s="17">
        <v>8.0091307159113598E-2</v>
      </c>
      <c r="AO11" s="17">
        <v>6.4820747285845706E-2</v>
      </c>
      <c r="AP11" s="17">
        <v>5.2121551202201799E-2</v>
      </c>
      <c r="AQ11" s="17">
        <v>5.3413881198054201E-2</v>
      </c>
      <c r="AR11" s="17">
        <v>6.5821542273391598E-2</v>
      </c>
      <c r="AS11" s="17">
        <v>7.2567742991779899E-2</v>
      </c>
      <c r="AT11" s="17"/>
      <c r="AU11" s="17">
        <v>5.3278161241701698E-2</v>
      </c>
      <c r="AV11" s="17">
        <v>8.3242209541604703E-2</v>
      </c>
      <c r="AW11" s="17"/>
      <c r="AX11" s="17">
        <v>7.0229130814346799E-2</v>
      </c>
      <c r="AY11" s="17">
        <v>6.43920572405077E-2</v>
      </c>
      <c r="AZ11" s="17"/>
      <c r="BA11" s="17">
        <v>6.7337372223547201E-2</v>
      </c>
      <c r="BB11" s="17">
        <v>5.7762999112326303E-2</v>
      </c>
      <c r="BC11" s="17"/>
      <c r="BD11" s="17">
        <v>4.9694752545897398E-2</v>
      </c>
      <c r="BE11" s="17"/>
      <c r="BF11" s="17">
        <v>5.2636399026400098E-2</v>
      </c>
      <c r="BG11" s="17"/>
      <c r="BH11" s="17">
        <v>4.3067219081202597E-2</v>
      </c>
      <c r="BI11" s="17"/>
      <c r="BJ11" s="17">
        <v>9.4042569596978695E-2</v>
      </c>
      <c r="BK11" s="17"/>
      <c r="BL11" s="17">
        <v>0.109375450702073</v>
      </c>
      <c r="BM11" s="17">
        <v>5.4008736940358598E-2</v>
      </c>
      <c r="BN11" s="17">
        <v>6.2899588158965097E-2</v>
      </c>
      <c r="BO11" s="17">
        <v>4.8072161501383999E-2</v>
      </c>
      <c r="BP11" s="17"/>
      <c r="BQ11" s="17">
        <v>7.4121972984106804E-2</v>
      </c>
      <c r="BR11" s="17">
        <v>2.04930361330047E-2</v>
      </c>
      <c r="BS11" s="17">
        <v>0.10065334456653199</v>
      </c>
      <c r="BT11" s="17">
        <v>5.9712216865743198E-2</v>
      </c>
      <c r="BU11" s="17">
        <v>9.8400607059378004E-2</v>
      </c>
      <c r="BV11" s="17">
        <v>6.3106615208950001E-2</v>
      </c>
      <c r="BW11" s="17"/>
      <c r="BX11" s="17">
        <v>7.2139394951523897E-2</v>
      </c>
      <c r="BY11" s="17">
        <v>2.88569694953969E-2</v>
      </c>
      <c r="BZ11" s="17">
        <v>6.8090764702718506E-2</v>
      </c>
      <c r="CA11" s="17">
        <v>5.0634719762064698E-2</v>
      </c>
      <c r="CB11" s="17">
        <v>7.9458776905466599E-2</v>
      </c>
      <c r="CC11" s="17">
        <v>7.4793755037142307E-2</v>
      </c>
    </row>
    <row r="12" spans="2:81" x14ac:dyDescent="0.35">
      <c r="B12" s="18" t="s">
        <v>102</v>
      </c>
      <c r="C12" s="17">
        <v>4.8383237342360698E-2</v>
      </c>
      <c r="D12" s="17">
        <v>6.0845737957237897E-2</v>
      </c>
      <c r="E12" s="17">
        <v>3.6142036489338003E-2</v>
      </c>
      <c r="F12" s="17"/>
      <c r="G12" s="17">
        <v>0.11603745394803699</v>
      </c>
      <c r="H12" s="17">
        <v>6.7390984429501394E-2</v>
      </c>
      <c r="I12" s="17">
        <v>5.2019152020219603E-2</v>
      </c>
      <c r="J12" s="17">
        <v>3.7355061259184301E-2</v>
      </c>
      <c r="K12" s="17">
        <v>4.6560851782787901E-3</v>
      </c>
      <c r="L12" s="17">
        <v>2.7978315398892999E-2</v>
      </c>
      <c r="M12" s="17"/>
      <c r="N12" s="17">
        <v>2.49274521735297E-2</v>
      </c>
      <c r="O12" s="17">
        <v>6.4223907030730998E-2</v>
      </c>
      <c r="P12" s="17">
        <v>6.12263405547262E-2</v>
      </c>
      <c r="Q12" s="17">
        <v>4.41088739295896E-2</v>
      </c>
      <c r="R12" s="17"/>
      <c r="S12" s="17">
        <v>9.0556945858911497E-2</v>
      </c>
      <c r="T12" s="17">
        <v>2.7371897550495301E-2</v>
      </c>
      <c r="U12" s="17">
        <v>1.9809738230271701E-2</v>
      </c>
      <c r="V12" s="17">
        <v>6.8888757708036596E-2</v>
      </c>
      <c r="W12" s="17">
        <v>7.2155475400915894E-2</v>
      </c>
      <c r="X12" s="17">
        <v>1.8902397788590399E-2</v>
      </c>
      <c r="Y12" s="17">
        <v>5.0288305345638898E-2</v>
      </c>
      <c r="Z12" s="17">
        <v>8.4667821053158399E-2</v>
      </c>
      <c r="AA12" s="17">
        <v>3.5839132500909601E-2</v>
      </c>
      <c r="AB12" s="17">
        <v>4.4625128628273503E-2</v>
      </c>
      <c r="AC12" s="17">
        <v>4.37541107459593E-2</v>
      </c>
      <c r="AD12" s="17">
        <v>0</v>
      </c>
      <c r="AE12" s="17"/>
      <c r="AF12" s="17">
        <v>4.9761654376191899E-2</v>
      </c>
      <c r="AG12" s="17">
        <v>5.6184335323491999E-2</v>
      </c>
      <c r="AH12" s="17">
        <v>4.8222647525614497E-2</v>
      </c>
      <c r="AI12" s="17">
        <v>0</v>
      </c>
      <c r="AJ12" s="17"/>
      <c r="AK12" s="17">
        <v>4.5599225307123098E-2</v>
      </c>
      <c r="AL12" s="17">
        <v>3.2157107289726601E-2</v>
      </c>
      <c r="AM12" s="17"/>
      <c r="AN12" s="17">
        <v>7.06103142668974E-2</v>
      </c>
      <c r="AO12" s="17">
        <v>2.5748892742692001E-2</v>
      </c>
      <c r="AP12" s="17">
        <v>4.4490192285581501E-2</v>
      </c>
      <c r="AQ12" s="17">
        <v>5.5454405061189503E-2</v>
      </c>
      <c r="AR12" s="17">
        <v>3.6065979277182997E-2</v>
      </c>
      <c r="AS12" s="17">
        <v>7.1380152825979704E-2</v>
      </c>
      <c r="AT12" s="17"/>
      <c r="AU12" s="17">
        <v>3.8519058050957802E-2</v>
      </c>
      <c r="AV12" s="17">
        <v>6.1005425153667997E-2</v>
      </c>
      <c r="AW12" s="17"/>
      <c r="AX12" s="17">
        <v>3.59210579565395E-2</v>
      </c>
      <c r="AY12" s="17">
        <v>5.1403014776596798E-2</v>
      </c>
      <c r="AZ12" s="17"/>
      <c r="BA12" s="17">
        <v>4.5619900533636903E-2</v>
      </c>
      <c r="BB12" s="17">
        <v>6.5622609425268597E-2</v>
      </c>
      <c r="BC12" s="17"/>
      <c r="BD12" s="17">
        <v>4.1866235945529601E-2</v>
      </c>
      <c r="BE12" s="17"/>
      <c r="BF12" s="17">
        <v>3.9913185264643998E-2</v>
      </c>
      <c r="BG12" s="17"/>
      <c r="BH12" s="17">
        <v>3.3656814176344398E-2</v>
      </c>
      <c r="BI12" s="17"/>
      <c r="BJ12" s="17">
        <v>4.0406683290542297E-2</v>
      </c>
      <c r="BK12" s="17"/>
      <c r="BL12" s="17">
        <v>5.19187865146171E-2</v>
      </c>
      <c r="BM12" s="17">
        <v>5.2794699806829798E-2</v>
      </c>
      <c r="BN12" s="17">
        <v>3.1131142074656198E-2</v>
      </c>
      <c r="BO12" s="17">
        <v>6.1406916913711598E-2</v>
      </c>
      <c r="BP12" s="17"/>
      <c r="BQ12" s="17">
        <v>4.6058475608037698E-2</v>
      </c>
      <c r="BR12" s="17">
        <v>5.2080259841837999E-2</v>
      </c>
      <c r="BS12" s="17">
        <v>6.6181276419305005E-2</v>
      </c>
      <c r="BT12" s="17">
        <v>6.6121744253025402E-2</v>
      </c>
      <c r="BU12" s="17">
        <v>6.04929079625161E-2</v>
      </c>
      <c r="BV12" s="17">
        <v>2.3665611462526302E-2</v>
      </c>
      <c r="BW12" s="17"/>
      <c r="BX12" s="17">
        <v>6.3351723359904202E-2</v>
      </c>
      <c r="BY12" s="17">
        <v>4.9400082926580297E-2</v>
      </c>
      <c r="BZ12" s="17">
        <v>4.9870267735923797E-2</v>
      </c>
      <c r="CA12" s="17">
        <v>4.47482995376264E-2</v>
      </c>
      <c r="CB12" s="17">
        <v>5.1009006752871601E-2</v>
      </c>
      <c r="CC12" s="17">
        <v>1.9481556062814199E-2</v>
      </c>
    </row>
    <row r="13" spans="2:81" x14ac:dyDescent="0.35">
      <c r="B13" s="18" t="s">
        <v>429</v>
      </c>
      <c r="C13" s="17">
        <v>2.4189202129317699E-2</v>
      </c>
      <c r="D13" s="17">
        <v>2.60246414379963E-2</v>
      </c>
      <c r="E13" s="17">
        <v>2.2514890124295299E-2</v>
      </c>
      <c r="F13" s="17"/>
      <c r="G13" s="17">
        <v>7.31771325333576E-2</v>
      </c>
      <c r="H13" s="17">
        <v>1.46228221717014E-2</v>
      </c>
      <c r="I13" s="17">
        <v>3.3339445458122903E-2</v>
      </c>
      <c r="J13" s="17">
        <v>9.8648807622056505E-3</v>
      </c>
      <c r="K13" s="17">
        <v>1.4094096822924E-2</v>
      </c>
      <c r="L13" s="17">
        <v>1.2296226648082E-2</v>
      </c>
      <c r="M13" s="17"/>
      <c r="N13" s="17">
        <v>2.25946174008929E-2</v>
      </c>
      <c r="O13" s="17">
        <v>1.63101231605636E-2</v>
      </c>
      <c r="P13" s="17">
        <v>3.17872185355925E-2</v>
      </c>
      <c r="Q13" s="17">
        <v>2.7434872891272201E-2</v>
      </c>
      <c r="R13" s="17"/>
      <c r="S13" s="17">
        <v>4.6313614625370203E-2</v>
      </c>
      <c r="T13" s="17">
        <v>2.5167218963027801E-2</v>
      </c>
      <c r="U13" s="17">
        <v>1.02819778542118E-2</v>
      </c>
      <c r="V13" s="17">
        <v>3.6408825358067699E-2</v>
      </c>
      <c r="W13" s="17">
        <v>3.2000466927973301E-2</v>
      </c>
      <c r="X13" s="17">
        <v>1.8196705506623601E-2</v>
      </c>
      <c r="Y13" s="17">
        <v>9.1508573526766102E-3</v>
      </c>
      <c r="Z13" s="17">
        <v>1.8942785976638898E-2</v>
      </c>
      <c r="AA13" s="17">
        <v>1.14530074986688E-2</v>
      </c>
      <c r="AB13" s="17">
        <v>3.4472191959891797E-2</v>
      </c>
      <c r="AC13" s="17">
        <v>1.13363593515124E-2</v>
      </c>
      <c r="AD13" s="17">
        <v>0</v>
      </c>
      <c r="AE13" s="17"/>
      <c r="AF13" s="17">
        <v>2.3781520402748502E-2</v>
      </c>
      <c r="AG13" s="17">
        <v>3.7333542346697897E-2</v>
      </c>
      <c r="AH13" s="17">
        <v>1.2494123452895699E-2</v>
      </c>
      <c r="AI13" s="17">
        <v>0</v>
      </c>
      <c r="AJ13" s="17"/>
      <c r="AK13" s="17">
        <v>3.2896865317727897E-2</v>
      </c>
      <c r="AL13" s="17">
        <v>4.2645057001588903E-2</v>
      </c>
      <c r="AM13" s="17"/>
      <c r="AN13" s="17">
        <v>4.21861575052387E-2</v>
      </c>
      <c r="AO13" s="17">
        <v>2.5766624779941301E-2</v>
      </c>
      <c r="AP13" s="17">
        <v>3.2879076565303297E-2</v>
      </c>
      <c r="AQ13" s="17">
        <v>3.7917166999622302E-3</v>
      </c>
      <c r="AR13" s="17">
        <v>7.6355683332943198E-3</v>
      </c>
      <c r="AS13" s="17">
        <v>1.4996929808759401E-2</v>
      </c>
      <c r="AT13" s="17"/>
      <c r="AU13" s="17">
        <v>2.4898925975971702E-2</v>
      </c>
      <c r="AV13" s="17">
        <v>2.3542606458237799E-2</v>
      </c>
      <c r="AW13" s="17"/>
      <c r="AX13" s="17">
        <v>1.9112459465525401E-2</v>
      </c>
      <c r="AY13" s="17">
        <v>2.5419374835143602E-2</v>
      </c>
      <c r="AZ13" s="17"/>
      <c r="BA13" s="17">
        <v>2.1450975101964899E-2</v>
      </c>
      <c r="BB13" s="17">
        <v>4.0415231704380002E-2</v>
      </c>
      <c r="BC13" s="17"/>
      <c r="BD13" s="17">
        <v>2.5445274658510101E-2</v>
      </c>
      <c r="BE13" s="17"/>
      <c r="BF13" s="17">
        <v>2.91723870308103E-2</v>
      </c>
      <c r="BG13" s="17"/>
      <c r="BH13" s="17">
        <v>3.26838794248537E-2</v>
      </c>
      <c r="BI13" s="17"/>
      <c r="BJ13" s="17">
        <v>1.66846148223521E-2</v>
      </c>
      <c r="BK13" s="17"/>
      <c r="BL13" s="17">
        <v>2.38321971204047E-2</v>
      </c>
      <c r="BM13" s="17">
        <v>4.1650484480323602E-2</v>
      </c>
      <c r="BN13" s="17">
        <v>1.2899133440424201E-2</v>
      </c>
      <c r="BO13" s="17">
        <v>1.88847390364415E-2</v>
      </c>
      <c r="BP13" s="17"/>
      <c r="BQ13" s="17">
        <v>2.22055525149117E-2</v>
      </c>
      <c r="BR13" s="17">
        <v>1.97973003953178E-2</v>
      </c>
      <c r="BS13" s="17">
        <v>2.1146881640434899E-2</v>
      </c>
      <c r="BT13" s="17">
        <v>1.5970750311563999E-2</v>
      </c>
      <c r="BU13" s="17">
        <v>3.04170244281688E-2</v>
      </c>
      <c r="BV13" s="17">
        <v>2.5908406450017199E-2</v>
      </c>
      <c r="BW13" s="17"/>
      <c r="BX13" s="17">
        <v>3.3360254591984703E-2</v>
      </c>
      <c r="BY13" s="17">
        <v>2.7823522672929601E-2</v>
      </c>
      <c r="BZ13" s="17">
        <v>1.32224545619257E-2</v>
      </c>
      <c r="CA13" s="17">
        <v>2.8727398918683599E-2</v>
      </c>
      <c r="CB13" s="17">
        <v>2.3415851306835801E-2</v>
      </c>
      <c r="CC13" s="17">
        <v>2.8552580359254599E-2</v>
      </c>
    </row>
    <row r="14" spans="2:81" x14ac:dyDescent="0.35">
      <c r="B14" s="18" t="s">
        <v>87</v>
      </c>
      <c r="C14" s="19">
        <v>4.1243141552982199E-2</v>
      </c>
      <c r="D14" s="19">
        <v>3.3720039632328301E-2</v>
      </c>
      <c r="E14" s="19">
        <v>4.76950902322721E-2</v>
      </c>
      <c r="F14" s="19"/>
      <c r="G14" s="19">
        <v>4.4645319161929001E-2</v>
      </c>
      <c r="H14" s="19">
        <v>3.0021773664919201E-2</v>
      </c>
      <c r="I14" s="19">
        <v>2.79657424171149E-2</v>
      </c>
      <c r="J14" s="19">
        <v>3.3646162901798303E-2</v>
      </c>
      <c r="K14" s="19">
        <v>6.0833591010565603E-2</v>
      </c>
      <c r="L14" s="19">
        <v>5.0036850916362598E-2</v>
      </c>
      <c r="M14" s="19"/>
      <c r="N14" s="19">
        <v>3.9517927709069998E-2</v>
      </c>
      <c r="O14" s="19">
        <v>4.2183510162438598E-2</v>
      </c>
      <c r="P14" s="19">
        <v>4.4147428412483203E-2</v>
      </c>
      <c r="Q14" s="19">
        <v>3.9592950712570803E-2</v>
      </c>
      <c r="R14" s="19"/>
      <c r="S14" s="19">
        <v>9.6887277191234304E-3</v>
      </c>
      <c r="T14" s="19">
        <v>3.2445507943774002E-2</v>
      </c>
      <c r="U14" s="19">
        <v>1.8528466494198301E-2</v>
      </c>
      <c r="V14" s="19">
        <v>5.5373533295266897E-2</v>
      </c>
      <c r="W14" s="19">
        <v>3.5563436748178703E-2</v>
      </c>
      <c r="X14" s="19">
        <v>9.1102784521709904E-2</v>
      </c>
      <c r="Y14" s="19">
        <v>3.8825356334233799E-2</v>
      </c>
      <c r="Z14" s="19">
        <v>0</v>
      </c>
      <c r="AA14" s="19">
        <v>4.2453143818060299E-2</v>
      </c>
      <c r="AB14" s="19">
        <v>7.4087198533762402E-2</v>
      </c>
      <c r="AC14" s="19">
        <v>5.1387582755818E-2</v>
      </c>
      <c r="AD14" s="19">
        <v>5.1175018786798698E-2</v>
      </c>
      <c r="AE14" s="19"/>
      <c r="AF14" s="19">
        <v>4.2765181018586902E-2</v>
      </c>
      <c r="AG14" s="19">
        <v>4.4698153046283599E-2</v>
      </c>
      <c r="AH14" s="19">
        <v>2.8604177611089899E-2</v>
      </c>
      <c r="AI14" s="19">
        <v>8.8583891392337799E-2</v>
      </c>
      <c r="AJ14" s="19"/>
      <c r="AK14" s="19">
        <v>9.0613816567790498E-3</v>
      </c>
      <c r="AL14" s="19">
        <v>2.3022440869596799E-2</v>
      </c>
      <c r="AM14" s="19"/>
      <c r="AN14" s="19">
        <v>2.8926651689930201E-2</v>
      </c>
      <c r="AO14" s="19">
        <v>2.4652781219957599E-2</v>
      </c>
      <c r="AP14" s="19">
        <v>3.4549348162009497E-2</v>
      </c>
      <c r="AQ14" s="19">
        <v>7.8205182608483095E-2</v>
      </c>
      <c r="AR14" s="19">
        <v>2.6725116235336899E-2</v>
      </c>
      <c r="AS14" s="19">
        <v>0.106117603175126</v>
      </c>
      <c r="AT14" s="19"/>
      <c r="AU14" s="19">
        <v>3.7455798441560599E-2</v>
      </c>
      <c r="AV14" s="19">
        <v>4.7002465811748398E-2</v>
      </c>
      <c r="AW14" s="19"/>
      <c r="AX14" s="19">
        <v>5.0139176085392603E-2</v>
      </c>
      <c r="AY14" s="19">
        <v>3.9087495778397902E-2</v>
      </c>
      <c r="AZ14" s="19"/>
      <c r="BA14" s="19">
        <v>4.3628673021988001E-2</v>
      </c>
      <c r="BB14" s="19">
        <v>2.9354520796328099E-2</v>
      </c>
      <c r="BC14" s="19"/>
      <c r="BD14" s="19">
        <v>4.8189078846094101E-2</v>
      </c>
      <c r="BE14" s="19"/>
      <c r="BF14" s="19">
        <v>4.4426633251728E-2</v>
      </c>
      <c r="BG14" s="19"/>
      <c r="BH14" s="19">
        <v>6.07737586243099E-2</v>
      </c>
      <c r="BI14" s="19"/>
      <c r="BJ14" s="19">
        <v>3.79995390923367E-2</v>
      </c>
      <c r="BK14" s="19"/>
      <c r="BL14" s="19">
        <v>5.2279917170663798E-2</v>
      </c>
      <c r="BM14" s="19">
        <v>2.2171401513179801E-2</v>
      </c>
      <c r="BN14" s="19">
        <v>4.7466496320504599E-2</v>
      </c>
      <c r="BO14" s="19">
        <v>4.6251143924781503E-2</v>
      </c>
      <c r="BP14" s="19"/>
      <c r="BQ14" s="19">
        <v>2.9386363885175699E-2</v>
      </c>
      <c r="BR14" s="19">
        <v>2.6889551672240702E-2</v>
      </c>
      <c r="BS14" s="19">
        <v>4.6563344379555997E-2</v>
      </c>
      <c r="BT14" s="19">
        <v>3.9106803439017901E-2</v>
      </c>
      <c r="BU14" s="19">
        <v>7.0125861906097695E-2</v>
      </c>
      <c r="BV14" s="19">
        <v>6.9284278425343696E-2</v>
      </c>
      <c r="BW14" s="19"/>
      <c r="BX14" s="19">
        <v>3.0068246535535501E-2</v>
      </c>
      <c r="BY14" s="19">
        <v>1.66313430712361E-2</v>
      </c>
      <c r="BZ14" s="19">
        <v>5.9805375303431399E-2</v>
      </c>
      <c r="CA14" s="19">
        <v>3.5628245128647998E-2</v>
      </c>
      <c r="CB14" s="19">
        <v>5.8673752254020502E-2</v>
      </c>
      <c r="CC14" s="19">
        <v>4.6601453706333999E-2</v>
      </c>
    </row>
    <row r="15" spans="2:81" x14ac:dyDescent="0.35">
      <c r="B15" s="16" t="s">
        <v>628</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F22"/>
  <sheetViews>
    <sheetView showGridLines="0" topLeftCell="A2" workbookViewId="0">
      <pane xSplit="2" topLeftCell="C1" activePane="topRight" state="frozen"/>
      <selection pane="topRight" activeCell="B16" sqref="B16"/>
    </sheetView>
  </sheetViews>
  <sheetFormatPr defaultColWidth="10.90625" defaultRowHeight="14.5" x14ac:dyDescent="0.35"/>
  <cols>
    <col min="2" max="2" width="25.7265625" customWidth="1"/>
    <col min="3" max="6" width="20.7265625" customWidth="1"/>
  </cols>
  <sheetData>
    <row r="2" spans="2:6" ht="40" customHeight="1" x14ac:dyDescent="0.35">
      <c r="D2" s="31" t="s">
        <v>444</v>
      </c>
      <c r="E2" s="27"/>
      <c r="F2" s="27"/>
    </row>
    <row r="6" spans="2:6" ht="50" customHeight="1" x14ac:dyDescent="0.35">
      <c r="B6" s="20" t="s">
        <v>15</v>
      </c>
      <c r="C6" s="20" t="s">
        <v>441</v>
      </c>
      <c r="D6" s="20" t="s">
        <v>442</v>
      </c>
      <c r="E6" s="20" t="s">
        <v>443</v>
      </c>
    </row>
    <row r="7" spans="2:6" x14ac:dyDescent="0.35">
      <c r="B7" s="18" t="s">
        <v>281</v>
      </c>
      <c r="C7" s="17">
        <v>0.38150768839989802</v>
      </c>
      <c r="D7" s="17">
        <v>0.36201236676902898</v>
      </c>
      <c r="E7" s="17">
        <v>0.26799317081444302</v>
      </c>
    </row>
    <row r="8" spans="2:6" x14ac:dyDescent="0.35">
      <c r="B8" s="18" t="s">
        <v>282</v>
      </c>
      <c r="C8" s="17">
        <v>0.314926044531672</v>
      </c>
      <c r="D8" s="17">
        <v>0.31971950534114002</v>
      </c>
      <c r="E8" s="17">
        <v>0.29890424986077901</v>
      </c>
    </row>
    <row r="9" spans="2:6" x14ac:dyDescent="0.35">
      <c r="B9" s="18" t="s">
        <v>283</v>
      </c>
      <c r="C9" s="17">
        <v>0.171040020391239</v>
      </c>
      <c r="D9" s="17">
        <v>0.172315087414566</v>
      </c>
      <c r="E9" s="17">
        <v>0.26670766515865801</v>
      </c>
    </row>
    <row r="10" spans="2:6" x14ac:dyDescent="0.35">
      <c r="B10" s="18" t="s">
        <v>284</v>
      </c>
      <c r="C10" s="17">
        <v>6.7668775785391502E-2</v>
      </c>
      <c r="D10" s="17">
        <v>6.70384436719169E-2</v>
      </c>
      <c r="E10" s="17">
        <v>7.94019445688805E-2</v>
      </c>
    </row>
    <row r="11" spans="2:6" x14ac:dyDescent="0.35">
      <c r="B11" s="18" t="s">
        <v>285</v>
      </c>
      <c r="C11" s="17">
        <v>4.6119375233402898E-2</v>
      </c>
      <c r="D11" s="17">
        <v>5.9392036556315801E-2</v>
      </c>
      <c r="E11" s="17">
        <v>6.2510292233495704E-2</v>
      </c>
    </row>
    <row r="12" spans="2:6" x14ac:dyDescent="0.35">
      <c r="B12" s="18" t="s">
        <v>171</v>
      </c>
      <c r="C12" s="17">
        <v>1.8738095658396601E-2</v>
      </c>
      <c r="D12" s="17">
        <v>1.9522560247032399E-2</v>
      </c>
      <c r="E12" s="17">
        <v>2.4482677363742999E-2</v>
      </c>
    </row>
    <row r="13" spans="2:6" x14ac:dyDescent="0.35">
      <c r="B13" s="23" t="s">
        <v>286</v>
      </c>
      <c r="C13" s="21">
        <v>0.69643373293156996</v>
      </c>
      <c r="D13" s="21">
        <v>0.68173187211016895</v>
      </c>
      <c r="E13" s="21">
        <v>0.56689742067522197</v>
      </c>
    </row>
    <row r="14" spans="2:6" x14ac:dyDescent="0.35">
      <c r="B14" s="23" t="s">
        <v>287</v>
      </c>
      <c r="C14" s="21">
        <v>0.113788151018794</v>
      </c>
      <c r="D14" s="21">
        <v>0.126430480228233</v>
      </c>
      <c r="E14" s="21">
        <v>0.141912236802376</v>
      </c>
    </row>
    <row r="15" spans="2:6" x14ac:dyDescent="0.35">
      <c r="B15" s="23" t="s">
        <v>288</v>
      </c>
      <c r="C15" s="22">
        <v>0.58264558191277604</v>
      </c>
      <c r="D15" s="22">
        <v>0.55530139188193595</v>
      </c>
      <c r="E15" s="22">
        <v>0.42498518387284601</v>
      </c>
    </row>
    <row r="16" spans="2:6" x14ac:dyDescent="0.35">
      <c r="B16" s="16" t="s">
        <v>627</v>
      </c>
      <c r="C16" s="16"/>
      <c r="D16" s="16"/>
      <c r="E16" s="16"/>
    </row>
    <row r="17" spans="2:2" x14ac:dyDescent="0.35">
      <c r="B17" t="s">
        <v>90</v>
      </c>
    </row>
    <row r="18" spans="2:2" x14ac:dyDescent="0.35">
      <c r="B18" t="s">
        <v>91</v>
      </c>
    </row>
    <row r="22" spans="2:2" x14ac:dyDescent="0.3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CC22"/>
  <sheetViews>
    <sheetView showGridLines="0" topLeftCell="A3" workbookViewId="0">
      <pane xSplit="2" topLeftCell="C1" activePane="topRight" state="frozen"/>
      <selection pane="topRight" activeCell="BA13" sqref="BA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281</v>
      </c>
      <c r="C9" s="17">
        <v>0.38150768839989802</v>
      </c>
      <c r="D9" s="17">
        <v>0.40675941204403498</v>
      </c>
      <c r="E9" s="17">
        <v>0.35910719051490297</v>
      </c>
      <c r="F9" s="17"/>
      <c r="G9" s="17">
        <v>0.34159342978465301</v>
      </c>
      <c r="H9" s="17">
        <v>0.304035698807951</v>
      </c>
      <c r="I9" s="17">
        <v>0.29008374551246302</v>
      </c>
      <c r="J9" s="17">
        <v>0.34656526016904399</v>
      </c>
      <c r="K9" s="17">
        <v>0.43498430084441198</v>
      </c>
      <c r="L9" s="17">
        <v>0.53523203473379999</v>
      </c>
      <c r="M9" s="17"/>
      <c r="N9" s="17">
        <v>0.394951197687262</v>
      </c>
      <c r="O9" s="17">
        <v>0.29513720018755402</v>
      </c>
      <c r="P9" s="17">
        <v>0.46116443609184099</v>
      </c>
      <c r="Q9" s="17">
        <v>0.38050773531933901</v>
      </c>
      <c r="R9" s="17"/>
      <c r="S9" s="17">
        <v>0.375948864217026</v>
      </c>
      <c r="T9" s="17">
        <v>0.38384410269067798</v>
      </c>
      <c r="U9" s="17">
        <v>0.43011930284599798</v>
      </c>
      <c r="V9" s="17">
        <v>0.40352873494779501</v>
      </c>
      <c r="W9" s="17">
        <v>0.38512557961951499</v>
      </c>
      <c r="X9" s="17">
        <v>0.43394583028725803</v>
      </c>
      <c r="Y9" s="17">
        <v>0.38027629676546199</v>
      </c>
      <c r="Z9" s="17">
        <v>0.422368640062041</v>
      </c>
      <c r="AA9" s="17">
        <v>0.40911252186793101</v>
      </c>
      <c r="AB9" s="17">
        <v>0.24459665974033301</v>
      </c>
      <c r="AC9" s="17">
        <v>0.32219357067486898</v>
      </c>
      <c r="AD9" s="17">
        <v>0.34832234375529503</v>
      </c>
      <c r="AE9" s="17"/>
      <c r="AF9" s="17">
        <v>0.40791046119225899</v>
      </c>
      <c r="AG9" s="17">
        <v>0.29444312746109202</v>
      </c>
      <c r="AH9" s="17">
        <v>0.30382500868183598</v>
      </c>
      <c r="AI9" s="17">
        <v>0.380019020394956</v>
      </c>
      <c r="AJ9" s="17"/>
      <c r="AK9" s="17">
        <v>0.25502295886184201</v>
      </c>
      <c r="AL9" s="17">
        <v>0.25731975408519098</v>
      </c>
      <c r="AM9" s="17"/>
      <c r="AN9" s="17">
        <v>0.37440849053497799</v>
      </c>
      <c r="AO9" s="17">
        <v>0.37883447340176202</v>
      </c>
      <c r="AP9" s="17">
        <v>0.33203815470742098</v>
      </c>
      <c r="AQ9" s="17">
        <v>0.41987343985595998</v>
      </c>
      <c r="AR9" s="17">
        <v>0.39009210556193002</v>
      </c>
      <c r="AS9" s="17">
        <v>0.40177069261902298</v>
      </c>
      <c r="AT9" s="17"/>
      <c r="AU9" s="17">
        <v>0.43288869539685099</v>
      </c>
      <c r="AV9" s="17">
        <v>0.31316697492044498</v>
      </c>
      <c r="AW9" s="17"/>
      <c r="AX9" s="17">
        <v>0.42159473287840099</v>
      </c>
      <c r="AY9" s="17">
        <v>0.37185446580549503</v>
      </c>
      <c r="AZ9" s="17"/>
      <c r="BA9" s="17">
        <v>0.40153172379559599</v>
      </c>
      <c r="BB9" s="17">
        <v>0.27296735544991202</v>
      </c>
      <c r="BC9" s="17"/>
      <c r="BD9" s="17">
        <v>0.48620883910464202</v>
      </c>
      <c r="BE9" s="17"/>
      <c r="BF9" s="17">
        <v>0.52263847914774197</v>
      </c>
      <c r="BG9" s="17"/>
      <c r="BH9" s="17">
        <v>0.31673683211771297</v>
      </c>
      <c r="BI9" s="17"/>
      <c r="BJ9" s="17">
        <v>0.33141354832856301</v>
      </c>
      <c r="BK9" s="17"/>
      <c r="BL9" s="17">
        <v>0.102429418710119</v>
      </c>
      <c r="BM9" s="17">
        <v>0.65693827956454598</v>
      </c>
      <c r="BN9" s="17">
        <v>0.48579441923958999</v>
      </c>
      <c r="BO9" s="17">
        <v>0.18800938115896099</v>
      </c>
      <c r="BP9" s="17"/>
      <c r="BQ9" s="17">
        <v>0.30220680196600602</v>
      </c>
      <c r="BR9" s="17">
        <v>0.58765018561096005</v>
      </c>
      <c r="BS9" s="17">
        <v>0.54055172275088104</v>
      </c>
      <c r="BT9" s="17">
        <v>0.43599126011950401</v>
      </c>
      <c r="BU9" s="17">
        <v>0.22568399509981299</v>
      </c>
      <c r="BV9" s="17">
        <v>0.23775165807069701</v>
      </c>
      <c r="BW9" s="17"/>
      <c r="BX9" s="17">
        <v>0.33964633781789899</v>
      </c>
      <c r="BY9" s="17">
        <v>0.49691754286793999</v>
      </c>
      <c r="BZ9" s="17">
        <v>0.53188489010079198</v>
      </c>
      <c r="CA9" s="17">
        <v>0.38415833040073</v>
      </c>
      <c r="CB9" s="17">
        <v>0.205291910035209</v>
      </c>
      <c r="CC9" s="17">
        <v>0.20939339592668901</v>
      </c>
    </row>
    <row r="10" spans="2:81" x14ac:dyDescent="0.35">
      <c r="B10" s="18" t="s">
        <v>282</v>
      </c>
      <c r="C10" s="17">
        <v>0.314926044531672</v>
      </c>
      <c r="D10" s="17">
        <v>0.31717327462513401</v>
      </c>
      <c r="E10" s="17">
        <v>0.31136760311310002</v>
      </c>
      <c r="F10" s="17"/>
      <c r="G10" s="17">
        <v>0.35035408261554102</v>
      </c>
      <c r="H10" s="17">
        <v>0.34076791016716701</v>
      </c>
      <c r="I10" s="17">
        <v>0.368980677492173</v>
      </c>
      <c r="J10" s="17">
        <v>0.31731989145278899</v>
      </c>
      <c r="K10" s="17">
        <v>0.27497477357043798</v>
      </c>
      <c r="L10" s="17">
        <v>0.25276052112069303</v>
      </c>
      <c r="M10" s="17"/>
      <c r="N10" s="17">
        <v>0.37128043237798097</v>
      </c>
      <c r="O10" s="17">
        <v>0.31552956801922</v>
      </c>
      <c r="P10" s="17">
        <v>0.25928015102745999</v>
      </c>
      <c r="Q10" s="17">
        <v>0.306005158741183</v>
      </c>
      <c r="R10" s="17"/>
      <c r="S10" s="17">
        <v>0.33547701154863402</v>
      </c>
      <c r="T10" s="17">
        <v>0.298819249334279</v>
      </c>
      <c r="U10" s="17">
        <v>0.31983451487746001</v>
      </c>
      <c r="V10" s="17">
        <v>0.39254473588063299</v>
      </c>
      <c r="W10" s="17">
        <v>0.29676185160257001</v>
      </c>
      <c r="X10" s="17">
        <v>0.199841009337755</v>
      </c>
      <c r="Y10" s="17">
        <v>0.35738401167343298</v>
      </c>
      <c r="Z10" s="17">
        <v>0.32639013458953697</v>
      </c>
      <c r="AA10" s="17">
        <v>0.32233420446547401</v>
      </c>
      <c r="AB10" s="17">
        <v>0.35755418962083502</v>
      </c>
      <c r="AC10" s="17">
        <v>0.295602968026694</v>
      </c>
      <c r="AD10" s="17">
        <v>0.16749599348392899</v>
      </c>
      <c r="AE10" s="17"/>
      <c r="AF10" s="17">
        <v>0.30830229060265701</v>
      </c>
      <c r="AG10" s="17">
        <v>0.36515357041915503</v>
      </c>
      <c r="AH10" s="17">
        <v>0.32909025199640901</v>
      </c>
      <c r="AI10" s="17">
        <v>0.17609716518716101</v>
      </c>
      <c r="AJ10" s="17"/>
      <c r="AK10" s="17">
        <v>0.36624351271521799</v>
      </c>
      <c r="AL10" s="17">
        <v>0.32156896508665</v>
      </c>
      <c r="AM10" s="17"/>
      <c r="AN10" s="17">
        <v>0.32970497132169602</v>
      </c>
      <c r="AO10" s="17">
        <v>0.32075326304041701</v>
      </c>
      <c r="AP10" s="17">
        <v>0.35869849945415</v>
      </c>
      <c r="AQ10" s="17">
        <v>0.27638616115741199</v>
      </c>
      <c r="AR10" s="17">
        <v>0.28135500649584599</v>
      </c>
      <c r="AS10" s="17">
        <v>0.316683666183184</v>
      </c>
      <c r="AT10" s="17"/>
      <c r="AU10" s="17">
        <v>0.30791303140033999</v>
      </c>
      <c r="AV10" s="17">
        <v>0.32644859514343399</v>
      </c>
      <c r="AW10" s="17"/>
      <c r="AX10" s="17">
        <v>0.27220572678989702</v>
      </c>
      <c r="AY10" s="17">
        <v>0.32521337655701299</v>
      </c>
      <c r="AZ10" s="17"/>
      <c r="BA10" s="17">
        <v>0.306161983521755</v>
      </c>
      <c r="BB10" s="17">
        <v>0.36298144870536198</v>
      </c>
      <c r="BC10" s="17"/>
      <c r="BD10" s="17">
        <v>0.31143246580914102</v>
      </c>
      <c r="BE10" s="17"/>
      <c r="BF10" s="17">
        <v>0.28001126143203398</v>
      </c>
      <c r="BG10" s="17"/>
      <c r="BH10" s="17">
        <v>0.38038450644692801</v>
      </c>
      <c r="BI10" s="17"/>
      <c r="BJ10" s="17">
        <v>0.278848984145455</v>
      </c>
      <c r="BK10" s="17"/>
      <c r="BL10" s="17">
        <v>0.19453892734157699</v>
      </c>
      <c r="BM10" s="17">
        <v>0.26699629027607202</v>
      </c>
      <c r="BN10" s="17">
        <v>0.337810079293761</v>
      </c>
      <c r="BO10" s="17">
        <v>0.39664352413249798</v>
      </c>
      <c r="BP10" s="17"/>
      <c r="BQ10" s="17">
        <v>0.38487424730311198</v>
      </c>
      <c r="BR10" s="17">
        <v>0.25539984433741297</v>
      </c>
      <c r="BS10" s="17">
        <v>0.261690823798094</v>
      </c>
      <c r="BT10" s="17">
        <v>0.32900369654927197</v>
      </c>
      <c r="BU10" s="17">
        <v>0.26440667930387102</v>
      </c>
      <c r="BV10" s="17">
        <v>0.32066406388524299</v>
      </c>
      <c r="BW10" s="17"/>
      <c r="BX10" s="17">
        <v>0.352672787559138</v>
      </c>
      <c r="BY10" s="17">
        <v>0.28980602440775899</v>
      </c>
      <c r="BZ10" s="17">
        <v>0.28514856544319001</v>
      </c>
      <c r="CA10" s="17">
        <v>0.36261094943760003</v>
      </c>
      <c r="CB10" s="17">
        <v>0.29124999944982899</v>
      </c>
      <c r="CC10" s="17">
        <v>0.24109700360257799</v>
      </c>
    </row>
    <row r="11" spans="2:81" x14ac:dyDescent="0.35">
      <c r="B11" s="18" t="s">
        <v>283</v>
      </c>
      <c r="C11" s="17">
        <v>0.171040020391239</v>
      </c>
      <c r="D11" s="17">
        <v>0.15168749116264699</v>
      </c>
      <c r="E11" s="17">
        <v>0.19032251888094201</v>
      </c>
      <c r="F11" s="17"/>
      <c r="G11" s="17">
        <v>0.18023281845761399</v>
      </c>
      <c r="H11" s="17">
        <v>0.208556620117999</v>
      </c>
      <c r="I11" s="17">
        <v>0.15128514110401201</v>
      </c>
      <c r="J11" s="17">
        <v>0.19828495408973501</v>
      </c>
      <c r="K11" s="17">
        <v>0.14518538163083999</v>
      </c>
      <c r="L11" s="17">
        <v>0.14587311984979701</v>
      </c>
      <c r="M11" s="17"/>
      <c r="N11" s="17">
        <v>0.129188127676028</v>
      </c>
      <c r="O11" s="17">
        <v>0.21436345511706401</v>
      </c>
      <c r="P11" s="17">
        <v>0.17327549081676499</v>
      </c>
      <c r="Q11" s="17">
        <v>0.16881324396953001</v>
      </c>
      <c r="R11" s="17"/>
      <c r="S11" s="17">
        <v>0.163469783337922</v>
      </c>
      <c r="T11" s="17">
        <v>0.182067566786</v>
      </c>
      <c r="U11" s="17">
        <v>9.9465818384572802E-2</v>
      </c>
      <c r="V11" s="17">
        <v>0.12847014448994501</v>
      </c>
      <c r="W11" s="17">
        <v>0.157811474881034</v>
      </c>
      <c r="X11" s="17">
        <v>0.19509569341438901</v>
      </c>
      <c r="Y11" s="17">
        <v>0.15200042771140301</v>
      </c>
      <c r="Z11" s="17">
        <v>0.13643507986880399</v>
      </c>
      <c r="AA11" s="17">
        <v>0.17076962260891801</v>
      </c>
      <c r="AB11" s="17">
        <v>0.23073239456394601</v>
      </c>
      <c r="AC11" s="17">
        <v>0.22174319639607801</v>
      </c>
      <c r="AD11" s="17">
        <v>0.29882708316301299</v>
      </c>
      <c r="AE11" s="17"/>
      <c r="AF11" s="17">
        <v>0.15724263624259999</v>
      </c>
      <c r="AG11" s="17">
        <v>0.19966581743113701</v>
      </c>
      <c r="AH11" s="17">
        <v>0.17990388942198199</v>
      </c>
      <c r="AI11" s="17">
        <v>0.28845525643980102</v>
      </c>
      <c r="AJ11" s="17"/>
      <c r="AK11" s="17">
        <v>0.23676211548120399</v>
      </c>
      <c r="AL11" s="17">
        <v>0.22970823776010699</v>
      </c>
      <c r="AM11" s="17"/>
      <c r="AN11" s="17">
        <v>0.17276477527204001</v>
      </c>
      <c r="AO11" s="17">
        <v>0.161694874829276</v>
      </c>
      <c r="AP11" s="17">
        <v>0.17532631406398699</v>
      </c>
      <c r="AQ11" s="17">
        <v>0.173333050384889</v>
      </c>
      <c r="AR11" s="17">
        <v>0.173217969215652</v>
      </c>
      <c r="AS11" s="17">
        <v>0.19213781412525299</v>
      </c>
      <c r="AT11" s="17"/>
      <c r="AU11" s="17">
        <v>0.15220818561455901</v>
      </c>
      <c r="AV11" s="17">
        <v>0.195087459497926</v>
      </c>
      <c r="AW11" s="17"/>
      <c r="AX11" s="17">
        <v>0.16384131460892901</v>
      </c>
      <c r="AY11" s="17">
        <v>0.172773515843754</v>
      </c>
      <c r="AZ11" s="17"/>
      <c r="BA11" s="17">
        <v>0.16480819216266701</v>
      </c>
      <c r="BB11" s="17">
        <v>0.20455306380639901</v>
      </c>
      <c r="BC11" s="17"/>
      <c r="BD11" s="17">
        <v>0.11768611485946601</v>
      </c>
      <c r="BE11" s="17"/>
      <c r="BF11" s="17">
        <v>0.117710398279656</v>
      </c>
      <c r="BG11" s="17"/>
      <c r="BH11" s="17">
        <v>0.19206634149447299</v>
      </c>
      <c r="BI11" s="17"/>
      <c r="BJ11" s="17">
        <v>0.21519094316245499</v>
      </c>
      <c r="BK11" s="17"/>
      <c r="BL11" s="17">
        <v>0.325024372681809</v>
      </c>
      <c r="BM11" s="17">
        <v>4.0465210271081999E-2</v>
      </c>
      <c r="BN11" s="17">
        <v>0.12518242404735999</v>
      </c>
      <c r="BO11" s="17">
        <v>0.247730219633713</v>
      </c>
      <c r="BP11" s="17"/>
      <c r="BQ11" s="17">
        <v>0.164280209859958</v>
      </c>
      <c r="BR11" s="17">
        <v>9.12896411594354E-2</v>
      </c>
      <c r="BS11" s="17">
        <v>0.119039315385463</v>
      </c>
      <c r="BT11" s="17">
        <v>0.105107689110884</v>
      </c>
      <c r="BU11" s="17">
        <v>0.360761206238634</v>
      </c>
      <c r="BV11" s="17">
        <v>0.245356644463881</v>
      </c>
      <c r="BW11" s="17"/>
      <c r="BX11" s="17">
        <v>0.172115429417671</v>
      </c>
      <c r="BY11" s="17">
        <v>0.13441793219380199</v>
      </c>
      <c r="BZ11" s="17">
        <v>0.11039364248527</v>
      </c>
      <c r="CA11" s="17">
        <v>0.13105663308284801</v>
      </c>
      <c r="CB11" s="17">
        <v>0.26340204736495498</v>
      </c>
      <c r="CC11" s="17">
        <v>0.26416727621503699</v>
      </c>
    </row>
    <row r="12" spans="2:81" x14ac:dyDescent="0.35">
      <c r="B12" s="18" t="s">
        <v>284</v>
      </c>
      <c r="C12" s="17">
        <v>6.7668775785391502E-2</v>
      </c>
      <c r="D12" s="17">
        <v>6.8610132566226598E-2</v>
      </c>
      <c r="E12" s="17">
        <v>6.7077645378724002E-2</v>
      </c>
      <c r="F12" s="17"/>
      <c r="G12" s="17">
        <v>8.3997419405586499E-2</v>
      </c>
      <c r="H12" s="17">
        <v>7.4014944828863394E-2</v>
      </c>
      <c r="I12" s="17">
        <v>9.3817273288254399E-2</v>
      </c>
      <c r="J12" s="17">
        <v>5.9087594778772401E-2</v>
      </c>
      <c r="K12" s="17">
        <v>5.5335920351796998E-2</v>
      </c>
      <c r="L12" s="17">
        <v>4.6293934877201799E-2</v>
      </c>
      <c r="M12" s="17"/>
      <c r="N12" s="17">
        <v>3.8794571277879997E-2</v>
      </c>
      <c r="O12" s="17">
        <v>9.8560907811100301E-2</v>
      </c>
      <c r="P12" s="17">
        <v>5.6858611743148199E-2</v>
      </c>
      <c r="Q12" s="17">
        <v>7.7059792968827798E-2</v>
      </c>
      <c r="R12" s="17"/>
      <c r="S12" s="17">
        <v>6.2910414926806296E-2</v>
      </c>
      <c r="T12" s="17">
        <v>8.8337698910280996E-2</v>
      </c>
      <c r="U12" s="17">
        <v>9.7648439019696706E-2</v>
      </c>
      <c r="V12" s="17">
        <v>5.8552707573692797E-2</v>
      </c>
      <c r="W12" s="17">
        <v>7.8495181812670303E-2</v>
      </c>
      <c r="X12" s="17">
        <v>5.7821098754563198E-2</v>
      </c>
      <c r="Y12" s="17">
        <v>6.8001154906971797E-2</v>
      </c>
      <c r="Z12" s="17">
        <v>3.4485425964841901E-2</v>
      </c>
      <c r="AA12" s="17">
        <v>2.17481883750151E-2</v>
      </c>
      <c r="AB12" s="17">
        <v>8.13553075774444E-2</v>
      </c>
      <c r="AC12" s="17">
        <v>0.121486755290693</v>
      </c>
      <c r="AD12" s="17">
        <v>2.8360121570739898E-2</v>
      </c>
      <c r="AE12" s="17"/>
      <c r="AF12" s="17">
        <v>6.3384037000423402E-2</v>
      </c>
      <c r="AG12" s="17">
        <v>8.7434058020502498E-2</v>
      </c>
      <c r="AH12" s="17">
        <v>0.14477782149075599</v>
      </c>
      <c r="AI12" s="17">
        <v>3.2805091559897297E-2</v>
      </c>
      <c r="AJ12" s="17"/>
      <c r="AK12" s="17">
        <v>5.2957066065396997E-2</v>
      </c>
      <c r="AL12" s="17">
        <v>0.102874069815755</v>
      </c>
      <c r="AM12" s="17"/>
      <c r="AN12" s="17">
        <v>5.2295153538318498E-2</v>
      </c>
      <c r="AO12" s="17">
        <v>8.0911070855339801E-2</v>
      </c>
      <c r="AP12" s="17">
        <v>6.3891413960357302E-2</v>
      </c>
      <c r="AQ12" s="17">
        <v>6.4241853512358296E-2</v>
      </c>
      <c r="AR12" s="17">
        <v>8.3434484421129704E-2</v>
      </c>
      <c r="AS12" s="17">
        <v>5.64308685725909E-2</v>
      </c>
      <c r="AT12" s="17"/>
      <c r="AU12" s="17">
        <v>5.84616360928377E-2</v>
      </c>
      <c r="AV12" s="17">
        <v>8.0297120064701299E-2</v>
      </c>
      <c r="AW12" s="17"/>
      <c r="AX12" s="17">
        <v>6.6213514595694203E-2</v>
      </c>
      <c r="AY12" s="17">
        <v>6.80192122014429E-2</v>
      </c>
      <c r="AZ12" s="17"/>
      <c r="BA12" s="17">
        <v>6.7283341029280394E-2</v>
      </c>
      <c r="BB12" s="17">
        <v>7.0451242517798704E-2</v>
      </c>
      <c r="BC12" s="17"/>
      <c r="BD12" s="17">
        <v>4.0211872539322097E-2</v>
      </c>
      <c r="BE12" s="17"/>
      <c r="BF12" s="17">
        <v>3.8807454860061603E-2</v>
      </c>
      <c r="BG12" s="17"/>
      <c r="BH12" s="17">
        <v>4.5761021981950797E-2</v>
      </c>
      <c r="BI12" s="17"/>
      <c r="BJ12" s="17">
        <v>0.123813334478623</v>
      </c>
      <c r="BK12" s="17"/>
      <c r="BL12" s="17">
        <v>0.16814579450624001</v>
      </c>
      <c r="BM12" s="17">
        <v>1.0257246867113301E-2</v>
      </c>
      <c r="BN12" s="17">
        <v>2.58558687702501E-2</v>
      </c>
      <c r="BO12" s="17">
        <v>0.105805473029813</v>
      </c>
      <c r="BP12" s="17"/>
      <c r="BQ12" s="17">
        <v>8.2107937398378406E-2</v>
      </c>
      <c r="BR12" s="17">
        <v>3.2058361227985499E-2</v>
      </c>
      <c r="BS12" s="17">
        <v>4.7736015479896997E-2</v>
      </c>
      <c r="BT12" s="17">
        <v>7.0078600067975103E-2</v>
      </c>
      <c r="BU12" s="17">
        <v>7.4786250305875407E-2</v>
      </c>
      <c r="BV12" s="17">
        <v>0.106092746570254</v>
      </c>
      <c r="BW12" s="17"/>
      <c r="BX12" s="17">
        <v>9.1642997443222296E-2</v>
      </c>
      <c r="BY12" s="17">
        <v>2.7557460314206601E-2</v>
      </c>
      <c r="BZ12" s="17">
        <v>4.5027865586590402E-2</v>
      </c>
      <c r="CA12" s="17">
        <v>4.46732820200446E-2</v>
      </c>
      <c r="CB12" s="17">
        <v>0.13221496906962801</v>
      </c>
      <c r="CC12" s="17">
        <v>0.16707700992140201</v>
      </c>
    </row>
    <row r="13" spans="2:81" x14ac:dyDescent="0.35">
      <c r="B13" s="18" t="s">
        <v>285</v>
      </c>
      <c r="C13" s="17">
        <v>4.6119375233402898E-2</v>
      </c>
      <c r="D13" s="17">
        <v>4.50618410728338E-2</v>
      </c>
      <c r="E13" s="17">
        <v>4.5624160653450499E-2</v>
      </c>
      <c r="F13" s="17"/>
      <c r="G13" s="17">
        <v>3.2546412905844598E-2</v>
      </c>
      <c r="H13" s="17">
        <v>5.3075630687933202E-2</v>
      </c>
      <c r="I13" s="17">
        <v>6.8745995073185295E-2</v>
      </c>
      <c r="J13" s="17">
        <v>6.1846753982146202E-2</v>
      </c>
      <c r="K13" s="17">
        <v>5.9179953683036399E-2</v>
      </c>
      <c r="L13" s="17">
        <v>9.8353316672797706E-3</v>
      </c>
      <c r="M13" s="17"/>
      <c r="N13" s="17">
        <v>5.1986599766571003E-2</v>
      </c>
      <c r="O13" s="17">
        <v>5.3143871553722501E-2</v>
      </c>
      <c r="P13" s="17">
        <v>2.8823141022291599E-2</v>
      </c>
      <c r="Q13" s="17">
        <v>4.9566385926683498E-2</v>
      </c>
      <c r="R13" s="17"/>
      <c r="S13" s="17">
        <v>5.2078280042260401E-2</v>
      </c>
      <c r="T13" s="17">
        <v>3.7035886728238002E-2</v>
      </c>
      <c r="U13" s="17">
        <v>2.3505798153229399E-2</v>
      </c>
      <c r="V13" s="17">
        <v>8.8351284395759896E-3</v>
      </c>
      <c r="W13" s="17">
        <v>8.1805912084211105E-2</v>
      </c>
      <c r="X13" s="17">
        <v>7.5878636113632297E-2</v>
      </c>
      <c r="Y13" s="17">
        <v>2.5585706686164202E-2</v>
      </c>
      <c r="Z13" s="17">
        <v>6.5073061502117696E-2</v>
      </c>
      <c r="AA13" s="17">
        <v>4.9787982174415199E-2</v>
      </c>
      <c r="AB13" s="17">
        <v>5.0575636994003803E-2</v>
      </c>
      <c r="AC13" s="17">
        <v>3.8973509611666103E-2</v>
      </c>
      <c r="AD13" s="17">
        <v>9.8996560969838401E-2</v>
      </c>
      <c r="AE13" s="17"/>
      <c r="AF13" s="17">
        <v>4.3930329985456797E-2</v>
      </c>
      <c r="AG13" s="17">
        <v>4.4967456155260897E-2</v>
      </c>
      <c r="AH13" s="17">
        <v>4.2403028409018099E-2</v>
      </c>
      <c r="AI13" s="17">
        <v>8.4456153898635505E-2</v>
      </c>
      <c r="AJ13" s="17"/>
      <c r="AK13" s="17">
        <v>5.9162016321646797E-2</v>
      </c>
      <c r="AL13" s="17">
        <v>6.4217503422715302E-2</v>
      </c>
      <c r="AM13" s="17"/>
      <c r="AN13" s="17">
        <v>5.7103301664562602E-2</v>
      </c>
      <c r="AO13" s="17">
        <v>4.4356544687233102E-2</v>
      </c>
      <c r="AP13" s="17">
        <v>3.9350964255760498E-2</v>
      </c>
      <c r="AQ13" s="17">
        <v>4.1020881978299499E-2</v>
      </c>
      <c r="AR13" s="17">
        <v>5.2215094084696399E-2</v>
      </c>
      <c r="AS13" s="17">
        <v>1.7014868023086702E-2</v>
      </c>
      <c r="AT13" s="17"/>
      <c r="AU13" s="17">
        <v>3.5920709340035002E-2</v>
      </c>
      <c r="AV13" s="17">
        <v>5.9899258249140698E-2</v>
      </c>
      <c r="AW13" s="17"/>
      <c r="AX13" s="17">
        <v>5.74957808842139E-2</v>
      </c>
      <c r="AY13" s="17">
        <v>4.3379862318441403E-2</v>
      </c>
      <c r="AZ13" s="17"/>
      <c r="BA13" s="17">
        <v>4.1405060418939099E-2</v>
      </c>
      <c r="BB13" s="17">
        <v>7.0436487055233601E-2</v>
      </c>
      <c r="BC13" s="17"/>
      <c r="BD13" s="17">
        <v>2.9738574757724501E-2</v>
      </c>
      <c r="BE13" s="17"/>
      <c r="BF13" s="17">
        <v>2.6187154954531298E-2</v>
      </c>
      <c r="BG13" s="17"/>
      <c r="BH13" s="17">
        <v>5.3385373598218003E-2</v>
      </c>
      <c r="BI13" s="17"/>
      <c r="BJ13" s="17">
        <v>5.0733189884904203E-2</v>
      </c>
      <c r="BK13" s="17"/>
      <c r="BL13" s="17">
        <v>0.182457718687486</v>
      </c>
      <c r="BM13" s="17">
        <v>1.2917757907066001E-2</v>
      </c>
      <c r="BN13" s="17">
        <v>1.2705002677617301E-2</v>
      </c>
      <c r="BO13" s="17">
        <v>3.6128483817333197E-2</v>
      </c>
      <c r="BP13" s="17"/>
      <c r="BQ13" s="17">
        <v>4.3811250147726702E-2</v>
      </c>
      <c r="BR13" s="17">
        <v>2.3080348137535001E-2</v>
      </c>
      <c r="BS13" s="17">
        <v>1.9039469202268001E-2</v>
      </c>
      <c r="BT13" s="17">
        <v>5.0066595844012102E-2</v>
      </c>
      <c r="BU13" s="17">
        <v>6.2323928643350103E-2</v>
      </c>
      <c r="BV13" s="17">
        <v>7.0009051835430103E-2</v>
      </c>
      <c r="BW13" s="17"/>
      <c r="BX13" s="17">
        <v>2.8076679044434099E-2</v>
      </c>
      <c r="BY13" s="17">
        <v>4.3728117971598597E-2</v>
      </c>
      <c r="BZ13" s="17">
        <v>1.7489916295446901E-2</v>
      </c>
      <c r="CA13" s="17">
        <v>5.1872603111907202E-2</v>
      </c>
      <c r="CB13" s="17">
        <v>9.9138366300987005E-2</v>
      </c>
      <c r="CC13" s="17">
        <v>9.6000717147843598E-2</v>
      </c>
    </row>
    <row r="14" spans="2:81" x14ac:dyDescent="0.35">
      <c r="B14" s="18" t="s">
        <v>171</v>
      </c>
      <c r="C14" s="17">
        <v>1.8738095658396601E-2</v>
      </c>
      <c r="D14" s="17">
        <v>1.07078485291237E-2</v>
      </c>
      <c r="E14" s="17">
        <v>2.6500881458880701E-2</v>
      </c>
      <c r="F14" s="17"/>
      <c r="G14" s="17">
        <v>1.12758368307612E-2</v>
      </c>
      <c r="H14" s="17">
        <v>1.9549195390086701E-2</v>
      </c>
      <c r="I14" s="17">
        <v>2.7087167529912401E-2</v>
      </c>
      <c r="J14" s="17">
        <v>1.6895545527512601E-2</v>
      </c>
      <c r="K14" s="17">
        <v>3.0339669919476901E-2</v>
      </c>
      <c r="L14" s="17">
        <v>1.00050577512278E-2</v>
      </c>
      <c r="M14" s="17"/>
      <c r="N14" s="17">
        <v>1.37990712142775E-2</v>
      </c>
      <c r="O14" s="17">
        <v>2.3264997311338499E-2</v>
      </c>
      <c r="P14" s="17">
        <v>2.0598169298494302E-2</v>
      </c>
      <c r="Q14" s="17">
        <v>1.8047683074436199E-2</v>
      </c>
      <c r="R14" s="17"/>
      <c r="S14" s="17">
        <v>1.0115645927352E-2</v>
      </c>
      <c r="T14" s="17">
        <v>9.8954955505238008E-3</v>
      </c>
      <c r="U14" s="17">
        <v>2.94261267190425E-2</v>
      </c>
      <c r="V14" s="17">
        <v>8.0685486683579107E-3</v>
      </c>
      <c r="W14" s="17">
        <v>0</v>
      </c>
      <c r="X14" s="17">
        <v>3.7417732092402498E-2</v>
      </c>
      <c r="Y14" s="17">
        <v>1.6752402256567E-2</v>
      </c>
      <c r="Z14" s="17">
        <v>1.5247658012658399E-2</v>
      </c>
      <c r="AA14" s="17">
        <v>2.6247480508246799E-2</v>
      </c>
      <c r="AB14" s="17">
        <v>3.5185811503438302E-2</v>
      </c>
      <c r="AC14" s="17">
        <v>0</v>
      </c>
      <c r="AD14" s="17">
        <v>5.7997897057184798E-2</v>
      </c>
      <c r="AE14" s="17"/>
      <c r="AF14" s="17">
        <v>1.9230244976604E-2</v>
      </c>
      <c r="AG14" s="17">
        <v>8.3359705128525294E-3</v>
      </c>
      <c r="AH14" s="17">
        <v>0</v>
      </c>
      <c r="AI14" s="17">
        <v>3.8167312519548503E-2</v>
      </c>
      <c r="AJ14" s="17"/>
      <c r="AK14" s="17">
        <v>2.98523305546919E-2</v>
      </c>
      <c r="AL14" s="17">
        <v>2.43114698295822E-2</v>
      </c>
      <c r="AM14" s="17"/>
      <c r="AN14" s="17">
        <v>1.37233076684046E-2</v>
      </c>
      <c r="AO14" s="17">
        <v>1.34497731859712E-2</v>
      </c>
      <c r="AP14" s="17">
        <v>3.0694653558324202E-2</v>
      </c>
      <c r="AQ14" s="17">
        <v>2.51446131110807E-2</v>
      </c>
      <c r="AR14" s="17">
        <v>1.96853402207459E-2</v>
      </c>
      <c r="AS14" s="17">
        <v>1.59620904768627E-2</v>
      </c>
      <c r="AT14" s="17"/>
      <c r="AU14" s="17">
        <v>1.26077421553771E-2</v>
      </c>
      <c r="AV14" s="17">
        <v>2.51005921243522E-2</v>
      </c>
      <c r="AW14" s="17"/>
      <c r="AX14" s="17">
        <v>1.8648930242864702E-2</v>
      </c>
      <c r="AY14" s="17">
        <v>1.8759567273853701E-2</v>
      </c>
      <c r="AZ14" s="17"/>
      <c r="BA14" s="17">
        <v>1.8809699071763698E-2</v>
      </c>
      <c r="BB14" s="17">
        <v>1.8610402465294801E-2</v>
      </c>
      <c r="BC14" s="17"/>
      <c r="BD14" s="17">
        <v>1.47221329297042E-2</v>
      </c>
      <c r="BE14" s="17"/>
      <c r="BF14" s="17">
        <v>1.46452513259749E-2</v>
      </c>
      <c r="BG14" s="17"/>
      <c r="BH14" s="17">
        <v>1.16659243607175E-2</v>
      </c>
      <c r="BI14" s="17"/>
      <c r="BJ14" s="17">
        <v>0</v>
      </c>
      <c r="BK14" s="17"/>
      <c r="BL14" s="17">
        <v>2.74037680727683E-2</v>
      </c>
      <c r="BM14" s="17">
        <v>1.24252151141211E-2</v>
      </c>
      <c r="BN14" s="17">
        <v>1.2652205971421601E-2</v>
      </c>
      <c r="BO14" s="17">
        <v>2.5682918227683201E-2</v>
      </c>
      <c r="BP14" s="17"/>
      <c r="BQ14" s="17">
        <v>2.2719553324818599E-2</v>
      </c>
      <c r="BR14" s="17">
        <v>1.05216195266717E-2</v>
      </c>
      <c r="BS14" s="17">
        <v>1.19426533833972E-2</v>
      </c>
      <c r="BT14" s="17">
        <v>9.7521583083527309E-3</v>
      </c>
      <c r="BU14" s="17">
        <v>1.2037940408457201E-2</v>
      </c>
      <c r="BV14" s="17">
        <v>2.0125835174494799E-2</v>
      </c>
      <c r="BW14" s="17"/>
      <c r="BX14" s="17">
        <v>1.5845768717636401E-2</v>
      </c>
      <c r="BY14" s="17">
        <v>7.5729222446942199E-3</v>
      </c>
      <c r="BZ14" s="17">
        <v>1.00551200887099E-2</v>
      </c>
      <c r="CA14" s="17">
        <v>2.56282019468691E-2</v>
      </c>
      <c r="CB14" s="17">
        <v>8.7027077793916403E-3</v>
      </c>
      <c r="CC14" s="17">
        <v>2.2264597186450501E-2</v>
      </c>
    </row>
    <row r="15" spans="2:81" x14ac:dyDescent="0.35">
      <c r="B15" s="18" t="s">
        <v>286</v>
      </c>
      <c r="C15" s="21">
        <v>0.69643373293156996</v>
      </c>
      <c r="D15" s="21">
        <v>0.72393268666916899</v>
      </c>
      <c r="E15" s="21">
        <v>0.670474793628003</v>
      </c>
      <c r="F15" s="21"/>
      <c r="G15" s="21">
        <v>0.69194751240019403</v>
      </c>
      <c r="H15" s="21">
        <v>0.64480360897511801</v>
      </c>
      <c r="I15" s="21">
        <v>0.65906442300463597</v>
      </c>
      <c r="J15" s="21">
        <v>0.66388515162183304</v>
      </c>
      <c r="K15" s="21">
        <v>0.70995907441484996</v>
      </c>
      <c r="L15" s="21">
        <v>0.78799255585449401</v>
      </c>
      <c r="M15" s="21"/>
      <c r="N15" s="21">
        <v>0.76623163006524297</v>
      </c>
      <c r="O15" s="21">
        <v>0.61066676820677401</v>
      </c>
      <c r="P15" s="21">
        <v>0.72044458711930104</v>
      </c>
      <c r="Q15" s="21">
        <v>0.68651289406052296</v>
      </c>
      <c r="R15" s="21"/>
      <c r="S15" s="21">
        <v>0.71142587576565997</v>
      </c>
      <c r="T15" s="21">
        <v>0.68266335202495698</v>
      </c>
      <c r="U15" s="21">
        <v>0.74995381772345904</v>
      </c>
      <c r="V15" s="21">
        <v>0.79607347082842905</v>
      </c>
      <c r="W15" s="21">
        <v>0.68188743122208495</v>
      </c>
      <c r="X15" s="21">
        <v>0.63378683962501303</v>
      </c>
      <c r="Y15" s="21">
        <v>0.73766030843889396</v>
      </c>
      <c r="Z15" s="21">
        <v>0.74875877465157803</v>
      </c>
      <c r="AA15" s="21">
        <v>0.73144672633340502</v>
      </c>
      <c r="AB15" s="21">
        <v>0.60215084936116803</v>
      </c>
      <c r="AC15" s="21">
        <v>0.61779653870156304</v>
      </c>
      <c r="AD15" s="21">
        <v>0.51581833723922399</v>
      </c>
      <c r="AE15" s="21"/>
      <c r="AF15" s="21">
        <v>0.71621275179491595</v>
      </c>
      <c r="AG15" s="21">
        <v>0.659596697880247</v>
      </c>
      <c r="AH15" s="21">
        <v>0.632915260678244</v>
      </c>
      <c r="AI15" s="21">
        <v>0.55611618558211795</v>
      </c>
      <c r="AJ15" s="21"/>
      <c r="AK15" s="21">
        <v>0.62126647157706005</v>
      </c>
      <c r="AL15" s="21">
        <v>0.57888871917184104</v>
      </c>
      <c r="AM15" s="21"/>
      <c r="AN15" s="21">
        <v>0.70411346185667401</v>
      </c>
      <c r="AO15" s="21">
        <v>0.69958773644217997</v>
      </c>
      <c r="AP15" s="21">
        <v>0.69073665416157104</v>
      </c>
      <c r="AQ15" s="21">
        <v>0.69625960101337303</v>
      </c>
      <c r="AR15" s="21">
        <v>0.67144711205777496</v>
      </c>
      <c r="AS15" s="21">
        <v>0.71845435880220698</v>
      </c>
      <c r="AT15" s="21"/>
      <c r="AU15" s="21">
        <v>0.74080172679719103</v>
      </c>
      <c r="AV15" s="21">
        <v>0.63961557006388003</v>
      </c>
      <c r="AW15" s="21"/>
      <c r="AX15" s="21">
        <v>0.69380045966829795</v>
      </c>
      <c r="AY15" s="21">
        <v>0.69706784236250796</v>
      </c>
      <c r="AZ15" s="21"/>
      <c r="BA15" s="21">
        <v>0.70769370731735004</v>
      </c>
      <c r="BB15" s="21">
        <v>0.63594880415527399</v>
      </c>
      <c r="BC15" s="21"/>
      <c r="BD15" s="21">
        <v>0.79764130491378304</v>
      </c>
      <c r="BE15" s="21"/>
      <c r="BF15" s="21">
        <v>0.80264974057977601</v>
      </c>
      <c r="BG15" s="21"/>
      <c r="BH15" s="21">
        <v>0.69712133856463998</v>
      </c>
      <c r="BI15" s="21"/>
      <c r="BJ15" s="21">
        <v>0.61026253247401796</v>
      </c>
      <c r="BK15" s="21"/>
      <c r="BL15" s="21">
        <v>0.29696834605169597</v>
      </c>
      <c r="BM15" s="21">
        <v>0.92393456984061795</v>
      </c>
      <c r="BN15" s="21">
        <v>0.82360449853335105</v>
      </c>
      <c r="BO15" s="21">
        <v>0.58465290529145897</v>
      </c>
      <c r="BP15" s="21"/>
      <c r="BQ15" s="21">
        <v>0.68708104926911895</v>
      </c>
      <c r="BR15" s="21">
        <v>0.84305002994837197</v>
      </c>
      <c r="BS15" s="21">
        <v>0.80224254654897498</v>
      </c>
      <c r="BT15" s="21">
        <v>0.76499495666877604</v>
      </c>
      <c r="BU15" s="21">
        <v>0.49009067440368398</v>
      </c>
      <c r="BV15" s="21">
        <v>0.55841572195593903</v>
      </c>
      <c r="BW15" s="21"/>
      <c r="BX15" s="21">
        <v>0.69231912537703599</v>
      </c>
      <c r="BY15" s="21">
        <v>0.78672356727569903</v>
      </c>
      <c r="BZ15" s="21">
        <v>0.81703345554398199</v>
      </c>
      <c r="CA15" s="21">
        <v>0.74676927983833097</v>
      </c>
      <c r="CB15" s="21">
        <v>0.49654190948503801</v>
      </c>
      <c r="CC15" s="21">
        <v>0.450490399529267</v>
      </c>
    </row>
    <row r="16" spans="2:81" x14ac:dyDescent="0.35">
      <c r="B16" s="18" t="s">
        <v>287</v>
      </c>
      <c r="C16" s="21">
        <v>0.113788151018794</v>
      </c>
      <c r="D16" s="21">
        <v>0.11367197363905999</v>
      </c>
      <c r="E16" s="21">
        <v>0.112701806032175</v>
      </c>
      <c r="F16" s="21"/>
      <c r="G16" s="21">
        <v>0.11654383231143101</v>
      </c>
      <c r="H16" s="21">
        <v>0.12709057551679701</v>
      </c>
      <c r="I16" s="21">
        <v>0.16256326836144</v>
      </c>
      <c r="J16" s="21">
        <v>0.12093434876091901</v>
      </c>
      <c r="K16" s="21">
        <v>0.114515874034833</v>
      </c>
      <c r="L16" s="21">
        <v>5.6129266544481603E-2</v>
      </c>
      <c r="M16" s="21"/>
      <c r="N16" s="21">
        <v>9.0781171044451006E-2</v>
      </c>
      <c r="O16" s="21">
        <v>0.15170477936482299</v>
      </c>
      <c r="P16" s="21">
        <v>8.5681752765439795E-2</v>
      </c>
      <c r="Q16" s="21">
        <v>0.126626178895511</v>
      </c>
      <c r="R16" s="21"/>
      <c r="S16" s="21">
        <v>0.114988694969067</v>
      </c>
      <c r="T16" s="21">
        <v>0.125373585638519</v>
      </c>
      <c r="U16" s="21">
        <v>0.121154237172926</v>
      </c>
      <c r="V16" s="21">
        <v>6.7387836013268795E-2</v>
      </c>
      <c r="W16" s="21">
        <v>0.16030109389688099</v>
      </c>
      <c r="X16" s="21">
        <v>0.133699734868195</v>
      </c>
      <c r="Y16" s="21">
        <v>9.3586861593136006E-2</v>
      </c>
      <c r="Z16" s="21">
        <v>9.9558487466959694E-2</v>
      </c>
      <c r="AA16" s="21">
        <v>7.1536170549430303E-2</v>
      </c>
      <c r="AB16" s="21">
        <v>0.13193094457144799</v>
      </c>
      <c r="AC16" s="21">
        <v>0.16046026490236001</v>
      </c>
      <c r="AD16" s="21">
        <v>0.127356682540578</v>
      </c>
      <c r="AE16" s="21"/>
      <c r="AF16" s="21">
        <v>0.10731436698588</v>
      </c>
      <c r="AG16" s="21">
        <v>0.13240151417576301</v>
      </c>
      <c r="AH16" s="21">
        <v>0.18718084989977399</v>
      </c>
      <c r="AI16" s="21">
        <v>0.117261245458533</v>
      </c>
      <c r="AJ16" s="21"/>
      <c r="AK16" s="21">
        <v>0.112119082387044</v>
      </c>
      <c r="AL16" s="21">
        <v>0.16709157323846999</v>
      </c>
      <c r="AM16" s="21"/>
      <c r="AN16" s="21">
        <v>0.109398455202881</v>
      </c>
      <c r="AO16" s="21">
        <v>0.12526761554257301</v>
      </c>
      <c r="AP16" s="21">
        <v>0.10324237821611799</v>
      </c>
      <c r="AQ16" s="21">
        <v>0.105262735490658</v>
      </c>
      <c r="AR16" s="21">
        <v>0.13564957850582601</v>
      </c>
      <c r="AS16" s="21">
        <v>7.3445736595677505E-2</v>
      </c>
      <c r="AT16" s="21"/>
      <c r="AU16" s="21">
        <v>9.4382345432872702E-2</v>
      </c>
      <c r="AV16" s="21">
        <v>0.14019637831384199</v>
      </c>
      <c r="AW16" s="21"/>
      <c r="AX16" s="21">
        <v>0.123709295479908</v>
      </c>
      <c r="AY16" s="21">
        <v>0.111399074519884</v>
      </c>
      <c r="AZ16" s="21"/>
      <c r="BA16" s="21">
        <v>0.10868840144822001</v>
      </c>
      <c r="BB16" s="21">
        <v>0.140887729573032</v>
      </c>
      <c r="BC16" s="21"/>
      <c r="BD16" s="21">
        <v>6.9950447297046497E-2</v>
      </c>
      <c r="BE16" s="21"/>
      <c r="BF16" s="21">
        <v>6.4994609814592999E-2</v>
      </c>
      <c r="BG16" s="21"/>
      <c r="BH16" s="21">
        <v>9.91463955801688E-2</v>
      </c>
      <c r="BI16" s="21"/>
      <c r="BJ16" s="21">
        <v>0.17454652436352699</v>
      </c>
      <c r="BK16" s="21"/>
      <c r="BL16" s="21">
        <v>0.35060351319372601</v>
      </c>
      <c r="BM16" s="21">
        <v>2.31750047741794E-2</v>
      </c>
      <c r="BN16" s="21">
        <v>3.8560871447867399E-2</v>
      </c>
      <c r="BO16" s="21">
        <v>0.14193395684714599</v>
      </c>
      <c r="BP16" s="21"/>
      <c r="BQ16" s="21">
        <v>0.12591918754610501</v>
      </c>
      <c r="BR16" s="21">
        <v>5.51387093655204E-2</v>
      </c>
      <c r="BS16" s="21">
        <v>6.6775484682165001E-2</v>
      </c>
      <c r="BT16" s="21">
        <v>0.120145195911987</v>
      </c>
      <c r="BU16" s="21">
        <v>0.137110178949226</v>
      </c>
      <c r="BV16" s="21">
        <v>0.17610179840568499</v>
      </c>
      <c r="BW16" s="21"/>
      <c r="BX16" s="21">
        <v>0.119719676487656</v>
      </c>
      <c r="BY16" s="21">
        <v>7.1285578285805104E-2</v>
      </c>
      <c r="BZ16" s="21">
        <v>6.2517781882037299E-2</v>
      </c>
      <c r="CA16" s="21">
        <v>9.6545885131951795E-2</v>
      </c>
      <c r="CB16" s="21">
        <v>0.231353335370615</v>
      </c>
      <c r="CC16" s="21">
        <v>0.26307772706924498</v>
      </c>
    </row>
    <row r="17" spans="2:81" x14ac:dyDescent="0.35">
      <c r="B17" s="18" t="s">
        <v>288</v>
      </c>
      <c r="C17" s="22">
        <v>0.58264558191277604</v>
      </c>
      <c r="D17" s="22">
        <v>0.61026071303010898</v>
      </c>
      <c r="E17" s="22">
        <v>0.55777298759582805</v>
      </c>
      <c r="F17" s="22"/>
      <c r="G17" s="22">
        <v>0.57540368008876297</v>
      </c>
      <c r="H17" s="22">
        <v>0.51771303345832098</v>
      </c>
      <c r="I17" s="22">
        <v>0.496501154643196</v>
      </c>
      <c r="J17" s="22">
        <v>0.54295080286091502</v>
      </c>
      <c r="K17" s="22">
        <v>0.59544320038001697</v>
      </c>
      <c r="L17" s="22">
        <v>0.73186328931001199</v>
      </c>
      <c r="M17" s="22"/>
      <c r="N17" s="22">
        <v>0.67545045902079204</v>
      </c>
      <c r="O17" s="22">
        <v>0.458961988841951</v>
      </c>
      <c r="P17" s="22">
        <v>0.63476283435386105</v>
      </c>
      <c r="Q17" s="22">
        <v>0.55988671516501198</v>
      </c>
      <c r="R17" s="22"/>
      <c r="S17" s="22">
        <v>0.59643718079659303</v>
      </c>
      <c r="T17" s="22">
        <v>0.55728976638643801</v>
      </c>
      <c r="U17" s="22">
        <v>0.62879958055053298</v>
      </c>
      <c r="V17" s="22">
        <v>0.72868563481516002</v>
      </c>
      <c r="W17" s="22">
        <v>0.52158633732520299</v>
      </c>
      <c r="X17" s="22">
        <v>0.50008710475681695</v>
      </c>
      <c r="Y17" s="22">
        <v>0.64407344684575796</v>
      </c>
      <c r="Z17" s="22">
        <v>0.64920028718461797</v>
      </c>
      <c r="AA17" s="22">
        <v>0.65991055578397495</v>
      </c>
      <c r="AB17" s="22">
        <v>0.47021990478971998</v>
      </c>
      <c r="AC17" s="22">
        <v>0.457336273799203</v>
      </c>
      <c r="AD17" s="22">
        <v>0.38846165469864602</v>
      </c>
      <c r="AE17" s="22"/>
      <c r="AF17" s="22">
        <v>0.60889838480903602</v>
      </c>
      <c r="AG17" s="22">
        <v>0.52719518370448404</v>
      </c>
      <c r="AH17" s="22">
        <v>0.44573441077847098</v>
      </c>
      <c r="AI17" s="22">
        <v>0.438854940123585</v>
      </c>
      <c r="AJ17" s="22"/>
      <c r="AK17" s="22">
        <v>0.50914738919001601</v>
      </c>
      <c r="AL17" s="22">
        <v>0.41179714593337102</v>
      </c>
      <c r="AM17" s="22"/>
      <c r="AN17" s="22">
        <v>0.59471500665379295</v>
      </c>
      <c r="AO17" s="22">
        <v>0.57432012089960705</v>
      </c>
      <c r="AP17" s="22">
        <v>0.587494275945453</v>
      </c>
      <c r="AQ17" s="22">
        <v>0.59099686552271502</v>
      </c>
      <c r="AR17" s="22">
        <v>0.53579753355194903</v>
      </c>
      <c r="AS17" s="22">
        <v>0.64500862220652899</v>
      </c>
      <c r="AT17" s="22"/>
      <c r="AU17" s="22">
        <v>0.64641938136431798</v>
      </c>
      <c r="AV17" s="22">
        <v>0.49941919175003802</v>
      </c>
      <c r="AW17" s="22"/>
      <c r="AX17" s="22">
        <v>0.57009116418839001</v>
      </c>
      <c r="AY17" s="22">
        <v>0.58566876784262401</v>
      </c>
      <c r="AZ17" s="22"/>
      <c r="BA17" s="22">
        <v>0.59900530586913103</v>
      </c>
      <c r="BB17" s="22">
        <v>0.49506107458224202</v>
      </c>
      <c r="BC17" s="22"/>
      <c r="BD17" s="22">
        <v>0.72769085761673602</v>
      </c>
      <c r="BE17" s="22"/>
      <c r="BF17" s="22">
        <v>0.73765513076518296</v>
      </c>
      <c r="BG17" s="22"/>
      <c r="BH17" s="22">
        <v>0.59797494298447196</v>
      </c>
      <c r="BI17" s="22"/>
      <c r="BJ17" s="22">
        <v>0.43571600811049099</v>
      </c>
      <c r="BK17" s="22"/>
      <c r="BL17" s="22">
        <v>-5.3635167142029899E-2</v>
      </c>
      <c r="BM17" s="22">
        <v>0.90075956506643795</v>
      </c>
      <c r="BN17" s="22">
        <v>0.78504362708548403</v>
      </c>
      <c r="BO17" s="22">
        <v>0.44271894844431298</v>
      </c>
      <c r="BP17" s="22"/>
      <c r="BQ17" s="22">
        <v>0.56116186172301297</v>
      </c>
      <c r="BR17" s="22">
        <v>0.78791132058285196</v>
      </c>
      <c r="BS17" s="22">
        <v>0.73546706186680999</v>
      </c>
      <c r="BT17" s="22">
        <v>0.64484976075678901</v>
      </c>
      <c r="BU17" s="22">
        <v>0.35298049545445798</v>
      </c>
      <c r="BV17" s="22">
        <v>0.38231392355025501</v>
      </c>
      <c r="BW17" s="22"/>
      <c r="BX17" s="22">
        <v>0.57259944888937997</v>
      </c>
      <c r="BY17" s="22">
        <v>0.71543798898989397</v>
      </c>
      <c r="BZ17" s="22">
        <v>0.75451567366194505</v>
      </c>
      <c r="CA17" s="22">
        <v>0.65022339470637902</v>
      </c>
      <c r="CB17" s="22">
        <v>0.26518857411442298</v>
      </c>
      <c r="CC17" s="22">
        <v>0.187412672460021</v>
      </c>
    </row>
    <row r="18" spans="2:81" x14ac:dyDescent="0.35">
      <c r="B18" s="16" t="s">
        <v>627</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C20"/>
  <sheetViews>
    <sheetView showGridLines="0" workbookViewId="0">
      <pane xSplit="2" topLeftCell="BB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116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101</v>
      </c>
      <c r="C9" s="17">
        <v>0.163847277927297</v>
      </c>
      <c r="D9" s="17">
        <v>0.14745824342212399</v>
      </c>
      <c r="E9" s="17">
        <v>0.17916173239195701</v>
      </c>
      <c r="F9" s="17"/>
      <c r="G9" s="17">
        <v>9.6900329785313502E-2</v>
      </c>
      <c r="H9" s="17">
        <v>0.14127447379995201</v>
      </c>
      <c r="I9" s="17">
        <v>0.13376710121649299</v>
      </c>
      <c r="J9" s="17">
        <v>0.17671309428059701</v>
      </c>
      <c r="K9" s="17">
        <v>0.201269992763284</v>
      </c>
      <c r="L9" s="17">
        <v>0.21557169855299199</v>
      </c>
      <c r="M9" s="17"/>
      <c r="N9" s="17">
        <v>0.15704078420569401</v>
      </c>
      <c r="O9" s="17">
        <v>0.18091654950542899</v>
      </c>
      <c r="P9" s="17">
        <v>0.12855314407365401</v>
      </c>
      <c r="Q9" s="17">
        <v>0.18714820888337999</v>
      </c>
      <c r="R9" s="17"/>
      <c r="S9" s="17">
        <v>0.102885702488297</v>
      </c>
      <c r="T9" s="17">
        <v>0.21859454544715201</v>
      </c>
      <c r="U9" s="17">
        <v>0.19960546924988501</v>
      </c>
      <c r="V9" s="17">
        <v>0.17581568911936801</v>
      </c>
      <c r="W9" s="17">
        <v>0.17278695279485801</v>
      </c>
      <c r="X9" s="17">
        <v>0.14300421575576899</v>
      </c>
      <c r="Y9" s="17">
        <v>0.123501052800201</v>
      </c>
      <c r="Z9" s="17">
        <v>8.5494512299987904E-2</v>
      </c>
      <c r="AA9" s="17">
        <v>0.11198447109219101</v>
      </c>
      <c r="AB9" s="17">
        <v>0.22625828761695399</v>
      </c>
      <c r="AC9" s="17">
        <v>0.20918076810893299</v>
      </c>
      <c r="AD9" s="17">
        <v>0.260939770136209</v>
      </c>
      <c r="AE9" s="17"/>
      <c r="AF9" s="17">
        <v>0.145577045350927</v>
      </c>
      <c r="AG9" s="17">
        <v>0.20129438333455901</v>
      </c>
      <c r="AH9" s="17">
        <v>0.185250364045244</v>
      </c>
      <c r="AI9" s="17">
        <v>0.29600355496102498</v>
      </c>
      <c r="AJ9" s="17"/>
      <c r="AK9" s="17">
        <v>0.24772756217788799</v>
      </c>
      <c r="AL9" s="17">
        <v>0.20426683223897399</v>
      </c>
      <c r="AM9" s="17"/>
      <c r="AN9" s="17">
        <v>0.139747372593576</v>
      </c>
      <c r="AO9" s="17">
        <v>0.15871147454610099</v>
      </c>
      <c r="AP9" s="17">
        <v>0.17712016999918601</v>
      </c>
      <c r="AQ9" s="17">
        <v>0.186137429929605</v>
      </c>
      <c r="AR9" s="17">
        <v>0.17946218861091701</v>
      </c>
      <c r="AS9" s="17">
        <v>0.16038931252115701</v>
      </c>
      <c r="AT9" s="17"/>
      <c r="AU9" s="17">
        <v>0.17041471335324501</v>
      </c>
      <c r="AV9" s="17">
        <v>0.15365879791060699</v>
      </c>
      <c r="AW9" s="17"/>
      <c r="AX9" s="17">
        <v>0.182325936461813</v>
      </c>
      <c r="AY9" s="17">
        <v>0.15941293598102199</v>
      </c>
      <c r="AZ9" s="17"/>
      <c r="BA9" s="17">
        <v>0.16630572317144099</v>
      </c>
      <c r="BB9" s="17">
        <v>0.149926729453108</v>
      </c>
      <c r="BC9" s="17"/>
      <c r="BD9" s="17">
        <v>0.143454650665403</v>
      </c>
      <c r="BE9" s="17"/>
      <c r="BF9" s="17">
        <v>0.133970717134754</v>
      </c>
      <c r="BG9" s="17"/>
      <c r="BH9" s="17">
        <v>0.19969673279151801</v>
      </c>
      <c r="BI9" s="17"/>
      <c r="BJ9" s="17">
        <v>0.18196432181403099</v>
      </c>
      <c r="BK9" s="17"/>
      <c r="BL9" s="17">
        <v>0.27975279194923403</v>
      </c>
      <c r="BM9" s="17">
        <v>0.105249046392957</v>
      </c>
      <c r="BN9" s="17">
        <v>0.18382179012132299</v>
      </c>
      <c r="BO9" s="17">
        <v>0.12982753699789401</v>
      </c>
      <c r="BP9" s="17"/>
      <c r="BQ9" s="17">
        <v>0.13107452913959</v>
      </c>
      <c r="BR9" s="17">
        <v>0.15981784569773599</v>
      </c>
      <c r="BS9" s="17">
        <v>0.16334158975788601</v>
      </c>
      <c r="BT9" s="17">
        <v>0.16977341720330499</v>
      </c>
      <c r="BU9" s="17">
        <v>0.174403734049073</v>
      </c>
      <c r="BV9" s="17">
        <v>0.21707974635535399</v>
      </c>
      <c r="BW9" s="17"/>
      <c r="BX9" s="17">
        <v>0.124146807498273</v>
      </c>
      <c r="BY9" s="17">
        <v>0.18392828487572199</v>
      </c>
      <c r="BZ9" s="17">
        <v>0.154274163659709</v>
      </c>
      <c r="CA9" s="17">
        <v>0.13520196352609001</v>
      </c>
      <c r="CB9" s="17">
        <v>0.17311292362153299</v>
      </c>
      <c r="CC9" s="17">
        <v>0.241950503122209</v>
      </c>
    </row>
    <row r="10" spans="2:81" x14ac:dyDescent="0.35">
      <c r="B10" s="18" t="s">
        <v>58</v>
      </c>
      <c r="C10" s="17">
        <v>6.7282568502719298E-2</v>
      </c>
      <c r="D10" s="17">
        <v>6.9178409138851496E-2</v>
      </c>
      <c r="E10" s="17">
        <v>6.5296847493416604E-2</v>
      </c>
      <c r="F10" s="17"/>
      <c r="G10" s="17">
        <v>4.8828436645357201E-2</v>
      </c>
      <c r="H10" s="17">
        <v>6.5708341421263597E-2</v>
      </c>
      <c r="I10" s="17">
        <v>7.3594703430096498E-2</v>
      </c>
      <c r="J10" s="17">
        <v>9.0731814774625497E-2</v>
      </c>
      <c r="K10" s="17">
        <v>6.8300198442110105E-2</v>
      </c>
      <c r="L10" s="17">
        <v>5.5956159081096399E-2</v>
      </c>
      <c r="M10" s="17"/>
      <c r="N10" s="17">
        <v>7.8228972123783796E-2</v>
      </c>
      <c r="O10" s="17">
        <v>8.4837993011673205E-2</v>
      </c>
      <c r="P10" s="17">
        <v>4.9239017848440599E-2</v>
      </c>
      <c r="Q10" s="17">
        <v>5.3197185632347398E-2</v>
      </c>
      <c r="R10" s="17"/>
      <c r="S10" s="17">
        <v>5.8783338717639001E-2</v>
      </c>
      <c r="T10" s="17">
        <v>0.106480754022066</v>
      </c>
      <c r="U10" s="17">
        <v>5.1321729982666701E-2</v>
      </c>
      <c r="V10" s="17">
        <v>6.8619959991805396E-2</v>
      </c>
      <c r="W10" s="17">
        <v>8.4578922535037293E-2</v>
      </c>
      <c r="X10" s="17">
        <v>8.3716675193047693E-2</v>
      </c>
      <c r="Y10" s="17">
        <v>4.8044043100151999E-2</v>
      </c>
      <c r="Z10" s="17">
        <v>5.7993260425126397E-2</v>
      </c>
      <c r="AA10" s="17">
        <v>3.8900177861193597E-2</v>
      </c>
      <c r="AB10" s="17">
        <v>5.12908389757687E-2</v>
      </c>
      <c r="AC10" s="17">
        <v>9.4972808042557894E-2</v>
      </c>
      <c r="AD10" s="17">
        <v>5.55640235304335E-2</v>
      </c>
      <c r="AE10" s="17"/>
      <c r="AF10" s="17">
        <v>6.4546794655796394E-2</v>
      </c>
      <c r="AG10" s="17">
        <v>5.3681867330166201E-2</v>
      </c>
      <c r="AH10" s="17">
        <v>7.3658900923429402E-2</v>
      </c>
      <c r="AI10" s="17">
        <v>3.2101986291051397E-2</v>
      </c>
      <c r="AJ10" s="17"/>
      <c r="AK10" s="17">
        <v>0.121436471238865</v>
      </c>
      <c r="AL10" s="17">
        <v>5.8901229264214899E-2</v>
      </c>
      <c r="AM10" s="17"/>
      <c r="AN10" s="17">
        <v>5.5937546289633003E-2</v>
      </c>
      <c r="AO10" s="17">
        <v>6.7247439840001894E-2</v>
      </c>
      <c r="AP10" s="17">
        <v>7.7464592203674895E-2</v>
      </c>
      <c r="AQ10" s="17">
        <v>7.63349688231688E-2</v>
      </c>
      <c r="AR10" s="17">
        <v>5.5147712368108198E-2</v>
      </c>
      <c r="AS10" s="17">
        <v>9.4135507140735403E-2</v>
      </c>
      <c r="AT10" s="17"/>
      <c r="AU10" s="17">
        <v>6.0911386594362897E-2</v>
      </c>
      <c r="AV10" s="17">
        <v>7.5988301874360703E-2</v>
      </c>
      <c r="AW10" s="17"/>
      <c r="AX10" s="17">
        <v>6.9302810577123494E-2</v>
      </c>
      <c r="AY10" s="17">
        <v>6.6797769016034403E-2</v>
      </c>
      <c r="AZ10" s="17"/>
      <c r="BA10" s="17">
        <v>6.6791914209051798E-2</v>
      </c>
      <c r="BB10" s="17">
        <v>6.5699996313945394E-2</v>
      </c>
      <c r="BC10" s="17"/>
      <c r="BD10" s="17">
        <v>5.0149702153634103E-2</v>
      </c>
      <c r="BE10" s="17"/>
      <c r="BF10" s="17">
        <v>4.56555164281418E-2</v>
      </c>
      <c r="BG10" s="17"/>
      <c r="BH10" s="17">
        <v>4.9216775117940002E-2</v>
      </c>
      <c r="BI10" s="17"/>
      <c r="BJ10" s="17">
        <v>7.6185670508767497E-2</v>
      </c>
      <c r="BK10" s="17"/>
      <c r="BL10" s="17">
        <v>8.6956422547677797E-2</v>
      </c>
      <c r="BM10" s="17">
        <v>4.3172304359977202E-2</v>
      </c>
      <c r="BN10" s="17">
        <v>6.8732411111651903E-2</v>
      </c>
      <c r="BO10" s="17">
        <v>7.7758126978197298E-2</v>
      </c>
      <c r="BP10" s="17"/>
      <c r="BQ10" s="17">
        <v>6.9626827907684194E-2</v>
      </c>
      <c r="BR10" s="17">
        <v>5.9966023232842697E-2</v>
      </c>
      <c r="BS10" s="17">
        <v>4.90941054192401E-2</v>
      </c>
      <c r="BT10" s="17">
        <v>8.9424138143752496E-2</v>
      </c>
      <c r="BU10" s="17">
        <v>5.3771718294012699E-2</v>
      </c>
      <c r="BV10" s="17">
        <v>8.1298040604738497E-2</v>
      </c>
      <c r="BW10" s="17"/>
      <c r="BX10" s="17">
        <v>7.2285577418099906E-2</v>
      </c>
      <c r="BY10" s="17">
        <v>5.7684430786541001E-2</v>
      </c>
      <c r="BZ10" s="17">
        <v>5.1888534160273399E-2</v>
      </c>
      <c r="CA10" s="17">
        <v>6.9823208355780805E-2</v>
      </c>
      <c r="CB10" s="17">
        <v>7.9491282032203694E-2</v>
      </c>
      <c r="CC10" s="17">
        <v>9.5998950144810496E-2</v>
      </c>
    </row>
    <row r="11" spans="2:81" x14ac:dyDescent="0.35">
      <c r="B11" s="18" t="s">
        <v>59</v>
      </c>
      <c r="C11" s="17">
        <v>8.7630065700783799E-2</v>
      </c>
      <c r="D11" s="17">
        <v>9.1369975153055602E-2</v>
      </c>
      <c r="E11" s="17">
        <v>8.4413193419249799E-2</v>
      </c>
      <c r="F11" s="17"/>
      <c r="G11" s="17">
        <v>0.102288047440959</v>
      </c>
      <c r="H11" s="17">
        <v>0.111659933915225</v>
      </c>
      <c r="I11" s="17">
        <v>8.3626603128616306E-2</v>
      </c>
      <c r="J11" s="17">
        <v>9.6676910240121899E-2</v>
      </c>
      <c r="K11" s="17">
        <v>7.41649983992103E-2</v>
      </c>
      <c r="L11" s="17">
        <v>6.3304415688955201E-2</v>
      </c>
      <c r="M11" s="17"/>
      <c r="N11" s="17">
        <v>8.1256490732238798E-2</v>
      </c>
      <c r="O11" s="17">
        <v>8.4801403225984298E-2</v>
      </c>
      <c r="P11" s="17">
        <v>8.7153688247113101E-2</v>
      </c>
      <c r="Q11" s="17">
        <v>9.7193037422680997E-2</v>
      </c>
      <c r="R11" s="17"/>
      <c r="S11" s="17">
        <v>8.2822348528533193E-2</v>
      </c>
      <c r="T11" s="17">
        <v>0.103406198028876</v>
      </c>
      <c r="U11" s="17">
        <v>8.2800905419261897E-2</v>
      </c>
      <c r="V11" s="17">
        <v>0.113309051678293</v>
      </c>
      <c r="W11" s="17">
        <v>9.0485109250812601E-2</v>
      </c>
      <c r="X11" s="17">
        <v>8.0821307629391506E-2</v>
      </c>
      <c r="Y11" s="17">
        <v>6.1924806847519998E-2</v>
      </c>
      <c r="Z11" s="17">
        <v>4.9261504349432099E-2</v>
      </c>
      <c r="AA11" s="17">
        <v>7.2661003878793096E-2</v>
      </c>
      <c r="AB11" s="17">
        <v>0.10141787707910201</v>
      </c>
      <c r="AC11" s="17">
        <v>0.10193846258808401</v>
      </c>
      <c r="AD11" s="17">
        <v>0.100695740772642</v>
      </c>
      <c r="AE11" s="17"/>
      <c r="AF11" s="17">
        <v>8.45526747931135E-2</v>
      </c>
      <c r="AG11" s="17">
        <v>9.7918116551084802E-2</v>
      </c>
      <c r="AH11" s="17">
        <v>0.106097512732778</v>
      </c>
      <c r="AI11" s="17">
        <v>0.103206990414473</v>
      </c>
      <c r="AJ11" s="17"/>
      <c r="AK11" s="17">
        <v>9.0841265502903001E-2</v>
      </c>
      <c r="AL11" s="17">
        <v>7.8627225297368902E-2</v>
      </c>
      <c r="AM11" s="17"/>
      <c r="AN11" s="17">
        <v>7.8782464757338799E-2</v>
      </c>
      <c r="AO11" s="17">
        <v>9.0355947768948494E-2</v>
      </c>
      <c r="AP11" s="17">
        <v>7.6487198550354393E-2</v>
      </c>
      <c r="AQ11" s="17">
        <v>0.103389642860976</v>
      </c>
      <c r="AR11" s="17">
        <v>8.1615558225501206E-2</v>
      </c>
      <c r="AS11" s="17">
        <v>0.102458237695989</v>
      </c>
      <c r="AT11" s="17"/>
      <c r="AU11" s="17">
        <v>8.1658214780720106E-2</v>
      </c>
      <c r="AV11" s="17">
        <v>9.5617861745165497E-2</v>
      </c>
      <c r="AW11" s="17"/>
      <c r="AX11" s="17">
        <v>8.2265137728871701E-2</v>
      </c>
      <c r="AY11" s="17">
        <v>8.8917492766993803E-2</v>
      </c>
      <c r="AZ11" s="17"/>
      <c r="BA11" s="17">
        <v>8.9677836722894894E-2</v>
      </c>
      <c r="BB11" s="17">
        <v>7.6360482098284999E-2</v>
      </c>
      <c r="BC11" s="17"/>
      <c r="BD11" s="17">
        <v>6.7608003063568095E-2</v>
      </c>
      <c r="BE11" s="17"/>
      <c r="BF11" s="17">
        <v>6.9956705831157096E-2</v>
      </c>
      <c r="BG11" s="17"/>
      <c r="BH11" s="17">
        <v>8.5467310698449594E-2</v>
      </c>
      <c r="BI11" s="17"/>
      <c r="BJ11" s="17">
        <v>9.7668875594506793E-2</v>
      </c>
      <c r="BK11" s="17"/>
      <c r="BL11" s="17">
        <v>0.11888731453731299</v>
      </c>
      <c r="BM11" s="17">
        <v>6.7720558576783996E-2</v>
      </c>
      <c r="BN11" s="17">
        <v>6.4280882394007796E-2</v>
      </c>
      <c r="BO11" s="17">
        <v>0.112941315059416</v>
      </c>
      <c r="BP11" s="17"/>
      <c r="BQ11" s="17">
        <v>8.9673815175051796E-2</v>
      </c>
      <c r="BR11" s="17">
        <v>8.6584277279401503E-2</v>
      </c>
      <c r="BS11" s="17">
        <v>7.9392832403811106E-2</v>
      </c>
      <c r="BT11" s="17">
        <v>7.25657989252948E-2</v>
      </c>
      <c r="BU11" s="17">
        <v>0.11374063870347299</v>
      </c>
      <c r="BV11" s="17">
        <v>8.4230037706185507E-2</v>
      </c>
      <c r="BW11" s="17"/>
      <c r="BX11" s="17">
        <v>9.3712583072989103E-2</v>
      </c>
      <c r="BY11" s="17">
        <v>8.3060954113690105E-2</v>
      </c>
      <c r="BZ11" s="17">
        <v>6.7492516372733499E-2</v>
      </c>
      <c r="CA11" s="17">
        <v>9.1214621025769493E-2</v>
      </c>
      <c r="CB11" s="17">
        <v>0.12020275506232</v>
      </c>
      <c r="CC11" s="17">
        <v>9.9707378396909796E-2</v>
      </c>
    </row>
    <row r="12" spans="2:81" x14ac:dyDescent="0.35">
      <c r="B12" s="18" t="s">
        <v>102</v>
      </c>
      <c r="C12" s="17">
        <v>0.18442171506829599</v>
      </c>
      <c r="D12" s="17">
        <v>0.17700327783245801</v>
      </c>
      <c r="E12" s="17">
        <v>0.192576696433165</v>
      </c>
      <c r="F12" s="17"/>
      <c r="G12" s="17">
        <v>0.22027640374304899</v>
      </c>
      <c r="H12" s="17">
        <v>0.18556284082299501</v>
      </c>
      <c r="I12" s="17">
        <v>0.19300290015070201</v>
      </c>
      <c r="J12" s="17">
        <v>0.19076774304926999</v>
      </c>
      <c r="K12" s="17">
        <v>0.16454753403424799</v>
      </c>
      <c r="L12" s="17">
        <v>0.16090165874680001</v>
      </c>
      <c r="M12" s="17"/>
      <c r="N12" s="17">
        <v>0.17504321382703</v>
      </c>
      <c r="O12" s="17">
        <v>0.18395363992838501</v>
      </c>
      <c r="P12" s="17">
        <v>0.19244644991002099</v>
      </c>
      <c r="Q12" s="17">
        <v>0.18666148829590901</v>
      </c>
      <c r="R12" s="17"/>
      <c r="S12" s="17">
        <v>0.193096040817648</v>
      </c>
      <c r="T12" s="17">
        <v>0.16848984523690699</v>
      </c>
      <c r="U12" s="17">
        <v>0.18364535443146601</v>
      </c>
      <c r="V12" s="17">
        <v>0.17629696751565199</v>
      </c>
      <c r="W12" s="17">
        <v>0.24033854200052401</v>
      </c>
      <c r="X12" s="17">
        <v>0.18520119404551399</v>
      </c>
      <c r="Y12" s="17">
        <v>0.19916254514445</v>
      </c>
      <c r="Z12" s="17">
        <v>0.19651087330474101</v>
      </c>
      <c r="AA12" s="17">
        <v>0.16048393672022901</v>
      </c>
      <c r="AB12" s="17">
        <v>0.17771447389123399</v>
      </c>
      <c r="AC12" s="17">
        <v>0.182997765377343</v>
      </c>
      <c r="AD12" s="17">
        <v>0.16145214219911699</v>
      </c>
      <c r="AE12" s="17"/>
      <c r="AF12" s="17">
        <v>0.181069425601983</v>
      </c>
      <c r="AG12" s="17">
        <v>0.19807852930027001</v>
      </c>
      <c r="AH12" s="17">
        <v>0.1853221036662</v>
      </c>
      <c r="AI12" s="17">
        <v>0.18215369991522201</v>
      </c>
      <c r="AJ12" s="17"/>
      <c r="AK12" s="17">
        <v>0.20489474172407501</v>
      </c>
      <c r="AL12" s="17">
        <v>0.20133807173457599</v>
      </c>
      <c r="AM12" s="17"/>
      <c r="AN12" s="17">
        <v>0.17126152191195401</v>
      </c>
      <c r="AO12" s="17">
        <v>0.18427388144510601</v>
      </c>
      <c r="AP12" s="17">
        <v>0.18516372797483499</v>
      </c>
      <c r="AQ12" s="17">
        <v>0.208646699800212</v>
      </c>
      <c r="AR12" s="17">
        <v>0.18595879778152899</v>
      </c>
      <c r="AS12" s="17">
        <v>0.15874963512818399</v>
      </c>
      <c r="AT12" s="17"/>
      <c r="AU12" s="17">
        <v>0.17500366341506399</v>
      </c>
      <c r="AV12" s="17">
        <v>0.196080945362721</v>
      </c>
      <c r="AW12" s="17"/>
      <c r="AX12" s="17">
        <v>0.15645157229862899</v>
      </c>
      <c r="AY12" s="17">
        <v>0.191133737864493</v>
      </c>
      <c r="AZ12" s="17"/>
      <c r="BA12" s="17">
        <v>0.17706164274512301</v>
      </c>
      <c r="BB12" s="17">
        <v>0.221291934944399</v>
      </c>
      <c r="BC12" s="17"/>
      <c r="BD12" s="17">
        <v>0.15372650858835299</v>
      </c>
      <c r="BE12" s="17"/>
      <c r="BF12" s="17">
        <v>0.14848861187345799</v>
      </c>
      <c r="BG12" s="17"/>
      <c r="BH12" s="17">
        <v>0.154610730024486</v>
      </c>
      <c r="BI12" s="17"/>
      <c r="BJ12" s="17">
        <v>0.14881545967901899</v>
      </c>
      <c r="BK12" s="17"/>
      <c r="BL12" s="17">
        <v>0.169214142080783</v>
      </c>
      <c r="BM12" s="17">
        <v>0.156882140483322</v>
      </c>
      <c r="BN12" s="17">
        <v>0.176767817255093</v>
      </c>
      <c r="BO12" s="17">
        <v>0.22952052745042201</v>
      </c>
      <c r="BP12" s="17"/>
      <c r="BQ12" s="17">
        <v>0.202881556983837</v>
      </c>
      <c r="BR12" s="17">
        <v>0.16403941427677499</v>
      </c>
      <c r="BS12" s="17">
        <v>0.17981738933437399</v>
      </c>
      <c r="BT12" s="17">
        <v>0.178889650192678</v>
      </c>
      <c r="BU12" s="17">
        <v>0.19931309495182001</v>
      </c>
      <c r="BV12" s="17">
        <v>0.17362606072529699</v>
      </c>
      <c r="BW12" s="17"/>
      <c r="BX12" s="17">
        <v>0.191225042096732</v>
      </c>
      <c r="BY12" s="17">
        <v>0.167979837283869</v>
      </c>
      <c r="BZ12" s="17">
        <v>0.17592167458636099</v>
      </c>
      <c r="CA12" s="17">
        <v>0.19379242473220901</v>
      </c>
      <c r="CB12" s="17">
        <v>0.192472371632192</v>
      </c>
      <c r="CC12" s="17">
        <v>0.16904377937455201</v>
      </c>
    </row>
    <row r="13" spans="2:81" x14ac:dyDescent="0.35">
      <c r="B13" s="18" t="s">
        <v>103</v>
      </c>
      <c r="C13" s="17">
        <v>0.18217778204528201</v>
      </c>
      <c r="D13" s="17">
        <v>0.18530138363194301</v>
      </c>
      <c r="E13" s="17">
        <v>0.17954635773619301</v>
      </c>
      <c r="F13" s="17"/>
      <c r="G13" s="17">
        <v>0.214829474659959</v>
      </c>
      <c r="H13" s="17">
        <v>0.21404846767945299</v>
      </c>
      <c r="I13" s="17">
        <v>0.21379984999995999</v>
      </c>
      <c r="J13" s="17">
        <v>0.16357352600674599</v>
      </c>
      <c r="K13" s="17">
        <v>0.15914133775268999</v>
      </c>
      <c r="L13" s="17">
        <v>0.139392951495492</v>
      </c>
      <c r="M13" s="17"/>
      <c r="N13" s="17">
        <v>0.184951553500003</v>
      </c>
      <c r="O13" s="17">
        <v>0.18934276869635699</v>
      </c>
      <c r="P13" s="17">
        <v>0.191676520926123</v>
      </c>
      <c r="Q13" s="17">
        <v>0.164393831083471</v>
      </c>
      <c r="R13" s="17"/>
      <c r="S13" s="17">
        <v>0.18684131741472401</v>
      </c>
      <c r="T13" s="17">
        <v>0.159397511555701</v>
      </c>
      <c r="U13" s="17">
        <v>0.17479532212858001</v>
      </c>
      <c r="V13" s="17">
        <v>0.1746587283438</v>
      </c>
      <c r="W13" s="17">
        <v>0.176103088692839</v>
      </c>
      <c r="X13" s="17">
        <v>0.197533298415658</v>
      </c>
      <c r="Y13" s="17">
        <v>0.20643235705472501</v>
      </c>
      <c r="Z13" s="17">
        <v>0.19318867863380601</v>
      </c>
      <c r="AA13" s="17">
        <v>0.19603818943770099</v>
      </c>
      <c r="AB13" s="17">
        <v>0.17857552164120399</v>
      </c>
      <c r="AC13" s="17">
        <v>0.15925630884387099</v>
      </c>
      <c r="AD13" s="17">
        <v>0.18830362490702601</v>
      </c>
      <c r="AE13" s="17"/>
      <c r="AF13" s="17">
        <v>0.18546887983295701</v>
      </c>
      <c r="AG13" s="17">
        <v>0.17797838353186299</v>
      </c>
      <c r="AH13" s="17">
        <v>0.15114885505794601</v>
      </c>
      <c r="AI13" s="17">
        <v>0.14465227048503401</v>
      </c>
      <c r="AJ13" s="17"/>
      <c r="AK13" s="17">
        <v>0.186632215315225</v>
      </c>
      <c r="AL13" s="17">
        <v>0.16887706316308701</v>
      </c>
      <c r="AM13" s="17"/>
      <c r="AN13" s="17">
        <v>0.21222425361321701</v>
      </c>
      <c r="AO13" s="17">
        <v>0.17412906201199399</v>
      </c>
      <c r="AP13" s="17">
        <v>0.19262922106584399</v>
      </c>
      <c r="AQ13" s="17">
        <v>0.16686813785430901</v>
      </c>
      <c r="AR13" s="17">
        <v>0.16874459223118299</v>
      </c>
      <c r="AS13" s="17">
        <v>0.13135110119458601</v>
      </c>
      <c r="AT13" s="17"/>
      <c r="AU13" s="17">
        <v>0.177478970255185</v>
      </c>
      <c r="AV13" s="17">
        <v>0.18871731926603</v>
      </c>
      <c r="AW13" s="17"/>
      <c r="AX13" s="17">
        <v>0.179327925095565</v>
      </c>
      <c r="AY13" s="17">
        <v>0.18286166503329301</v>
      </c>
      <c r="AZ13" s="17"/>
      <c r="BA13" s="17">
        <v>0.174326887775651</v>
      </c>
      <c r="BB13" s="17">
        <v>0.22756841307880499</v>
      </c>
      <c r="BC13" s="17"/>
      <c r="BD13" s="17">
        <v>0.17405199598693299</v>
      </c>
      <c r="BE13" s="17"/>
      <c r="BF13" s="17">
        <v>0.17235065499687899</v>
      </c>
      <c r="BG13" s="17"/>
      <c r="BH13" s="17">
        <v>0.198533964209759</v>
      </c>
      <c r="BI13" s="17"/>
      <c r="BJ13" s="17">
        <v>0.158958972241729</v>
      </c>
      <c r="BK13" s="17"/>
      <c r="BL13" s="17">
        <v>0.16010595364952099</v>
      </c>
      <c r="BM13" s="17">
        <v>0.20024445757325601</v>
      </c>
      <c r="BN13" s="17">
        <v>0.17091906933698001</v>
      </c>
      <c r="BO13" s="17">
        <v>0.18960957636748499</v>
      </c>
      <c r="BP13" s="17"/>
      <c r="BQ13" s="17">
        <v>0.190755410330196</v>
      </c>
      <c r="BR13" s="17">
        <v>0.174717237292626</v>
      </c>
      <c r="BS13" s="17">
        <v>0.17170063785465201</v>
      </c>
      <c r="BT13" s="17">
        <v>0.17786433299413601</v>
      </c>
      <c r="BU13" s="17">
        <v>0.19849237826253999</v>
      </c>
      <c r="BV13" s="17">
        <v>0.178414031359141</v>
      </c>
      <c r="BW13" s="17"/>
      <c r="BX13" s="17">
        <v>0.21189447745891599</v>
      </c>
      <c r="BY13" s="17">
        <v>0.18604407826448299</v>
      </c>
      <c r="BZ13" s="17">
        <v>0.17518873564833001</v>
      </c>
      <c r="CA13" s="17">
        <v>0.16061188857948799</v>
      </c>
      <c r="CB13" s="17">
        <v>0.17742834733325</v>
      </c>
      <c r="CC13" s="17">
        <v>0.14691778817290799</v>
      </c>
    </row>
    <row r="14" spans="2:81" x14ac:dyDescent="0.35">
      <c r="B14" s="18" t="s">
        <v>104</v>
      </c>
      <c r="C14" s="17">
        <v>0.148221518993535</v>
      </c>
      <c r="D14" s="17">
        <v>0.155322611377706</v>
      </c>
      <c r="E14" s="17">
        <v>0.140555646108288</v>
      </c>
      <c r="F14" s="17"/>
      <c r="G14" s="17">
        <v>0.13077540923198699</v>
      </c>
      <c r="H14" s="17">
        <v>0.14805715980060399</v>
      </c>
      <c r="I14" s="17">
        <v>0.173121227243802</v>
      </c>
      <c r="J14" s="17">
        <v>0.12721448871125199</v>
      </c>
      <c r="K14" s="17">
        <v>0.132804356916846</v>
      </c>
      <c r="L14" s="17">
        <v>0.16704892191300599</v>
      </c>
      <c r="M14" s="17"/>
      <c r="N14" s="17">
        <v>0.17121428032779901</v>
      </c>
      <c r="O14" s="17">
        <v>0.13057192062841999</v>
      </c>
      <c r="P14" s="17">
        <v>0.16510473920312899</v>
      </c>
      <c r="Q14" s="17">
        <v>0.12831009226809201</v>
      </c>
      <c r="R14" s="17"/>
      <c r="S14" s="17">
        <v>0.16064114053084799</v>
      </c>
      <c r="T14" s="17">
        <v>0.12098649921438399</v>
      </c>
      <c r="U14" s="17">
        <v>0.13181362068896499</v>
      </c>
      <c r="V14" s="17">
        <v>0.135183151081046</v>
      </c>
      <c r="W14" s="17">
        <v>0.13309567099647701</v>
      </c>
      <c r="X14" s="17">
        <v>0.17180195916014801</v>
      </c>
      <c r="Y14" s="17">
        <v>0.14356523737941301</v>
      </c>
      <c r="Z14" s="17">
        <v>0.21279190970610701</v>
      </c>
      <c r="AA14" s="17">
        <v>0.19873154542743501</v>
      </c>
      <c r="AB14" s="17">
        <v>0.130728028761466</v>
      </c>
      <c r="AC14" s="17">
        <v>0.110254408881778</v>
      </c>
      <c r="AD14" s="17">
        <v>0.112574461914049</v>
      </c>
      <c r="AE14" s="17"/>
      <c r="AF14" s="17">
        <v>0.15747383481073199</v>
      </c>
      <c r="AG14" s="17">
        <v>0.134399959498403</v>
      </c>
      <c r="AH14" s="17">
        <v>0.12772956340380201</v>
      </c>
      <c r="AI14" s="17">
        <v>0.13693928385240101</v>
      </c>
      <c r="AJ14" s="17"/>
      <c r="AK14" s="17">
        <v>8.3494314560571298E-2</v>
      </c>
      <c r="AL14" s="17">
        <v>0.15174021692925399</v>
      </c>
      <c r="AM14" s="17"/>
      <c r="AN14" s="17">
        <v>0.15496470058134501</v>
      </c>
      <c r="AO14" s="17">
        <v>0.15668413436600501</v>
      </c>
      <c r="AP14" s="17">
        <v>0.14119206170982099</v>
      </c>
      <c r="AQ14" s="17">
        <v>0.119164456641064</v>
      </c>
      <c r="AR14" s="17">
        <v>0.158390329904882</v>
      </c>
      <c r="AS14" s="17">
        <v>0.17141997009718499</v>
      </c>
      <c r="AT14" s="17"/>
      <c r="AU14" s="17">
        <v>0.155825008096908</v>
      </c>
      <c r="AV14" s="17">
        <v>0.13903103933088601</v>
      </c>
      <c r="AW14" s="17"/>
      <c r="AX14" s="17">
        <v>0.132503560629086</v>
      </c>
      <c r="AY14" s="17">
        <v>0.15199337299230201</v>
      </c>
      <c r="AZ14" s="17"/>
      <c r="BA14" s="17">
        <v>0.14871242156358899</v>
      </c>
      <c r="BB14" s="17">
        <v>0.14972362001912601</v>
      </c>
      <c r="BC14" s="17"/>
      <c r="BD14" s="17">
        <v>0.18019545630806</v>
      </c>
      <c r="BE14" s="17"/>
      <c r="BF14" s="17">
        <v>0.19197207548576001</v>
      </c>
      <c r="BG14" s="17"/>
      <c r="BH14" s="17">
        <v>0.15333527207741299</v>
      </c>
      <c r="BI14" s="17"/>
      <c r="BJ14" s="17">
        <v>0.14363057950869201</v>
      </c>
      <c r="BK14" s="17"/>
      <c r="BL14" s="17">
        <v>9.1724389511168403E-2</v>
      </c>
      <c r="BM14" s="17">
        <v>0.198095234241255</v>
      </c>
      <c r="BN14" s="17">
        <v>0.15376875085906899</v>
      </c>
      <c r="BO14" s="17">
        <v>0.12728834559114499</v>
      </c>
      <c r="BP14" s="17"/>
      <c r="BQ14" s="17">
        <v>0.162434208367391</v>
      </c>
      <c r="BR14" s="17">
        <v>0.16865649003401201</v>
      </c>
      <c r="BS14" s="17">
        <v>0.153719273419404</v>
      </c>
      <c r="BT14" s="17">
        <v>0.13440057130108199</v>
      </c>
      <c r="BU14" s="17">
        <v>0.10442893823903</v>
      </c>
      <c r="BV14" s="17">
        <v>0.120920455935173</v>
      </c>
      <c r="BW14" s="17"/>
      <c r="BX14" s="17">
        <v>0.16184508752448101</v>
      </c>
      <c r="BY14" s="17">
        <v>0.17163675949196699</v>
      </c>
      <c r="BZ14" s="17">
        <v>0.15757871632260601</v>
      </c>
      <c r="CA14" s="17">
        <v>0.15395092013089801</v>
      </c>
      <c r="CB14" s="17">
        <v>0.109298956578532</v>
      </c>
      <c r="CC14" s="17">
        <v>9.2064457790471205E-2</v>
      </c>
    </row>
    <row r="15" spans="2:81" x14ac:dyDescent="0.35">
      <c r="B15" s="18" t="s">
        <v>105</v>
      </c>
      <c r="C15" s="19">
        <v>0.16641907176208701</v>
      </c>
      <c r="D15" s="19">
        <v>0.174366099443862</v>
      </c>
      <c r="E15" s="19">
        <v>0.158449526417731</v>
      </c>
      <c r="F15" s="19"/>
      <c r="G15" s="19">
        <v>0.18610189849337599</v>
      </c>
      <c r="H15" s="19">
        <v>0.13368878256050701</v>
      </c>
      <c r="I15" s="19">
        <v>0.12908761483032999</v>
      </c>
      <c r="J15" s="19">
        <v>0.15432242293738799</v>
      </c>
      <c r="K15" s="19">
        <v>0.19977158169161099</v>
      </c>
      <c r="L15" s="19">
        <v>0.197824194521658</v>
      </c>
      <c r="M15" s="19"/>
      <c r="N15" s="19">
        <v>0.15226470528345101</v>
      </c>
      <c r="O15" s="19">
        <v>0.14557572500375199</v>
      </c>
      <c r="P15" s="19">
        <v>0.18582643979152</v>
      </c>
      <c r="Q15" s="19">
        <v>0.183096156414119</v>
      </c>
      <c r="R15" s="19"/>
      <c r="S15" s="19">
        <v>0.21493011150231101</v>
      </c>
      <c r="T15" s="19">
        <v>0.122644646494913</v>
      </c>
      <c r="U15" s="19">
        <v>0.176017598099175</v>
      </c>
      <c r="V15" s="19">
        <v>0.15611645227003601</v>
      </c>
      <c r="W15" s="19">
        <v>0.10261171372945201</v>
      </c>
      <c r="X15" s="19">
        <v>0.13792134980047199</v>
      </c>
      <c r="Y15" s="19">
        <v>0.217369957673539</v>
      </c>
      <c r="Z15" s="19">
        <v>0.20475926128079999</v>
      </c>
      <c r="AA15" s="19">
        <v>0.22120067558245801</v>
      </c>
      <c r="AB15" s="19">
        <v>0.13401497203427201</v>
      </c>
      <c r="AC15" s="19">
        <v>0.14139947815743301</v>
      </c>
      <c r="AD15" s="19">
        <v>0.12047023654052399</v>
      </c>
      <c r="AE15" s="19"/>
      <c r="AF15" s="19">
        <v>0.181311344954491</v>
      </c>
      <c r="AG15" s="19">
        <v>0.13664876045365401</v>
      </c>
      <c r="AH15" s="19">
        <v>0.170792700170601</v>
      </c>
      <c r="AI15" s="19">
        <v>0.104942214080794</v>
      </c>
      <c r="AJ15" s="19"/>
      <c r="AK15" s="19">
        <v>6.4973429480471995E-2</v>
      </c>
      <c r="AL15" s="19">
        <v>0.136249361372525</v>
      </c>
      <c r="AM15" s="19"/>
      <c r="AN15" s="19">
        <v>0.18708214025293701</v>
      </c>
      <c r="AO15" s="19">
        <v>0.16859806002184399</v>
      </c>
      <c r="AP15" s="19">
        <v>0.14994302849628499</v>
      </c>
      <c r="AQ15" s="19">
        <v>0.13945866409066601</v>
      </c>
      <c r="AR15" s="19">
        <v>0.170680820877879</v>
      </c>
      <c r="AS15" s="19">
        <v>0.18149623622216299</v>
      </c>
      <c r="AT15" s="19"/>
      <c r="AU15" s="19">
        <v>0.178708043504515</v>
      </c>
      <c r="AV15" s="19">
        <v>0.15090573451022901</v>
      </c>
      <c r="AW15" s="19"/>
      <c r="AX15" s="19">
        <v>0.19782305720891299</v>
      </c>
      <c r="AY15" s="19">
        <v>0.15888302634586099</v>
      </c>
      <c r="AZ15" s="19"/>
      <c r="BA15" s="19">
        <v>0.17712357381225</v>
      </c>
      <c r="BB15" s="19">
        <v>0.109428824092331</v>
      </c>
      <c r="BC15" s="19"/>
      <c r="BD15" s="19">
        <v>0.23081368323404799</v>
      </c>
      <c r="BE15" s="19"/>
      <c r="BF15" s="19">
        <v>0.23760571824985199</v>
      </c>
      <c r="BG15" s="19"/>
      <c r="BH15" s="19">
        <v>0.15913921508043399</v>
      </c>
      <c r="BI15" s="19"/>
      <c r="BJ15" s="19">
        <v>0.192776120653254</v>
      </c>
      <c r="BK15" s="19"/>
      <c r="BL15" s="19">
        <v>9.3358985724302096E-2</v>
      </c>
      <c r="BM15" s="19">
        <v>0.22863625837245</v>
      </c>
      <c r="BN15" s="19">
        <v>0.18170927892187599</v>
      </c>
      <c r="BO15" s="19">
        <v>0.13305457155544101</v>
      </c>
      <c r="BP15" s="19"/>
      <c r="BQ15" s="19">
        <v>0.15355365209624899</v>
      </c>
      <c r="BR15" s="19">
        <v>0.18621871218660699</v>
      </c>
      <c r="BS15" s="19">
        <v>0.202934171810632</v>
      </c>
      <c r="BT15" s="19">
        <v>0.17708209123975099</v>
      </c>
      <c r="BU15" s="19">
        <v>0.155849497500051</v>
      </c>
      <c r="BV15" s="19">
        <v>0.14443162731411199</v>
      </c>
      <c r="BW15" s="19"/>
      <c r="BX15" s="19">
        <v>0.14489042493050899</v>
      </c>
      <c r="BY15" s="19">
        <v>0.14966565518372699</v>
      </c>
      <c r="BZ15" s="19">
        <v>0.217655659249988</v>
      </c>
      <c r="CA15" s="19">
        <v>0.195404973649765</v>
      </c>
      <c r="CB15" s="19">
        <v>0.14799336373996799</v>
      </c>
      <c r="CC15" s="19">
        <v>0.15431714299813901</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CC22"/>
  <sheetViews>
    <sheetView showGridLines="0" topLeftCell="A2" workbookViewId="0">
      <pane xSplit="2" topLeftCell="BB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281</v>
      </c>
      <c r="C9" s="17">
        <v>0.26799317081444302</v>
      </c>
      <c r="D9" s="17">
        <v>0.31733900079552402</v>
      </c>
      <c r="E9" s="17">
        <v>0.220599805676644</v>
      </c>
      <c r="F9" s="17"/>
      <c r="G9" s="17">
        <v>0.27270698920492198</v>
      </c>
      <c r="H9" s="17">
        <v>0.26517447260238602</v>
      </c>
      <c r="I9" s="17">
        <v>0.22587261148964299</v>
      </c>
      <c r="J9" s="17">
        <v>0.223766041084899</v>
      </c>
      <c r="K9" s="17">
        <v>0.309092699082956</v>
      </c>
      <c r="L9" s="17">
        <v>0.30941196990336201</v>
      </c>
      <c r="M9" s="17"/>
      <c r="N9" s="17">
        <v>0.30323443602554101</v>
      </c>
      <c r="O9" s="17">
        <v>0.18883503195388901</v>
      </c>
      <c r="P9" s="17">
        <v>0.32154667647440299</v>
      </c>
      <c r="Q9" s="17">
        <v>0.26997955331228901</v>
      </c>
      <c r="R9" s="17"/>
      <c r="S9" s="17">
        <v>0.363553502705103</v>
      </c>
      <c r="T9" s="17">
        <v>0.26195840544325899</v>
      </c>
      <c r="U9" s="17">
        <v>0.29084995062810298</v>
      </c>
      <c r="V9" s="17">
        <v>0.22673008210228701</v>
      </c>
      <c r="W9" s="17">
        <v>0.30805769806282501</v>
      </c>
      <c r="X9" s="17">
        <v>0.25380378926492198</v>
      </c>
      <c r="Y9" s="17">
        <v>0.243337348062861</v>
      </c>
      <c r="Z9" s="17">
        <v>0.26456965128884702</v>
      </c>
      <c r="AA9" s="17">
        <v>0.29178151257345503</v>
      </c>
      <c r="AB9" s="17">
        <v>0.18589654163652899</v>
      </c>
      <c r="AC9" s="17">
        <v>0.202349999257667</v>
      </c>
      <c r="AD9" s="17">
        <v>0.25323098951991901</v>
      </c>
      <c r="AE9" s="17"/>
      <c r="AF9" s="17">
        <v>0.28388418104318303</v>
      </c>
      <c r="AG9" s="17">
        <v>0.18388234353378299</v>
      </c>
      <c r="AH9" s="17">
        <v>0.232992560132113</v>
      </c>
      <c r="AI9" s="17">
        <v>0.23457965321244201</v>
      </c>
      <c r="AJ9" s="17"/>
      <c r="AK9" s="17">
        <v>0.22638025237053999</v>
      </c>
      <c r="AL9" s="17">
        <v>0.209481590713268</v>
      </c>
      <c r="AM9" s="17"/>
      <c r="AN9" s="17">
        <v>0.34266739823949699</v>
      </c>
      <c r="AO9" s="17">
        <v>0.25812429097782602</v>
      </c>
      <c r="AP9" s="17">
        <v>0.185407680147295</v>
      </c>
      <c r="AQ9" s="17">
        <v>0.25899425377790403</v>
      </c>
      <c r="AR9" s="17">
        <v>0.27305082196348301</v>
      </c>
      <c r="AS9" s="17">
        <v>0.159577249399142</v>
      </c>
      <c r="AT9" s="17"/>
      <c r="AU9" s="17">
        <v>0.29920610417066301</v>
      </c>
      <c r="AV9" s="17">
        <v>0.22675923922021099</v>
      </c>
      <c r="AW9" s="17"/>
      <c r="AX9" s="17">
        <v>0.27756152541194201</v>
      </c>
      <c r="AY9" s="17">
        <v>0.26568904842294699</v>
      </c>
      <c r="AZ9" s="17"/>
      <c r="BA9" s="17">
        <v>0.26986806052913098</v>
      </c>
      <c r="BB9" s="17">
        <v>0.25382004568905098</v>
      </c>
      <c r="BC9" s="17"/>
      <c r="BD9" s="17">
        <v>0.34428512901179498</v>
      </c>
      <c r="BE9" s="17"/>
      <c r="BF9" s="17">
        <v>0.35967920294550598</v>
      </c>
      <c r="BG9" s="17"/>
      <c r="BH9" s="17">
        <v>0.19783740169865499</v>
      </c>
      <c r="BI9" s="17"/>
      <c r="BJ9" s="17">
        <v>0.24666592069162899</v>
      </c>
      <c r="BK9" s="17"/>
      <c r="BL9" s="17">
        <v>7.17833059641792E-2</v>
      </c>
      <c r="BM9" s="17">
        <v>0.52731603838910102</v>
      </c>
      <c r="BN9" s="17">
        <v>0.29022363715030303</v>
      </c>
      <c r="BO9" s="17">
        <v>0.12688377593337399</v>
      </c>
      <c r="BP9" s="17"/>
      <c r="BQ9" s="17">
        <v>0.26141460056343802</v>
      </c>
      <c r="BR9" s="17">
        <v>0.36878374918189899</v>
      </c>
      <c r="BS9" s="17">
        <v>0.309729412083105</v>
      </c>
      <c r="BT9" s="17">
        <v>0.34444776625312401</v>
      </c>
      <c r="BU9" s="17">
        <v>0.16551168607016301</v>
      </c>
      <c r="BV9" s="17">
        <v>0.168765731237285</v>
      </c>
      <c r="BW9" s="17"/>
      <c r="BX9" s="17">
        <v>0.25552938976600897</v>
      </c>
      <c r="BY9" s="17">
        <v>0.34698765800868803</v>
      </c>
      <c r="BZ9" s="17">
        <v>0.34497316530928701</v>
      </c>
      <c r="CA9" s="17">
        <v>0.32834681125307202</v>
      </c>
      <c r="CB9" s="17">
        <v>0.206380069569888</v>
      </c>
      <c r="CC9" s="17">
        <v>0.117175301690061</v>
      </c>
    </row>
    <row r="10" spans="2:81" x14ac:dyDescent="0.35">
      <c r="B10" s="18" t="s">
        <v>282</v>
      </c>
      <c r="C10" s="17">
        <v>0.29890424986077901</v>
      </c>
      <c r="D10" s="17">
        <v>0.28983588391481302</v>
      </c>
      <c r="E10" s="17">
        <v>0.30893822962268902</v>
      </c>
      <c r="F10" s="17"/>
      <c r="G10" s="17">
        <v>0.34299803059575101</v>
      </c>
      <c r="H10" s="17">
        <v>0.33390216603506001</v>
      </c>
      <c r="I10" s="17">
        <v>0.343245707174405</v>
      </c>
      <c r="J10" s="17">
        <v>0.29701978772792298</v>
      </c>
      <c r="K10" s="17">
        <v>0.22250741332256399</v>
      </c>
      <c r="L10" s="17">
        <v>0.25903339522452501</v>
      </c>
      <c r="M10" s="17"/>
      <c r="N10" s="17">
        <v>0.32090810183256202</v>
      </c>
      <c r="O10" s="17">
        <v>0.300664720032076</v>
      </c>
      <c r="P10" s="17">
        <v>0.25496158230758498</v>
      </c>
      <c r="Q10" s="17">
        <v>0.31486308268386898</v>
      </c>
      <c r="R10" s="17"/>
      <c r="S10" s="17">
        <v>0.29308410030835103</v>
      </c>
      <c r="T10" s="17">
        <v>0.25864503225882302</v>
      </c>
      <c r="U10" s="17">
        <v>0.29543362522591299</v>
      </c>
      <c r="V10" s="17">
        <v>0.35657669210830401</v>
      </c>
      <c r="W10" s="17">
        <v>0.321356846952502</v>
      </c>
      <c r="X10" s="17">
        <v>0.30213559706145399</v>
      </c>
      <c r="Y10" s="17">
        <v>0.322238216976798</v>
      </c>
      <c r="Z10" s="17">
        <v>0.27806808225344098</v>
      </c>
      <c r="AA10" s="17">
        <v>0.352238576579739</v>
      </c>
      <c r="AB10" s="17">
        <v>0.24030489524235299</v>
      </c>
      <c r="AC10" s="17">
        <v>0.292155151269824</v>
      </c>
      <c r="AD10" s="17">
        <v>0.208680234399574</v>
      </c>
      <c r="AE10" s="17"/>
      <c r="AF10" s="17">
        <v>0.29958742537446997</v>
      </c>
      <c r="AG10" s="17">
        <v>0.296370987146162</v>
      </c>
      <c r="AH10" s="17">
        <v>0.30300355969895498</v>
      </c>
      <c r="AI10" s="17">
        <v>0.27112809061994197</v>
      </c>
      <c r="AJ10" s="17"/>
      <c r="AK10" s="17">
        <v>0.30090403105726099</v>
      </c>
      <c r="AL10" s="17">
        <v>0.31042283901704498</v>
      </c>
      <c r="AM10" s="17"/>
      <c r="AN10" s="17">
        <v>0.28342888255162102</v>
      </c>
      <c r="AO10" s="17">
        <v>0.28584059094499897</v>
      </c>
      <c r="AP10" s="17">
        <v>0.37133869711567802</v>
      </c>
      <c r="AQ10" s="17">
        <v>0.30913367814539899</v>
      </c>
      <c r="AR10" s="17">
        <v>0.23164241277220299</v>
      </c>
      <c r="AS10" s="17">
        <v>0.400352889498029</v>
      </c>
      <c r="AT10" s="17"/>
      <c r="AU10" s="17">
        <v>0.29844109646613698</v>
      </c>
      <c r="AV10" s="17">
        <v>0.30011425934647101</v>
      </c>
      <c r="AW10" s="17"/>
      <c r="AX10" s="17">
        <v>0.26604613455804199</v>
      </c>
      <c r="AY10" s="17">
        <v>0.306816699011775</v>
      </c>
      <c r="AZ10" s="17"/>
      <c r="BA10" s="17">
        <v>0.29366498834095101</v>
      </c>
      <c r="BB10" s="17">
        <v>0.32900772451799698</v>
      </c>
      <c r="BC10" s="17"/>
      <c r="BD10" s="17">
        <v>0.29973199915669901</v>
      </c>
      <c r="BE10" s="17"/>
      <c r="BF10" s="17">
        <v>0.29846148881736301</v>
      </c>
      <c r="BG10" s="17"/>
      <c r="BH10" s="17">
        <v>0.29651668945443799</v>
      </c>
      <c r="BI10" s="17"/>
      <c r="BJ10" s="17">
        <v>0.27506127233190703</v>
      </c>
      <c r="BK10" s="17"/>
      <c r="BL10" s="17">
        <v>0.130916072865644</v>
      </c>
      <c r="BM10" s="17">
        <v>0.30264212149317199</v>
      </c>
      <c r="BN10" s="17">
        <v>0.30871004251810502</v>
      </c>
      <c r="BO10" s="17">
        <v>0.37456617762162597</v>
      </c>
      <c r="BP10" s="17"/>
      <c r="BQ10" s="17">
        <v>0.34759155513157902</v>
      </c>
      <c r="BR10" s="17">
        <v>0.27983383185613198</v>
      </c>
      <c r="BS10" s="17">
        <v>0.33537693318482897</v>
      </c>
      <c r="BT10" s="17">
        <v>0.22342241106407901</v>
      </c>
      <c r="BU10" s="17">
        <v>0.25413432866403102</v>
      </c>
      <c r="BV10" s="17">
        <v>0.26006230075939701</v>
      </c>
      <c r="BW10" s="17"/>
      <c r="BX10" s="17">
        <v>0.361218720692702</v>
      </c>
      <c r="BY10" s="17">
        <v>0.28791175497811</v>
      </c>
      <c r="BZ10" s="17">
        <v>0.28834662480428402</v>
      </c>
      <c r="CA10" s="17">
        <v>0.25796462830869599</v>
      </c>
      <c r="CB10" s="17">
        <v>0.23781732082791701</v>
      </c>
      <c r="CC10" s="17">
        <v>0.24549366641940101</v>
      </c>
    </row>
    <row r="11" spans="2:81" x14ac:dyDescent="0.35">
      <c r="B11" s="18" t="s">
        <v>283</v>
      </c>
      <c r="C11" s="17">
        <v>0.26670766515865801</v>
      </c>
      <c r="D11" s="17">
        <v>0.25146589832426602</v>
      </c>
      <c r="E11" s="17">
        <v>0.28108915524731598</v>
      </c>
      <c r="F11" s="17"/>
      <c r="G11" s="17">
        <v>0.25374502059337001</v>
      </c>
      <c r="H11" s="17">
        <v>0.24508383891802599</v>
      </c>
      <c r="I11" s="17">
        <v>0.22799455126364601</v>
      </c>
      <c r="J11" s="17">
        <v>0.30584412207307499</v>
      </c>
      <c r="K11" s="17">
        <v>0.27019481001863499</v>
      </c>
      <c r="L11" s="17">
        <v>0.28955729239580202</v>
      </c>
      <c r="M11" s="17"/>
      <c r="N11" s="17">
        <v>0.22739491307829701</v>
      </c>
      <c r="O11" s="17">
        <v>0.313262376160168</v>
      </c>
      <c r="P11" s="17">
        <v>0.26961581212416602</v>
      </c>
      <c r="Q11" s="17">
        <v>0.249073716996175</v>
      </c>
      <c r="R11" s="17"/>
      <c r="S11" s="17">
        <v>0.22108944022295701</v>
      </c>
      <c r="T11" s="17">
        <v>0.27264682136832402</v>
      </c>
      <c r="U11" s="17">
        <v>0.21815884288152401</v>
      </c>
      <c r="V11" s="17">
        <v>0.26908176191496802</v>
      </c>
      <c r="W11" s="17">
        <v>0.242397773895726</v>
      </c>
      <c r="X11" s="17">
        <v>0.27475618618509401</v>
      </c>
      <c r="Y11" s="17">
        <v>0.30539507551353301</v>
      </c>
      <c r="Z11" s="17">
        <v>0.25386356589229903</v>
      </c>
      <c r="AA11" s="17">
        <v>0.221320974924931</v>
      </c>
      <c r="AB11" s="17">
        <v>0.35438486311877299</v>
      </c>
      <c r="AC11" s="17">
        <v>0.34588496841268201</v>
      </c>
      <c r="AD11" s="17">
        <v>0.27974245190149799</v>
      </c>
      <c r="AE11" s="17"/>
      <c r="AF11" s="17">
        <v>0.25041300593520499</v>
      </c>
      <c r="AG11" s="17">
        <v>0.33349911726734899</v>
      </c>
      <c r="AH11" s="17">
        <v>0.29139009490606399</v>
      </c>
      <c r="AI11" s="17">
        <v>0.228212119091392</v>
      </c>
      <c r="AJ11" s="17"/>
      <c r="AK11" s="17">
        <v>0.35908838284355798</v>
      </c>
      <c r="AL11" s="17">
        <v>0.27755919664594603</v>
      </c>
      <c r="AM11" s="17"/>
      <c r="AN11" s="17">
        <v>0.240305249908357</v>
      </c>
      <c r="AO11" s="17">
        <v>0.26936639325287098</v>
      </c>
      <c r="AP11" s="17">
        <v>0.27736975498497202</v>
      </c>
      <c r="AQ11" s="17">
        <v>0.27995770661581998</v>
      </c>
      <c r="AR11" s="17">
        <v>0.26826619388017497</v>
      </c>
      <c r="AS11" s="17">
        <v>0.31394170288398598</v>
      </c>
      <c r="AT11" s="17"/>
      <c r="AU11" s="17">
        <v>0.24018183623533201</v>
      </c>
      <c r="AV11" s="17">
        <v>0.301815404096892</v>
      </c>
      <c r="AW11" s="17"/>
      <c r="AX11" s="17">
        <v>0.25931705430426299</v>
      </c>
      <c r="AY11" s="17">
        <v>0.26848737260813998</v>
      </c>
      <c r="AZ11" s="17"/>
      <c r="BA11" s="17">
        <v>0.26590744351606699</v>
      </c>
      <c r="BB11" s="17">
        <v>0.26968390338634401</v>
      </c>
      <c r="BC11" s="17"/>
      <c r="BD11" s="17">
        <v>0.23955434115617599</v>
      </c>
      <c r="BE11" s="17"/>
      <c r="BF11" s="17">
        <v>0.229227943946925</v>
      </c>
      <c r="BG11" s="17"/>
      <c r="BH11" s="17">
        <v>0.34126640934162999</v>
      </c>
      <c r="BI11" s="17"/>
      <c r="BJ11" s="17">
        <v>0.287472659949493</v>
      </c>
      <c r="BK11" s="17"/>
      <c r="BL11" s="17">
        <v>0.35097348240874199</v>
      </c>
      <c r="BM11" s="17">
        <v>0.11508522878764001</v>
      </c>
      <c r="BN11" s="17">
        <v>0.288848443961083</v>
      </c>
      <c r="BO11" s="17">
        <v>0.33003736855193599</v>
      </c>
      <c r="BP11" s="17"/>
      <c r="BQ11" s="17">
        <v>0.24191413790565899</v>
      </c>
      <c r="BR11" s="17">
        <v>0.24029186649725301</v>
      </c>
      <c r="BS11" s="17">
        <v>0.20192393443814999</v>
      </c>
      <c r="BT11" s="17">
        <v>0.21844647718791699</v>
      </c>
      <c r="BU11" s="17">
        <v>0.33316316061078</v>
      </c>
      <c r="BV11" s="17">
        <v>0.383826244279864</v>
      </c>
      <c r="BW11" s="17"/>
      <c r="BX11" s="17">
        <v>0.247034159288922</v>
      </c>
      <c r="BY11" s="17">
        <v>0.229843950139454</v>
      </c>
      <c r="BZ11" s="17">
        <v>0.238556981404518</v>
      </c>
      <c r="CA11" s="17">
        <v>0.24936340325370099</v>
      </c>
      <c r="CB11" s="17">
        <v>0.23636470814784999</v>
      </c>
      <c r="CC11" s="17">
        <v>0.37806784030141199</v>
      </c>
    </row>
    <row r="12" spans="2:81" x14ac:dyDescent="0.35">
      <c r="B12" s="18" t="s">
        <v>284</v>
      </c>
      <c r="C12" s="17">
        <v>7.94019445688805E-2</v>
      </c>
      <c r="D12" s="17">
        <v>6.1630711228945E-2</v>
      </c>
      <c r="E12" s="17">
        <v>9.6754410146099201E-2</v>
      </c>
      <c r="F12" s="17"/>
      <c r="G12" s="17">
        <v>6.1207041573139102E-2</v>
      </c>
      <c r="H12" s="17">
        <v>7.3142879248436196E-2</v>
      </c>
      <c r="I12" s="17">
        <v>9.9881706834620401E-2</v>
      </c>
      <c r="J12" s="17">
        <v>7.2122224587104503E-2</v>
      </c>
      <c r="K12" s="17">
        <v>6.49576522097884E-2</v>
      </c>
      <c r="L12" s="17">
        <v>9.5006134056996094E-2</v>
      </c>
      <c r="M12" s="17"/>
      <c r="N12" s="17">
        <v>6.07792905537008E-2</v>
      </c>
      <c r="O12" s="17">
        <v>0.11327217986376401</v>
      </c>
      <c r="P12" s="17">
        <v>7.7073235832062603E-2</v>
      </c>
      <c r="Q12" s="17">
        <v>6.6030688259754902E-2</v>
      </c>
      <c r="R12" s="17"/>
      <c r="S12" s="17">
        <v>4.9552494847202297E-2</v>
      </c>
      <c r="T12" s="17">
        <v>0.10654953948047099</v>
      </c>
      <c r="U12" s="17">
        <v>0.101093009899429</v>
      </c>
      <c r="V12" s="17">
        <v>9.08750609706446E-2</v>
      </c>
      <c r="W12" s="17">
        <v>3.28569669228123E-2</v>
      </c>
      <c r="X12" s="17">
        <v>6.6526319086410698E-2</v>
      </c>
      <c r="Y12" s="17">
        <v>7.8504215177494299E-2</v>
      </c>
      <c r="Z12" s="17">
        <v>9.1145391808943405E-2</v>
      </c>
      <c r="AA12" s="17">
        <v>3.2080426698180599E-2</v>
      </c>
      <c r="AB12" s="17">
        <v>0.151593425136583</v>
      </c>
      <c r="AC12" s="17">
        <v>8.1153799509766394E-2</v>
      </c>
      <c r="AD12" s="17">
        <v>7.9174549821522694E-2</v>
      </c>
      <c r="AE12" s="17"/>
      <c r="AF12" s="17">
        <v>7.4888241092284896E-2</v>
      </c>
      <c r="AG12" s="17">
        <v>0.13294412538459199</v>
      </c>
      <c r="AH12" s="17">
        <v>8.7253870593247698E-2</v>
      </c>
      <c r="AI12" s="17">
        <v>0.117803434618169</v>
      </c>
      <c r="AJ12" s="17"/>
      <c r="AK12" s="17">
        <v>5.3789195878268997E-2</v>
      </c>
      <c r="AL12" s="17">
        <v>5.6444405046867603E-2</v>
      </c>
      <c r="AM12" s="17"/>
      <c r="AN12" s="17">
        <v>4.6777499582814797E-2</v>
      </c>
      <c r="AO12" s="17">
        <v>9.9266219193423197E-2</v>
      </c>
      <c r="AP12" s="17">
        <v>7.6122516732758799E-2</v>
      </c>
      <c r="AQ12" s="17">
        <v>6.7961324173324206E-2</v>
      </c>
      <c r="AR12" s="17">
        <v>0.12782338573537499</v>
      </c>
      <c r="AS12" s="17">
        <v>7.0617572055199904E-2</v>
      </c>
      <c r="AT12" s="17"/>
      <c r="AU12" s="17">
        <v>8.2312042320076995E-2</v>
      </c>
      <c r="AV12" s="17">
        <v>7.6138978135384602E-2</v>
      </c>
      <c r="AW12" s="17"/>
      <c r="AX12" s="17">
        <v>9.1339552685669206E-2</v>
      </c>
      <c r="AY12" s="17">
        <v>7.6527290428241607E-2</v>
      </c>
      <c r="AZ12" s="17"/>
      <c r="BA12" s="17">
        <v>8.6980542383721299E-2</v>
      </c>
      <c r="BB12" s="17">
        <v>4.2219183846886402E-2</v>
      </c>
      <c r="BC12" s="17"/>
      <c r="BD12" s="17">
        <v>5.1255673640043999E-2</v>
      </c>
      <c r="BE12" s="17"/>
      <c r="BF12" s="17">
        <v>5.1098171178356702E-2</v>
      </c>
      <c r="BG12" s="17"/>
      <c r="BH12" s="17">
        <v>9.9328201546341394E-2</v>
      </c>
      <c r="BI12" s="17"/>
      <c r="BJ12" s="17">
        <v>0.104395071557168</v>
      </c>
      <c r="BK12" s="17"/>
      <c r="BL12" s="17">
        <v>0.17881918209627001</v>
      </c>
      <c r="BM12" s="17">
        <v>1.6237978112251399E-2</v>
      </c>
      <c r="BN12" s="17">
        <v>6.1728811966883797E-2</v>
      </c>
      <c r="BO12" s="17">
        <v>9.8810851033668795E-2</v>
      </c>
      <c r="BP12" s="17"/>
      <c r="BQ12" s="17">
        <v>7.0945906584549398E-2</v>
      </c>
      <c r="BR12" s="17">
        <v>8.2433743775091606E-2</v>
      </c>
      <c r="BS12" s="17">
        <v>7.9081391837161202E-2</v>
      </c>
      <c r="BT12" s="17">
        <v>9.40270927496651E-2</v>
      </c>
      <c r="BU12" s="17">
        <v>0.139445001818544</v>
      </c>
      <c r="BV12" s="17">
        <v>6.5123891530927999E-2</v>
      </c>
      <c r="BW12" s="17"/>
      <c r="BX12" s="17">
        <v>8.2484679894572893E-2</v>
      </c>
      <c r="BY12" s="17">
        <v>8.4160903336403498E-2</v>
      </c>
      <c r="BZ12" s="17">
        <v>7.0163789904126306E-2</v>
      </c>
      <c r="CA12" s="17">
        <v>6.0556674463955601E-2</v>
      </c>
      <c r="CB12" s="17">
        <v>0.153255401572372</v>
      </c>
      <c r="CC12" s="17">
        <v>8.4789968782213399E-2</v>
      </c>
    </row>
    <row r="13" spans="2:81" x14ac:dyDescent="0.35">
      <c r="B13" s="18" t="s">
        <v>285</v>
      </c>
      <c r="C13" s="17">
        <v>6.2510292233495704E-2</v>
      </c>
      <c r="D13" s="17">
        <v>5.8491114724028501E-2</v>
      </c>
      <c r="E13" s="17">
        <v>6.4921346497611401E-2</v>
      </c>
      <c r="F13" s="17"/>
      <c r="G13" s="17">
        <v>3.4371810551927798E-2</v>
      </c>
      <c r="H13" s="17">
        <v>7.1670541094841403E-2</v>
      </c>
      <c r="I13" s="17">
        <v>7.7021449832600994E-2</v>
      </c>
      <c r="J13" s="17">
        <v>8.4095640237785096E-2</v>
      </c>
      <c r="K13" s="17">
        <v>8.90443612991135E-2</v>
      </c>
      <c r="L13" s="17">
        <v>2.66219205616719E-2</v>
      </c>
      <c r="M13" s="17"/>
      <c r="N13" s="17">
        <v>6.3544937432519794E-2</v>
      </c>
      <c r="O13" s="17">
        <v>6.4366181168293096E-2</v>
      </c>
      <c r="P13" s="17">
        <v>4.5231121533102103E-2</v>
      </c>
      <c r="Q13" s="17">
        <v>7.6053306023344605E-2</v>
      </c>
      <c r="R13" s="17"/>
      <c r="S13" s="17">
        <v>6.2604815989034293E-2</v>
      </c>
      <c r="T13" s="17">
        <v>6.9187154065248099E-2</v>
      </c>
      <c r="U13" s="17">
        <v>6.5175929434473104E-2</v>
      </c>
      <c r="V13" s="17">
        <v>2.4702125572409601E-2</v>
      </c>
      <c r="W13" s="17">
        <v>6.8865524107219495E-2</v>
      </c>
      <c r="X13" s="17">
        <v>8.4744281531665494E-2</v>
      </c>
      <c r="Y13" s="17">
        <v>3.3772742012745903E-2</v>
      </c>
      <c r="Z13" s="17">
        <v>8.1861737474211604E-2</v>
      </c>
      <c r="AA13" s="17">
        <v>7.6331028715448307E-2</v>
      </c>
      <c r="AB13" s="17">
        <v>4.1841146451519498E-2</v>
      </c>
      <c r="AC13" s="17">
        <v>7.8456081550060494E-2</v>
      </c>
      <c r="AD13" s="17">
        <v>9.8996560969838401E-2</v>
      </c>
      <c r="AE13" s="17"/>
      <c r="AF13" s="17">
        <v>6.3303595064820001E-2</v>
      </c>
      <c r="AG13" s="17">
        <v>4.4967456155260897E-2</v>
      </c>
      <c r="AH13" s="17">
        <v>8.5359914669620507E-2</v>
      </c>
      <c r="AI13" s="17">
        <v>8.4456153898635505E-2</v>
      </c>
      <c r="AJ13" s="17"/>
      <c r="AK13" s="17">
        <v>5.0598322338731003E-2</v>
      </c>
      <c r="AL13" s="17">
        <v>0.114406773145414</v>
      </c>
      <c r="AM13" s="17"/>
      <c r="AN13" s="17">
        <v>6.6195918834659598E-2</v>
      </c>
      <c r="AO13" s="17">
        <v>6.3239257026106596E-2</v>
      </c>
      <c r="AP13" s="17">
        <v>5.2627083611924502E-2</v>
      </c>
      <c r="AQ13" s="17">
        <v>6.9411081532782401E-2</v>
      </c>
      <c r="AR13" s="17">
        <v>6.1108046585142801E-2</v>
      </c>
      <c r="AS13" s="17">
        <v>3.9548495686780302E-2</v>
      </c>
      <c r="AT13" s="17"/>
      <c r="AU13" s="17">
        <v>6.0868657071177001E-2</v>
      </c>
      <c r="AV13" s="17">
        <v>6.5126525088154905E-2</v>
      </c>
      <c r="AW13" s="17"/>
      <c r="AX13" s="17">
        <v>6.7220121950748196E-2</v>
      </c>
      <c r="AY13" s="17">
        <v>6.1376134421817802E-2</v>
      </c>
      <c r="AZ13" s="17"/>
      <c r="BA13" s="17">
        <v>5.8002138050237198E-2</v>
      </c>
      <c r="BB13" s="17">
        <v>8.5992830879749696E-2</v>
      </c>
      <c r="BC13" s="17"/>
      <c r="BD13" s="17">
        <v>4.6893522410436803E-2</v>
      </c>
      <c r="BE13" s="17"/>
      <c r="BF13" s="17">
        <v>4.3152151045678197E-2</v>
      </c>
      <c r="BG13" s="17"/>
      <c r="BH13" s="17">
        <v>5.3385373598218003E-2</v>
      </c>
      <c r="BI13" s="17"/>
      <c r="BJ13" s="17">
        <v>8.6405075469802195E-2</v>
      </c>
      <c r="BK13" s="17"/>
      <c r="BL13" s="17">
        <v>0.22448210287259801</v>
      </c>
      <c r="BM13" s="17">
        <v>2.3772197491796501E-2</v>
      </c>
      <c r="BN13" s="17">
        <v>3.3081064086952203E-2</v>
      </c>
      <c r="BO13" s="17">
        <v>3.9733474275771799E-2</v>
      </c>
      <c r="BP13" s="17"/>
      <c r="BQ13" s="17">
        <v>5.5273597839738099E-2</v>
      </c>
      <c r="BR13" s="17">
        <v>1.40173904027198E-2</v>
      </c>
      <c r="BS13" s="17">
        <v>4.9799932503262603E-2</v>
      </c>
      <c r="BT13" s="17">
        <v>9.5012893477223803E-2</v>
      </c>
      <c r="BU13" s="17">
        <v>9.5707882428024305E-2</v>
      </c>
      <c r="BV13" s="17">
        <v>9.6882176753645896E-2</v>
      </c>
      <c r="BW13" s="17"/>
      <c r="BX13" s="17">
        <v>3.7692839275066697E-2</v>
      </c>
      <c r="BY13" s="17">
        <v>3.3009406275650702E-2</v>
      </c>
      <c r="BZ13" s="17">
        <v>3.7590980466182797E-2</v>
      </c>
      <c r="CA13" s="17">
        <v>8.1497363147650395E-2</v>
      </c>
      <c r="CB13" s="17">
        <v>0.14755290048407299</v>
      </c>
      <c r="CC13" s="17">
        <v>0.163086126357956</v>
      </c>
    </row>
    <row r="14" spans="2:81" x14ac:dyDescent="0.35">
      <c r="B14" s="18" t="s">
        <v>171</v>
      </c>
      <c r="C14" s="17">
        <v>2.4482677363742999E-2</v>
      </c>
      <c r="D14" s="17">
        <v>2.1237391012422498E-2</v>
      </c>
      <c r="E14" s="17">
        <v>2.7697052809641E-2</v>
      </c>
      <c r="F14" s="17"/>
      <c r="G14" s="17">
        <v>3.4971107480890398E-2</v>
      </c>
      <c r="H14" s="17">
        <v>1.10261021012499E-2</v>
      </c>
      <c r="I14" s="17">
        <v>2.59839734050854E-2</v>
      </c>
      <c r="J14" s="17">
        <v>1.71521842892128E-2</v>
      </c>
      <c r="K14" s="17">
        <v>4.4203064066943E-2</v>
      </c>
      <c r="L14" s="17">
        <v>2.0369287857642901E-2</v>
      </c>
      <c r="M14" s="17"/>
      <c r="N14" s="17">
        <v>2.4138321077379201E-2</v>
      </c>
      <c r="O14" s="17">
        <v>1.95995108218096E-2</v>
      </c>
      <c r="P14" s="17">
        <v>3.1571571728681302E-2</v>
      </c>
      <c r="Q14" s="17">
        <v>2.39996527245675E-2</v>
      </c>
      <c r="R14" s="17"/>
      <c r="S14" s="17">
        <v>1.0115645927352E-2</v>
      </c>
      <c r="T14" s="17">
        <v>3.1013047383874701E-2</v>
      </c>
      <c r="U14" s="17">
        <v>2.9288641930557802E-2</v>
      </c>
      <c r="V14" s="17">
        <v>3.2034277331387397E-2</v>
      </c>
      <c r="W14" s="17">
        <v>2.6465190058914598E-2</v>
      </c>
      <c r="X14" s="17">
        <v>1.8033826870454701E-2</v>
      </c>
      <c r="Y14" s="17">
        <v>1.6752402256567E-2</v>
      </c>
      <c r="Z14" s="17">
        <v>3.0491571282258299E-2</v>
      </c>
      <c r="AA14" s="17">
        <v>2.6247480508246799E-2</v>
      </c>
      <c r="AB14" s="17">
        <v>2.5979128414242599E-2</v>
      </c>
      <c r="AC14" s="17">
        <v>0</v>
      </c>
      <c r="AD14" s="17">
        <v>8.0175213387648103E-2</v>
      </c>
      <c r="AE14" s="17"/>
      <c r="AF14" s="17">
        <v>2.7923551490036301E-2</v>
      </c>
      <c r="AG14" s="17">
        <v>8.3359705128525294E-3</v>
      </c>
      <c r="AH14" s="17">
        <v>0</v>
      </c>
      <c r="AI14" s="17">
        <v>6.3820548559420501E-2</v>
      </c>
      <c r="AJ14" s="17"/>
      <c r="AK14" s="17">
        <v>9.2398155116412296E-3</v>
      </c>
      <c r="AL14" s="17">
        <v>3.1685195431459999E-2</v>
      </c>
      <c r="AM14" s="17"/>
      <c r="AN14" s="17">
        <v>2.0625050883050298E-2</v>
      </c>
      <c r="AO14" s="17">
        <v>2.4163248604773799E-2</v>
      </c>
      <c r="AP14" s="17">
        <v>3.7134267407372502E-2</v>
      </c>
      <c r="AQ14" s="17">
        <v>1.454195575477E-2</v>
      </c>
      <c r="AR14" s="17">
        <v>3.81091390636219E-2</v>
      </c>
      <c r="AS14" s="17">
        <v>1.59620904768627E-2</v>
      </c>
      <c r="AT14" s="17"/>
      <c r="AU14" s="17">
        <v>1.8990263736614402E-2</v>
      </c>
      <c r="AV14" s="17">
        <v>3.00455941128869E-2</v>
      </c>
      <c r="AW14" s="17"/>
      <c r="AX14" s="17">
        <v>3.85156110893346E-2</v>
      </c>
      <c r="AY14" s="17">
        <v>2.1103455107079099E-2</v>
      </c>
      <c r="AZ14" s="17"/>
      <c r="BA14" s="17">
        <v>2.5576827179891799E-2</v>
      </c>
      <c r="BB14" s="17">
        <v>1.92763116799721E-2</v>
      </c>
      <c r="BC14" s="17"/>
      <c r="BD14" s="17">
        <v>1.8279334624849399E-2</v>
      </c>
      <c r="BE14" s="17"/>
      <c r="BF14" s="17">
        <v>1.8381042066170299E-2</v>
      </c>
      <c r="BG14" s="17"/>
      <c r="BH14" s="17">
        <v>1.16659243607175E-2</v>
      </c>
      <c r="BI14" s="17"/>
      <c r="BJ14" s="17">
        <v>0</v>
      </c>
      <c r="BK14" s="17"/>
      <c r="BL14" s="17">
        <v>4.3025853792566501E-2</v>
      </c>
      <c r="BM14" s="17">
        <v>1.49464357260381E-2</v>
      </c>
      <c r="BN14" s="17">
        <v>1.7408000316672501E-2</v>
      </c>
      <c r="BO14" s="17">
        <v>2.9968352583624201E-2</v>
      </c>
      <c r="BP14" s="17"/>
      <c r="BQ14" s="17">
        <v>2.2860201975037301E-2</v>
      </c>
      <c r="BR14" s="17">
        <v>1.4639418286904699E-2</v>
      </c>
      <c r="BS14" s="17">
        <v>2.4088395953491999E-2</v>
      </c>
      <c r="BT14" s="17">
        <v>2.46433592679919E-2</v>
      </c>
      <c r="BU14" s="17">
        <v>1.2037940408457201E-2</v>
      </c>
      <c r="BV14" s="17">
        <v>2.5339655438880698E-2</v>
      </c>
      <c r="BW14" s="17"/>
      <c r="BX14" s="17">
        <v>1.6040211082727601E-2</v>
      </c>
      <c r="BY14" s="17">
        <v>1.8086327261693302E-2</v>
      </c>
      <c r="BZ14" s="17">
        <v>2.0368458111602299E-2</v>
      </c>
      <c r="CA14" s="17">
        <v>2.2271119572923999E-2</v>
      </c>
      <c r="CB14" s="17">
        <v>1.86295993978998E-2</v>
      </c>
      <c r="CC14" s="17">
        <v>1.13870964489565E-2</v>
      </c>
    </row>
    <row r="15" spans="2:81" x14ac:dyDescent="0.35">
      <c r="B15" s="18" t="s">
        <v>286</v>
      </c>
      <c r="C15" s="21">
        <v>0.56689742067522197</v>
      </c>
      <c r="D15" s="21">
        <v>0.60717488471033798</v>
      </c>
      <c r="E15" s="21">
        <v>0.52953803529933297</v>
      </c>
      <c r="F15" s="21"/>
      <c r="G15" s="21">
        <v>0.61570501980067305</v>
      </c>
      <c r="H15" s="21">
        <v>0.59907663863744598</v>
      </c>
      <c r="I15" s="21">
        <v>0.56911831866404805</v>
      </c>
      <c r="J15" s="21">
        <v>0.52078582881282198</v>
      </c>
      <c r="K15" s="21">
        <v>0.53160011240551996</v>
      </c>
      <c r="L15" s="21">
        <v>0.56844536512788701</v>
      </c>
      <c r="M15" s="21"/>
      <c r="N15" s="21">
        <v>0.62414253785810303</v>
      </c>
      <c r="O15" s="21">
        <v>0.48949975198596501</v>
      </c>
      <c r="P15" s="21">
        <v>0.57650825878198797</v>
      </c>
      <c r="Q15" s="21">
        <v>0.58484263599615804</v>
      </c>
      <c r="R15" s="21"/>
      <c r="S15" s="21">
        <v>0.65663760301345397</v>
      </c>
      <c r="T15" s="21">
        <v>0.52060343770208195</v>
      </c>
      <c r="U15" s="21">
        <v>0.58628357585401603</v>
      </c>
      <c r="V15" s="21">
        <v>0.58330677421059096</v>
      </c>
      <c r="W15" s="21">
        <v>0.62941454501532801</v>
      </c>
      <c r="X15" s="21">
        <v>0.55593938632637496</v>
      </c>
      <c r="Y15" s="21">
        <v>0.56557556503966</v>
      </c>
      <c r="Z15" s="21">
        <v>0.54263773354228795</v>
      </c>
      <c r="AA15" s="21">
        <v>0.64402008915319398</v>
      </c>
      <c r="AB15" s="21">
        <v>0.42620143687888101</v>
      </c>
      <c r="AC15" s="21">
        <v>0.494505150527491</v>
      </c>
      <c r="AD15" s="21">
        <v>0.46191122391949202</v>
      </c>
      <c r="AE15" s="21"/>
      <c r="AF15" s="21">
        <v>0.58347160641765305</v>
      </c>
      <c r="AG15" s="21">
        <v>0.48025333067994502</v>
      </c>
      <c r="AH15" s="21">
        <v>0.53599611983106799</v>
      </c>
      <c r="AI15" s="21">
        <v>0.50570774383238304</v>
      </c>
      <c r="AJ15" s="21"/>
      <c r="AK15" s="21">
        <v>0.52728428342780098</v>
      </c>
      <c r="AL15" s="21">
        <v>0.51990442973031203</v>
      </c>
      <c r="AM15" s="21"/>
      <c r="AN15" s="21">
        <v>0.62609628079111801</v>
      </c>
      <c r="AO15" s="21">
        <v>0.54396488192282499</v>
      </c>
      <c r="AP15" s="21">
        <v>0.55674637726297205</v>
      </c>
      <c r="AQ15" s="21">
        <v>0.56812793192330302</v>
      </c>
      <c r="AR15" s="21">
        <v>0.50469323473568495</v>
      </c>
      <c r="AS15" s="21">
        <v>0.55993013889717103</v>
      </c>
      <c r="AT15" s="21"/>
      <c r="AU15" s="21">
        <v>0.59764720063679999</v>
      </c>
      <c r="AV15" s="21">
        <v>0.52687349856668197</v>
      </c>
      <c r="AW15" s="21"/>
      <c r="AX15" s="21">
        <v>0.54360765996998495</v>
      </c>
      <c r="AY15" s="21">
        <v>0.57250574743472205</v>
      </c>
      <c r="AZ15" s="21"/>
      <c r="BA15" s="21">
        <v>0.56353304887008304</v>
      </c>
      <c r="BB15" s="21">
        <v>0.58282777020704801</v>
      </c>
      <c r="BC15" s="21"/>
      <c r="BD15" s="21">
        <v>0.64401712816849399</v>
      </c>
      <c r="BE15" s="21"/>
      <c r="BF15" s="21">
        <v>0.65814069176286905</v>
      </c>
      <c r="BG15" s="21"/>
      <c r="BH15" s="21">
        <v>0.49435409115309298</v>
      </c>
      <c r="BI15" s="21"/>
      <c r="BJ15" s="21">
        <v>0.52172719302353598</v>
      </c>
      <c r="BK15" s="21"/>
      <c r="BL15" s="21">
        <v>0.202699378829823</v>
      </c>
      <c r="BM15" s="21">
        <v>0.82995815988227395</v>
      </c>
      <c r="BN15" s="21">
        <v>0.59893367966840805</v>
      </c>
      <c r="BO15" s="21">
        <v>0.501449953554999</v>
      </c>
      <c r="BP15" s="21"/>
      <c r="BQ15" s="21">
        <v>0.60900615569501704</v>
      </c>
      <c r="BR15" s="21">
        <v>0.64861758103803102</v>
      </c>
      <c r="BS15" s="21">
        <v>0.64510634526793398</v>
      </c>
      <c r="BT15" s="21">
        <v>0.56787017731720202</v>
      </c>
      <c r="BU15" s="21">
        <v>0.419646014734194</v>
      </c>
      <c r="BV15" s="21">
        <v>0.42882803199668101</v>
      </c>
      <c r="BW15" s="21"/>
      <c r="BX15" s="21">
        <v>0.61674811045871103</v>
      </c>
      <c r="BY15" s="21">
        <v>0.63489941298679797</v>
      </c>
      <c r="BZ15" s="21">
        <v>0.63331979011357098</v>
      </c>
      <c r="CA15" s="21">
        <v>0.58631143956176901</v>
      </c>
      <c r="CB15" s="21">
        <v>0.44419739039780498</v>
      </c>
      <c r="CC15" s="21">
        <v>0.36266896810946297</v>
      </c>
    </row>
    <row r="16" spans="2:81" x14ac:dyDescent="0.35">
      <c r="B16" s="18" t="s">
        <v>287</v>
      </c>
      <c r="C16" s="21">
        <v>0.141912236802376</v>
      </c>
      <c r="D16" s="21">
        <v>0.12012182595297299</v>
      </c>
      <c r="E16" s="21">
        <v>0.161675756643711</v>
      </c>
      <c r="F16" s="21"/>
      <c r="G16" s="21">
        <v>9.5578852125066796E-2</v>
      </c>
      <c r="H16" s="21">
        <v>0.14481342034327799</v>
      </c>
      <c r="I16" s="21">
        <v>0.17690315666722101</v>
      </c>
      <c r="J16" s="21">
        <v>0.15621786482489</v>
      </c>
      <c r="K16" s="21">
        <v>0.154002013508902</v>
      </c>
      <c r="L16" s="21">
        <v>0.12162805461866801</v>
      </c>
      <c r="M16" s="21"/>
      <c r="N16" s="21">
        <v>0.124324227986221</v>
      </c>
      <c r="O16" s="21">
        <v>0.17763836103205799</v>
      </c>
      <c r="P16" s="21">
        <v>0.122304357365165</v>
      </c>
      <c r="Q16" s="21">
        <v>0.14208399428309901</v>
      </c>
      <c r="R16" s="21"/>
      <c r="S16" s="21">
        <v>0.11215731083623701</v>
      </c>
      <c r="T16" s="21">
        <v>0.175736693545719</v>
      </c>
      <c r="U16" s="21">
        <v>0.16626893933390199</v>
      </c>
      <c r="V16" s="21">
        <v>0.115577186543054</v>
      </c>
      <c r="W16" s="21">
        <v>0.101722491030032</v>
      </c>
      <c r="X16" s="21">
        <v>0.15127060061807601</v>
      </c>
      <c r="Y16" s="21">
        <v>0.11227695719024</v>
      </c>
      <c r="Z16" s="21">
        <v>0.17300712928315501</v>
      </c>
      <c r="AA16" s="21">
        <v>0.108411455413629</v>
      </c>
      <c r="AB16" s="21">
        <v>0.19343457158810301</v>
      </c>
      <c r="AC16" s="21">
        <v>0.15960988105982701</v>
      </c>
      <c r="AD16" s="21">
        <v>0.178171110791361</v>
      </c>
      <c r="AE16" s="21"/>
      <c r="AF16" s="21">
        <v>0.13819183615710501</v>
      </c>
      <c r="AG16" s="21">
        <v>0.17791158153985301</v>
      </c>
      <c r="AH16" s="21">
        <v>0.172613785262868</v>
      </c>
      <c r="AI16" s="21">
        <v>0.20225958851680501</v>
      </c>
      <c r="AJ16" s="21"/>
      <c r="AK16" s="21">
        <v>0.104387518217</v>
      </c>
      <c r="AL16" s="21">
        <v>0.17085117819228099</v>
      </c>
      <c r="AM16" s="21"/>
      <c r="AN16" s="21">
        <v>0.11297341841747401</v>
      </c>
      <c r="AO16" s="21">
        <v>0.16250547621952999</v>
      </c>
      <c r="AP16" s="21">
        <v>0.128749600344683</v>
      </c>
      <c r="AQ16" s="21">
        <v>0.13737240570610701</v>
      </c>
      <c r="AR16" s="21">
        <v>0.18893143232051801</v>
      </c>
      <c r="AS16" s="21">
        <v>0.11016606774198</v>
      </c>
      <c r="AT16" s="21"/>
      <c r="AU16" s="21">
        <v>0.143180699391254</v>
      </c>
      <c r="AV16" s="21">
        <v>0.14126550322353901</v>
      </c>
      <c r="AW16" s="21"/>
      <c r="AX16" s="21">
        <v>0.15855967463641699</v>
      </c>
      <c r="AY16" s="21">
        <v>0.13790342485005899</v>
      </c>
      <c r="AZ16" s="21"/>
      <c r="BA16" s="21">
        <v>0.14498268043395901</v>
      </c>
      <c r="BB16" s="21">
        <v>0.12821201472663599</v>
      </c>
      <c r="BC16" s="21"/>
      <c r="BD16" s="21">
        <v>9.8149196050480905E-2</v>
      </c>
      <c r="BE16" s="21"/>
      <c r="BF16" s="21">
        <v>9.4250322224034802E-2</v>
      </c>
      <c r="BG16" s="21"/>
      <c r="BH16" s="21">
        <v>0.15271357514455899</v>
      </c>
      <c r="BI16" s="21"/>
      <c r="BJ16" s="21">
        <v>0.19080014702697101</v>
      </c>
      <c r="BK16" s="21"/>
      <c r="BL16" s="21">
        <v>0.40330128496886802</v>
      </c>
      <c r="BM16" s="21">
        <v>4.0010175604048001E-2</v>
      </c>
      <c r="BN16" s="21">
        <v>9.4809876053836006E-2</v>
      </c>
      <c r="BO16" s="21">
        <v>0.138544325309441</v>
      </c>
      <c r="BP16" s="21"/>
      <c r="BQ16" s="21">
        <v>0.126219504424287</v>
      </c>
      <c r="BR16" s="21">
        <v>9.6451134177811496E-2</v>
      </c>
      <c r="BS16" s="21">
        <v>0.12888132434042401</v>
      </c>
      <c r="BT16" s="21">
        <v>0.189039986226889</v>
      </c>
      <c r="BU16" s="21">
        <v>0.23515288424656799</v>
      </c>
      <c r="BV16" s="21">
        <v>0.16200606828457401</v>
      </c>
      <c r="BW16" s="21"/>
      <c r="BX16" s="21">
        <v>0.12017751916964001</v>
      </c>
      <c r="BY16" s="21">
        <v>0.117170309612054</v>
      </c>
      <c r="BZ16" s="21">
        <v>0.10775477037030901</v>
      </c>
      <c r="CA16" s="21">
        <v>0.14205403761160601</v>
      </c>
      <c r="CB16" s="21">
        <v>0.30080830205644499</v>
      </c>
      <c r="CC16" s="21">
        <v>0.24787609514016901</v>
      </c>
    </row>
    <row r="17" spans="2:81" x14ac:dyDescent="0.35">
      <c r="B17" s="18" t="s">
        <v>288</v>
      </c>
      <c r="C17" s="22">
        <v>0.42498518387284601</v>
      </c>
      <c r="D17" s="22">
        <v>0.48705305875736399</v>
      </c>
      <c r="E17" s="22">
        <v>0.36786227865562199</v>
      </c>
      <c r="F17" s="22"/>
      <c r="G17" s="22">
        <v>0.52012616767560604</v>
      </c>
      <c r="H17" s="22">
        <v>0.45426321829416899</v>
      </c>
      <c r="I17" s="22">
        <v>0.39221516199682599</v>
      </c>
      <c r="J17" s="22">
        <v>0.36456796398793301</v>
      </c>
      <c r="K17" s="22">
        <v>0.377598098896618</v>
      </c>
      <c r="L17" s="22">
        <v>0.44681731050921902</v>
      </c>
      <c r="M17" s="22"/>
      <c r="N17" s="22">
        <v>0.49981830987188203</v>
      </c>
      <c r="O17" s="22">
        <v>0.31186139095390703</v>
      </c>
      <c r="P17" s="22">
        <v>0.45420390141682399</v>
      </c>
      <c r="Q17" s="22">
        <v>0.44275864171305801</v>
      </c>
      <c r="R17" s="22"/>
      <c r="S17" s="22">
        <v>0.54448029217721805</v>
      </c>
      <c r="T17" s="22">
        <v>0.34486674415636398</v>
      </c>
      <c r="U17" s="22">
        <v>0.420014636520115</v>
      </c>
      <c r="V17" s="22">
        <v>0.46772958766753597</v>
      </c>
      <c r="W17" s="22">
        <v>0.52769205398529595</v>
      </c>
      <c r="X17" s="22">
        <v>0.40466878570829901</v>
      </c>
      <c r="Y17" s="22">
        <v>0.45329860784942</v>
      </c>
      <c r="Z17" s="22">
        <v>0.36963060425913302</v>
      </c>
      <c r="AA17" s="22">
        <v>0.53560863373956502</v>
      </c>
      <c r="AB17" s="22">
        <v>0.232766865290779</v>
      </c>
      <c r="AC17" s="22">
        <v>0.33489526946766401</v>
      </c>
      <c r="AD17" s="22">
        <v>0.28374011312813102</v>
      </c>
      <c r="AE17" s="22"/>
      <c r="AF17" s="22">
        <v>0.44527977026054899</v>
      </c>
      <c r="AG17" s="22">
        <v>0.30234174914009199</v>
      </c>
      <c r="AH17" s="22">
        <v>0.36338233456819902</v>
      </c>
      <c r="AI17" s="22">
        <v>0.30344815531557801</v>
      </c>
      <c r="AJ17" s="22"/>
      <c r="AK17" s="22">
        <v>0.422896765210801</v>
      </c>
      <c r="AL17" s="22">
        <v>0.34905325153803102</v>
      </c>
      <c r="AM17" s="22"/>
      <c r="AN17" s="22">
        <v>0.51312286237364402</v>
      </c>
      <c r="AO17" s="22">
        <v>0.38145940570329601</v>
      </c>
      <c r="AP17" s="22">
        <v>0.42799677691828902</v>
      </c>
      <c r="AQ17" s="22">
        <v>0.43075552621719598</v>
      </c>
      <c r="AR17" s="22">
        <v>0.31576180241516799</v>
      </c>
      <c r="AS17" s="22">
        <v>0.44976407115519101</v>
      </c>
      <c r="AT17" s="22"/>
      <c r="AU17" s="22">
        <v>0.454466501245546</v>
      </c>
      <c r="AV17" s="22">
        <v>0.385607995343142</v>
      </c>
      <c r="AW17" s="22"/>
      <c r="AX17" s="22">
        <v>0.38504798533356699</v>
      </c>
      <c r="AY17" s="22">
        <v>0.43460232258466203</v>
      </c>
      <c r="AZ17" s="22"/>
      <c r="BA17" s="22">
        <v>0.41855036843612398</v>
      </c>
      <c r="BB17" s="22">
        <v>0.454615755480412</v>
      </c>
      <c r="BC17" s="22"/>
      <c r="BD17" s="22">
        <v>0.54586793211801299</v>
      </c>
      <c r="BE17" s="22"/>
      <c r="BF17" s="22">
        <v>0.56389036953883498</v>
      </c>
      <c r="BG17" s="22"/>
      <c r="BH17" s="22">
        <v>0.34164051600853401</v>
      </c>
      <c r="BI17" s="22"/>
      <c r="BJ17" s="22">
        <v>0.33092704599656603</v>
      </c>
      <c r="BK17" s="22"/>
      <c r="BL17" s="22">
        <v>-0.20060190613904499</v>
      </c>
      <c r="BM17" s="22">
        <v>0.78994798427822599</v>
      </c>
      <c r="BN17" s="22">
        <v>0.50412380361457199</v>
      </c>
      <c r="BO17" s="22">
        <v>0.362905628245559</v>
      </c>
      <c r="BP17" s="22"/>
      <c r="BQ17" s="22">
        <v>0.48278665127072901</v>
      </c>
      <c r="BR17" s="22">
        <v>0.55216644686021998</v>
      </c>
      <c r="BS17" s="22">
        <v>0.51622502092750999</v>
      </c>
      <c r="BT17" s="22">
        <v>0.37883019109031302</v>
      </c>
      <c r="BU17" s="22">
        <v>0.184493130487626</v>
      </c>
      <c r="BV17" s="22">
        <v>0.26682196371210698</v>
      </c>
      <c r="BW17" s="22"/>
      <c r="BX17" s="22">
        <v>0.49657059128907099</v>
      </c>
      <c r="BY17" s="22">
        <v>0.51772910337474398</v>
      </c>
      <c r="BZ17" s="22">
        <v>0.52556501974326197</v>
      </c>
      <c r="CA17" s="22">
        <v>0.444257401950163</v>
      </c>
      <c r="CB17" s="22">
        <v>0.14338908834135899</v>
      </c>
      <c r="CC17" s="22">
        <v>0.114792872969293</v>
      </c>
    </row>
    <row r="18" spans="2:81" x14ac:dyDescent="0.35">
      <c r="B18" s="16" t="s">
        <v>627</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CC22"/>
  <sheetViews>
    <sheetView showGridLines="0" workbookViewId="0">
      <pane xSplit="2" topLeftCell="C1" activePane="topRight" state="frozen"/>
      <selection pane="topRight" activeCell="BA8" sqref="BA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1328</v>
      </c>
      <c r="D7" s="10">
        <v>636</v>
      </c>
      <c r="E7" s="10">
        <v>689</v>
      </c>
      <c r="F7" s="10"/>
      <c r="G7" s="10">
        <v>175</v>
      </c>
      <c r="H7" s="10">
        <v>205</v>
      </c>
      <c r="I7" s="10">
        <v>218</v>
      </c>
      <c r="J7" s="10">
        <v>232</v>
      </c>
      <c r="K7" s="10">
        <v>199</v>
      </c>
      <c r="L7" s="10">
        <v>299</v>
      </c>
      <c r="M7" s="10"/>
      <c r="N7" s="10">
        <v>355</v>
      </c>
      <c r="O7" s="10">
        <v>335</v>
      </c>
      <c r="P7" s="10">
        <v>290</v>
      </c>
      <c r="Q7" s="10">
        <v>340</v>
      </c>
      <c r="R7" s="10"/>
      <c r="S7" s="10">
        <v>168</v>
      </c>
      <c r="T7" s="10">
        <v>192</v>
      </c>
      <c r="U7" s="10">
        <v>99</v>
      </c>
      <c r="V7" s="10">
        <v>121</v>
      </c>
      <c r="W7" s="10">
        <v>85</v>
      </c>
      <c r="X7" s="10">
        <v>108</v>
      </c>
      <c r="Y7" s="10">
        <v>115</v>
      </c>
      <c r="Z7" s="10">
        <v>62</v>
      </c>
      <c r="AA7" s="10">
        <v>151</v>
      </c>
      <c r="AB7" s="10">
        <v>114</v>
      </c>
      <c r="AC7" s="10">
        <v>74</v>
      </c>
      <c r="AD7" s="10">
        <v>39</v>
      </c>
      <c r="AE7" s="10"/>
      <c r="AF7" s="10">
        <v>1020</v>
      </c>
      <c r="AG7" s="10">
        <v>106</v>
      </c>
      <c r="AH7" s="10">
        <v>68</v>
      </c>
      <c r="AI7" s="10">
        <v>34</v>
      </c>
      <c r="AJ7" s="10"/>
      <c r="AK7" s="10">
        <v>100</v>
      </c>
      <c r="AL7" s="10">
        <v>121</v>
      </c>
      <c r="AM7" s="10"/>
      <c r="AN7" s="10">
        <v>326</v>
      </c>
      <c r="AO7" s="10">
        <v>368</v>
      </c>
      <c r="AP7" s="10">
        <v>170</v>
      </c>
      <c r="AQ7" s="10">
        <v>247</v>
      </c>
      <c r="AR7" s="10">
        <v>161</v>
      </c>
      <c r="AS7" s="10">
        <v>56</v>
      </c>
      <c r="AT7" s="10"/>
      <c r="AU7" s="10">
        <v>761</v>
      </c>
      <c r="AV7" s="10">
        <v>563</v>
      </c>
      <c r="AW7" s="10"/>
      <c r="AX7" s="10">
        <v>261</v>
      </c>
      <c r="AY7" s="10">
        <v>1067</v>
      </c>
      <c r="AZ7" s="10"/>
      <c r="BA7" s="10">
        <v>1114</v>
      </c>
      <c r="BB7" s="10">
        <v>211</v>
      </c>
      <c r="BC7" s="10"/>
      <c r="BD7" s="10">
        <v>772</v>
      </c>
      <c r="BE7" s="10"/>
      <c r="BF7" s="10">
        <v>680</v>
      </c>
      <c r="BG7" s="10"/>
      <c r="BH7" s="10">
        <v>89</v>
      </c>
      <c r="BI7" s="10"/>
      <c r="BJ7" s="10">
        <v>57</v>
      </c>
      <c r="BK7" s="10"/>
      <c r="BL7" s="10">
        <v>209</v>
      </c>
      <c r="BM7" s="10">
        <v>331</v>
      </c>
      <c r="BN7" s="10">
        <v>402</v>
      </c>
      <c r="BO7" s="10">
        <v>386</v>
      </c>
      <c r="BP7" s="10"/>
      <c r="BQ7" s="10">
        <v>429</v>
      </c>
      <c r="BR7" s="10">
        <v>270</v>
      </c>
      <c r="BS7" s="10">
        <v>155</v>
      </c>
      <c r="BT7" s="10">
        <v>113</v>
      </c>
      <c r="BU7" s="10">
        <v>80</v>
      </c>
      <c r="BV7" s="10">
        <v>199</v>
      </c>
      <c r="BW7" s="10"/>
      <c r="BX7" s="10">
        <v>297</v>
      </c>
      <c r="BY7" s="10">
        <v>223</v>
      </c>
      <c r="BZ7" s="10">
        <v>283</v>
      </c>
      <c r="CA7" s="10">
        <v>129</v>
      </c>
      <c r="CB7" s="10">
        <v>109</v>
      </c>
      <c r="CC7" s="10">
        <v>93</v>
      </c>
    </row>
    <row r="8" spans="2:81" ht="30" customHeight="1" x14ac:dyDescent="0.35">
      <c r="B8" s="11" t="s">
        <v>20</v>
      </c>
      <c r="C8" s="11">
        <v>1332</v>
      </c>
      <c r="D8" s="11">
        <v>649</v>
      </c>
      <c r="E8" s="11">
        <v>679</v>
      </c>
      <c r="F8" s="11"/>
      <c r="G8" s="11">
        <v>180</v>
      </c>
      <c r="H8" s="11">
        <v>228</v>
      </c>
      <c r="I8" s="11">
        <v>226</v>
      </c>
      <c r="J8" s="11">
        <v>228</v>
      </c>
      <c r="K8" s="11">
        <v>186</v>
      </c>
      <c r="L8" s="11">
        <v>283</v>
      </c>
      <c r="M8" s="11"/>
      <c r="N8" s="11">
        <v>341</v>
      </c>
      <c r="O8" s="11">
        <v>336</v>
      </c>
      <c r="P8" s="11">
        <v>300</v>
      </c>
      <c r="Q8" s="11">
        <v>348</v>
      </c>
      <c r="R8" s="11"/>
      <c r="S8" s="11">
        <v>168</v>
      </c>
      <c r="T8" s="11">
        <v>182</v>
      </c>
      <c r="U8" s="11">
        <v>109</v>
      </c>
      <c r="V8" s="11">
        <v>131</v>
      </c>
      <c r="W8" s="11">
        <v>86</v>
      </c>
      <c r="X8" s="11">
        <v>120</v>
      </c>
      <c r="Y8" s="11">
        <v>110</v>
      </c>
      <c r="Z8" s="11">
        <v>58</v>
      </c>
      <c r="AA8" s="11">
        <v>147</v>
      </c>
      <c r="AB8" s="11">
        <v>110</v>
      </c>
      <c r="AC8" s="11">
        <v>71</v>
      </c>
      <c r="AD8" s="11">
        <v>38</v>
      </c>
      <c r="AE8" s="11"/>
      <c r="AF8" s="11">
        <v>1027</v>
      </c>
      <c r="AG8" s="11">
        <v>103</v>
      </c>
      <c r="AH8" s="11">
        <v>65</v>
      </c>
      <c r="AI8" s="11">
        <v>33</v>
      </c>
      <c r="AJ8" s="11"/>
      <c r="AK8" s="11">
        <v>103</v>
      </c>
      <c r="AL8" s="11">
        <v>120</v>
      </c>
      <c r="AM8" s="11"/>
      <c r="AN8" s="11">
        <v>338</v>
      </c>
      <c r="AO8" s="11">
        <v>364</v>
      </c>
      <c r="AP8" s="11">
        <v>172</v>
      </c>
      <c r="AQ8" s="11">
        <v>245</v>
      </c>
      <c r="AR8" s="11">
        <v>158</v>
      </c>
      <c r="AS8" s="11">
        <v>56</v>
      </c>
      <c r="AT8" s="11"/>
      <c r="AU8" s="11">
        <v>755</v>
      </c>
      <c r="AV8" s="11">
        <v>573</v>
      </c>
      <c r="AW8" s="11"/>
      <c r="AX8" s="11">
        <v>258</v>
      </c>
      <c r="AY8" s="11">
        <v>1073</v>
      </c>
      <c r="AZ8" s="11"/>
      <c r="BA8" s="11">
        <v>1109</v>
      </c>
      <c r="BB8" s="11">
        <v>220</v>
      </c>
      <c r="BC8" s="11"/>
      <c r="BD8" s="11">
        <v>773</v>
      </c>
      <c r="BE8" s="11"/>
      <c r="BF8" s="11">
        <v>683</v>
      </c>
      <c r="BG8" s="11"/>
      <c r="BH8" s="11">
        <v>87</v>
      </c>
      <c r="BI8" s="11"/>
      <c r="BJ8" s="11">
        <v>55</v>
      </c>
      <c r="BK8" s="11"/>
      <c r="BL8" s="11">
        <v>208</v>
      </c>
      <c r="BM8" s="11">
        <v>337</v>
      </c>
      <c r="BN8" s="11">
        <v>394</v>
      </c>
      <c r="BO8" s="11">
        <v>393</v>
      </c>
      <c r="BP8" s="11"/>
      <c r="BQ8" s="11">
        <v>433</v>
      </c>
      <c r="BR8" s="11">
        <v>266</v>
      </c>
      <c r="BS8" s="11">
        <v>156</v>
      </c>
      <c r="BT8" s="11">
        <v>112</v>
      </c>
      <c r="BU8" s="11">
        <v>81</v>
      </c>
      <c r="BV8" s="11">
        <v>204</v>
      </c>
      <c r="BW8" s="11"/>
      <c r="BX8" s="11">
        <v>300</v>
      </c>
      <c r="BY8" s="11">
        <v>224</v>
      </c>
      <c r="BZ8" s="11">
        <v>283</v>
      </c>
      <c r="CA8" s="11">
        <v>129</v>
      </c>
      <c r="CB8" s="11">
        <v>111</v>
      </c>
      <c r="CC8" s="11">
        <v>94</v>
      </c>
    </row>
    <row r="9" spans="2:81" x14ac:dyDescent="0.35">
      <c r="B9" s="18" t="s">
        <v>281</v>
      </c>
      <c r="C9" s="17">
        <v>0.36201236676902898</v>
      </c>
      <c r="D9" s="17">
        <v>0.38846572702705701</v>
      </c>
      <c r="E9" s="17">
        <v>0.33552672603874201</v>
      </c>
      <c r="F9" s="17"/>
      <c r="G9" s="17">
        <v>0.31070180617418602</v>
      </c>
      <c r="H9" s="17">
        <v>0.27773424549457498</v>
      </c>
      <c r="I9" s="17">
        <v>0.282262789340889</v>
      </c>
      <c r="J9" s="17">
        <v>0.31625459610469298</v>
      </c>
      <c r="K9" s="17">
        <v>0.39861212124732098</v>
      </c>
      <c r="L9" s="17">
        <v>0.53893573648811099</v>
      </c>
      <c r="M9" s="17"/>
      <c r="N9" s="17">
        <v>0.372161782652005</v>
      </c>
      <c r="O9" s="17">
        <v>0.31937888056167402</v>
      </c>
      <c r="P9" s="17">
        <v>0.39656972888873299</v>
      </c>
      <c r="Q9" s="17">
        <v>0.366348544406295</v>
      </c>
      <c r="R9" s="17"/>
      <c r="S9" s="17">
        <v>0.36005242803112197</v>
      </c>
      <c r="T9" s="17">
        <v>0.35177128819620901</v>
      </c>
      <c r="U9" s="17">
        <v>0.36833582599082099</v>
      </c>
      <c r="V9" s="17">
        <v>0.31341008803582499</v>
      </c>
      <c r="W9" s="17">
        <v>0.50162912269222903</v>
      </c>
      <c r="X9" s="17">
        <v>0.45006020644128703</v>
      </c>
      <c r="Y9" s="17">
        <v>0.335027083942537</v>
      </c>
      <c r="Z9" s="17">
        <v>0.40229899504800098</v>
      </c>
      <c r="AA9" s="17">
        <v>0.36070623438134097</v>
      </c>
      <c r="AB9" s="17">
        <v>0.26188467990159597</v>
      </c>
      <c r="AC9" s="17">
        <v>0.36796968449629902</v>
      </c>
      <c r="AD9" s="17">
        <v>0.27672148801134899</v>
      </c>
      <c r="AE9" s="17"/>
      <c r="AF9" s="17">
        <v>0.37978047063736198</v>
      </c>
      <c r="AG9" s="17">
        <v>0.28828216732598899</v>
      </c>
      <c r="AH9" s="17">
        <v>0.36738182375892597</v>
      </c>
      <c r="AI9" s="17">
        <v>0.32278001519125499</v>
      </c>
      <c r="AJ9" s="17"/>
      <c r="AK9" s="17">
        <v>0.26767640723648001</v>
      </c>
      <c r="AL9" s="17">
        <v>0.25384941838419001</v>
      </c>
      <c r="AM9" s="17"/>
      <c r="AN9" s="17">
        <v>0.33814806073332898</v>
      </c>
      <c r="AO9" s="17">
        <v>0.37930066653729</v>
      </c>
      <c r="AP9" s="17">
        <v>0.289151199031008</v>
      </c>
      <c r="AQ9" s="17">
        <v>0.403610508119086</v>
      </c>
      <c r="AR9" s="17">
        <v>0.385095852636756</v>
      </c>
      <c r="AS9" s="17">
        <v>0.370451426603635</v>
      </c>
      <c r="AT9" s="17"/>
      <c r="AU9" s="17">
        <v>0.40020415545954402</v>
      </c>
      <c r="AV9" s="17">
        <v>0.31271343635353699</v>
      </c>
      <c r="AW9" s="17"/>
      <c r="AX9" s="17">
        <v>0.38812339454151501</v>
      </c>
      <c r="AY9" s="17">
        <v>0.35572466044057699</v>
      </c>
      <c r="AZ9" s="17"/>
      <c r="BA9" s="17">
        <v>0.37878479202844401</v>
      </c>
      <c r="BB9" s="17">
        <v>0.26960651191659202</v>
      </c>
      <c r="BC9" s="17"/>
      <c r="BD9" s="17">
        <v>0.45898431779240301</v>
      </c>
      <c r="BE9" s="17"/>
      <c r="BF9" s="17">
        <v>0.48485728723051702</v>
      </c>
      <c r="BG9" s="17"/>
      <c r="BH9" s="17">
        <v>0.301953267107469</v>
      </c>
      <c r="BI9" s="17"/>
      <c r="BJ9" s="17">
        <v>0.38648888945158999</v>
      </c>
      <c r="BK9" s="17"/>
      <c r="BL9" s="17">
        <v>0.108632769078151</v>
      </c>
      <c r="BM9" s="17">
        <v>0.61461080096376797</v>
      </c>
      <c r="BN9" s="17">
        <v>0.44306416302935098</v>
      </c>
      <c r="BO9" s="17">
        <v>0.19783945004211201</v>
      </c>
      <c r="BP9" s="17"/>
      <c r="BQ9" s="17">
        <v>0.32896278332385298</v>
      </c>
      <c r="BR9" s="17">
        <v>0.53459927170283095</v>
      </c>
      <c r="BS9" s="17">
        <v>0.46227044876550499</v>
      </c>
      <c r="BT9" s="17">
        <v>0.40031339081908102</v>
      </c>
      <c r="BU9" s="17">
        <v>0.25045748338996698</v>
      </c>
      <c r="BV9" s="17">
        <v>0.218846044317871</v>
      </c>
      <c r="BW9" s="17"/>
      <c r="BX9" s="17">
        <v>0.29494667522522799</v>
      </c>
      <c r="BY9" s="17">
        <v>0.49653714666087501</v>
      </c>
      <c r="BZ9" s="17">
        <v>0.48516107870587899</v>
      </c>
      <c r="CA9" s="17">
        <v>0.43373455498629498</v>
      </c>
      <c r="CB9" s="17">
        <v>0.23710233720194099</v>
      </c>
      <c r="CC9" s="17">
        <v>0.15977219644811899</v>
      </c>
    </row>
    <row r="10" spans="2:81" x14ac:dyDescent="0.35">
      <c r="B10" s="18" t="s">
        <v>282</v>
      </c>
      <c r="C10" s="17">
        <v>0.31971950534114002</v>
      </c>
      <c r="D10" s="17">
        <v>0.30245497569693902</v>
      </c>
      <c r="E10" s="17">
        <v>0.337684374685294</v>
      </c>
      <c r="F10" s="17"/>
      <c r="G10" s="17">
        <v>0.38998666270952398</v>
      </c>
      <c r="H10" s="17">
        <v>0.29988314894795698</v>
      </c>
      <c r="I10" s="17">
        <v>0.37795741315713799</v>
      </c>
      <c r="J10" s="17">
        <v>0.37276525877856598</v>
      </c>
      <c r="K10" s="17">
        <v>0.24914013568746399</v>
      </c>
      <c r="L10" s="17">
        <v>0.248314634967229</v>
      </c>
      <c r="M10" s="17"/>
      <c r="N10" s="17">
        <v>0.35478769971128898</v>
      </c>
      <c r="O10" s="17">
        <v>0.30024921721174203</v>
      </c>
      <c r="P10" s="17">
        <v>0.29858147875308899</v>
      </c>
      <c r="Q10" s="17">
        <v>0.32415965695451898</v>
      </c>
      <c r="R10" s="17"/>
      <c r="S10" s="17">
        <v>0.31415383731197499</v>
      </c>
      <c r="T10" s="17">
        <v>0.29398529064579099</v>
      </c>
      <c r="U10" s="17">
        <v>0.26984375738398703</v>
      </c>
      <c r="V10" s="17">
        <v>0.44606510460350601</v>
      </c>
      <c r="W10" s="17">
        <v>0.23292948333581801</v>
      </c>
      <c r="X10" s="17">
        <v>0.21893965927977299</v>
      </c>
      <c r="Y10" s="17">
        <v>0.36619029224070498</v>
      </c>
      <c r="Z10" s="17">
        <v>0.33553117496268098</v>
      </c>
      <c r="AA10" s="17">
        <v>0.34699332390424298</v>
      </c>
      <c r="AB10" s="17">
        <v>0.41079129970713701</v>
      </c>
      <c r="AC10" s="17">
        <v>0.29661511946986802</v>
      </c>
      <c r="AD10" s="17">
        <v>0.20390829302345101</v>
      </c>
      <c r="AE10" s="17"/>
      <c r="AF10" s="17">
        <v>0.31566589820276902</v>
      </c>
      <c r="AG10" s="17">
        <v>0.43618807399618498</v>
      </c>
      <c r="AH10" s="17">
        <v>0.28284223658442897</v>
      </c>
      <c r="AI10" s="17">
        <v>0.234865936153001</v>
      </c>
      <c r="AJ10" s="17"/>
      <c r="AK10" s="17">
        <v>0.29458151041073599</v>
      </c>
      <c r="AL10" s="17">
        <v>0.349114911395418</v>
      </c>
      <c r="AM10" s="17"/>
      <c r="AN10" s="17">
        <v>0.373032488758687</v>
      </c>
      <c r="AO10" s="17">
        <v>0.28510246335489298</v>
      </c>
      <c r="AP10" s="17">
        <v>0.41419484841788001</v>
      </c>
      <c r="AQ10" s="17">
        <v>0.239876357363767</v>
      </c>
      <c r="AR10" s="17">
        <v>0.29286802477818002</v>
      </c>
      <c r="AS10" s="17">
        <v>0.35787439564656998</v>
      </c>
      <c r="AT10" s="17"/>
      <c r="AU10" s="17">
        <v>0.30729407188053698</v>
      </c>
      <c r="AV10" s="17">
        <v>0.33460173803492199</v>
      </c>
      <c r="AW10" s="17"/>
      <c r="AX10" s="17">
        <v>0.248416632729512</v>
      </c>
      <c r="AY10" s="17">
        <v>0.33688970359083797</v>
      </c>
      <c r="AZ10" s="17"/>
      <c r="BA10" s="17">
        <v>0.326534791935716</v>
      </c>
      <c r="BB10" s="17">
        <v>0.28936865206674001</v>
      </c>
      <c r="BC10" s="17"/>
      <c r="BD10" s="17">
        <v>0.30079631698452702</v>
      </c>
      <c r="BE10" s="17"/>
      <c r="BF10" s="17">
        <v>0.27679698839738598</v>
      </c>
      <c r="BG10" s="17"/>
      <c r="BH10" s="17">
        <v>0.46374652005303102</v>
      </c>
      <c r="BI10" s="17"/>
      <c r="BJ10" s="17">
        <v>0.28322448934181399</v>
      </c>
      <c r="BK10" s="17"/>
      <c r="BL10" s="17">
        <v>0.241336853105521</v>
      </c>
      <c r="BM10" s="17">
        <v>0.24818606468573401</v>
      </c>
      <c r="BN10" s="17">
        <v>0.34256931505837501</v>
      </c>
      <c r="BO10" s="17">
        <v>0.39953490418772297</v>
      </c>
      <c r="BP10" s="17"/>
      <c r="BQ10" s="17">
        <v>0.36002110871374099</v>
      </c>
      <c r="BR10" s="17">
        <v>0.25883301993428198</v>
      </c>
      <c r="BS10" s="17">
        <v>0.32546369825378002</v>
      </c>
      <c r="BT10" s="17">
        <v>0.28256331581243699</v>
      </c>
      <c r="BU10" s="17">
        <v>0.37332743185349798</v>
      </c>
      <c r="BV10" s="17">
        <v>0.30079483485953201</v>
      </c>
      <c r="BW10" s="17"/>
      <c r="BX10" s="17">
        <v>0.38406860975347301</v>
      </c>
      <c r="BY10" s="17">
        <v>0.24459638761994301</v>
      </c>
      <c r="BZ10" s="17">
        <v>0.29749426954989899</v>
      </c>
      <c r="CA10" s="17">
        <v>0.28521042216860898</v>
      </c>
      <c r="CB10" s="17">
        <v>0.31074791058421602</v>
      </c>
      <c r="CC10" s="17">
        <v>0.26847440650648102</v>
      </c>
    </row>
    <row r="11" spans="2:81" x14ac:dyDescent="0.35">
      <c r="B11" s="18" t="s">
        <v>283</v>
      </c>
      <c r="C11" s="17">
        <v>0.172315087414566</v>
      </c>
      <c r="D11" s="17">
        <v>0.17451673248395599</v>
      </c>
      <c r="E11" s="17">
        <v>0.170996683628337</v>
      </c>
      <c r="F11" s="17"/>
      <c r="G11" s="17">
        <v>0.164653970403939</v>
      </c>
      <c r="H11" s="17">
        <v>0.22760442960119401</v>
      </c>
      <c r="I11" s="17">
        <v>0.18606289295194101</v>
      </c>
      <c r="J11" s="17">
        <v>0.159224887256285</v>
      </c>
      <c r="K11" s="17">
        <v>0.15516519348220001</v>
      </c>
      <c r="L11" s="17">
        <v>0.14346238939914599</v>
      </c>
      <c r="M11" s="17"/>
      <c r="N11" s="17">
        <v>0.132634678982819</v>
      </c>
      <c r="O11" s="17">
        <v>0.218768943260957</v>
      </c>
      <c r="P11" s="17">
        <v>0.176979199030941</v>
      </c>
      <c r="Q11" s="17">
        <v>0.156950266196028</v>
      </c>
      <c r="R11" s="17"/>
      <c r="S11" s="17">
        <v>0.19165467999477101</v>
      </c>
      <c r="T11" s="17">
        <v>0.16720563682491299</v>
      </c>
      <c r="U11" s="17">
        <v>0.17571790632509801</v>
      </c>
      <c r="V11" s="17">
        <v>0.13953917455271</v>
      </c>
      <c r="W11" s="17">
        <v>0.219821746840382</v>
      </c>
      <c r="X11" s="17">
        <v>0.17808430957247601</v>
      </c>
      <c r="Y11" s="17">
        <v>0.17958204550592699</v>
      </c>
      <c r="Z11" s="17">
        <v>0.14438428655399099</v>
      </c>
      <c r="AA11" s="17">
        <v>0.11733780756446301</v>
      </c>
      <c r="AB11" s="17">
        <v>0.202960401553725</v>
      </c>
      <c r="AC11" s="17">
        <v>0.16381282168084099</v>
      </c>
      <c r="AD11" s="17">
        <v>0.24972667018076999</v>
      </c>
      <c r="AE11" s="17"/>
      <c r="AF11" s="17">
        <v>0.16270148898044801</v>
      </c>
      <c r="AG11" s="17">
        <v>0.18131854138958201</v>
      </c>
      <c r="AH11" s="17">
        <v>0.117528853595155</v>
      </c>
      <c r="AI11" s="17">
        <v>0.231659183140415</v>
      </c>
      <c r="AJ11" s="17"/>
      <c r="AK11" s="17">
        <v>0.27478083301608802</v>
      </c>
      <c r="AL11" s="17">
        <v>0.231676918678238</v>
      </c>
      <c r="AM11" s="17"/>
      <c r="AN11" s="17">
        <v>0.13360045924226499</v>
      </c>
      <c r="AO11" s="17">
        <v>0.18904174241192101</v>
      </c>
      <c r="AP11" s="17">
        <v>0.178426150283584</v>
      </c>
      <c r="AQ11" s="17">
        <v>0.206545024118197</v>
      </c>
      <c r="AR11" s="17">
        <v>0.15287078497881201</v>
      </c>
      <c r="AS11" s="17">
        <v>0.183761918014824</v>
      </c>
      <c r="AT11" s="17"/>
      <c r="AU11" s="17">
        <v>0.152950233513935</v>
      </c>
      <c r="AV11" s="17">
        <v>0.199092331127602</v>
      </c>
      <c r="AW11" s="17"/>
      <c r="AX11" s="17">
        <v>0.18584050521814599</v>
      </c>
      <c r="AY11" s="17">
        <v>0.169058078312529</v>
      </c>
      <c r="AZ11" s="17"/>
      <c r="BA11" s="17">
        <v>0.153874437563153</v>
      </c>
      <c r="BB11" s="17">
        <v>0.26733407403940901</v>
      </c>
      <c r="BC11" s="17"/>
      <c r="BD11" s="17">
        <v>0.13361046660707901</v>
      </c>
      <c r="BE11" s="17"/>
      <c r="BF11" s="17">
        <v>0.13002461366610901</v>
      </c>
      <c r="BG11" s="17"/>
      <c r="BH11" s="17">
        <v>0.122159633095228</v>
      </c>
      <c r="BI11" s="17"/>
      <c r="BJ11" s="17">
        <v>0.15834442030755999</v>
      </c>
      <c r="BK11" s="17"/>
      <c r="BL11" s="17">
        <v>0.28292755532825598</v>
      </c>
      <c r="BM11" s="17">
        <v>6.70831733273341E-2</v>
      </c>
      <c r="BN11" s="17">
        <v>0.134400314993493</v>
      </c>
      <c r="BO11" s="17">
        <v>0.24220252870492801</v>
      </c>
      <c r="BP11" s="17"/>
      <c r="BQ11" s="17">
        <v>0.182386915174645</v>
      </c>
      <c r="BR11" s="17">
        <v>9.6000444722366296E-2</v>
      </c>
      <c r="BS11" s="17">
        <v>8.9331747490691907E-2</v>
      </c>
      <c r="BT11" s="17">
        <v>0.15802685167073899</v>
      </c>
      <c r="BU11" s="17">
        <v>0.190730284829805</v>
      </c>
      <c r="BV11" s="17">
        <v>0.29833449119856298</v>
      </c>
      <c r="BW11" s="17"/>
      <c r="BX11" s="17">
        <v>0.21544598494527201</v>
      </c>
      <c r="BY11" s="17">
        <v>0.11284994938739901</v>
      </c>
      <c r="BZ11" s="17">
        <v>0.108874380442228</v>
      </c>
      <c r="CA11" s="17">
        <v>0.145018383008023</v>
      </c>
      <c r="CB11" s="17">
        <v>0.217064638676744</v>
      </c>
      <c r="CC11" s="17">
        <v>0.34534540994357399</v>
      </c>
    </row>
    <row r="12" spans="2:81" x14ac:dyDescent="0.35">
      <c r="B12" s="18" t="s">
        <v>284</v>
      </c>
      <c r="C12" s="17">
        <v>6.70384436719169E-2</v>
      </c>
      <c r="D12" s="17">
        <v>5.8484790782067003E-2</v>
      </c>
      <c r="E12" s="17">
        <v>7.3805319253628099E-2</v>
      </c>
      <c r="F12" s="17"/>
      <c r="G12" s="17">
        <v>9.3326785023872205E-2</v>
      </c>
      <c r="H12" s="17">
        <v>9.7291498930837703E-2</v>
      </c>
      <c r="I12" s="17">
        <v>6.5884032428006403E-2</v>
      </c>
      <c r="J12" s="17">
        <v>4.6961603086762199E-2</v>
      </c>
      <c r="K12" s="17">
        <v>6.6302324537384993E-2</v>
      </c>
      <c r="L12" s="17">
        <v>4.3489602968749902E-2</v>
      </c>
      <c r="M12" s="17"/>
      <c r="N12" s="17">
        <v>4.8383041230228699E-2</v>
      </c>
      <c r="O12" s="17">
        <v>7.8931770825601405E-2</v>
      </c>
      <c r="P12" s="17">
        <v>5.9908055216771297E-2</v>
      </c>
      <c r="Q12" s="17">
        <v>7.8832229155093206E-2</v>
      </c>
      <c r="R12" s="17"/>
      <c r="S12" s="17">
        <v>4.0380880864703303E-2</v>
      </c>
      <c r="T12" s="17">
        <v>0.110600438097221</v>
      </c>
      <c r="U12" s="17">
        <v>9.0085167678308403E-2</v>
      </c>
      <c r="V12" s="17">
        <v>6.7841822533030796E-2</v>
      </c>
      <c r="W12" s="17">
        <v>1.18604767252631E-2</v>
      </c>
      <c r="X12" s="17">
        <v>6.0116327305084503E-2</v>
      </c>
      <c r="Y12" s="17">
        <v>7.7619799368284406E-2</v>
      </c>
      <c r="Z12" s="17">
        <v>3.6450729939860198E-2</v>
      </c>
      <c r="AA12" s="17">
        <v>6.0659600629111299E-2</v>
      </c>
      <c r="AB12" s="17">
        <v>6.3660581376038305E-2</v>
      </c>
      <c r="AC12" s="17">
        <v>9.42012349662774E-2</v>
      </c>
      <c r="AD12" s="17">
        <v>5.3362237436262401E-2</v>
      </c>
      <c r="AE12" s="17"/>
      <c r="AF12" s="17">
        <v>6.2603561876827502E-2</v>
      </c>
      <c r="AG12" s="17">
        <v>4.7450270075378401E-2</v>
      </c>
      <c r="AH12" s="17">
        <v>0.11509128042736801</v>
      </c>
      <c r="AI12" s="17">
        <v>5.9024703110521999E-2</v>
      </c>
      <c r="AJ12" s="17"/>
      <c r="AK12" s="17">
        <v>0.102819582108646</v>
      </c>
      <c r="AL12" s="17">
        <v>4.8948837339309298E-2</v>
      </c>
      <c r="AM12" s="17"/>
      <c r="AN12" s="17">
        <v>6.2266169580058102E-2</v>
      </c>
      <c r="AO12" s="17">
        <v>7.4648871017640298E-2</v>
      </c>
      <c r="AP12" s="17">
        <v>4.8272343639603602E-2</v>
      </c>
      <c r="AQ12" s="17">
        <v>7.1458272296622799E-2</v>
      </c>
      <c r="AR12" s="17">
        <v>8.3611278009877499E-2</v>
      </c>
      <c r="AS12" s="17">
        <v>3.7771835802492701E-2</v>
      </c>
      <c r="AT12" s="17"/>
      <c r="AU12" s="17">
        <v>6.2126975626680001E-2</v>
      </c>
      <c r="AV12" s="17">
        <v>7.3998553631622305E-2</v>
      </c>
      <c r="AW12" s="17"/>
      <c r="AX12" s="17">
        <v>9.9071790398947299E-2</v>
      </c>
      <c r="AY12" s="17">
        <v>5.9324604190297801E-2</v>
      </c>
      <c r="AZ12" s="17"/>
      <c r="BA12" s="17">
        <v>6.55945348166867E-2</v>
      </c>
      <c r="BB12" s="17">
        <v>7.5144110748020507E-2</v>
      </c>
      <c r="BC12" s="17"/>
      <c r="BD12" s="17">
        <v>5.1378176070934797E-2</v>
      </c>
      <c r="BE12" s="17"/>
      <c r="BF12" s="17">
        <v>5.0408086608867898E-2</v>
      </c>
      <c r="BG12" s="17"/>
      <c r="BH12" s="17">
        <v>4.4960048816836601E-2</v>
      </c>
      <c r="BI12" s="17"/>
      <c r="BJ12" s="17">
        <v>8.69103807922713E-2</v>
      </c>
      <c r="BK12" s="17"/>
      <c r="BL12" s="17">
        <v>0.15252516826526799</v>
      </c>
      <c r="BM12" s="17">
        <v>1.90525842127806E-2</v>
      </c>
      <c r="BN12" s="17">
        <v>3.5910807093814202E-2</v>
      </c>
      <c r="BO12" s="17">
        <v>9.4285433848848202E-2</v>
      </c>
      <c r="BP12" s="17"/>
      <c r="BQ12" s="17">
        <v>5.4771346057182799E-2</v>
      </c>
      <c r="BR12" s="17">
        <v>4.7186761767460103E-2</v>
      </c>
      <c r="BS12" s="17">
        <v>7.3162813684051198E-2</v>
      </c>
      <c r="BT12" s="17">
        <v>7.9034298660750193E-2</v>
      </c>
      <c r="BU12" s="17">
        <v>0.125515460734722</v>
      </c>
      <c r="BV12" s="17">
        <v>8.1291612314443901E-2</v>
      </c>
      <c r="BW12" s="17"/>
      <c r="BX12" s="17">
        <v>4.2685408861202402E-2</v>
      </c>
      <c r="BY12" s="17">
        <v>6.4398032860257401E-2</v>
      </c>
      <c r="BZ12" s="17">
        <v>6.3875432882604902E-2</v>
      </c>
      <c r="CA12" s="17">
        <v>5.2120685448051103E-2</v>
      </c>
      <c r="CB12" s="17">
        <v>0.164031246134866</v>
      </c>
      <c r="CC12" s="17">
        <v>7.6332899523203407E-2</v>
      </c>
    </row>
    <row r="13" spans="2:81" x14ac:dyDescent="0.35">
      <c r="B13" s="18" t="s">
        <v>285</v>
      </c>
      <c r="C13" s="17">
        <v>5.9392036556315801E-2</v>
      </c>
      <c r="D13" s="17">
        <v>6.1947885158534E-2</v>
      </c>
      <c r="E13" s="17">
        <v>5.7219606318595302E-2</v>
      </c>
      <c r="F13" s="17"/>
      <c r="G13" s="17">
        <v>2.3249688963480199E-2</v>
      </c>
      <c r="H13" s="17">
        <v>7.8266544573773494E-2</v>
      </c>
      <c r="I13" s="17">
        <v>6.6348881381818395E-2</v>
      </c>
      <c r="J13" s="17">
        <v>8.3090248274559006E-2</v>
      </c>
      <c r="K13" s="17">
        <v>9.5480129337839406E-2</v>
      </c>
      <c r="L13" s="17">
        <v>1.8816860739844999E-2</v>
      </c>
      <c r="M13" s="17"/>
      <c r="N13" s="17">
        <v>7.5478783988949402E-2</v>
      </c>
      <c r="O13" s="17">
        <v>6.5418071327803307E-2</v>
      </c>
      <c r="P13" s="17">
        <v>4.8232188152769501E-2</v>
      </c>
      <c r="Q13" s="17">
        <v>4.8806815288784701E-2</v>
      </c>
      <c r="R13" s="17"/>
      <c r="S13" s="17">
        <v>8.3149865152560495E-2</v>
      </c>
      <c r="T13" s="17">
        <v>5.6218597643567701E-2</v>
      </c>
      <c r="U13" s="17">
        <v>6.5540374335062296E-2</v>
      </c>
      <c r="V13" s="17">
        <v>2.4334875059399099E-2</v>
      </c>
      <c r="W13" s="17">
        <v>3.3759170406307798E-2</v>
      </c>
      <c r="X13" s="17">
        <v>5.6560237923963003E-2</v>
      </c>
      <c r="Y13" s="17">
        <v>2.48283766859793E-2</v>
      </c>
      <c r="Z13" s="17">
        <v>6.6087155482809301E-2</v>
      </c>
      <c r="AA13" s="17">
        <v>7.4757338277424201E-2</v>
      </c>
      <c r="AB13" s="17">
        <v>4.3509947144661602E-2</v>
      </c>
      <c r="AC13" s="17">
        <v>7.7401139386714599E-2</v>
      </c>
      <c r="AD13" s="17">
        <v>0.183285530156506</v>
      </c>
      <c r="AE13" s="17"/>
      <c r="AF13" s="17">
        <v>5.6082994601717499E-2</v>
      </c>
      <c r="AG13" s="17">
        <v>4.6760947212865799E-2</v>
      </c>
      <c r="AH13" s="17">
        <v>0.11715580563412301</v>
      </c>
      <c r="AI13" s="17">
        <v>0.11350284988525899</v>
      </c>
      <c r="AJ13" s="17"/>
      <c r="AK13" s="17">
        <v>5.1043012539565703E-2</v>
      </c>
      <c r="AL13" s="17">
        <v>9.0542816524743705E-2</v>
      </c>
      <c r="AM13" s="17"/>
      <c r="AN13" s="17">
        <v>7.7801545432407804E-2</v>
      </c>
      <c r="AO13" s="17">
        <v>5.30346660772869E-2</v>
      </c>
      <c r="AP13" s="17">
        <v>3.92608050695996E-2</v>
      </c>
      <c r="AQ13" s="17">
        <v>6.3032872277872007E-2</v>
      </c>
      <c r="AR13" s="17">
        <v>6.5868719375629797E-2</v>
      </c>
      <c r="AS13" s="17">
        <v>1.7014868023086702E-2</v>
      </c>
      <c r="AT13" s="17"/>
      <c r="AU13" s="17">
        <v>6.1622950906416202E-2</v>
      </c>
      <c r="AV13" s="17">
        <v>5.6879923687442803E-2</v>
      </c>
      <c r="AW13" s="17"/>
      <c r="AX13" s="17">
        <v>5.6194751538083697E-2</v>
      </c>
      <c r="AY13" s="17">
        <v>6.0161963708099002E-2</v>
      </c>
      <c r="AZ13" s="17"/>
      <c r="BA13" s="17">
        <v>5.5875989000255998E-2</v>
      </c>
      <c r="BB13" s="17">
        <v>7.7839036654411095E-2</v>
      </c>
      <c r="BC13" s="17"/>
      <c r="BD13" s="17">
        <v>4.0845305068437199E-2</v>
      </c>
      <c r="BE13" s="17"/>
      <c r="BF13" s="17">
        <v>4.1911275095959197E-2</v>
      </c>
      <c r="BG13" s="17"/>
      <c r="BH13" s="17">
        <v>5.5514606566716702E-2</v>
      </c>
      <c r="BI13" s="17"/>
      <c r="BJ13" s="17">
        <v>8.5031820106764494E-2</v>
      </c>
      <c r="BK13" s="17"/>
      <c r="BL13" s="17">
        <v>0.17356832010581</v>
      </c>
      <c r="BM13" s="17">
        <v>3.8642161696261897E-2</v>
      </c>
      <c r="BN13" s="17">
        <v>3.1156412374390399E-2</v>
      </c>
      <c r="BO13" s="17">
        <v>4.5228212265973303E-2</v>
      </c>
      <c r="BP13" s="17"/>
      <c r="BQ13" s="17">
        <v>5.20197733880444E-2</v>
      </c>
      <c r="BR13" s="17">
        <v>5.14724320018232E-2</v>
      </c>
      <c r="BS13" s="17">
        <v>3.7828638422574903E-2</v>
      </c>
      <c r="BT13" s="17">
        <v>6.1790158158097498E-2</v>
      </c>
      <c r="BU13" s="17">
        <v>4.84989405769259E-2</v>
      </c>
      <c r="BV13" s="17">
        <v>8.0675695234448799E-2</v>
      </c>
      <c r="BW13" s="17"/>
      <c r="BX13" s="17">
        <v>4.7225984284646402E-2</v>
      </c>
      <c r="BY13" s="17">
        <v>7.2397202215360806E-2</v>
      </c>
      <c r="BZ13" s="17">
        <v>3.4539718330678898E-2</v>
      </c>
      <c r="CA13" s="17">
        <v>6.0603716870340399E-2</v>
      </c>
      <c r="CB13" s="17">
        <v>6.2630557127117306E-2</v>
      </c>
      <c r="CC13" s="17">
        <v>0.116468224661624</v>
      </c>
    </row>
    <row r="14" spans="2:81" x14ac:dyDescent="0.35">
      <c r="B14" s="18" t="s">
        <v>171</v>
      </c>
      <c r="C14" s="17">
        <v>1.9522560247032399E-2</v>
      </c>
      <c r="D14" s="17">
        <v>1.4129888851446899E-2</v>
      </c>
      <c r="E14" s="17">
        <v>2.47672900754029E-2</v>
      </c>
      <c r="F14" s="17"/>
      <c r="G14" s="17">
        <v>1.8081086724998401E-2</v>
      </c>
      <c r="H14" s="17">
        <v>1.9220132451663801E-2</v>
      </c>
      <c r="I14" s="17">
        <v>2.1483990740207098E-2</v>
      </c>
      <c r="J14" s="17">
        <v>2.17034064991347E-2</v>
      </c>
      <c r="K14" s="17">
        <v>3.5300095707790899E-2</v>
      </c>
      <c r="L14" s="17">
        <v>6.9807754369191101E-3</v>
      </c>
      <c r="M14" s="17"/>
      <c r="N14" s="17">
        <v>1.65540134347088E-2</v>
      </c>
      <c r="O14" s="17">
        <v>1.7253116812221601E-2</v>
      </c>
      <c r="P14" s="17">
        <v>1.9729349957696901E-2</v>
      </c>
      <c r="Q14" s="17">
        <v>2.4902487999280899E-2</v>
      </c>
      <c r="R14" s="17"/>
      <c r="S14" s="17">
        <v>1.0608308644867901E-2</v>
      </c>
      <c r="T14" s="17">
        <v>2.0218748592298601E-2</v>
      </c>
      <c r="U14" s="17">
        <v>3.0476968286722701E-2</v>
      </c>
      <c r="V14" s="17">
        <v>8.8089352155291106E-3</v>
      </c>
      <c r="W14" s="17">
        <v>0</v>
      </c>
      <c r="X14" s="17">
        <v>3.6239259477416401E-2</v>
      </c>
      <c r="Y14" s="17">
        <v>1.6752402256567E-2</v>
      </c>
      <c r="Z14" s="17">
        <v>1.5247658012658399E-2</v>
      </c>
      <c r="AA14" s="17">
        <v>3.9545695243417403E-2</v>
      </c>
      <c r="AB14" s="17">
        <v>1.7193090316842199E-2</v>
      </c>
      <c r="AC14" s="17">
        <v>0</v>
      </c>
      <c r="AD14" s="17">
        <v>3.2995781191662299E-2</v>
      </c>
      <c r="AE14" s="17"/>
      <c r="AF14" s="17">
        <v>2.3165585700876599E-2</v>
      </c>
      <c r="AG14" s="17">
        <v>0</v>
      </c>
      <c r="AH14" s="17">
        <v>0</v>
      </c>
      <c r="AI14" s="17">
        <v>3.8167312519548503E-2</v>
      </c>
      <c r="AJ14" s="17"/>
      <c r="AK14" s="17">
        <v>9.0986546884847808E-3</v>
      </c>
      <c r="AL14" s="17">
        <v>2.5867097678099998E-2</v>
      </c>
      <c r="AM14" s="17"/>
      <c r="AN14" s="17">
        <v>1.5151276253252801E-2</v>
      </c>
      <c r="AO14" s="17">
        <v>1.8871590600968501E-2</v>
      </c>
      <c r="AP14" s="17">
        <v>3.0694653558324202E-2</v>
      </c>
      <c r="AQ14" s="17">
        <v>1.5476965824455201E-2</v>
      </c>
      <c r="AR14" s="17">
        <v>1.96853402207459E-2</v>
      </c>
      <c r="AS14" s="17">
        <v>3.31255559093908E-2</v>
      </c>
      <c r="AT14" s="17"/>
      <c r="AU14" s="17">
        <v>1.58016126128874E-2</v>
      </c>
      <c r="AV14" s="17">
        <v>2.2714017164874499E-2</v>
      </c>
      <c r="AW14" s="17"/>
      <c r="AX14" s="17">
        <v>2.2352925573795399E-2</v>
      </c>
      <c r="AY14" s="17">
        <v>1.8840989757659601E-2</v>
      </c>
      <c r="AZ14" s="17"/>
      <c r="BA14" s="17">
        <v>1.9335454655743298E-2</v>
      </c>
      <c r="BB14" s="17">
        <v>2.0707614574827199E-2</v>
      </c>
      <c r="BC14" s="17"/>
      <c r="BD14" s="17">
        <v>1.4385417476619001E-2</v>
      </c>
      <c r="BE14" s="17"/>
      <c r="BF14" s="17">
        <v>1.6001749001160501E-2</v>
      </c>
      <c r="BG14" s="17"/>
      <c r="BH14" s="17">
        <v>1.16659243607175E-2</v>
      </c>
      <c r="BI14" s="17"/>
      <c r="BJ14" s="17">
        <v>0</v>
      </c>
      <c r="BK14" s="17"/>
      <c r="BL14" s="17">
        <v>4.1009334116995401E-2</v>
      </c>
      <c r="BM14" s="17">
        <v>1.24252151141211E-2</v>
      </c>
      <c r="BN14" s="17">
        <v>1.2898987450575701E-2</v>
      </c>
      <c r="BO14" s="17">
        <v>2.09094709504156E-2</v>
      </c>
      <c r="BP14" s="17"/>
      <c r="BQ14" s="17">
        <v>2.1838073342532901E-2</v>
      </c>
      <c r="BR14" s="17">
        <v>1.1908069871238301E-2</v>
      </c>
      <c r="BS14" s="17">
        <v>1.19426533833972E-2</v>
      </c>
      <c r="BT14" s="17">
        <v>1.8271984878894702E-2</v>
      </c>
      <c r="BU14" s="17">
        <v>1.14703986150828E-2</v>
      </c>
      <c r="BV14" s="17">
        <v>2.0057322075140702E-2</v>
      </c>
      <c r="BW14" s="17"/>
      <c r="BX14" s="17">
        <v>1.56273369301781E-2</v>
      </c>
      <c r="BY14" s="17">
        <v>9.2212812561639594E-3</v>
      </c>
      <c r="BZ14" s="17">
        <v>1.00551200887099E-2</v>
      </c>
      <c r="CA14" s="17">
        <v>2.3312237518681601E-2</v>
      </c>
      <c r="CB14" s="17">
        <v>8.4233102751164607E-3</v>
      </c>
      <c r="CC14" s="17">
        <v>3.3606862916998798E-2</v>
      </c>
    </row>
    <row r="15" spans="2:81" x14ac:dyDescent="0.35">
      <c r="B15" s="18" t="s">
        <v>286</v>
      </c>
      <c r="C15" s="21">
        <v>0.68173187211016895</v>
      </c>
      <c r="D15" s="21">
        <v>0.69092070272399597</v>
      </c>
      <c r="E15" s="21">
        <v>0.673211100724037</v>
      </c>
      <c r="F15" s="21"/>
      <c r="G15" s="21">
        <v>0.70068846888370995</v>
      </c>
      <c r="H15" s="21">
        <v>0.57761739444253102</v>
      </c>
      <c r="I15" s="21">
        <v>0.66022020249802704</v>
      </c>
      <c r="J15" s="21">
        <v>0.68901985488325901</v>
      </c>
      <c r="K15" s="21">
        <v>0.647752256934785</v>
      </c>
      <c r="L15" s="21">
        <v>0.78725037145534005</v>
      </c>
      <c r="M15" s="21"/>
      <c r="N15" s="21">
        <v>0.72694948236329404</v>
      </c>
      <c r="O15" s="21">
        <v>0.61962809777341699</v>
      </c>
      <c r="P15" s="21">
        <v>0.69515120764182203</v>
      </c>
      <c r="Q15" s="21">
        <v>0.69050820136081403</v>
      </c>
      <c r="R15" s="21"/>
      <c r="S15" s="21">
        <v>0.67420626534309702</v>
      </c>
      <c r="T15" s="21">
        <v>0.645756578842</v>
      </c>
      <c r="U15" s="21">
        <v>0.63817958337480796</v>
      </c>
      <c r="V15" s="21">
        <v>0.75947519263933105</v>
      </c>
      <c r="W15" s="21">
        <v>0.73455860602804701</v>
      </c>
      <c r="X15" s="21">
        <v>0.66899986572105996</v>
      </c>
      <c r="Y15" s="21">
        <v>0.70121737618324298</v>
      </c>
      <c r="Z15" s="21">
        <v>0.73783017001068196</v>
      </c>
      <c r="AA15" s="21">
        <v>0.70769955828558395</v>
      </c>
      <c r="AB15" s="21">
        <v>0.67267597960873304</v>
      </c>
      <c r="AC15" s="21">
        <v>0.66458480396616704</v>
      </c>
      <c r="AD15" s="21">
        <v>0.48062978103479997</v>
      </c>
      <c r="AE15" s="21"/>
      <c r="AF15" s="21">
        <v>0.695446368840131</v>
      </c>
      <c r="AG15" s="21">
        <v>0.72447024132217297</v>
      </c>
      <c r="AH15" s="21">
        <v>0.650224060343354</v>
      </c>
      <c r="AI15" s="21">
        <v>0.55764595134425599</v>
      </c>
      <c r="AJ15" s="21"/>
      <c r="AK15" s="21">
        <v>0.562257917647216</v>
      </c>
      <c r="AL15" s="21">
        <v>0.60296432977960801</v>
      </c>
      <c r="AM15" s="21"/>
      <c r="AN15" s="21">
        <v>0.71118054949201603</v>
      </c>
      <c r="AO15" s="21">
        <v>0.66440312989218298</v>
      </c>
      <c r="AP15" s="21">
        <v>0.70334604744888796</v>
      </c>
      <c r="AQ15" s="21">
        <v>0.64348686548285305</v>
      </c>
      <c r="AR15" s="21">
        <v>0.67796387741493502</v>
      </c>
      <c r="AS15" s="21">
        <v>0.72832582225020503</v>
      </c>
      <c r="AT15" s="21"/>
      <c r="AU15" s="21">
        <v>0.70749822734008205</v>
      </c>
      <c r="AV15" s="21">
        <v>0.64731517438845898</v>
      </c>
      <c r="AW15" s="21"/>
      <c r="AX15" s="21">
        <v>0.63654002727102699</v>
      </c>
      <c r="AY15" s="21">
        <v>0.69261436403141396</v>
      </c>
      <c r="AZ15" s="21"/>
      <c r="BA15" s="21">
        <v>0.70531958396416095</v>
      </c>
      <c r="BB15" s="21">
        <v>0.55897516398333202</v>
      </c>
      <c r="BC15" s="21"/>
      <c r="BD15" s="21">
        <v>0.75978063477693003</v>
      </c>
      <c r="BE15" s="21"/>
      <c r="BF15" s="21">
        <v>0.761654275627903</v>
      </c>
      <c r="BG15" s="21"/>
      <c r="BH15" s="21">
        <v>0.76569978716050102</v>
      </c>
      <c r="BI15" s="21"/>
      <c r="BJ15" s="21">
        <v>0.66971337879340398</v>
      </c>
      <c r="BK15" s="21"/>
      <c r="BL15" s="21">
        <v>0.349969622183671</v>
      </c>
      <c r="BM15" s="21">
        <v>0.86279686564950198</v>
      </c>
      <c r="BN15" s="21">
        <v>0.78563347808772599</v>
      </c>
      <c r="BO15" s="21">
        <v>0.59737435422983498</v>
      </c>
      <c r="BP15" s="21"/>
      <c r="BQ15" s="21">
        <v>0.68898389203759502</v>
      </c>
      <c r="BR15" s="21">
        <v>0.79343229163711204</v>
      </c>
      <c r="BS15" s="21">
        <v>0.78773414701928501</v>
      </c>
      <c r="BT15" s="21">
        <v>0.682876706631518</v>
      </c>
      <c r="BU15" s="21">
        <v>0.62378491524346502</v>
      </c>
      <c r="BV15" s="21">
        <v>0.51964087917740398</v>
      </c>
      <c r="BW15" s="21"/>
      <c r="BX15" s="21">
        <v>0.67901528497870201</v>
      </c>
      <c r="BY15" s="21">
        <v>0.74113353428081796</v>
      </c>
      <c r="BZ15" s="21">
        <v>0.78265534825577798</v>
      </c>
      <c r="CA15" s="21">
        <v>0.71894497715490402</v>
      </c>
      <c r="CB15" s="21">
        <v>0.54785024778615699</v>
      </c>
      <c r="CC15" s="21">
        <v>0.42824660295459999</v>
      </c>
    </row>
    <row r="16" spans="2:81" x14ac:dyDescent="0.35">
      <c r="B16" s="18" t="s">
        <v>287</v>
      </c>
      <c r="C16" s="21">
        <v>0.126430480228233</v>
      </c>
      <c r="D16" s="21">
        <v>0.120432675940601</v>
      </c>
      <c r="E16" s="21">
        <v>0.13102492557222301</v>
      </c>
      <c r="F16" s="21"/>
      <c r="G16" s="21">
        <v>0.11657647398735201</v>
      </c>
      <c r="H16" s="21">
        <v>0.17555804350461099</v>
      </c>
      <c r="I16" s="21">
        <v>0.13223291380982499</v>
      </c>
      <c r="J16" s="21">
        <v>0.130051851361321</v>
      </c>
      <c r="K16" s="21">
        <v>0.161782453875224</v>
      </c>
      <c r="L16" s="21">
        <v>6.2306463708594897E-2</v>
      </c>
      <c r="M16" s="21"/>
      <c r="N16" s="21">
        <v>0.123861825219178</v>
      </c>
      <c r="O16" s="21">
        <v>0.14434984215340499</v>
      </c>
      <c r="P16" s="21">
        <v>0.10814024336954101</v>
      </c>
      <c r="Q16" s="21">
        <v>0.127639044443878</v>
      </c>
      <c r="R16" s="21"/>
      <c r="S16" s="21">
        <v>0.12353074601726401</v>
      </c>
      <c r="T16" s="21">
        <v>0.16681903574078799</v>
      </c>
      <c r="U16" s="21">
        <v>0.155625542013371</v>
      </c>
      <c r="V16" s="21">
        <v>9.2176697592429899E-2</v>
      </c>
      <c r="W16" s="21">
        <v>4.5619647131570899E-2</v>
      </c>
      <c r="X16" s="21">
        <v>0.116676565229047</v>
      </c>
      <c r="Y16" s="21">
        <v>0.102448176054264</v>
      </c>
      <c r="Z16" s="21">
        <v>0.10253788542267001</v>
      </c>
      <c r="AA16" s="21">
        <v>0.135416938906535</v>
      </c>
      <c r="AB16" s="21">
        <v>0.1071705285207</v>
      </c>
      <c r="AC16" s="21">
        <v>0.171602374352992</v>
      </c>
      <c r="AD16" s="21">
        <v>0.23664776759276801</v>
      </c>
      <c r="AE16" s="21"/>
      <c r="AF16" s="21">
        <v>0.11868655647854499</v>
      </c>
      <c r="AG16" s="21">
        <v>9.4211217288244206E-2</v>
      </c>
      <c r="AH16" s="21">
        <v>0.232247086061491</v>
      </c>
      <c r="AI16" s="21">
        <v>0.17252755299578099</v>
      </c>
      <c r="AJ16" s="21"/>
      <c r="AK16" s="21">
        <v>0.153862594648212</v>
      </c>
      <c r="AL16" s="21">
        <v>0.13949165386405299</v>
      </c>
      <c r="AM16" s="21"/>
      <c r="AN16" s="21">
        <v>0.14006771501246601</v>
      </c>
      <c r="AO16" s="21">
        <v>0.127683537094927</v>
      </c>
      <c r="AP16" s="21">
        <v>8.7533148709203201E-2</v>
      </c>
      <c r="AQ16" s="21">
        <v>0.13449114457449499</v>
      </c>
      <c r="AR16" s="21">
        <v>0.14947999738550699</v>
      </c>
      <c r="AS16" s="21">
        <v>5.4786703825579298E-2</v>
      </c>
      <c r="AT16" s="21"/>
      <c r="AU16" s="21">
        <v>0.12374992653309599</v>
      </c>
      <c r="AV16" s="21">
        <v>0.13087847731906499</v>
      </c>
      <c r="AW16" s="21"/>
      <c r="AX16" s="21">
        <v>0.15526654193703099</v>
      </c>
      <c r="AY16" s="21">
        <v>0.119486567898397</v>
      </c>
      <c r="AZ16" s="21"/>
      <c r="BA16" s="21">
        <v>0.121470523816943</v>
      </c>
      <c r="BB16" s="21">
        <v>0.15298314740243199</v>
      </c>
      <c r="BC16" s="21"/>
      <c r="BD16" s="21">
        <v>9.2223481139371996E-2</v>
      </c>
      <c r="BE16" s="21"/>
      <c r="BF16" s="21">
        <v>9.2319361704827199E-2</v>
      </c>
      <c r="BG16" s="21"/>
      <c r="BH16" s="21">
        <v>0.100474655383553</v>
      </c>
      <c r="BI16" s="21"/>
      <c r="BJ16" s="21">
        <v>0.171942200899036</v>
      </c>
      <c r="BK16" s="21"/>
      <c r="BL16" s="21">
        <v>0.32609348837107799</v>
      </c>
      <c r="BM16" s="21">
        <v>5.76947459090425E-2</v>
      </c>
      <c r="BN16" s="21">
        <v>6.7067219468204597E-2</v>
      </c>
      <c r="BO16" s="21">
        <v>0.139513646114822</v>
      </c>
      <c r="BP16" s="21"/>
      <c r="BQ16" s="21">
        <v>0.106791119445227</v>
      </c>
      <c r="BR16" s="21">
        <v>9.8659193769283393E-2</v>
      </c>
      <c r="BS16" s="21">
        <v>0.110991452106626</v>
      </c>
      <c r="BT16" s="21">
        <v>0.140824456818848</v>
      </c>
      <c r="BU16" s="21">
        <v>0.174014401311648</v>
      </c>
      <c r="BV16" s="21">
        <v>0.16196730754889299</v>
      </c>
      <c r="BW16" s="21"/>
      <c r="BX16" s="21">
        <v>8.9911393145848797E-2</v>
      </c>
      <c r="BY16" s="21">
        <v>0.136795235075618</v>
      </c>
      <c r="BZ16" s="21">
        <v>9.84151512132838E-2</v>
      </c>
      <c r="CA16" s="21">
        <v>0.11272440231839199</v>
      </c>
      <c r="CB16" s="21">
        <v>0.22666180326198301</v>
      </c>
      <c r="CC16" s="21">
        <v>0.192801124184828</v>
      </c>
    </row>
    <row r="17" spans="2:81" x14ac:dyDescent="0.35">
      <c r="B17" s="18" t="s">
        <v>288</v>
      </c>
      <c r="C17" s="22">
        <v>0.55530139188193595</v>
      </c>
      <c r="D17" s="22">
        <v>0.57048802678339505</v>
      </c>
      <c r="E17" s="22">
        <v>0.542186175151813</v>
      </c>
      <c r="F17" s="22"/>
      <c r="G17" s="22">
        <v>0.58411199489635801</v>
      </c>
      <c r="H17" s="22">
        <v>0.40205935093792</v>
      </c>
      <c r="I17" s="22">
        <v>0.52798728868820199</v>
      </c>
      <c r="J17" s="22">
        <v>0.55896800352193798</v>
      </c>
      <c r="K17" s="22">
        <v>0.485969803059561</v>
      </c>
      <c r="L17" s="22">
        <v>0.724943907746745</v>
      </c>
      <c r="M17" s="22"/>
      <c r="N17" s="22">
        <v>0.60308765714411605</v>
      </c>
      <c r="O17" s="22">
        <v>0.47527825562001202</v>
      </c>
      <c r="P17" s="22">
        <v>0.58701096427228106</v>
      </c>
      <c r="Q17" s="22">
        <v>0.56286915691693595</v>
      </c>
      <c r="R17" s="22"/>
      <c r="S17" s="22">
        <v>0.55067551932583303</v>
      </c>
      <c r="T17" s="22">
        <v>0.47893754310121101</v>
      </c>
      <c r="U17" s="22">
        <v>0.48255404136143798</v>
      </c>
      <c r="V17" s="22">
        <v>0.66729849504690097</v>
      </c>
      <c r="W17" s="22">
        <v>0.68893895889647605</v>
      </c>
      <c r="X17" s="22">
        <v>0.55232330049201295</v>
      </c>
      <c r="Y17" s="22">
        <v>0.59876920012897905</v>
      </c>
      <c r="Z17" s="22">
        <v>0.63529228458801201</v>
      </c>
      <c r="AA17" s="22">
        <v>0.57228261937904801</v>
      </c>
      <c r="AB17" s="22">
        <v>0.56550545108803296</v>
      </c>
      <c r="AC17" s="22">
        <v>0.49298242961317601</v>
      </c>
      <c r="AD17" s="22">
        <v>0.24398201344203199</v>
      </c>
      <c r="AE17" s="22"/>
      <c r="AF17" s="22">
        <v>0.57675981236158602</v>
      </c>
      <c r="AG17" s="22">
        <v>0.63025902403392897</v>
      </c>
      <c r="AH17" s="22">
        <v>0.41797697428186298</v>
      </c>
      <c r="AI17" s="22">
        <v>0.385118398348475</v>
      </c>
      <c r="AJ17" s="22"/>
      <c r="AK17" s="22">
        <v>0.408395322999004</v>
      </c>
      <c r="AL17" s="22">
        <v>0.46347267591555502</v>
      </c>
      <c r="AM17" s="22"/>
      <c r="AN17" s="22">
        <v>0.57111283447954997</v>
      </c>
      <c r="AO17" s="22">
        <v>0.53671959279725601</v>
      </c>
      <c r="AP17" s="22">
        <v>0.61581289873968503</v>
      </c>
      <c r="AQ17" s="22">
        <v>0.50899572090835798</v>
      </c>
      <c r="AR17" s="22">
        <v>0.52848388002942803</v>
      </c>
      <c r="AS17" s="22">
        <v>0.67353911842462599</v>
      </c>
      <c r="AT17" s="22"/>
      <c r="AU17" s="22">
        <v>0.58374830080698603</v>
      </c>
      <c r="AV17" s="22">
        <v>0.51643669706939399</v>
      </c>
      <c r="AW17" s="22"/>
      <c r="AX17" s="22">
        <v>0.481273485333996</v>
      </c>
      <c r="AY17" s="22">
        <v>0.57312779613301801</v>
      </c>
      <c r="AZ17" s="22"/>
      <c r="BA17" s="22">
        <v>0.58384906014721805</v>
      </c>
      <c r="BB17" s="22">
        <v>0.40599201658090101</v>
      </c>
      <c r="BC17" s="22"/>
      <c r="BD17" s="22">
        <v>0.66755715363755896</v>
      </c>
      <c r="BE17" s="22"/>
      <c r="BF17" s="22">
        <v>0.66933491392307598</v>
      </c>
      <c r="BG17" s="22"/>
      <c r="BH17" s="22">
        <v>0.66522513177694698</v>
      </c>
      <c r="BI17" s="22"/>
      <c r="BJ17" s="22">
        <v>0.49777117789436798</v>
      </c>
      <c r="BK17" s="22"/>
      <c r="BL17" s="22">
        <v>2.3876133812593799E-2</v>
      </c>
      <c r="BM17" s="22">
        <v>0.80510211974045998</v>
      </c>
      <c r="BN17" s="22">
        <v>0.71856625861952195</v>
      </c>
      <c r="BO17" s="22">
        <v>0.457860708115014</v>
      </c>
      <c r="BP17" s="22"/>
      <c r="BQ17" s="22">
        <v>0.58219277259236801</v>
      </c>
      <c r="BR17" s="22">
        <v>0.69477309786782904</v>
      </c>
      <c r="BS17" s="22">
        <v>0.67674269491265904</v>
      </c>
      <c r="BT17" s="22">
        <v>0.54205224981267097</v>
      </c>
      <c r="BU17" s="22">
        <v>0.44977051393181799</v>
      </c>
      <c r="BV17" s="22">
        <v>0.35767357162851099</v>
      </c>
      <c r="BW17" s="22"/>
      <c r="BX17" s="22">
        <v>0.58910389183285305</v>
      </c>
      <c r="BY17" s="22">
        <v>0.60433829920519999</v>
      </c>
      <c r="BZ17" s="22">
        <v>0.68424019704249395</v>
      </c>
      <c r="CA17" s="22">
        <v>0.60622057483651204</v>
      </c>
      <c r="CB17" s="22">
        <v>0.321188444524174</v>
      </c>
      <c r="CC17" s="22">
        <v>0.23544547876977201</v>
      </c>
    </row>
    <row r="18" spans="2:81" x14ac:dyDescent="0.35">
      <c r="B18" s="16" t="s">
        <v>627</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F22"/>
  <sheetViews>
    <sheetView showGridLines="0" workbookViewId="0">
      <pane xSplit="2" topLeftCell="C1" activePane="topRight" state="frozen"/>
      <selection pane="topRight" activeCell="B16" sqref="B16"/>
    </sheetView>
  </sheetViews>
  <sheetFormatPr defaultColWidth="10.90625" defaultRowHeight="14.5" x14ac:dyDescent="0.35"/>
  <cols>
    <col min="2" max="2" width="25.7265625" customWidth="1"/>
    <col min="3" max="6" width="20.7265625" customWidth="1"/>
  </cols>
  <sheetData>
    <row r="2" spans="2:6" ht="40" customHeight="1" x14ac:dyDescent="0.35">
      <c r="D2" s="31" t="s">
        <v>444</v>
      </c>
      <c r="E2" s="27"/>
      <c r="F2" s="27"/>
    </row>
    <row r="6" spans="2:6" ht="50" customHeight="1" x14ac:dyDescent="0.35">
      <c r="B6" s="20" t="s">
        <v>15</v>
      </c>
      <c r="C6" s="20" t="s">
        <v>442</v>
      </c>
      <c r="D6" s="20" t="s">
        <v>443</v>
      </c>
      <c r="E6" s="20" t="s">
        <v>441</v>
      </c>
    </row>
    <row r="7" spans="2:6" x14ac:dyDescent="0.35">
      <c r="B7" s="18" t="s">
        <v>281</v>
      </c>
      <c r="C7" s="17">
        <v>0.25063118572247201</v>
      </c>
      <c r="D7" s="17">
        <v>0.275236111218716</v>
      </c>
      <c r="E7" s="17">
        <v>0.27170551483538902</v>
      </c>
    </row>
    <row r="8" spans="2:6" x14ac:dyDescent="0.35">
      <c r="B8" s="18" t="s">
        <v>282</v>
      </c>
      <c r="C8" s="17">
        <v>0.35646331286977301</v>
      </c>
      <c r="D8" s="17">
        <v>0.31025306812109199</v>
      </c>
      <c r="E8" s="17">
        <v>0.30884400744213197</v>
      </c>
    </row>
    <row r="9" spans="2:6" x14ac:dyDescent="0.35">
      <c r="B9" s="18" t="s">
        <v>283</v>
      </c>
      <c r="C9" s="17">
        <v>0.222907557665532</v>
      </c>
      <c r="D9" s="17">
        <v>0.23988825500081001</v>
      </c>
      <c r="E9" s="17">
        <v>0.24626513617965701</v>
      </c>
    </row>
    <row r="10" spans="2:6" x14ac:dyDescent="0.35">
      <c r="B10" s="18" t="s">
        <v>284</v>
      </c>
      <c r="C10" s="17">
        <v>6.4321373621687494E-2</v>
      </c>
      <c r="D10" s="17">
        <v>7.2328393431045995E-2</v>
      </c>
      <c r="E10" s="17">
        <v>7.0771636160720894E-2</v>
      </c>
    </row>
    <row r="11" spans="2:6" x14ac:dyDescent="0.35">
      <c r="B11" s="18" t="s">
        <v>285</v>
      </c>
      <c r="C11" s="17">
        <v>6.4096102215462497E-2</v>
      </c>
      <c r="D11" s="17">
        <v>5.84572759461323E-2</v>
      </c>
      <c r="E11" s="17">
        <v>6.6866521294200301E-2</v>
      </c>
    </row>
    <row r="12" spans="2:6" x14ac:dyDescent="0.35">
      <c r="B12" s="18" t="s">
        <v>171</v>
      </c>
      <c r="C12" s="17">
        <v>4.1580467905074199E-2</v>
      </c>
      <c r="D12" s="17">
        <v>4.3836896282202699E-2</v>
      </c>
      <c r="E12" s="17">
        <v>3.5547184087901397E-2</v>
      </c>
    </row>
    <row r="13" spans="2:6" x14ac:dyDescent="0.35">
      <c r="B13" s="23" t="s">
        <v>286</v>
      </c>
      <c r="C13" s="21">
        <v>0.60709449859224396</v>
      </c>
      <c r="D13" s="21">
        <v>0.58548917933980904</v>
      </c>
      <c r="E13" s="21">
        <v>0.58054952227751999</v>
      </c>
    </row>
    <row r="14" spans="2:6" x14ac:dyDescent="0.35">
      <c r="B14" s="23" t="s">
        <v>287</v>
      </c>
      <c r="C14" s="21">
        <v>0.12841747583714999</v>
      </c>
      <c r="D14" s="21">
        <v>0.130785669377178</v>
      </c>
      <c r="E14" s="21">
        <v>0.137638157454921</v>
      </c>
    </row>
    <row r="15" spans="2:6" x14ac:dyDescent="0.35">
      <c r="B15" s="23" t="s">
        <v>288</v>
      </c>
      <c r="C15" s="22">
        <v>0.47867702275509399</v>
      </c>
      <c r="D15" s="22">
        <v>0.45470350996262998</v>
      </c>
      <c r="E15" s="22">
        <v>0.44291136482259902</v>
      </c>
    </row>
    <row r="16" spans="2:6" x14ac:dyDescent="0.35">
      <c r="B16" s="16" t="s">
        <v>629</v>
      </c>
      <c r="C16" s="16"/>
      <c r="D16" s="16"/>
      <c r="E16" s="16"/>
    </row>
    <row r="17" spans="2:2" x14ac:dyDescent="0.35">
      <c r="B17" t="s">
        <v>90</v>
      </c>
    </row>
    <row r="18" spans="2:2" x14ac:dyDescent="0.35">
      <c r="B18" t="s">
        <v>91</v>
      </c>
    </row>
    <row r="22" spans="2:2" x14ac:dyDescent="0.3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CC22"/>
  <sheetViews>
    <sheetView showGridLines="0" workbookViewId="0">
      <pane xSplit="2" topLeftCell="C1" activePane="topRight" state="frozen"/>
      <selection pane="topRight" activeCell="BJ7" sqref="BJ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281</v>
      </c>
      <c r="C9" s="17">
        <v>0.27170551483538902</v>
      </c>
      <c r="D9" s="17">
        <v>0.28164866382561698</v>
      </c>
      <c r="E9" s="17">
        <v>0.26290295714543099</v>
      </c>
      <c r="F9" s="17"/>
      <c r="G9" s="17">
        <v>0.381255408564669</v>
      </c>
      <c r="H9" s="17">
        <v>0.32800238569773998</v>
      </c>
      <c r="I9" s="17">
        <v>0.292735160247931</v>
      </c>
      <c r="J9" s="17">
        <v>0.20586894681940099</v>
      </c>
      <c r="K9" s="17">
        <v>0.204557239442995</v>
      </c>
      <c r="L9" s="17">
        <v>0.225930634467498</v>
      </c>
      <c r="M9" s="17"/>
      <c r="N9" s="17">
        <v>0.35885398499761201</v>
      </c>
      <c r="O9" s="17">
        <v>0.21034698772448701</v>
      </c>
      <c r="P9" s="17">
        <v>0.24415417219751601</v>
      </c>
      <c r="Q9" s="17">
        <v>0.25636356041119202</v>
      </c>
      <c r="R9" s="17"/>
      <c r="S9" s="17">
        <v>0.36407920622849499</v>
      </c>
      <c r="T9" s="17">
        <v>0.24275048015185599</v>
      </c>
      <c r="U9" s="17">
        <v>0.21831783341633801</v>
      </c>
      <c r="V9" s="17">
        <v>0.22420419826270299</v>
      </c>
      <c r="W9" s="17">
        <v>0.294297745095913</v>
      </c>
      <c r="X9" s="17">
        <v>0.22846191616245601</v>
      </c>
      <c r="Y9" s="17">
        <v>0.22951510848554599</v>
      </c>
      <c r="Z9" s="17">
        <v>0.25906892679437399</v>
      </c>
      <c r="AA9" s="17">
        <v>0.33281601744679201</v>
      </c>
      <c r="AB9" s="17">
        <v>0.27444785058175902</v>
      </c>
      <c r="AC9" s="17">
        <v>0.27145150685652802</v>
      </c>
      <c r="AD9" s="17">
        <v>0.211072743473879</v>
      </c>
      <c r="AE9" s="17"/>
      <c r="AF9" s="17">
        <v>0.27193282355140203</v>
      </c>
      <c r="AG9" s="17">
        <v>0.26471737461525302</v>
      </c>
      <c r="AH9" s="17">
        <v>0.26335714378870101</v>
      </c>
      <c r="AI9" s="17">
        <v>0.19436580938374301</v>
      </c>
      <c r="AJ9" s="17"/>
      <c r="AK9" s="17">
        <v>0.31773909572299103</v>
      </c>
      <c r="AL9" s="17">
        <v>0.282128076140163</v>
      </c>
      <c r="AM9" s="17"/>
      <c r="AN9" s="17">
        <v>0.42140608956127401</v>
      </c>
      <c r="AO9" s="17">
        <v>0.2322358513069</v>
      </c>
      <c r="AP9" s="17">
        <v>0.28901286449199098</v>
      </c>
      <c r="AQ9" s="17">
        <v>0.17199107465284899</v>
      </c>
      <c r="AR9" s="17">
        <v>0.17693710464696499</v>
      </c>
      <c r="AS9" s="17">
        <v>0.219675514229662</v>
      </c>
      <c r="AT9" s="17"/>
      <c r="AU9" s="17">
        <v>0.30446739476913498</v>
      </c>
      <c r="AV9" s="17">
        <v>0.22530991592611399</v>
      </c>
      <c r="AW9" s="17"/>
      <c r="AX9" s="17">
        <v>0.22797437364642101</v>
      </c>
      <c r="AY9" s="17">
        <v>0.282059346329044</v>
      </c>
      <c r="AZ9" s="17"/>
      <c r="BA9" s="17">
        <v>0.24779387823467999</v>
      </c>
      <c r="BB9" s="17">
        <v>0.39685181792026097</v>
      </c>
      <c r="BC9" s="17"/>
      <c r="BD9" s="17">
        <v>0.33233462859165802</v>
      </c>
      <c r="BE9" s="17"/>
      <c r="BF9" s="17">
        <v>0.32614080158084402</v>
      </c>
      <c r="BG9" s="17"/>
      <c r="BH9" s="17">
        <v>0.30695032364618402</v>
      </c>
      <c r="BI9" s="17"/>
      <c r="BJ9" s="17">
        <v>0.34127463372554301</v>
      </c>
      <c r="BK9" s="17"/>
      <c r="BL9" s="17">
        <v>5.8441870472675898E-2</v>
      </c>
      <c r="BM9" s="17">
        <v>0.53512964597002599</v>
      </c>
      <c r="BN9" s="17">
        <v>0.18279039527110799</v>
      </c>
      <c r="BO9" s="17">
        <v>0.200871067456631</v>
      </c>
      <c r="BP9" s="17"/>
      <c r="BQ9" s="17">
        <v>0.33463555296073599</v>
      </c>
      <c r="BR9" s="17">
        <v>0.27266329769268799</v>
      </c>
      <c r="BS9" s="17">
        <v>0.220565266544446</v>
      </c>
      <c r="BT9" s="17">
        <v>0.30363581721286798</v>
      </c>
      <c r="BU9" s="17">
        <v>0.18150129427639999</v>
      </c>
      <c r="BV9" s="17">
        <v>0.19173761027406599</v>
      </c>
      <c r="BW9" s="17"/>
      <c r="BX9" s="17">
        <v>0.40880875831517599</v>
      </c>
      <c r="BY9" s="17">
        <v>0.297522473888095</v>
      </c>
      <c r="BZ9" s="17">
        <v>0.224530945725881</v>
      </c>
      <c r="CA9" s="17">
        <v>0.307121011899885</v>
      </c>
      <c r="CB9" s="17">
        <v>0.15781590312379201</v>
      </c>
      <c r="CC9" s="17">
        <v>0.10245544102757299</v>
      </c>
    </row>
    <row r="10" spans="2:81" x14ac:dyDescent="0.35">
      <c r="B10" s="18" t="s">
        <v>282</v>
      </c>
      <c r="C10" s="17">
        <v>0.30884400744213197</v>
      </c>
      <c r="D10" s="17">
        <v>0.30769966709360602</v>
      </c>
      <c r="E10" s="17">
        <v>0.31080651889211203</v>
      </c>
      <c r="F10" s="17"/>
      <c r="G10" s="17">
        <v>0.35394703049360998</v>
      </c>
      <c r="H10" s="17">
        <v>0.35379827377329198</v>
      </c>
      <c r="I10" s="17">
        <v>0.35679112437025801</v>
      </c>
      <c r="J10" s="17">
        <v>0.30185730317396597</v>
      </c>
      <c r="K10" s="17">
        <v>0.26354962006969601</v>
      </c>
      <c r="L10" s="17">
        <v>0.22845642190169901</v>
      </c>
      <c r="M10" s="17"/>
      <c r="N10" s="17">
        <v>0.285867397811497</v>
      </c>
      <c r="O10" s="17">
        <v>0.37854279944853397</v>
      </c>
      <c r="P10" s="17">
        <v>0.26017401284970199</v>
      </c>
      <c r="Q10" s="17">
        <v>0.299545739948962</v>
      </c>
      <c r="R10" s="17"/>
      <c r="S10" s="17">
        <v>0.32940230705204898</v>
      </c>
      <c r="T10" s="17">
        <v>0.27982800883827702</v>
      </c>
      <c r="U10" s="17">
        <v>0.311311663151772</v>
      </c>
      <c r="V10" s="17">
        <v>0.30366614790427099</v>
      </c>
      <c r="W10" s="17">
        <v>0.291762660608123</v>
      </c>
      <c r="X10" s="17">
        <v>0.40531534582116402</v>
      </c>
      <c r="Y10" s="17">
        <v>0.31442611995820502</v>
      </c>
      <c r="Z10" s="17">
        <v>0.30361910085836302</v>
      </c>
      <c r="AA10" s="17">
        <v>0.29845631464319999</v>
      </c>
      <c r="AB10" s="17">
        <v>0.27789969916380702</v>
      </c>
      <c r="AC10" s="17">
        <v>0.26791340871788699</v>
      </c>
      <c r="AD10" s="17">
        <v>0.27295946957124101</v>
      </c>
      <c r="AE10" s="17"/>
      <c r="AF10" s="17">
        <v>0.313683630444341</v>
      </c>
      <c r="AG10" s="17">
        <v>0.27220393834859802</v>
      </c>
      <c r="AH10" s="17">
        <v>0.29660425668943002</v>
      </c>
      <c r="AI10" s="17">
        <v>0.25546586556954898</v>
      </c>
      <c r="AJ10" s="17"/>
      <c r="AK10" s="17">
        <v>0.33236975987293699</v>
      </c>
      <c r="AL10" s="17">
        <v>0.35514164919154401</v>
      </c>
      <c r="AM10" s="17"/>
      <c r="AN10" s="17">
        <v>0.28571586451704001</v>
      </c>
      <c r="AO10" s="17">
        <v>0.31876295912612201</v>
      </c>
      <c r="AP10" s="17">
        <v>0.32676956864270401</v>
      </c>
      <c r="AQ10" s="17">
        <v>0.34643575335803301</v>
      </c>
      <c r="AR10" s="17">
        <v>0.23131413003496901</v>
      </c>
      <c r="AS10" s="17">
        <v>0.35246620188886402</v>
      </c>
      <c r="AT10" s="17"/>
      <c r="AU10" s="17">
        <v>0.28895303155492202</v>
      </c>
      <c r="AV10" s="17">
        <v>0.33786385137036701</v>
      </c>
      <c r="AW10" s="17"/>
      <c r="AX10" s="17">
        <v>0.26545548247298001</v>
      </c>
      <c r="AY10" s="17">
        <v>0.31911672075522901</v>
      </c>
      <c r="AZ10" s="17"/>
      <c r="BA10" s="17">
        <v>0.29809885666485803</v>
      </c>
      <c r="BB10" s="17">
        <v>0.36737842931303899</v>
      </c>
      <c r="BC10" s="17"/>
      <c r="BD10" s="17">
        <v>0.291446523353802</v>
      </c>
      <c r="BE10" s="17"/>
      <c r="BF10" s="17">
        <v>0.30125100464389998</v>
      </c>
      <c r="BG10" s="17"/>
      <c r="BH10" s="17">
        <v>0.26179616561348801</v>
      </c>
      <c r="BI10" s="17"/>
      <c r="BJ10" s="17">
        <v>0.32565475337761102</v>
      </c>
      <c r="BK10" s="17"/>
      <c r="BL10" s="17">
        <v>0.140213899526373</v>
      </c>
      <c r="BM10" s="17">
        <v>0.33834776331781802</v>
      </c>
      <c r="BN10" s="17">
        <v>0.29604026239315101</v>
      </c>
      <c r="BO10" s="17">
        <v>0.38910906712679899</v>
      </c>
      <c r="BP10" s="17"/>
      <c r="BQ10" s="17">
        <v>0.34458556330130302</v>
      </c>
      <c r="BR10" s="17">
        <v>0.341898363669773</v>
      </c>
      <c r="BS10" s="17">
        <v>0.15247261481136201</v>
      </c>
      <c r="BT10" s="17">
        <v>0.32727445505409303</v>
      </c>
      <c r="BU10" s="17">
        <v>0.29268509290377098</v>
      </c>
      <c r="BV10" s="17">
        <v>0.30485847187072901</v>
      </c>
      <c r="BW10" s="17"/>
      <c r="BX10" s="17">
        <v>0.33097938799006499</v>
      </c>
      <c r="BY10" s="17">
        <v>0.368029248271737</v>
      </c>
      <c r="BZ10" s="17">
        <v>0.266977101620966</v>
      </c>
      <c r="CA10" s="17">
        <v>0.36224787424841198</v>
      </c>
      <c r="CB10" s="17">
        <v>0.296328560367557</v>
      </c>
      <c r="CC10" s="17">
        <v>0.22370212463517899</v>
      </c>
    </row>
    <row r="11" spans="2:81" x14ac:dyDescent="0.35">
      <c r="B11" s="18" t="s">
        <v>283</v>
      </c>
      <c r="C11" s="17">
        <v>0.24626513617965701</v>
      </c>
      <c r="D11" s="17">
        <v>0.23194102209467099</v>
      </c>
      <c r="E11" s="17">
        <v>0.260726230119316</v>
      </c>
      <c r="F11" s="17"/>
      <c r="G11" s="17">
        <v>0.15188455969156001</v>
      </c>
      <c r="H11" s="17">
        <v>0.198653621524566</v>
      </c>
      <c r="I11" s="17">
        <v>0.20394947673967401</v>
      </c>
      <c r="J11" s="17">
        <v>0.32337954626701498</v>
      </c>
      <c r="K11" s="17">
        <v>0.23251868401564399</v>
      </c>
      <c r="L11" s="17">
        <v>0.33694725585950702</v>
      </c>
      <c r="M11" s="17"/>
      <c r="N11" s="17">
        <v>0.21328280882935799</v>
      </c>
      <c r="O11" s="17">
        <v>0.26373426570221897</v>
      </c>
      <c r="P11" s="17">
        <v>0.28401784386996998</v>
      </c>
      <c r="Q11" s="17">
        <v>0.23670869586541299</v>
      </c>
      <c r="R11" s="17"/>
      <c r="S11" s="17">
        <v>0.169621263093574</v>
      </c>
      <c r="T11" s="17">
        <v>0.24291495321670301</v>
      </c>
      <c r="U11" s="17">
        <v>0.24849958990492299</v>
      </c>
      <c r="V11" s="17">
        <v>0.307609446197039</v>
      </c>
      <c r="W11" s="17">
        <v>0.26147621331855703</v>
      </c>
      <c r="X11" s="17">
        <v>0.22161513040751299</v>
      </c>
      <c r="Y11" s="17">
        <v>0.242349448284261</v>
      </c>
      <c r="Z11" s="17">
        <v>0.373140842974651</v>
      </c>
      <c r="AA11" s="17">
        <v>0.243522761951355</v>
      </c>
      <c r="AB11" s="17">
        <v>0.26762723603645699</v>
      </c>
      <c r="AC11" s="17">
        <v>0.21717729503403299</v>
      </c>
      <c r="AD11" s="17">
        <v>0.306815633864851</v>
      </c>
      <c r="AE11" s="17"/>
      <c r="AF11" s="17">
        <v>0.23958976705194901</v>
      </c>
      <c r="AG11" s="17">
        <v>0.29492993368780601</v>
      </c>
      <c r="AH11" s="17">
        <v>0.24200371725119499</v>
      </c>
      <c r="AI11" s="17">
        <v>0.316401870252773</v>
      </c>
      <c r="AJ11" s="17"/>
      <c r="AK11" s="17">
        <v>0.228132783881626</v>
      </c>
      <c r="AL11" s="17">
        <v>0.17955652849215001</v>
      </c>
      <c r="AM11" s="17"/>
      <c r="AN11" s="17">
        <v>0.17764363617315701</v>
      </c>
      <c r="AO11" s="17">
        <v>0.26845427772550501</v>
      </c>
      <c r="AP11" s="17">
        <v>0.232073952673994</v>
      </c>
      <c r="AQ11" s="17">
        <v>0.29054935727571701</v>
      </c>
      <c r="AR11" s="17">
        <v>0.31537639604732698</v>
      </c>
      <c r="AS11" s="17">
        <v>0.221514912416337</v>
      </c>
      <c r="AT11" s="17"/>
      <c r="AU11" s="17">
        <v>0.23372240772849401</v>
      </c>
      <c r="AV11" s="17">
        <v>0.26618129547230701</v>
      </c>
      <c r="AW11" s="17"/>
      <c r="AX11" s="17">
        <v>0.25596695146002102</v>
      </c>
      <c r="AY11" s="17">
        <v>0.243968124076511</v>
      </c>
      <c r="AZ11" s="17"/>
      <c r="BA11" s="17">
        <v>0.26909835096562201</v>
      </c>
      <c r="BB11" s="17">
        <v>0.131140621297789</v>
      </c>
      <c r="BC11" s="17"/>
      <c r="BD11" s="17">
        <v>0.218993000823408</v>
      </c>
      <c r="BE11" s="17"/>
      <c r="BF11" s="17">
        <v>0.22243006442596999</v>
      </c>
      <c r="BG11" s="17"/>
      <c r="BH11" s="17">
        <v>0.27191860454427202</v>
      </c>
      <c r="BI11" s="17"/>
      <c r="BJ11" s="17">
        <v>0.141149209260059</v>
      </c>
      <c r="BK11" s="17"/>
      <c r="BL11" s="17">
        <v>0.412722542493205</v>
      </c>
      <c r="BM11" s="17">
        <v>7.7861535583355998E-2</v>
      </c>
      <c r="BN11" s="17">
        <v>0.297687138250884</v>
      </c>
      <c r="BO11" s="17">
        <v>0.27917150492634202</v>
      </c>
      <c r="BP11" s="17"/>
      <c r="BQ11" s="17">
        <v>0.19493782287522801</v>
      </c>
      <c r="BR11" s="17">
        <v>0.204166165668828</v>
      </c>
      <c r="BS11" s="17">
        <v>0.36855929163605</v>
      </c>
      <c r="BT11" s="17">
        <v>0.22485796906639599</v>
      </c>
      <c r="BU11" s="17">
        <v>0.33181279519784701</v>
      </c>
      <c r="BV11" s="17">
        <v>0.29897811917282402</v>
      </c>
      <c r="BW11" s="17"/>
      <c r="BX11" s="17">
        <v>0.154251627589234</v>
      </c>
      <c r="BY11" s="17">
        <v>0.19425566680940501</v>
      </c>
      <c r="BZ11" s="17">
        <v>0.27615821810596902</v>
      </c>
      <c r="CA11" s="17">
        <v>0.193687200736786</v>
      </c>
      <c r="CB11" s="17">
        <v>0.36340830125297002</v>
      </c>
      <c r="CC11" s="17">
        <v>0.39877915306235501</v>
      </c>
    </row>
    <row r="12" spans="2:81" x14ac:dyDescent="0.35">
      <c r="B12" s="18" t="s">
        <v>284</v>
      </c>
      <c r="C12" s="17">
        <v>7.0771636160720894E-2</v>
      </c>
      <c r="D12" s="17">
        <v>6.5993551377964296E-2</v>
      </c>
      <c r="E12" s="17">
        <v>7.4204628526204394E-2</v>
      </c>
      <c r="F12" s="17"/>
      <c r="G12" s="17">
        <v>6.1524072600925399E-2</v>
      </c>
      <c r="H12" s="17">
        <v>5.0707275856759597E-2</v>
      </c>
      <c r="I12" s="17">
        <v>4.9288156441331402E-2</v>
      </c>
      <c r="J12" s="17">
        <v>7.0076452848306395E-2</v>
      </c>
      <c r="K12" s="17">
        <v>0.114356238582158</v>
      </c>
      <c r="L12" s="17">
        <v>8.5790236062844694E-2</v>
      </c>
      <c r="M12" s="17"/>
      <c r="N12" s="17">
        <v>5.1510447302776798E-2</v>
      </c>
      <c r="O12" s="17">
        <v>7.3733895643881803E-2</v>
      </c>
      <c r="P12" s="17">
        <v>0.108938564021006</v>
      </c>
      <c r="Q12" s="17">
        <v>5.6955783803549202E-2</v>
      </c>
      <c r="R12" s="17"/>
      <c r="S12" s="17">
        <v>4.8923253083364003E-2</v>
      </c>
      <c r="T12" s="17">
        <v>9.6438030545570305E-2</v>
      </c>
      <c r="U12" s="17">
        <v>0.114742007793916</v>
      </c>
      <c r="V12" s="17">
        <v>9.3711666960347106E-2</v>
      </c>
      <c r="W12" s="17">
        <v>7.4186988097050502E-2</v>
      </c>
      <c r="X12" s="17">
        <v>5.3128678274473498E-2</v>
      </c>
      <c r="Y12" s="17">
        <v>0.120794856269709</v>
      </c>
      <c r="Z12" s="17">
        <v>0</v>
      </c>
      <c r="AA12" s="17">
        <v>4.2597305751626797E-2</v>
      </c>
      <c r="AB12" s="17">
        <v>6.58084351203371E-2</v>
      </c>
      <c r="AC12" s="17">
        <v>8.6519585601068399E-2</v>
      </c>
      <c r="AD12" s="17">
        <v>0</v>
      </c>
      <c r="AE12" s="17"/>
      <c r="AF12" s="17">
        <v>7.3959650225745702E-2</v>
      </c>
      <c r="AG12" s="17">
        <v>7.5129428687733396E-2</v>
      </c>
      <c r="AH12" s="17">
        <v>5.8523156057026099E-2</v>
      </c>
      <c r="AI12" s="17">
        <v>2.1296438639161201E-2</v>
      </c>
      <c r="AJ12" s="17"/>
      <c r="AK12" s="17">
        <v>6.0684702311729802E-2</v>
      </c>
      <c r="AL12" s="17">
        <v>6.1446661881080999E-2</v>
      </c>
      <c r="AM12" s="17"/>
      <c r="AN12" s="17">
        <v>3.9566208756326403E-2</v>
      </c>
      <c r="AO12" s="17">
        <v>7.8556684172395294E-2</v>
      </c>
      <c r="AP12" s="17">
        <v>8.8805289315641606E-2</v>
      </c>
      <c r="AQ12" s="17">
        <v>5.3071649002692303E-2</v>
      </c>
      <c r="AR12" s="17">
        <v>0.14004299181275101</v>
      </c>
      <c r="AS12" s="17">
        <v>6.3805279725159203E-2</v>
      </c>
      <c r="AT12" s="17"/>
      <c r="AU12" s="17">
        <v>7.0199660459895105E-2</v>
      </c>
      <c r="AV12" s="17">
        <v>7.2045962302000097E-2</v>
      </c>
      <c r="AW12" s="17"/>
      <c r="AX12" s="17">
        <v>7.3554673358984995E-2</v>
      </c>
      <c r="AY12" s="17">
        <v>7.0112721314047E-2</v>
      </c>
      <c r="AZ12" s="17"/>
      <c r="BA12" s="17">
        <v>7.7838426331195198E-2</v>
      </c>
      <c r="BB12" s="17">
        <v>3.8870949287660397E-2</v>
      </c>
      <c r="BC12" s="17"/>
      <c r="BD12" s="17">
        <v>6.0561087023400198E-2</v>
      </c>
      <c r="BE12" s="17"/>
      <c r="BF12" s="17">
        <v>6.0998377885200898E-2</v>
      </c>
      <c r="BG12" s="17"/>
      <c r="BH12" s="17">
        <v>7.91531534678451E-2</v>
      </c>
      <c r="BI12" s="17"/>
      <c r="BJ12" s="17">
        <v>2.6576159888337E-2</v>
      </c>
      <c r="BK12" s="17"/>
      <c r="BL12" s="17">
        <v>0.13484960545220001</v>
      </c>
      <c r="BM12" s="17">
        <v>1.0642143591164201E-2</v>
      </c>
      <c r="BN12" s="17">
        <v>0.11404296564001699</v>
      </c>
      <c r="BO12" s="17">
        <v>5.5019570371091203E-2</v>
      </c>
      <c r="BP12" s="17"/>
      <c r="BQ12" s="17">
        <v>6.3101899510160306E-2</v>
      </c>
      <c r="BR12" s="17">
        <v>6.4592838038122602E-2</v>
      </c>
      <c r="BS12" s="17">
        <v>0.11493406585473</v>
      </c>
      <c r="BT12" s="17">
        <v>6.78191889858233E-2</v>
      </c>
      <c r="BU12" s="17">
        <v>0.107397593851673</v>
      </c>
      <c r="BV12" s="17">
        <v>7.8409954159673098E-2</v>
      </c>
      <c r="BW12" s="17"/>
      <c r="BX12" s="17">
        <v>6.6775053001706802E-2</v>
      </c>
      <c r="BY12" s="17">
        <v>5.1352114001576299E-2</v>
      </c>
      <c r="BZ12" s="17">
        <v>9.9638199768389002E-2</v>
      </c>
      <c r="CA12" s="17">
        <v>4.8176574126276801E-2</v>
      </c>
      <c r="CB12" s="17">
        <v>7.0566302916826307E-2</v>
      </c>
      <c r="CC12" s="17">
        <v>8.5805442094649007E-2</v>
      </c>
    </row>
    <row r="13" spans="2:81" x14ac:dyDescent="0.35">
      <c r="B13" s="18" t="s">
        <v>285</v>
      </c>
      <c r="C13" s="17">
        <v>6.6866521294200301E-2</v>
      </c>
      <c r="D13" s="17">
        <v>7.92295813356894E-2</v>
      </c>
      <c r="E13" s="17">
        <v>5.3732733630944801E-2</v>
      </c>
      <c r="F13" s="17"/>
      <c r="G13" s="17">
        <v>2.6570214166516899E-2</v>
      </c>
      <c r="H13" s="17">
        <v>5.5272897657775398E-2</v>
      </c>
      <c r="I13" s="17">
        <v>5.5731996659266002E-2</v>
      </c>
      <c r="J13" s="17">
        <v>4.8746626531293899E-2</v>
      </c>
      <c r="K13" s="17">
        <v>0.133417930732291</v>
      </c>
      <c r="L13" s="17">
        <v>8.95576060479613E-2</v>
      </c>
      <c r="M13" s="17"/>
      <c r="N13" s="17">
        <v>5.2645668629929199E-2</v>
      </c>
      <c r="O13" s="17">
        <v>5.4462172533868002E-2</v>
      </c>
      <c r="P13" s="17">
        <v>7.12801136139323E-2</v>
      </c>
      <c r="Q13" s="17">
        <v>9.5587011738311398E-2</v>
      </c>
      <c r="R13" s="17"/>
      <c r="S13" s="17">
        <v>6.7081985542261802E-2</v>
      </c>
      <c r="T13" s="17">
        <v>0.110745121090712</v>
      </c>
      <c r="U13" s="17">
        <v>5.2893344415890199E-2</v>
      </c>
      <c r="V13" s="17">
        <v>5.0509214758323998E-2</v>
      </c>
      <c r="W13" s="17">
        <v>3.6630690255466801E-2</v>
      </c>
      <c r="X13" s="17">
        <v>6.2953883476471406E-2</v>
      </c>
      <c r="Y13" s="17">
        <v>4.1627224088083697E-2</v>
      </c>
      <c r="Z13" s="17">
        <v>3.3867431389723202E-2</v>
      </c>
      <c r="AA13" s="17">
        <v>5.5042647882813101E-2</v>
      </c>
      <c r="AB13" s="17">
        <v>8.57045000327471E-2</v>
      </c>
      <c r="AC13" s="17">
        <v>3.4651819886845701E-2</v>
      </c>
      <c r="AD13" s="17">
        <v>0.16694273357207401</v>
      </c>
      <c r="AE13" s="17"/>
      <c r="AF13" s="17">
        <v>6.5206134811065894E-2</v>
      </c>
      <c r="AG13" s="17">
        <v>6.8033250749176294E-2</v>
      </c>
      <c r="AH13" s="17">
        <v>5.9015152690046702E-2</v>
      </c>
      <c r="AI13" s="17">
        <v>0.16959101197353099</v>
      </c>
      <c r="AJ13" s="17"/>
      <c r="AK13" s="17">
        <v>3.92757428136217E-2</v>
      </c>
      <c r="AL13" s="17">
        <v>7.1564339880111696E-2</v>
      </c>
      <c r="AM13" s="17"/>
      <c r="AN13" s="17">
        <v>4.7469369788854597E-2</v>
      </c>
      <c r="AO13" s="17">
        <v>7.1128372404660398E-2</v>
      </c>
      <c r="AP13" s="17">
        <v>4.0482914884765603E-2</v>
      </c>
      <c r="AQ13" s="17">
        <v>9.3981607069966805E-2</v>
      </c>
      <c r="AR13" s="17">
        <v>9.4977859708119505E-2</v>
      </c>
      <c r="AS13" s="17">
        <v>5.86347260874929E-2</v>
      </c>
      <c r="AT13" s="17"/>
      <c r="AU13" s="17">
        <v>6.6143627358391202E-2</v>
      </c>
      <c r="AV13" s="17">
        <v>6.6180305201358203E-2</v>
      </c>
      <c r="AW13" s="17"/>
      <c r="AX13" s="17">
        <v>0.11533928010575401</v>
      </c>
      <c r="AY13" s="17">
        <v>5.5390059369762601E-2</v>
      </c>
      <c r="AZ13" s="17"/>
      <c r="BA13" s="17">
        <v>7.2881747204227298E-2</v>
      </c>
      <c r="BB13" s="17">
        <v>3.1852784567092701E-2</v>
      </c>
      <c r="BC13" s="17"/>
      <c r="BD13" s="17">
        <v>6.4072840681690599E-2</v>
      </c>
      <c r="BE13" s="17"/>
      <c r="BF13" s="17">
        <v>6.3231298498984595E-2</v>
      </c>
      <c r="BG13" s="17"/>
      <c r="BH13" s="17">
        <v>8.0181752728210695E-2</v>
      </c>
      <c r="BI13" s="17"/>
      <c r="BJ13" s="17">
        <v>5.3315013484841703E-2</v>
      </c>
      <c r="BK13" s="17"/>
      <c r="BL13" s="17">
        <v>0.18138276089140801</v>
      </c>
      <c r="BM13" s="17">
        <v>2.60532628777762E-2</v>
      </c>
      <c r="BN13" s="17">
        <v>7.4703818602275304E-2</v>
      </c>
      <c r="BO13" s="17">
        <v>3.5690797447823198E-2</v>
      </c>
      <c r="BP13" s="17"/>
      <c r="BQ13" s="17">
        <v>3.80010627848495E-2</v>
      </c>
      <c r="BR13" s="17">
        <v>6.8539646458177297E-2</v>
      </c>
      <c r="BS13" s="17">
        <v>0.10749063652869401</v>
      </c>
      <c r="BT13" s="17">
        <v>5.4756184690278702E-2</v>
      </c>
      <c r="BU13" s="17">
        <v>3.7520714931163102E-2</v>
      </c>
      <c r="BV13" s="17">
        <v>8.6722297403025395E-2</v>
      </c>
      <c r="BW13" s="17"/>
      <c r="BX13" s="17">
        <v>2.68936519014039E-2</v>
      </c>
      <c r="BY13" s="17">
        <v>4.8201579509253599E-2</v>
      </c>
      <c r="BZ13" s="17">
        <v>9.3378745051473894E-2</v>
      </c>
      <c r="CA13" s="17">
        <v>6.4371656515828199E-2</v>
      </c>
      <c r="CB13" s="17">
        <v>4.3336977247831199E-2</v>
      </c>
      <c r="CC13" s="17">
        <v>0.13324173782507001</v>
      </c>
    </row>
    <row r="14" spans="2:81" x14ac:dyDescent="0.35">
      <c r="B14" s="18" t="s">
        <v>171</v>
      </c>
      <c r="C14" s="17">
        <v>3.5547184087901397E-2</v>
      </c>
      <c r="D14" s="17">
        <v>3.3487514272452001E-2</v>
      </c>
      <c r="E14" s="17">
        <v>3.7626931685993001E-2</v>
      </c>
      <c r="F14" s="17"/>
      <c r="G14" s="17">
        <v>2.4818714482718399E-2</v>
      </c>
      <c r="H14" s="17">
        <v>1.35655454898666E-2</v>
      </c>
      <c r="I14" s="17">
        <v>4.1504085541539101E-2</v>
      </c>
      <c r="J14" s="17">
        <v>5.00711243600181E-2</v>
      </c>
      <c r="K14" s="17">
        <v>5.1600287157215999E-2</v>
      </c>
      <c r="L14" s="17">
        <v>3.3317845660490598E-2</v>
      </c>
      <c r="M14" s="17"/>
      <c r="N14" s="17">
        <v>3.7839692428826101E-2</v>
      </c>
      <c r="O14" s="17">
        <v>1.9179878947010499E-2</v>
      </c>
      <c r="P14" s="17">
        <v>3.14352934478744E-2</v>
      </c>
      <c r="Q14" s="17">
        <v>5.4839208232572503E-2</v>
      </c>
      <c r="R14" s="17"/>
      <c r="S14" s="17">
        <v>2.08919850002563E-2</v>
      </c>
      <c r="T14" s="17">
        <v>2.73234061568823E-2</v>
      </c>
      <c r="U14" s="17">
        <v>5.4235561317160702E-2</v>
      </c>
      <c r="V14" s="17">
        <v>2.0299325917316799E-2</v>
      </c>
      <c r="W14" s="17">
        <v>4.1645702624889501E-2</v>
      </c>
      <c r="X14" s="17">
        <v>2.85250458579221E-2</v>
      </c>
      <c r="Y14" s="17">
        <v>5.1287242914195702E-2</v>
      </c>
      <c r="Z14" s="17">
        <v>3.0303697982889202E-2</v>
      </c>
      <c r="AA14" s="17">
        <v>2.75649523242129E-2</v>
      </c>
      <c r="AB14" s="17">
        <v>2.8512279064893301E-2</v>
      </c>
      <c r="AC14" s="17">
        <v>0.122286383903638</v>
      </c>
      <c r="AD14" s="17">
        <v>4.22094195179544E-2</v>
      </c>
      <c r="AE14" s="17"/>
      <c r="AF14" s="17">
        <v>3.5627993915495898E-2</v>
      </c>
      <c r="AG14" s="17">
        <v>2.4986073911433201E-2</v>
      </c>
      <c r="AH14" s="17">
        <v>8.0496573523601497E-2</v>
      </c>
      <c r="AI14" s="17">
        <v>4.2879004181243401E-2</v>
      </c>
      <c r="AJ14" s="17"/>
      <c r="AK14" s="17">
        <v>2.1797915397094799E-2</v>
      </c>
      <c r="AL14" s="17">
        <v>5.0162744414950201E-2</v>
      </c>
      <c r="AM14" s="17"/>
      <c r="AN14" s="17">
        <v>2.8198831203348498E-2</v>
      </c>
      <c r="AO14" s="17">
        <v>3.0861855264417998E-2</v>
      </c>
      <c r="AP14" s="17">
        <v>2.28554099909038E-2</v>
      </c>
      <c r="AQ14" s="17">
        <v>4.3970558640741599E-2</v>
      </c>
      <c r="AR14" s="17">
        <v>4.1351517749868602E-2</v>
      </c>
      <c r="AS14" s="17">
        <v>8.3903365652485004E-2</v>
      </c>
      <c r="AT14" s="17"/>
      <c r="AU14" s="17">
        <v>3.6513878129162798E-2</v>
      </c>
      <c r="AV14" s="17">
        <v>3.2418669727853899E-2</v>
      </c>
      <c r="AW14" s="17"/>
      <c r="AX14" s="17">
        <v>6.1709238955840198E-2</v>
      </c>
      <c r="AY14" s="17">
        <v>2.9353028155407E-2</v>
      </c>
      <c r="AZ14" s="17"/>
      <c r="BA14" s="17">
        <v>3.4288740599418298E-2</v>
      </c>
      <c r="BB14" s="17">
        <v>3.3905397614157798E-2</v>
      </c>
      <c r="BC14" s="17"/>
      <c r="BD14" s="17">
        <v>3.2591919526040798E-2</v>
      </c>
      <c r="BE14" s="17"/>
      <c r="BF14" s="17">
        <v>2.59484529651E-2</v>
      </c>
      <c r="BG14" s="17"/>
      <c r="BH14" s="17">
        <v>0</v>
      </c>
      <c r="BI14" s="17"/>
      <c r="BJ14" s="17">
        <v>0.11203023026360701</v>
      </c>
      <c r="BK14" s="17"/>
      <c r="BL14" s="17">
        <v>7.2389321164138098E-2</v>
      </c>
      <c r="BM14" s="17">
        <v>1.19656486598591E-2</v>
      </c>
      <c r="BN14" s="17">
        <v>3.4735419842563703E-2</v>
      </c>
      <c r="BO14" s="17">
        <v>4.0137992671313703E-2</v>
      </c>
      <c r="BP14" s="17"/>
      <c r="BQ14" s="17">
        <v>2.4738098567722699E-2</v>
      </c>
      <c r="BR14" s="17">
        <v>4.8139688472411603E-2</v>
      </c>
      <c r="BS14" s="17">
        <v>3.5978124624717403E-2</v>
      </c>
      <c r="BT14" s="17">
        <v>2.16563849905404E-2</v>
      </c>
      <c r="BU14" s="17">
        <v>4.9082508839145902E-2</v>
      </c>
      <c r="BV14" s="17">
        <v>3.9293547119682602E-2</v>
      </c>
      <c r="BW14" s="17"/>
      <c r="BX14" s="17">
        <v>1.22915212024145E-2</v>
      </c>
      <c r="BY14" s="17">
        <v>4.0638917519932601E-2</v>
      </c>
      <c r="BZ14" s="17">
        <v>3.9316789727321097E-2</v>
      </c>
      <c r="CA14" s="17">
        <v>2.4395682472812399E-2</v>
      </c>
      <c r="CB14" s="17">
        <v>6.8543955091024303E-2</v>
      </c>
      <c r="CC14" s="17">
        <v>5.6016101355174298E-2</v>
      </c>
    </row>
    <row r="15" spans="2:81" x14ac:dyDescent="0.35">
      <c r="B15" s="18" t="s">
        <v>286</v>
      </c>
      <c r="C15" s="21">
        <v>0.58054952227751999</v>
      </c>
      <c r="D15" s="21">
        <v>0.58934833091922301</v>
      </c>
      <c r="E15" s="21">
        <v>0.57370947603754197</v>
      </c>
      <c r="F15" s="21"/>
      <c r="G15" s="21">
        <v>0.73520243905827898</v>
      </c>
      <c r="H15" s="21">
        <v>0.68180065947103197</v>
      </c>
      <c r="I15" s="21">
        <v>0.64952628461818895</v>
      </c>
      <c r="J15" s="21">
        <v>0.50772624999336702</v>
      </c>
      <c r="K15" s="21">
        <v>0.46810685951269099</v>
      </c>
      <c r="L15" s="21">
        <v>0.45438705636919702</v>
      </c>
      <c r="M15" s="21"/>
      <c r="N15" s="21">
        <v>0.64472138280910996</v>
      </c>
      <c r="O15" s="21">
        <v>0.58888978717302098</v>
      </c>
      <c r="P15" s="21">
        <v>0.50432818504721799</v>
      </c>
      <c r="Q15" s="21">
        <v>0.55590930036015396</v>
      </c>
      <c r="R15" s="21"/>
      <c r="S15" s="21">
        <v>0.69348151328054397</v>
      </c>
      <c r="T15" s="21">
        <v>0.52257848899013304</v>
      </c>
      <c r="U15" s="21">
        <v>0.52962949656810998</v>
      </c>
      <c r="V15" s="21">
        <v>0.52787034616697404</v>
      </c>
      <c r="W15" s="21">
        <v>0.58606040570403595</v>
      </c>
      <c r="X15" s="21">
        <v>0.63377726198362005</v>
      </c>
      <c r="Y15" s="21">
        <v>0.54394122844375103</v>
      </c>
      <c r="Z15" s="21">
        <v>0.56268802765273696</v>
      </c>
      <c r="AA15" s="21">
        <v>0.63127233208999201</v>
      </c>
      <c r="AB15" s="21">
        <v>0.55234754974556599</v>
      </c>
      <c r="AC15" s="21">
        <v>0.53936491557441502</v>
      </c>
      <c r="AD15" s="21">
        <v>0.48403221304512001</v>
      </c>
      <c r="AE15" s="21"/>
      <c r="AF15" s="21">
        <v>0.58561645399574302</v>
      </c>
      <c r="AG15" s="21">
        <v>0.53692131296385104</v>
      </c>
      <c r="AH15" s="21">
        <v>0.55996140047813003</v>
      </c>
      <c r="AI15" s="21">
        <v>0.44983167495329202</v>
      </c>
      <c r="AJ15" s="21"/>
      <c r="AK15" s="21">
        <v>0.65010885559592702</v>
      </c>
      <c r="AL15" s="21">
        <v>0.637269725331707</v>
      </c>
      <c r="AM15" s="21"/>
      <c r="AN15" s="21">
        <v>0.70712195407831302</v>
      </c>
      <c r="AO15" s="21">
        <v>0.55099881043302101</v>
      </c>
      <c r="AP15" s="21">
        <v>0.61578243313469505</v>
      </c>
      <c r="AQ15" s="21">
        <v>0.51842682801088202</v>
      </c>
      <c r="AR15" s="21">
        <v>0.40825123468193403</v>
      </c>
      <c r="AS15" s="21">
        <v>0.57214171611852604</v>
      </c>
      <c r="AT15" s="21"/>
      <c r="AU15" s="21">
        <v>0.593420426324057</v>
      </c>
      <c r="AV15" s="21">
        <v>0.56317376729648005</v>
      </c>
      <c r="AW15" s="21"/>
      <c r="AX15" s="21">
        <v>0.49342985611939999</v>
      </c>
      <c r="AY15" s="21">
        <v>0.60117606708427196</v>
      </c>
      <c r="AZ15" s="21"/>
      <c r="BA15" s="21">
        <v>0.54589273489953705</v>
      </c>
      <c r="BB15" s="21">
        <v>0.76423024723330002</v>
      </c>
      <c r="BC15" s="21"/>
      <c r="BD15" s="21">
        <v>0.62378115194546002</v>
      </c>
      <c r="BE15" s="21"/>
      <c r="BF15" s="21">
        <v>0.627391806224744</v>
      </c>
      <c r="BG15" s="21"/>
      <c r="BH15" s="21">
        <v>0.56874648925967197</v>
      </c>
      <c r="BI15" s="21"/>
      <c r="BJ15" s="21">
        <v>0.66692938710315497</v>
      </c>
      <c r="BK15" s="21"/>
      <c r="BL15" s="21">
        <v>0.19865576999904899</v>
      </c>
      <c r="BM15" s="21">
        <v>0.87347740928784401</v>
      </c>
      <c r="BN15" s="21">
        <v>0.47883065766425897</v>
      </c>
      <c r="BO15" s="21">
        <v>0.58998013458343002</v>
      </c>
      <c r="BP15" s="21"/>
      <c r="BQ15" s="21">
        <v>0.67922111626203896</v>
      </c>
      <c r="BR15" s="21">
        <v>0.61456166136246104</v>
      </c>
      <c r="BS15" s="21">
        <v>0.37303788135580901</v>
      </c>
      <c r="BT15" s="21">
        <v>0.63091027226696095</v>
      </c>
      <c r="BU15" s="21">
        <v>0.47418638718016998</v>
      </c>
      <c r="BV15" s="21">
        <v>0.496596082144795</v>
      </c>
      <c r="BW15" s="21"/>
      <c r="BX15" s="21">
        <v>0.73978814630524004</v>
      </c>
      <c r="BY15" s="21">
        <v>0.66555172215983205</v>
      </c>
      <c r="BZ15" s="21">
        <v>0.491508047346847</v>
      </c>
      <c r="CA15" s="21">
        <v>0.66936888614829604</v>
      </c>
      <c r="CB15" s="21">
        <v>0.45414446349134902</v>
      </c>
      <c r="CC15" s="21">
        <v>0.326157565662752</v>
      </c>
    </row>
    <row r="16" spans="2:81" x14ac:dyDescent="0.35">
      <c r="B16" s="18" t="s">
        <v>287</v>
      </c>
      <c r="C16" s="21">
        <v>0.137638157454921</v>
      </c>
      <c r="D16" s="21">
        <v>0.145223132713654</v>
      </c>
      <c r="E16" s="21">
        <v>0.12793736215714899</v>
      </c>
      <c r="F16" s="21"/>
      <c r="G16" s="21">
        <v>8.8094286767442298E-2</v>
      </c>
      <c r="H16" s="21">
        <v>0.10598017351453499</v>
      </c>
      <c r="I16" s="21">
        <v>0.10502015310059699</v>
      </c>
      <c r="J16" s="21">
        <v>0.1188230793796</v>
      </c>
      <c r="K16" s="21">
        <v>0.24777416931444901</v>
      </c>
      <c r="L16" s="21">
        <v>0.17534784211080601</v>
      </c>
      <c r="M16" s="21"/>
      <c r="N16" s="21">
        <v>0.104156115932706</v>
      </c>
      <c r="O16" s="21">
        <v>0.12819606817775001</v>
      </c>
      <c r="P16" s="21">
        <v>0.18021867763493801</v>
      </c>
      <c r="Q16" s="21">
        <v>0.15254279554186101</v>
      </c>
      <c r="R16" s="21"/>
      <c r="S16" s="21">
        <v>0.11600523862562601</v>
      </c>
      <c r="T16" s="21">
        <v>0.20718315163628301</v>
      </c>
      <c r="U16" s="21">
        <v>0.16763535220980699</v>
      </c>
      <c r="V16" s="21">
        <v>0.14422088171867101</v>
      </c>
      <c r="W16" s="21">
        <v>0.110817678352517</v>
      </c>
      <c r="X16" s="21">
        <v>0.116082561750945</v>
      </c>
      <c r="Y16" s="21">
        <v>0.16242208035779299</v>
      </c>
      <c r="Z16" s="21">
        <v>3.3867431389723202E-2</v>
      </c>
      <c r="AA16" s="21">
        <v>9.7639953634439905E-2</v>
      </c>
      <c r="AB16" s="21">
        <v>0.15151293515308401</v>
      </c>
      <c r="AC16" s="21">
        <v>0.121171405487914</v>
      </c>
      <c r="AD16" s="21">
        <v>0.16694273357207401</v>
      </c>
      <c r="AE16" s="21"/>
      <c r="AF16" s="21">
        <v>0.13916578503681201</v>
      </c>
      <c r="AG16" s="21">
        <v>0.14316267943691</v>
      </c>
      <c r="AH16" s="21">
        <v>0.11753830874707299</v>
      </c>
      <c r="AI16" s="21">
        <v>0.19088745061269199</v>
      </c>
      <c r="AJ16" s="21"/>
      <c r="AK16" s="21">
        <v>9.9960445125351502E-2</v>
      </c>
      <c r="AL16" s="21">
        <v>0.13301100176119299</v>
      </c>
      <c r="AM16" s="21"/>
      <c r="AN16" s="21">
        <v>8.7035578545181E-2</v>
      </c>
      <c r="AO16" s="21">
        <v>0.149685056577056</v>
      </c>
      <c r="AP16" s="21">
        <v>0.12928820420040699</v>
      </c>
      <c r="AQ16" s="21">
        <v>0.14705325607265901</v>
      </c>
      <c r="AR16" s="21">
        <v>0.23502085152087099</v>
      </c>
      <c r="AS16" s="21">
        <v>0.12244000581265201</v>
      </c>
      <c r="AT16" s="21"/>
      <c r="AU16" s="21">
        <v>0.136343287818286</v>
      </c>
      <c r="AV16" s="21">
        <v>0.13822626750335801</v>
      </c>
      <c r="AW16" s="21"/>
      <c r="AX16" s="21">
        <v>0.188893953464739</v>
      </c>
      <c r="AY16" s="21">
        <v>0.12550278068380999</v>
      </c>
      <c r="AZ16" s="21"/>
      <c r="BA16" s="21">
        <v>0.150720173535423</v>
      </c>
      <c r="BB16" s="21">
        <v>7.0723733854753099E-2</v>
      </c>
      <c r="BC16" s="21"/>
      <c r="BD16" s="21">
        <v>0.124633927705091</v>
      </c>
      <c r="BE16" s="21"/>
      <c r="BF16" s="21">
        <v>0.124229676384185</v>
      </c>
      <c r="BG16" s="21"/>
      <c r="BH16" s="21">
        <v>0.159334906196056</v>
      </c>
      <c r="BI16" s="21"/>
      <c r="BJ16" s="21">
        <v>7.9891173373178706E-2</v>
      </c>
      <c r="BK16" s="21"/>
      <c r="BL16" s="21">
        <v>0.31623236634360802</v>
      </c>
      <c r="BM16" s="21">
        <v>3.66954064689404E-2</v>
      </c>
      <c r="BN16" s="21">
        <v>0.18874678424229299</v>
      </c>
      <c r="BO16" s="21">
        <v>9.0710367818914395E-2</v>
      </c>
      <c r="BP16" s="21"/>
      <c r="BQ16" s="21">
        <v>0.10110296229500999</v>
      </c>
      <c r="BR16" s="21">
        <v>0.1331324844963</v>
      </c>
      <c r="BS16" s="21">
        <v>0.22242470238342399</v>
      </c>
      <c r="BT16" s="21">
        <v>0.122575373676102</v>
      </c>
      <c r="BU16" s="21">
        <v>0.14491830878283701</v>
      </c>
      <c r="BV16" s="21">
        <v>0.16513225156269901</v>
      </c>
      <c r="BW16" s="21"/>
      <c r="BX16" s="21">
        <v>9.3668704903110703E-2</v>
      </c>
      <c r="BY16" s="21">
        <v>9.9553693510829905E-2</v>
      </c>
      <c r="BZ16" s="21">
        <v>0.19301694481986301</v>
      </c>
      <c r="CA16" s="21">
        <v>0.11254823064210499</v>
      </c>
      <c r="CB16" s="21">
        <v>0.11390328016465701</v>
      </c>
      <c r="CC16" s="21">
        <v>0.219047179919719</v>
      </c>
    </row>
    <row r="17" spans="2:81" x14ac:dyDescent="0.35">
      <c r="B17" s="18" t="s">
        <v>288</v>
      </c>
      <c r="C17" s="22">
        <v>0.44291136482259902</v>
      </c>
      <c r="D17" s="22">
        <v>0.44412519820557</v>
      </c>
      <c r="E17" s="22">
        <v>0.44577211388039301</v>
      </c>
      <c r="F17" s="22"/>
      <c r="G17" s="22">
        <v>0.64710815229083696</v>
      </c>
      <c r="H17" s="22">
        <v>0.57582048595649704</v>
      </c>
      <c r="I17" s="22">
        <v>0.54450613151759197</v>
      </c>
      <c r="J17" s="22">
        <v>0.388903170613766</v>
      </c>
      <c r="K17" s="22">
        <v>0.220332690198242</v>
      </c>
      <c r="L17" s="22">
        <v>0.27903921425839101</v>
      </c>
      <c r="M17" s="22"/>
      <c r="N17" s="22">
        <v>0.54056526687640405</v>
      </c>
      <c r="O17" s="22">
        <v>0.46069371899527101</v>
      </c>
      <c r="P17" s="22">
        <v>0.32410950741228001</v>
      </c>
      <c r="Q17" s="22">
        <v>0.403366504818294</v>
      </c>
      <c r="R17" s="22"/>
      <c r="S17" s="22">
        <v>0.57747627465491802</v>
      </c>
      <c r="T17" s="22">
        <v>0.31539533735385</v>
      </c>
      <c r="U17" s="22">
        <v>0.36199414435830302</v>
      </c>
      <c r="V17" s="22">
        <v>0.383649464448302</v>
      </c>
      <c r="W17" s="22">
        <v>0.47524272735151901</v>
      </c>
      <c r="X17" s="22">
        <v>0.51769470023267605</v>
      </c>
      <c r="Y17" s="22">
        <v>0.38151914808595799</v>
      </c>
      <c r="Z17" s="22">
        <v>0.52882059626301303</v>
      </c>
      <c r="AA17" s="22">
        <v>0.533632378455552</v>
      </c>
      <c r="AB17" s="22">
        <v>0.40083461459248199</v>
      </c>
      <c r="AC17" s="22">
        <v>0.41819351008650102</v>
      </c>
      <c r="AD17" s="22">
        <v>0.317089479473046</v>
      </c>
      <c r="AE17" s="22"/>
      <c r="AF17" s="22">
        <v>0.44645066895893099</v>
      </c>
      <c r="AG17" s="22">
        <v>0.39375863352694102</v>
      </c>
      <c r="AH17" s="22">
        <v>0.44242309173105798</v>
      </c>
      <c r="AI17" s="22">
        <v>0.25894422434059899</v>
      </c>
      <c r="AJ17" s="22"/>
      <c r="AK17" s="22">
        <v>0.55014841047057605</v>
      </c>
      <c r="AL17" s="22">
        <v>0.50425872357051404</v>
      </c>
      <c r="AM17" s="22"/>
      <c r="AN17" s="22">
        <v>0.62008637553313195</v>
      </c>
      <c r="AO17" s="22">
        <v>0.40131375385596602</v>
      </c>
      <c r="AP17" s="22">
        <v>0.48649422893428801</v>
      </c>
      <c r="AQ17" s="22">
        <v>0.37137357193822301</v>
      </c>
      <c r="AR17" s="22">
        <v>0.17323038316106301</v>
      </c>
      <c r="AS17" s="22">
        <v>0.44970171030587403</v>
      </c>
      <c r="AT17" s="22"/>
      <c r="AU17" s="22">
        <v>0.45707713850576998</v>
      </c>
      <c r="AV17" s="22">
        <v>0.42494749979312202</v>
      </c>
      <c r="AW17" s="22"/>
      <c r="AX17" s="22">
        <v>0.30453590265466202</v>
      </c>
      <c r="AY17" s="22">
        <v>0.47567328640046302</v>
      </c>
      <c r="AZ17" s="22"/>
      <c r="BA17" s="22">
        <v>0.39517256136411499</v>
      </c>
      <c r="BB17" s="22">
        <v>0.69350651337854696</v>
      </c>
      <c r="BC17" s="22"/>
      <c r="BD17" s="22">
        <v>0.49914722424037</v>
      </c>
      <c r="BE17" s="22"/>
      <c r="BF17" s="22">
        <v>0.50316212984055897</v>
      </c>
      <c r="BG17" s="22"/>
      <c r="BH17" s="22">
        <v>0.40941158306361602</v>
      </c>
      <c r="BI17" s="22"/>
      <c r="BJ17" s="22">
        <v>0.587038213729976</v>
      </c>
      <c r="BK17" s="22"/>
      <c r="BL17" s="22">
        <v>-0.117576596344559</v>
      </c>
      <c r="BM17" s="22">
        <v>0.83678200281890402</v>
      </c>
      <c r="BN17" s="22">
        <v>0.29008387342196601</v>
      </c>
      <c r="BO17" s="22">
        <v>0.49926976676451601</v>
      </c>
      <c r="BP17" s="22"/>
      <c r="BQ17" s="22">
        <v>0.57811815396702904</v>
      </c>
      <c r="BR17" s="22">
        <v>0.48142917686616099</v>
      </c>
      <c r="BS17" s="22">
        <v>0.15061317897238499</v>
      </c>
      <c r="BT17" s="22">
        <v>0.50833489859085901</v>
      </c>
      <c r="BU17" s="22">
        <v>0.32926807839733402</v>
      </c>
      <c r="BV17" s="22">
        <v>0.331463830582096</v>
      </c>
      <c r="BW17" s="22"/>
      <c r="BX17" s="22">
        <v>0.64611944140212996</v>
      </c>
      <c r="BY17" s="22">
        <v>0.56599802864900295</v>
      </c>
      <c r="BZ17" s="22">
        <v>0.29849110252698402</v>
      </c>
      <c r="CA17" s="22">
        <v>0.55682065550619098</v>
      </c>
      <c r="CB17" s="22">
        <v>0.34024118332669101</v>
      </c>
      <c r="CC17" s="22">
        <v>0.107110385743033</v>
      </c>
    </row>
    <row r="18" spans="2:81" x14ac:dyDescent="0.35">
      <c r="B18" s="16" t="s">
        <v>629</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CC22"/>
  <sheetViews>
    <sheetView showGridLines="0" topLeftCell="A6"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281</v>
      </c>
      <c r="C9" s="17">
        <v>0.275236111218716</v>
      </c>
      <c r="D9" s="17">
        <v>0.27674371357489502</v>
      </c>
      <c r="E9" s="17">
        <v>0.27455477688456698</v>
      </c>
      <c r="F9" s="17"/>
      <c r="G9" s="17">
        <v>0.385324746632005</v>
      </c>
      <c r="H9" s="17">
        <v>0.38128744071148102</v>
      </c>
      <c r="I9" s="17">
        <v>0.321885082415241</v>
      </c>
      <c r="J9" s="17">
        <v>0.178834750963074</v>
      </c>
      <c r="K9" s="17">
        <v>0.18228625593661901</v>
      </c>
      <c r="L9" s="17">
        <v>0.20813917623009201</v>
      </c>
      <c r="M9" s="17"/>
      <c r="N9" s="17">
        <v>0.34034584746576402</v>
      </c>
      <c r="O9" s="17">
        <v>0.236844372485493</v>
      </c>
      <c r="P9" s="17">
        <v>0.24267205251608101</v>
      </c>
      <c r="Q9" s="17">
        <v>0.26660902445284101</v>
      </c>
      <c r="R9" s="17"/>
      <c r="S9" s="17">
        <v>0.40995727427025103</v>
      </c>
      <c r="T9" s="17">
        <v>0.211878410653908</v>
      </c>
      <c r="U9" s="17">
        <v>0.25124918966252002</v>
      </c>
      <c r="V9" s="17">
        <v>0.17970748593371699</v>
      </c>
      <c r="W9" s="17">
        <v>0.27593573996913001</v>
      </c>
      <c r="X9" s="17">
        <v>0.27288996047233299</v>
      </c>
      <c r="Y9" s="17">
        <v>0.24712509207376401</v>
      </c>
      <c r="Z9" s="17">
        <v>0.28841668342106402</v>
      </c>
      <c r="AA9" s="17">
        <v>0.30663332880160099</v>
      </c>
      <c r="AB9" s="17">
        <v>0.23954588543680999</v>
      </c>
      <c r="AC9" s="17">
        <v>0.27406919651789502</v>
      </c>
      <c r="AD9" s="17">
        <v>0.27598406418480897</v>
      </c>
      <c r="AE9" s="17"/>
      <c r="AF9" s="17">
        <v>0.27580041011638501</v>
      </c>
      <c r="AG9" s="17">
        <v>0.23300275634277001</v>
      </c>
      <c r="AH9" s="17">
        <v>0.243258868101424</v>
      </c>
      <c r="AI9" s="17">
        <v>0.236040654158541</v>
      </c>
      <c r="AJ9" s="17"/>
      <c r="AK9" s="17">
        <v>0.354071037839162</v>
      </c>
      <c r="AL9" s="17">
        <v>0.31723782388169702</v>
      </c>
      <c r="AM9" s="17"/>
      <c r="AN9" s="17">
        <v>0.44038831625394997</v>
      </c>
      <c r="AO9" s="17">
        <v>0.23852282163875499</v>
      </c>
      <c r="AP9" s="17">
        <v>0.276527893096082</v>
      </c>
      <c r="AQ9" s="17">
        <v>0.17010976124520899</v>
      </c>
      <c r="AR9" s="17">
        <v>0.17028844932471299</v>
      </c>
      <c r="AS9" s="17">
        <v>0.21325344092544499</v>
      </c>
      <c r="AT9" s="17"/>
      <c r="AU9" s="17">
        <v>0.293831550534845</v>
      </c>
      <c r="AV9" s="17">
        <v>0.249646367129952</v>
      </c>
      <c r="AW9" s="17"/>
      <c r="AX9" s="17">
        <v>0.216559363734173</v>
      </c>
      <c r="AY9" s="17">
        <v>0.289128480352773</v>
      </c>
      <c r="AZ9" s="17"/>
      <c r="BA9" s="17">
        <v>0.24482565299133699</v>
      </c>
      <c r="BB9" s="17">
        <v>0.43202862172075501</v>
      </c>
      <c r="BC9" s="17"/>
      <c r="BD9" s="17">
        <v>0.33034370224591902</v>
      </c>
      <c r="BE9" s="17"/>
      <c r="BF9" s="17">
        <v>0.32945869709824799</v>
      </c>
      <c r="BG9" s="17"/>
      <c r="BH9" s="17">
        <v>0.27002047379169303</v>
      </c>
      <c r="BI9" s="17"/>
      <c r="BJ9" s="17">
        <v>0.31330307724075801</v>
      </c>
      <c r="BK9" s="17"/>
      <c r="BL9" s="17">
        <v>5.9779658019197802E-2</v>
      </c>
      <c r="BM9" s="17">
        <v>0.55343043998247399</v>
      </c>
      <c r="BN9" s="17">
        <v>0.158978104508395</v>
      </c>
      <c r="BO9" s="17">
        <v>0.21689522922454399</v>
      </c>
      <c r="BP9" s="17"/>
      <c r="BQ9" s="17">
        <v>0.33947492843875898</v>
      </c>
      <c r="BR9" s="17">
        <v>0.26718508148106501</v>
      </c>
      <c r="BS9" s="17">
        <v>0.191172727710686</v>
      </c>
      <c r="BT9" s="17">
        <v>0.322175187837073</v>
      </c>
      <c r="BU9" s="17">
        <v>0.18054115739714</v>
      </c>
      <c r="BV9" s="17">
        <v>0.21229705751805</v>
      </c>
      <c r="BW9" s="17"/>
      <c r="BX9" s="17">
        <v>0.41484430385583998</v>
      </c>
      <c r="BY9" s="17">
        <v>0.27367947494286099</v>
      </c>
      <c r="BZ9" s="17">
        <v>0.22494564611637</v>
      </c>
      <c r="CA9" s="17">
        <v>0.32222746076161302</v>
      </c>
      <c r="CB9" s="17">
        <v>0.21036090301470201</v>
      </c>
      <c r="CC9" s="17">
        <v>0.12659568567708299</v>
      </c>
    </row>
    <row r="10" spans="2:81" x14ac:dyDescent="0.35">
      <c r="B10" s="18" t="s">
        <v>282</v>
      </c>
      <c r="C10" s="17">
        <v>0.31025306812109199</v>
      </c>
      <c r="D10" s="17">
        <v>0.289727258511223</v>
      </c>
      <c r="E10" s="17">
        <v>0.330856150116496</v>
      </c>
      <c r="F10" s="17"/>
      <c r="G10" s="17">
        <v>0.29538419596300802</v>
      </c>
      <c r="H10" s="17">
        <v>0.31618951237167398</v>
      </c>
      <c r="I10" s="17">
        <v>0.34657482857572802</v>
      </c>
      <c r="J10" s="17">
        <v>0.38505358763946801</v>
      </c>
      <c r="K10" s="17">
        <v>0.29136527103078003</v>
      </c>
      <c r="L10" s="17">
        <v>0.22654199653934301</v>
      </c>
      <c r="M10" s="17"/>
      <c r="N10" s="17">
        <v>0.33475492033611598</v>
      </c>
      <c r="O10" s="17">
        <v>0.35105158965241201</v>
      </c>
      <c r="P10" s="17">
        <v>0.27292575919606399</v>
      </c>
      <c r="Q10" s="17">
        <v>0.26724079683367602</v>
      </c>
      <c r="R10" s="17"/>
      <c r="S10" s="17">
        <v>0.28185204158895499</v>
      </c>
      <c r="T10" s="17">
        <v>0.32043205953954801</v>
      </c>
      <c r="U10" s="17">
        <v>0.26528809095151101</v>
      </c>
      <c r="V10" s="17">
        <v>0.352607889153701</v>
      </c>
      <c r="W10" s="17">
        <v>0.32082585940889402</v>
      </c>
      <c r="X10" s="17">
        <v>0.39773498196629697</v>
      </c>
      <c r="Y10" s="17">
        <v>0.24265382990197801</v>
      </c>
      <c r="Z10" s="17">
        <v>0.26880092185815002</v>
      </c>
      <c r="AA10" s="17">
        <v>0.30837785845030502</v>
      </c>
      <c r="AB10" s="17">
        <v>0.31599895696050201</v>
      </c>
      <c r="AC10" s="17">
        <v>0.336646541968871</v>
      </c>
      <c r="AD10" s="17">
        <v>0.31805306763241398</v>
      </c>
      <c r="AE10" s="17"/>
      <c r="AF10" s="17">
        <v>0.30327926665464799</v>
      </c>
      <c r="AG10" s="17">
        <v>0.32439512873653298</v>
      </c>
      <c r="AH10" s="17">
        <v>0.33718046956323999</v>
      </c>
      <c r="AI10" s="17">
        <v>0.32548426751447201</v>
      </c>
      <c r="AJ10" s="17"/>
      <c r="AK10" s="17">
        <v>0.34693896296640703</v>
      </c>
      <c r="AL10" s="17">
        <v>0.27447443895219198</v>
      </c>
      <c r="AM10" s="17"/>
      <c r="AN10" s="17">
        <v>0.30348461526056297</v>
      </c>
      <c r="AO10" s="17">
        <v>0.30072638952153302</v>
      </c>
      <c r="AP10" s="17">
        <v>0.31010973989419</v>
      </c>
      <c r="AQ10" s="17">
        <v>0.326786873491963</v>
      </c>
      <c r="AR10" s="17">
        <v>0.28712397626842501</v>
      </c>
      <c r="AS10" s="17">
        <v>0.37701738779689797</v>
      </c>
      <c r="AT10" s="17"/>
      <c r="AU10" s="17">
        <v>0.30937098057765999</v>
      </c>
      <c r="AV10" s="17">
        <v>0.31139288318303299</v>
      </c>
      <c r="AW10" s="17"/>
      <c r="AX10" s="17">
        <v>0.31331020869682102</v>
      </c>
      <c r="AY10" s="17">
        <v>0.30952925626727501</v>
      </c>
      <c r="AZ10" s="17"/>
      <c r="BA10" s="17">
        <v>0.30428745984523597</v>
      </c>
      <c r="BB10" s="17">
        <v>0.34564818602421399</v>
      </c>
      <c r="BC10" s="17"/>
      <c r="BD10" s="17">
        <v>0.28053339899090801</v>
      </c>
      <c r="BE10" s="17"/>
      <c r="BF10" s="17">
        <v>0.27752427908841198</v>
      </c>
      <c r="BG10" s="17"/>
      <c r="BH10" s="17">
        <v>0.314672842221147</v>
      </c>
      <c r="BI10" s="17"/>
      <c r="BJ10" s="17">
        <v>0.35650110232240301</v>
      </c>
      <c r="BK10" s="17"/>
      <c r="BL10" s="17">
        <v>0.21959712703251999</v>
      </c>
      <c r="BM10" s="17">
        <v>0.30501198246525701</v>
      </c>
      <c r="BN10" s="17">
        <v>0.28484565459426298</v>
      </c>
      <c r="BO10" s="17">
        <v>0.39464891661878398</v>
      </c>
      <c r="BP10" s="17"/>
      <c r="BQ10" s="17">
        <v>0.33924197954503998</v>
      </c>
      <c r="BR10" s="17">
        <v>0.32393094221422197</v>
      </c>
      <c r="BS10" s="17">
        <v>0.17700523430484399</v>
      </c>
      <c r="BT10" s="17">
        <v>0.28691965504525002</v>
      </c>
      <c r="BU10" s="17">
        <v>0.35818136777300402</v>
      </c>
      <c r="BV10" s="17">
        <v>0.32159577947574702</v>
      </c>
      <c r="BW10" s="17"/>
      <c r="BX10" s="17">
        <v>0.32988553937334503</v>
      </c>
      <c r="BY10" s="17">
        <v>0.37099048855838601</v>
      </c>
      <c r="BZ10" s="17">
        <v>0.22910499614192001</v>
      </c>
      <c r="CA10" s="17">
        <v>0.33325205232925897</v>
      </c>
      <c r="CB10" s="17">
        <v>0.359418836900192</v>
      </c>
      <c r="CC10" s="17">
        <v>0.24037066938691301</v>
      </c>
    </row>
    <row r="11" spans="2:81" x14ac:dyDescent="0.35">
      <c r="B11" s="18" t="s">
        <v>283</v>
      </c>
      <c r="C11" s="17">
        <v>0.23988825500081001</v>
      </c>
      <c r="D11" s="17">
        <v>0.25365418196635398</v>
      </c>
      <c r="E11" s="17">
        <v>0.22596197880313801</v>
      </c>
      <c r="F11" s="17"/>
      <c r="G11" s="17">
        <v>0.179967472229495</v>
      </c>
      <c r="H11" s="17">
        <v>0.182644204956708</v>
      </c>
      <c r="I11" s="17">
        <v>0.16483856478303499</v>
      </c>
      <c r="J11" s="17">
        <v>0.27508400522227999</v>
      </c>
      <c r="K11" s="17">
        <v>0.27188670674499299</v>
      </c>
      <c r="L11" s="17">
        <v>0.34983929929747598</v>
      </c>
      <c r="M11" s="17"/>
      <c r="N11" s="17">
        <v>0.19430254088885801</v>
      </c>
      <c r="O11" s="17">
        <v>0.25693456471787801</v>
      </c>
      <c r="P11" s="17">
        <v>0.272238707191019</v>
      </c>
      <c r="Q11" s="17">
        <v>0.25104171781309598</v>
      </c>
      <c r="R11" s="17"/>
      <c r="S11" s="17">
        <v>0.169825254473494</v>
      </c>
      <c r="T11" s="17">
        <v>0.27741059052321798</v>
      </c>
      <c r="U11" s="17">
        <v>0.21759361148967499</v>
      </c>
      <c r="V11" s="17">
        <v>0.31185046500562802</v>
      </c>
      <c r="W11" s="17">
        <v>0.23975829197937801</v>
      </c>
      <c r="X11" s="17">
        <v>0.193909378648391</v>
      </c>
      <c r="Y11" s="17">
        <v>0.30610976542643398</v>
      </c>
      <c r="Z11" s="17">
        <v>0.308787419307885</v>
      </c>
      <c r="AA11" s="17">
        <v>0.221887668155276</v>
      </c>
      <c r="AB11" s="17">
        <v>0.25318651713220403</v>
      </c>
      <c r="AC11" s="17">
        <v>0.17861897515032801</v>
      </c>
      <c r="AD11" s="17">
        <v>0.24238903395310701</v>
      </c>
      <c r="AE11" s="17"/>
      <c r="AF11" s="17">
        <v>0.24215734276187101</v>
      </c>
      <c r="AG11" s="17">
        <v>0.279026472173595</v>
      </c>
      <c r="AH11" s="17">
        <v>0.220877380343214</v>
      </c>
      <c r="AI11" s="17">
        <v>0.29288351869517998</v>
      </c>
      <c r="AJ11" s="17"/>
      <c r="AK11" s="17">
        <v>0.15345382166379701</v>
      </c>
      <c r="AL11" s="17">
        <v>0.235591686476079</v>
      </c>
      <c r="AM11" s="17"/>
      <c r="AN11" s="17">
        <v>0.15767016748023599</v>
      </c>
      <c r="AO11" s="17">
        <v>0.27332317803091899</v>
      </c>
      <c r="AP11" s="17">
        <v>0.25426073410653899</v>
      </c>
      <c r="AQ11" s="17">
        <v>0.29271896673074899</v>
      </c>
      <c r="AR11" s="17">
        <v>0.31316057104615602</v>
      </c>
      <c r="AS11" s="17">
        <v>0.12148031595726699</v>
      </c>
      <c r="AT11" s="17"/>
      <c r="AU11" s="17">
        <v>0.22732339683258199</v>
      </c>
      <c r="AV11" s="17">
        <v>0.25979767175365498</v>
      </c>
      <c r="AW11" s="17"/>
      <c r="AX11" s="17">
        <v>0.25455057368091799</v>
      </c>
      <c r="AY11" s="17">
        <v>0.236416788837508</v>
      </c>
      <c r="AZ11" s="17"/>
      <c r="BA11" s="17">
        <v>0.262491825809678</v>
      </c>
      <c r="BB11" s="17">
        <v>0.125663165291198</v>
      </c>
      <c r="BC11" s="17"/>
      <c r="BD11" s="17">
        <v>0.219601836333012</v>
      </c>
      <c r="BE11" s="17"/>
      <c r="BF11" s="17">
        <v>0.22531558818702699</v>
      </c>
      <c r="BG11" s="17"/>
      <c r="BH11" s="17">
        <v>0.28207171328078701</v>
      </c>
      <c r="BI11" s="17"/>
      <c r="BJ11" s="17">
        <v>0.13969848089861001</v>
      </c>
      <c r="BK11" s="17"/>
      <c r="BL11" s="17">
        <v>0.36125976359857298</v>
      </c>
      <c r="BM11" s="17">
        <v>8.8340102721704797E-2</v>
      </c>
      <c r="BN11" s="17">
        <v>0.31073381364942498</v>
      </c>
      <c r="BO11" s="17">
        <v>0.26184186945043703</v>
      </c>
      <c r="BP11" s="17"/>
      <c r="BQ11" s="17">
        <v>0.20135582585808501</v>
      </c>
      <c r="BR11" s="17">
        <v>0.22145868679035699</v>
      </c>
      <c r="BS11" s="17">
        <v>0.351082231327981</v>
      </c>
      <c r="BT11" s="17">
        <v>0.225411660275701</v>
      </c>
      <c r="BU11" s="17">
        <v>0.29521225427584602</v>
      </c>
      <c r="BV11" s="17">
        <v>0.26133548568600801</v>
      </c>
      <c r="BW11" s="17"/>
      <c r="BX11" s="17">
        <v>0.16592111606683899</v>
      </c>
      <c r="BY11" s="17">
        <v>0.20256816418660301</v>
      </c>
      <c r="BZ11" s="17">
        <v>0.287970853754411</v>
      </c>
      <c r="CA11" s="17">
        <v>0.18087253294834599</v>
      </c>
      <c r="CB11" s="17">
        <v>0.27895005169784898</v>
      </c>
      <c r="CC11" s="17">
        <v>0.34599199457404201</v>
      </c>
    </row>
    <row r="12" spans="2:81" x14ac:dyDescent="0.35">
      <c r="B12" s="18" t="s">
        <v>284</v>
      </c>
      <c r="C12" s="17">
        <v>7.2328393431045995E-2</v>
      </c>
      <c r="D12" s="17">
        <v>6.6138917996070898E-2</v>
      </c>
      <c r="E12" s="17">
        <v>7.8481913689804797E-2</v>
      </c>
      <c r="F12" s="17"/>
      <c r="G12" s="17">
        <v>6.7464491061940995E-2</v>
      </c>
      <c r="H12" s="17">
        <v>6.1096738196657598E-2</v>
      </c>
      <c r="I12" s="17">
        <v>8.2556992396718404E-2</v>
      </c>
      <c r="J12" s="17">
        <v>4.9079872786929199E-2</v>
      </c>
      <c r="K12" s="17">
        <v>8.5861644134122103E-2</v>
      </c>
      <c r="L12" s="17">
        <v>8.93101010896553E-2</v>
      </c>
      <c r="M12" s="17"/>
      <c r="N12" s="17">
        <v>4.90986520835184E-2</v>
      </c>
      <c r="O12" s="17">
        <v>8.1364263564529402E-2</v>
      </c>
      <c r="P12" s="17">
        <v>7.8835548198822297E-2</v>
      </c>
      <c r="Q12" s="17">
        <v>8.4265817089672096E-2</v>
      </c>
      <c r="R12" s="17"/>
      <c r="S12" s="17">
        <v>5.6326339146738201E-2</v>
      </c>
      <c r="T12" s="17">
        <v>7.3397684300907706E-2</v>
      </c>
      <c r="U12" s="17">
        <v>0.104942598327234</v>
      </c>
      <c r="V12" s="17">
        <v>9.7523160527760194E-2</v>
      </c>
      <c r="W12" s="17">
        <v>5.5079348965668899E-2</v>
      </c>
      <c r="X12" s="17">
        <v>5.26251893207237E-2</v>
      </c>
      <c r="Y12" s="17">
        <v>0.105303341717097</v>
      </c>
      <c r="Z12" s="17">
        <v>3.3883734736061502E-2</v>
      </c>
      <c r="AA12" s="17">
        <v>9.2468574365571696E-2</v>
      </c>
      <c r="AB12" s="17">
        <v>6.6506703055242603E-2</v>
      </c>
      <c r="AC12" s="17">
        <v>3.4637318853584703E-2</v>
      </c>
      <c r="AD12" s="17">
        <v>5.9722552168727003E-2</v>
      </c>
      <c r="AE12" s="17"/>
      <c r="AF12" s="17">
        <v>7.7916554264827104E-2</v>
      </c>
      <c r="AG12" s="17">
        <v>6.0997007587499E-2</v>
      </c>
      <c r="AH12" s="17">
        <v>5.7975679691885197E-2</v>
      </c>
      <c r="AI12" s="17">
        <v>4.0092843739150702E-2</v>
      </c>
      <c r="AJ12" s="17"/>
      <c r="AK12" s="17">
        <v>4.8664456699994002E-2</v>
      </c>
      <c r="AL12" s="17">
        <v>7.1837125783726002E-2</v>
      </c>
      <c r="AM12" s="17"/>
      <c r="AN12" s="17">
        <v>4.90719931771691E-2</v>
      </c>
      <c r="AO12" s="17">
        <v>8.5737495847384604E-2</v>
      </c>
      <c r="AP12" s="17">
        <v>5.4707653333234303E-2</v>
      </c>
      <c r="AQ12" s="17">
        <v>6.6903936540479395E-2</v>
      </c>
      <c r="AR12" s="17">
        <v>9.7649086294921902E-2</v>
      </c>
      <c r="AS12" s="17">
        <v>0.13086577951766801</v>
      </c>
      <c r="AT12" s="17"/>
      <c r="AU12" s="17">
        <v>7.0763320191991996E-2</v>
      </c>
      <c r="AV12" s="17">
        <v>7.5069304427316103E-2</v>
      </c>
      <c r="AW12" s="17"/>
      <c r="AX12" s="17">
        <v>7.0420606736348298E-2</v>
      </c>
      <c r="AY12" s="17">
        <v>7.2780083037712801E-2</v>
      </c>
      <c r="AZ12" s="17"/>
      <c r="BA12" s="17">
        <v>8.0567039117213704E-2</v>
      </c>
      <c r="BB12" s="17">
        <v>3.4795146227688901E-2</v>
      </c>
      <c r="BC12" s="17"/>
      <c r="BD12" s="17">
        <v>6.8624058063680896E-2</v>
      </c>
      <c r="BE12" s="17"/>
      <c r="BF12" s="17">
        <v>7.5839445802478297E-2</v>
      </c>
      <c r="BG12" s="17"/>
      <c r="BH12" s="17">
        <v>6.1165336565826102E-2</v>
      </c>
      <c r="BI12" s="17"/>
      <c r="BJ12" s="17">
        <v>5.3253988007024002E-2</v>
      </c>
      <c r="BK12" s="17"/>
      <c r="BL12" s="17">
        <v>0.11920371707090199</v>
      </c>
      <c r="BM12" s="17">
        <v>2.2752682669882701E-2</v>
      </c>
      <c r="BN12" s="17">
        <v>0.113727453307159</v>
      </c>
      <c r="BO12" s="17">
        <v>5.7165236636517597E-2</v>
      </c>
      <c r="BP12" s="17"/>
      <c r="BQ12" s="17">
        <v>6.6238848446901505E-2</v>
      </c>
      <c r="BR12" s="17">
        <v>7.9903862508932999E-2</v>
      </c>
      <c r="BS12" s="17">
        <v>7.7047579470435404E-2</v>
      </c>
      <c r="BT12" s="17">
        <v>6.0719359014802798E-2</v>
      </c>
      <c r="BU12" s="17">
        <v>5.1270602830745297E-2</v>
      </c>
      <c r="BV12" s="17">
        <v>9.6914631835758505E-2</v>
      </c>
      <c r="BW12" s="17"/>
      <c r="BX12" s="17">
        <v>6.4376667746613103E-2</v>
      </c>
      <c r="BY12" s="17">
        <v>6.20713702807381E-2</v>
      </c>
      <c r="BZ12" s="17">
        <v>7.8596915876515003E-2</v>
      </c>
      <c r="CA12" s="17">
        <v>7.7378500628397295E-2</v>
      </c>
      <c r="CB12" s="17">
        <v>2.3519079437626E-2</v>
      </c>
      <c r="CC12" s="17">
        <v>0.154984047967826</v>
      </c>
    </row>
    <row r="13" spans="2:81" x14ac:dyDescent="0.35">
      <c r="B13" s="18" t="s">
        <v>285</v>
      </c>
      <c r="C13" s="17">
        <v>5.84572759461323E-2</v>
      </c>
      <c r="D13" s="17">
        <v>7.2521509063265502E-2</v>
      </c>
      <c r="E13" s="17">
        <v>4.36642168038366E-2</v>
      </c>
      <c r="F13" s="17"/>
      <c r="G13" s="17">
        <v>3.6559003193107099E-2</v>
      </c>
      <c r="H13" s="17">
        <v>2.6545277899060599E-2</v>
      </c>
      <c r="I13" s="17">
        <v>4.24456500780553E-2</v>
      </c>
      <c r="J13" s="17">
        <v>6.2553296466288405E-2</v>
      </c>
      <c r="K13" s="17">
        <v>0.105687114795005</v>
      </c>
      <c r="L13" s="17">
        <v>8.1841246302073706E-2</v>
      </c>
      <c r="M13" s="17"/>
      <c r="N13" s="17">
        <v>4.8254844124935803E-2</v>
      </c>
      <c r="O13" s="17">
        <v>3.7449527397941003E-2</v>
      </c>
      <c r="P13" s="17">
        <v>7.6190141507772494E-2</v>
      </c>
      <c r="Q13" s="17">
        <v>7.6324039886886602E-2</v>
      </c>
      <c r="R13" s="17"/>
      <c r="S13" s="17">
        <v>4.6016679257399898E-2</v>
      </c>
      <c r="T13" s="17">
        <v>9.3764285376850207E-2</v>
      </c>
      <c r="U13" s="17">
        <v>9.5358247380134403E-2</v>
      </c>
      <c r="V13" s="17">
        <v>3.8142686889028402E-2</v>
      </c>
      <c r="W13" s="17">
        <v>6.6755057052039796E-2</v>
      </c>
      <c r="X13" s="17">
        <v>6.3522929608027107E-2</v>
      </c>
      <c r="Y13" s="17">
        <v>4.8830838812167501E-2</v>
      </c>
      <c r="Z13" s="17">
        <v>5.2791532348385399E-2</v>
      </c>
      <c r="AA13" s="17">
        <v>2.1003446106422099E-2</v>
      </c>
      <c r="AB13" s="17">
        <v>7.46434927696428E-2</v>
      </c>
      <c r="AC13" s="17">
        <v>1.6169745715073802E-2</v>
      </c>
      <c r="AD13" s="17">
        <v>6.1655460598316801E-2</v>
      </c>
      <c r="AE13" s="17"/>
      <c r="AF13" s="17">
        <v>5.8360466585760003E-2</v>
      </c>
      <c r="AG13" s="17">
        <v>6.0447193510516903E-2</v>
      </c>
      <c r="AH13" s="17">
        <v>1.8116269734526701E-2</v>
      </c>
      <c r="AI13" s="17">
        <v>6.2633525478055202E-2</v>
      </c>
      <c r="AJ13" s="17"/>
      <c r="AK13" s="17">
        <v>7.5073805433545707E-2</v>
      </c>
      <c r="AL13" s="17">
        <v>3.3512309974980899E-2</v>
      </c>
      <c r="AM13" s="17"/>
      <c r="AN13" s="17">
        <v>2.6544602463974502E-2</v>
      </c>
      <c r="AO13" s="17">
        <v>5.6383853930427198E-2</v>
      </c>
      <c r="AP13" s="17">
        <v>6.4605842762034502E-2</v>
      </c>
      <c r="AQ13" s="17">
        <v>8.32465971659756E-2</v>
      </c>
      <c r="AR13" s="17">
        <v>8.4332703020593494E-2</v>
      </c>
      <c r="AS13" s="17">
        <v>7.2657405727175495E-2</v>
      </c>
      <c r="AT13" s="17"/>
      <c r="AU13" s="17">
        <v>5.6367882119862101E-2</v>
      </c>
      <c r="AV13" s="17">
        <v>5.9724199508822899E-2</v>
      </c>
      <c r="AW13" s="17"/>
      <c r="AX13" s="17">
        <v>7.9379901156016897E-2</v>
      </c>
      <c r="AY13" s="17">
        <v>5.35036129513351E-2</v>
      </c>
      <c r="AZ13" s="17"/>
      <c r="BA13" s="17">
        <v>6.4410535761291396E-2</v>
      </c>
      <c r="BB13" s="17">
        <v>2.3461112352566899E-2</v>
      </c>
      <c r="BC13" s="17"/>
      <c r="BD13" s="17">
        <v>5.96214630232225E-2</v>
      </c>
      <c r="BE13" s="17"/>
      <c r="BF13" s="17">
        <v>5.6337349609501201E-2</v>
      </c>
      <c r="BG13" s="17"/>
      <c r="BH13" s="17">
        <v>5.2104839016371099E-2</v>
      </c>
      <c r="BI13" s="17"/>
      <c r="BJ13" s="17">
        <v>2.5213121267597598E-2</v>
      </c>
      <c r="BK13" s="17"/>
      <c r="BL13" s="17">
        <v>0.13799933922455199</v>
      </c>
      <c r="BM13" s="17">
        <v>1.8193892419864299E-2</v>
      </c>
      <c r="BN13" s="17">
        <v>8.94269509081108E-2</v>
      </c>
      <c r="BO13" s="17">
        <v>2.4319469508981E-2</v>
      </c>
      <c r="BP13" s="17"/>
      <c r="BQ13" s="17">
        <v>2.4065200439753801E-2</v>
      </c>
      <c r="BR13" s="17">
        <v>6.6912973624570299E-2</v>
      </c>
      <c r="BS13" s="17">
        <v>0.14213905702025001</v>
      </c>
      <c r="BT13" s="17">
        <v>6.8735662552912996E-2</v>
      </c>
      <c r="BU13" s="17">
        <v>3.98794114524108E-2</v>
      </c>
      <c r="BV13" s="17">
        <v>5.7371282551714198E-2</v>
      </c>
      <c r="BW13" s="17"/>
      <c r="BX13" s="17">
        <v>6.2650959036767897E-3</v>
      </c>
      <c r="BY13" s="17">
        <v>6.3657698405800003E-2</v>
      </c>
      <c r="BZ13" s="17">
        <v>0.11624070323718901</v>
      </c>
      <c r="CA13" s="17">
        <v>5.3887537840087402E-2</v>
      </c>
      <c r="CB13" s="17">
        <v>3.4772925908465299E-2</v>
      </c>
      <c r="CC13" s="17">
        <v>7.5989806739267807E-2</v>
      </c>
    </row>
    <row r="14" spans="2:81" x14ac:dyDescent="0.35">
      <c r="B14" s="18" t="s">
        <v>171</v>
      </c>
      <c r="C14" s="17">
        <v>4.3836896282202699E-2</v>
      </c>
      <c r="D14" s="17">
        <v>4.1214418888191703E-2</v>
      </c>
      <c r="E14" s="17">
        <v>4.64809637021577E-2</v>
      </c>
      <c r="F14" s="17"/>
      <c r="G14" s="17">
        <v>3.5300090920444498E-2</v>
      </c>
      <c r="H14" s="17">
        <v>3.2236825864418603E-2</v>
      </c>
      <c r="I14" s="17">
        <v>4.1698881751222702E-2</v>
      </c>
      <c r="J14" s="17">
        <v>4.9394486921961397E-2</v>
      </c>
      <c r="K14" s="17">
        <v>6.2913007358481807E-2</v>
      </c>
      <c r="L14" s="17">
        <v>4.4328180541360201E-2</v>
      </c>
      <c r="M14" s="17"/>
      <c r="N14" s="17">
        <v>3.3243195100807497E-2</v>
      </c>
      <c r="O14" s="17">
        <v>3.6355682181746701E-2</v>
      </c>
      <c r="P14" s="17">
        <v>5.7137791390241097E-2</v>
      </c>
      <c r="Q14" s="17">
        <v>5.4518603923827798E-2</v>
      </c>
      <c r="R14" s="17"/>
      <c r="S14" s="17">
        <v>3.6022411263161302E-2</v>
      </c>
      <c r="T14" s="17">
        <v>2.3116969605568301E-2</v>
      </c>
      <c r="U14" s="17">
        <v>6.5568262188925003E-2</v>
      </c>
      <c r="V14" s="17">
        <v>2.0168312490164399E-2</v>
      </c>
      <c r="W14" s="17">
        <v>4.1645702624889501E-2</v>
      </c>
      <c r="X14" s="17">
        <v>1.93175599842287E-2</v>
      </c>
      <c r="Y14" s="17">
        <v>4.9977132068558902E-2</v>
      </c>
      <c r="Z14" s="17">
        <v>4.7319708328454398E-2</v>
      </c>
      <c r="AA14" s="17">
        <v>4.9629124120824902E-2</v>
      </c>
      <c r="AB14" s="17">
        <v>5.0118444645599301E-2</v>
      </c>
      <c r="AC14" s="17">
        <v>0.159858221794248</v>
      </c>
      <c r="AD14" s="17">
        <v>4.2195821462625099E-2</v>
      </c>
      <c r="AE14" s="17"/>
      <c r="AF14" s="17">
        <v>4.2485959616509299E-2</v>
      </c>
      <c r="AG14" s="17">
        <v>4.2131441649086498E-2</v>
      </c>
      <c r="AH14" s="17">
        <v>0.12259133256571</v>
      </c>
      <c r="AI14" s="17">
        <v>4.2865190414601302E-2</v>
      </c>
      <c r="AJ14" s="17"/>
      <c r="AK14" s="17">
        <v>2.1797915397094799E-2</v>
      </c>
      <c r="AL14" s="17">
        <v>6.7346614931324406E-2</v>
      </c>
      <c r="AM14" s="17"/>
      <c r="AN14" s="17">
        <v>2.28403053641071E-2</v>
      </c>
      <c r="AO14" s="17">
        <v>4.5306261030981898E-2</v>
      </c>
      <c r="AP14" s="17">
        <v>3.9788136807919899E-2</v>
      </c>
      <c r="AQ14" s="17">
        <v>6.0233864825623297E-2</v>
      </c>
      <c r="AR14" s="17">
        <v>4.7445214045190899E-2</v>
      </c>
      <c r="AS14" s="17">
        <v>8.47256700755466E-2</v>
      </c>
      <c r="AT14" s="17"/>
      <c r="AU14" s="17">
        <v>4.2342869743058502E-2</v>
      </c>
      <c r="AV14" s="17">
        <v>4.4369573997220801E-2</v>
      </c>
      <c r="AW14" s="17"/>
      <c r="AX14" s="17">
        <v>6.5779345995722605E-2</v>
      </c>
      <c r="AY14" s="17">
        <v>3.8641778553395401E-2</v>
      </c>
      <c r="AZ14" s="17"/>
      <c r="BA14" s="17">
        <v>4.34174864752436E-2</v>
      </c>
      <c r="BB14" s="17">
        <v>3.8403768383577598E-2</v>
      </c>
      <c r="BC14" s="17"/>
      <c r="BD14" s="17">
        <v>4.1275541343258303E-2</v>
      </c>
      <c r="BE14" s="17"/>
      <c r="BF14" s="17">
        <v>3.55246402143337E-2</v>
      </c>
      <c r="BG14" s="17"/>
      <c r="BH14" s="17">
        <v>1.9964795124176E-2</v>
      </c>
      <c r="BI14" s="17"/>
      <c r="BJ14" s="17">
        <v>0.11203023026360701</v>
      </c>
      <c r="BK14" s="17"/>
      <c r="BL14" s="17">
        <v>0.102160395054255</v>
      </c>
      <c r="BM14" s="17">
        <v>1.2270899740817499E-2</v>
      </c>
      <c r="BN14" s="17">
        <v>4.2288023032646602E-2</v>
      </c>
      <c r="BO14" s="17">
        <v>4.5129278560736702E-2</v>
      </c>
      <c r="BP14" s="17"/>
      <c r="BQ14" s="17">
        <v>2.9623217271460001E-2</v>
      </c>
      <c r="BR14" s="17">
        <v>4.0608453380852901E-2</v>
      </c>
      <c r="BS14" s="17">
        <v>6.1553170165802799E-2</v>
      </c>
      <c r="BT14" s="17">
        <v>3.6038475274260198E-2</v>
      </c>
      <c r="BU14" s="17">
        <v>7.4915206270853199E-2</v>
      </c>
      <c r="BV14" s="17">
        <v>5.0485762932722597E-2</v>
      </c>
      <c r="BW14" s="17"/>
      <c r="BX14" s="17">
        <v>1.8707277053687001E-2</v>
      </c>
      <c r="BY14" s="17">
        <v>2.70328036256124E-2</v>
      </c>
      <c r="BZ14" s="17">
        <v>6.3140884873594899E-2</v>
      </c>
      <c r="CA14" s="17">
        <v>3.2381915492297499E-2</v>
      </c>
      <c r="CB14" s="17">
        <v>9.2978203041165303E-2</v>
      </c>
      <c r="CC14" s="17">
        <v>5.6067795654868101E-2</v>
      </c>
    </row>
    <row r="15" spans="2:81" x14ac:dyDescent="0.35">
      <c r="B15" s="18" t="s">
        <v>286</v>
      </c>
      <c r="C15" s="21">
        <v>0.58548917933980904</v>
      </c>
      <c r="D15" s="21">
        <v>0.56647097208611796</v>
      </c>
      <c r="E15" s="21">
        <v>0.60541092700106303</v>
      </c>
      <c r="F15" s="21"/>
      <c r="G15" s="21">
        <v>0.68070894259501202</v>
      </c>
      <c r="H15" s="21">
        <v>0.69747695308315505</v>
      </c>
      <c r="I15" s="21">
        <v>0.66845991099096902</v>
      </c>
      <c r="J15" s="21">
        <v>0.56388833860254095</v>
      </c>
      <c r="K15" s="21">
        <v>0.47365152696739898</v>
      </c>
      <c r="L15" s="21">
        <v>0.43468117276943502</v>
      </c>
      <c r="M15" s="21"/>
      <c r="N15" s="21">
        <v>0.67510076780188</v>
      </c>
      <c r="O15" s="21">
        <v>0.58789596213790496</v>
      </c>
      <c r="P15" s="21">
        <v>0.51559781171214503</v>
      </c>
      <c r="Q15" s="21">
        <v>0.53384982128651703</v>
      </c>
      <c r="R15" s="21"/>
      <c r="S15" s="21">
        <v>0.69180931585920602</v>
      </c>
      <c r="T15" s="21">
        <v>0.53231047019345601</v>
      </c>
      <c r="U15" s="21">
        <v>0.51653728061403104</v>
      </c>
      <c r="V15" s="21">
        <v>0.532315375087419</v>
      </c>
      <c r="W15" s="21">
        <v>0.59676159937802398</v>
      </c>
      <c r="X15" s="21">
        <v>0.67062494243863002</v>
      </c>
      <c r="Y15" s="21">
        <v>0.48977892197574302</v>
      </c>
      <c r="Z15" s="21">
        <v>0.55721760527921405</v>
      </c>
      <c r="AA15" s="21">
        <v>0.61501118725190596</v>
      </c>
      <c r="AB15" s="21">
        <v>0.55554484239731206</v>
      </c>
      <c r="AC15" s="21">
        <v>0.61071573848676597</v>
      </c>
      <c r="AD15" s="21">
        <v>0.59403713181722395</v>
      </c>
      <c r="AE15" s="21"/>
      <c r="AF15" s="21">
        <v>0.579079676771033</v>
      </c>
      <c r="AG15" s="21">
        <v>0.55739788507930299</v>
      </c>
      <c r="AH15" s="21">
        <v>0.58043933766466405</v>
      </c>
      <c r="AI15" s="21">
        <v>0.56152492167301304</v>
      </c>
      <c r="AJ15" s="21"/>
      <c r="AK15" s="21">
        <v>0.70101000080556797</v>
      </c>
      <c r="AL15" s="21">
        <v>0.591712262833889</v>
      </c>
      <c r="AM15" s="21"/>
      <c r="AN15" s="21">
        <v>0.74387293151451295</v>
      </c>
      <c r="AO15" s="21">
        <v>0.53924921116028701</v>
      </c>
      <c r="AP15" s="21">
        <v>0.58663763299027205</v>
      </c>
      <c r="AQ15" s="21">
        <v>0.49689663473717199</v>
      </c>
      <c r="AR15" s="21">
        <v>0.45741242559313799</v>
      </c>
      <c r="AS15" s="21">
        <v>0.59027082872234304</v>
      </c>
      <c r="AT15" s="21"/>
      <c r="AU15" s="21">
        <v>0.60320253111250499</v>
      </c>
      <c r="AV15" s="21">
        <v>0.56103925031298496</v>
      </c>
      <c r="AW15" s="21"/>
      <c r="AX15" s="21">
        <v>0.52986957243099397</v>
      </c>
      <c r="AY15" s="21">
        <v>0.59865773662004895</v>
      </c>
      <c r="AZ15" s="21"/>
      <c r="BA15" s="21">
        <v>0.54911311283657305</v>
      </c>
      <c r="BB15" s="21">
        <v>0.77767680774496895</v>
      </c>
      <c r="BC15" s="21"/>
      <c r="BD15" s="21">
        <v>0.61087710123682704</v>
      </c>
      <c r="BE15" s="21"/>
      <c r="BF15" s="21">
        <v>0.60698297618665997</v>
      </c>
      <c r="BG15" s="21"/>
      <c r="BH15" s="21">
        <v>0.58469331601284003</v>
      </c>
      <c r="BI15" s="21"/>
      <c r="BJ15" s="21">
        <v>0.66980417956316096</v>
      </c>
      <c r="BK15" s="21"/>
      <c r="BL15" s="21">
        <v>0.27937678505171798</v>
      </c>
      <c r="BM15" s="21">
        <v>0.85844242244773095</v>
      </c>
      <c r="BN15" s="21">
        <v>0.44382375910265798</v>
      </c>
      <c r="BO15" s="21">
        <v>0.61154414584332795</v>
      </c>
      <c r="BP15" s="21"/>
      <c r="BQ15" s="21">
        <v>0.67871690798379902</v>
      </c>
      <c r="BR15" s="21">
        <v>0.59111602369528704</v>
      </c>
      <c r="BS15" s="21">
        <v>0.36817796201553099</v>
      </c>
      <c r="BT15" s="21">
        <v>0.60909484288232296</v>
      </c>
      <c r="BU15" s="21">
        <v>0.53872252517014396</v>
      </c>
      <c r="BV15" s="21">
        <v>0.53389283699379697</v>
      </c>
      <c r="BW15" s="21"/>
      <c r="BX15" s="21">
        <v>0.74472984322918401</v>
      </c>
      <c r="BY15" s="21">
        <v>0.64466996350124695</v>
      </c>
      <c r="BZ15" s="21">
        <v>0.45405064225829</v>
      </c>
      <c r="CA15" s="21">
        <v>0.65547951309087205</v>
      </c>
      <c r="CB15" s="21">
        <v>0.56977973991489395</v>
      </c>
      <c r="CC15" s="21">
        <v>0.366966355063996</v>
      </c>
    </row>
    <row r="16" spans="2:81" x14ac:dyDescent="0.35">
      <c r="B16" s="18" t="s">
        <v>287</v>
      </c>
      <c r="C16" s="21">
        <v>0.130785669377178</v>
      </c>
      <c r="D16" s="21">
        <v>0.13866042705933601</v>
      </c>
      <c r="E16" s="21">
        <v>0.12214613049364099</v>
      </c>
      <c r="F16" s="21"/>
      <c r="G16" s="21">
        <v>0.104023494255048</v>
      </c>
      <c r="H16" s="21">
        <v>8.76420160957182E-2</v>
      </c>
      <c r="I16" s="21">
        <v>0.125002642474774</v>
      </c>
      <c r="J16" s="21">
        <v>0.11163316925321801</v>
      </c>
      <c r="K16" s="21">
        <v>0.19154875892912701</v>
      </c>
      <c r="L16" s="21">
        <v>0.17115134739172899</v>
      </c>
      <c r="M16" s="21"/>
      <c r="N16" s="21">
        <v>9.7353496208454293E-2</v>
      </c>
      <c r="O16" s="21">
        <v>0.11881379096247</v>
      </c>
      <c r="P16" s="21">
        <v>0.155025689706595</v>
      </c>
      <c r="Q16" s="21">
        <v>0.160589856976559</v>
      </c>
      <c r="R16" s="21"/>
      <c r="S16" s="21">
        <v>0.10234301840413799</v>
      </c>
      <c r="T16" s="21">
        <v>0.16716196967775801</v>
      </c>
      <c r="U16" s="21">
        <v>0.200300845707369</v>
      </c>
      <c r="V16" s="21">
        <v>0.135665847416789</v>
      </c>
      <c r="W16" s="21">
        <v>0.12183440601770899</v>
      </c>
      <c r="X16" s="21">
        <v>0.116148118928751</v>
      </c>
      <c r="Y16" s="21">
        <v>0.154134180529265</v>
      </c>
      <c r="Z16" s="21">
        <v>8.6675267084446894E-2</v>
      </c>
      <c r="AA16" s="21">
        <v>0.11347202047199401</v>
      </c>
      <c r="AB16" s="21">
        <v>0.141150195824885</v>
      </c>
      <c r="AC16" s="21">
        <v>5.0807064568658501E-2</v>
      </c>
      <c r="AD16" s="21">
        <v>0.12137801276704401</v>
      </c>
      <c r="AE16" s="21"/>
      <c r="AF16" s="21">
        <v>0.13627702085058699</v>
      </c>
      <c r="AG16" s="21">
        <v>0.121444201098016</v>
      </c>
      <c r="AH16" s="21">
        <v>7.6091949426411898E-2</v>
      </c>
      <c r="AI16" s="21">
        <v>0.102726369217206</v>
      </c>
      <c r="AJ16" s="21"/>
      <c r="AK16" s="21">
        <v>0.12373826213354</v>
      </c>
      <c r="AL16" s="21">
        <v>0.10534943575870701</v>
      </c>
      <c r="AM16" s="21"/>
      <c r="AN16" s="21">
        <v>7.5616595641143605E-2</v>
      </c>
      <c r="AO16" s="21">
        <v>0.14212134977781199</v>
      </c>
      <c r="AP16" s="21">
        <v>0.11931349609526901</v>
      </c>
      <c r="AQ16" s="21">
        <v>0.15015053370645501</v>
      </c>
      <c r="AR16" s="21">
        <v>0.18198178931551501</v>
      </c>
      <c r="AS16" s="21">
        <v>0.203523185244843</v>
      </c>
      <c r="AT16" s="21"/>
      <c r="AU16" s="21">
        <v>0.12713120231185401</v>
      </c>
      <c r="AV16" s="21">
        <v>0.13479350393613901</v>
      </c>
      <c r="AW16" s="21"/>
      <c r="AX16" s="21">
        <v>0.14980050789236499</v>
      </c>
      <c r="AY16" s="21">
        <v>0.12628369598904801</v>
      </c>
      <c r="AZ16" s="21"/>
      <c r="BA16" s="21">
        <v>0.14497757487850499</v>
      </c>
      <c r="BB16" s="21">
        <v>5.8256258580255703E-2</v>
      </c>
      <c r="BC16" s="21"/>
      <c r="BD16" s="21">
        <v>0.12824552108690301</v>
      </c>
      <c r="BE16" s="21"/>
      <c r="BF16" s="21">
        <v>0.13217679541197899</v>
      </c>
      <c r="BG16" s="21"/>
      <c r="BH16" s="21">
        <v>0.113270175582197</v>
      </c>
      <c r="BI16" s="21"/>
      <c r="BJ16" s="21">
        <v>7.8467109274621596E-2</v>
      </c>
      <c r="BK16" s="21"/>
      <c r="BL16" s="21">
        <v>0.25720305629545298</v>
      </c>
      <c r="BM16" s="21">
        <v>4.0946575089747E-2</v>
      </c>
      <c r="BN16" s="21">
        <v>0.20315440421526901</v>
      </c>
      <c r="BO16" s="21">
        <v>8.1484706145498603E-2</v>
      </c>
      <c r="BP16" s="21"/>
      <c r="BQ16" s="21">
        <v>9.0304048886655303E-2</v>
      </c>
      <c r="BR16" s="21">
        <v>0.14681683613350299</v>
      </c>
      <c r="BS16" s="21">
        <v>0.21918663649068601</v>
      </c>
      <c r="BT16" s="21">
        <v>0.12945502156771599</v>
      </c>
      <c r="BU16" s="21">
        <v>9.1150014283156097E-2</v>
      </c>
      <c r="BV16" s="21">
        <v>0.15428591438747299</v>
      </c>
      <c r="BW16" s="21"/>
      <c r="BX16" s="21">
        <v>7.0641763650289902E-2</v>
      </c>
      <c r="BY16" s="21">
        <v>0.12572906868653799</v>
      </c>
      <c r="BZ16" s="21">
        <v>0.19483761911370401</v>
      </c>
      <c r="CA16" s="21">
        <v>0.131266038468485</v>
      </c>
      <c r="CB16" s="21">
        <v>5.8292005346091302E-2</v>
      </c>
      <c r="CC16" s="21">
        <v>0.230973854707093</v>
      </c>
    </row>
    <row r="17" spans="2:81" x14ac:dyDescent="0.35">
      <c r="B17" s="18" t="s">
        <v>288</v>
      </c>
      <c r="C17" s="22">
        <v>0.45470350996262998</v>
      </c>
      <c r="D17" s="22">
        <v>0.42781054502678101</v>
      </c>
      <c r="E17" s="22">
        <v>0.48326479650742199</v>
      </c>
      <c r="F17" s="22"/>
      <c r="G17" s="22">
        <v>0.57668544833996405</v>
      </c>
      <c r="H17" s="22">
        <v>0.60983493698743696</v>
      </c>
      <c r="I17" s="22">
        <v>0.54345726851619502</v>
      </c>
      <c r="J17" s="22">
        <v>0.45225516934932403</v>
      </c>
      <c r="K17" s="22">
        <v>0.282102768038272</v>
      </c>
      <c r="L17" s="22">
        <v>0.26352982537770597</v>
      </c>
      <c r="M17" s="22"/>
      <c r="N17" s="22">
        <v>0.57774727159342598</v>
      </c>
      <c r="O17" s="22">
        <v>0.46908217117543399</v>
      </c>
      <c r="P17" s="22">
        <v>0.36057212200555</v>
      </c>
      <c r="Q17" s="22">
        <v>0.373259964309959</v>
      </c>
      <c r="R17" s="22"/>
      <c r="S17" s="22">
        <v>0.58946629745506796</v>
      </c>
      <c r="T17" s="22">
        <v>0.36514850051569803</v>
      </c>
      <c r="U17" s="22">
        <v>0.31623643490666298</v>
      </c>
      <c r="V17" s="22">
        <v>0.39664952767063</v>
      </c>
      <c r="W17" s="22">
        <v>0.47492719336031503</v>
      </c>
      <c r="X17" s="22">
        <v>0.55447682350987904</v>
      </c>
      <c r="Y17" s="22">
        <v>0.33564474144647799</v>
      </c>
      <c r="Z17" s="22">
        <v>0.47054233819476698</v>
      </c>
      <c r="AA17" s="22">
        <v>0.50153916677991195</v>
      </c>
      <c r="AB17" s="22">
        <v>0.41439464657242597</v>
      </c>
      <c r="AC17" s="22">
        <v>0.55990867391810695</v>
      </c>
      <c r="AD17" s="22">
        <v>0.47265911905017999</v>
      </c>
      <c r="AE17" s="22"/>
      <c r="AF17" s="22">
        <v>0.44280265592044599</v>
      </c>
      <c r="AG17" s="22">
        <v>0.43595368398128698</v>
      </c>
      <c r="AH17" s="22">
        <v>0.50434738823825198</v>
      </c>
      <c r="AI17" s="22">
        <v>0.45879855245580697</v>
      </c>
      <c r="AJ17" s="22"/>
      <c r="AK17" s="22">
        <v>0.57727173867202897</v>
      </c>
      <c r="AL17" s="22">
        <v>0.48636282707518202</v>
      </c>
      <c r="AM17" s="22"/>
      <c r="AN17" s="22">
        <v>0.66825633587336897</v>
      </c>
      <c r="AO17" s="22">
        <v>0.39712786138247602</v>
      </c>
      <c r="AP17" s="22">
        <v>0.46732413689500302</v>
      </c>
      <c r="AQ17" s="22">
        <v>0.34674610103071701</v>
      </c>
      <c r="AR17" s="22">
        <v>0.27543063627762299</v>
      </c>
      <c r="AS17" s="22">
        <v>0.38674764347749901</v>
      </c>
      <c r="AT17" s="22"/>
      <c r="AU17" s="22">
        <v>0.47607132880065101</v>
      </c>
      <c r="AV17" s="22">
        <v>0.42624574637684598</v>
      </c>
      <c r="AW17" s="22"/>
      <c r="AX17" s="22">
        <v>0.38006906453862899</v>
      </c>
      <c r="AY17" s="22">
        <v>0.47237404063100102</v>
      </c>
      <c r="AZ17" s="22"/>
      <c r="BA17" s="22">
        <v>0.404135537958068</v>
      </c>
      <c r="BB17" s="22">
        <v>0.71942054916471299</v>
      </c>
      <c r="BC17" s="22"/>
      <c r="BD17" s="22">
        <v>0.48263158014992302</v>
      </c>
      <c r="BE17" s="22"/>
      <c r="BF17" s="22">
        <v>0.47480618077468101</v>
      </c>
      <c r="BG17" s="22"/>
      <c r="BH17" s="22">
        <v>0.47142314043064298</v>
      </c>
      <c r="BI17" s="22"/>
      <c r="BJ17" s="22">
        <v>0.59133707028853899</v>
      </c>
      <c r="BK17" s="22"/>
      <c r="BL17" s="22">
        <v>2.2173728756264801E-2</v>
      </c>
      <c r="BM17" s="22">
        <v>0.81749584735798397</v>
      </c>
      <c r="BN17" s="22">
        <v>0.240669354887389</v>
      </c>
      <c r="BO17" s="22">
        <v>0.53005943969782998</v>
      </c>
      <c r="BP17" s="22"/>
      <c r="BQ17" s="22">
        <v>0.58841285909714403</v>
      </c>
      <c r="BR17" s="22">
        <v>0.44429918756178399</v>
      </c>
      <c r="BS17" s="22">
        <v>0.14899132552484501</v>
      </c>
      <c r="BT17" s="22">
        <v>0.47963982131460697</v>
      </c>
      <c r="BU17" s="22">
        <v>0.44757251088698802</v>
      </c>
      <c r="BV17" s="22">
        <v>0.379606922606324</v>
      </c>
      <c r="BW17" s="22"/>
      <c r="BX17" s="22">
        <v>0.67408807957889505</v>
      </c>
      <c r="BY17" s="22">
        <v>0.51894089481470895</v>
      </c>
      <c r="BZ17" s="22">
        <v>0.259213023144586</v>
      </c>
      <c r="CA17" s="22">
        <v>0.52421347462238699</v>
      </c>
      <c r="CB17" s="22">
        <v>0.51148773456880303</v>
      </c>
      <c r="CC17" s="22">
        <v>0.135992500356903</v>
      </c>
    </row>
    <row r="18" spans="2:81" x14ac:dyDescent="0.35">
      <c r="B18" s="16" t="s">
        <v>629</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CC22"/>
  <sheetViews>
    <sheetView showGridLines="0" topLeftCell="A2" workbookViewId="0">
      <pane xSplit="2" topLeftCell="C1" activePane="topRight" state="frozen"/>
      <selection pane="topRight" activeCell="BJ9" sqref="BJ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1325</v>
      </c>
      <c r="D7" s="10">
        <v>637</v>
      </c>
      <c r="E7" s="10">
        <v>686</v>
      </c>
      <c r="F7" s="10"/>
      <c r="G7" s="10">
        <v>194</v>
      </c>
      <c r="H7" s="10">
        <v>205</v>
      </c>
      <c r="I7" s="10">
        <v>222</v>
      </c>
      <c r="J7" s="10">
        <v>244</v>
      </c>
      <c r="K7" s="10">
        <v>189</v>
      </c>
      <c r="L7" s="10">
        <v>271</v>
      </c>
      <c r="M7" s="10"/>
      <c r="N7" s="10">
        <v>403</v>
      </c>
      <c r="O7" s="10">
        <v>344</v>
      </c>
      <c r="P7" s="10">
        <v>263</v>
      </c>
      <c r="Q7" s="10">
        <v>309</v>
      </c>
      <c r="R7" s="10"/>
      <c r="S7" s="10">
        <v>201</v>
      </c>
      <c r="T7" s="10">
        <v>175</v>
      </c>
      <c r="U7" s="10">
        <v>94</v>
      </c>
      <c r="V7" s="10">
        <v>102</v>
      </c>
      <c r="W7" s="10">
        <v>91</v>
      </c>
      <c r="X7" s="10">
        <v>109</v>
      </c>
      <c r="Y7" s="10">
        <v>116</v>
      </c>
      <c r="Z7" s="10">
        <v>60</v>
      </c>
      <c r="AA7" s="10">
        <v>136</v>
      </c>
      <c r="AB7" s="10">
        <v>137</v>
      </c>
      <c r="AC7" s="10">
        <v>56</v>
      </c>
      <c r="AD7" s="10">
        <v>48</v>
      </c>
      <c r="AE7" s="10"/>
      <c r="AF7" s="10">
        <v>1014</v>
      </c>
      <c r="AG7" s="10">
        <v>118</v>
      </c>
      <c r="AH7" s="10">
        <v>50</v>
      </c>
      <c r="AI7" s="10">
        <v>47</v>
      </c>
      <c r="AJ7" s="10"/>
      <c r="AK7" s="10">
        <v>96</v>
      </c>
      <c r="AL7" s="10">
        <v>112</v>
      </c>
      <c r="AM7" s="10"/>
      <c r="AN7" s="10">
        <v>337</v>
      </c>
      <c r="AO7" s="10">
        <v>349</v>
      </c>
      <c r="AP7" s="10">
        <v>175</v>
      </c>
      <c r="AQ7" s="10">
        <v>245</v>
      </c>
      <c r="AR7" s="10">
        <v>146</v>
      </c>
      <c r="AS7" s="10">
        <v>73</v>
      </c>
      <c r="AT7" s="10"/>
      <c r="AU7" s="10">
        <v>793</v>
      </c>
      <c r="AV7" s="10">
        <v>529</v>
      </c>
      <c r="AW7" s="10"/>
      <c r="AX7" s="10">
        <v>257</v>
      </c>
      <c r="AY7" s="10">
        <v>1068</v>
      </c>
      <c r="AZ7" s="10"/>
      <c r="BA7" s="10">
        <v>1097</v>
      </c>
      <c r="BB7" s="10">
        <v>220</v>
      </c>
      <c r="BC7" s="10"/>
      <c r="BD7" s="10">
        <v>762</v>
      </c>
      <c r="BE7" s="10"/>
      <c r="BF7" s="10">
        <v>693</v>
      </c>
      <c r="BG7" s="10"/>
      <c r="BH7" s="10">
        <v>102</v>
      </c>
      <c r="BI7" s="10"/>
      <c r="BJ7" s="10">
        <v>36</v>
      </c>
      <c r="BK7" s="10"/>
      <c r="BL7" s="10">
        <v>215</v>
      </c>
      <c r="BM7" s="10">
        <v>381</v>
      </c>
      <c r="BN7" s="10">
        <v>367</v>
      </c>
      <c r="BO7" s="10">
        <v>362</v>
      </c>
      <c r="BP7" s="10"/>
      <c r="BQ7" s="10">
        <v>422</v>
      </c>
      <c r="BR7" s="10">
        <v>260</v>
      </c>
      <c r="BS7" s="10">
        <v>146</v>
      </c>
      <c r="BT7" s="10">
        <v>143</v>
      </c>
      <c r="BU7" s="10">
        <v>81</v>
      </c>
      <c r="BV7" s="10">
        <v>179</v>
      </c>
      <c r="BW7" s="10"/>
      <c r="BX7" s="10">
        <v>295</v>
      </c>
      <c r="BY7" s="10">
        <v>210</v>
      </c>
      <c r="BZ7" s="10">
        <v>281</v>
      </c>
      <c r="CA7" s="10">
        <v>165</v>
      </c>
      <c r="CB7" s="10">
        <v>86</v>
      </c>
      <c r="CC7" s="10">
        <v>91</v>
      </c>
    </row>
    <row r="8" spans="2:81" ht="30" customHeight="1" x14ac:dyDescent="0.35">
      <c r="B8" s="11" t="s">
        <v>20</v>
      </c>
      <c r="C8" s="11">
        <v>1323</v>
      </c>
      <c r="D8" s="11">
        <v>648</v>
      </c>
      <c r="E8" s="11">
        <v>674</v>
      </c>
      <c r="F8" s="11"/>
      <c r="G8" s="11">
        <v>197</v>
      </c>
      <c r="H8" s="11">
        <v>226</v>
      </c>
      <c r="I8" s="11">
        <v>230</v>
      </c>
      <c r="J8" s="11">
        <v>239</v>
      </c>
      <c r="K8" s="11">
        <v>176</v>
      </c>
      <c r="L8" s="11">
        <v>255</v>
      </c>
      <c r="M8" s="11"/>
      <c r="N8" s="11">
        <v>390</v>
      </c>
      <c r="O8" s="11">
        <v>343</v>
      </c>
      <c r="P8" s="11">
        <v>271</v>
      </c>
      <c r="Q8" s="11">
        <v>313</v>
      </c>
      <c r="R8" s="11"/>
      <c r="S8" s="11">
        <v>200</v>
      </c>
      <c r="T8" s="11">
        <v>167</v>
      </c>
      <c r="U8" s="11">
        <v>102</v>
      </c>
      <c r="V8" s="11">
        <v>111</v>
      </c>
      <c r="W8" s="11">
        <v>91</v>
      </c>
      <c r="X8" s="11">
        <v>120</v>
      </c>
      <c r="Y8" s="11">
        <v>112</v>
      </c>
      <c r="Z8" s="11">
        <v>56</v>
      </c>
      <c r="AA8" s="11">
        <v>132</v>
      </c>
      <c r="AB8" s="11">
        <v>134</v>
      </c>
      <c r="AC8" s="11">
        <v>53</v>
      </c>
      <c r="AD8" s="11">
        <v>45</v>
      </c>
      <c r="AE8" s="11"/>
      <c r="AF8" s="11">
        <v>1020</v>
      </c>
      <c r="AG8" s="11">
        <v>116</v>
      </c>
      <c r="AH8" s="11">
        <v>47</v>
      </c>
      <c r="AI8" s="11">
        <v>45</v>
      </c>
      <c r="AJ8" s="11"/>
      <c r="AK8" s="11">
        <v>96</v>
      </c>
      <c r="AL8" s="11">
        <v>112</v>
      </c>
      <c r="AM8" s="11"/>
      <c r="AN8" s="11">
        <v>346</v>
      </c>
      <c r="AO8" s="11">
        <v>345</v>
      </c>
      <c r="AP8" s="11">
        <v>177</v>
      </c>
      <c r="AQ8" s="11">
        <v>242</v>
      </c>
      <c r="AR8" s="11">
        <v>140</v>
      </c>
      <c r="AS8" s="11">
        <v>73</v>
      </c>
      <c r="AT8" s="11"/>
      <c r="AU8" s="11">
        <v>785</v>
      </c>
      <c r="AV8" s="11">
        <v>535</v>
      </c>
      <c r="AW8" s="11"/>
      <c r="AX8" s="11">
        <v>253</v>
      </c>
      <c r="AY8" s="11">
        <v>1070</v>
      </c>
      <c r="AZ8" s="11"/>
      <c r="BA8" s="11">
        <v>1091</v>
      </c>
      <c r="BB8" s="11">
        <v>225</v>
      </c>
      <c r="BC8" s="11"/>
      <c r="BD8" s="11">
        <v>763</v>
      </c>
      <c r="BE8" s="11"/>
      <c r="BF8" s="11">
        <v>696</v>
      </c>
      <c r="BG8" s="11"/>
      <c r="BH8" s="11">
        <v>99</v>
      </c>
      <c r="BI8" s="11"/>
      <c r="BJ8" s="11">
        <v>34</v>
      </c>
      <c r="BK8" s="11"/>
      <c r="BL8" s="11">
        <v>213</v>
      </c>
      <c r="BM8" s="11">
        <v>391</v>
      </c>
      <c r="BN8" s="11">
        <v>359</v>
      </c>
      <c r="BO8" s="11">
        <v>361</v>
      </c>
      <c r="BP8" s="11"/>
      <c r="BQ8" s="11">
        <v>428</v>
      </c>
      <c r="BR8" s="11">
        <v>256</v>
      </c>
      <c r="BS8" s="11">
        <v>147</v>
      </c>
      <c r="BT8" s="11">
        <v>141</v>
      </c>
      <c r="BU8" s="11">
        <v>82</v>
      </c>
      <c r="BV8" s="11">
        <v>177</v>
      </c>
      <c r="BW8" s="11"/>
      <c r="BX8" s="11">
        <v>300</v>
      </c>
      <c r="BY8" s="11">
        <v>209</v>
      </c>
      <c r="BZ8" s="11">
        <v>280</v>
      </c>
      <c r="CA8" s="11">
        <v>165</v>
      </c>
      <c r="CB8" s="11">
        <v>87</v>
      </c>
      <c r="CC8" s="11">
        <v>92</v>
      </c>
    </row>
    <row r="9" spans="2:81" x14ac:dyDescent="0.35">
      <c r="B9" s="18" t="s">
        <v>281</v>
      </c>
      <c r="C9" s="17">
        <v>0.25063118572247201</v>
      </c>
      <c r="D9" s="17">
        <v>0.25129364667248999</v>
      </c>
      <c r="E9" s="17">
        <v>0.250693828449014</v>
      </c>
      <c r="F9" s="17"/>
      <c r="G9" s="17">
        <v>0.373502816723217</v>
      </c>
      <c r="H9" s="17">
        <v>0.31553940267358099</v>
      </c>
      <c r="I9" s="17">
        <v>0.26084321754258</v>
      </c>
      <c r="J9" s="17">
        <v>0.186573701272785</v>
      </c>
      <c r="K9" s="17">
        <v>0.17717387295982501</v>
      </c>
      <c r="L9" s="17">
        <v>0.19934816158823099</v>
      </c>
      <c r="M9" s="17"/>
      <c r="N9" s="17">
        <v>0.30271934155653402</v>
      </c>
      <c r="O9" s="17">
        <v>0.198219254383704</v>
      </c>
      <c r="P9" s="17">
        <v>0.236585924743592</v>
      </c>
      <c r="Q9" s="17">
        <v>0.256505149598731</v>
      </c>
      <c r="R9" s="17"/>
      <c r="S9" s="17">
        <v>0.36108043649740501</v>
      </c>
      <c r="T9" s="17">
        <v>0.22527571825689799</v>
      </c>
      <c r="U9" s="17">
        <v>0.13188497539969801</v>
      </c>
      <c r="V9" s="17">
        <v>0.18167751370080501</v>
      </c>
      <c r="W9" s="17">
        <v>0.25930875701031197</v>
      </c>
      <c r="X9" s="17">
        <v>0.18943509350569099</v>
      </c>
      <c r="Y9" s="17">
        <v>0.2244873558603</v>
      </c>
      <c r="Z9" s="17">
        <v>0.277630786187261</v>
      </c>
      <c r="AA9" s="17">
        <v>0.27189634747074498</v>
      </c>
      <c r="AB9" s="17">
        <v>0.29550765011480001</v>
      </c>
      <c r="AC9" s="17">
        <v>0.270886755488284</v>
      </c>
      <c r="AD9" s="17">
        <v>0.25080699910390503</v>
      </c>
      <c r="AE9" s="17"/>
      <c r="AF9" s="17">
        <v>0.24420580610231599</v>
      </c>
      <c r="AG9" s="17">
        <v>0.29081259938446302</v>
      </c>
      <c r="AH9" s="17">
        <v>0.26272440730042601</v>
      </c>
      <c r="AI9" s="17">
        <v>0.21379234004747699</v>
      </c>
      <c r="AJ9" s="17"/>
      <c r="AK9" s="17">
        <v>0.281653330510796</v>
      </c>
      <c r="AL9" s="17">
        <v>0.24531755470425001</v>
      </c>
      <c r="AM9" s="17"/>
      <c r="AN9" s="17">
        <v>0.38874955787895099</v>
      </c>
      <c r="AO9" s="17">
        <v>0.210541550070899</v>
      </c>
      <c r="AP9" s="17">
        <v>0.24650547283315499</v>
      </c>
      <c r="AQ9" s="17">
        <v>0.16583036356664499</v>
      </c>
      <c r="AR9" s="17">
        <v>0.16710474203290801</v>
      </c>
      <c r="AS9" s="17">
        <v>0.23705376740346901</v>
      </c>
      <c r="AT9" s="17"/>
      <c r="AU9" s="17">
        <v>0.255664050712341</v>
      </c>
      <c r="AV9" s="17">
        <v>0.244788341679882</v>
      </c>
      <c r="AW9" s="17"/>
      <c r="AX9" s="17">
        <v>0.192269366870187</v>
      </c>
      <c r="AY9" s="17">
        <v>0.26444899201864502</v>
      </c>
      <c r="AZ9" s="17"/>
      <c r="BA9" s="17">
        <v>0.22869157781445601</v>
      </c>
      <c r="BB9" s="17">
        <v>0.36550137230269902</v>
      </c>
      <c r="BC9" s="17"/>
      <c r="BD9" s="17">
        <v>0.29277794372544802</v>
      </c>
      <c r="BE9" s="17"/>
      <c r="BF9" s="17">
        <v>0.26876995397532899</v>
      </c>
      <c r="BG9" s="17"/>
      <c r="BH9" s="17">
        <v>0.314705798300847</v>
      </c>
      <c r="BI9" s="17"/>
      <c r="BJ9" s="17">
        <v>0.28462879820071901</v>
      </c>
      <c r="BK9" s="17"/>
      <c r="BL9" s="17">
        <v>7.9999492478411802E-2</v>
      </c>
      <c r="BM9" s="17">
        <v>0.46113313878808998</v>
      </c>
      <c r="BN9" s="17">
        <v>0.14504655800639299</v>
      </c>
      <c r="BO9" s="17">
        <v>0.22848053368804599</v>
      </c>
      <c r="BP9" s="17"/>
      <c r="BQ9" s="17">
        <v>0.31643163359691501</v>
      </c>
      <c r="BR9" s="17">
        <v>0.228237085641815</v>
      </c>
      <c r="BS9" s="17">
        <v>0.14226446698506101</v>
      </c>
      <c r="BT9" s="17">
        <v>0.28992349151983599</v>
      </c>
      <c r="BU9" s="17">
        <v>0.21618892249537999</v>
      </c>
      <c r="BV9" s="17">
        <v>0.202730009380099</v>
      </c>
      <c r="BW9" s="17"/>
      <c r="BX9" s="17">
        <v>0.37520720438733401</v>
      </c>
      <c r="BY9" s="17">
        <v>0.22330113491254999</v>
      </c>
      <c r="BZ9" s="17">
        <v>0.18569072450592899</v>
      </c>
      <c r="CA9" s="17">
        <v>0.28851810699775599</v>
      </c>
      <c r="CB9" s="17">
        <v>0.266860031503038</v>
      </c>
      <c r="CC9" s="17">
        <v>0.11514871928550099</v>
      </c>
    </row>
    <row r="10" spans="2:81" x14ac:dyDescent="0.35">
      <c r="B10" s="18" t="s">
        <v>282</v>
      </c>
      <c r="C10" s="17">
        <v>0.35646331286977301</v>
      </c>
      <c r="D10" s="17">
        <v>0.348540585741835</v>
      </c>
      <c r="E10" s="17">
        <v>0.36371761634455602</v>
      </c>
      <c r="F10" s="17"/>
      <c r="G10" s="17">
        <v>0.29339002722290503</v>
      </c>
      <c r="H10" s="17">
        <v>0.41750292794927302</v>
      </c>
      <c r="I10" s="17">
        <v>0.42140710979920099</v>
      </c>
      <c r="J10" s="17">
        <v>0.39002499565966298</v>
      </c>
      <c r="K10" s="17">
        <v>0.353988132310598</v>
      </c>
      <c r="L10" s="17">
        <v>0.262615418142784</v>
      </c>
      <c r="M10" s="17"/>
      <c r="N10" s="17">
        <v>0.38407350876208002</v>
      </c>
      <c r="O10" s="17">
        <v>0.40410882330596298</v>
      </c>
      <c r="P10" s="17">
        <v>0.30425545377801599</v>
      </c>
      <c r="Q10" s="17">
        <v>0.31889473448396</v>
      </c>
      <c r="R10" s="17"/>
      <c r="S10" s="17">
        <v>0.36965821050139203</v>
      </c>
      <c r="T10" s="17">
        <v>0.363703831006221</v>
      </c>
      <c r="U10" s="17">
        <v>0.38569847850396499</v>
      </c>
      <c r="V10" s="17">
        <v>0.39513558374897401</v>
      </c>
      <c r="W10" s="17">
        <v>0.301096666583199</v>
      </c>
      <c r="X10" s="17">
        <v>0.42571098927675499</v>
      </c>
      <c r="Y10" s="17">
        <v>0.287204831909944</v>
      </c>
      <c r="Z10" s="17">
        <v>0.36067778301444098</v>
      </c>
      <c r="AA10" s="17">
        <v>0.359158350366931</v>
      </c>
      <c r="AB10" s="17">
        <v>0.33718873646111103</v>
      </c>
      <c r="AC10" s="17">
        <v>0.28359551130275501</v>
      </c>
      <c r="AD10" s="17">
        <v>0.33864208258412298</v>
      </c>
      <c r="AE10" s="17"/>
      <c r="AF10" s="17">
        <v>0.35706078750315201</v>
      </c>
      <c r="AG10" s="17">
        <v>0.34750757608413901</v>
      </c>
      <c r="AH10" s="17">
        <v>0.31803656605631297</v>
      </c>
      <c r="AI10" s="17">
        <v>0.29808249181429702</v>
      </c>
      <c r="AJ10" s="17"/>
      <c r="AK10" s="17">
        <v>0.40698380156103198</v>
      </c>
      <c r="AL10" s="17">
        <v>0.40490229255252802</v>
      </c>
      <c r="AM10" s="17"/>
      <c r="AN10" s="17">
        <v>0.35409603341951001</v>
      </c>
      <c r="AO10" s="17">
        <v>0.35011078155770398</v>
      </c>
      <c r="AP10" s="17">
        <v>0.31711558360648801</v>
      </c>
      <c r="AQ10" s="17">
        <v>0.395256796498484</v>
      </c>
      <c r="AR10" s="17">
        <v>0.341581532210954</v>
      </c>
      <c r="AS10" s="17">
        <v>0.39274443709796097</v>
      </c>
      <c r="AT10" s="17"/>
      <c r="AU10" s="17">
        <v>0.370552843605226</v>
      </c>
      <c r="AV10" s="17">
        <v>0.335921809668144</v>
      </c>
      <c r="AW10" s="17"/>
      <c r="AX10" s="17">
        <v>0.39630432160097501</v>
      </c>
      <c r="AY10" s="17">
        <v>0.34703051327376799</v>
      </c>
      <c r="AZ10" s="17"/>
      <c r="BA10" s="17">
        <v>0.34653662408353603</v>
      </c>
      <c r="BB10" s="17">
        <v>0.41262995257518498</v>
      </c>
      <c r="BC10" s="17"/>
      <c r="BD10" s="17">
        <v>0.33761790804038699</v>
      </c>
      <c r="BE10" s="17"/>
      <c r="BF10" s="17">
        <v>0.35560221018962401</v>
      </c>
      <c r="BG10" s="17"/>
      <c r="BH10" s="17">
        <v>0.36098080262212301</v>
      </c>
      <c r="BI10" s="17"/>
      <c r="BJ10" s="17">
        <v>0.32664886742155003</v>
      </c>
      <c r="BK10" s="17"/>
      <c r="BL10" s="17">
        <v>0.26457817230823899</v>
      </c>
      <c r="BM10" s="17">
        <v>0.39667273123032099</v>
      </c>
      <c r="BN10" s="17">
        <v>0.32808026016497399</v>
      </c>
      <c r="BO10" s="17">
        <v>0.39536820453619498</v>
      </c>
      <c r="BP10" s="17"/>
      <c r="BQ10" s="17">
        <v>0.39196034003976699</v>
      </c>
      <c r="BR10" s="17">
        <v>0.379829289126773</v>
      </c>
      <c r="BS10" s="17">
        <v>0.225881532610819</v>
      </c>
      <c r="BT10" s="17">
        <v>0.380351585618042</v>
      </c>
      <c r="BU10" s="17">
        <v>0.33099309677979</v>
      </c>
      <c r="BV10" s="17">
        <v>0.29822060008852602</v>
      </c>
      <c r="BW10" s="17"/>
      <c r="BX10" s="17">
        <v>0.38128623561214497</v>
      </c>
      <c r="BY10" s="17">
        <v>0.44493258830472299</v>
      </c>
      <c r="BZ10" s="17">
        <v>0.27282675285042601</v>
      </c>
      <c r="CA10" s="17">
        <v>0.38116015647176799</v>
      </c>
      <c r="CB10" s="17">
        <v>0.35257632685989998</v>
      </c>
      <c r="CC10" s="17">
        <v>0.27671448868170601</v>
      </c>
    </row>
    <row r="11" spans="2:81" x14ac:dyDescent="0.35">
      <c r="B11" s="18" t="s">
        <v>283</v>
      </c>
      <c r="C11" s="17">
        <v>0.222907557665532</v>
      </c>
      <c r="D11" s="17">
        <v>0.230652902684955</v>
      </c>
      <c r="E11" s="17">
        <v>0.21608212097251001</v>
      </c>
      <c r="F11" s="17"/>
      <c r="G11" s="17">
        <v>0.183630737250427</v>
      </c>
      <c r="H11" s="17">
        <v>0.149351061358693</v>
      </c>
      <c r="I11" s="17">
        <v>0.196294959528753</v>
      </c>
      <c r="J11" s="17">
        <v>0.26255889075561001</v>
      </c>
      <c r="K11" s="17">
        <v>0.231851499227825</v>
      </c>
      <c r="L11" s="17">
        <v>0.29932613919902001</v>
      </c>
      <c r="M11" s="17"/>
      <c r="N11" s="17">
        <v>0.17883576471835499</v>
      </c>
      <c r="O11" s="17">
        <v>0.25396878314631199</v>
      </c>
      <c r="P11" s="17">
        <v>0.24888130569098599</v>
      </c>
      <c r="Q11" s="17">
        <v>0.21901085329983</v>
      </c>
      <c r="R11" s="17"/>
      <c r="S11" s="17">
        <v>0.17378061870561101</v>
      </c>
      <c r="T11" s="17">
        <v>0.23280821064926999</v>
      </c>
      <c r="U11" s="17">
        <v>0.226809575843399</v>
      </c>
      <c r="V11" s="17">
        <v>0.27447190614392197</v>
      </c>
      <c r="W11" s="17">
        <v>0.23472902923748401</v>
      </c>
      <c r="X11" s="17">
        <v>0.197644249591968</v>
      </c>
      <c r="Y11" s="17">
        <v>0.286101273235218</v>
      </c>
      <c r="Z11" s="17">
        <v>0.229620795172783</v>
      </c>
      <c r="AA11" s="17">
        <v>0.22115132204056201</v>
      </c>
      <c r="AB11" s="17">
        <v>0.194248567745783</v>
      </c>
      <c r="AC11" s="17">
        <v>0.180297624453502</v>
      </c>
      <c r="AD11" s="17">
        <v>0.286614236563143</v>
      </c>
      <c r="AE11" s="17"/>
      <c r="AF11" s="17">
        <v>0.225063501301558</v>
      </c>
      <c r="AG11" s="17">
        <v>0.20039494882898301</v>
      </c>
      <c r="AH11" s="17">
        <v>0.17812168566348299</v>
      </c>
      <c r="AI11" s="17">
        <v>0.38279954076439698</v>
      </c>
      <c r="AJ11" s="17"/>
      <c r="AK11" s="17">
        <v>0.17497417259881501</v>
      </c>
      <c r="AL11" s="17">
        <v>0.19215017688661101</v>
      </c>
      <c r="AM11" s="17"/>
      <c r="AN11" s="17">
        <v>0.149527878029515</v>
      </c>
      <c r="AO11" s="17">
        <v>0.269808279958071</v>
      </c>
      <c r="AP11" s="17">
        <v>0.27534693950859901</v>
      </c>
      <c r="AQ11" s="17">
        <v>0.21289134744188901</v>
      </c>
      <c r="AR11" s="17">
        <v>0.27824903768454001</v>
      </c>
      <c r="AS11" s="17">
        <v>0.14944850961107101</v>
      </c>
      <c r="AT11" s="17"/>
      <c r="AU11" s="17">
        <v>0.20288505049876501</v>
      </c>
      <c r="AV11" s="17">
        <v>0.253653976323652</v>
      </c>
      <c r="AW11" s="17"/>
      <c r="AX11" s="17">
        <v>0.19880144314099901</v>
      </c>
      <c r="AY11" s="17">
        <v>0.22861494697593701</v>
      </c>
      <c r="AZ11" s="17"/>
      <c r="BA11" s="17">
        <v>0.24114978735925499</v>
      </c>
      <c r="BB11" s="17">
        <v>0.129268862329846</v>
      </c>
      <c r="BC11" s="17"/>
      <c r="BD11" s="17">
        <v>0.20256396468117799</v>
      </c>
      <c r="BE11" s="17"/>
      <c r="BF11" s="17">
        <v>0.20702515483878001</v>
      </c>
      <c r="BG11" s="17"/>
      <c r="BH11" s="17">
        <v>0.21225437754853099</v>
      </c>
      <c r="BI11" s="17"/>
      <c r="BJ11" s="17">
        <v>0.16646322334209501</v>
      </c>
      <c r="BK11" s="17"/>
      <c r="BL11" s="17">
        <v>0.30566922528032697</v>
      </c>
      <c r="BM11" s="17">
        <v>7.4250754340342104E-2</v>
      </c>
      <c r="BN11" s="17">
        <v>0.30027559657281699</v>
      </c>
      <c r="BO11" s="17">
        <v>0.25802133506307001</v>
      </c>
      <c r="BP11" s="17"/>
      <c r="BQ11" s="17">
        <v>0.16627415012320501</v>
      </c>
      <c r="BR11" s="17">
        <v>0.20573760581829001</v>
      </c>
      <c r="BS11" s="17">
        <v>0.35797836443442799</v>
      </c>
      <c r="BT11" s="17">
        <v>0.20516456875594899</v>
      </c>
      <c r="BU11" s="17">
        <v>0.276988523836603</v>
      </c>
      <c r="BV11" s="17">
        <v>0.27351502415000201</v>
      </c>
      <c r="BW11" s="17"/>
      <c r="BX11" s="17">
        <v>0.14148055819306499</v>
      </c>
      <c r="BY11" s="17">
        <v>0.17204151220219699</v>
      </c>
      <c r="BZ11" s="17">
        <v>0.288316458451226</v>
      </c>
      <c r="CA11" s="17">
        <v>0.211375074841335</v>
      </c>
      <c r="CB11" s="17">
        <v>0.21667399492293801</v>
      </c>
      <c r="CC11" s="17">
        <v>0.32165121614960002</v>
      </c>
    </row>
    <row r="12" spans="2:81" x14ac:dyDescent="0.35">
      <c r="B12" s="18" t="s">
        <v>284</v>
      </c>
      <c r="C12" s="17">
        <v>6.4321373621687494E-2</v>
      </c>
      <c r="D12" s="17">
        <v>5.38825160363113E-2</v>
      </c>
      <c r="E12" s="17">
        <v>7.4538619912408705E-2</v>
      </c>
      <c r="F12" s="17"/>
      <c r="G12" s="17">
        <v>7.7180987032075002E-2</v>
      </c>
      <c r="H12" s="17">
        <v>5.6222500472046098E-2</v>
      </c>
      <c r="I12" s="17">
        <v>4.1017996112340402E-2</v>
      </c>
      <c r="J12" s="17">
        <v>6.1249654270705299E-2</v>
      </c>
      <c r="K12" s="17">
        <v>5.9686918387325899E-2</v>
      </c>
      <c r="L12" s="17">
        <v>8.8686421802654306E-2</v>
      </c>
      <c r="M12" s="17"/>
      <c r="N12" s="17">
        <v>4.8847261252103702E-2</v>
      </c>
      <c r="O12" s="17">
        <v>8.1115113071928494E-2</v>
      </c>
      <c r="P12" s="17">
        <v>6.5621324512615403E-2</v>
      </c>
      <c r="Q12" s="17">
        <v>6.5305340460538694E-2</v>
      </c>
      <c r="R12" s="17"/>
      <c r="S12" s="17">
        <v>2.78705182359705E-2</v>
      </c>
      <c r="T12" s="17">
        <v>5.2148465616034402E-2</v>
      </c>
      <c r="U12" s="17">
        <v>6.4536663269410405E-2</v>
      </c>
      <c r="V12" s="17">
        <v>7.9936298950872606E-2</v>
      </c>
      <c r="W12" s="17">
        <v>7.4580176998249606E-2</v>
      </c>
      <c r="X12" s="17">
        <v>8.7161880338906303E-2</v>
      </c>
      <c r="Y12" s="17">
        <v>0.111016420483184</v>
      </c>
      <c r="Z12" s="17">
        <v>6.6370385685461095E-2</v>
      </c>
      <c r="AA12" s="17">
        <v>5.5758007191957698E-2</v>
      </c>
      <c r="AB12" s="17">
        <v>5.8994463553008601E-2</v>
      </c>
      <c r="AC12" s="17">
        <v>9.0776767038920597E-2</v>
      </c>
      <c r="AD12" s="17">
        <v>4.1759718261031503E-2</v>
      </c>
      <c r="AE12" s="17"/>
      <c r="AF12" s="17">
        <v>6.5942171385334994E-2</v>
      </c>
      <c r="AG12" s="17">
        <v>7.0385423030590102E-2</v>
      </c>
      <c r="AH12" s="17">
        <v>8.19931974779054E-2</v>
      </c>
      <c r="AI12" s="17">
        <v>4.2422169135982797E-2</v>
      </c>
      <c r="AJ12" s="17"/>
      <c r="AK12" s="17">
        <v>4.1246863891725501E-2</v>
      </c>
      <c r="AL12" s="17">
        <v>7.1060698217833604E-2</v>
      </c>
      <c r="AM12" s="17"/>
      <c r="AN12" s="17">
        <v>6.1108985179603101E-2</v>
      </c>
      <c r="AO12" s="17">
        <v>5.3853722746031202E-2</v>
      </c>
      <c r="AP12" s="17">
        <v>6.9661567928389498E-2</v>
      </c>
      <c r="AQ12" s="17">
        <v>6.6903808334660406E-2</v>
      </c>
      <c r="AR12" s="17">
        <v>6.3156352896916804E-2</v>
      </c>
      <c r="AS12" s="17">
        <v>0.10953308779003</v>
      </c>
      <c r="AT12" s="17"/>
      <c r="AU12" s="17">
        <v>6.5798533690055006E-2</v>
      </c>
      <c r="AV12" s="17">
        <v>6.25496704012342E-2</v>
      </c>
      <c r="AW12" s="17"/>
      <c r="AX12" s="17">
        <v>6.1733404472737598E-2</v>
      </c>
      <c r="AY12" s="17">
        <v>6.4934103949561103E-2</v>
      </c>
      <c r="AZ12" s="17"/>
      <c r="BA12" s="17">
        <v>6.9008285455978799E-2</v>
      </c>
      <c r="BB12" s="17">
        <v>4.3748955124473798E-2</v>
      </c>
      <c r="BC12" s="17"/>
      <c r="BD12" s="17">
        <v>5.78461226128568E-2</v>
      </c>
      <c r="BE12" s="17"/>
      <c r="BF12" s="17">
        <v>6.3657567199119094E-2</v>
      </c>
      <c r="BG12" s="17"/>
      <c r="BH12" s="17">
        <v>4.2333506910256002E-2</v>
      </c>
      <c r="BI12" s="17"/>
      <c r="BJ12" s="17">
        <v>2.82395882471475E-2</v>
      </c>
      <c r="BK12" s="17"/>
      <c r="BL12" s="17">
        <v>0.134049780173775</v>
      </c>
      <c r="BM12" s="17">
        <v>2.02048473820087E-2</v>
      </c>
      <c r="BN12" s="17">
        <v>8.4233549230663105E-2</v>
      </c>
      <c r="BO12" s="17">
        <v>5.1132276431269198E-2</v>
      </c>
      <c r="BP12" s="17"/>
      <c r="BQ12" s="17">
        <v>5.5405408922386302E-2</v>
      </c>
      <c r="BR12" s="17">
        <v>6.4792192873769194E-2</v>
      </c>
      <c r="BS12" s="17">
        <v>9.6445313313551606E-2</v>
      </c>
      <c r="BT12" s="17">
        <v>2.7074360992419201E-2</v>
      </c>
      <c r="BU12" s="17">
        <v>4.9534879776045301E-2</v>
      </c>
      <c r="BV12" s="17">
        <v>0.112830229008665</v>
      </c>
      <c r="BW12" s="17"/>
      <c r="BX12" s="17">
        <v>5.6961737534882997E-2</v>
      </c>
      <c r="BY12" s="17">
        <v>6.0215538187541898E-2</v>
      </c>
      <c r="BZ12" s="17">
        <v>8.5046938634366298E-2</v>
      </c>
      <c r="CA12" s="17">
        <v>3.4856868126320301E-2</v>
      </c>
      <c r="CB12" s="17">
        <v>3.6155224147193202E-2</v>
      </c>
      <c r="CC12" s="17">
        <v>0.15501379048767999</v>
      </c>
    </row>
    <row r="13" spans="2:81" x14ac:dyDescent="0.35">
      <c r="B13" s="18" t="s">
        <v>285</v>
      </c>
      <c r="C13" s="17">
        <v>6.4096102215462497E-2</v>
      </c>
      <c r="D13" s="17">
        <v>8.2148993489370395E-2</v>
      </c>
      <c r="E13" s="17">
        <v>4.5483410490529098E-2</v>
      </c>
      <c r="F13" s="17"/>
      <c r="G13" s="17">
        <v>3.70108257242385E-2</v>
      </c>
      <c r="H13" s="17">
        <v>3.3734009869687998E-2</v>
      </c>
      <c r="I13" s="17">
        <v>4.3589719067457802E-2</v>
      </c>
      <c r="J13" s="17">
        <v>5.4316393296255198E-2</v>
      </c>
      <c r="K13" s="17">
        <v>0.109731370435418</v>
      </c>
      <c r="L13" s="17">
        <v>0.10828548475380401</v>
      </c>
      <c r="M13" s="17"/>
      <c r="N13" s="17">
        <v>4.5522163123014103E-2</v>
      </c>
      <c r="O13" s="17">
        <v>4.05271090933393E-2</v>
      </c>
      <c r="P13" s="17">
        <v>9.4175224870778104E-2</v>
      </c>
      <c r="Q13" s="17">
        <v>8.2302690128506995E-2</v>
      </c>
      <c r="R13" s="17"/>
      <c r="S13" s="17">
        <v>4.1963596471034099E-2</v>
      </c>
      <c r="T13" s="17">
        <v>9.8702879864062301E-2</v>
      </c>
      <c r="U13" s="17">
        <v>0.13546749493812599</v>
      </c>
      <c r="V13" s="17">
        <v>2.8839536940925E-2</v>
      </c>
      <c r="W13" s="17">
        <v>8.6533401051609504E-2</v>
      </c>
      <c r="X13" s="17">
        <v>8.0730227302450705E-2</v>
      </c>
      <c r="Y13" s="17">
        <v>4.0428403025882999E-2</v>
      </c>
      <c r="Z13" s="17">
        <v>1.6984521236251399E-2</v>
      </c>
      <c r="AA13" s="17">
        <v>5.7172846856383797E-2</v>
      </c>
      <c r="AB13" s="17">
        <v>7.8725615899883999E-2</v>
      </c>
      <c r="AC13" s="17">
        <v>1.6169745715073802E-2</v>
      </c>
      <c r="AD13" s="17">
        <v>2.11505548152199E-2</v>
      </c>
      <c r="AE13" s="17"/>
      <c r="AF13" s="17">
        <v>6.5929290987943603E-2</v>
      </c>
      <c r="AG13" s="17">
        <v>6.5913378760390995E-2</v>
      </c>
      <c r="AH13" s="17">
        <v>3.8308194964841599E-2</v>
      </c>
      <c r="AI13" s="17">
        <v>2.1486074405066499E-2</v>
      </c>
      <c r="AJ13" s="17"/>
      <c r="AK13" s="17">
        <v>7.4957533115089695E-2</v>
      </c>
      <c r="AL13" s="17">
        <v>2.6917684983584898E-2</v>
      </c>
      <c r="AM13" s="17"/>
      <c r="AN13" s="17">
        <v>2.9349496853667299E-2</v>
      </c>
      <c r="AO13" s="17">
        <v>7.5396478918700799E-2</v>
      </c>
      <c r="AP13" s="17">
        <v>5.2708397684078097E-2</v>
      </c>
      <c r="AQ13" s="17">
        <v>9.8479748554651497E-2</v>
      </c>
      <c r="AR13" s="17">
        <v>8.9478367706112796E-2</v>
      </c>
      <c r="AS13" s="17">
        <v>4.0315247838715901E-2</v>
      </c>
      <c r="AT13" s="17"/>
      <c r="AU13" s="17">
        <v>6.4112506595614294E-2</v>
      </c>
      <c r="AV13" s="17">
        <v>6.2308197639626597E-2</v>
      </c>
      <c r="AW13" s="17"/>
      <c r="AX13" s="17">
        <v>8.8847642618248401E-2</v>
      </c>
      <c r="AY13" s="17">
        <v>5.8235901187745298E-2</v>
      </c>
      <c r="AZ13" s="17"/>
      <c r="BA13" s="17">
        <v>7.3070124875816198E-2</v>
      </c>
      <c r="BB13" s="17">
        <v>1.4635271219309199E-2</v>
      </c>
      <c r="BC13" s="17"/>
      <c r="BD13" s="17">
        <v>6.8996749796673501E-2</v>
      </c>
      <c r="BE13" s="17"/>
      <c r="BF13" s="17">
        <v>7.0311886321805503E-2</v>
      </c>
      <c r="BG13" s="17"/>
      <c r="BH13" s="17">
        <v>6.9725514618244E-2</v>
      </c>
      <c r="BI13" s="17"/>
      <c r="BJ13" s="17">
        <v>5.3315013484841703E-2</v>
      </c>
      <c r="BK13" s="17"/>
      <c r="BL13" s="17">
        <v>0.1317099808053</v>
      </c>
      <c r="BM13" s="17">
        <v>3.2968263956610802E-2</v>
      </c>
      <c r="BN13" s="17">
        <v>8.9063990952342895E-2</v>
      </c>
      <c r="BO13" s="17">
        <v>3.3075729555950402E-2</v>
      </c>
      <c r="BP13" s="17"/>
      <c r="BQ13" s="17">
        <v>3.9906035837519699E-2</v>
      </c>
      <c r="BR13" s="17">
        <v>6.5793410757105097E-2</v>
      </c>
      <c r="BS13" s="17">
        <v>0.12956567112963399</v>
      </c>
      <c r="BT13" s="17">
        <v>6.7639172001106806E-2</v>
      </c>
      <c r="BU13" s="17">
        <v>5.2290121068424601E-2</v>
      </c>
      <c r="BV13" s="17">
        <v>7.9896342316394794E-2</v>
      </c>
      <c r="BW13" s="17"/>
      <c r="BX13" s="17">
        <v>2.5750957682019099E-2</v>
      </c>
      <c r="BY13" s="17">
        <v>5.39765662334626E-2</v>
      </c>
      <c r="BZ13" s="17">
        <v>0.11599334764046899</v>
      </c>
      <c r="CA13" s="17">
        <v>5.7836479589448299E-2</v>
      </c>
      <c r="CB13" s="17">
        <v>3.5617666416022299E-2</v>
      </c>
      <c r="CC13" s="17">
        <v>6.5702970862075702E-2</v>
      </c>
    </row>
    <row r="14" spans="2:81" x14ac:dyDescent="0.35">
      <c r="B14" s="18" t="s">
        <v>171</v>
      </c>
      <c r="C14" s="17">
        <v>4.1580467905074199E-2</v>
      </c>
      <c r="D14" s="17">
        <v>3.3481355375037901E-2</v>
      </c>
      <c r="E14" s="17">
        <v>4.9484403830983202E-2</v>
      </c>
      <c r="F14" s="17"/>
      <c r="G14" s="17">
        <v>3.5284606047138602E-2</v>
      </c>
      <c r="H14" s="17">
        <v>2.76500976767187E-2</v>
      </c>
      <c r="I14" s="17">
        <v>3.6846997949667198E-2</v>
      </c>
      <c r="J14" s="17">
        <v>4.5276364744981201E-2</v>
      </c>
      <c r="K14" s="17">
        <v>6.7568206679008203E-2</v>
      </c>
      <c r="L14" s="17">
        <v>4.1738374513507003E-2</v>
      </c>
      <c r="M14" s="17"/>
      <c r="N14" s="17">
        <v>4.0001960587913603E-2</v>
      </c>
      <c r="O14" s="17">
        <v>2.2060916998753299E-2</v>
      </c>
      <c r="P14" s="17">
        <v>5.0480766404012702E-2</v>
      </c>
      <c r="Q14" s="17">
        <v>5.7981232028434103E-2</v>
      </c>
      <c r="R14" s="17"/>
      <c r="S14" s="17">
        <v>2.5646619588588E-2</v>
      </c>
      <c r="T14" s="17">
        <v>2.73608946075144E-2</v>
      </c>
      <c r="U14" s="17">
        <v>5.5602812045402197E-2</v>
      </c>
      <c r="V14" s="17">
        <v>3.9939160514501297E-2</v>
      </c>
      <c r="W14" s="17">
        <v>4.3751969119145098E-2</v>
      </c>
      <c r="X14" s="17">
        <v>1.93175599842287E-2</v>
      </c>
      <c r="Y14" s="17">
        <v>5.0761715485470003E-2</v>
      </c>
      <c r="Z14" s="17">
        <v>4.8715728703802301E-2</v>
      </c>
      <c r="AA14" s="17">
        <v>3.486312607342E-2</v>
      </c>
      <c r="AB14" s="17">
        <v>3.5334966225412601E-2</v>
      </c>
      <c r="AC14" s="17">
        <v>0.15827359600146501</v>
      </c>
      <c r="AD14" s="17">
        <v>6.1026408672577602E-2</v>
      </c>
      <c r="AE14" s="17"/>
      <c r="AF14" s="17">
        <v>4.17984427196951E-2</v>
      </c>
      <c r="AG14" s="17">
        <v>2.4986073911433201E-2</v>
      </c>
      <c r="AH14" s="17">
        <v>0.120815948537031</v>
      </c>
      <c r="AI14" s="17">
        <v>4.141738383278E-2</v>
      </c>
      <c r="AJ14" s="17"/>
      <c r="AK14" s="17">
        <v>2.0184298322542701E-2</v>
      </c>
      <c r="AL14" s="17">
        <v>5.9651592655192501E-2</v>
      </c>
      <c r="AM14" s="17"/>
      <c r="AN14" s="17">
        <v>1.71680486387536E-2</v>
      </c>
      <c r="AO14" s="17">
        <v>4.0289186748593497E-2</v>
      </c>
      <c r="AP14" s="17">
        <v>3.8662038439290301E-2</v>
      </c>
      <c r="AQ14" s="17">
        <v>6.063793560367E-2</v>
      </c>
      <c r="AR14" s="17">
        <v>6.0429967468567998E-2</v>
      </c>
      <c r="AS14" s="17">
        <v>7.0904950258753194E-2</v>
      </c>
      <c r="AT14" s="17"/>
      <c r="AU14" s="17">
        <v>4.0987014897998802E-2</v>
      </c>
      <c r="AV14" s="17">
        <v>4.0778004287460798E-2</v>
      </c>
      <c r="AW14" s="17"/>
      <c r="AX14" s="17">
        <v>6.2043821296853999E-2</v>
      </c>
      <c r="AY14" s="17">
        <v>3.6735542594342703E-2</v>
      </c>
      <c r="AZ14" s="17"/>
      <c r="BA14" s="17">
        <v>4.1543600410958101E-2</v>
      </c>
      <c r="BB14" s="17">
        <v>3.4215586448486698E-2</v>
      </c>
      <c r="BC14" s="17"/>
      <c r="BD14" s="17">
        <v>4.01973111434566E-2</v>
      </c>
      <c r="BE14" s="17"/>
      <c r="BF14" s="17">
        <v>3.46332274753424E-2</v>
      </c>
      <c r="BG14" s="17"/>
      <c r="BH14" s="17">
        <v>0</v>
      </c>
      <c r="BI14" s="17"/>
      <c r="BJ14" s="17">
        <v>0.140704509303646</v>
      </c>
      <c r="BK14" s="17"/>
      <c r="BL14" s="17">
        <v>8.3993348953947097E-2</v>
      </c>
      <c r="BM14" s="17">
        <v>1.4770264302627199E-2</v>
      </c>
      <c r="BN14" s="17">
        <v>5.3300045072809998E-2</v>
      </c>
      <c r="BO14" s="17">
        <v>3.3921920725470303E-2</v>
      </c>
      <c r="BP14" s="17"/>
      <c r="BQ14" s="17">
        <v>3.0022431480207099E-2</v>
      </c>
      <c r="BR14" s="17">
        <v>5.5610415782248103E-2</v>
      </c>
      <c r="BS14" s="17">
        <v>4.7864651526505902E-2</v>
      </c>
      <c r="BT14" s="17">
        <v>2.9846821112646402E-2</v>
      </c>
      <c r="BU14" s="17">
        <v>7.4004456043758202E-2</v>
      </c>
      <c r="BV14" s="17">
        <v>3.2807795056312303E-2</v>
      </c>
      <c r="BW14" s="17"/>
      <c r="BX14" s="17">
        <v>1.9313306590554399E-2</v>
      </c>
      <c r="BY14" s="17">
        <v>4.5532660159525701E-2</v>
      </c>
      <c r="BZ14" s="17">
        <v>5.21257779175835E-2</v>
      </c>
      <c r="CA14" s="17">
        <v>2.6253313973372199E-2</v>
      </c>
      <c r="CB14" s="17">
        <v>9.2116756150908599E-2</v>
      </c>
      <c r="CC14" s="17">
        <v>6.57688145334379E-2</v>
      </c>
    </row>
    <row r="15" spans="2:81" x14ac:dyDescent="0.35">
      <c r="B15" s="18" t="s">
        <v>286</v>
      </c>
      <c r="C15" s="21">
        <v>0.60709449859224396</v>
      </c>
      <c r="D15" s="21">
        <v>0.59983423241432499</v>
      </c>
      <c r="E15" s="21">
        <v>0.61441144479356902</v>
      </c>
      <c r="F15" s="21"/>
      <c r="G15" s="21">
        <v>0.66689284394612103</v>
      </c>
      <c r="H15" s="21">
        <v>0.73304233062285495</v>
      </c>
      <c r="I15" s="21">
        <v>0.68225032734178204</v>
      </c>
      <c r="J15" s="21">
        <v>0.57659869693244803</v>
      </c>
      <c r="K15" s="21">
        <v>0.53116200527042301</v>
      </c>
      <c r="L15" s="21">
        <v>0.46196357973101498</v>
      </c>
      <c r="M15" s="21"/>
      <c r="N15" s="21">
        <v>0.68679285031861403</v>
      </c>
      <c r="O15" s="21">
        <v>0.60232807768966701</v>
      </c>
      <c r="P15" s="21">
        <v>0.54084137852160796</v>
      </c>
      <c r="Q15" s="21">
        <v>0.57539988408269105</v>
      </c>
      <c r="R15" s="21"/>
      <c r="S15" s="21">
        <v>0.73073864699879698</v>
      </c>
      <c r="T15" s="21">
        <v>0.58897954926311902</v>
      </c>
      <c r="U15" s="21">
        <v>0.517583453903663</v>
      </c>
      <c r="V15" s="21">
        <v>0.57681309744977904</v>
      </c>
      <c r="W15" s="21">
        <v>0.56040542359351098</v>
      </c>
      <c r="X15" s="21">
        <v>0.61514608278244698</v>
      </c>
      <c r="Y15" s="21">
        <v>0.51169218777024394</v>
      </c>
      <c r="Z15" s="21">
        <v>0.63830856920170198</v>
      </c>
      <c r="AA15" s="21">
        <v>0.63105469783767598</v>
      </c>
      <c r="AB15" s="21">
        <v>0.63269638657591198</v>
      </c>
      <c r="AC15" s="21">
        <v>0.55448226679103896</v>
      </c>
      <c r="AD15" s="21">
        <v>0.58944908168802801</v>
      </c>
      <c r="AE15" s="21"/>
      <c r="AF15" s="21">
        <v>0.60126659360546797</v>
      </c>
      <c r="AG15" s="21">
        <v>0.63832017546860298</v>
      </c>
      <c r="AH15" s="21">
        <v>0.58076097335673804</v>
      </c>
      <c r="AI15" s="21">
        <v>0.51187483186177296</v>
      </c>
      <c r="AJ15" s="21"/>
      <c r="AK15" s="21">
        <v>0.68863713207182697</v>
      </c>
      <c r="AL15" s="21">
        <v>0.65021984725677795</v>
      </c>
      <c r="AM15" s="21"/>
      <c r="AN15" s="21">
        <v>0.74284559129846095</v>
      </c>
      <c r="AO15" s="21">
        <v>0.56065233162860295</v>
      </c>
      <c r="AP15" s="21">
        <v>0.563621056439643</v>
      </c>
      <c r="AQ15" s="21">
        <v>0.56108716006512904</v>
      </c>
      <c r="AR15" s="21">
        <v>0.50868627424386204</v>
      </c>
      <c r="AS15" s="21">
        <v>0.62979820450142998</v>
      </c>
      <c r="AT15" s="21"/>
      <c r="AU15" s="21">
        <v>0.626216894317567</v>
      </c>
      <c r="AV15" s="21">
        <v>0.58071015134802595</v>
      </c>
      <c r="AW15" s="21"/>
      <c r="AX15" s="21">
        <v>0.58857368847116098</v>
      </c>
      <c r="AY15" s="21">
        <v>0.61147950529241302</v>
      </c>
      <c r="AZ15" s="21"/>
      <c r="BA15" s="21">
        <v>0.57522820189799195</v>
      </c>
      <c r="BB15" s="21">
        <v>0.77813132487788395</v>
      </c>
      <c r="BC15" s="21"/>
      <c r="BD15" s="21">
        <v>0.63039585176583501</v>
      </c>
      <c r="BE15" s="21"/>
      <c r="BF15" s="21">
        <v>0.624372164164953</v>
      </c>
      <c r="BG15" s="21"/>
      <c r="BH15" s="21">
        <v>0.67568660092296895</v>
      </c>
      <c r="BI15" s="21"/>
      <c r="BJ15" s="21">
        <v>0.61127766562226904</v>
      </c>
      <c r="BK15" s="21"/>
      <c r="BL15" s="21">
        <v>0.34457766478665097</v>
      </c>
      <c r="BM15" s="21">
        <v>0.85780587001841102</v>
      </c>
      <c r="BN15" s="21">
        <v>0.47312681817136698</v>
      </c>
      <c r="BO15" s="21">
        <v>0.62384873822424003</v>
      </c>
      <c r="BP15" s="21"/>
      <c r="BQ15" s="21">
        <v>0.70839197363668205</v>
      </c>
      <c r="BR15" s="21">
        <v>0.60806637476858705</v>
      </c>
      <c r="BS15" s="21">
        <v>0.36814599959588001</v>
      </c>
      <c r="BT15" s="21">
        <v>0.67027507713787804</v>
      </c>
      <c r="BU15" s="21">
        <v>0.54718201927516896</v>
      </c>
      <c r="BV15" s="21">
        <v>0.50095060946862502</v>
      </c>
      <c r="BW15" s="21"/>
      <c r="BX15" s="21">
        <v>0.75649343999947805</v>
      </c>
      <c r="BY15" s="21">
        <v>0.66823372321727303</v>
      </c>
      <c r="BZ15" s="21">
        <v>0.45851747735635501</v>
      </c>
      <c r="CA15" s="21">
        <v>0.66967826346952397</v>
      </c>
      <c r="CB15" s="21">
        <v>0.61943635836293798</v>
      </c>
      <c r="CC15" s="21">
        <v>0.39186320796720597</v>
      </c>
    </row>
    <row r="16" spans="2:81" x14ac:dyDescent="0.35">
      <c r="B16" s="18" t="s">
        <v>287</v>
      </c>
      <c r="C16" s="21">
        <v>0.12841747583714999</v>
      </c>
      <c r="D16" s="21">
        <v>0.13603150952568199</v>
      </c>
      <c r="E16" s="21">
        <v>0.120022030402938</v>
      </c>
      <c r="F16" s="21"/>
      <c r="G16" s="21">
        <v>0.114191812756313</v>
      </c>
      <c r="H16" s="21">
        <v>8.9956510341734006E-2</v>
      </c>
      <c r="I16" s="21">
        <v>8.4607715179798204E-2</v>
      </c>
      <c r="J16" s="21">
        <v>0.115566047566961</v>
      </c>
      <c r="K16" s="21">
        <v>0.16941828882274401</v>
      </c>
      <c r="L16" s="21">
        <v>0.19697190655645899</v>
      </c>
      <c r="M16" s="21"/>
      <c r="N16" s="21">
        <v>9.4369424375117805E-2</v>
      </c>
      <c r="O16" s="21">
        <v>0.121642222165268</v>
      </c>
      <c r="P16" s="21">
        <v>0.15979654938339299</v>
      </c>
      <c r="Q16" s="21">
        <v>0.14760803058904601</v>
      </c>
      <c r="R16" s="21"/>
      <c r="S16" s="21">
        <v>6.9834114707004694E-2</v>
      </c>
      <c r="T16" s="21">
        <v>0.15085134548009699</v>
      </c>
      <c r="U16" s="21">
        <v>0.200004158207536</v>
      </c>
      <c r="V16" s="21">
        <v>0.108775835891798</v>
      </c>
      <c r="W16" s="21">
        <v>0.16111357804985901</v>
      </c>
      <c r="X16" s="21">
        <v>0.16789210764135701</v>
      </c>
      <c r="Y16" s="21">
        <v>0.15144482350906699</v>
      </c>
      <c r="Z16" s="21">
        <v>8.3354906921712393E-2</v>
      </c>
      <c r="AA16" s="21">
        <v>0.112930854048341</v>
      </c>
      <c r="AB16" s="21">
        <v>0.137720079452893</v>
      </c>
      <c r="AC16" s="21">
        <v>0.106946512753994</v>
      </c>
      <c r="AD16" s="21">
        <v>6.2910273076251397E-2</v>
      </c>
      <c r="AE16" s="21"/>
      <c r="AF16" s="21">
        <v>0.13187146237327901</v>
      </c>
      <c r="AG16" s="21">
        <v>0.136298801790981</v>
      </c>
      <c r="AH16" s="21">
        <v>0.120301392442747</v>
      </c>
      <c r="AI16" s="21">
        <v>6.3908243541049306E-2</v>
      </c>
      <c r="AJ16" s="21"/>
      <c r="AK16" s="21">
        <v>0.11620439700681499</v>
      </c>
      <c r="AL16" s="21">
        <v>9.7978383201418495E-2</v>
      </c>
      <c r="AM16" s="21"/>
      <c r="AN16" s="21">
        <v>9.0458482033270504E-2</v>
      </c>
      <c r="AO16" s="21">
        <v>0.129250201664732</v>
      </c>
      <c r="AP16" s="21">
        <v>0.122369965612468</v>
      </c>
      <c r="AQ16" s="21">
        <v>0.165383556889312</v>
      </c>
      <c r="AR16" s="21">
        <v>0.15263472060302999</v>
      </c>
      <c r="AS16" s="21">
        <v>0.149848335628746</v>
      </c>
      <c r="AT16" s="21"/>
      <c r="AU16" s="21">
        <v>0.12991104028566899</v>
      </c>
      <c r="AV16" s="21">
        <v>0.12485786804086101</v>
      </c>
      <c r="AW16" s="21"/>
      <c r="AX16" s="21">
        <v>0.15058104709098599</v>
      </c>
      <c r="AY16" s="21">
        <v>0.123170005137306</v>
      </c>
      <c r="AZ16" s="21"/>
      <c r="BA16" s="21">
        <v>0.142078410331795</v>
      </c>
      <c r="BB16" s="21">
        <v>5.8384226343782999E-2</v>
      </c>
      <c r="BC16" s="21"/>
      <c r="BD16" s="21">
        <v>0.12684287240952999</v>
      </c>
      <c r="BE16" s="21"/>
      <c r="BF16" s="21">
        <v>0.13396945352092501</v>
      </c>
      <c r="BG16" s="21"/>
      <c r="BH16" s="21">
        <v>0.1120590215285</v>
      </c>
      <c r="BI16" s="21"/>
      <c r="BJ16" s="21">
        <v>8.1554601731989196E-2</v>
      </c>
      <c r="BK16" s="21"/>
      <c r="BL16" s="21">
        <v>0.265759760979074</v>
      </c>
      <c r="BM16" s="21">
        <v>5.3173111338619503E-2</v>
      </c>
      <c r="BN16" s="21">
        <v>0.173297540183006</v>
      </c>
      <c r="BO16" s="21">
        <v>8.4208005987219503E-2</v>
      </c>
      <c r="BP16" s="21"/>
      <c r="BQ16" s="21">
        <v>9.5311444759905994E-2</v>
      </c>
      <c r="BR16" s="21">
        <v>0.13058560363087399</v>
      </c>
      <c r="BS16" s="21">
        <v>0.22601098444318601</v>
      </c>
      <c r="BT16" s="21">
        <v>9.4713532993526001E-2</v>
      </c>
      <c r="BU16" s="21">
        <v>0.10182500084447001</v>
      </c>
      <c r="BV16" s="21">
        <v>0.19272657132505999</v>
      </c>
      <c r="BW16" s="21"/>
      <c r="BX16" s="21">
        <v>8.2712695216901999E-2</v>
      </c>
      <c r="BY16" s="21">
        <v>0.114192104421004</v>
      </c>
      <c r="BZ16" s="21">
        <v>0.201040286274835</v>
      </c>
      <c r="CA16" s="21">
        <v>9.2693347715768606E-2</v>
      </c>
      <c r="CB16" s="21">
        <v>7.1772890563215494E-2</v>
      </c>
      <c r="CC16" s="21">
        <v>0.22071676134975601</v>
      </c>
    </row>
    <row r="17" spans="2:81" x14ac:dyDescent="0.35">
      <c r="B17" s="18" t="s">
        <v>288</v>
      </c>
      <c r="C17" s="22">
        <v>0.47867702275509399</v>
      </c>
      <c r="D17" s="22">
        <v>0.46380272288864399</v>
      </c>
      <c r="E17" s="22">
        <v>0.494389414390632</v>
      </c>
      <c r="F17" s="22"/>
      <c r="G17" s="22">
        <v>0.55270103118980796</v>
      </c>
      <c r="H17" s="22">
        <v>0.64308582028112005</v>
      </c>
      <c r="I17" s="22">
        <v>0.597642612161984</v>
      </c>
      <c r="J17" s="22">
        <v>0.46103264936548699</v>
      </c>
      <c r="K17" s="22">
        <v>0.361743716447679</v>
      </c>
      <c r="L17" s="22">
        <v>0.26499167317455602</v>
      </c>
      <c r="M17" s="22"/>
      <c r="N17" s="22">
        <v>0.59242342594349595</v>
      </c>
      <c r="O17" s="22">
        <v>0.48068585552439902</v>
      </c>
      <c r="P17" s="22">
        <v>0.38104482913821502</v>
      </c>
      <c r="Q17" s="22">
        <v>0.42779185349364501</v>
      </c>
      <c r="R17" s="22"/>
      <c r="S17" s="22">
        <v>0.66090453229179202</v>
      </c>
      <c r="T17" s="22">
        <v>0.43812820378302197</v>
      </c>
      <c r="U17" s="22">
        <v>0.31757929569612697</v>
      </c>
      <c r="V17" s="22">
        <v>0.46803726155798098</v>
      </c>
      <c r="W17" s="22">
        <v>0.39929184554365199</v>
      </c>
      <c r="X17" s="22">
        <v>0.44725397514109</v>
      </c>
      <c r="Y17" s="22">
        <v>0.36024736426117698</v>
      </c>
      <c r="Z17" s="22">
        <v>0.55495366227998999</v>
      </c>
      <c r="AA17" s="22">
        <v>0.51812384378933496</v>
      </c>
      <c r="AB17" s="22">
        <v>0.49497630712301899</v>
      </c>
      <c r="AC17" s="22">
        <v>0.44753575403704399</v>
      </c>
      <c r="AD17" s="22">
        <v>0.52653880861177704</v>
      </c>
      <c r="AE17" s="22"/>
      <c r="AF17" s="22">
        <v>0.46939513123218901</v>
      </c>
      <c r="AG17" s="22">
        <v>0.50202137367762201</v>
      </c>
      <c r="AH17" s="22">
        <v>0.46045958091399197</v>
      </c>
      <c r="AI17" s="22">
        <v>0.447966588320724</v>
      </c>
      <c r="AJ17" s="22"/>
      <c r="AK17" s="22">
        <v>0.57243273506501202</v>
      </c>
      <c r="AL17" s="22">
        <v>0.55224146405536001</v>
      </c>
      <c r="AM17" s="22"/>
      <c r="AN17" s="22">
        <v>0.65238710926519095</v>
      </c>
      <c r="AO17" s="22">
        <v>0.43140212996387101</v>
      </c>
      <c r="AP17" s="22">
        <v>0.44125109082717601</v>
      </c>
      <c r="AQ17" s="22">
        <v>0.39570360317581699</v>
      </c>
      <c r="AR17" s="22">
        <v>0.35605155364083302</v>
      </c>
      <c r="AS17" s="22">
        <v>0.47994986887268298</v>
      </c>
      <c r="AT17" s="22"/>
      <c r="AU17" s="22">
        <v>0.49630585403189797</v>
      </c>
      <c r="AV17" s="22">
        <v>0.45585228330716498</v>
      </c>
      <c r="AW17" s="22"/>
      <c r="AX17" s="22">
        <v>0.43799264138017502</v>
      </c>
      <c r="AY17" s="22">
        <v>0.48830950015510699</v>
      </c>
      <c r="AZ17" s="22"/>
      <c r="BA17" s="22">
        <v>0.43314979156619698</v>
      </c>
      <c r="BB17" s="22">
        <v>0.71974709853410102</v>
      </c>
      <c r="BC17" s="22"/>
      <c r="BD17" s="22">
        <v>0.50355297935630405</v>
      </c>
      <c r="BE17" s="22"/>
      <c r="BF17" s="22">
        <v>0.49040271064402802</v>
      </c>
      <c r="BG17" s="22"/>
      <c r="BH17" s="22">
        <v>0.56362757939446895</v>
      </c>
      <c r="BI17" s="22"/>
      <c r="BJ17" s="22">
        <v>0.52972306389028001</v>
      </c>
      <c r="BK17" s="22"/>
      <c r="BL17" s="22">
        <v>7.8817903807576695E-2</v>
      </c>
      <c r="BM17" s="22">
        <v>0.804632758679792</v>
      </c>
      <c r="BN17" s="22">
        <v>0.29982927798836101</v>
      </c>
      <c r="BO17" s="22">
        <v>0.53964073223702103</v>
      </c>
      <c r="BP17" s="22"/>
      <c r="BQ17" s="22">
        <v>0.613080528876776</v>
      </c>
      <c r="BR17" s="22">
        <v>0.47748077113771298</v>
      </c>
      <c r="BS17" s="22">
        <v>0.142135015152694</v>
      </c>
      <c r="BT17" s="22">
        <v>0.57556154414435201</v>
      </c>
      <c r="BU17" s="22">
        <v>0.44535701843069903</v>
      </c>
      <c r="BV17" s="22">
        <v>0.30822403814356503</v>
      </c>
      <c r="BW17" s="22"/>
      <c r="BX17" s="22">
        <v>0.67378074478257599</v>
      </c>
      <c r="BY17" s="22">
        <v>0.55404161879626801</v>
      </c>
      <c r="BZ17" s="22">
        <v>0.25747719108152001</v>
      </c>
      <c r="CA17" s="22">
        <v>0.57698491575375499</v>
      </c>
      <c r="CB17" s="22">
        <v>0.54766346779972297</v>
      </c>
      <c r="CC17" s="22">
        <v>0.17114644661744999</v>
      </c>
    </row>
    <row r="18" spans="2:81" x14ac:dyDescent="0.35">
      <c r="B18" s="16" t="s">
        <v>629</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F22"/>
  <sheetViews>
    <sheetView showGridLines="0" workbookViewId="0">
      <pane xSplit="2" topLeftCell="C1" activePane="topRight" state="frozen"/>
      <selection pane="topRight" activeCell="B16" sqref="B16"/>
    </sheetView>
  </sheetViews>
  <sheetFormatPr defaultColWidth="10.90625" defaultRowHeight="14.5" x14ac:dyDescent="0.35"/>
  <cols>
    <col min="2" max="2" width="25.7265625" customWidth="1"/>
    <col min="3" max="6" width="20.7265625" customWidth="1"/>
  </cols>
  <sheetData>
    <row r="2" spans="2:6" ht="40" customHeight="1" x14ac:dyDescent="0.35">
      <c r="D2" s="31" t="s">
        <v>444</v>
      </c>
      <c r="E2" s="27"/>
      <c r="F2" s="27"/>
    </row>
    <row r="6" spans="2:6" ht="50" customHeight="1" x14ac:dyDescent="0.35">
      <c r="B6" s="20" t="s">
        <v>15</v>
      </c>
      <c r="C6" s="20" t="s">
        <v>442</v>
      </c>
      <c r="D6" s="20" t="s">
        <v>441</v>
      </c>
      <c r="E6" s="20" t="s">
        <v>443</v>
      </c>
    </row>
    <row r="7" spans="2:6" x14ac:dyDescent="0.35">
      <c r="B7" s="18" t="s">
        <v>281</v>
      </c>
      <c r="C7" s="17">
        <v>0.32248428266409601</v>
      </c>
      <c r="D7" s="17">
        <v>0.33390734709818498</v>
      </c>
      <c r="E7" s="17">
        <v>0.33315314840781302</v>
      </c>
    </row>
    <row r="8" spans="2:6" x14ac:dyDescent="0.35">
      <c r="B8" s="18" t="s">
        <v>282</v>
      </c>
      <c r="C8" s="17">
        <v>0.35456706816581901</v>
      </c>
      <c r="D8" s="17">
        <v>0.31458518313468697</v>
      </c>
      <c r="E8" s="17">
        <v>0.30761431140829298</v>
      </c>
    </row>
    <row r="9" spans="2:6" x14ac:dyDescent="0.35">
      <c r="B9" s="18" t="s">
        <v>283</v>
      </c>
      <c r="C9" s="17">
        <v>0.167844499239307</v>
      </c>
      <c r="D9" s="17">
        <v>0.19866318524287899</v>
      </c>
      <c r="E9" s="17">
        <v>0.20587137244474599</v>
      </c>
    </row>
    <row r="10" spans="2:6" x14ac:dyDescent="0.35">
      <c r="B10" s="18" t="s">
        <v>284</v>
      </c>
      <c r="C10" s="17">
        <v>6.7036072192582993E-2</v>
      </c>
      <c r="D10" s="17">
        <v>5.7519410380021098E-2</v>
      </c>
      <c r="E10" s="17">
        <v>6.9811765331813005E-2</v>
      </c>
    </row>
    <row r="11" spans="2:6" x14ac:dyDescent="0.35">
      <c r="B11" s="18" t="s">
        <v>285</v>
      </c>
      <c r="C11" s="17">
        <v>6.04552541441363E-2</v>
      </c>
      <c r="D11" s="17">
        <v>7.0417077560400096E-2</v>
      </c>
      <c r="E11" s="17">
        <v>5.9079060373107499E-2</v>
      </c>
    </row>
    <row r="12" spans="2:6" x14ac:dyDescent="0.35">
      <c r="B12" s="18" t="s">
        <v>171</v>
      </c>
      <c r="C12" s="17">
        <v>2.7612823594058498E-2</v>
      </c>
      <c r="D12" s="17">
        <v>2.4907796583827298E-2</v>
      </c>
      <c r="E12" s="17">
        <v>2.4470342034228099E-2</v>
      </c>
    </row>
    <row r="13" spans="2:6" x14ac:dyDescent="0.35">
      <c r="B13" s="23" t="s">
        <v>286</v>
      </c>
      <c r="C13" s="21">
        <v>0.67705135082991597</v>
      </c>
      <c r="D13" s="21">
        <v>0.64849253023287301</v>
      </c>
      <c r="E13" s="21">
        <v>0.64076745981610606</v>
      </c>
    </row>
    <row r="14" spans="2:6" x14ac:dyDescent="0.35">
      <c r="B14" s="23" t="s">
        <v>287</v>
      </c>
      <c r="C14" s="21">
        <v>0.127491326336719</v>
      </c>
      <c r="D14" s="21">
        <v>0.12793648794042101</v>
      </c>
      <c r="E14" s="21">
        <v>0.12889082570492</v>
      </c>
    </row>
    <row r="15" spans="2:6" x14ac:dyDescent="0.35">
      <c r="B15" s="23" t="s">
        <v>288</v>
      </c>
      <c r="C15" s="22">
        <v>0.54956002449319596</v>
      </c>
      <c r="D15" s="22">
        <v>0.520556042292451</v>
      </c>
      <c r="E15" s="22">
        <v>0.511876634111185</v>
      </c>
    </row>
    <row r="16" spans="2:6" x14ac:dyDescent="0.35">
      <c r="B16" s="16" t="s">
        <v>628</v>
      </c>
      <c r="C16" s="16"/>
      <c r="D16" s="16"/>
      <c r="E16" s="16"/>
    </row>
    <row r="17" spans="2:2" x14ac:dyDescent="0.35">
      <c r="B17" t="s">
        <v>90</v>
      </c>
    </row>
    <row r="18" spans="2:2" x14ac:dyDescent="0.35">
      <c r="B18" t="s">
        <v>91</v>
      </c>
    </row>
    <row r="22" spans="2:2" x14ac:dyDescent="0.35">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CC22"/>
  <sheetViews>
    <sheetView showGridLines="0" topLeftCell="A2" workbookViewId="0">
      <pane xSplit="2" topLeftCell="BF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281</v>
      </c>
      <c r="C9" s="17">
        <v>0.33390734709818498</v>
      </c>
      <c r="D9" s="17">
        <v>0.33489997502297097</v>
      </c>
      <c r="E9" s="17">
        <v>0.33372726867706998</v>
      </c>
      <c r="F9" s="17"/>
      <c r="G9" s="17">
        <v>0.34225457569100898</v>
      </c>
      <c r="H9" s="17">
        <v>0.33677970796439599</v>
      </c>
      <c r="I9" s="17">
        <v>0.32435714411622601</v>
      </c>
      <c r="J9" s="17">
        <v>0.32230058196661099</v>
      </c>
      <c r="K9" s="17">
        <v>0.30319709100349501</v>
      </c>
      <c r="L9" s="17">
        <v>0.36270996223008101</v>
      </c>
      <c r="M9" s="17"/>
      <c r="N9" s="17">
        <v>0.37121773493000998</v>
      </c>
      <c r="O9" s="17">
        <v>0.326099423447059</v>
      </c>
      <c r="P9" s="17">
        <v>0.315661812354882</v>
      </c>
      <c r="Q9" s="17">
        <v>0.32248657722177398</v>
      </c>
      <c r="R9" s="17"/>
      <c r="S9" s="17">
        <v>0.414601392585842</v>
      </c>
      <c r="T9" s="17">
        <v>0.35486663580801298</v>
      </c>
      <c r="U9" s="17">
        <v>0.34682098923186599</v>
      </c>
      <c r="V9" s="17">
        <v>0.36108296849939298</v>
      </c>
      <c r="W9" s="17">
        <v>0.28698862462158897</v>
      </c>
      <c r="X9" s="17">
        <v>0.30394386739951701</v>
      </c>
      <c r="Y9" s="17">
        <v>0.36770915140022897</v>
      </c>
      <c r="Z9" s="17">
        <v>0.367957435947389</v>
      </c>
      <c r="AA9" s="17">
        <v>0.30576762793937701</v>
      </c>
      <c r="AB9" s="17">
        <v>0.26614252474341898</v>
      </c>
      <c r="AC9" s="17">
        <v>0.25012789261511997</v>
      </c>
      <c r="AD9" s="17">
        <v>0.294870366177091</v>
      </c>
      <c r="AE9" s="17"/>
      <c r="AF9" s="17">
        <v>0.34141064562187201</v>
      </c>
      <c r="AG9" s="17">
        <v>0.30068604094526102</v>
      </c>
      <c r="AH9" s="17">
        <v>0.225267895713538</v>
      </c>
      <c r="AI9" s="17">
        <v>0.27927934781236802</v>
      </c>
      <c r="AJ9" s="17"/>
      <c r="AK9" s="17">
        <v>0.392476862058594</v>
      </c>
      <c r="AL9" s="17">
        <v>0.32075587886726198</v>
      </c>
      <c r="AM9" s="17"/>
      <c r="AN9" s="17">
        <v>0.38191571421689902</v>
      </c>
      <c r="AO9" s="17">
        <v>0.32267540471454698</v>
      </c>
      <c r="AP9" s="17">
        <v>0.27477324689239901</v>
      </c>
      <c r="AQ9" s="17">
        <v>0.31642948934836101</v>
      </c>
      <c r="AR9" s="17">
        <v>0.33051067055768202</v>
      </c>
      <c r="AS9" s="17">
        <v>0.353341049170314</v>
      </c>
      <c r="AT9" s="17"/>
      <c r="AU9" s="17">
        <v>0.37171059751173002</v>
      </c>
      <c r="AV9" s="17">
        <v>0.28473427818713798</v>
      </c>
      <c r="AW9" s="17"/>
      <c r="AX9" s="17">
        <v>0.279057746471151</v>
      </c>
      <c r="AY9" s="17">
        <v>0.34719824759981299</v>
      </c>
      <c r="AZ9" s="17"/>
      <c r="BA9" s="17">
        <v>0.32054546411423002</v>
      </c>
      <c r="BB9" s="17">
        <v>0.42087169291660598</v>
      </c>
      <c r="BC9" s="17"/>
      <c r="BD9" s="17">
        <v>0.42194171980087902</v>
      </c>
      <c r="BE9" s="17"/>
      <c r="BF9" s="17">
        <v>0.41414181536502898</v>
      </c>
      <c r="BG9" s="17"/>
      <c r="BH9" s="17">
        <v>0.299906405982657</v>
      </c>
      <c r="BI9" s="17"/>
      <c r="BJ9" s="17">
        <v>0.24219573006508799</v>
      </c>
      <c r="BK9" s="17"/>
      <c r="BL9" s="17">
        <v>6.9881740722657196E-2</v>
      </c>
      <c r="BM9" s="17">
        <v>0.62047365835399704</v>
      </c>
      <c r="BN9" s="17">
        <v>0.33245307776275701</v>
      </c>
      <c r="BO9" s="17">
        <v>0.22347596491129201</v>
      </c>
      <c r="BP9" s="17"/>
      <c r="BQ9" s="17">
        <v>0.34888821881971899</v>
      </c>
      <c r="BR9" s="17">
        <v>0.45284419267338899</v>
      </c>
      <c r="BS9" s="17">
        <v>0.26800356953516102</v>
      </c>
      <c r="BT9" s="17">
        <v>0.34008660094875398</v>
      </c>
      <c r="BU9" s="17">
        <v>0.26174070972619501</v>
      </c>
      <c r="BV9" s="17">
        <v>0.26339401489380199</v>
      </c>
      <c r="BW9" s="17"/>
      <c r="BX9" s="17">
        <v>0.37098834113974799</v>
      </c>
      <c r="BY9" s="17">
        <v>0.46371181325094502</v>
      </c>
      <c r="BZ9" s="17">
        <v>0.313043792626713</v>
      </c>
      <c r="CA9" s="17">
        <v>0.338811536098511</v>
      </c>
      <c r="CB9" s="17">
        <v>0.28370389657198303</v>
      </c>
      <c r="CC9" s="17">
        <v>0.208403622633416</v>
      </c>
    </row>
    <row r="10" spans="2:81" x14ac:dyDescent="0.35">
      <c r="B10" s="18" t="s">
        <v>282</v>
      </c>
      <c r="C10" s="17">
        <v>0.31458518313468697</v>
      </c>
      <c r="D10" s="17">
        <v>0.31047455724630202</v>
      </c>
      <c r="E10" s="17">
        <v>0.319566814196793</v>
      </c>
      <c r="F10" s="17"/>
      <c r="G10" s="17">
        <v>0.38041484377500101</v>
      </c>
      <c r="H10" s="17">
        <v>0.32591517899098499</v>
      </c>
      <c r="I10" s="17">
        <v>0.273298883599078</v>
      </c>
      <c r="J10" s="17">
        <v>0.32575101405817097</v>
      </c>
      <c r="K10" s="17">
        <v>0.32430636371262</v>
      </c>
      <c r="L10" s="17">
        <v>0.28340957159393498</v>
      </c>
      <c r="M10" s="17"/>
      <c r="N10" s="17">
        <v>0.32353947917484999</v>
      </c>
      <c r="O10" s="17">
        <v>0.33609996463708602</v>
      </c>
      <c r="P10" s="17">
        <v>0.29890539159697499</v>
      </c>
      <c r="Q10" s="17">
        <v>0.29853441947832399</v>
      </c>
      <c r="R10" s="17"/>
      <c r="S10" s="17">
        <v>0.33333534880821097</v>
      </c>
      <c r="T10" s="17">
        <v>0.31140719274803602</v>
      </c>
      <c r="U10" s="17">
        <v>0.30222303450696603</v>
      </c>
      <c r="V10" s="17">
        <v>0.28637216129493498</v>
      </c>
      <c r="W10" s="17">
        <v>0.38587614122742703</v>
      </c>
      <c r="X10" s="17">
        <v>0.281280841218495</v>
      </c>
      <c r="Y10" s="17">
        <v>0.30189023747612598</v>
      </c>
      <c r="Z10" s="17">
        <v>0.311654211388668</v>
      </c>
      <c r="AA10" s="17">
        <v>0.35321033488845999</v>
      </c>
      <c r="AB10" s="17">
        <v>0.28893019377238699</v>
      </c>
      <c r="AC10" s="17">
        <v>0.26940215673204798</v>
      </c>
      <c r="AD10" s="17">
        <v>0.30798602793023599</v>
      </c>
      <c r="AE10" s="17"/>
      <c r="AF10" s="17">
        <v>0.31318025210579697</v>
      </c>
      <c r="AG10" s="17">
        <v>0.26638409323215201</v>
      </c>
      <c r="AH10" s="17">
        <v>0.35214991561491199</v>
      </c>
      <c r="AI10" s="17">
        <v>0.274311978181914</v>
      </c>
      <c r="AJ10" s="17"/>
      <c r="AK10" s="17">
        <v>0.37501200199583201</v>
      </c>
      <c r="AL10" s="17">
        <v>0.33542743189420998</v>
      </c>
      <c r="AM10" s="17"/>
      <c r="AN10" s="17">
        <v>0.320387659510183</v>
      </c>
      <c r="AO10" s="17">
        <v>0.31984675660303602</v>
      </c>
      <c r="AP10" s="17">
        <v>0.35447787712325202</v>
      </c>
      <c r="AQ10" s="17">
        <v>0.292241062303284</v>
      </c>
      <c r="AR10" s="17">
        <v>0.32052216206472101</v>
      </c>
      <c r="AS10" s="17">
        <v>0.237358629456252</v>
      </c>
      <c r="AT10" s="17"/>
      <c r="AU10" s="17">
        <v>0.30716004836638999</v>
      </c>
      <c r="AV10" s="17">
        <v>0.32442856045033502</v>
      </c>
      <c r="AW10" s="17"/>
      <c r="AX10" s="17">
        <v>0.33762543744721302</v>
      </c>
      <c r="AY10" s="17">
        <v>0.30900217570894101</v>
      </c>
      <c r="AZ10" s="17"/>
      <c r="BA10" s="17">
        <v>0.31403101386082</v>
      </c>
      <c r="BB10" s="17">
        <v>0.30966884243048998</v>
      </c>
      <c r="BC10" s="17"/>
      <c r="BD10" s="17">
        <v>0.29146370669676902</v>
      </c>
      <c r="BE10" s="17"/>
      <c r="BF10" s="17">
        <v>0.30170167704420298</v>
      </c>
      <c r="BG10" s="17"/>
      <c r="BH10" s="17">
        <v>0.24740815215947401</v>
      </c>
      <c r="BI10" s="17"/>
      <c r="BJ10" s="17">
        <v>0.31906428495482297</v>
      </c>
      <c r="BK10" s="17"/>
      <c r="BL10" s="17">
        <v>0.19631600349169301</v>
      </c>
      <c r="BM10" s="17">
        <v>0.260678578757711</v>
      </c>
      <c r="BN10" s="17">
        <v>0.33216362569720098</v>
      </c>
      <c r="BO10" s="17">
        <v>0.44162078825915502</v>
      </c>
      <c r="BP10" s="17"/>
      <c r="BQ10" s="17">
        <v>0.32573673748260001</v>
      </c>
      <c r="BR10" s="17">
        <v>0.30040431713205201</v>
      </c>
      <c r="BS10" s="17">
        <v>0.29097664517170502</v>
      </c>
      <c r="BT10" s="17">
        <v>0.29657182521711201</v>
      </c>
      <c r="BU10" s="17">
        <v>0.35505909425482801</v>
      </c>
      <c r="BV10" s="17">
        <v>0.34289505958854299</v>
      </c>
      <c r="BW10" s="17"/>
      <c r="BX10" s="17">
        <v>0.30651567880748698</v>
      </c>
      <c r="BY10" s="17">
        <v>0.30435143062797798</v>
      </c>
      <c r="BZ10" s="17">
        <v>0.30340162492061501</v>
      </c>
      <c r="CA10" s="17">
        <v>0.369137067610465</v>
      </c>
      <c r="CB10" s="17">
        <v>0.280861843824389</v>
      </c>
      <c r="CC10" s="17">
        <v>0.304578337618302</v>
      </c>
    </row>
    <row r="11" spans="2:81" x14ac:dyDescent="0.35">
      <c r="B11" s="18" t="s">
        <v>283</v>
      </c>
      <c r="C11" s="17">
        <v>0.19866318524287899</v>
      </c>
      <c r="D11" s="17">
        <v>0.191631657098085</v>
      </c>
      <c r="E11" s="17">
        <v>0.20438443955918001</v>
      </c>
      <c r="F11" s="17"/>
      <c r="G11" s="17">
        <v>0.14017783022855301</v>
      </c>
      <c r="H11" s="17">
        <v>0.186035654859177</v>
      </c>
      <c r="I11" s="17">
        <v>0.23442164636089699</v>
      </c>
      <c r="J11" s="17">
        <v>0.212031675367888</v>
      </c>
      <c r="K11" s="17">
        <v>0.19267109710603</v>
      </c>
      <c r="L11" s="17">
        <v>0.21065416815577101</v>
      </c>
      <c r="M11" s="17"/>
      <c r="N11" s="17">
        <v>0.18299189117346101</v>
      </c>
      <c r="O11" s="17">
        <v>0.19717961458351499</v>
      </c>
      <c r="P11" s="17">
        <v>0.18394230540102299</v>
      </c>
      <c r="Q11" s="17">
        <v>0.22794252253529801</v>
      </c>
      <c r="R11" s="17"/>
      <c r="S11" s="17">
        <v>0.15122963972023001</v>
      </c>
      <c r="T11" s="17">
        <v>0.21315234574401701</v>
      </c>
      <c r="U11" s="17">
        <v>0.19574651575934501</v>
      </c>
      <c r="V11" s="17">
        <v>0.187986330989381</v>
      </c>
      <c r="W11" s="17">
        <v>0.14982357200336299</v>
      </c>
      <c r="X11" s="17">
        <v>0.24187201614811801</v>
      </c>
      <c r="Y11" s="17">
        <v>0.15565420884953099</v>
      </c>
      <c r="Z11" s="17">
        <v>0.23541643895485401</v>
      </c>
      <c r="AA11" s="17">
        <v>0.20860437092353301</v>
      </c>
      <c r="AB11" s="17">
        <v>0.26963811153798001</v>
      </c>
      <c r="AC11" s="17">
        <v>0.19008106428789301</v>
      </c>
      <c r="AD11" s="17">
        <v>0.23874778953078099</v>
      </c>
      <c r="AE11" s="17"/>
      <c r="AF11" s="17">
        <v>0.197724379787135</v>
      </c>
      <c r="AG11" s="17">
        <v>0.29993427691862901</v>
      </c>
      <c r="AH11" s="17">
        <v>0.141477304709969</v>
      </c>
      <c r="AI11" s="17">
        <v>0.23809544398797899</v>
      </c>
      <c r="AJ11" s="17"/>
      <c r="AK11" s="17">
        <v>0.11847318165921999</v>
      </c>
      <c r="AL11" s="17">
        <v>0.21867193542008501</v>
      </c>
      <c r="AM11" s="17"/>
      <c r="AN11" s="17">
        <v>0.15425736974412599</v>
      </c>
      <c r="AO11" s="17">
        <v>0.22158955013034401</v>
      </c>
      <c r="AP11" s="17">
        <v>0.234550778401071</v>
      </c>
      <c r="AQ11" s="17">
        <v>0.20135875808216799</v>
      </c>
      <c r="AR11" s="17">
        <v>0.22333930931761201</v>
      </c>
      <c r="AS11" s="17">
        <v>0.15267506496958999</v>
      </c>
      <c r="AT11" s="17"/>
      <c r="AU11" s="17">
        <v>0.18065374094499001</v>
      </c>
      <c r="AV11" s="17">
        <v>0.22235677484670899</v>
      </c>
      <c r="AW11" s="17"/>
      <c r="AX11" s="17">
        <v>0.18553935918384301</v>
      </c>
      <c r="AY11" s="17">
        <v>0.201843289826272</v>
      </c>
      <c r="AZ11" s="17"/>
      <c r="BA11" s="17">
        <v>0.2081145686824</v>
      </c>
      <c r="BB11" s="17">
        <v>0.14696885262690301</v>
      </c>
      <c r="BC11" s="17"/>
      <c r="BD11" s="17">
        <v>0.15548969691175801</v>
      </c>
      <c r="BE11" s="17"/>
      <c r="BF11" s="17">
        <v>0.153528040230477</v>
      </c>
      <c r="BG11" s="17"/>
      <c r="BH11" s="17">
        <v>0.28620733741620302</v>
      </c>
      <c r="BI11" s="17"/>
      <c r="BJ11" s="17">
        <v>0.149353681508265</v>
      </c>
      <c r="BK11" s="17"/>
      <c r="BL11" s="17">
        <v>0.38153131484153302</v>
      </c>
      <c r="BM11" s="17">
        <v>4.6465236731380498E-2</v>
      </c>
      <c r="BN11" s="17">
        <v>0.21355795457272</v>
      </c>
      <c r="BO11" s="17">
        <v>0.20834164268053701</v>
      </c>
      <c r="BP11" s="17"/>
      <c r="BQ11" s="17">
        <v>0.18457562421598001</v>
      </c>
      <c r="BR11" s="17">
        <v>0.131865792956848</v>
      </c>
      <c r="BS11" s="17">
        <v>0.26141017873711497</v>
      </c>
      <c r="BT11" s="17">
        <v>0.19123491284498101</v>
      </c>
      <c r="BU11" s="17">
        <v>0.25370001684179799</v>
      </c>
      <c r="BV11" s="17">
        <v>0.22227578331094999</v>
      </c>
      <c r="BW11" s="17"/>
      <c r="BX11" s="17">
        <v>0.185507229963353</v>
      </c>
      <c r="BY11" s="17">
        <v>0.14166842826216</v>
      </c>
      <c r="BZ11" s="17">
        <v>0.212230766161594</v>
      </c>
      <c r="CA11" s="17">
        <v>0.14094282161615099</v>
      </c>
      <c r="CB11" s="17">
        <v>0.260475215027825</v>
      </c>
      <c r="CC11" s="17">
        <v>0.26302749604077602</v>
      </c>
    </row>
    <row r="12" spans="2:81" x14ac:dyDescent="0.35">
      <c r="B12" s="18" t="s">
        <v>284</v>
      </c>
      <c r="C12" s="17">
        <v>5.7519410380021098E-2</v>
      </c>
      <c r="D12" s="17">
        <v>5.7144301561797103E-2</v>
      </c>
      <c r="E12" s="17">
        <v>5.8332107913872902E-2</v>
      </c>
      <c r="F12" s="17"/>
      <c r="G12" s="17">
        <v>6.9373383572445102E-2</v>
      </c>
      <c r="H12" s="17">
        <v>5.0372450642655199E-2</v>
      </c>
      <c r="I12" s="17">
        <v>7.1763378011971801E-2</v>
      </c>
      <c r="J12" s="17">
        <v>6.5068982550881796E-2</v>
      </c>
      <c r="K12" s="17">
        <v>5.1182297401347901E-2</v>
      </c>
      <c r="L12" s="17">
        <v>4.4009092192624999E-2</v>
      </c>
      <c r="M12" s="17"/>
      <c r="N12" s="17">
        <v>2.0698149463328201E-2</v>
      </c>
      <c r="O12" s="17">
        <v>5.9504050588123303E-2</v>
      </c>
      <c r="P12" s="17">
        <v>9.2591692241858897E-2</v>
      </c>
      <c r="Q12" s="17">
        <v>5.8798995236620799E-2</v>
      </c>
      <c r="R12" s="17"/>
      <c r="S12" s="17">
        <v>5.4415359194310599E-2</v>
      </c>
      <c r="T12" s="17">
        <v>4.2858716800087099E-2</v>
      </c>
      <c r="U12" s="17">
        <v>7.0017075104015003E-2</v>
      </c>
      <c r="V12" s="17">
        <v>3.6430613537261798E-2</v>
      </c>
      <c r="W12" s="17">
        <v>9.19932219615128E-2</v>
      </c>
      <c r="X12" s="17">
        <v>5.8398227713543298E-2</v>
      </c>
      <c r="Y12" s="17">
        <v>0.108008914964506</v>
      </c>
      <c r="Z12" s="17">
        <v>2.1084017743449202E-2</v>
      </c>
      <c r="AA12" s="17">
        <v>4.4724551178475201E-2</v>
      </c>
      <c r="AB12" s="17">
        <v>2.5910019670464999E-2</v>
      </c>
      <c r="AC12" s="17">
        <v>0.11273085106655099</v>
      </c>
      <c r="AD12" s="17">
        <v>2.5163595128635498E-2</v>
      </c>
      <c r="AE12" s="17"/>
      <c r="AF12" s="17">
        <v>5.9477296488391097E-2</v>
      </c>
      <c r="AG12" s="17">
        <v>2.6811481288579599E-2</v>
      </c>
      <c r="AH12" s="17">
        <v>0.111749747661474</v>
      </c>
      <c r="AI12" s="17">
        <v>4.4069756781717102E-2</v>
      </c>
      <c r="AJ12" s="17"/>
      <c r="AK12" s="17">
        <v>3.6983771046590001E-2</v>
      </c>
      <c r="AL12" s="17">
        <v>6.0788241102522803E-2</v>
      </c>
      <c r="AM12" s="17"/>
      <c r="AN12" s="17">
        <v>4.7765390500144202E-2</v>
      </c>
      <c r="AO12" s="17">
        <v>6.0003832002769902E-2</v>
      </c>
      <c r="AP12" s="17">
        <v>6.3249807006476894E-2</v>
      </c>
      <c r="AQ12" s="17">
        <v>6.6370464620479699E-2</v>
      </c>
      <c r="AR12" s="17">
        <v>5.44416178727508E-2</v>
      </c>
      <c r="AS12" s="17">
        <v>5.4340621324412697E-2</v>
      </c>
      <c r="AT12" s="17"/>
      <c r="AU12" s="17">
        <v>4.50084620440648E-2</v>
      </c>
      <c r="AV12" s="17">
        <v>7.5477404946610205E-2</v>
      </c>
      <c r="AW12" s="17"/>
      <c r="AX12" s="17">
        <v>7.2460042352977802E-2</v>
      </c>
      <c r="AY12" s="17">
        <v>5.3899065824838902E-2</v>
      </c>
      <c r="AZ12" s="17"/>
      <c r="BA12" s="17">
        <v>5.6660680257508103E-2</v>
      </c>
      <c r="BB12" s="17">
        <v>6.4408855270314605E-2</v>
      </c>
      <c r="BC12" s="17"/>
      <c r="BD12" s="17">
        <v>3.7672402841522699E-2</v>
      </c>
      <c r="BE12" s="17"/>
      <c r="BF12" s="17">
        <v>4.1217693086010102E-2</v>
      </c>
      <c r="BG12" s="17"/>
      <c r="BH12" s="17">
        <v>1.10923067368125E-2</v>
      </c>
      <c r="BI12" s="17"/>
      <c r="BJ12" s="17">
        <v>0.12953266579172301</v>
      </c>
      <c r="BK12" s="17"/>
      <c r="BL12" s="17">
        <v>0.13885113602205701</v>
      </c>
      <c r="BM12" s="17">
        <v>1.4389053737697201E-2</v>
      </c>
      <c r="BN12" s="17">
        <v>4.7747486627469103E-2</v>
      </c>
      <c r="BO12" s="17">
        <v>5.4596613301338998E-2</v>
      </c>
      <c r="BP12" s="17"/>
      <c r="BQ12" s="17">
        <v>6.6194122431070104E-2</v>
      </c>
      <c r="BR12" s="17">
        <v>4.0780733684307499E-2</v>
      </c>
      <c r="BS12" s="17">
        <v>5.5205239746526101E-2</v>
      </c>
      <c r="BT12" s="17">
        <v>0.109206112829327</v>
      </c>
      <c r="BU12" s="17">
        <v>5.73709349177038E-2</v>
      </c>
      <c r="BV12" s="17">
        <v>3.9503815538985403E-2</v>
      </c>
      <c r="BW12" s="17"/>
      <c r="BX12" s="17">
        <v>5.4556929213750098E-2</v>
      </c>
      <c r="BY12" s="17">
        <v>2.9839320536206498E-2</v>
      </c>
      <c r="BZ12" s="17">
        <v>4.95920130991944E-2</v>
      </c>
      <c r="CA12" s="17">
        <v>9.9639952278573002E-2</v>
      </c>
      <c r="CB12" s="17">
        <v>0.104593917537387</v>
      </c>
      <c r="CC12" s="17">
        <v>5.9194264211459201E-2</v>
      </c>
    </row>
    <row r="13" spans="2:81" x14ac:dyDescent="0.35">
      <c r="B13" s="18" t="s">
        <v>285</v>
      </c>
      <c r="C13" s="17">
        <v>7.0417077560400096E-2</v>
      </c>
      <c r="D13" s="17">
        <v>8.25563263932E-2</v>
      </c>
      <c r="E13" s="17">
        <v>5.7260787358805798E-2</v>
      </c>
      <c r="F13" s="17"/>
      <c r="G13" s="17">
        <v>5.1051290301946398E-2</v>
      </c>
      <c r="H13" s="17">
        <v>7.1427600310329797E-2</v>
      </c>
      <c r="I13" s="17">
        <v>6.1277406997198101E-2</v>
      </c>
      <c r="J13" s="17">
        <v>6.0592275198072802E-2</v>
      </c>
      <c r="K13" s="17">
        <v>8.7221650154717903E-2</v>
      </c>
      <c r="L13" s="17">
        <v>8.3841668102532393E-2</v>
      </c>
      <c r="M13" s="17"/>
      <c r="N13" s="17">
        <v>7.5453913037222903E-2</v>
      </c>
      <c r="O13" s="17">
        <v>5.3069325810188403E-2</v>
      </c>
      <c r="P13" s="17">
        <v>8.8556650637984402E-2</v>
      </c>
      <c r="Q13" s="17">
        <v>6.7592323877083804E-2</v>
      </c>
      <c r="R13" s="17"/>
      <c r="S13" s="17">
        <v>3.5028536190207502E-2</v>
      </c>
      <c r="T13" s="17">
        <v>6.1709955348584797E-2</v>
      </c>
      <c r="U13" s="17">
        <v>6.5378716609658799E-2</v>
      </c>
      <c r="V13" s="17">
        <v>8.0693597599840794E-2</v>
      </c>
      <c r="W13" s="17">
        <v>6.6547196346524395E-2</v>
      </c>
      <c r="X13" s="17">
        <v>7.8288828815561901E-2</v>
      </c>
      <c r="Y13" s="17">
        <v>4.6690868852349098E-2</v>
      </c>
      <c r="Z13" s="17">
        <v>6.3887895965639596E-2</v>
      </c>
      <c r="AA13" s="17">
        <v>6.3547316263108805E-2</v>
      </c>
      <c r="AB13" s="17">
        <v>0.101823649165511</v>
      </c>
      <c r="AC13" s="17">
        <v>0.13509297950822799</v>
      </c>
      <c r="AD13" s="17">
        <v>0.13323222123325501</v>
      </c>
      <c r="AE13" s="17"/>
      <c r="AF13" s="17">
        <v>6.3524923234785702E-2</v>
      </c>
      <c r="AG13" s="17">
        <v>8.0283616268915101E-2</v>
      </c>
      <c r="AH13" s="17">
        <v>0.13786676665897901</v>
      </c>
      <c r="AI13" s="17">
        <v>0.14289676971618701</v>
      </c>
      <c r="AJ13" s="17"/>
      <c r="AK13" s="17">
        <v>5.4055375993101798E-2</v>
      </c>
      <c r="AL13" s="17">
        <v>5.6427242049932401E-2</v>
      </c>
      <c r="AM13" s="17"/>
      <c r="AN13" s="17">
        <v>7.4614209758723293E-2</v>
      </c>
      <c r="AO13" s="17">
        <v>7.0030877449834605E-2</v>
      </c>
      <c r="AP13" s="17">
        <v>4.32037017798719E-2</v>
      </c>
      <c r="AQ13" s="17">
        <v>8.1156933165585393E-2</v>
      </c>
      <c r="AR13" s="17">
        <v>5.51331665171228E-2</v>
      </c>
      <c r="AS13" s="17">
        <v>0.10914565595228699</v>
      </c>
      <c r="AT13" s="17"/>
      <c r="AU13" s="17">
        <v>7.7499369628099293E-2</v>
      </c>
      <c r="AV13" s="17">
        <v>5.9906022113966902E-2</v>
      </c>
      <c r="AW13" s="17"/>
      <c r="AX13" s="17">
        <v>0.11101282169153399</v>
      </c>
      <c r="AY13" s="17">
        <v>6.0580105369749601E-2</v>
      </c>
      <c r="AZ13" s="17"/>
      <c r="BA13" s="17">
        <v>7.5872487036554997E-2</v>
      </c>
      <c r="BB13" s="17">
        <v>4.2367329801110402E-2</v>
      </c>
      <c r="BC13" s="17"/>
      <c r="BD13" s="17">
        <v>6.4451534242504799E-2</v>
      </c>
      <c r="BE13" s="17"/>
      <c r="BF13" s="17">
        <v>6.8222804237484697E-2</v>
      </c>
      <c r="BG13" s="17"/>
      <c r="BH13" s="17">
        <v>0.104726154132878</v>
      </c>
      <c r="BI13" s="17"/>
      <c r="BJ13" s="17">
        <v>0.117804163715258</v>
      </c>
      <c r="BK13" s="17"/>
      <c r="BL13" s="17">
        <v>0.18037037956798899</v>
      </c>
      <c r="BM13" s="17">
        <v>4.1570166591622999E-2</v>
      </c>
      <c r="BN13" s="17">
        <v>5.0980116993324803E-2</v>
      </c>
      <c r="BO13" s="17">
        <v>4.1831816884262102E-2</v>
      </c>
      <c r="BP13" s="17"/>
      <c r="BQ13" s="17">
        <v>4.8822425514842498E-2</v>
      </c>
      <c r="BR13" s="17">
        <v>4.8766430313774901E-2</v>
      </c>
      <c r="BS13" s="17">
        <v>0.107938562223115</v>
      </c>
      <c r="BT13" s="17">
        <v>3.9756480147445303E-2</v>
      </c>
      <c r="BU13" s="17">
        <v>5.8501003055987599E-2</v>
      </c>
      <c r="BV13" s="17">
        <v>0.100028798409519</v>
      </c>
      <c r="BW13" s="17"/>
      <c r="BX13" s="17">
        <v>6.4735357501585905E-2</v>
      </c>
      <c r="BY13" s="17">
        <v>3.87232829065551E-2</v>
      </c>
      <c r="BZ13" s="17">
        <v>9.2755740232402697E-2</v>
      </c>
      <c r="CA13" s="17">
        <v>2.7791290055637401E-2</v>
      </c>
      <c r="CB13" s="17">
        <v>7.0365127038416006E-2</v>
      </c>
      <c r="CC13" s="17">
        <v>0.146562063315547</v>
      </c>
    </row>
    <row r="14" spans="2:81" x14ac:dyDescent="0.35">
      <c r="B14" s="18" t="s">
        <v>171</v>
      </c>
      <c r="C14" s="17">
        <v>2.4907796583827298E-2</v>
      </c>
      <c r="D14" s="17">
        <v>2.3293182677645199E-2</v>
      </c>
      <c r="E14" s="17">
        <v>2.6728582294278099E-2</v>
      </c>
      <c r="F14" s="17"/>
      <c r="G14" s="17">
        <v>1.6728076431045701E-2</v>
      </c>
      <c r="H14" s="17">
        <v>2.9469407232457501E-2</v>
      </c>
      <c r="I14" s="17">
        <v>3.4881540914628903E-2</v>
      </c>
      <c r="J14" s="17">
        <v>1.4255470858375099E-2</v>
      </c>
      <c r="K14" s="17">
        <v>4.1421500621789398E-2</v>
      </c>
      <c r="L14" s="17">
        <v>1.53755377250555E-2</v>
      </c>
      <c r="M14" s="17"/>
      <c r="N14" s="17">
        <v>2.6098832221127799E-2</v>
      </c>
      <c r="O14" s="17">
        <v>2.8047620934027701E-2</v>
      </c>
      <c r="P14" s="17">
        <v>2.0342147767276601E-2</v>
      </c>
      <c r="Q14" s="17">
        <v>2.46451616508989E-2</v>
      </c>
      <c r="R14" s="17"/>
      <c r="S14" s="17">
        <v>1.1389723501199701E-2</v>
      </c>
      <c r="T14" s="17">
        <v>1.60051535512616E-2</v>
      </c>
      <c r="U14" s="17">
        <v>1.981366878815E-2</v>
      </c>
      <c r="V14" s="17">
        <v>4.74343280791873E-2</v>
      </c>
      <c r="W14" s="17">
        <v>1.8771243839583299E-2</v>
      </c>
      <c r="X14" s="17">
        <v>3.6216218704765497E-2</v>
      </c>
      <c r="Y14" s="17">
        <v>2.0046618457258001E-2</v>
      </c>
      <c r="Z14" s="17">
        <v>0</v>
      </c>
      <c r="AA14" s="17">
        <v>2.41457988070467E-2</v>
      </c>
      <c r="AB14" s="17">
        <v>4.7555501110237201E-2</v>
      </c>
      <c r="AC14" s="17">
        <v>4.2565055790159498E-2</v>
      </c>
      <c r="AD14" s="17">
        <v>0</v>
      </c>
      <c r="AE14" s="17"/>
      <c r="AF14" s="17">
        <v>2.4682502762019401E-2</v>
      </c>
      <c r="AG14" s="17">
        <v>2.5900491346462801E-2</v>
      </c>
      <c r="AH14" s="17">
        <v>3.1488369641127702E-2</v>
      </c>
      <c r="AI14" s="17">
        <v>2.1346703519834899E-2</v>
      </c>
      <c r="AJ14" s="17"/>
      <c r="AK14" s="17">
        <v>2.2998807246662499E-2</v>
      </c>
      <c r="AL14" s="17">
        <v>7.9292706659876699E-3</v>
      </c>
      <c r="AM14" s="17"/>
      <c r="AN14" s="17">
        <v>2.1059656269924201E-2</v>
      </c>
      <c r="AO14" s="17">
        <v>5.8535790994685604E-3</v>
      </c>
      <c r="AP14" s="17">
        <v>2.97445887969288E-2</v>
      </c>
      <c r="AQ14" s="17">
        <v>4.2443292480122102E-2</v>
      </c>
      <c r="AR14" s="17">
        <v>1.6053073670111401E-2</v>
      </c>
      <c r="AS14" s="17">
        <v>9.3138979127144E-2</v>
      </c>
      <c r="AT14" s="17"/>
      <c r="AU14" s="17">
        <v>1.7967781504725801E-2</v>
      </c>
      <c r="AV14" s="17">
        <v>3.3096959455241097E-2</v>
      </c>
      <c r="AW14" s="17"/>
      <c r="AX14" s="17">
        <v>1.43045928532814E-2</v>
      </c>
      <c r="AY14" s="17">
        <v>2.7477115670386101E-2</v>
      </c>
      <c r="AZ14" s="17"/>
      <c r="BA14" s="17">
        <v>2.4775786048486799E-2</v>
      </c>
      <c r="BB14" s="17">
        <v>1.57144269545758E-2</v>
      </c>
      <c r="BC14" s="17"/>
      <c r="BD14" s="17">
        <v>2.8980939506567299E-2</v>
      </c>
      <c r="BE14" s="17"/>
      <c r="BF14" s="17">
        <v>2.1187970036796001E-2</v>
      </c>
      <c r="BG14" s="17"/>
      <c r="BH14" s="17">
        <v>5.06596435719762E-2</v>
      </c>
      <c r="BI14" s="17"/>
      <c r="BJ14" s="17">
        <v>4.2049473964842203E-2</v>
      </c>
      <c r="BK14" s="17"/>
      <c r="BL14" s="17">
        <v>3.30494253540706E-2</v>
      </c>
      <c r="BM14" s="17">
        <v>1.6423305827591501E-2</v>
      </c>
      <c r="BN14" s="17">
        <v>2.3097738346528202E-2</v>
      </c>
      <c r="BO14" s="17">
        <v>3.0133173963414899E-2</v>
      </c>
      <c r="BP14" s="17"/>
      <c r="BQ14" s="17">
        <v>2.5782871535787798E-2</v>
      </c>
      <c r="BR14" s="17">
        <v>2.5338533239628099E-2</v>
      </c>
      <c r="BS14" s="17">
        <v>1.64658045863777E-2</v>
      </c>
      <c r="BT14" s="17">
        <v>2.3144068012381201E-2</v>
      </c>
      <c r="BU14" s="17">
        <v>1.36282412034875E-2</v>
      </c>
      <c r="BV14" s="17">
        <v>3.1902528258200197E-2</v>
      </c>
      <c r="BW14" s="17"/>
      <c r="BX14" s="17">
        <v>1.7696463374076099E-2</v>
      </c>
      <c r="BY14" s="17">
        <v>2.1705724416155502E-2</v>
      </c>
      <c r="BZ14" s="17">
        <v>2.8976062959480998E-2</v>
      </c>
      <c r="CA14" s="17">
        <v>2.3677332340662299E-2</v>
      </c>
      <c r="CB14" s="17">
        <v>0</v>
      </c>
      <c r="CC14" s="17">
        <v>1.8234216180501101E-2</v>
      </c>
    </row>
    <row r="15" spans="2:81" x14ac:dyDescent="0.35">
      <c r="B15" s="18" t="s">
        <v>286</v>
      </c>
      <c r="C15" s="21">
        <v>0.64849253023287301</v>
      </c>
      <c r="D15" s="21">
        <v>0.64537453226927299</v>
      </c>
      <c r="E15" s="21">
        <v>0.65329408287386304</v>
      </c>
      <c r="F15" s="21"/>
      <c r="G15" s="21">
        <v>0.72266941946601004</v>
      </c>
      <c r="H15" s="21">
        <v>0.66269488695538104</v>
      </c>
      <c r="I15" s="21">
        <v>0.59765602771530402</v>
      </c>
      <c r="J15" s="21">
        <v>0.64805159602478202</v>
      </c>
      <c r="K15" s="21">
        <v>0.62750345471611402</v>
      </c>
      <c r="L15" s="21">
        <v>0.64611953382401599</v>
      </c>
      <c r="M15" s="21"/>
      <c r="N15" s="21">
        <v>0.69475721410486002</v>
      </c>
      <c r="O15" s="21">
        <v>0.66219938808414602</v>
      </c>
      <c r="P15" s="21">
        <v>0.61456720395185704</v>
      </c>
      <c r="Q15" s="21">
        <v>0.62102099670009803</v>
      </c>
      <c r="R15" s="21"/>
      <c r="S15" s="21">
        <v>0.74793674139405297</v>
      </c>
      <c r="T15" s="21">
        <v>0.666273828556049</v>
      </c>
      <c r="U15" s="21">
        <v>0.64904402373883197</v>
      </c>
      <c r="V15" s="21">
        <v>0.64745512979432895</v>
      </c>
      <c r="W15" s="21">
        <v>0.672864765849016</v>
      </c>
      <c r="X15" s="21">
        <v>0.58522470861801101</v>
      </c>
      <c r="Y15" s="21">
        <v>0.66959938887635495</v>
      </c>
      <c r="Z15" s="21">
        <v>0.67961164733605695</v>
      </c>
      <c r="AA15" s="21">
        <v>0.65897796282783705</v>
      </c>
      <c r="AB15" s="21">
        <v>0.55507271851580597</v>
      </c>
      <c r="AC15" s="21">
        <v>0.51953004934716895</v>
      </c>
      <c r="AD15" s="21">
        <v>0.60285639410732705</v>
      </c>
      <c r="AE15" s="21"/>
      <c r="AF15" s="21">
        <v>0.65459089772766899</v>
      </c>
      <c r="AG15" s="21">
        <v>0.56707013417741403</v>
      </c>
      <c r="AH15" s="21">
        <v>0.57741781132845005</v>
      </c>
      <c r="AI15" s="21">
        <v>0.55359132599428196</v>
      </c>
      <c r="AJ15" s="21"/>
      <c r="AK15" s="21">
        <v>0.76748886405442596</v>
      </c>
      <c r="AL15" s="21">
        <v>0.65618331076147196</v>
      </c>
      <c r="AM15" s="21"/>
      <c r="AN15" s="21">
        <v>0.70230337372708296</v>
      </c>
      <c r="AO15" s="21">
        <v>0.642522161317582</v>
      </c>
      <c r="AP15" s="21">
        <v>0.62925112401565098</v>
      </c>
      <c r="AQ15" s="21">
        <v>0.60867055165164496</v>
      </c>
      <c r="AR15" s="21">
        <v>0.65103283262240297</v>
      </c>
      <c r="AS15" s="21">
        <v>0.59069967862656603</v>
      </c>
      <c r="AT15" s="21"/>
      <c r="AU15" s="21">
        <v>0.67887064587811996</v>
      </c>
      <c r="AV15" s="21">
        <v>0.609162838637472</v>
      </c>
      <c r="AW15" s="21"/>
      <c r="AX15" s="21">
        <v>0.61668318391836396</v>
      </c>
      <c r="AY15" s="21">
        <v>0.65620042330875294</v>
      </c>
      <c r="AZ15" s="21"/>
      <c r="BA15" s="21">
        <v>0.63457647797505001</v>
      </c>
      <c r="BB15" s="21">
        <v>0.73054053534709595</v>
      </c>
      <c r="BC15" s="21"/>
      <c r="BD15" s="21">
        <v>0.71340542649764704</v>
      </c>
      <c r="BE15" s="21"/>
      <c r="BF15" s="21">
        <v>0.71584349240923295</v>
      </c>
      <c r="BG15" s="21"/>
      <c r="BH15" s="21">
        <v>0.54731455814213104</v>
      </c>
      <c r="BI15" s="21"/>
      <c r="BJ15" s="21">
        <v>0.56126001501991196</v>
      </c>
      <c r="BK15" s="21"/>
      <c r="BL15" s="21">
        <v>0.26619774421435</v>
      </c>
      <c r="BM15" s="21">
        <v>0.88115223711170798</v>
      </c>
      <c r="BN15" s="21">
        <v>0.66461670345995805</v>
      </c>
      <c r="BO15" s="21">
        <v>0.66509675317044703</v>
      </c>
      <c r="BP15" s="21"/>
      <c r="BQ15" s="21">
        <v>0.67462495630232</v>
      </c>
      <c r="BR15" s="21">
        <v>0.753248509805441</v>
      </c>
      <c r="BS15" s="21">
        <v>0.55898021470686599</v>
      </c>
      <c r="BT15" s="21">
        <v>0.63665842616586599</v>
      </c>
      <c r="BU15" s="21">
        <v>0.61679980398102296</v>
      </c>
      <c r="BV15" s="21">
        <v>0.60628907448234504</v>
      </c>
      <c r="BW15" s="21"/>
      <c r="BX15" s="21">
        <v>0.67750401994723497</v>
      </c>
      <c r="BY15" s="21">
        <v>0.768063243878923</v>
      </c>
      <c r="BZ15" s="21">
        <v>0.61644541754732796</v>
      </c>
      <c r="CA15" s="21">
        <v>0.70794860370897605</v>
      </c>
      <c r="CB15" s="21">
        <v>0.56456574039637197</v>
      </c>
      <c r="CC15" s="21">
        <v>0.51298196025171805</v>
      </c>
    </row>
    <row r="16" spans="2:81" x14ac:dyDescent="0.35">
      <c r="B16" s="18" t="s">
        <v>287</v>
      </c>
      <c r="C16" s="21">
        <v>0.12793648794042101</v>
      </c>
      <c r="D16" s="21">
        <v>0.13970062795499699</v>
      </c>
      <c r="E16" s="21">
        <v>0.11559289527267901</v>
      </c>
      <c r="F16" s="21"/>
      <c r="G16" s="21">
        <v>0.120424673874391</v>
      </c>
      <c r="H16" s="21">
        <v>0.121800050952985</v>
      </c>
      <c r="I16" s="21">
        <v>0.13304078500916999</v>
      </c>
      <c r="J16" s="21">
        <v>0.12566125774895501</v>
      </c>
      <c r="K16" s="21">
        <v>0.138403947556066</v>
      </c>
      <c r="L16" s="21">
        <v>0.12785076029515699</v>
      </c>
      <c r="M16" s="21"/>
      <c r="N16" s="21">
        <v>9.6152062500551097E-2</v>
      </c>
      <c r="O16" s="21">
        <v>0.112573376398312</v>
      </c>
      <c r="P16" s="21">
        <v>0.18114834287984299</v>
      </c>
      <c r="Q16" s="21">
        <v>0.12639131911370499</v>
      </c>
      <c r="R16" s="21"/>
      <c r="S16" s="21">
        <v>8.9443895384518093E-2</v>
      </c>
      <c r="T16" s="21">
        <v>0.10456867214867201</v>
      </c>
      <c r="U16" s="21">
        <v>0.135395791713674</v>
      </c>
      <c r="V16" s="21">
        <v>0.117124211137103</v>
      </c>
      <c r="W16" s="21">
        <v>0.158540418308037</v>
      </c>
      <c r="X16" s="21">
        <v>0.13668705652910501</v>
      </c>
      <c r="Y16" s="21">
        <v>0.15469978381685601</v>
      </c>
      <c r="Z16" s="21">
        <v>8.4971913709088895E-2</v>
      </c>
      <c r="AA16" s="21">
        <v>0.108271867441584</v>
      </c>
      <c r="AB16" s="21">
        <v>0.12773366883597601</v>
      </c>
      <c r="AC16" s="21">
        <v>0.247823830574778</v>
      </c>
      <c r="AD16" s="21">
        <v>0.15839581636189101</v>
      </c>
      <c r="AE16" s="21"/>
      <c r="AF16" s="21">
        <v>0.123002219723177</v>
      </c>
      <c r="AG16" s="21">
        <v>0.10709509755749499</v>
      </c>
      <c r="AH16" s="21">
        <v>0.24961651432045301</v>
      </c>
      <c r="AI16" s="21">
        <v>0.18696652649790399</v>
      </c>
      <c r="AJ16" s="21"/>
      <c r="AK16" s="21">
        <v>9.1039147039691695E-2</v>
      </c>
      <c r="AL16" s="21">
        <v>0.117215483152455</v>
      </c>
      <c r="AM16" s="21"/>
      <c r="AN16" s="21">
        <v>0.122379600258867</v>
      </c>
      <c r="AO16" s="21">
        <v>0.13003470945260501</v>
      </c>
      <c r="AP16" s="21">
        <v>0.106453508786349</v>
      </c>
      <c r="AQ16" s="21">
        <v>0.147527397786065</v>
      </c>
      <c r="AR16" s="21">
        <v>0.109574784389874</v>
      </c>
      <c r="AS16" s="21">
        <v>0.16348627727670001</v>
      </c>
      <c r="AT16" s="21"/>
      <c r="AU16" s="21">
        <v>0.122507831672164</v>
      </c>
      <c r="AV16" s="21">
        <v>0.13538342706057699</v>
      </c>
      <c r="AW16" s="21"/>
      <c r="AX16" s="21">
        <v>0.18347286404451099</v>
      </c>
      <c r="AY16" s="21">
        <v>0.114479171194589</v>
      </c>
      <c r="AZ16" s="21"/>
      <c r="BA16" s="21">
        <v>0.132533167294063</v>
      </c>
      <c r="BB16" s="21">
        <v>0.106776185071425</v>
      </c>
      <c r="BC16" s="21"/>
      <c r="BD16" s="21">
        <v>0.102123937084028</v>
      </c>
      <c r="BE16" s="21"/>
      <c r="BF16" s="21">
        <v>0.10944049732349501</v>
      </c>
      <c r="BG16" s="21"/>
      <c r="BH16" s="21">
        <v>0.11581846086969</v>
      </c>
      <c r="BI16" s="21"/>
      <c r="BJ16" s="21">
        <v>0.24733682950698099</v>
      </c>
      <c r="BK16" s="21"/>
      <c r="BL16" s="21">
        <v>0.31922151559004702</v>
      </c>
      <c r="BM16" s="21">
        <v>5.59592203293202E-2</v>
      </c>
      <c r="BN16" s="21">
        <v>9.87276036207939E-2</v>
      </c>
      <c r="BO16" s="21">
        <v>9.6428430185601099E-2</v>
      </c>
      <c r="BP16" s="21"/>
      <c r="BQ16" s="21">
        <v>0.115016547945913</v>
      </c>
      <c r="BR16" s="21">
        <v>8.9547163998082394E-2</v>
      </c>
      <c r="BS16" s="21">
        <v>0.16314380196964101</v>
      </c>
      <c r="BT16" s="21">
        <v>0.148962592976772</v>
      </c>
      <c r="BU16" s="21">
        <v>0.115871937973691</v>
      </c>
      <c r="BV16" s="21">
        <v>0.139532613948504</v>
      </c>
      <c r="BW16" s="21"/>
      <c r="BX16" s="21">
        <v>0.119292286715336</v>
      </c>
      <c r="BY16" s="21">
        <v>6.8562603442761605E-2</v>
      </c>
      <c r="BZ16" s="21">
        <v>0.14234775333159699</v>
      </c>
      <c r="CA16" s="21">
        <v>0.12743124233420999</v>
      </c>
      <c r="CB16" s="21">
        <v>0.174959044575803</v>
      </c>
      <c r="CC16" s="21">
        <v>0.20575632752700601</v>
      </c>
    </row>
    <row r="17" spans="2:81" x14ac:dyDescent="0.35">
      <c r="B17" s="18" t="s">
        <v>288</v>
      </c>
      <c r="C17" s="22">
        <v>0.520556042292451</v>
      </c>
      <c r="D17" s="22">
        <v>0.50567390431427595</v>
      </c>
      <c r="E17" s="22">
        <v>0.53770118760118402</v>
      </c>
      <c r="F17" s="22"/>
      <c r="G17" s="22">
        <v>0.602244745591618</v>
      </c>
      <c r="H17" s="22">
        <v>0.54089483600239596</v>
      </c>
      <c r="I17" s="22">
        <v>0.46461524270613402</v>
      </c>
      <c r="J17" s="22">
        <v>0.52239033827582704</v>
      </c>
      <c r="K17" s="22">
        <v>0.48909950716004802</v>
      </c>
      <c r="L17" s="22">
        <v>0.51826877352885903</v>
      </c>
      <c r="M17" s="22"/>
      <c r="N17" s="22">
        <v>0.59860515160430905</v>
      </c>
      <c r="O17" s="22">
        <v>0.54962601168583403</v>
      </c>
      <c r="P17" s="22">
        <v>0.43341886107201399</v>
      </c>
      <c r="Q17" s="22">
        <v>0.49462967758639298</v>
      </c>
      <c r="R17" s="22"/>
      <c r="S17" s="22">
        <v>0.65849284600953495</v>
      </c>
      <c r="T17" s="22">
        <v>0.56170515640737795</v>
      </c>
      <c r="U17" s="22">
        <v>0.51364823202515797</v>
      </c>
      <c r="V17" s="22">
        <v>0.53033091865722604</v>
      </c>
      <c r="W17" s="22">
        <v>0.514324347540979</v>
      </c>
      <c r="X17" s="22">
        <v>0.448537652088906</v>
      </c>
      <c r="Y17" s="22">
        <v>0.51489960505950005</v>
      </c>
      <c r="Z17" s="22">
        <v>0.59463973362696798</v>
      </c>
      <c r="AA17" s="22">
        <v>0.55070609538625304</v>
      </c>
      <c r="AB17" s="22">
        <v>0.42733904967983</v>
      </c>
      <c r="AC17" s="22">
        <v>0.27170621877238998</v>
      </c>
      <c r="AD17" s="22">
        <v>0.44446057774543701</v>
      </c>
      <c r="AE17" s="22"/>
      <c r="AF17" s="22">
        <v>0.53158867800449205</v>
      </c>
      <c r="AG17" s="22">
        <v>0.45997503661991901</v>
      </c>
      <c r="AH17" s="22">
        <v>0.32780129700799698</v>
      </c>
      <c r="AI17" s="22">
        <v>0.366624799496378</v>
      </c>
      <c r="AJ17" s="22"/>
      <c r="AK17" s="22">
        <v>0.676449717014734</v>
      </c>
      <c r="AL17" s="22">
        <v>0.53896782760901696</v>
      </c>
      <c r="AM17" s="22"/>
      <c r="AN17" s="22">
        <v>0.579923773468215</v>
      </c>
      <c r="AO17" s="22">
        <v>0.51248745186497802</v>
      </c>
      <c r="AP17" s="22">
        <v>0.52279761522930202</v>
      </c>
      <c r="AQ17" s="22">
        <v>0.46114315386558002</v>
      </c>
      <c r="AR17" s="22">
        <v>0.54145804823252897</v>
      </c>
      <c r="AS17" s="22">
        <v>0.42721340134986702</v>
      </c>
      <c r="AT17" s="22"/>
      <c r="AU17" s="22">
        <v>0.55636281420595601</v>
      </c>
      <c r="AV17" s="22">
        <v>0.47377941157689502</v>
      </c>
      <c r="AW17" s="22"/>
      <c r="AX17" s="22">
        <v>0.433210319873853</v>
      </c>
      <c r="AY17" s="22">
        <v>0.541721252114165</v>
      </c>
      <c r="AZ17" s="22"/>
      <c r="BA17" s="22">
        <v>0.50204331068098695</v>
      </c>
      <c r="BB17" s="22">
        <v>0.62376435027567101</v>
      </c>
      <c r="BC17" s="22"/>
      <c r="BD17" s="22">
        <v>0.61128148941362004</v>
      </c>
      <c r="BE17" s="22"/>
      <c r="BF17" s="22">
        <v>0.60640299508573803</v>
      </c>
      <c r="BG17" s="22"/>
      <c r="BH17" s="22">
        <v>0.43149609727244098</v>
      </c>
      <c r="BI17" s="22"/>
      <c r="BJ17" s="22">
        <v>0.31392318551293102</v>
      </c>
      <c r="BK17" s="22"/>
      <c r="BL17" s="22">
        <v>-5.30237713756967E-2</v>
      </c>
      <c r="BM17" s="22">
        <v>0.82519301678238699</v>
      </c>
      <c r="BN17" s="22">
        <v>0.56588909983916402</v>
      </c>
      <c r="BO17" s="22">
        <v>0.56866832298484604</v>
      </c>
      <c r="BP17" s="22"/>
      <c r="BQ17" s="22">
        <v>0.55960840835640702</v>
      </c>
      <c r="BR17" s="22">
        <v>0.66370134580735896</v>
      </c>
      <c r="BS17" s="22">
        <v>0.39583641273722397</v>
      </c>
      <c r="BT17" s="22">
        <v>0.48769583318909399</v>
      </c>
      <c r="BU17" s="22">
        <v>0.50092786600733197</v>
      </c>
      <c r="BV17" s="22">
        <v>0.46675646053384101</v>
      </c>
      <c r="BW17" s="22"/>
      <c r="BX17" s="22">
        <v>0.55821173323189899</v>
      </c>
      <c r="BY17" s="22">
        <v>0.699500640436161</v>
      </c>
      <c r="BZ17" s="22">
        <v>0.47409766421573102</v>
      </c>
      <c r="CA17" s="22">
        <v>0.58051736137476595</v>
      </c>
      <c r="CB17" s="22">
        <v>0.389606695820569</v>
      </c>
      <c r="CC17" s="22">
        <v>0.30722563272471198</v>
      </c>
    </row>
    <row r="18" spans="2:81" x14ac:dyDescent="0.35">
      <c r="B18" s="16" t="s">
        <v>628</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CC22"/>
  <sheetViews>
    <sheetView showGridLines="0" topLeftCell="A2" workbookViewId="0">
      <pane xSplit="2" topLeftCell="BA1" activePane="topRight" state="frozen"/>
      <selection pane="topRight" activeCell="BH9" sqref="BH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281</v>
      </c>
      <c r="C9" s="17">
        <v>0.33315314840781302</v>
      </c>
      <c r="D9" s="17">
        <v>0.33732228913079199</v>
      </c>
      <c r="E9" s="17">
        <v>0.33144567768879202</v>
      </c>
      <c r="F9" s="17"/>
      <c r="G9" s="17">
        <v>0.40471319550708301</v>
      </c>
      <c r="H9" s="17">
        <v>0.356839084206307</v>
      </c>
      <c r="I9" s="17">
        <v>0.36375393027220199</v>
      </c>
      <c r="J9" s="17">
        <v>0.319491259883255</v>
      </c>
      <c r="K9" s="17">
        <v>0.30750015323148999</v>
      </c>
      <c r="L9" s="17">
        <v>0.27639029475257498</v>
      </c>
      <c r="M9" s="17"/>
      <c r="N9" s="17">
        <v>0.382416536366389</v>
      </c>
      <c r="O9" s="17">
        <v>0.32384496379135602</v>
      </c>
      <c r="P9" s="17">
        <v>0.317736129278822</v>
      </c>
      <c r="Q9" s="17">
        <v>0.30846804468043199</v>
      </c>
      <c r="R9" s="17"/>
      <c r="S9" s="17">
        <v>0.41351358533681598</v>
      </c>
      <c r="T9" s="17">
        <v>0.32802445835109201</v>
      </c>
      <c r="U9" s="17">
        <v>0.32882729331017602</v>
      </c>
      <c r="V9" s="17">
        <v>0.28105847120132499</v>
      </c>
      <c r="W9" s="17">
        <v>0.32161191978637099</v>
      </c>
      <c r="X9" s="17">
        <v>0.32290400658860502</v>
      </c>
      <c r="Y9" s="17">
        <v>0.35778539159703598</v>
      </c>
      <c r="Z9" s="17">
        <v>0.33140199334201198</v>
      </c>
      <c r="AA9" s="17">
        <v>0.34985856445520802</v>
      </c>
      <c r="AB9" s="17">
        <v>0.28134511289445402</v>
      </c>
      <c r="AC9" s="17">
        <v>0.27942479189272001</v>
      </c>
      <c r="AD9" s="17">
        <v>0.31776224432502898</v>
      </c>
      <c r="AE9" s="17"/>
      <c r="AF9" s="17">
        <v>0.33057179541682002</v>
      </c>
      <c r="AG9" s="17">
        <v>0.31717844544228802</v>
      </c>
      <c r="AH9" s="17">
        <v>0.27082229900066102</v>
      </c>
      <c r="AI9" s="17">
        <v>0.32132576872059698</v>
      </c>
      <c r="AJ9" s="17"/>
      <c r="AK9" s="17">
        <v>0.43067894179120098</v>
      </c>
      <c r="AL9" s="17">
        <v>0.34783673375110502</v>
      </c>
      <c r="AM9" s="17"/>
      <c r="AN9" s="17">
        <v>0.39852181727505398</v>
      </c>
      <c r="AO9" s="17">
        <v>0.32932314044023597</v>
      </c>
      <c r="AP9" s="17">
        <v>0.26960277437258801</v>
      </c>
      <c r="AQ9" s="17">
        <v>0.301742290477794</v>
      </c>
      <c r="AR9" s="17">
        <v>0.27663618119475097</v>
      </c>
      <c r="AS9" s="17">
        <v>0.39855565192463799</v>
      </c>
      <c r="AT9" s="17"/>
      <c r="AU9" s="17">
        <v>0.35769202336255101</v>
      </c>
      <c r="AV9" s="17">
        <v>0.30050510834562699</v>
      </c>
      <c r="AW9" s="17"/>
      <c r="AX9" s="17">
        <v>0.25351085503703502</v>
      </c>
      <c r="AY9" s="17">
        <v>0.35245169907749102</v>
      </c>
      <c r="AZ9" s="17"/>
      <c r="BA9" s="17">
        <v>0.31898741010929998</v>
      </c>
      <c r="BB9" s="17">
        <v>0.41500371575065198</v>
      </c>
      <c r="BC9" s="17"/>
      <c r="BD9" s="17">
        <v>0.39956945097690699</v>
      </c>
      <c r="BE9" s="17"/>
      <c r="BF9" s="17">
        <v>0.38952377871347399</v>
      </c>
      <c r="BG9" s="17"/>
      <c r="BH9" s="17">
        <v>0.29721493731007498</v>
      </c>
      <c r="BI9" s="17"/>
      <c r="BJ9" s="17">
        <v>0.28082538129316098</v>
      </c>
      <c r="BK9" s="17"/>
      <c r="BL9" s="17">
        <v>8.8233906515375202E-2</v>
      </c>
      <c r="BM9" s="17">
        <v>0.61022574396356599</v>
      </c>
      <c r="BN9" s="17">
        <v>0.27831775062742498</v>
      </c>
      <c r="BO9" s="17">
        <v>0.28201240508615899</v>
      </c>
      <c r="BP9" s="17"/>
      <c r="BQ9" s="17">
        <v>0.36366746348861101</v>
      </c>
      <c r="BR9" s="17">
        <v>0.387635907488114</v>
      </c>
      <c r="BS9" s="17">
        <v>0.28119106008649403</v>
      </c>
      <c r="BT9" s="17">
        <v>0.35352240620104602</v>
      </c>
      <c r="BU9" s="17">
        <v>0.29405433550446902</v>
      </c>
      <c r="BV9" s="17">
        <v>0.260477525242446</v>
      </c>
      <c r="BW9" s="17"/>
      <c r="BX9" s="17">
        <v>0.39149383769610102</v>
      </c>
      <c r="BY9" s="17">
        <v>0.41497077068765598</v>
      </c>
      <c r="BZ9" s="17">
        <v>0.27804411211841501</v>
      </c>
      <c r="CA9" s="17">
        <v>0.38586773064841201</v>
      </c>
      <c r="CB9" s="17">
        <v>0.32341703470965899</v>
      </c>
      <c r="CC9" s="17">
        <v>0.202658754460213</v>
      </c>
    </row>
    <row r="10" spans="2:81" x14ac:dyDescent="0.35">
      <c r="B10" s="18" t="s">
        <v>282</v>
      </c>
      <c r="C10" s="17">
        <v>0.30761431140829298</v>
      </c>
      <c r="D10" s="17">
        <v>0.32265272067563699</v>
      </c>
      <c r="E10" s="17">
        <v>0.29317442834611002</v>
      </c>
      <c r="F10" s="17"/>
      <c r="G10" s="17">
        <v>0.30908250738249898</v>
      </c>
      <c r="H10" s="17">
        <v>0.33432801916254801</v>
      </c>
      <c r="I10" s="17">
        <v>0.29265506821783599</v>
      </c>
      <c r="J10" s="17">
        <v>0.32679225754680102</v>
      </c>
      <c r="K10" s="17">
        <v>0.30307576984210899</v>
      </c>
      <c r="L10" s="17">
        <v>0.28713898508347502</v>
      </c>
      <c r="M10" s="17"/>
      <c r="N10" s="17">
        <v>0.304622211136308</v>
      </c>
      <c r="O10" s="17">
        <v>0.334925264246559</v>
      </c>
      <c r="P10" s="17">
        <v>0.30648207490584201</v>
      </c>
      <c r="Q10" s="17">
        <v>0.28431775851159102</v>
      </c>
      <c r="R10" s="17"/>
      <c r="S10" s="17">
        <v>0.35869986742007398</v>
      </c>
      <c r="T10" s="17">
        <v>0.26894552383785197</v>
      </c>
      <c r="U10" s="17">
        <v>0.28184093295413698</v>
      </c>
      <c r="V10" s="17">
        <v>0.303273642468603</v>
      </c>
      <c r="W10" s="17">
        <v>0.36721600845823699</v>
      </c>
      <c r="X10" s="17">
        <v>0.36647781312653599</v>
      </c>
      <c r="Y10" s="17">
        <v>0.29545706991628901</v>
      </c>
      <c r="Z10" s="17">
        <v>0.33177437969979201</v>
      </c>
      <c r="AA10" s="17">
        <v>0.28624525630264103</v>
      </c>
      <c r="AB10" s="17">
        <v>0.28306935727481602</v>
      </c>
      <c r="AC10" s="17">
        <v>0.227250618802389</v>
      </c>
      <c r="AD10" s="17">
        <v>0.290482842279283</v>
      </c>
      <c r="AE10" s="17"/>
      <c r="AF10" s="17">
        <v>0.31240649357991301</v>
      </c>
      <c r="AG10" s="17">
        <v>0.29634482096777198</v>
      </c>
      <c r="AH10" s="17">
        <v>0.26516878013649298</v>
      </c>
      <c r="AI10" s="17">
        <v>0.25872252591791101</v>
      </c>
      <c r="AJ10" s="17"/>
      <c r="AK10" s="17">
        <v>0.32008389344671501</v>
      </c>
      <c r="AL10" s="17">
        <v>0.30375642658035901</v>
      </c>
      <c r="AM10" s="17"/>
      <c r="AN10" s="17">
        <v>0.331136556794704</v>
      </c>
      <c r="AO10" s="17">
        <v>0.31150780029818798</v>
      </c>
      <c r="AP10" s="17">
        <v>0.31034058387288799</v>
      </c>
      <c r="AQ10" s="17">
        <v>0.269059209641828</v>
      </c>
      <c r="AR10" s="17">
        <v>0.34750488544422897</v>
      </c>
      <c r="AS10" s="17">
        <v>0.22332499956891799</v>
      </c>
      <c r="AT10" s="17"/>
      <c r="AU10" s="17">
        <v>0.303933845512811</v>
      </c>
      <c r="AV10" s="17">
        <v>0.313799325567931</v>
      </c>
      <c r="AW10" s="17"/>
      <c r="AX10" s="17">
        <v>0.28703526492203202</v>
      </c>
      <c r="AY10" s="17">
        <v>0.31260093038346298</v>
      </c>
      <c r="AZ10" s="17"/>
      <c r="BA10" s="17">
        <v>0.30184996467015701</v>
      </c>
      <c r="BB10" s="17">
        <v>0.34078269324163701</v>
      </c>
      <c r="BC10" s="17"/>
      <c r="BD10" s="17">
        <v>0.28811889971586901</v>
      </c>
      <c r="BE10" s="17"/>
      <c r="BF10" s="17">
        <v>0.28873602197040499</v>
      </c>
      <c r="BG10" s="17"/>
      <c r="BH10" s="17">
        <v>0.28110361335489997</v>
      </c>
      <c r="BI10" s="17"/>
      <c r="BJ10" s="17">
        <v>0.33415714839014399</v>
      </c>
      <c r="BK10" s="17"/>
      <c r="BL10" s="17">
        <v>0.23663333241464801</v>
      </c>
      <c r="BM10" s="17">
        <v>0.24264789804603701</v>
      </c>
      <c r="BN10" s="17">
        <v>0.33141716171083901</v>
      </c>
      <c r="BO10" s="17">
        <v>0.40357195764922199</v>
      </c>
      <c r="BP10" s="17"/>
      <c r="BQ10" s="17">
        <v>0.32438674835768899</v>
      </c>
      <c r="BR10" s="17">
        <v>0.32192939563773798</v>
      </c>
      <c r="BS10" s="17">
        <v>0.27823919298341798</v>
      </c>
      <c r="BT10" s="17">
        <v>0.30057516232773002</v>
      </c>
      <c r="BU10" s="17">
        <v>0.36327886057902198</v>
      </c>
      <c r="BV10" s="17">
        <v>0.26521075179550402</v>
      </c>
      <c r="BW10" s="17"/>
      <c r="BX10" s="17">
        <v>0.31234408358063898</v>
      </c>
      <c r="BY10" s="17">
        <v>0.31601468679005301</v>
      </c>
      <c r="BZ10" s="17">
        <v>0.30713718778830601</v>
      </c>
      <c r="CA10" s="17">
        <v>0.28927649833173402</v>
      </c>
      <c r="CB10" s="17">
        <v>0.33543087948968903</v>
      </c>
      <c r="CC10" s="17">
        <v>0.29731892324425702</v>
      </c>
    </row>
    <row r="11" spans="2:81" x14ac:dyDescent="0.35">
      <c r="B11" s="18" t="s">
        <v>283</v>
      </c>
      <c r="C11" s="17">
        <v>0.20587137244474599</v>
      </c>
      <c r="D11" s="17">
        <v>0.17691201981135099</v>
      </c>
      <c r="E11" s="17">
        <v>0.23529488571571</v>
      </c>
      <c r="F11" s="17"/>
      <c r="G11" s="17">
        <v>0.137446112747031</v>
      </c>
      <c r="H11" s="17">
        <v>0.191101906789721</v>
      </c>
      <c r="I11" s="17">
        <v>0.19720623265169099</v>
      </c>
      <c r="J11" s="17">
        <v>0.207189298087879</v>
      </c>
      <c r="K11" s="17">
        <v>0.21236716304365899</v>
      </c>
      <c r="L11" s="17">
        <v>0.25907901094262298</v>
      </c>
      <c r="M11" s="17"/>
      <c r="N11" s="17">
        <v>0.19276246040329101</v>
      </c>
      <c r="O11" s="17">
        <v>0.19627412093201799</v>
      </c>
      <c r="P11" s="17">
        <v>0.19892516285367701</v>
      </c>
      <c r="Q11" s="17">
        <v>0.23411891842312199</v>
      </c>
      <c r="R11" s="17"/>
      <c r="S11" s="17">
        <v>0.16183865159222099</v>
      </c>
      <c r="T11" s="17">
        <v>0.20288347560982001</v>
      </c>
      <c r="U11" s="17">
        <v>0.25336751973925398</v>
      </c>
      <c r="V11" s="17">
        <v>0.216129209726308</v>
      </c>
      <c r="W11" s="17">
        <v>0.19666039781903</v>
      </c>
      <c r="X11" s="17">
        <v>0.15031765359976301</v>
      </c>
      <c r="Y11" s="17">
        <v>0.240091418604931</v>
      </c>
      <c r="Z11" s="17">
        <v>0.25595386363412198</v>
      </c>
      <c r="AA11" s="17">
        <v>0.21286296135065699</v>
      </c>
      <c r="AB11" s="17">
        <v>0.211201803432191</v>
      </c>
      <c r="AC11" s="17">
        <v>0.255853045226138</v>
      </c>
      <c r="AD11" s="17">
        <v>0.180136242687053</v>
      </c>
      <c r="AE11" s="17"/>
      <c r="AF11" s="17">
        <v>0.20897940471502199</v>
      </c>
      <c r="AG11" s="17">
        <v>0.20809953444031701</v>
      </c>
      <c r="AH11" s="17">
        <v>0.22787124830952299</v>
      </c>
      <c r="AI11" s="17">
        <v>0.18589226624302299</v>
      </c>
      <c r="AJ11" s="17"/>
      <c r="AK11" s="17">
        <v>0.161664137730022</v>
      </c>
      <c r="AL11" s="17">
        <v>0.21640282064449001</v>
      </c>
      <c r="AM11" s="17"/>
      <c r="AN11" s="17">
        <v>0.14130491705253401</v>
      </c>
      <c r="AO11" s="17">
        <v>0.23689031635465599</v>
      </c>
      <c r="AP11" s="17">
        <v>0.24300724289572501</v>
      </c>
      <c r="AQ11" s="17">
        <v>0.19429885172048</v>
      </c>
      <c r="AR11" s="17">
        <v>0.25047289595290301</v>
      </c>
      <c r="AS11" s="17">
        <v>0.22484249295484701</v>
      </c>
      <c r="AT11" s="17"/>
      <c r="AU11" s="17">
        <v>0.208161591910696</v>
      </c>
      <c r="AV11" s="17">
        <v>0.201790009475525</v>
      </c>
      <c r="AW11" s="17"/>
      <c r="AX11" s="17">
        <v>0.246556223971475</v>
      </c>
      <c r="AY11" s="17">
        <v>0.196012808163811</v>
      </c>
      <c r="AZ11" s="17"/>
      <c r="BA11" s="17">
        <v>0.214328655027267</v>
      </c>
      <c r="BB11" s="17">
        <v>0.155813655923383</v>
      </c>
      <c r="BC11" s="17"/>
      <c r="BD11" s="17">
        <v>0.177331296959643</v>
      </c>
      <c r="BE11" s="17"/>
      <c r="BF11" s="17">
        <v>0.19386636022898299</v>
      </c>
      <c r="BG11" s="17"/>
      <c r="BH11" s="17">
        <v>0.22231537111518701</v>
      </c>
      <c r="BI11" s="17"/>
      <c r="BJ11" s="17">
        <v>0.207048969983783</v>
      </c>
      <c r="BK11" s="17"/>
      <c r="BL11" s="17">
        <v>0.33782356115027301</v>
      </c>
      <c r="BM11" s="17">
        <v>7.8248616836309001E-2</v>
      </c>
      <c r="BN11" s="17">
        <v>0.23122968602406799</v>
      </c>
      <c r="BO11" s="17">
        <v>0.21485498995905999</v>
      </c>
      <c r="BP11" s="17"/>
      <c r="BQ11" s="17">
        <v>0.20505501576219901</v>
      </c>
      <c r="BR11" s="17">
        <v>0.173589846936444</v>
      </c>
      <c r="BS11" s="17">
        <v>0.20983620557891799</v>
      </c>
      <c r="BT11" s="17">
        <v>0.166834599794104</v>
      </c>
      <c r="BU11" s="17">
        <v>0.19793404085560101</v>
      </c>
      <c r="BV11" s="17">
        <v>0.29570540670297601</v>
      </c>
      <c r="BW11" s="17"/>
      <c r="BX11" s="17">
        <v>0.18802828884589701</v>
      </c>
      <c r="BY11" s="17">
        <v>0.160270974985464</v>
      </c>
      <c r="BZ11" s="17">
        <v>0.22429534309337201</v>
      </c>
      <c r="CA11" s="17">
        <v>0.19160570125349</v>
      </c>
      <c r="CB11" s="17">
        <v>0.19417236108028799</v>
      </c>
      <c r="CC11" s="17">
        <v>0.26909042301376201</v>
      </c>
    </row>
    <row r="12" spans="2:81" x14ac:dyDescent="0.35">
      <c r="B12" s="18" t="s">
        <v>284</v>
      </c>
      <c r="C12" s="17">
        <v>6.9811765331813005E-2</v>
      </c>
      <c r="D12" s="17">
        <v>7.2901418889415898E-2</v>
      </c>
      <c r="E12" s="17">
        <v>6.4052957057839699E-2</v>
      </c>
      <c r="F12" s="17"/>
      <c r="G12" s="17">
        <v>6.9739122655632396E-2</v>
      </c>
      <c r="H12" s="17">
        <v>5.5919590072414697E-2</v>
      </c>
      <c r="I12" s="17">
        <v>6.8897707906136002E-2</v>
      </c>
      <c r="J12" s="17">
        <v>7.1550692669310301E-2</v>
      </c>
      <c r="K12" s="17">
        <v>9.4526428363221907E-2</v>
      </c>
      <c r="L12" s="17">
        <v>6.3329152602567995E-2</v>
      </c>
      <c r="M12" s="17"/>
      <c r="N12" s="17">
        <v>4.5486067595135897E-2</v>
      </c>
      <c r="O12" s="17">
        <v>7.5266847835047695E-2</v>
      </c>
      <c r="P12" s="17">
        <v>7.0556004986868107E-2</v>
      </c>
      <c r="Q12" s="17">
        <v>8.5980964435723298E-2</v>
      </c>
      <c r="R12" s="17"/>
      <c r="S12" s="17">
        <v>2.6749772777218999E-2</v>
      </c>
      <c r="T12" s="17">
        <v>0.11617666527017299</v>
      </c>
      <c r="U12" s="17">
        <v>4.9071026043817897E-2</v>
      </c>
      <c r="V12" s="17">
        <v>0.10001347318520799</v>
      </c>
      <c r="W12" s="17">
        <v>3.9840536107039401E-2</v>
      </c>
      <c r="X12" s="17">
        <v>7.1719329900224296E-2</v>
      </c>
      <c r="Y12" s="17">
        <v>6.8242522727152297E-2</v>
      </c>
      <c r="Z12" s="17">
        <v>2.17375085926233E-2</v>
      </c>
      <c r="AA12" s="17">
        <v>7.4417143696990401E-2</v>
      </c>
      <c r="AB12" s="17">
        <v>5.9222880828737799E-2</v>
      </c>
      <c r="AC12" s="17">
        <v>0.11541040573554</v>
      </c>
      <c r="AD12" s="17">
        <v>0.105293488050113</v>
      </c>
      <c r="AE12" s="17"/>
      <c r="AF12" s="17">
        <v>6.9811331696787299E-2</v>
      </c>
      <c r="AG12" s="17">
        <v>6.3496665499749097E-2</v>
      </c>
      <c r="AH12" s="17">
        <v>0.130676942076901</v>
      </c>
      <c r="AI12" s="17">
        <v>9.3781088677316798E-2</v>
      </c>
      <c r="AJ12" s="17"/>
      <c r="AK12" s="17">
        <v>2.1887008314255701E-2</v>
      </c>
      <c r="AL12" s="17">
        <v>8.2782641876923094E-2</v>
      </c>
      <c r="AM12" s="17"/>
      <c r="AN12" s="17">
        <v>6.2778149904869504E-2</v>
      </c>
      <c r="AO12" s="17">
        <v>5.6446062681301201E-2</v>
      </c>
      <c r="AP12" s="17">
        <v>8.4166752960524296E-2</v>
      </c>
      <c r="AQ12" s="17">
        <v>9.2034042024592297E-2</v>
      </c>
      <c r="AR12" s="17">
        <v>7.4338888993919397E-2</v>
      </c>
      <c r="AS12" s="17">
        <v>5.5036566815678797E-2</v>
      </c>
      <c r="AT12" s="17"/>
      <c r="AU12" s="17">
        <v>5.5816764882853802E-2</v>
      </c>
      <c r="AV12" s="17">
        <v>8.9974082685745901E-2</v>
      </c>
      <c r="AW12" s="17"/>
      <c r="AX12" s="17">
        <v>0.10726735227633399</v>
      </c>
      <c r="AY12" s="17">
        <v>6.0735701447688403E-2</v>
      </c>
      <c r="AZ12" s="17"/>
      <c r="BA12" s="17">
        <v>7.5256719108519804E-2</v>
      </c>
      <c r="BB12" s="17">
        <v>3.5636422160840599E-2</v>
      </c>
      <c r="BC12" s="17"/>
      <c r="BD12" s="17">
        <v>5.5035087788741902E-2</v>
      </c>
      <c r="BE12" s="17"/>
      <c r="BF12" s="17">
        <v>5.2007416200168202E-2</v>
      </c>
      <c r="BG12" s="17"/>
      <c r="BH12" s="17">
        <v>4.3250003402104803E-2</v>
      </c>
      <c r="BI12" s="17"/>
      <c r="BJ12" s="17">
        <v>5.9006707785579503E-2</v>
      </c>
      <c r="BK12" s="17"/>
      <c r="BL12" s="17">
        <v>0.16755342932255399</v>
      </c>
      <c r="BM12" s="17">
        <v>1.6691781790953399E-2</v>
      </c>
      <c r="BN12" s="17">
        <v>7.2464939772063003E-2</v>
      </c>
      <c r="BO12" s="17">
        <v>5.0600655512125101E-2</v>
      </c>
      <c r="BP12" s="17"/>
      <c r="BQ12" s="17">
        <v>5.2309460238307903E-2</v>
      </c>
      <c r="BR12" s="17">
        <v>6.3298170824341998E-2</v>
      </c>
      <c r="BS12" s="17">
        <v>0.119608256372928</v>
      </c>
      <c r="BT12" s="17">
        <v>7.6815580118684806E-2</v>
      </c>
      <c r="BU12" s="17">
        <v>8.6844058560812301E-2</v>
      </c>
      <c r="BV12" s="17">
        <v>4.2972940514083798E-2</v>
      </c>
      <c r="BW12" s="17"/>
      <c r="BX12" s="17">
        <v>4.63453560439126E-2</v>
      </c>
      <c r="BY12" s="17">
        <v>5.8716426214190799E-2</v>
      </c>
      <c r="BZ12" s="17">
        <v>8.1952769857842597E-2</v>
      </c>
      <c r="CA12" s="17">
        <v>6.0954540416134399E-2</v>
      </c>
      <c r="CB12" s="17">
        <v>7.96239510771867E-2</v>
      </c>
      <c r="CC12" s="17">
        <v>7.3622165126237898E-2</v>
      </c>
    </row>
    <row r="13" spans="2:81" x14ac:dyDescent="0.35">
      <c r="B13" s="18" t="s">
        <v>285</v>
      </c>
      <c r="C13" s="17">
        <v>5.9079060373107499E-2</v>
      </c>
      <c r="D13" s="17">
        <v>6.8220349766227706E-2</v>
      </c>
      <c r="E13" s="17">
        <v>4.8869761283733902E-2</v>
      </c>
      <c r="F13" s="17"/>
      <c r="G13" s="17">
        <v>5.670104324809E-2</v>
      </c>
      <c r="H13" s="17">
        <v>4.3261363397058702E-2</v>
      </c>
      <c r="I13" s="17">
        <v>3.85259053930617E-2</v>
      </c>
      <c r="J13" s="17">
        <v>6.0342080086265598E-2</v>
      </c>
      <c r="K13" s="17">
        <v>5.5014756596347497E-2</v>
      </c>
      <c r="L13" s="17">
        <v>8.9762550534100594E-2</v>
      </c>
      <c r="M13" s="17"/>
      <c r="N13" s="17">
        <v>5.8257339677985E-2</v>
      </c>
      <c r="O13" s="17">
        <v>5.28880473886515E-2</v>
      </c>
      <c r="P13" s="17">
        <v>7.9395115648460496E-2</v>
      </c>
      <c r="Q13" s="17">
        <v>4.8309194264139203E-2</v>
      </c>
      <c r="R13" s="17"/>
      <c r="S13" s="17">
        <v>3.9198122873669597E-2</v>
      </c>
      <c r="T13" s="17">
        <v>6.74969002616298E-2</v>
      </c>
      <c r="U13" s="17">
        <v>7.6406082791362906E-2</v>
      </c>
      <c r="V13" s="17">
        <v>8.0723271527774407E-2</v>
      </c>
      <c r="W13" s="17">
        <v>4.6243795664498502E-2</v>
      </c>
      <c r="X13" s="17">
        <v>5.23649780801069E-2</v>
      </c>
      <c r="Y13" s="17">
        <v>1.8376978697333901E-2</v>
      </c>
      <c r="Z13" s="17">
        <v>5.9132254731450701E-2</v>
      </c>
      <c r="AA13" s="17">
        <v>4.7178103124834697E-2</v>
      </c>
      <c r="AB13" s="17">
        <v>0.10051080966529199</v>
      </c>
      <c r="AC13" s="17">
        <v>6.5834407457187105E-2</v>
      </c>
      <c r="AD13" s="17">
        <v>7.7848127005621895E-2</v>
      </c>
      <c r="AE13" s="17"/>
      <c r="AF13" s="17">
        <v>5.4923842623801997E-2</v>
      </c>
      <c r="AG13" s="17">
        <v>8.9031664406460598E-2</v>
      </c>
      <c r="AH13" s="17">
        <v>5.8915440890502102E-2</v>
      </c>
      <c r="AI13" s="17">
        <v>9.3568166891265597E-2</v>
      </c>
      <c r="AJ13" s="17"/>
      <c r="AK13" s="17">
        <v>5.5869676178778603E-2</v>
      </c>
      <c r="AL13" s="17">
        <v>3.0963367989209799E-2</v>
      </c>
      <c r="AM13" s="17"/>
      <c r="AN13" s="17">
        <v>4.3590317851723501E-2</v>
      </c>
      <c r="AO13" s="17">
        <v>5.7724956113755201E-2</v>
      </c>
      <c r="AP13" s="17">
        <v>5.6501147015354698E-2</v>
      </c>
      <c r="AQ13" s="17">
        <v>9.99959875618638E-2</v>
      </c>
      <c r="AR13" s="17">
        <v>2.81372411234545E-2</v>
      </c>
      <c r="AS13" s="17">
        <v>6.6260276704427606E-2</v>
      </c>
      <c r="AT13" s="17"/>
      <c r="AU13" s="17">
        <v>5.7647048351296103E-2</v>
      </c>
      <c r="AV13" s="17">
        <v>5.85271779970565E-2</v>
      </c>
      <c r="AW13" s="17"/>
      <c r="AX13" s="17">
        <v>8.3606294787267596E-2</v>
      </c>
      <c r="AY13" s="17">
        <v>5.3135734834689301E-2</v>
      </c>
      <c r="AZ13" s="17"/>
      <c r="BA13" s="17">
        <v>6.3387961253543998E-2</v>
      </c>
      <c r="BB13" s="17">
        <v>3.7049059797520899E-2</v>
      </c>
      <c r="BC13" s="17"/>
      <c r="BD13" s="17">
        <v>5.1812790717436698E-2</v>
      </c>
      <c r="BE13" s="17"/>
      <c r="BF13" s="17">
        <v>5.5600751668360503E-2</v>
      </c>
      <c r="BG13" s="17"/>
      <c r="BH13" s="17">
        <v>0.105516889276629</v>
      </c>
      <c r="BI13" s="17"/>
      <c r="BJ13" s="17">
        <v>5.6805353044894501E-2</v>
      </c>
      <c r="BK13" s="17"/>
      <c r="BL13" s="17">
        <v>0.14001855403762001</v>
      </c>
      <c r="BM13" s="17">
        <v>3.2892651957278501E-2</v>
      </c>
      <c r="BN13" s="17">
        <v>5.7489314753624801E-2</v>
      </c>
      <c r="BO13" s="17">
        <v>2.8314751116504201E-2</v>
      </c>
      <c r="BP13" s="17"/>
      <c r="BQ13" s="17">
        <v>3.6793057792682299E-2</v>
      </c>
      <c r="BR13" s="17">
        <v>3.9703158115819599E-2</v>
      </c>
      <c r="BS13" s="17">
        <v>8.9306234586786007E-2</v>
      </c>
      <c r="BT13" s="17">
        <v>6.9931472830307706E-2</v>
      </c>
      <c r="BU13" s="17">
        <v>2.9856492557231201E-2</v>
      </c>
      <c r="BV13" s="17">
        <v>9.3976111209295304E-2</v>
      </c>
      <c r="BW13" s="17"/>
      <c r="BX13" s="17">
        <v>4.8652026817075797E-2</v>
      </c>
      <c r="BY13" s="17">
        <v>3.3003161453583098E-2</v>
      </c>
      <c r="BZ13" s="17">
        <v>7.5714394860779397E-2</v>
      </c>
      <c r="CA13" s="17">
        <v>4.8618159051804E-2</v>
      </c>
      <c r="CB13" s="17">
        <v>5.5702058583211499E-2</v>
      </c>
      <c r="CC13" s="17">
        <v>0.121475319087556</v>
      </c>
    </row>
    <row r="14" spans="2:81" x14ac:dyDescent="0.35">
      <c r="B14" s="18" t="s">
        <v>171</v>
      </c>
      <c r="C14" s="17">
        <v>2.4470342034228099E-2</v>
      </c>
      <c r="D14" s="17">
        <v>2.1991201726576301E-2</v>
      </c>
      <c r="E14" s="17">
        <v>2.7162289907814E-2</v>
      </c>
      <c r="F14" s="17"/>
      <c r="G14" s="17">
        <v>2.2318018459664499E-2</v>
      </c>
      <c r="H14" s="17">
        <v>1.8550036371951299E-2</v>
      </c>
      <c r="I14" s="17">
        <v>3.8961155559073E-2</v>
      </c>
      <c r="J14" s="17">
        <v>1.4634411726488701E-2</v>
      </c>
      <c r="K14" s="17">
        <v>2.7515728923173301E-2</v>
      </c>
      <c r="L14" s="17">
        <v>2.43000060846589E-2</v>
      </c>
      <c r="M14" s="17"/>
      <c r="N14" s="17">
        <v>1.6455384820891501E-2</v>
      </c>
      <c r="O14" s="17">
        <v>1.6800755806367099E-2</v>
      </c>
      <c r="P14" s="17">
        <v>2.6905512326330601E-2</v>
      </c>
      <c r="Q14" s="17">
        <v>3.88051196849927E-2</v>
      </c>
      <c r="R14" s="17"/>
      <c r="S14" s="17">
        <v>0</v>
      </c>
      <c r="T14" s="17">
        <v>1.6472976669433401E-2</v>
      </c>
      <c r="U14" s="17">
        <v>1.04871451612524E-2</v>
      </c>
      <c r="V14" s="17">
        <v>1.88019318907823E-2</v>
      </c>
      <c r="W14" s="17">
        <v>2.84273421648241E-2</v>
      </c>
      <c r="X14" s="17">
        <v>3.6216218704765497E-2</v>
      </c>
      <c r="Y14" s="17">
        <v>2.0046618457258001E-2</v>
      </c>
      <c r="Z14" s="17">
        <v>0</v>
      </c>
      <c r="AA14" s="17">
        <v>2.94379710696685E-2</v>
      </c>
      <c r="AB14" s="17">
        <v>6.4650035904509698E-2</v>
      </c>
      <c r="AC14" s="17">
        <v>5.6226730886026498E-2</v>
      </c>
      <c r="AD14" s="17">
        <v>2.84770556529007E-2</v>
      </c>
      <c r="AE14" s="17"/>
      <c r="AF14" s="17">
        <v>2.3307131967655801E-2</v>
      </c>
      <c r="AG14" s="17">
        <v>2.5848869243412901E-2</v>
      </c>
      <c r="AH14" s="17">
        <v>4.65452895859194E-2</v>
      </c>
      <c r="AI14" s="17">
        <v>4.6710183549886999E-2</v>
      </c>
      <c r="AJ14" s="17"/>
      <c r="AK14" s="17">
        <v>9.8163425390272296E-3</v>
      </c>
      <c r="AL14" s="17">
        <v>1.8258009157913601E-2</v>
      </c>
      <c r="AM14" s="17"/>
      <c r="AN14" s="17">
        <v>2.2668241121115301E-2</v>
      </c>
      <c r="AO14" s="17">
        <v>8.1077241118629201E-3</v>
      </c>
      <c r="AP14" s="17">
        <v>3.6381498882919902E-2</v>
      </c>
      <c r="AQ14" s="17">
        <v>4.2869618573441799E-2</v>
      </c>
      <c r="AR14" s="17">
        <v>2.2909907290743201E-2</v>
      </c>
      <c r="AS14" s="17">
        <v>3.1980012031491097E-2</v>
      </c>
      <c r="AT14" s="17"/>
      <c r="AU14" s="17">
        <v>1.67487259797914E-2</v>
      </c>
      <c r="AV14" s="17">
        <v>3.54042959281149E-2</v>
      </c>
      <c r="AW14" s="17"/>
      <c r="AX14" s="17">
        <v>2.2024009005857201E-2</v>
      </c>
      <c r="AY14" s="17">
        <v>2.50631260928579E-2</v>
      </c>
      <c r="AZ14" s="17"/>
      <c r="BA14" s="17">
        <v>2.6189289831212801E-2</v>
      </c>
      <c r="BB14" s="17">
        <v>1.5714453125966001E-2</v>
      </c>
      <c r="BC14" s="17"/>
      <c r="BD14" s="17">
        <v>2.8132473841403299E-2</v>
      </c>
      <c r="BE14" s="17"/>
      <c r="BF14" s="17">
        <v>2.02656712186104E-2</v>
      </c>
      <c r="BG14" s="17"/>
      <c r="BH14" s="17">
        <v>5.0599185541103701E-2</v>
      </c>
      <c r="BI14" s="17"/>
      <c r="BJ14" s="17">
        <v>6.2156439502437898E-2</v>
      </c>
      <c r="BK14" s="17"/>
      <c r="BL14" s="17">
        <v>2.9737216559529399E-2</v>
      </c>
      <c r="BM14" s="17">
        <v>1.9293307405855501E-2</v>
      </c>
      <c r="BN14" s="17">
        <v>2.9081147111979799E-2</v>
      </c>
      <c r="BO14" s="17">
        <v>2.0645240676930101E-2</v>
      </c>
      <c r="BP14" s="17"/>
      <c r="BQ14" s="17">
        <v>1.7788254360511301E-2</v>
      </c>
      <c r="BR14" s="17">
        <v>1.3843520997543201E-2</v>
      </c>
      <c r="BS14" s="17">
        <v>2.1819050391456801E-2</v>
      </c>
      <c r="BT14" s="17">
        <v>3.23207787281269E-2</v>
      </c>
      <c r="BU14" s="17">
        <v>2.8032211942864701E-2</v>
      </c>
      <c r="BV14" s="17">
        <v>4.1657264535694197E-2</v>
      </c>
      <c r="BW14" s="17"/>
      <c r="BX14" s="17">
        <v>1.31364070163748E-2</v>
      </c>
      <c r="BY14" s="17">
        <v>1.7023979869052599E-2</v>
      </c>
      <c r="BZ14" s="17">
        <v>3.2856192281285203E-2</v>
      </c>
      <c r="CA14" s="17">
        <v>2.3677370298425801E-2</v>
      </c>
      <c r="CB14" s="17">
        <v>1.1653715059965699E-2</v>
      </c>
      <c r="CC14" s="17">
        <v>3.5834415067975002E-2</v>
      </c>
    </row>
    <row r="15" spans="2:81" x14ac:dyDescent="0.35">
      <c r="B15" s="18" t="s">
        <v>286</v>
      </c>
      <c r="C15" s="21">
        <v>0.64076745981610606</v>
      </c>
      <c r="D15" s="21">
        <v>0.65997500980642898</v>
      </c>
      <c r="E15" s="21">
        <v>0.62462010603490203</v>
      </c>
      <c r="F15" s="21"/>
      <c r="G15" s="21">
        <v>0.71379570288958205</v>
      </c>
      <c r="H15" s="21">
        <v>0.69116710336885401</v>
      </c>
      <c r="I15" s="21">
        <v>0.65640899849003898</v>
      </c>
      <c r="J15" s="21">
        <v>0.64628351743005596</v>
      </c>
      <c r="K15" s="21">
        <v>0.61057592307359898</v>
      </c>
      <c r="L15" s="21">
        <v>0.56352927983604895</v>
      </c>
      <c r="M15" s="21"/>
      <c r="N15" s="21">
        <v>0.687038747502696</v>
      </c>
      <c r="O15" s="21">
        <v>0.65877022803791496</v>
      </c>
      <c r="P15" s="21">
        <v>0.62421820418466301</v>
      </c>
      <c r="Q15" s="21">
        <v>0.59278580319202301</v>
      </c>
      <c r="R15" s="21"/>
      <c r="S15" s="21">
        <v>0.77221345275689002</v>
      </c>
      <c r="T15" s="21">
        <v>0.59696998218894404</v>
      </c>
      <c r="U15" s="21">
        <v>0.61066822626431305</v>
      </c>
      <c r="V15" s="21">
        <v>0.58433211366992799</v>
      </c>
      <c r="W15" s="21">
        <v>0.68882792824460803</v>
      </c>
      <c r="X15" s="21">
        <v>0.68938181971514001</v>
      </c>
      <c r="Y15" s="21">
        <v>0.65324246151332499</v>
      </c>
      <c r="Z15" s="21">
        <v>0.66317637304180399</v>
      </c>
      <c r="AA15" s="21">
        <v>0.63610382075784899</v>
      </c>
      <c r="AB15" s="21">
        <v>0.56441447016927004</v>
      </c>
      <c r="AC15" s="21">
        <v>0.50667541069510802</v>
      </c>
      <c r="AD15" s="21">
        <v>0.60824508660431198</v>
      </c>
      <c r="AE15" s="21"/>
      <c r="AF15" s="21">
        <v>0.64297828899673304</v>
      </c>
      <c r="AG15" s="21">
        <v>0.61352326641006005</v>
      </c>
      <c r="AH15" s="21">
        <v>0.53599107913715405</v>
      </c>
      <c r="AI15" s="21">
        <v>0.58004829463850704</v>
      </c>
      <c r="AJ15" s="21"/>
      <c r="AK15" s="21">
        <v>0.75076283523791598</v>
      </c>
      <c r="AL15" s="21">
        <v>0.65159316033146397</v>
      </c>
      <c r="AM15" s="21"/>
      <c r="AN15" s="21">
        <v>0.72965837406975798</v>
      </c>
      <c r="AO15" s="21">
        <v>0.64083094073842495</v>
      </c>
      <c r="AP15" s="21">
        <v>0.57994335824547605</v>
      </c>
      <c r="AQ15" s="21">
        <v>0.57080150011962205</v>
      </c>
      <c r="AR15" s="21">
        <v>0.62414106663897995</v>
      </c>
      <c r="AS15" s="21">
        <v>0.62188065149355598</v>
      </c>
      <c r="AT15" s="21"/>
      <c r="AU15" s="21">
        <v>0.66162586887536301</v>
      </c>
      <c r="AV15" s="21">
        <v>0.61430443391355805</v>
      </c>
      <c r="AW15" s="21"/>
      <c r="AX15" s="21">
        <v>0.54054611995906698</v>
      </c>
      <c r="AY15" s="21">
        <v>0.665052629460954</v>
      </c>
      <c r="AZ15" s="21"/>
      <c r="BA15" s="21">
        <v>0.620837374779457</v>
      </c>
      <c r="BB15" s="21">
        <v>0.75578640899228999</v>
      </c>
      <c r="BC15" s="21"/>
      <c r="BD15" s="21">
        <v>0.68768835069277501</v>
      </c>
      <c r="BE15" s="21"/>
      <c r="BF15" s="21">
        <v>0.67825980068387803</v>
      </c>
      <c r="BG15" s="21"/>
      <c r="BH15" s="21">
        <v>0.57831855066497495</v>
      </c>
      <c r="BI15" s="21"/>
      <c r="BJ15" s="21">
        <v>0.61498252968330502</v>
      </c>
      <c r="BK15" s="21"/>
      <c r="BL15" s="21">
        <v>0.32486723893002301</v>
      </c>
      <c r="BM15" s="21">
        <v>0.85287364200960403</v>
      </c>
      <c r="BN15" s="21">
        <v>0.60973491233826504</v>
      </c>
      <c r="BO15" s="21">
        <v>0.68558436273538104</v>
      </c>
      <c r="BP15" s="21"/>
      <c r="BQ15" s="21">
        <v>0.6880542118463</v>
      </c>
      <c r="BR15" s="21">
        <v>0.70956530312585198</v>
      </c>
      <c r="BS15" s="21">
        <v>0.55943025306991201</v>
      </c>
      <c r="BT15" s="21">
        <v>0.65409756852877698</v>
      </c>
      <c r="BU15" s="21">
        <v>0.65733319608349094</v>
      </c>
      <c r="BV15" s="21">
        <v>0.52568827703794996</v>
      </c>
      <c r="BW15" s="21"/>
      <c r="BX15" s="21">
        <v>0.70383792127674005</v>
      </c>
      <c r="BY15" s="21">
        <v>0.73098545747770904</v>
      </c>
      <c r="BZ15" s="21">
        <v>0.58518129990672096</v>
      </c>
      <c r="CA15" s="21">
        <v>0.67514422898014603</v>
      </c>
      <c r="CB15" s="21">
        <v>0.65884791419934796</v>
      </c>
      <c r="CC15" s="21">
        <v>0.49997767770446899</v>
      </c>
    </row>
    <row r="16" spans="2:81" x14ac:dyDescent="0.35">
      <c r="B16" s="18" t="s">
        <v>287</v>
      </c>
      <c r="C16" s="21">
        <v>0.12889082570492</v>
      </c>
      <c r="D16" s="21">
        <v>0.14112176865564399</v>
      </c>
      <c r="E16" s="21">
        <v>0.112922718341574</v>
      </c>
      <c r="F16" s="21"/>
      <c r="G16" s="21">
        <v>0.12644016590372201</v>
      </c>
      <c r="H16" s="21">
        <v>9.9180953469473407E-2</v>
      </c>
      <c r="I16" s="21">
        <v>0.107423613299198</v>
      </c>
      <c r="J16" s="21">
        <v>0.13189277275557601</v>
      </c>
      <c r="K16" s="21">
        <v>0.149541184959569</v>
      </c>
      <c r="L16" s="21">
        <v>0.15309170313666901</v>
      </c>
      <c r="M16" s="21"/>
      <c r="N16" s="21">
        <v>0.10374340727312099</v>
      </c>
      <c r="O16" s="21">
        <v>0.12815489522369899</v>
      </c>
      <c r="P16" s="21">
        <v>0.149951120635329</v>
      </c>
      <c r="Q16" s="21">
        <v>0.13429015869986199</v>
      </c>
      <c r="R16" s="21"/>
      <c r="S16" s="21">
        <v>6.5947895650888599E-2</v>
      </c>
      <c r="T16" s="21">
        <v>0.183673565531803</v>
      </c>
      <c r="U16" s="21">
        <v>0.12547710883518101</v>
      </c>
      <c r="V16" s="21">
        <v>0.18073674471298201</v>
      </c>
      <c r="W16" s="21">
        <v>8.6084331771537903E-2</v>
      </c>
      <c r="X16" s="21">
        <v>0.124084307980331</v>
      </c>
      <c r="Y16" s="21">
        <v>8.6619501424486198E-2</v>
      </c>
      <c r="Z16" s="21">
        <v>8.0869763324074001E-2</v>
      </c>
      <c r="AA16" s="21">
        <v>0.121595246821825</v>
      </c>
      <c r="AB16" s="21">
        <v>0.15973369049403</v>
      </c>
      <c r="AC16" s="21">
        <v>0.18124481319272701</v>
      </c>
      <c r="AD16" s="21">
        <v>0.18314161505573401</v>
      </c>
      <c r="AE16" s="21"/>
      <c r="AF16" s="21">
        <v>0.124735174320589</v>
      </c>
      <c r="AG16" s="21">
        <v>0.15252832990620999</v>
      </c>
      <c r="AH16" s="21">
        <v>0.18959238296740299</v>
      </c>
      <c r="AI16" s="21">
        <v>0.18734925556858201</v>
      </c>
      <c r="AJ16" s="21"/>
      <c r="AK16" s="21">
        <v>7.77566844930343E-2</v>
      </c>
      <c r="AL16" s="21">
        <v>0.11374600986613299</v>
      </c>
      <c r="AM16" s="21"/>
      <c r="AN16" s="21">
        <v>0.106368467756593</v>
      </c>
      <c r="AO16" s="21">
        <v>0.11417101879505601</v>
      </c>
      <c r="AP16" s="21">
        <v>0.140667899975879</v>
      </c>
      <c r="AQ16" s="21">
        <v>0.19203002958645601</v>
      </c>
      <c r="AR16" s="21">
        <v>0.102476130117374</v>
      </c>
      <c r="AS16" s="21">
        <v>0.121296843520106</v>
      </c>
      <c r="AT16" s="21"/>
      <c r="AU16" s="21">
        <v>0.11346381323415</v>
      </c>
      <c r="AV16" s="21">
        <v>0.14850126068280201</v>
      </c>
      <c r="AW16" s="21"/>
      <c r="AX16" s="21">
        <v>0.19087364706360099</v>
      </c>
      <c r="AY16" s="21">
        <v>0.113871436282378</v>
      </c>
      <c r="AZ16" s="21"/>
      <c r="BA16" s="21">
        <v>0.13864468036206401</v>
      </c>
      <c r="BB16" s="21">
        <v>7.2685481958361498E-2</v>
      </c>
      <c r="BC16" s="21"/>
      <c r="BD16" s="21">
        <v>0.10684787850617899</v>
      </c>
      <c r="BE16" s="21"/>
      <c r="BF16" s="21">
        <v>0.107608167868529</v>
      </c>
      <c r="BG16" s="21"/>
      <c r="BH16" s="21">
        <v>0.148766892678734</v>
      </c>
      <c r="BI16" s="21"/>
      <c r="BJ16" s="21">
        <v>0.115812060830474</v>
      </c>
      <c r="BK16" s="21"/>
      <c r="BL16" s="21">
        <v>0.30757198336017399</v>
      </c>
      <c r="BM16" s="21">
        <v>4.9584433748231897E-2</v>
      </c>
      <c r="BN16" s="21">
        <v>0.12995425452568801</v>
      </c>
      <c r="BO16" s="21">
        <v>7.8915406628629406E-2</v>
      </c>
      <c r="BP16" s="21"/>
      <c r="BQ16" s="21">
        <v>8.9102518030990299E-2</v>
      </c>
      <c r="BR16" s="21">
        <v>0.10300132894016201</v>
      </c>
      <c r="BS16" s="21">
        <v>0.20891449095971401</v>
      </c>
      <c r="BT16" s="21">
        <v>0.14674705294899201</v>
      </c>
      <c r="BU16" s="21">
        <v>0.11670055111804301</v>
      </c>
      <c r="BV16" s="21">
        <v>0.13694905172337901</v>
      </c>
      <c r="BW16" s="21"/>
      <c r="BX16" s="21">
        <v>9.4997382860988397E-2</v>
      </c>
      <c r="BY16" s="21">
        <v>9.1719587667773897E-2</v>
      </c>
      <c r="BZ16" s="21">
        <v>0.15766716471862199</v>
      </c>
      <c r="CA16" s="21">
        <v>0.109572699467938</v>
      </c>
      <c r="CB16" s="21">
        <v>0.13532600966039801</v>
      </c>
      <c r="CC16" s="21">
        <v>0.195097484213794</v>
      </c>
    </row>
    <row r="17" spans="2:81" x14ac:dyDescent="0.35">
      <c r="B17" s="18" t="s">
        <v>288</v>
      </c>
      <c r="C17" s="22">
        <v>0.511876634111185</v>
      </c>
      <c r="D17" s="22">
        <v>0.51885324115078502</v>
      </c>
      <c r="E17" s="22">
        <v>0.51169738769332895</v>
      </c>
      <c r="F17" s="22"/>
      <c r="G17" s="22">
        <v>0.58735553698585896</v>
      </c>
      <c r="H17" s="22">
        <v>0.59198614989938103</v>
      </c>
      <c r="I17" s="22">
        <v>0.54898538519084095</v>
      </c>
      <c r="J17" s="22">
        <v>0.51439074467448098</v>
      </c>
      <c r="K17" s="22">
        <v>0.46103473811402901</v>
      </c>
      <c r="L17" s="22">
        <v>0.41043757669938102</v>
      </c>
      <c r="M17" s="22"/>
      <c r="N17" s="22">
        <v>0.58329534022957497</v>
      </c>
      <c r="O17" s="22">
        <v>0.53061533281421602</v>
      </c>
      <c r="P17" s="22">
        <v>0.474267083549335</v>
      </c>
      <c r="Q17" s="22">
        <v>0.45849564449216001</v>
      </c>
      <c r="R17" s="22"/>
      <c r="S17" s="22">
        <v>0.70626555710600103</v>
      </c>
      <c r="T17" s="22">
        <v>0.41329641665714201</v>
      </c>
      <c r="U17" s="22">
        <v>0.48519111742913301</v>
      </c>
      <c r="V17" s="22">
        <v>0.40359536895694598</v>
      </c>
      <c r="W17" s="22">
        <v>0.60274359647306996</v>
      </c>
      <c r="X17" s="22">
        <v>0.56529751173480902</v>
      </c>
      <c r="Y17" s="22">
        <v>0.56662296008883895</v>
      </c>
      <c r="Z17" s="22">
        <v>0.58230660971772996</v>
      </c>
      <c r="AA17" s="22">
        <v>0.51450857393602401</v>
      </c>
      <c r="AB17" s="22">
        <v>0.40468077967524002</v>
      </c>
      <c r="AC17" s="22">
        <v>0.32543059750238101</v>
      </c>
      <c r="AD17" s="22">
        <v>0.42510347154857803</v>
      </c>
      <c r="AE17" s="22"/>
      <c r="AF17" s="22">
        <v>0.51824311467614304</v>
      </c>
      <c r="AG17" s="22">
        <v>0.46099493650384998</v>
      </c>
      <c r="AH17" s="22">
        <v>0.34639869616975</v>
      </c>
      <c r="AI17" s="22">
        <v>0.39269903906992498</v>
      </c>
      <c r="AJ17" s="22"/>
      <c r="AK17" s="22">
        <v>0.67300615074488201</v>
      </c>
      <c r="AL17" s="22">
        <v>0.53784715046533105</v>
      </c>
      <c r="AM17" s="22"/>
      <c r="AN17" s="22">
        <v>0.62328990631316505</v>
      </c>
      <c r="AO17" s="22">
        <v>0.52665992194336797</v>
      </c>
      <c r="AP17" s="22">
        <v>0.43927545826959702</v>
      </c>
      <c r="AQ17" s="22">
        <v>0.37877147053316601</v>
      </c>
      <c r="AR17" s="22">
        <v>0.52166493652160595</v>
      </c>
      <c r="AS17" s="22">
        <v>0.50058380797344904</v>
      </c>
      <c r="AT17" s="22"/>
      <c r="AU17" s="22">
        <v>0.54816205564121301</v>
      </c>
      <c r="AV17" s="22">
        <v>0.46580317323075499</v>
      </c>
      <c r="AW17" s="22"/>
      <c r="AX17" s="22">
        <v>0.34967247289546499</v>
      </c>
      <c r="AY17" s="22">
        <v>0.55118119317857595</v>
      </c>
      <c r="AZ17" s="22"/>
      <c r="BA17" s="22">
        <v>0.48219269441739299</v>
      </c>
      <c r="BB17" s="22">
        <v>0.683100927033928</v>
      </c>
      <c r="BC17" s="22"/>
      <c r="BD17" s="22">
        <v>0.58084047218659696</v>
      </c>
      <c r="BE17" s="22"/>
      <c r="BF17" s="22">
        <v>0.57065163281535003</v>
      </c>
      <c r="BG17" s="22"/>
      <c r="BH17" s="22">
        <v>0.42955165798624201</v>
      </c>
      <c r="BI17" s="22"/>
      <c r="BJ17" s="22">
        <v>0.49917046885283101</v>
      </c>
      <c r="BK17" s="22"/>
      <c r="BL17" s="22">
        <v>1.72952555698496E-2</v>
      </c>
      <c r="BM17" s="22">
        <v>0.80328920826137196</v>
      </c>
      <c r="BN17" s="22">
        <v>0.479780657812577</v>
      </c>
      <c r="BO17" s="22">
        <v>0.60666895610675098</v>
      </c>
      <c r="BP17" s="22"/>
      <c r="BQ17" s="22">
        <v>0.59895169381530899</v>
      </c>
      <c r="BR17" s="22">
        <v>0.60656397418568997</v>
      </c>
      <c r="BS17" s="22">
        <v>0.35051576211019703</v>
      </c>
      <c r="BT17" s="22">
        <v>0.50735051557978394</v>
      </c>
      <c r="BU17" s="22">
        <v>0.54063264496544705</v>
      </c>
      <c r="BV17" s="22">
        <v>0.388739225314571</v>
      </c>
      <c r="BW17" s="22"/>
      <c r="BX17" s="22">
        <v>0.60884053841575103</v>
      </c>
      <c r="BY17" s="22">
        <v>0.63926586980993505</v>
      </c>
      <c r="BZ17" s="22">
        <v>0.427514135188099</v>
      </c>
      <c r="CA17" s="22">
        <v>0.56557152951220702</v>
      </c>
      <c r="CB17" s="22">
        <v>0.52352190453894898</v>
      </c>
      <c r="CC17" s="22">
        <v>0.30488019349067602</v>
      </c>
    </row>
    <row r="18" spans="2:81" x14ac:dyDescent="0.35">
      <c r="B18" s="16" t="s">
        <v>628</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CC22"/>
  <sheetViews>
    <sheetView showGridLines="0" topLeftCell="A2" workbookViewId="0">
      <pane xSplit="2" topLeftCell="BB1" activePane="topRight" state="frozen"/>
      <selection pane="topRight" activeCell="BH10" sqref="BH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447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1347</v>
      </c>
      <c r="D7" s="10">
        <v>667</v>
      </c>
      <c r="E7" s="10">
        <v>675</v>
      </c>
      <c r="F7" s="10"/>
      <c r="G7" s="10">
        <v>176</v>
      </c>
      <c r="H7" s="10">
        <v>206</v>
      </c>
      <c r="I7" s="10">
        <v>215</v>
      </c>
      <c r="J7" s="10">
        <v>217</v>
      </c>
      <c r="K7" s="10">
        <v>215</v>
      </c>
      <c r="L7" s="10">
        <v>318</v>
      </c>
      <c r="M7" s="10"/>
      <c r="N7" s="10">
        <v>359</v>
      </c>
      <c r="O7" s="10">
        <v>357</v>
      </c>
      <c r="P7" s="10">
        <v>298</v>
      </c>
      <c r="Q7" s="10">
        <v>331</v>
      </c>
      <c r="R7" s="10"/>
      <c r="S7" s="10">
        <v>195</v>
      </c>
      <c r="T7" s="10">
        <v>180</v>
      </c>
      <c r="U7" s="10">
        <v>101</v>
      </c>
      <c r="V7" s="10">
        <v>109</v>
      </c>
      <c r="W7" s="10">
        <v>103</v>
      </c>
      <c r="X7" s="10">
        <v>108</v>
      </c>
      <c r="Y7" s="10">
        <v>103</v>
      </c>
      <c r="Z7" s="10">
        <v>48</v>
      </c>
      <c r="AA7" s="10">
        <v>165</v>
      </c>
      <c r="AB7" s="10">
        <v>119</v>
      </c>
      <c r="AC7" s="10">
        <v>78</v>
      </c>
      <c r="AD7" s="10">
        <v>38</v>
      </c>
      <c r="AE7" s="10"/>
      <c r="AF7" s="10">
        <v>1031</v>
      </c>
      <c r="AG7" s="10">
        <v>111</v>
      </c>
      <c r="AH7" s="10">
        <v>70</v>
      </c>
      <c r="AI7" s="10">
        <v>43</v>
      </c>
      <c r="AJ7" s="10"/>
      <c r="AK7" s="10">
        <v>92</v>
      </c>
      <c r="AL7" s="10">
        <v>120</v>
      </c>
      <c r="AM7" s="10"/>
      <c r="AN7" s="10">
        <v>336</v>
      </c>
      <c r="AO7" s="10">
        <v>380</v>
      </c>
      <c r="AP7" s="10">
        <v>161</v>
      </c>
      <c r="AQ7" s="10">
        <v>254</v>
      </c>
      <c r="AR7" s="10">
        <v>147</v>
      </c>
      <c r="AS7" s="10">
        <v>68</v>
      </c>
      <c r="AT7" s="10"/>
      <c r="AU7" s="10">
        <v>782</v>
      </c>
      <c r="AV7" s="10">
        <v>557</v>
      </c>
      <c r="AW7" s="10"/>
      <c r="AX7" s="10">
        <v>266</v>
      </c>
      <c r="AY7" s="10">
        <v>1081</v>
      </c>
      <c r="AZ7" s="10"/>
      <c r="BA7" s="10">
        <v>1145</v>
      </c>
      <c r="BB7" s="10">
        <v>195</v>
      </c>
      <c r="BC7" s="10"/>
      <c r="BD7" s="10">
        <v>770</v>
      </c>
      <c r="BE7" s="10"/>
      <c r="BF7" s="10">
        <v>719</v>
      </c>
      <c r="BG7" s="10"/>
      <c r="BH7" s="10">
        <v>95</v>
      </c>
      <c r="BI7" s="10"/>
      <c r="BJ7" s="10">
        <v>53</v>
      </c>
      <c r="BK7" s="10"/>
      <c r="BL7" s="10">
        <v>251</v>
      </c>
      <c r="BM7" s="10">
        <v>359</v>
      </c>
      <c r="BN7" s="10">
        <v>406</v>
      </c>
      <c r="BO7" s="10">
        <v>331</v>
      </c>
      <c r="BP7" s="10"/>
      <c r="BQ7" s="10">
        <v>416</v>
      </c>
      <c r="BR7" s="10">
        <v>277</v>
      </c>
      <c r="BS7" s="10">
        <v>177</v>
      </c>
      <c r="BT7" s="10">
        <v>125</v>
      </c>
      <c r="BU7" s="10">
        <v>69</v>
      </c>
      <c r="BV7" s="10">
        <v>189</v>
      </c>
      <c r="BW7" s="10"/>
      <c r="BX7" s="10">
        <v>302</v>
      </c>
      <c r="BY7" s="10">
        <v>232</v>
      </c>
      <c r="BZ7" s="10">
        <v>300</v>
      </c>
      <c r="CA7" s="10">
        <v>140</v>
      </c>
      <c r="CB7" s="10">
        <v>85</v>
      </c>
      <c r="CC7" s="10">
        <v>108</v>
      </c>
    </row>
    <row r="8" spans="2:81" ht="30" customHeight="1" x14ac:dyDescent="0.35">
      <c r="B8" s="11" t="s">
        <v>20</v>
      </c>
      <c r="C8" s="11">
        <v>1345</v>
      </c>
      <c r="D8" s="11">
        <v>674</v>
      </c>
      <c r="E8" s="11">
        <v>666</v>
      </c>
      <c r="F8" s="11"/>
      <c r="G8" s="11">
        <v>179</v>
      </c>
      <c r="H8" s="11">
        <v>227</v>
      </c>
      <c r="I8" s="11">
        <v>226</v>
      </c>
      <c r="J8" s="11">
        <v>213</v>
      </c>
      <c r="K8" s="11">
        <v>200</v>
      </c>
      <c r="L8" s="11">
        <v>300</v>
      </c>
      <c r="M8" s="11"/>
      <c r="N8" s="11">
        <v>344</v>
      </c>
      <c r="O8" s="11">
        <v>358</v>
      </c>
      <c r="P8" s="11">
        <v>306</v>
      </c>
      <c r="Q8" s="11">
        <v>335</v>
      </c>
      <c r="R8" s="11"/>
      <c r="S8" s="11">
        <v>193</v>
      </c>
      <c r="T8" s="11">
        <v>171</v>
      </c>
      <c r="U8" s="11">
        <v>109</v>
      </c>
      <c r="V8" s="11">
        <v>117</v>
      </c>
      <c r="W8" s="11">
        <v>103</v>
      </c>
      <c r="X8" s="11">
        <v>120</v>
      </c>
      <c r="Y8" s="11">
        <v>98</v>
      </c>
      <c r="Z8" s="11">
        <v>45</v>
      </c>
      <c r="AA8" s="11">
        <v>161</v>
      </c>
      <c r="AB8" s="11">
        <v>116</v>
      </c>
      <c r="AC8" s="11">
        <v>76</v>
      </c>
      <c r="AD8" s="11">
        <v>37</v>
      </c>
      <c r="AE8" s="11"/>
      <c r="AF8" s="11">
        <v>1035</v>
      </c>
      <c r="AG8" s="11">
        <v>107</v>
      </c>
      <c r="AH8" s="11">
        <v>69</v>
      </c>
      <c r="AI8" s="11">
        <v>41</v>
      </c>
      <c r="AJ8" s="11"/>
      <c r="AK8" s="11">
        <v>94</v>
      </c>
      <c r="AL8" s="11">
        <v>119</v>
      </c>
      <c r="AM8" s="11"/>
      <c r="AN8" s="11">
        <v>344</v>
      </c>
      <c r="AO8" s="11">
        <v>377</v>
      </c>
      <c r="AP8" s="11">
        <v>160</v>
      </c>
      <c r="AQ8" s="11">
        <v>251</v>
      </c>
      <c r="AR8" s="11">
        <v>144</v>
      </c>
      <c r="AS8" s="11">
        <v>68</v>
      </c>
      <c r="AT8" s="11"/>
      <c r="AU8" s="11">
        <v>774</v>
      </c>
      <c r="AV8" s="11">
        <v>563</v>
      </c>
      <c r="AW8" s="11"/>
      <c r="AX8" s="11">
        <v>262</v>
      </c>
      <c r="AY8" s="11">
        <v>1083</v>
      </c>
      <c r="AZ8" s="11"/>
      <c r="BA8" s="11">
        <v>1135</v>
      </c>
      <c r="BB8" s="11">
        <v>202</v>
      </c>
      <c r="BC8" s="11"/>
      <c r="BD8" s="11">
        <v>766</v>
      </c>
      <c r="BE8" s="11"/>
      <c r="BF8" s="11">
        <v>719</v>
      </c>
      <c r="BG8" s="11"/>
      <c r="BH8" s="11">
        <v>91</v>
      </c>
      <c r="BI8" s="11"/>
      <c r="BJ8" s="11">
        <v>51</v>
      </c>
      <c r="BK8" s="11"/>
      <c r="BL8" s="11">
        <v>252</v>
      </c>
      <c r="BM8" s="11">
        <v>363</v>
      </c>
      <c r="BN8" s="11">
        <v>396</v>
      </c>
      <c r="BO8" s="11">
        <v>334</v>
      </c>
      <c r="BP8" s="11"/>
      <c r="BQ8" s="11">
        <v>416</v>
      </c>
      <c r="BR8" s="11">
        <v>274</v>
      </c>
      <c r="BS8" s="11">
        <v>177</v>
      </c>
      <c r="BT8" s="11">
        <v>124</v>
      </c>
      <c r="BU8" s="11">
        <v>69</v>
      </c>
      <c r="BV8" s="11">
        <v>191</v>
      </c>
      <c r="BW8" s="11"/>
      <c r="BX8" s="11">
        <v>304</v>
      </c>
      <c r="BY8" s="11">
        <v>230</v>
      </c>
      <c r="BZ8" s="11">
        <v>299</v>
      </c>
      <c r="CA8" s="11">
        <v>140</v>
      </c>
      <c r="CB8" s="11">
        <v>85</v>
      </c>
      <c r="CC8" s="11">
        <v>108</v>
      </c>
    </row>
    <row r="9" spans="2:81" x14ac:dyDescent="0.35">
      <c r="B9" s="18" t="s">
        <v>281</v>
      </c>
      <c r="C9" s="17">
        <v>0.32248428266409601</v>
      </c>
      <c r="D9" s="17">
        <v>0.34224717302840801</v>
      </c>
      <c r="E9" s="17">
        <v>0.30492356757267303</v>
      </c>
      <c r="F9" s="17"/>
      <c r="G9" s="17">
        <v>0.329757072114995</v>
      </c>
      <c r="H9" s="17">
        <v>0.38720618039039001</v>
      </c>
      <c r="I9" s="17">
        <v>0.30169187418103799</v>
      </c>
      <c r="J9" s="17">
        <v>0.28592789258789197</v>
      </c>
      <c r="K9" s="17">
        <v>0.31339493299224103</v>
      </c>
      <c r="L9" s="17">
        <v>0.31685017393438603</v>
      </c>
      <c r="M9" s="17"/>
      <c r="N9" s="17">
        <v>0.38151412697015202</v>
      </c>
      <c r="O9" s="17">
        <v>0.32514145398040101</v>
      </c>
      <c r="P9" s="17">
        <v>0.280044558357465</v>
      </c>
      <c r="Q9" s="17">
        <v>0.29961930166740203</v>
      </c>
      <c r="R9" s="17"/>
      <c r="S9" s="17">
        <v>0.41453606835123602</v>
      </c>
      <c r="T9" s="17">
        <v>0.34501204814827802</v>
      </c>
      <c r="U9" s="17">
        <v>0.32314969651505698</v>
      </c>
      <c r="V9" s="17">
        <v>0.30758103477458199</v>
      </c>
      <c r="W9" s="17">
        <v>0.277253429637977</v>
      </c>
      <c r="X9" s="17">
        <v>0.280331260888325</v>
      </c>
      <c r="Y9" s="17">
        <v>0.34964302919658902</v>
      </c>
      <c r="Z9" s="17">
        <v>0.35334312234641602</v>
      </c>
      <c r="AA9" s="17">
        <v>0.32231371518202401</v>
      </c>
      <c r="AB9" s="17">
        <v>0.30074954102951301</v>
      </c>
      <c r="AC9" s="17">
        <v>0.18413799255799099</v>
      </c>
      <c r="AD9" s="17">
        <v>0.28884547782845699</v>
      </c>
      <c r="AE9" s="17"/>
      <c r="AF9" s="17">
        <v>0.32941697601933501</v>
      </c>
      <c r="AG9" s="17">
        <v>0.32833031579796701</v>
      </c>
      <c r="AH9" s="17">
        <v>0.13644496983425899</v>
      </c>
      <c r="AI9" s="17">
        <v>0.274204466457586</v>
      </c>
      <c r="AJ9" s="17"/>
      <c r="AK9" s="17">
        <v>0.396868430409554</v>
      </c>
      <c r="AL9" s="17">
        <v>0.319188691929497</v>
      </c>
      <c r="AM9" s="17"/>
      <c r="AN9" s="17">
        <v>0.39744237920081199</v>
      </c>
      <c r="AO9" s="17">
        <v>0.29402696233520897</v>
      </c>
      <c r="AP9" s="17">
        <v>0.27856773425146503</v>
      </c>
      <c r="AQ9" s="17">
        <v>0.30984357965627801</v>
      </c>
      <c r="AR9" s="17">
        <v>0.26950106127634899</v>
      </c>
      <c r="AS9" s="17">
        <v>0.35259661030668399</v>
      </c>
      <c r="AT9" s="17"/>
      <c r="AU9" s="17">
        <v>0.347420634110644</v>
      </c>
      <c r="AV9" s="17">
        <v>0.28914586101641598</v>
      </c>
      <c r="AW9" s="17"/>
      <c r="AX9" s="17">
        <v>0.28785966267688601</v>
      </c>
      <c r="AY9" s="17">
        <v>0.330874359782176</v>
      </c>
      <c r="AZ9" s="17"/>
      <c r="BA9" s="17">
        <v>0.31093019129801402</v>
      </c>
      <c r="BB9" s="17">
        <v>0.39423062680569898</v>
      </c>
      <c r="BC9" s="17"/>
      <c r="BD9" s="17">
        <v>0.39753521731110503</v>
      </c>
      <c r="BE9" s="17"/>
      <c r="BF9" s="17">
        <v>0.39201782466894203</v>
      </c>
      <c r="BG9" s="17"/>
      <c r="BH9" s="17">
        <v>0.32038136996431599</v>
      </c>
      <c r="BI9" s="17"/>
      <c r="BJ9" s="17">
        <v>0.14507318565034899</v>
      </c>
      <c r="BK9" s="17"/>
      <c r="BL9" s="17">
        <v>9.3173723438844405E-2</v>
      </c>
      <c r="BM9" s="17">
        <v>0.57023440587296503</v>
      </c>
      <c r="BN9" s="17">
        <v>0.29689605013081299</v>
      </c>
      <c r="BO9" s="17">
        <v>0.25669892435964797</v>
      </c>
      <c r="BP9" s="17"/>
      <c r="BQ9" s="17">
        <v>0.35018259179195299</v>
      </c>
      <c r="BR9" s="17">
        <v>0.40353507234173303</v>
      </c>
      <c r="BS9" s="17">
        <v>0.26155321258923803</v>
      </c>
      <c r="BT9" s="17">
        <v>0.35805255392528701</v>
      </c>
      <c r="BU9" s="17">
        <v>0.32355448920319502</v>
      </c>
      <c r="BV9" s="17">
        <v>0.239391774238155</v>
      </c>
      <c r="BW9" s="17"/>
      <c r="BX9" s="17">
        <v>0.36734762889508699</v>
      </c>
      <c r="BY9" s="17">
        <v>0.428350854621532</v>
      </c>
      <c r="BZ9" s="17">
        <v>0.29119943762776002</v>
      </c>
      <c r="CA9" s="17">
        <v>0.39382161440195901</v>
      </c>
      <c r="CB9" s="17">
        <v>0.30329043541829198</v>
      </c>
      <c r="CC9" s="17">
        <v>0.17148762121689501</v>
      </c>
    </row>
    <row r="10" spans="2:81" x14ac:dyDescent="0.35">
      <c r="B10" s="18" t="s">
        <v>282</v>
      </c>
      <c r="C10" s="17">
        <v>0.35456706816581901</v>
      </c>
      <c r="D10" s="17">
        <v>0.34384977559753799</v>
      </c>
      <c r="E10" s="17">
        <v>0.363421860203265</v>
      </c>
      <c r="F10" s="17"/>
      <c r="G10" s="17">
        <v>0.386384786741029</v>
      </c>
      <c r="H10" s="17">
        <v>0.30471764577934601</v>
      </c>
      <c r="I10" s="17">
        <v>0.32985990749434602</v>
      </c>
      <c r="J10" s="17">
        <v>0.40142871018362097</v>
      </c>
      <c r="K10" s="17">
        <v>0.358791585549468</v>
      </c>
      <c r="L10" s="17">
        <v>0.35579638569528099</v>
      </c>
      <c r="M10" s="17"/>
      <c r="N10" s="17">
        <v>0.35497465884558599</v>
      </c>
      <c r="O10" s="17">
        <v>0.339881305543413</v>
      </c>
      <c r="P10" s="17">
        <v>0.36909429361775797</v>
      </c>
      <c r="Q10" s="17">
        <v>0.35857268356594002</v>
      </c>
      <c r="R10" s="17"/>
      <c r="S10" s="17">
        <v>0.35888791237921502</v>
      </c>
      <c r="T10" s="17">
        <v>0.34187966982555701</v>
      </c>
      <c r="U10" s="17">
        <v>0.344089692363793</v>
      </c>
      <c r="V10" s="17">
        <v>0.42252985396318299</v>
      </c>
      <c r="W10" s="17">
        <v>0.46119950250373998</v>
      </c>
      <c r="X10" s="17">
        <v>0.32759534312660799</v>
      </c>
      <c r="Y10" s="17">
        <v>0.31086229160846501</v>
      </c>
      <c r="Z10" s="17">
        <v>0.32536403645884598</v>
      </c>
      <c r="AA10" s="17">
        <v>0.33663019285170198</v>
      </c>
      <c r="AB10" s="17">
        <v>0.31132546351079399</v>
      </c>
      <c r="AC10" s="17">
        <v>0.32254536048252502</v>
      </c>
      <c r="AD10" s="17">
        <v>0.42736440089870698</v>
      </c>
      <c r="AE10" s="17"/>
      <c r="AF10" s="17">
        <v>0.34771488676729601</v>
      </c>
      <c r="AG10" s="17">
        <v>0.337264471440749</v>
      </c>
      <c r="AH10" s="17">
        <v>0.400976107139347</v>
      </c>
      <c r="AI10" s="17">
        <v>0.40200415045348598</v>
      </c>
      <c r="AJ10" s="17"/>
      <c r="AK10" s="17">
        <v>0.39506068615561302</v>
      </c>
      <c r="AL10" s="17">
        <v>0.39466239924802199</v>
      </c>
      <c r="AM10" s="17"/>
      <c r="AN10" s="17">
        <v>0.33674960025036099</v>
      </c>
      <c r="AO10" s="17">
        <v>0.37248257186803302</v>
      </c>
      <c r="AP10" s="17">
        <v>0.38946991392700703</v>
      </c>
      <c r="AQ10" s="17">
        <v>0.32484511086149098</v>
      </c>
      <c r="AR10" s="17">
        <v>0.42194861450791998</v>
      </c>
      <c r="AS10" s="17">
        <v>0.235754860191807</v>
      </c>
      <c r="AT10" s="17"/>
      <c r="AU10" s="17">
        <v>0.35581197045160501</v>
      </c>
      <c r="AV10" s="17">
        <v>0.35462572511339302</v>
      </c>
      <c r="AW10" s="17"/>
      <c r="AX10" s="17">
        <v>0.34153847879752303</v>
      </c>
      <c r="AY10" s="17">
        <v>0.357724095436593</v>
      </c>
      <c r="AZ10" s="17"/>
      <c r="BA10" s="17">
        <v>0.35554197817502697</v>
      </c>
      <c r="BB10" s="17">
        <v>0.34251887776599999</v>
      </c>
      <c r="BC10" s="17"/>
      <c r="BD10" s="17">
        <v>0.34133088537425699</v>
      </c>
      <c r="BE10" s="17"/>
      <c r="BF10" s="17">
        <v>0.32917676391623202</v>
      </c>
      <c r="BG10" s="17"/>
      <c r="BH10" s="17">
        <v>0.35134431580646502</v>
      </c>
      <c r="BI10" s="17"/>
      <c r="BJ10" s="17">
        <v>0.39680591060749898</v>
      </c>
      <c r="BK10" s="17"/>
      <c r="BL10" s="17">
        <v>0.27132481071695302</v>
      </c>
      <c r="BM10" s="17">
        <v>0.31145883569349903</v>
      </c>
      <c r="BN10" s="17">
        <v>0.37664849145171297</v>
      </c>
      <c r="BO10" s="17">
        <v>0.43806548757191999</v>
      </c>
      <c r="BP10" s="17"/>
      <c r="BQ10" s="17">
        <v>0.36507379786345501</v>
      </c>
      <c r="BR10" s="17">
        <v>0.36174484947472801</v>
      </c>
      <c r="BS10" s="17">
        <v>0.33983909165388199</v>
      </c>
      <c r="BT10" s="17">
        <v>0.32886150396116298</v>
      </c>
      <c r="BU10" s="17">
        <v>0.29923068269105701</v>
      </c>
      <c r="BV10" s="17">
        <v>0.35542652857484403</v>
      </c>
      <c r="BW10" s="17"/>
      <c r="BX10" s="17">
        <v>0.36291880148626898</v>
      </c>
      <c r="BY10" s="17">
        <v>0.33576227384334401</v>
      </c>
      <c r="BZ10" s="17">
        <v>0.37103090587981402</v>
      </c>
      <c r="CA10" s="17">
        <v>0.36685535968188998</v>
      </c>
      <c r="CB10" s="17">
        <v>0.33499892352483601</v>
      </c>
      <c r="CC10" s="17">
        <v>0.32565828707915401</v>
      </c>
    </row>
    <row r="11" spans="2:81" x14ac:dyDescent="0.35">
      <c r="B11" s="18" t="s">
        <v>283</v>
      </c>
      <c r="C11" s="17">
        <v>0.167844499239307</v>
      </c>
      <c r="D11" s="17">
        <v>0.15395872125402399</v>
      </c>
      <c r="E11" s="17">
        <v>0.18168587071576101</v>
      </c>
      <c r="F11" s="17"/>
      <c r="G11" s="17">
        <v>0.12184968585274999</v>
      </c>
      <c r="H11" s="17">
        <v>0.15782481800186299</v>
      </c>
      <c r="I11" s="17">
        <v>0.189254151852215</v>
      </c>
      <c r="J11" s="17">
        <v>0.15223574833916301</v>
      </c>
      <c r="K11" s="17">
        <v>0.20640426995706401</v>
      </c>
      <c r="L11" s="17">
        <v>0.172093587797642</v>
      </c>
      <c r="M11" s="17"/>
      <c r="N11" s="17">
        <v>0.15034468007836399</v>
      </c>
      <c r="O11" s="17">
        <v>0.17678226801076399</v>
      </c>
      <c r="P11" s="17">
        <v>0.16359531316818199</v>
      </c>
      <c r="Q11" s="17">
        <v>0.17840409490213599</v>
      </c>
      <c r="R11" s="17"/>
      <c r="S11" s="17">
        <v>0.129075741347602</v>
      </c>
      <c r="T11" s="17">
        <v>0.16025237472422901</v>
      </c>
      <c r="U11" s="17">
        <v>0.179675372825747</v>
      </c>
      <c r="V11" s="17">
        <v>0.114295772363999</v>
      </c>
      <c r="W11" s="17">
        <v>0.15685910882201201</v>
      </c>
      <c r="X11" s="17">
        <v>0.20440188746642199</v>
      </c>
      <c r="Y11" s="17">
        <v>0.17533958114116399</v>
      </c>
      <c r="Z11" s="17">
        <v>0.18777469810198399</v>
      </c>
      <c r="AA11" s="17">
        <v>0.198193248656784</v>
      </c>
      <c r="AB11" s="17">
        <v>0.153157807486381</v>
      </c>
      <c r="AC11" s="17">
        <v>0.25011049062319701</v>
      </c>
      <c r="AD11" s="17">
        <v>0.15260044738793699</v>
      </c>
      <c r="AE11" s="17"/>
      <c r="AF11" s="17">
        <v>0.16993315433687201</v>
      </c>
      <c r="AG11" s="17">
        <v>0.14357557391851999</v>
      </c>
      <c r="AH11" s="17">
        <v>0.22199737152003701</v>
      </c>
      <c r="AI11" s="17">
        <v>0.16136713265149699</v>
      </c>
      <c r="AJ11" s="17"/>
      <c r="AK11" s="17">
        <v>0.13554543461047799</v>
      </c>
      <c r="AL11" s="17">
        <v>0.16282878400491799</v>
      </c>
      <c r="AM11" s="17"/>
      <c r="AN11" s="17">
        <v>0.13119547466852599</v>
      </c>
      <c r="AO11" s="17">
        <v>0.17558936815901299</v>
      </c>
      <c r="AP11" s="17">
        <v>0.17166396401584699</v>
      </c>
      <c r="AQ11" s="17">
        <v>0.18894303809336599</v>
      </c>
      <c r="AR11" s="17">
        <v>0.183004642590468</v>
      </c>
      <c r="AS11" s="17">
        <v>0.19384502758521099</v>
      </c>
      <c r="AT11" s="17"/>
      <c r="AU11" s="17">
        <v>0.15478782603680999</v>
      </c>
      <c r="AV11" s="17">
        <v>0.184319870880156</v>
      </c>
      <c r="AW11" s="17"/>
      <c r="AX11" s="17">
        <v>0.173595217285862</v>
      </c>
      <c r="AY11" s="17">
        <v>0.166451011948681</v>
      </c>
      <c r="AZ11" s="17"/>
      <c r="BA11" s="17">
        <v>0.17246206486540799</v>
      </c>
      <c r="BB11" s="17">
        <v>0.13598026359993001</v>
      </c>
      <c r="BC11" s="17"/>
      <c r="BD11" s="17">
        <v>0.12849663251048801</v>
      </c>
      <c r="BE11" s="17"/>
      <c r="BF11" s="17">
        <v>0.147014015862511</v>
      </c>
      <c r="BG11" s="17"/>
      <c r="BH11" s="17">
        <v>0.10370144915554901</v>
      </c>
      <c r="BI11" s="17"/>
      <c r="BJ11" s="17">
        <v>0.25783200761761699</v>
      </c>
      <c r="BK11" s="17"/>
      <c r="BL11" s="17">
        <v>0.27979081140576401</v>
      </c>
      <c r="BM11" s="17">
        <v>6.4153008258908406E-2</v>
      </c>
      <c r="BN11" s="17">
        <v>0.183669536177715</v>
      </c>
      <c r="BO11" s="17">
        <v>0.17724108778918399</v>
      </c>
      <c r="BP11" s="17"/>
      <c r="BQ11" s="17">
        <v>0.15808747572860801</v>
      </c>
      <c r="BR11" s="17">
        <v>0.115806702825202</v>
      </c>
      <c r="BS11" s="17">
        <v>0.16526639818575101</v>
      </c>
      <c r="BT11" s="17">
        <v>0.19322435363065699</v>
      </c>
      <c r="BU11" s="17">
        <v>0.21440732773830001</v>
      </c>
      <c r="BV11" s="17">
        <v>0.207950919604766</v>
      </c>
      <c r="BW11" s="17"/>
      <c r="BX11" s="17">
        <v>0.13924429026913601</v>
      </c>
      <c r="BY11" s="17">
        <v>0.10868600381861999</v>
      </c>
      <c r="BZ11" s="17">
        <v>0.155697635469627</v>
      </c>
      <c r="CA11" s="17">
        <v>0.14371282824711401</v>
      </c>
      <c r="CB11" s="17">
        <v>0.19861126343216501</v>
      </c>
      <c r="CC11" s="17">
        <v>0.27663235853130302</v>
      </c>
    </row>
    <row r="12" spans="2:81" x14ac:dyDescent="0.35">
      <c r="B12" s="18" t="s">
        <v>284</v>
      </c>
      <c r="C12" s="17">
        <v>6.7036072192582993E-2</v>
      </c>
      <c r="D12" s="17">
        <v>6.1543577841246797E-2</v>
      </c>
      <c r="E12" s="17">
        <v>7.3096626471297693E-2</v>
      </c>
      <c r="F12" s="17"/>
      <c r="G12" s="17">
        <v>9.9233746818469901E-2</v>
      </c>
      <c r="H12" s="17">
        <v>5.9419856217196997E-2</v>
      </c>
      <c r="I12" s="17">
        <v>7.8719867163029505E-2</v>
      </c>
      <c r="J12" s="17">
        <v>8.2280537156316003E-2</v>
      </c>
      <c r="K12" s="17">
        <v>3.7265114773695797E-2</v>
      </c>
      <c r="L12" s="17">
        <v>5.3855521172216703E-2</v>
      </c>
      <c r="M12" s="17"/>
      <c r="N12" s="17">
        <v>3.22162959240683E-2</v>
      </c>
      <c r="O12" s="17">
        <v>7.3039637080957204E-2</v>
      </c>
      <c r="P12" s="17">
        <v>8.7453892020464399E-2</v>
      </c>
      <c r="Q12" s="17">
        <v>7.8122162921153399E-2</v>
      </c>
      <c r="R12" s="17"/>
      <c r="S12" s="17">
        <v>5.2330164168260002E-2</v>
      </c>
      <c r="T12" s="17">
        <v>7.32545724871074E-2</v>
      </c>
      <c r="U12" s="17">
        <v>6.8898191044791196E-2</v>
      </c>
      <c r="V12" s="17">
        <v>6.4037298873532794E-2</v>
      </c>
      <c r="W12" s="17">
        <v>3.0767377817152199E-2</v>
      </c>
      <c r="X12" s="17">
        <v>7.0705750410186702E-2</v>
      </c>
      <c r="Y12" s="17">
        <v>0.108633382407404</v>
      </c>
      <c r="Z12" s="17">
        <v>8.8735698138476607E-2</v>
      </c>
      <c r="AA12" s="17">
        <v>5.9625515009583602E-2</v>
      </c>
      <c r="AB12" s="17">
        <v>7.7463382105411302E-2</v>
      </c>
      <c r="AC12" s="17">
        <v>6.4147211357923895E-2</v>
      </c>
      <c r="AD12" s="17">
        <v>7.7224109318441994E-2</v>
      </c>
      <c r="AE12" s="17"/>
      <c r="AF12" s="17">
        <v>6.9026581386204405E-2</v>
      </c>
      <c r="AG12" s="17">
        <v>7.4522026740662106E-2</v>
      </c>
      <c r="AH12" s="17">
        <v>8.7459828580054494E-2</v>
      </c>
      <c r="AI12" s="17">
        <v>6.8780711686299595E-2</v>
      </c>
      <c r="AJ12" s="17"/>
      <c r="AK12" s="17">
        <v>2.0822303552853898E-2</v>
      </c>
      <c r="AL12" s="17">
        <v>7.2041389580979498E-2</v>
      </c>
      <c r="AM12" s="17"/>
      <c r="AN12" s="17">
        <v>5.4306584643005397E-2</v>
      </c>
      <c r="AO12" s="17">
        <v>6.1138196647715498E-2</v>
      </c>
      <c r="AP12" s="17">
        <v>7.4169333874360199E-2</v>
      </c>
      <c r="AQ12" s="17">
        <v>8.79143841034076E-2</v>
      </c>
      <c r="AR12" s="17">
        <v>6.76404579725466E-2</v>
      </c>
      <c r="AS12" s="17">
        <v>6.9930164227093194E-2</v>
      </c>
      <c r="AT12" s="17"/>
      <c r="AU12" s="17">
        <v>5.7051955413008303E-2</v>
      </c>
      <c r="AV12" s="17">
        <v>8.16535781365538E-2</v>
      </c>
      <c r="AW12" s="17"/>
      <c r="AX12" s="17">
        <v>9.8036622057737402E-2</v>
      </c>
      <c r="AY12" s="17">
        <v>5.9524162916247701E-2</v>
      </c>
      <c r="AZ12" s="17"/>
      <c r="BA12" s="17">
        <v>6.7272843060287801E-2</v>
      </c>
      <c r="BB12" s="17">
        <v>6.8126090858766003E-2</v>
      </c>
      <c r="BC12" s="17"/>
      <c r="BD12" s="17">
        <v>5.1056299117794399E-2</v>
      </c>
      <c r="BE12" s="17"/>
      <c r="BF12" s="17">
        <v>4.8090784604157603E-2</v>
      </c>
      <c r="BG12" s="17"/>
      <c r="BH12" s="17">
        <v>8.7769422293244595E-2</v>
      </c>
      <c r="BI12" s="17"/>
      <c r="BJ12" s="17">
        <v>4.09106409842118E-2</v>
      </c>
      <c r="BK12" s="17"/>
      <c r="BL12" s="17">
        <v>0.15697675256639701</v>
      </c>
      <c r="BM12" s="17">
        <v>5.7556570145413499E-3</v>
      </c>
      <c r="BN12" s="17">
        <v>6.1620780687087998E-2</v>
      </c>
      <c r="BO12" s="17">
        <v>7.2169625281509303E-2</v>
      </c>
      <c r="BP12" s="17"/>
      <c r="BQ12" s="17">
        <v>5.5048931282497E-2</v>
      </c>
      <c r="BR12" s="17">
        <v>5.1500025970978497E-2</v>
      </c>
      <c r="BS12" s="17">
        <v>0.13677296767292799</v>
      </c>
      <c r="BT12" s="17">
        <v>4.8915497074745899E-2</v>
      </c>
      <c r="BU12" s="17">
        <v>5.8928019876373597E-2</v>
      </c>
      <c r="BV12" s="17">
        <v>5.5055602146535099E-2</v>
      </c>
      <c r="BW12" s="17"/>
      <c r="BX12" s="17">
        <v>5.4865811991197597E-2</v>
      </c>
      <c r="BY12" s="17">
        <v>5.8533601756606997E-2</v>
      </c>
      <c r="BZ12" s="17">
        <v>9.1151627888898495E-2</v>
      </c>
      <c r="CA12" s="17">
        <v>4.3760889972258903E-2</v>
      </c>
      <c r="CB12" s="17">
        <v>9.4184877022216701E-2</v>
      </c>
      <c r="CC12" s="17">
        <v>6.5813099259087196E-2</v>
      </c>
    </row>
    <row r="13" spans="2:81" x14ac:dyDescent="0.35">
      <c r="B13" s="18" t="s">
        <v>285</v>
      </c>
      <c r="C13" s="17">
        <v>6.04552541441363E-2</v>
      </c>
      <c r="D13" s="17">
        <v>7.7804866697832098E-2</v>
      </c>
      <c r="E13" s="17">
        <v>4.1953707655131997E-2</v>
      </c>
      <c r="F13" s="17"/>
      <c r="G13" s="17">
        <v>4.07527334562462E-2</v>
      </c>
      <c r="H13" s="17">
        <v>6.2286164847941201E-2</v>
      </c>
      <c r="I13" s="17">
        <v>5.26088087538919E-2</v>
      </c>
      <c r="J13" s="17">
        <v>6.4637300798561004E-2</v>
      </c>
      <c r="K13" s="17">
        <v>5.6266637628238698E-2</v>
      </c>
      <c r="L13" s="17">
        <v>7.6533173406200403E-2</v>
      </c>
      <c r="M13" s="17"/>
      <c r="N13" s="17">
        <v>5.4287901408149299E-2</v>
      </c>
      <c r="O13" s="17">
        <v>5.9800213701931997E-2</v>
      </c>
      <c r="P13" s="17">
        <v>7.5833656155534196E-2</v>
      </c>
      <c r="Q13" s="17">
        <v>5.0805114170408602E-2</v>
      </c>
      <c r="R13" s="17"/>
      <c r="S13" s="17">
        <v>4.0514986462787998E-2</v>
      </c>
      <c r="T13" s="17">
        <v>6.2718454964056494E-2</v>
      </c>
      <c r="U13" s="17">
        <v>5.5022348159558102E-2</v>
      </c>
      <c r="V13" s="17">
        <v>5.3597965099348999E-2</v>
      </c>
      <c r="W13" s="17">
        <v>4.5493239054294303E-2</v>
      </c>
      <c r="X13" s="17">
        <v>6.4129640997448403E-2</v>
      </c>
      <c r="Y13" s="17">
        <v>1.8058236118548201E-2</v>
      </c>
      <c r="Z13" s="17">
        <v>4.4782444954277002E-2</v>
      </c>
      <c r="AA13" s="17">
        <v>5.7794250118948599E-2</v>
      </c>
      <c r="AB13" s="17">
        <v>0.109891304496469</v>
      </c>
      <c r="AC13" s="17">
        <v>0.13649388918820399</v>
      </c>
      <c r="AD13" s="17">
        <v>5.3965564566456597E-2</v>
      </c>
      <c r="AE13" s="17"/>
      <c r="AF13" s="17">
        <v>5.3609152811655202E-2</v>
      </c>
      <c r="AG13" s="17">
        <v>9.9190783426805998E-2</v>
      </c>
      <c r="AH13" s="17">
        <v>0.12163335328517499</v>
      </c>
      <c r="AI13" s="17">
        <v>7.2296835231296597E-2</v>
      </c>
      <c r="AJ13" s="17"/>
      <c r="AK13" s="17">
        <v>4.1886802732472701E-2</v>
      </c>
      <c r="AL13" s="17">
        <v>2.4652581770780099E-2</v>
      </c>
      <c r="AM13" s="17"/>
      <c r="AN13" s="17">
        <v>5.10141117416993E-2</v>
      </c>
      <c r="AO13" s="17">
        <v>7.7903344381068607E-2</v>
      </c>
      <c r="AP13" s="17">
        <v>4.9229185361205297E-2</v>
      </c>
      <c r="AQ13" s="17">
        <v>5.4522879360826601E-2</v>
      </c>
      <c r="AR13" s="17">
        <v>4.1852149982605703E-2</v>
      </c>
      <c r="AS13" s="17">
        <v>0.10036712452589799</v>
      </c>
      <c r="AT13" s="17"/>
      <c r="AU13" s="17">
        <v>6.48075812093616E-2</v>
      </c>
      <c r="AV13" s="17">
        <v>5.1979780154777798E-2</v>
      </c>
      <c r="AW13" s="17"/>
      <c r="AX13" s="17">
        <v>7.6755612702789994E-2</v>
      </c>
      <c r="AY13" s="17">
        <v>5.6505426957297399E-2</v>
      </c>
      <c r="AZ13" s="17"/>
      <c r="BA13" s="17">
        <v>6.5671263545174594E-2</v>
      </c>
      <c r="BB13" s="17">
        <v>3.3388589894081902E-2</v>
      </c>
      <c r="BC13" s="17"/>
      <c r="BD13" s="17">
        <v>5.3367150437302099E-2</v>
      </c>
      <c r="BE13" s="17"/>
      <c r="BF13" s="17">
        <v>6.1368484423001399E-2</v>
      </c>
      <c r="BG13" s="17"/>
      <c r="BH13" s="17">
        <v>9.6430922699595301E-2</v>
      </c>
      <c r="BI13" s="17"/>
      <c r="BJ13" s="17">
        <v>0.117328781175481</v>
      </c>
      <c r="BK13" s="17"/>
      <c r="BL13" s="17">
        <v>0.14465582917115799</v>
      </c>
      <c r="BM13" s="17">
        <v>3.1974787332495203E-2</v>
      </c>
      <c r="BN13" s="17">
        <v>5.68270318360641E-2</v>
      </c>
      <c r="BO13" s="17">
        <v>3.2143297319847698E-2</v>
      </c>
      <c r="BP13" s="17"/>
      <c r="BQ13" s="17">
        <v>5.1917905083980601E-2</v>
      </c>
      <c r="BR13" s="17">
        <v>4.0244613825661503E-2</v>
      </c>
      <c r="BS13" s="17">
        <v>8.5317433124150299E-2</v>
      </c>
      <c r="BT13" s="17">
        <v>3.8625312680020299E-2</v>
      </c>
      <c r="BU13" s="17">
        <v>6.1125655553599098E-2</v>
      </c>
      <c r="BV13" s="17">
        <v>9.2358598742608905E-2</v>
      </c>
      <c r="BW13" s="17"/>
      <c r="BX13" s="17">
        <v>5.9310927647558E-2</v>
      </c>
      <c r="BY13" s="17">
        <v>3.9829419467514303E-2</v>
      </c>
      <c r="BZ13" s="17">
        <v>6.4873641641936097E-2</v>
      </c>
      <c r="CA13" s="17">
        <v>2.0889241895700399E-2</v>
      </c>
      <c r="CB13" s="17">
        <v>4.65515670466283E-2</v>
      </c>
      <c r="CC13" s="17">
        <v>0.12955043351168199</v>
      </c>
    </row>
    <row r="14" spans="2:81" x14ac:dyDescent="0.35">
      <c r="B14" s="18" t="s">
        <v>171</v>
      </c>
      <c r="C14" s="17">
        <v>2.7612823594058498E-2</v>
      </c>
      <c r="D14" s="17">
        <v>2.0595885580952E-2</v>
      </c>
      <c r="E14" s="17">
        <v>3.4918367381870798E-2</v>
      </c>
      <c r="F14" s="17"/>
      <c r="G14" s="17">
        <v>2.2021975016510001E-2</v>
      </c>
      <c r="H14" s="17">
        <v>2.8545334763262199E-2</v>
      </c>
      <c r="I14" s="17">
        <v>4.7865390555479601E-2</v>
      </c>
      <c r="J14" s="17">
        <v>1.34898109344472E-2</v>
      </c>
      <c r="K14" s="17">
        <v>2.7877459099292599E-2</v>
      </c>
      <c r="L14" s="17">
        <v>2.4871157994274001E-2</v>
      </c>
      <c r="M14" s="17"/>
      <c r="N14" s="17">
        <v>2.6662336773679601E-2</v>
      </c>
      <c r="O14" s="17">
        <v>2.5355121682533899E-2</v>
      </c>
      <c r="P14" s="17">
        <v>2.3978286680596698E-2</v>
      </c>
      <c r="Q14" s="17">
        <v>3.4476642772959698E-2</v>
      </c>
      <c r="R14" s="17"/>
      <c r="S14" s="17">
        <v>4.6551272908981096E-3</v>
      </c>
      <c r="T14" s="17">
        <v>1.6882879850772602E-2</v>
      </c>
      <c r="U14" s="17">
        <v>2.91646990910534E-2</v>
      </c>
      <c r="V14" s="17">
        <v>3.7958074925354503E-2</v>
      </c>
      <c r="W14" s="17">
        <v>2.84273421648241E-2</v>
      </c>
      <c r="X14" s="17">
        <v>5.2836117111010002E-2</v>
      </c>
      <c r="Y14" s="17">
        <v>3.7463479527829899E-2</v>
      </c>
      <c r="Z14" s="17">
        <v>0</v>
      </c>
      <c r="AA14" s="17">
        <v>2.5443078180958902E-2</v>
      </c>
      <c r="AB14" s="17">
        <v>4.7412501371432297E-2</v>
      </c>
      <c r="AC14" s="17">
        <v>4.2565055790159498E-2</v>
      </c>
      <c r="AD14" s="17">
        <v>0</v>
      </c>
      <c r="AE14" s="17"/>
      <c r="AF14" s="17">
        <v>3.0299248678637002E-2</v>
      </c>
      <c r="AG14" s="17">
        <v>1.7116828675296101E-2</v>
      </c>
      <c r="AH14" s="17">
        <v>3.1488369641127702E-2</v>
      </c>
      <c r="AI14" s="17">
        <v>2.1346703519834899E-2</v>
      </c>
      <c r="AJ14" s="17"/>
      <c r="AK14" s="17">
        <v>9.8163425390272296E-3</v>
      </c>
      <c r="AL14" s="17">
        <v>2.6626153465803999E-2</v>
      </c>
      <c r="AM14" s="17"/>
      <c r="AN14" s="17">
        <v>2.9291849495596298E-2</v>
      </c>
      <c r="AO14" s="17">
        <v>1.88595566089612E-2</v>
      </c>
      <c r="AP14" s="17">
        <v>3.6899868570115901E-2</v>
      </c>
      <c r="AQ14" s="17">
        <v>3.3931007924630399E-2</v>
      </c>
      <c r="AR14" s="17">
        <v>1.6053073670111401E-2</v>
      </c>
      <c r="AS14" s="17">
        <v>4.7506213163307102E-2</v>
      </c>
      <c r="AT14" s="17"/>
      <c r="AU14" s="17">
        <v>2.01200327785718E-2</v>
      </c>
      <c r="AV14" s="17">
        <v>3.82751846987038E-2</v>
      </c>
      <c r="AW14" s="17"/>
      <c r="AX14" s="17">
        <v>2.2214406479202298E-2</v>
      </c>
      <c r="AY14" s="17">
        <v>2.8920942959005599E-2</v>
      </c>
      <c r="AZ14" s="17"/>
      <c r="BA14" s="17">
        <v>2.8121659056087898E-2</v>
      </c>
      <c r="BB14" s="17">
        <v>2.5755551075523301E-2</v>
      </c>
      <c r="BC14" s="17"/>
      <c r="BD14" s="17">
        <v>2.8213815249052799E-2</v>
      </c>
      <c r="BE14" s="17"/>
      <c r="BF14" s="17">
        <v>2.2332126525155298E-2</v>
      </c>
      <c r="BG14" s="17"/>
      <c r="BH14" s="17">
        <v>4.0372520080830497E-2</v>
      </c>
      <c r="BI14" s="17"/>
      <c r="BJ14" s="17">
        <v>4.2049473964842203E-2</v>
      </c>
      <c r="BK14" s="17"/>
      <c r="BL14" s="17">
        <v>5.4078072700883002E-2</v>
      </c>
      <c r="BM14" s="17">
        <v>1.6423305827591501E-2</v>
      </c>
      <c r="BN14" s="17">
        <v>2.4338109716606601E-2</v>
      </c>
      <c r="BO14" s="17">
        <v>2.3681577677890201E-2</v>
      </c>
      <c r="BP14" s="17"/>
      <c r="BQ14" s="17">
        <v>1.9689298249506399E-2</v>
      </c>
      <c r="BR14" s="17">
        <v>2.71687355616975E-2</v>
      </c>
      <c r="BS14" s="17">
        <v>1.1250896774051699E-2</v>
      </c>
      <c r="BT14" s="17">
        <v>3.23207787281269E-2</v>
      </c>
      <c r="BU14" s="17">
        <v>4.2753824937475399E-2</v>
      </c>
      <c r="BV14" s="17">
        <v>4.9816576693090101E-2</v>
      </c>
      <c r="BW14" s="17"/>
      <c r="BX14" s="17">
        <v>1.6312539710753301E-2</v>
      </c>
      <c r="BY14" s="17">
        <v>2.8837846492381899E-2</v>
      </c>
      <c r="BZ14" s="17">
        <v>2.6046751491964101E-2</v>
      </c>
      <c r="CA14" s="17">
        <v>3.09600658010779E-2</v>
      </c>
      <c r="CB14" s="17">
        <v>2.2362933555861601E-2</v>
      </c>
      <c r="CC14" s="17">
        <v>3.08582004018788E-2</v>
      </c>
    </row>
    <row r="15" spans="2:81" x14ac:dyDescent="0.35">
      <c r="B15" s="18" t="s">
        <v>286</v>
      </c>
      <c r="C15" s="21">
        <v>0.67705135082991597</v>
      </c>
      <c r="D15" s="21">
        <v>0.68609694862594495</v>
      </c>
      <c r="E15" s="21">
        <v>0.66834542777593797</v>
      </c>
      <c r="F15" s="21"/>
      <c r="G15" s="21">
        <v>0.71614185885602399</v>
      </c>
      <c r="H15" s="21">
        <v>0.69192382616973602</v>
      </c>
      <c r="I15" s="21">
        <v>0.63155178167538395</v>
      </c>
      <c r="J15" s="21">
        <v>0.687356602771513</v>
      </c>
      <c r="K15" s="21">
        <v>0.67218651854170897</v>
      </c>
      <c r="L15" s="21">
        <v>0.67264655962966702</v>
      </c>
      <c r="M15" s="21"/>
      <c r="N15" s="21">
        <v>0.73648878581573796</v>
      </c>
      <c r="O15" s="21">
        <v>0.66502275952381296</v>
      </c>
      <c r="P15" s="21">
        <v>0.64913885197522303</v>
      </c>
      <c r="Q15" s="21">
        <v>0.65819198523334199</v>
      </c>
      <c r="R15" s="21"/>
      <c r="S15" s="21">
        <v>0.77342398073045104</v>
      </c>
      <c r="T15" s="21">
        <v>0.68689171797383397</v>
      </c>
      <c r="U15" s="21">
        <v>0.66723938887885004</v>
      </c>
      <c r="V15" s="21">
        <v>0.73011088873776497</v>
      </c>
      <c r="W15" s="21">
        <v>0.73845293214171703</v>
      </c>
      <c r="X15" s="21">
        <v>0.60792660401493304</v>
      </c>
      <c r="Y15" s="21">
        <v>0.66050532080505397</v>
      </c>
      <c r="Z15" s="21">
        <v>0.678707158805262</v>
      </c>
      <c r="AA15" s="21">
        <v>0.65894390803372505</v>
      </c>
      <c r="AB15" s="21">
        <v>0.61207500454030594</v>
      </c>
      <c r="AC15" s="21">
        <v>0.50668335304051604</v>
      </c>
      <c r="AD15" s="21">
        <v>0.71620987872716402</v>
      </c>
      <c r="AE15" s="21"/>
      <c r="AF15" s="21">
        <v>0.67713186278663096</v>
      </c>
      <c r="AG15" s="21">
        <v>0.66559478723871501</v>
      </c>
      <c r="AH15" s="21">
        <v>0.53742107697360597</v>
      </c>
      <c r="AI15" s="21">
        <v>0.67620861691107204</v>
      </c>
      <c r="AJ15" s="21"/>
      <c r="AK15" s="21">
        <v>0.79192911656516796</v>
      </c>
      <c r="AL15" s="21">
        <v>0.71385109117751899</v>
      </c>
      <c r="AM15" s="21"/>
      <c r="AN15" s="21">
        <v>0.73419197945117298</v>
      </c>
      <c r="AO15" s="21">
        <v>0.66650953420324199</v>
      </c>
      <c r="AP15" s="21">
        <v>0.668037648178472</v>
      </c>
      <c r="AQ15" s="21">
        <v>0.63468869051776899</v>
      </c>
      <c r="AR15" s="21">
        <v>0.69144967578426897</v>
      </c>
      <c r="AS15" s="21">
        <v>0.58835147049849101</v>
      </c>
      <c r="AT15" s="21"/>
      <c r="AU15" s="21">
        <v>0.70323260456224901</v>
      </c>
      <c r="AV15" s="21">
        <v>0.643771586129809</v>
      </c>
      <c r="AW15" s="21"/>
      <c r="AX15" s="21">
        <v>0.62939814147440898</v>
      </c>
      <c r="AY15" s="21">
        <v>0.68859845521876895</v>
      </c>
      <c r="AZ15" s="21"/>
      <c r="BA15" s="21">
        <v>0.666472169473041</v>
      </c>
      <c r="BB15" s="21">
        <v>0.73674950457169897</v>
      </c>
      <c r="BC15" s="21"/>
      <c r="BD15" s="21">
        <v>0.73886610268536201</v>
      </c>
      <c r="BE15" s="21"/>
      <c r="BF15" s="21">
        <v>0.72119458858517504</v>
      </c>
      <c r="BG15" s="21"/>
      <c r="BH15" s="21">
        <v>0.67172568577078096</v>
      </c>
      <c r="BI15" s="21"/>
      <c r="BJ15" s="21">
        <v>0.54187909625784703</v>
      </c>
      <c r="BK15" s="21"/>
      <c r="BL15" s="21">
        <v>0.36449853415579803</v>
      </c>
      <c r="BM15" s="21">
        <v>0.881693241566463</v>
      </c>
      <c r="BN15" s="21">
        <v>0.67354454158252697</v>
      </c>
      <c r="BO15" s="21">
        <v>0.69476441193156802</v>
      </c>
      <c r="BP15" s="21"/>
      <c r="BQ15" s="21">
        <v>0.71525638965540805</v>
      </c>
      <c r="BR15" s="21">
        <v>0.76527992181645998</v>
      </c>
      <c r="BS15" s="21">
        <v>0.60139230424311996</v>
      </c>
      <c r="BT15" s="21">
        <v>0.68691405788644999</v>
      </c>
      <c r="BU15" s="21">
        <v>0.62278517189425198</v>
      </c>
      <c r="BV15" s="21">
        <v>0.59481830281299997</v>
      </c>
      <c r="BW15" s="21"/>
      <c r="BX15" s="21">
        <v>0.73026643038135597</v>
      </c>
      <c r="BY15" s="21">
        <v>0.764113128464877</v>
      </c>
      <c r="BZ15" s="21">
        <v>0.66223034350757404</v>
      </c>
      <c r="CA15" s="21">
        <v>0.76067697408384904</v>
      </c>
      <c r="CB15" s="21">
        <v>0.63828935894312799</v>
      </c>
      <c r="CC15" s="21">
        <v>0.49714590829604899</v>
      </c>
    </row>
    <row r="16" spans="2:81" x14ac:dyDescent="0.35">
      <c r="B16" s="18" t="s">
        <v>287</v>
      </c>
      <c r="C16" s="21">
        <v>0.127491326336719</v>
      </c>
      <c r="D16" s="21">
        <v>0.13934844453907899</v>
      </c>
      <c r="E16" s="21">
        <v>0.11505033412643</v>
      </c>
      <c r="F16" s="21"/>
      <c r="G16" s="21">
        <v>0.139986480274716</v>
      </c>
      <c r="H16" s="21">
        <v>0.121706021065138</v>
      </c>
      <c r="I16" s="21">
        <v>0.13132867591692099</v>
      </c>
      <c r="J16" s="21">
        <v>0.14691783795487701</v>
      </c>
      <c r="K16" s="21">
        <v>9.3531752401934495E-2</v>
      </c>
      <c r="L16" s="21">
        <v>0.13038869457841701</v>
      </c>
      <c r="M16" s="21"/>
      <c r="N16" s="21">
        <v>8.6504197332217606E-2</v>
      </c>
      <c r="O16" s="21">
        <v>0.13283985078288901</v>
      </c>
      <c r="P16" s="21">
        <v>0.163287548175999</v>
      </c>
      <c r="Q16" s="21">
        <v>0.12892727709156199</v>
      </c>
      <c r="R16" s="21"/>
      <c r="S16" s="21">
        <v>9.2845150631048104E-2</v>
      </c>
      <c r="T16" s="21">
        <v>0.13597302745116399</v>
      </c>
      <c r="U16" s="21">
        <v>0.12392053920434901</v>
      </c>
      <c r="V16" s="21">
        <v>0.117635263972882</v>
      </c>
      <c r="W16" s="21">
        <v>7.6260616871446599E-2</v>
      </c>
      <c r="X16" s="21">
        <v>0.13483539140763501</v>
      </c>
      <c r="Y16" s="21">
        <v>0.12669161852595201</v>
      </c>
      <c r="Z16" s="21">
        <v>0.133518143092754</v>
      </c>
      <c r="AA16" s="21">
        <v>0.117419765128532</v>
      </c>
      <c r="AB16" s="21">
        <v>0.18735468660188001</v>
      </c>
      <c r="AC16" s="21">
        <v>0.20064110054612799</v>
      </c>
      <c r="AD16" s="21">
        <v>0.13118967388489899</v>
      </c>
      <c r="AE16" s="21"/>
      <c r="AF16" s="21">
        <v>0.12263573419786</v>
      </c>
      <c r="AG16" s="21">
        <v>0.17371281016746801</v>
      </c>
      <c r="AH16" s="21">
        <v>0.20909318186522899</v>
      </c>
      <c r="AI16" s="21">
        <v>0.141077546917596</v>
      </c>
      <c r="AJ16" s="21"/>
      <c r="AK16" s="21">
        <v>6.2709106285326693E-2</v>
      </c>
      <c r="AL16" s="21">
        <v>9.6693971351759597E-2</v>
      </c>
      <c r="AM16" s="21"/>
      <c r="AN16" s="21">
        <v>0.105320696384705</v>
      </c>
      <c r="AO16" s="21">
        <v>0.13904154102878399</v>
      </c>
      <c r="AP16" s="21">
        <v>0.123398519235565</v>
      </c>
      <c r="AQ16" s="21">
        <v>0.14243726346423399</v>
      </c>
      <c r="AR16" s="21">
        <v>0.109492607955152</v>
      </c>
      <c r="AS16" s="21">
        <v>0.17029728875299099</v>
      </c>
      <c r="AT16" s="21"/>
      <c r="AU16" s="21">
        <v>0.12185953662236999</v>
      </c>
      <c r="AV16" s="21">
        <v>0.13363335829133199</v>
      </c>
      <c r="AW16" s="21"/>
      <c r="AX16" s="21">
        <v>0.17479223476052699</v>
      </c>
      <c r="AY16" s="21">
        <v>0.116029589873545</v>
      </c>
      <c r="AZ16" s="21"/>
      <c r="BA16" s="21">
        <v>0.13294410660546199</v>
      </c>
      <c r="BB16" s="21">
        <v>0.101514680752848</v>
      </c>
      <c r="BC16" s="21"/>
      <c r="BD16" s="21">
        <v>0.104423449555096</v>
      </c>
      <c r="BE16" s="21"/>
      <c r="BF16" s="21">
        <v>0.109459269027159</v>
      </c>
      <c r="BG16" s="21"/>
      <c r="BH16" s="21">
        <v>0.18420034499283999</v>
      </c>
      <c r="BI16" s="21"/>
      <c r="BJ16" s="21">
        <v>0.158239422159693</v>
      </c>
      <c r="BK16" s="21"/>
      <c r="BL16" s="21">
        <v>0.30163258173755497</v>
      </c>
      <c r="BM16" s="21">
        <v>3.7730444347036603E-2</v>
      </c>
      <c r="BN16" s="21">
        <v>0.11844781252315199</v>
      </c>
      <c r="BO16" s="21">
        <v>0.10431292260135699</v>
      </c>
      <c r="BP16" s="21"/>
      <c r="BQ16" s="21">
        <v>0.106966836366478</v>
      </c>
      <c r="BR16" s="21">
        <v>9.1744639796640007E-2</v>
      </c>
      <c r="BS16" s="21">
        <v>0.22209040079707801</v>
      </c>
      <c r="BT16" s="21">
        <v>8.7540809754766205E-2</v>
      </c>
      <c r="BU16" s="21">
        <v>0.120053675429973</v>
      </c>
      <c r="BV16" s="21">
        <v>0.147414200889144</v>
      </c>
      <c r="BW16" s="21"/>
      <c r="BX16" s="21">
        <v>0.11417673963875601</v>
      </c>
      <c r="BY16" s="21">
        <v>9.83630212241213E-2</v>
      </c>
      <c r="BZ16" s="21">
        <v>0.15602526953083501</v>
      </c>
      <c r="CA16" s="21">
        <v>6.4650131867959301E-2</v>
      </c>
      <c r="CB16" s="21">
        <v>0.140736444068845</v>
      </c>
      <c r="CC16" s="21">
        <v>0.19536353277076901</v>
      </c>
    </row>
    <row r="17" spans="2:81" x14ac:dyDescent="0.35">
      <c r="B17" s="18" t="s">
        <v>288</v>
      </c>
      <c r="C17" s="22">
        <v>0.54956002449319596</v>
      </c>
      <c r="D17" s="22">
        <v>0.54674850408686604</v>
      </c>
      <c r="E17" s="22">
        <v>0.55329509364950802</v>
      </c>
      <c r="F17" s="22"/>
      <c r="G17" s="22">
        <v>0.57615537858130805</v>
      </c>
      <c r="H17" s="22">
        <v>0.57021780510459796</v>
      </c>
      <c r="I17" s="22">
        <v>0.50022310575846296</v>
      </c>
      <c r="J17" s="22">
        <v>0.540438764816636</v>
      </c>
      <c r="K17" s="22">
        <v>0.57865476613977496</v>
      </c>
      <c r="L17" s="22">
        <v>0.54225786505124995</v>
      </c>
      <c r="M17" s="22"/>
      <c r="N17" s="22">
        <v>0.64998458848352103</v>
      </c>
      <c r="O17" s="22">
        <v>0.532182908740924</v>
      </c>
      <c r="P17" s="22">
        <v>0.48585130379922398</v>
      </c>
      <c r="Q17" s="22">
        <v>0.52926470814177995</v>
      </c>
      <c r="R17" s="22"/>
      <c r="S17" s="22">
        <v>0.68057883009940301</v>
      </c>
      <c r="T17" s="22">
        <v>0.55091869052266995</v>
      </c>
      <c r="U17" s="22">
        <v>0.54331884967450095</v>
      </c>
      <c r="V17" s="22">
        <v>0.61247562476488304</v>
      </c>
      <c r="W17" s="22">
        <v>0.662192315270271</v>
      </c>
      <c r="X17" s="22">
        <v>0.47309121260729797</v>
      </c>
      <c r="Y17" s="22">
        <v>0.53381370227910196</v>
      </c>
      <c r="Z17" s="22">
        <v>0.545189015712509</v>
      </c>
      <c r="AA17" s="22">
        <v>0.54152414290519302</v>
      </c>
      <c r="AB17" s="22">
        <v>0.42472031793842602</v>
      </c>
      <c r="AC17" s="22">
        <v>0.30604225249438799</v>
      </c>
      <c r="AD17" s="22">
        <v>0.58502020484226502</v>
      </c>
      <c r="AE17" s="22"/>
      <c r="AF17" s="22">
        <v>0.55449612858877195</v>
      </c>
      <c r="AG17" s="22">
        <v>0.49188197707124698</v>
      </c>
      <c r="AH17" s="22">
        <v>0.32832789510837701</v>
      </c>
      <c r="AI17" s="22">
        <v>0.53513106999347504</v>
      </c>
      <c r="AJ17" s="22"/>
      <c r="AK17" s="22">
        <v>0.72922001027984096</v>
      </c>
      <c r="AL17" s="22">
        <v>0.61715711982575905</v>
      </c>
      <c r="AM17" s="22"/>
      <c r="AN17" s="22">
        <v>0.628871283066468</v>
      </c>
      <c r="AO17" s="22">
        <v>0.52746799317445803</v>
      </c>
      <c r="AP17" s="22">
        <v>0.544639128942906</v>
      </c>
      <c r="AQ17" s="22">
        <v>0.49225142705353497</v>
      </c>
      <c r="AR17" s="22">
        <v>0.58195706782911605</v>
      </c>
      <c r="AS17" s="22">
        <v>0.41805418174550002</v>
      </c>
      <c r="AT17" s="22"/>
      <c r="AU17" s="22">
        <v>0.58137306793987897</v>
      </c>
      <c r="AV17" s="22">
        <v>0.51013822783847695</v>
      </c>
      <c r="AW17" s="22"/>
      <c r="AX17" s="22">
        <v>0.45460590671388101</v>
      </c>
      <c r="AY17" s="22">
        <v>0.572568865345223</v>
      </c>
      <c r="AZ17" s="22"/>
      <c r="BA17" s="22">
        <v>0.53352806286757903</v>
      </c>
      <c r="BB17" s="22">
        <v>0.63523482381885099</v>
      </c>
      <c r="BC17" s="22"/>
      <c r="BD17" s="22">
        <v>0.63444265313026604</v>
      </c>
      <c r="BE17" s="22"/>
      <c r="BF17" s="22">
        <v>0.61173531955801597</v>
      </c>
      <c r="BG17" s="22"/>
      <c r="BH17" s="22">
        <v>0.48752534077794102</v>
      </c>
      <c r="BI17" s="22"/>
      <c r="BJ17" s="22">
        <v>0.38363967409815403</v>
      </c>
      <c r="BK17" s="22"/>
      <c r="BL17" s="22">
        <v>6.2865952418242693E-2</v>
      </c>
      <c r="BM17" s="22">
        <v>0.84396279721942702</v>
      </c>
      <c r="BN17" s="22">
        <v>0.55509672905937502</v>
      </c>
      <c r="BO17" s="22">
        <v>0.59045148933021097</v>
      </c>
      <c r="BP17" s="22"/>
      <c r="BQ17" s="22">
        <v>0.60828955328892997</v>
      </c>
      <c r="BR17" s="22">
        <v>0.67353528201982005</v>
      </c>
      <c r="BS17" s="22">
        <v>0.37930190344604198</v>
      </c>
      <c r="BT17" s="22">
        <v>0.59937324813168402</v>
      </c>
      <c r="BU17" s="22">
        <v>0.50273149646427995</v>
      </c>
      <c r="BV17" s="22">
        <v>0.44740410192385599</v>
      </c>
      <c r="BW17" s="22"/>
      <c r="BX17" s="22">
        <v>0.6160896907426</v>
      </c>
      <c r="BY17" s="22">
        <v>0.66575010724075601</v>
      </c>
      <c r="BZ17" s="22">
        <v>0.50620507397673997</v>
      </c>
      <c r="CA17" s="22">
        <v>0.69602684221588995</v>
      </c>
      <c r="CB17" s="22">
        <v>0.49755291487428299</v>
      </c>
      <c r="CC17" s="22">
        <v>0.30178237552527998</v>
      </c>
    </row>
    <row r="18" spans="2:81" x14ac:dyDescent="0.35">
      <c r="B18" s="16" t="s">
        <v>628</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20"/>
  <sheetViews>
    <sheetView showGridLines="0" workbookViewId="0">
      <pane xSplit="2" topLeftCell="E1" activePane="topRight" state="frozen"/>
      <selection pane="topRight"/>
    </sheetView>
  </sheetViews>
  <sheetFormatPr defaultColWidth="10.90625" defaultRowHeight="14.5" x14ac:dyDescent="0.35"/>
  <cols>
    <col min="2" max="2" width="25.7265625" customWidth="1"/>
    <col min="3" max="11" width="20.7265625" customWidth="1"/>
  </cols>
  <sheetData>
    <row r="2" spans="2:11" ht="40" customHeight="1" x14ac:dyDescent="0.35">
      <c r="D2" s="31" t="s">
        <v>127</v>
      </c>
      <c r="E2" s="27"/>
      <c r="F2" s="27"/>
      <c r="G2" s="27"/>
      <c r="H2" s="27"/>
      <c r="I2" s="27"/>
      <c r="J2" s="27"/>
      <c r="K2" s="27"/>
    </row>
    <row r="6" spans="2:11" ht="50" customHeight="1" x14ac:dyDescent="0.35">
      <c r="B6" s="20" t="s">
        <v>15</v>
      </c>
      <c r="C6" s="20" t="s">
        <v>117</v>
      </c>
      <c r="D6" s="20" t="s">
        <v>118</v>
      </c>
      <c r="E6" s="20" t="s">
        <v>119</v>
      </c>
      <c r="F6" s="20" t="s">
        <v>120</v>
      </c>
      <c r="G6" s="20" t="s">
        <v>121</v>
      </c>
      <c r="H6" s="20" t="s">
        <v>122</v>
      </c>
      <c r="I6" s="20" t="s">
        <v>123</v>
      </c>
      <c r="J6" s="20" t="s">
        <v>124</v>
      </c>
    </row>
    <row r="7" spans="2:11" x14ac:dyDescent="0.35">
      <c r="B7" s="18" t="s">
        <v>125</v>
      </c>
      <c r="C7" s="17">
        <v>3.1552696564472398E-2</v>
      </c>
      <c r="D7" s="17">
        <v>7.0047874182566E-2</v>
      </c>
      <c r="E7" s="17">
        <v>0.15733331701867101</v>
      </c>
      <c r="F7" s="17">
        <v>0.229028792939871</v>
      </c>
      <c r="G7" s="17">
        <v>5.4936141715253503E-2</v>
      </c>
      <c r="H7" s="17">
        <v>0.30023644637417002</v>
      </c>
      <c r="I7" s="17">
        <v>0.18310528886432001</v>
      </c>
      <c r="J7" s="17">
        <v>0.17442807163402399</v>
      </c>
    </row>
    <row r="8" spans="2:11" x14ac:dyDescent="0.35">
      <c r="B8" s="18" t="s">
        <v>58</v>
      </c>
      <c r="C8" s="17">
        <v>3.0093753852901299E-2</v>
      </c>
      <c r="D8" s="17">
        <v>5.3645028816419797E-2</v>
      </c>
      <c r="E8" s="17">
        <v>0.122843884334584</v>
      </c>
      <c r="F8" s="17">
        <v>0.144097907692225</v>
      </c>
      <c r="G8" s="17">
        <v>4.9997211121353899E-2</v>
      </c>
      <c r="H8" s="17">
        <v>0.131743913477122</v>
      </c>
      <c r="I8" s="17">
        <v>7.3427092287172493E-2</v>
      </c>
      <c r="J8" s="17">
        <v>0.133070118378011</v>
      </c>
    </row>
    <row r="9" spans="2:11" x14ac:dyDescent="0.35">
      <c r="B9" s="18" t="s">
        <v>59</v>
      </c>
      <c r="C9" s="17">
        <v>7.6907356370773297E-2</v>
      </c>
      <c r="D9" s="17">
        <v>0.12850047158338901</v>
      </c>
      <c r="E9" s="17">
        <v>0.144701225557756</v>
      </c>
      <c r="F9" s="17">
        <v>0.14352599670185201</v>
      </c>
      <c r="G9" s="17">
        <v>9.6503582897301696E-2</v>
      </c>
      <c r="H9" s="17">
        <v>0.118310527921139</v>
      </c>
      <c r="I9" s="17">
        <v>8.7002589439075795E-2</v>
      </c>
      <c r="J9" s="17">
        <v>0.161272563467212</v>
      </c>
    </row>
    <row r="10" spans="2:11" x14ac:dyDescent="0.35">
      <c r="B10" s="18" t="s">
        <v>102</v>
      </c>
      <c r="C10" s="17">
        <v>0.24164006041108699</v>
      </c>
      <c r="D10" s="17">
        <v>0.30893743332217</v>
      </c>
      <c r="E10" s="17">
        <v>0.25287836509077399</v>
      </c>
      <c r="F10" s="17">
        <v>0.21279225677156499</v>
      </c>
      <c r="G10" s="17">
        <v>0.22460345858856201</v>
      </c>
      <c r="H10" s="17">
        <v>0.16916106409270901</v>
      </c>
      <c r="I10" s="17">
        <v>0.187613188696588</v>
      </c>
      <c r="J10" s="17">
        <v>0.21881963842669</v>
      </c>
    </row>
    <row r="11" spans="2:11" x14ac:dyDescent="0.35">
      <c r="B11" s="18" t="s">
        <v>103</v>
      </c>
      <c r="C11" s="17">
        <v>0.28533093002682602</v>
      </c>
      <c r="D11" s="17">
        <v>0.229167682274869</v>
      </c>
      <c r="E11" s="17">
        <v>0.15848992548840299</v>
      </c>
      <c r="F11" s="17">
        <v>0.13421468479623599</v>
      </c>
      <c r="G11" s="17">
        <v>0.19533429404925601</v>
      </c>
      <c r="H11" s="17">
        <v>0.109836010367706</v>
      </c>
      <c r="I11" s="17">
        <v>0.15601977606583001</v>
      </c>
      <c r="J11" s="17">
        <v>0.134120500808631</v>
      </c>
    </row>
    <row r="12" spans="2:11" x14ac:dyDescent="0.35">
      <c r="B12" s="18" t="s">
        <v>104</v>
      </c>
      <c r="C12" s="17">
        <v>0.18535681449484201</v>
      </c>
      <c r="D12" s="17">
        <v>0.12001884623315701</v>
      </c>
      <c r="E12" s="17">
        <v>8.6352428907556497E-2</v>
      </c>
      <c r="F12" s="17">
        <v>6.6691270616833803E-2</v>
      </c>
      <c r="G12" s="17">
        <v>0.16280971256372001</v>
      </c>
      <c r="H12" s="17">
        <v>8.0902660264063203E-2</v>
      </c>
      <c r="I12" s="17">
        <v>0.12881737630126799</v>
      </c>
      <c r="J12" s="17">
        <v>9.0593693969032704E-2</v>
      </c>
    </row>
    <row r="13" spans="2:11" x14ac:dyDescent="0.35">
      <c r="B13" s="18" t="s">
        <v>126</v>
      </c>
      <c r="C13" s="17">
        <v>0.14911838827909801</v>
      </c>
      <c r="D13" s="17">
        <v>8.9682663587428907E-2</v>
      </c>
      <c r="E13" s="17">
        <v>7.7400853602255307E-2</v>
      </c>
      <c r="F13" s="17">
        <v>6.9649090481417805E-2</v>
      </c>
      <c r="G13" s="17">
        <v>0.215815599064553</v>
      </c>
      <c r="H13" s="17">
        <v>8.9809377503090995E-2</v>
      </c>
      <c r="I13" s="17">
        <v>0.184014688345746</v>
      </c>
      <c r="J13" s="17">
        <v>8.7695413316398602E-2</v>
      </c>
    </row>
    <row r="14" spans="2:11" x14ac:dyDescent="0.35">
      <c r="B14" s="16"/>
      <c r="C14" s="16"/>
      <c r="D14" s="16"/>
      <c r="E14" s="16"/>
      <c r="F14" s="16"/>
      <c r="G14" s="16"/>
      <c r="H14" s="16"/>
      <c r="I14" s="16"/>
      <c r="J14" s="16"/>
    </row>
    <row r="15" spans="2:11" x14ac:dyDescent="0.35">
      <c r="B15" t="s">
        <v>90</v>
      </c>
    </row>
    <row r="16" spans="2:11" x14ac:dyDescent="0.35">
      <c r="B16" t="s">
        <v>91</v>
      </c>
    </row>
    <row r="20" spans="2:2" x14ac:dyDescent="0.35">
      <c r="B20"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CC26"/>
  <sheetViews>
    <sheetView showGridLines="0" workbookViewId="0">
      <pane xSplit="2" topLeftCell="D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460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448</v>
      </c>
      <c r="C9" s="17">
        <v>0.56415742506940503</v>
      </c>
      <c r="D9" s="17">
        <v>0.56981599517498904</v>
      </c>
      <c r="E9" s="17">
        <v>0.55949761863965897</v>
      </c>
      <c r="F9" s="17"/>
      <c r="G9" s="17">
        <v>0.35459006388798398</v>
      </c>
      <c r="H9" s="17">
        <v>0.47594114140051902</v>
      </c>
      <c r="I9" s="17">
        <v>0.53752082640467802</v>
      </c>
      <c r="J9" s="17">
        <v>0.66883109607612601</v>
      </c>
      <c r="K9" s="17">
        <v>0.63364057213370895</v>
      </c>
      <c r="L9" s="17">
        <v>0.66509761620941898</v>
      </c>
      <c r="M9" s="17"/>
      <c r="N9" s="17">
        <v>0.58291860872963996</v>
      </c>
      <c r="O9" s="17">
        <v>0.55371084468947596</v>
      </c>
      <c r="P9" s="17">
        <v>0.57784688495700598</v>
      </c>
      <c r="Q9" s="17">
        <v>0.54195302421777503</v>
      </c>
      <c r="R9" s="17"/>
      <c r="S9" s="17">
        <v>0.51332535855371197</v>
      </c>
      <c r="T9" s="17">
        <v>0.627252144447492</v>
      </c>
      <c r="U9" s="17">
        <v>0.57461840591990798</v>
      </c>
      <c r="V9" s="17">
        <v>0.58700676703265897</v>
      </c>
      <c r="W9" s="17">
        <v>0.56079592807599599</v>
      </c>
      <c r="X9" s="17">
        <v>0.53290199395794002</v>
      </c>
      <c r="Y9" s="17">
        <v>0.55923659364230205</v>
      </c>
      <c r="Z9" s="17">
        <v>0.59582730060050704</v>
      </c>
      <c r="AA9" s="17">
        <v>0.53803991786063898</v>
      </c>
      <c r="AB9" s="17">
        <v>0.55806942639456703</v>
      </c>
      <c r="AC9" s="17">
        <v>0.54657841176858402</v>
      </c>
      <c r="AD9" s="17">
        <v>0.64734013527913703</v>
      </c>
      <c r="AE9" s="17"/>
      <c r="AF9" s="17">
        <v>0.56645727738322205</v>
      </c>
      <c r="AG9" s="17">
        <v>0.59671210729972701</v>
      </c>
      <c r="AH9" s="17">
        <v>0.53423809437144998</v>
      </c>
      <c r="AI9" s="17">
        <v>0.63318906774186801</v>
      </c>
      <c r="AJ9" s="17"/>
      <c r="AK9" s="17">
        <v>0.49444646500293599</v>
      </c>
      <c r="AL9" s="17">
        <v>0.50780808678274802</v>
      </c>
      <c r="AM9" s="17"/>
      <c r="AN9" s="17">
        <v>0.48918221196767397</v>
      </c>
      <c r="AO9" s="17">
        <v>0.59816801623692795</v>
      </c>
      <c r="AP9" s="17">
        <v>0.53311539873894997</v>
      </c>
      <c r="AQ9" s="17">
        <v>0.577954564950246</v>
      </c>
      <c r="AR9" s="17">
        <v>0.653617075228064</v>
      </c>
      <c r="AS9" s="17">
        <v>0.59840027829987896</v>
      </c>
      <c r="AT9" s="17"/>
      <c r="AU9" s="17">
        <v>0.59971848229526703</v>
      </c>
      <c r="AV9" s="17">
        <v>0.517614409334061</v>
      </c>
      <c r="AW9" s="17"/>
      <c r="AX9" s="17">
        <v>0.52854966877092502</v>
      </c>
      <c r="AY9" s="17">
        <v>0.57270225353041704</v>
      </c>
      <c r="AZ9" s="17"/>
      <c r="BA9" s="17">
        <v>0.58952536085892304</v>
      </c>
      <c r="BB9" s="17">
        <v>0.43510813615083099</v>
      </c>
      <c r="BC9" s="17"/>
      <c r="BD9" s="17">
        <v>0.61467388439913295</v>
      </c>
      <c r="BE9" s="17"/>
      <c r="BF9" s="17">
        <v>0.610021138597582</v>
      </c>
      <c r="BG9" s="17"/>
      <c r="BH9" s="17">
        <v>0.60912772439933405</v>
      </c>
      <c r="BI9" s="17"/>
      <c r="BJ9" s="17">
        <v>0.57584319532634898</v>
      </c>
      <c r="BK9" s="17"/>
      <c r="BL9" s="17">
        <v>0.318683326609564</v>
      </c>
      <c r="BM9" s="17">
        <v>0.62593423243060498</v>
      </c>
      <c r="BN9" s="17">
        <v>0.65030696204216698</v>
      </c>
      <c r="BO9" s="17">
        <v>0.56293878818793097</v>
      </c>
      <c r="BP9" s="17"/>
      <c r="BQ9" s="17">
        <v>0.57486521869545903</v>
      </c>
      <c r="BR9" s="17">
        <v>0.68981999300552799</v>
      </c>
      <c r="BS9" s="17">
        <v>0.56382084190947801</v>
      </c>
      <c r="BT9" s="17">
        <v>0.54078562311710299</v>
      </c>
      <c r="BU9" s="17">
        <v>0.486719137434591</v>
      </c>
      <c r="BV9" s="17">
        <v>0.44646908056463602</v>
      </c>
      <c r="BW9" s="17"/>
      <c r="BX9" s="17">
        <v>0.54883233833330503</v>
      </c>
      <c r="BY9" s="17">
        <v>0.66268170791407</v>
      </c>
      <c r="BZ9" s="17">
        <v>0.60069097549747297</v>
      </c>
      <c r="CA9" s="17">
        <v>0.57065399114477999</v>
      </c>
      <c r="CB9" s="17">
        <v>0.43897013846603</v>
      </c>
      <c r="CC9" s="17">
        <v>0.37775771400652502</v>
      </c>
    </row>
    <row r="10" spans="2:81" ht="29" x14ac:dyDescent="0.35">
      <c r="B10" s="18" t="s">
        <v>449</v>
      </c>
      <c r="C10" s="17">
        <v>0.383490958875151</v>
      </c>
      <c r="D10" s="17">
        <v>0.38912643969194599</v>
      </c>
      <c r="E10" s="17">
        <v>0.37797271033352903</v>
      </c>
      <c r="F10" s="17"/>
      <c r="G10" s="17">
        <v>0.26822189949615999</v>
      </c>
      <c r="H10" s="17">
        <v>0.33391775944746299</v>
      </c>
      <c r="I10" s="17">
        <v>0.385508047554878</v>
      </c>
      <c r="J10" s="17">
        <v>0.41980820156398901</v>
      </c>
      <c r="K10" s="17">
        <v>0.44988056279647898</v>
      </c>
      <c r="L10" s="17">
        <v>0.42465044843662098</v>
      </c>
      <c r="M10" s="17"/>
      <c r="N10" s="17">
        <v>0.41721352284073498</v>
      </c>
      <c r="O10" s="17">
        <v>0.398567420924684</v>
      </c>
      <c r="P10" s="17">
        <v>0.352353541664575</v>
      </c>
      <c r="Q10" s="17">
        <v>0.35900790871862298</v>
      </c>
      <c r="R10" s="17"/>
      <c r="S10" s="17">
        <v>0.36119508065761602</v>
      </c>
      <c r="T10" s="17">
        <v>0.42002004640837998</v>
      </c>
      <c r="U10" s="17">
        <v>0.44594744898523703</v>
      </c>
      <c r="V10" s="17">
        <v>0.39802958918063303</v>
      </c>
      <c r="W10" s="17">
        <v>0.40157644741221699</v>
      </c>
      <c r="X10" s="17">
        <v>0.33581650696752302</v>
      </c>
      <c r="Y10" s="17">
        <v>0.36454571505634997</v>
      </c>
      <c r="Z10" s="17">
        <v>0.37473132894316602</v>
      </c>
      <c r="AA10" s="17">
        <v>0.35603551785352799</v>
      </c>
      <c r="AB10" s="17">
        <v>0.39206038236905799</v>
      </c>
      <c r="AC10" s="17">
        <v>0.350085849211063</v>
      </c>
      <c r="AD10" s="17">
        <v>0.41273226701856802</v>
      </c>
      <c r="AE10" s="17"/>
      <c r="AF10" s="17">
        <v>0.379392195903625</v>
      </c>
      <c r="AG10" s="17">
        <v>0.39250551924372401</v>
      </c>
      <c r="AH10" s="17">
        <v>0.33688588880968401</v>
      </c>
      <c r="AI10" s="17">
        <v>0.404678052235943</v>
      </c>
      <c r="AJ10" s="17"/>
      <c r="AK10" s="17">
        <v>0.43690054696608699</v>
      </c>
      <c r="AL10" s="17">
        <v>0.378053736440775</v>
      </c>
      <c r="AM10" s="17"/>
      <c r="AN10" s="17">
        <v>0.345722298111726</v>
      </c>
      <c r="AO10" s="17">
        <v>0.404516913421894</v>
      </c>
      <c r="AP10" s="17">
        <v>0.38093394475658998</v>
      </c>
      <c r="AQ10" s="17">
        <v>0.37176210728374498</v>
      </c>
      <c r="AR10" s="17">
        <v>0.43930489418211899</v>
      </c>
      <c r="AS10" s="17">
        <v>0.39194521948483102</v>
      </c>
      <c r="AT10" s="17"/>
      <c r="AU10" s="17">
        <v>0.38704883780050697</v>
      </c>
      <c r="AV10" s="17">
        <v>0.38019221344043702</v>
      </c>
      <c r="AW10" s="17"/>
      <c r="AX10" s="17">
        <v>0.40196958883418099</v>
      </c>
      <c r="AY10" s="17">
        <v>0.379056623786165</v>
      </c>
      <c r="AZ10" s="17"/>
      <c r="BA10" s="17">
        <v>0.38834818195874599</v>
      </c>
      <c r="BB10" s="17">
        <v>0.35943049025101098</v>
      </c>
      <c r="BC10" s="17"/>
      <c r="BD10" s="17">
        <v>0.40366409320915603</v>
      </c>
      <c r="BE10" s="17"/>
      <c r="BF10" s="17">
        <v>0.39366262849675498</v>
      </c>
      <c r="BG10" s="17"/>
      <c r="BH10" s="17">
        <v>0.390404938353346</v>
      </c>
      <c r="BI10" s="17"/>
      <c r="BJ10" s="17">
        <v>0.36012403561022699</v>
      </c>
      <c r="BK10" s="17"/>
      <c r="BL10" s="17">
        <v>0.26714713017088398</v>
      </c>
      <c r="BM10" s="17">
        <v>0.429552235166549</v>
      </c>
      <c r="BN10" s="17">
        <v>0.38023432725998701</v>
      </c>
      <c r="BO10" s="17">
        <v>0.41268223189147502</v>
      </c>
      <c r="BP10" s="17"/>
      <c r="BQ10" s="17">
        <v>0.40254318495382702</v>
      </c>
      <c r="BR10" s="17">
        <v>0.42437238670924099</v>
      </c>
      <c r="BS10" s="17">
        <v>0.31921868443518298</v>
      </c>
      <c r="BT10" s="17">
        <v>0.38826111612616698</v>
      </c>
      <c r="BU10" s="17">
        <v>0.36735244056296801</v>
      </c>
      <c r="BV10" s="17">
        <v>0.34342668831516598</v>
      </c>
      <c r="BW10" s="17"/>
      <c r="BX10" s="17">
        <v>0.386361165435331</v>
      </c>
      <c r="BY10" s="17">
        <v>0.41954372395005801</v>
      </c>
      <c r="BZ10" s="17">
        <v>0.39069532211551999</v>
      </c>
      <c r="CA10" s="17">
        <v>0.41188177514517899</v>
      </c>
      <c r="CB10" s="17">
        <v>0.35430496785605498</v>
      </c>
      <c r="CC10" s="17">
        <v>0.24955527029015501</v>
      </c>
    </row>
    <row r="11" spans="2:81" ht="43.5" x14ac:dyDescent="0.35">
      <c r="B11" s="18" t="s">
        <v>450</v>
      </c>
      <c r="C11" s="17">
        <v>0.32311200474246399</v>
      </c>
      <c r="D11" s="17">
        <v>0.32865676772992303</v>
      </c>
      <c r="E11" s="17">
        <v>0.31731526052194098</v>
      </c>
      <c r="F11" s="17"/>
      <c r="G11" s="17">
        <v>0.29725610923756601</v>
      </c>
      <c r="H11" s="17">
        <v>0.32511896219339498</v>
      </c>
      <c r="I11" s="17">
        <v>0.36173992558934598</v>
      </c>
      <c r="J11" s="17">
        <v>0.32493421411929102</v>
      </c>
      <c r="K11" s="17">
        <v>0.33638901808935301</v>
      </c>
      <c r="L11" s="17">
        <v>0.29680228680564003</v>
      </c>
      <c r="M11" s="17"/>
      <c r="N11" s="17">
        <v>0.36264524836395601</v>
      </c>
      <c r="O11" s="17">
        <v>0.34198072576541499</v>
      </c>
      <c r="P11" s="17">
        <v>0.29376772449129301</v>
      </c>
      <c r="Q11" s="17">
        <v>0.28277596397141802</v>
      </c>
      <c r="R11" s="17"/>
      <c r="S11" s="17">
        <v>0.323683370986734</v>
      </c>
      <c r="T11" s="17">
        <v>0.34506339984297402</v>
      </c>
      <c r="U11" s="17">
        <v>0.33984493754376899</v>
      </c>
      <c r="V11" s="17">
        <v>0.31246711768750102</v>
      </c>
      <c r="W11" s="17">
        <v>0.37895902275686699</v>
      </c>
      <c r="X11" s="17">
        <v>0.31968941915094101</v>
      </c>
      <c r="Y11" s="17">
        <v>0.28077768732944502</v>
      </c>
      <c r="Z11" s="17">
        <v>0.33531291948928799</v>
      </c>
      <c r="AA11" s="17">
        <v>0.28896885320140803</v>
      </c>
      <c r="AB11" s="17">
        <v>0.32859175424213799</v>
      </c>
      <c r="AC11" s="17">
        <v>0.28852573618254801</v>
      </c>
      <c r="AD11" s="17">
        <v>0.35561927044263603</v>
      </c>
      <c r="AE11" s="17"/>
      <c r="AF11" s="17">
        <v>0.32037211204631899</v>
      </c>
      <c r="AG11" s="17">
        <v>0.313638054861478</v>
      </c>
      <c r="AH11" s="17">
        <v>0.28590593495077599</v>
      </c>
      <c r="AI11" s="17">
        <v>0.33262964544326601</v>
      </c>
      <c r="AJ11" s="17"/>
      <c r="AK11" s="17">
        <v>0.38163727456045798</v>
      </c>
      <c r="AL11" s="17">
        <v>0.31674916830066702</v>
      </c>
      <c r="AM11" s="17"/>
      <c r="AN11" s="17">
        <v>0.33635143831190401</v>
      </c>
      <c r="AO11" s="17">
        <v>0.30368748622889002</v>
      </c>
      <c r="AP11" s="17">
        <v>0.32213564555768198</v>
      </c>
      <c r="AQ11" s="17">
        <v>0.31466227992270301</v>
      </c>
      <c r="AR11" s="17">
        <v>0.34200329410786201</v>
      </c>
      <c r="AS11" s="17">
        <v>0.35462265278682298</v>
      </c>
      <c r="AT11" s="17"/>
      <c r="AU11" s="17">
        <v>0.330833671546091</v>
      </c>
      <c r="AV11" s="17">
        <v>0.31281282845584801</v>
      </c>
      <c r="AW11" s="17"/>
      <c r="AX11" s="17">
        <v>0.30829336186706202</v>
      </c>
      <c r="AY11" s="17">
        <v>0.32666804911476</v>
      </c>
      <c r="AZ11" s="17"/>
      <c r="BA11" s="17">
        <v>0.323847404112862</v>
      </c>
      <c r="BB11" s="17">
        <v>0.32218976313772102</v>
      </c>
      <c r="BC11" s="17"/>
      <c r="BD11" s="17">
        <v>0.34680662763299502</v>
      </c>
      <c r="BE11" s="17"/>
      <c r="BF11" s="17">
        <v>0.33408670487314701</v>
      </c>
      <c r="BG11" s="17"/>
      <c r="BH11" s="17">
        <v>0.33458144189709199</v>
      </c>
      <c r="BI11" s="17"/>
      <c r="BJ11" s="17">
        <v>0.29506114826018298</v>
      </c>
      <c r="BK11" s="17"/>
      <c r="BL11" s="17">
        <v>0.179949488925323</v>
      </c>
      <c r="BM11" s="17">
        <v>0.40269439943001301</v>
      </c>
      <c r="BN11" s="17">
        <v>0.30442010980381201</v>
      </c>
      <c r="BO11" s="17">
        <v>0.35159044416840801</v>
      </c>
      <c r="BP11" s="17"/>
      <c r="BQ11" s="17">
        <v>0.348844734896678</v>
      </c>
      <c r="BR11" s="17">
        <v>0.38206491796429198</v>
      </c>
      <c r="BS11" s="17">
        <v>0.232899333581844</v>
      </c>
      <c r="BT11" s="17">
        <v>0.31789270441161999</v>
      </c>
      <c r="BU11" s="17">
        <v>0.302531049999681</v>
      </c>
      <c r="BV11" s="17">
        <v>0.27194518329900103</v>
      </c>
      <c r="BW11" s="17"/>
      <c r="BX11" s="17">
        <v>0.34384750692452098</v>
      </c>
      <c r="BY11" s="17">
        <v>0.38898052753041901</v>
      </c>
      <c r="BZ11" s="17">
        <v>0.29957909335323601</v>
      </c>
      <c r="CA11" s="17">
        <v>0.32855597448031099</v>
      </c>
      <c r="CB11" s="17">
        <v>0.31744344917415901</v>
      </c>
      <c r="CC11" s="17">
        <v>0.23122698237012401</v>
      </c>
    </row>
    <row r="12" spans="2:81" ht="43.5" x14ac:dyDescent="0.35">
      <c r="B12" s="18" t="s">
        <v>451</v>
      </c>
      <c r="C12" s="17">
        <v>0.18478452590521499</v>
      </c>
      <c r="D12" s="17">
        <v>0.21595356277221101</v>
      </c>
      <c r="E12" s="17">
        <v>0.15480481338142299</v>
      </c>
      <c r="F12" s="17"/>
      <c r="G12" s="17">
        <v>0.29805422449376401</v>
      </c>
      <c r="H12" s="17">
        <v>0.30524355724105601</v>
      </c>
      <c r="I12" s="17">
        <v>0.23268771468615501</v>
      </c>
      <c r="J12" s="17">
        <v>0.16949106973052999</v>
      </c>
      <c r="K12" s="17">
        <v>8.1304805145264503E-2</v>
      </c>
      <c r="L12" s="17">
        <v>5.4459043305307098E-2</v>
      </c>
      <c r="M12" s="17"/>
      <c r="N12" s="17">
        <v>0.232265926023726</v>
      </c>
      <c r="O12" s="17">
        <v>0.20086824982134899</v>
      </c>
      <c r="P12" s="17">
        <v>0.163027646839041</v>
      </c>
      <c r="Q12" s="17">
        <v>0.133519810687076</v>
      </c>
      <c r="R12" s="17"/>
      <c r="S12" s="17">
        <v>0.29005710536750201</v>
      </c>
      <c r="T12" s="17">
        <v>0.18744645826198</v>
      </c>
      <c r="U12" s="17">
        <v>0.197584459240741</v>
      </c>
      <c r="V12" s="17">
        <v>0.139346630844499</v>
      </c>
      <c r="W12" s="17">
        <v>0.164049049901976</v>
      </c>
      <c r="X12" s="17">
        <v>0.18898660021241401</v>
      </c>
      <c r="Y12" s="17">
        <v>0.16852040179281799</v>
      </c>
      <c r="Z12" s="17">
        <v>0.13892683498900801</v>
      </c>
      <c r="AA12" s="17">
        <v>0.168167846214544</v>
      </c>
      <c r="AB12" s="17">
        <v>0.16180147710322099</v>
      </c>
      <c r="AC12" s="17">
        <v>0.119917647785695</v>
      </c>
      <c r="AD12" s="17">
        <v>0.16247979391658801</v>
      </c>
      <c r="AE12" s="17"/>
      <c r="AF12" s="17">
        <v>0.18442680224114</v>
      </c>
      <c r="AG12" s="17">
        <v>0.14977281904805001</v>
      </c>
      <c r="AH12" s="17">
        <v>0.11419567018408699</v>
      </c>
      <c r="AI12" s="17">
        <v>0.159188339698179</v>
      </c>
      <c r="AJ12" s="17"/>
      <c r="AK12" s="17">
        <v>0.28147576926179602</v>
      </c>
      <c r="AL12" s="17">
        <v>0.22514670388831601</v>
      </c>
      <c r="AM12" s="17"/>
      <c r="AN12" s="17">
        <v>0.29073934596954698</v>
      </c>
      <c r="AO12" s="17">
        <v>0.15095146910034299</v>
      </c>
      <c r="AP12" s="17">
        <v>0.19949803247142001</v>
      </c>
      <c r="AQ12" s="17">
        <v>0.14016279170822499</v>
      </c>
      <c r="AR12" s="17">
        <v>9.6418164881886106E-2</v>
      </c>
      <c r="AS12" s="17">
        <v>0.14726281934559801</v>
      </c>
      <c r="AT12" s="17"/>
      <c r="AU12" s="17">
        <v>0.160010953860172</v>
      </c>
      <c r="AV12" s="17">
        <v>0.21893898088380301</v>
      </c>
      <c r="AW12" s="17"/>
      <c r="AX12" s="17">
        <v>0.155157209215182</v>
      </c>
      <c r="AY12" s="17">
        <v>0.19189422236444501</v>
      </c>
      <c r="AZ12" s="17"/>
      <c r="BA12" s="17">
        <v>0.15492998833482399</v>
      </c>
      <c r="BB12" s="17">
        <v>0.33772138745880897</v>
      </c>
      <c r="BC12" s="17"/>
      <c r="BD12" s="17">
        <v>0.185705530357405</v>
      </c>
      <c r="BE12" s="17"/>
      <c r="BF12" s="17">
        <v>0.18722103579695001</v>
      </c>
      <c r="BG12" s="17"/>
      <c r="BH12" s="17">
        <v>0.159612210647327</v>
      </c>
      <c r="BI12" s="17"/>
      <c r="BJ12" s="17">
        <v>0.101607437103664</v>
      </c>
      <c r="BK12" s="17"/>
      <c r="BL12" s="17">
        <v>9.7648347612128095E-2</v>
      </c>
      <c r="BM12" s="17">
        <v>0.29092592790982702</v>
      </c>
      <c r="BN12" s="17">
        <v>9.7721239911503402E-2</v>
      </c>
      <c r="BO12" s="17">
        <v>0.224257026625754</v>
      </c>
      <c r="BP12" s="17"/>
      <c r="BQ12" s="17">
        <v>0.223280124557518</v>
      </c>
      <c r="BR12" s="17">
        <v>0.157909008392384</v>
      </c>
      <c r="BS12" s="17">
        <v>0.128803647913002</v>
      </c>
      <c r="BT12" s="17">
        <v>0.24252973578780901</v>
      </c>
      <c r="BU12" s="17">
        <v>0.17157582538426999</v>
      </c>
      <c r="BV12" s="17">
        <v>0.17209918848084901</v>
      </c>
      <c r="BW12" s="17"/>
      <c r="BX12" s="17">
        <v>0.25495603802983702</v>
      </c>
      <c r="BY12" s="17">
        <v>0.176960965151858</v>
      </c>
      <c r="BZ12" s="17">
        <v>0.128895007175584</v>
      </c>
      <c r="CA12" s="17">
        <v>0.25661283404832402</v>
      </c>
      <c r="CB12" s="17">
        <v>0.191181744009398</v>
      </c>
      <c r="CC12" s="17">
        <v>0.13566167653983199</v>
      </c>
    </row>
    <row r="13" spans="2:81" ht="43.5" x14ac:dyDescent="0.35">
      <c r="B13" s="18" t="s">
        <v>452</v>
      </c>
      <c r="C13" s="17">
        <v>0.174688785389019</v>
      </c>
      <c r="D13" s="17">
        <v>0.16269275799191199</v>
      </c>
      <c r="E13" s="17">
        <v>0.18519073713720699</v>
      </c>
      <c r="F13" s="17"/>
      <c r="G13" s="17">
        <v>0.22843966295513801</v>
      </c>
      <c r="H13" s="17">
        <v>0.222269887498732</v>
      </c>
      <c r="I13" s="17">
        <v>0.183910555165198</v>
      </c>
      <c r="J13" s="17">
        <v>0.15315286735036401</v>
      </c>
      <c r="K13" s="17">
        <v>0.12313487784949501</v>
      </c>
      <c r="L13" s="17">
        <v>0.144867796533307</v>
      </c>
      <c r="M13" s="17"/>
      <c r="N13" s="17">
        <v>0.21897163031095099</v>
      </c>
      <c r="O13" s="17">
        <v>0.18913021730774901</v>
      </c>
      <c r="P13" s="17">
        <v>0.162134120320406</v>
      </c>
      <c r="Q13" s="17">
        <v>0.123767276141189</v>
      </c>
      <c r="R13" s="17"/>
      <c r="S13" s="17">
        <v>0.24094101595089101</v>
      </c>
      <c r="T13" s="17">
        <v>0.21619682283300901</v>
      </c>
      <c r="U13" s="17">
        <v>0.16907002742507701</v>
      </c>
      <c r="V13" s="17">
        <v>0.17777533917795199</v>
      </c>
      <c r="W13" s="17">
        <v>0.18881902735658601</v>
      </c>
      <c r="X13" s="17">
        <v>0.13917470261773601</v>
      </c>
      <c r="Y13" s="17">
        <v>0.12483547420445699</v>
      </c>
      <c r="Z13" s="17">
        <v>0.18656357470453899</v>
      </c>
      <c r="AA13" s="17">
        <v>0.172663485631144</v>
      </c>
      <c r="AB13" s="17">
        <v>9.0417923079457202E-2</v>
      </c>
      <c r="AC13" s="17">
        <v>0.16385932672565001</v>
      </c>
      <c r="AD13" s="17">
        <v>0.160365450723364</v>
      </c>
      <c r="AE13" s="17"/>
      <c r="AF13" s="17">
        <v>0.18523805489275399</v>
      </c>
      <c r="AG13" s="17">
        <v>9.0939513390919796E-2</v>
      </c>
      <c r="AH13" s="17">
        <v>0.14819954593645299</v>
      </c>
      <c r="AI13" s="17">
        <v>0.12938279019131099</v>
      </c>
      <c r="AJ13" s="17"/>
      <c r="AK13" s="17">
        <v>0.19137367062577201</v>
      </c>
      <c r="AL13" s="17">
        <v>0.17447576731777201</v>
      </c>
      <c r="AM13" s="17"/>
      <c r="AN13" s="17">
        <v>0.20051627170995601</v>
      </c>
      <c r="AO13" s="17">
        <v>0.15583537448309701</v>
      </c>
      <c r="AP13" s="17">
        <v>0.17431595587798601</v>
      </c>
      <c r="AQ13" s="17">
        <v>0.154498898156255</v>
      </c>
      <c r="AR13" s="17">
        <v>0.189016357048368</v>
      </c>
      <c r="AS13" s="17">
        <v>0.189239761080219</v>
      </c>
      <c r="AT13" s="17"/>
      <c r="AU13" s="17">
        <v>0.179087043105115</v>
      </c>
      <c r="AV13" s="17">
        <v>0.168899858943204</v>
      </c>
      <c r="AW13" s="17"/>
      <c r="AX13" s="17">
        <v>0.17417303927773101</v>
      </c>
      <c r="AY13" s="17">
        <v>0.17481254949292499</v>
      </c>
      <c r="AZ13" s="17"/>
      <c r="BA13" s="17">
        <v>0.16407753821368801</v>
      </c>
      <c r="BB13" s="17">
        <v>0.22963238567611099</v>
      </c>
      <c r="BC13" s="17"/>
      <c r="BD13" s="17">
        <v>0.20330262049335901</v>
      </c>
      <c r="BE13" s="17"/>
      <c r="BF13" s="17">
        <v>0.19959550205441501</v>
      </c>
      <c r="BG13" s="17"/>
      <c r="BH13" s="17">
        <v>0.10559454371490599</v>
      </c>
      <c r="BI13" s="17"/>
      <c r="BJ13" s="17">
        <v>0.158921758612418</v>
      </c>
      <c r="BK13" s="17"/>
      <c r="BL13" s="17">
        <v>7.1808527585755996E-2</v>
      </c>
      <c r="BM13" s="17">
        <v>0.27804045625485002</v>
      </c>
      <c r="BN13" s="17">
        <v>0.13333095793315999</v>
      </c>
      <c r="BO13" s="17">
        <v>0.178388985724067</v>
      </c>
      <c r="BP13" s="17"/>
      <c r="BQ13" s="17">
        <v>0.19020076419961701</v>
      </c>
      <c r="BR13" s="17">
        <v>0.19535126857485799</v>
      </c>
      <c r="BS13" s="17">
        <v>0.148470861345081</v>
      </c>
      <c r="BT13" s="17">
        <v>0.21503396961147</v>
      </c>
      <c r="BU13" s="17">
        <v>0.21456564496133201</v>
      </c>
      <c r="BV13" s="17">
        <v>0.11585470641842099</v>
      </c>
      <c r="BW13" s="17"/>
      <c r="BX13" s="17">
        <v>0.204296917936509</v>
      </c>
      <c r="BY13" s="17">
        <v>0.20168008284018299</v>
      </c>
      <c r="BZ13" s="17">
        <v>0.15370800427043399</v>
      </c>
      <c r="CA13" s="17">
        <v>0.197909570586499</v>
      </c>
      <c r="CB13" s="17">
        <v>0.20282355194086299</v>
      </c>
      <c r="CC13" s="17">
        <v>0.109947785990059</v>
      </c>
    </row>
    <row r="14" spans="2:81" ht="43.5" x14ac:dyDescent="0.35">
      <c r="B14" s="18" t="s">
        <v>453</v>
      </c>
      <c r="C14" s="17">
        <v>0.16565266979256699</v>
      </c>
      <c r="D14" s="17">
        <v>0.18456138937317201</v>
      </c>
      <c r="E14" s="17">
        <v>0.14651544396966501</v>
      </c>
      <c r="F14" s="17"/>
      <c r="G14" s="17">
        <v>0.20786085231472101</v>
      </c>
      <c r="H14" s="17">
        <v>0.23238938142497301</v>
      </c>
      <c r="I14" s="17">
        <v>0.19570852518595999</v>
      </c>
      <c r="J14" s="17">
        <v>0.15474200327406201</v>
      </c>
      <c r="K14" s="17">
        <v>0.13017383276696501</v>
      </c>
      <c r="L14" s="17">
        <v>9.1538530814055094E-2</v>
      </c>
      <c r="M14" s="17"/>
      <c r="N14" s="17">
        <v>0.21568991067120599</v>
      </c>
      <c r="O14" s="17">
        <v>0.169304032493165</v>
      </c>
      <c r="P14" s="17">
        <v>0.132230792825314</v>
      </c>
      <c r="Q14" s="17">
        <v>0.13599135230780801</v>
      </c>
      <c r="R14" s="17"/>
      <c r="S14" s="17">
        <v>0.25252907316390599</v>
      </c>
      <c r="T14" s="17">
        <v>0.16985867090610299</v>
      </c>
      <c r="U14" s="17">
        <v>0.16919385657671401</v>
      </c>
      <c r="V14" s="17">
        <v>0.146375669193096</v>
      </c>
      <c r="W14" s="17">
        <v>0.12836247110659599</v>
      </c>
      <c r="X14" s="17">
        <v>0.14238589514689101</v>
      </c>
      <c r="Y14" s="17">
        <v>0.13896773798694101</v>
      </c>
      <c r="Z14" s="17">
        <v>0.14437957446622099</v>
      </c>
      <c r="AA14" s="17">
        <v>0.13734626485696899</v>
      </c>
      <c r="AB14" s="17">
        <v>0.16404050225691999</v>
      </c>
      <c r="AC14" s="17">
        <v>0.13392660534708201</v>
      </c>
      <c r="AD14" s="17">
        <v>0.20827186160849501</v>
      </c>
      <c r="AE14" s="17"/>
      <c r="AF14" s="17">
        <v>0.165654062293555</v>
      </c>
      <c r="AG14" s="17">
        <v>0.164433174203613</v>
      </c>
      <c r="AH14" s="17">
        <v>0.12143711845276001</v>
      </c>
      <c r="AI14" s="17">
        <v>0.18859755184148</v>
      </c>
      <c r="AJ14" s="17"/>
      <c r="AK14" s="17">
        <v>0.185094576115058</v>
      </c>
      <c r="AL14" s="17">
        <v>0.14085941109776501</v>
      </c>
      <c r="AM14" s="17"/>
      <c r="AN14" s="17">
        <v>0.23315506067226399</v>
      </c>
      <c r="AO14" s="17">
        <v>0.140932962250431</v>
      </c>
      <c r="AP14" s="17">
        <v>0.14290925339462099</v>
      </c>
      <c r="AQ14" s="17">
        <v>0.14800406239465599</v>
      </c>
      <c r="AR14" s="17">
        <v>0.135474071184953</v>
      </c>
      <c r="AS14" s="17">
        <v>0.14320929900888399</v>
      </c>
      <c r="AT14" s="17"/>
      <c r="AU14" s="17">
        <v>0.16039682806680899</v>
      </c>
      <c r="AV14" s="17">
        <v>0.17376256054811401</v>
      </c>
      <c r="AW14" s="17"/>
      <c r="AX14" s="17">
        <v>0.15076582213158499</v>
      </c>
      <c r="AY14" s="17">
        <v>0.169225081334648</v>
      </c>
      <c r="AZ14" s="17"/>
      <c r="BA14" s="17">
        <v>0.15837688723349599</v>
      </c>
      <c r="BB14" s="17">
        <v>0.20463381755994101</v>
      </c>
      <c r="BC14" s="17"/>
      <c r="BD14" s="17">
        <v>0.17899443845142299</v>
      </c>
      <c r="BE14" s="17"/>
      <c r="BF14" s="17">
        <v>0.17711074793531301</v>
      </c>
      <c r="BG14" s="17"/>
      <c r="BH14" s="17">
        <v>0.18576595672082499</v>
      </c>
      <c r="BI14" s="17"/>
      <c r="BJ14" s="17">
        <v>0.121489245111112</v>
      </c>
      <c r="BK14" s="17"/>
      <c r="BL14" s="17">
        <v>8.1513406599925106E-2</v>
      </c>
      <c r="BM14" s="17">
        <v>0.25255675648075598</v>
      </c>
      <c r="BN14" s="17">
        <v>0.10861963490581</v>
      </c>
      <c r="BO14" s="17">
        <v>0.190821347760389</v>
      </c>
      <c r="BP14" s="17"/>
      <c r="BQ14" s="17">
        <v>0.19353478071181901</v>
      </c>
      <c r="BR14" s="17">
        <v>0.163156985373927</v>
      </c>
      <c r="BS14" s="17">
        <v>0.10872533485136</v>
      </c>
      <c r="BT14" s="17">
        <v>0.20495091848394101</v>
      </c>
      <c r="BU14" s="17">
        <v>0.18130591396255499</v>
      </c>
      <c r="BV14" s="17">
        <v>0.11911246266299801</v>
      </c>
      <c r="BW14" s="17"/>
      <c r="BX14" s="17">
        <v>0.20878823543280101</v>
      </c>
      <c r="BY14" s="17">
        <v>0.17998918339464601</v>
      </c>
      <c r="BZ14" s="17">
        <v>0.121981901859977</v>
      </c>
      <c r="CA14" s="17">
        <v>0.20978099855184301</v>
      </c>
      <c r="CB14" s="17">
        <v>0.17917060465611201</v>
      </c>
      <c r="CC14" s="17">
        <v>7.85977698539779E-2</v>
      </c>
    </row>
    <row r="15" spans="2:81" ht="43.5" x14ac:dyDescent="0.35">
      <c r="B15" s="18" t="s">
        <v>454</v>
      </c>
      <c r="C15" s="17">
        <v>0.16091658213267901</v>
      </c>
      <c r="D15" s="17">
        <v>0.167978790222164</v>
      </c>
      <c r="E15" s="17">
        <v>0.152268118274968</v>
      </c>
      <c r="F15" s="17"/>
      <c r="G15" s="17">
        <v>0.289478347624613</v>
      </c>
      <c r="H15" s="17">
        <v>0.30724119439954101</v>
      </c>
      <c r="I15" s="17">
        <v>0.23070044264494199</v>
      </c>
      <c r="J15" s="17">
        <v>0.11355718087781901</v>
      </c>
      <c r="K15" s="17">
        <v>5.0581078119076597E-2</v>
      </c>
      <c r="L15" s="17">
        <v>1.22097445919024E-2</v>
      </c>
      <c r="M15" s="17"/>
      <c r="N15" s="17">
        <v>0.22310724916597099</v>
      </c>
      <c r="O15" s="17">
        <v>0.16110178815800399</v>
      </c>
      <c r="P15" s="17">
        <v>0.13172716164325801</v>
      </c>
      <c r="Q15" s="17">
        <v>0.11781936575769</v>
      </c>
      <c r="R15" s="17"/>
      <c r="S15" s="17">
        <v>0.269329866181513</v>
      </c>
      <c r="T15" s="17">
        <v>0.12772163177291801</v>
      </c>
      <c r="U15" s="17">
        <v>0.167033029837895</v>
      </c>
      <c r="V15" s="17">
        <v>0.125301369787129</v>
      </c>
      <c r="W15" s="17">
        <v>0.18410213429210401</v>
      </c>
      <c r="X15" s="17">
        <v>0.14442948468800801</v>
      </c>
      <c r="Y15" s="17">
        <v>0.112355289233668</v>
      </c>
      <c r="Z15" s="17">
        <v>0.168546316200922</v>
      </c>
      <c r="AA15" s="17">
        <v>0.18119399524847801</v>
      </c>
      <c r="AB15" s="17">
        <v>0.112590820126953</v>
      </c>
      <c r="AC15" s="17">
        <v>0.115885509278043</v>
      </c>
      <c r="AD15" s="17">
        <v>0.14976847018171399</v>
      </c>
      <c r="AE15" s="17"/>
      <c r="AF15" s="17">
        <v>0.15930669699010899</v>
      </c>
      <c r="AG15" s="17">
        <v>0.11203780483215101</v>
      </c>
      <c r="AH15" s="17">
        <v>0.10931801177389899</v>
      </c>
      <c r="AI15" s="17">
        <v>0.11644886779345399</v>
      </c>
      <c r="AJ15" s="17"/>
      <c r="AK15" s="17">
        <v>0.28203505415242303</v>
      </c>
      <c r="AL15" s="17">
        <v>0.17417443429136001</v>
      </c>
      <c r="AM15" s="17"/>
      <c r="AN15" s="17">
        <v>0.272800331819819</v>
      </c>
      <c r="AO15" s="17">
        <v>0.126255950137041</v>
      </c>
      <c r="AP15" s="17">
        <v>0.14409812947949099</v>
      </c>
      <c r="AQ15" s="17">
        <v>0.11012011164431899</v>
      </c>
      <c r="AR15" s="17">
        <v>8.6622296792544601E-2</v>
      </c>
      <c r="AS15" s="17">
        <v>0.16976763014530899</v>
      </c>
      <c r="AT15" s="17"/>
      <c r="AU15" s="17">
        <v>0.143762213357573</v>
      </c>
      <c r="AV15" s="17">
        <v>0.184317067107584</v>
      </c>
      <c r="AW15" s="17"/>
      <c r="AX15" s="17">
        <v>0.13578217497922199</v>
      </c>
      <c r="AY15" s="17">
        <v>0.16694811065122001</v>
      </c>
      <c r="AZ15" s="17"/>
      <c r="BA15" s="17">
        <v>0.130254656972007</v>
      </c>
      <c r="BB15" s="17">
        <v>0.32168322758415901</v>
      </c>
      <c r="BC15" s="17"/>
      <c r="BD15" s="17">
        <v>0.167302995713834</v>
      </c>
      <c r="BE15" s="17"/>
      <c r="BF15" s="17">
        <v>0.16690080501912</v>
      </c>
      <c r="BG15" s="17"/>
      <c r="BH15" s="17">
        <v>0.114678623632676</v>
      </c>
      <c r="BI15" s="17"/>
      <c r="BJ15" s="17">
        <v>0.12263338339551801</v>
      </c>
      <c r="BK15" s="17"/>
      <c r="BL15" s="17">
        <v>0.10089466620156699</v>
      </c>
      <c r="BM15" s="17">
        <v>0.27043762643436797</v>
      </c>
      <c r="BN15" s="17">
        <v>6.83003726857635E-2</v>
      </c>
      <c r="BO15" s="17">
        <v>0.18610684617862</v>
      </c>
      <c r="BP15" s="17"/>
      <c r="BQ15" s="17">
        <v>0.2245584300281</v>
      </c>
      <c r="BR15" s="17">
        <v>0.10319150132098601</v>
      </c>
      <c r="BS15" s="17">
        <v>0.116206208578258</v>
      </c>
      <c r="BT15" s="17">
        <v>0.13361500241801699</v>
      </c>
      <c r="BU15" s="17">
        <v>0.18891373827178901</v>
      </c>
      <c r="BV15" s="17">
        <v>0.16289867785947101</v>
      </c>
      <c r="BW15" s="17"/>
      <c r="BX15" s="17">
        <v>0.25897689214938202</v>
      </c>
      <c r="BY15" s="17">
        <v>0.14046965942164899</v>
      </c>
      <c r="BZ15" s="17">
        <v>0.113827508378556</v>
      </c>
      <c r="CA15" s="17">
        <v>0.13147239130315</v>
      </c>
      <c r="CB15" s="17">
        <v>0.24791576465408899</v>
      </c>
      <c r="CC15" s="17">
        <v>8.8453053133062801E-2</v>
      </c>
    </row>
    <row r="16" spans="2:81" ht="29" x14ac:dyDescent="0.35">
      <c r="B16" s="18" t="s">
        <v>455</v>
      </c>
      <c r="C16" s="17">
        <v>0.15832230733441499</v>
      </c>
      <c r="D16" s="17">
        <v>0.1762434016127</v>
      </c>
      <c r="E16" s="17">
        <v>0.14005978784072701</v>
      </c>
      <c r="F16" s="17"/>
      <c r="G16" s="17">
        <v>0.161184791105001</v>
      </c>
      <c r="H16" s="17">
        <v>0.20994817585197501</v>
      </c>
      <c r="I16" s="17">
        <v>0.19685528493384399</v>
      </c>
      <c r="J16" s="17">
        <v>0.16696617858204199</v>
      </c>
      <c r="K16" s="17">
        <v>0.13471292958141401</v>
      </c>
      <c r="L16" s="17">
        <v>9.1874325025150597E-2</v>
      </c>
      <c r="M16" s="17"/>
      <c r="N16" s="17">
        <v>0.17518154914272099</v>
      </c>
      <c r="O16" s="17">
        <v>0.164183391594308</v>
      </c>
      <c r="P16" s="17">
        <v>0.177640773541512</v>
      </c>
      <c r="Q16" s="17">
        <v>0.11355395928586599</v>
      </c>
      <c r="R16" s="17"/>
      <c r="S16" s="17">
        <v>0.17072172305257999</v>
      </c>
      <c r="T16" s="17">
        <v>0.18416696531205501</v>
      </c>
      <c r="U16" s="17">
        <v>0.18651804475157999</v>
      </c>
      <c r="V16" s="17">
        <v>0.13505639859739901</v>
      </c>
      <c r="W16" s="17">
        <v>0.1453649858727</v>
      </c>
      <c r="X16" s="17">
        <v>0.16632255979518701</v>
      </c>
      <c r="Y16" s="17">
        <v>0.164087444576722</v>
      </c>
      <c r="Z16" s="17">
        <v>8.2593038272175595E-2</v>
      </c>
      <c r="AA16" s="17">
        <v>0.15358428162333099</v>
      </c>
      <c r="AB16" s="17">
        <v>0.131210378532508</v>
      </c>
      <c r="AC16" s="17">
        <v>0.16589725075995301</v>
      </c>
      <c r="AD16" s="17">
        <v>0.16099684001678999</v>
      </c>
      <c r="AE16" s="17"/>
      <c r="AF16" s="17">
        <v>0.15934649339898199</v>
      </c>
      <c r="AG16" s="17">
        <v>0.12955628769494401</v>
      </c>
      <c r="AH16" s="17">
        <v>0.182186727032043</v>
      </c>
      <c r="AI16" s="17">
        <v>0.143263143863574</v>
      </c>
      <c r="AJ16" s="17"/>
      <c r="AK16" s="17">
        <v>0.170769042654422</v>
      </c>
      <c r="AL16" s="17">
        <v>0.153031026542369</v>
      </c>
      <c r="AM16" s="17"/>
      <c r="AN16" s="17">
        <v>0.19976563501653499</v>
      </c>
      <c r="AO16" s="17">
        <v>0.15261991359367999</v>
      </c>
      <c r="AP16" s="17">
        <v>0.15406990031860801</v>
      </c>
      <c r="AQ16" s="17">
        <v>0.125847992315026</v>
      </c>
      <c r="AR16" s="17">
        <v>0.133746622408357</v>
      </c>
      <c r="AS16" s="17">
        <v>0.162295803896506</v>
      </c>
      <c r="AT16" s="17"/>
      <c r="AU16" s="17">
        <v>0.15396771366668499</v>
      </c>
      <c r="AV16" s="17">
        <v>0.16511835486194501</v>
      </c>
      <c r="AW16" s="17"/>
      <c r="AX16" s="17">
        <v>0.10994966430754401</v>
      </c>
      <c r="AY16" s="17">
        <v>0.16993033827592199</v>
      </c>
      <c r="AZ16" s="17"/>
      <c r="BA16" s="17">
        <v>0.15302292959042099</v>
      </c>
      <c r="BB16" s="17">
        <v>0.18668650077372101</v>
      </c>
      <c r="BC16" s="17"/>
      <c r="BD16" s="17">
        <v>0.17807544767313599</v>
      </c>
      <c r="BE16" s="17"/>
      <c r="BF16" s="17">
        <v>0.16292145615723599</v>
      </c>
      <c r="BG16" s="17"/>
      <c r="BH16" s="17">
        <v>0.13267379010269501</v>
      </c>
      <c r="BI16" s="17"/>
      <c r="BJ16" s="17">
        <v>0.18148835400084801</v>
      </c>
      <c r="BK16" s="17"/>
      <c r="BL16" s="17">
        <v>8.4819688817206307E-2</v>
      </c>
      <c r="BM16" s="17">
        <v>0.242393015556261</v>
      </c>
      <c r="BN16" s="17">
        <v>0.103239669645503</v>
      </c>
      <c r="BO16" s="17">
        <v>0.17769445180360899</v>
      </c>
      <c r="BP16" s="17"/>
      <c r="BQ16" s="17">
        <v>0.19399649051697801</v>
      </c>
      <c r="BR16" s="17">
        <v>0.14964959062309499</v>
      </c>
      <c r="BS16" s="17">
        <v>0.1273011843587</v>
      </c>
      <c r="BT16" s="17">
        <v>0.21709081613133899</v>
      </c>
      <c r="BU16" s="17">
        <v>0.15534849092912101</v>
      </c>
      <c r="BV16" s="17">
        <v>9.3256906381584598E-2</v>
      </c>
      <c r="BW16" s="17"/>
      <c r="BX16" s="17">
        <v>0.198118880616757</v>
      </c>
      <c r="BY16" s="17">
        <v>0.16615553418378801</v>
      </c>
      <c r="BZ16" s="17">
        <v>0.13635655994543699</v>
      </c>
      <c r="CA16" s="17">
        <v>0.21043057490357001</v>
      </c>
      <c r="CB16" s="17">
        <v>0.17640358754815499</v>
      </c>
      <c r="CC16" s="17">
        <v>6.7826796320446706E-2</v>
      </c>
    </row>
    <row r="17" spans="2:81" ht="43.5" x14ac:dyDescent="0.35">
      <c r="B17" s="18" t="s">
        <v>456</v>
      </c>
      <c r="C17" s="17">
        <v>0.13123472964273</v>
      </c>
      <c r="D17" s="17">
        <v>0.11971615190564</v>
      </c>
      <c r="E17" s="17">
        <v>0.14266428044610599</v>
      </c>
      <c r="F17" s="17"/>
      <c r="G17" s="17">
        <v>0.108729245181949</v>
      </c>
      <c r="H17" s="17">
        <v>0.107703767192909</v>
      </c>
      <c r="I17" s="17">
        <v>0.113587680328361</v>
      </c>
      <c r="J17" s="17">
        <v>0.13282317730079499</v>
      </c>
      <c r="K17" s="17">
        <v>0.15349527887932901</v>
      </c>
      <c r="L17" s="17">
        <v>0.16345525284433901</v>
      </c>
      <c r="M17" s="17"/>
      <c r="N17" s="17">
        <v>9.4398028364217096E-2</v>
      </c>
      <c r="O17" s="17">
        <v>0.13135066796655201</v>
      </c>
      <c r="P17" s="17">
        <v>0.12703040870958501</v>
      </c>
      <c r="Q17" s="17">
        <v>0.174700775816789</v>
      </c>
      <c r="R17" s="17"/>
      <c r="S17" s="17">
        <v>8.7086713234221499E-2</v>
      </c>
      <c r="T17" s="17">
        <v>0.13426179751609801</v>
      </c>
      <c r="U17" s="17">
        <v>0.12095925628505</v>
      </c>
      <c r="V17" s="17">
        <v>0.118322231041829</v>
      </c>
      <c r="W17" s="17">
        <v>0.120173882698834</v>
      </c>
      <c r="X17" s="17">
        <v>0.159220081041795</v>
      </c>
      <c r="Y17" s="17">
        <v>0.14386866062367801</v>
      </c>
      <c r="Z17" s="17">
        <v>0.12874677923509401</v>
      </c>
      <c r="AA17" s="17">
        <v>0.13836656286891799</v>
      </c>
      <c r="AB17" s="17">
        <v>0.15478071095297</v>
      </c>
      <c r="AC17" s="17">
        <v>0.15372238949466899</v>
      </c>
      <c r="AD17" s="17">
        <v>0.16747875899982101</v>
      </c>
      <c r="AE17" s="17"/>
      <c r="AF17" s="17">
        <v>0.12897652223136299</v>
      </c>
      <c r="AG17" s="17">
        <v>0.13258486023921301</v>
      </c>
      <c r="AH17" s="17">
        <v>0.15476124095748101</v>
      </c>
      <c r="AI17" s="17">
        <v>0.15827215999172201</v>
      </c>
      <c r="AJ17" s="17"/>
      <c r="AK17" s="17">
        <v>0.12796989686986901</v>
      </c>
      <c r="AL17" s="17">
        <v>0.179936948572049</v>
      </c>
      <c r="AM17" s="17"/>
      <c r="AN17" s="17">
        <v>0.103553778906462</v>
      </c>
      <c r="AO17" s="17">
        <v>0.143012811114715</v>
      </c>
      <c r="AP17" s="17">
        <v>0.145755758413325</v>
      </c>
      <c r="AQ17" s="17">
        <v>0.14324856827902599</v>
      </c>
      <c r="AR17" s="17">
        <v>0.12270854456543</v>
      </c>
      <c r="AS17" s="17">
        <v>0.148170516816334</v>
      </c>
      <c r="AT17" s="17"/>
      <c r="AU17" s="17">
        <v>0.123733403033222</v>
      </c>
      <c r="AV17" s="17">
        <v>0.13979156385528799</v>
      </c>
      <c r="AW17" s="17"/>
      <c r="AX17" s="17">
        <v>0.172078310545274</v>
      </c>
      <c r="AY17" s="17">
        <v>0.12143345517824999</v>
      </c>
      <c r="AZ17" s="17"/>
      <c r="BA17" s="17">
        <v>0.13477247701241299</v>
      </c>
      <c r="BB17" s="17">
        <v>0.110628900690416</v>
      </c>
      <c r="BC17" s="17"/>
      <c r="BD17" s="17">
        <v>0.101462430545915</v>
      </c>
      <c r="BE17" s="17"/>
      <c r="BF17" s="17">
        <v>0.104990434991269</v>
      </c>
      <c r="BG17" s="17"/>
      <c r="BH17" s="17">
        <v>0.12705860980950001</v>
      </c>
      <c r="BI17" s="17"/>
      <c r="BJ17" s="17">
        <v>0.14914351022678399</v>
      </c>
      <c r="BK17" s="17"/>
      <c r="BL17" s="17">
        <v>0.36408950387985101</v>
      </c>
      <c r="BM17" s="17">
        <v>2.94284251516637E-2</v>
      </c>
      <c r="BN17" s="17">
        <v>0.126725653214739</v>
      </c>
      <c r="BO17" s="17">
        <v>9.4105425584282698E-2</v>
      </c>
      <c r="BP17" s="17"/>
      <c r="BQ17" s="17">
        <v>9.5371694909017604E-2</v>
      </c>
      <c r="BR17" s="17">
        <v>9.5109558121303506E-2</v>
      </c>
      <c r="BS17" s="17">
        <v>0.151051998598908</v>
      </c>
      <c r="BT17" s="17">
        <v>9.7448601269158996E-2</v>
      </c>
      <c r="BU17" s="17">
        <v>0.15977201851391101</v>
      </c>
      <c r="BV17" s="17">
        <v>0.24081672199399201</v>
      </c>
      <c r="BW17" s="17"/>
      <c r="BX17" s="17">
        <v>9.72006667048117E-2</v>
      </c>
      <c r="BY17" s="17">
        <v>8.5490837025492705E-2</v>
      </c>
      <c r="BZ17" s="17">
        <v>0.12738249171928001</v>
      </c>
      <c r="CA17" s="17">
        <v>8.3833065604948298E-2</v>
      </c>
      <c r="CB17" s="17">
        <v>0.18557331812681099</v>
      </c>
      <c r="CC17" s="17">
        <v>0.329857634448121</v>
      </c>
    </row>
    <row r="18" spans="2:81" ht="72.5" x14ac:dyDescent="0.35">
      <c r="B18" s="18" t="s">
        <v>457</v>
      </c>
      <c r="C18" s="17">
        <v>0.115215944209311</v>
      </c>
      <c r="D18" s="17">
        <v>0.10593588521417301</v>
      </c>
      <c r="E18" s="17">
        <v>0.12484549148674701</v>
      </c>
      <c r="F18" s="17"/>
      <c r="G18" s="17">
        <v>4.3889648918811197E-2</v>
      </c>
      <c r="H18" s="17">
        <v>0.14514725832473699</v>
      </c>
      <c r="I18" s="17">
        <v>0.182947361849883</v>
      </c>
      <c r="J18" s="17">
        <v>0.157799426627942</v>
      </c>
      <c r="K18" s="17">
        <v>8.4216527102015895E-2</v>
      </c>
      <c r="L18" s="17">
        <v>6.9284054317006405E-2</v>
      </c>
      <c r="M18" s="17"/>
      <c r="N18" s="17">
        <v>0.141389211457952</v>
      </c>
      <c r="O18" s="17">
        <v>0.113517868250691</v>
      </c>
      <c r="P18" s="17">
        <v>0.126133348249368</v>
      </c>
      <c r="Q18" s="17">
        <v>8.0970799796721601E-2</v>
      </c>
      <c r="R18" s="17"/>
      <c r="S18" s="17">
        <v>0.10767813342837999</v>
      </c>
      <c r="T18" s="17">
        <v>0.107985686558733</v>
      </c>
      <c r="U18" s="17">
        <v>9.9892230417973099E-2</v>
      </c>
      <c r="V18" s="17">
        <v>9.0414308533259394E-2</v>
      </c>
      <c r="W18" s="17">
        <v>0.155708151428812</v>
      </c>
      <c r="X18" s="17">
        <v>0.13704579914718601</v>
      </c>
      <c r="Y18" s="17">
        <v>0.108923154533418</v>
      </c>
      <c r="Z18" s="17">
        <v>0.107587684603631</v>
      </c>
      <c r="AA18" s="17">
        <v>0.132682149649932</v>
      </c>
      <c r="AB18" s="17">
        <v>0.113100765781513</v>
      </c>
      <c r="AC18" s="17">
        <v>9.7169236605726794E-2</v>
      </c>
      <c r="AD18" s="17">
        <v>0.13635053777956599</v>
      </c>
      <c r="AE18" s="17"/>
      <c r="AF18" s="17">
        <v>0.116012444408835</v>
      </c>
      <c r="AG18" s="17">
        <v>0.10680249374414499</v>
      </c>
      <c r="AH18" s="17">
        <v>0.11294234317925</v>
      </c>
      <c r="AI18" s="17">
        <v>0.121418428850759</v>
      </c>
      <c r="AJ18" s="17"/>
      <c r="AK18" s="17">
        <v>0.115067994992894</v>
      </c>
      <c r="AL18" s="17">
        <v>0.14723577674906799</v>
      </c>
      <c r="AM18" s="17"/>
      <c r="AN18" s="17">
        <v>0.108827528332942</v>
      </c>
      <c r="AO18" s="17">
        <v>0.11960666414349901</v>
      </c>
      <c r="AP18" s="17">
        <v>0.107103845254816</v>
      </c>
      <c r="AQ18" s="17">
        <v>0.104723795051857</v>
      </c>
      <c r="AR18" s="17">
        <v>0.13876666367471399</v>
      </c>
      <c r="AS18" s="17">
        <v>0.13232553413664899</v>
      </c>
      <c r="AT18" s="17"/>
      <c r="AU18" s="17">
        <v>0.19918631662938399</v>
      </c>
      <c r="AV18" s="17">
        <v>0</v>
      </c>
      <c r="AW18" s="17"/>
      <c r="AX18" s="17">
        <v>0.10217491354667201</v>
      </c>
      <c r="AY18" s="17">
        <v>0.11834541322255</v>
      </c>
      <c r="AZ18" s="17"/>
      <c r="BA18" s="17">
        <v>0.108632336377554</v>
      </c>
      <c r="BB18" s="17">
        <v>0.14938752872593</v>
      </c>
      <c r="BC18" s="17"/>
      <c r="BD18" s="17">
        <v>0.124723209157326</v>
      </c>
      <c r="BE18" s="17"/>
      <c r="BF18" s="17">
        <v>0.12732907841087401</v>
      </c>
      <c r="BG18" s="17"/>
      <c r="BH18" s="17">
        <v>0.11833444625079501</v>
      </c>
      <c r="BI18" s="17"/>
      <c r="BJ18" s="17">
        <v>0.12434292679320399</v>
      </c>
      <c r="BK18" s="17"/>
      <c r="BL18" s="17">
        <v>4.8176820276666199E-2</v>
      </c>
      <c r="BM18" s="17">
        <v>0.18171047490405001</v>
      </c>
      <c r="BN18" s="17">
        <v>9.4939449117673505E-2</v>
      </c>
      <c r="BO18" s="17">
        <v>0.11142862461457299</v>
      </c>
      <c r="BP18" s="17"/>
      <c r="BQ18" s="17">
        <v>0.14433181608177101</v>
      </c>
      <c r="BR18" s="17">
        <v>0.117534095815785</v>
      </c>
      <c r="BS18" s="17">
        <v>0.10025174064683801</v>
      </c>
      <c r="BT18" s="17">
        <v>9.2852043073092805E-2</v>
      </c>
      <c r="BU18" s="17">
        <v>8.6697667511754103E-2</v>
      </c>
      <c r="BV18" s="17">
        <v>8.6783694570861603E-2</v>
      </c>
      <c r="BW18" s="17"/>
      <c r="BX18" s="17">
        <v>0.16370210626241499</v>
      </c>
      <c r="BY18" s="17">
        <v>0.12305377211551401</v>
      </c>
      <c r="BZ18" s="17">
        <v>9.9564600649877197E-2</v>
      </c>
      <c r="CA18" s="17">
        <v>9.1012497480691804E-2</v>
      </c>
      <c r="CB18" s="17">
        <v>0.101415118190575</v>
      </c>
      <c r="CC18" s="17">
        <v>8.4096892367155396E-2</v>
      </c>
    </row>
    <row r="19" spans="2:81" ht="29" x14ac:dyDescent="0.35">
      <c r="B19" s="18" t="s">
        <v>458</v>
      </c>
      <c r="C19" s="17">
        <v>6.3009051928459597E-2</v>
      </c>
      <c r="D19" s="17">
        <v>8.0256435459862205E-2</v>
      </c>
      <c r="E19" s="17">
        <v>4.6031088778062799E-2</v>
      </c>
      <c r="F19" s="17"/>
      <c r="G19" s="17">
        <v>0.111978672954877</v>
      </c>
      <c r="H19" s="17">
        <v>0.100026652739709</v>
      </c>
      <c r="I19" s="17">
        <v>8.6490948804519602E-2</v>
      </c>
      <c r="J19" s="17">
        <v>3.6429236602045202E-2</v>
      </c>
      <c r="K19" s="17">
        <v>3.7518130453371601E-2</v>
      </c>
      <c r="L19" s="17">
        <v>1.99560419569519E-2</v>
      </c>
      <c r="M19" s="17"/>
      <c r="N19" s="17">
        <v>8.8609569815396499E-2</v>
      </c>
      <c r="O19" s="17">
        <v>5.63897472826419E-2</v>
      </c>
      <c r="P19" s="17">
        <v>5.4292391217773399E-2</v>
      </c>
      <c r="Q19" s="17">
        <v>4.7863257671615797E-2</v>
      </c>
      <c r="R19" s="17"/>
      <c r="S19" s="17">
        <v>0.110100875503167</v>
      </c>
      <c r="T19" s="17">
        <v>4.4595734445948998E-2</v>
      </c>
      <c r="U19" s="17">
        <v>4.1553601778510002E-2</v>
      </c>
      <c r="V19" s="17">
        <v>5.6395946294039698E-2</v>
      </c>
      <c r="W19" s="17">
        <v>4.5362395377514103E-2</v>
      </c>
      <c r="X19" s="17">
        <v>4.1026478000213702E-2</v>
      </c>
      <c r="Y19" s="17">
        <v>5.7637514515701302E-2</v>
      </c>
      <c r="Z19" s="17">
        <v>6.2739952133796698E-2</v>
      </c>
      <c r="AA19" s="17">
        <v>7.93526899271563E-2</v>
      </c>
      <c r="AB19" s="17">
        <v>7.8317093058053802E-2</v>
      </c>
      <c r="AC19" s="17">
        <v>4.3171356618456003E-2</v>
      </c>
      <c r="AD19" s="17">
        <v>4.9131403978181797E-2</v>
      </c>
      <c r="AE19" s="17"/>
      <c r="AF19" s="17">
        <v>6.2258268494213398E-2</v>
      </c>
      <c r="AG19" s="17">
        <v>6.4457700742391197E-2</v>
      </c>
      <c r="AH19" s="17">
        <v>6.4014483009773304E-2</v>
      </c>
      <c r="AI19" s="17">
        <v>5.7974782208272298E-2</v>
      </c>
      <c r="AJ19" s="17"/>
      <c r="AK19" s="17">
        <v>7.0714382210813706E-2</v>
      </c>
      <c r="AL19" s="17">
        <v>4.7830422641558297E-2</v>
      </c>
      <c r="AM19" s="17"/>
      <c r="AN19" s="17">
        <v>0.102781995644045</v>
      </c>
      <c r="AO19" s="17">
        <v>5.69575648150588E-2</v>
      </c>
      <c r="AP19" s="17">
        <v>5.756580737737E-2</v>
      </c>
      <c r="AQ19" s="17">
        <v>2.8848076112687599E-2</v>
      </c>
      <c r="AR19" s="17">
        <v>5.1336395775994199E-2</v>
      </c>
      <c r="AS19" s="17">
        <v>5.1938356505958398E-2</v>
      </c>
      <c r="AT19" s="17"/>
      <c r="AU19" s="17">
        <v>6.5636574621134702E-2</v>
      </c>
      <c r="AV19" s="17">
        <v>5.99393990426903E-2</v>
      </c>
      <c r="AW19" s="17"/>
      <c r="AX19" s="17">
        <v>4.4892276251935599E-2</v>
      </c>
      <c r="AY19" s="17">
        <v>6.7356552487744997E-2</v>
      </c>
      <c r="AZ19" s="17"/>
      <c r="BA19" s="17">
        <v>5.4885364815760999E-2</v>
      </c>
      <c r="BB19" s="17">
        <v>0.10356625394307099</v>
      </c>
      <c r="BC19" s="17"/>
      <c r="BD19" s="17">
        <v>6.9476539385299102E-2</v>
      </c>
      <c r="BE19" s="17"/>
      <c r="BF19" s="17">
        <v>6.8097041049625703E-2</v>
      </c>
      <c r="BG19" s="17"/>
      <c r="BH19" s="17">
        <v>8.7517707368058098E-2</v>
      </c>
      <c r="BI19" s="17"/>
      <c r="BJ19" s="17">
        <v>6.1322505775141201E-2</v>
      </c>
      <c r="BK19" s="17"/>
      <c r="BL19" s="17">
        <v>2.6969819655536999E-2</v>
      </c>
      <c r="BM19" s="17">
        <v>0.115216475675485</v>
      </c>
      <c r="BN19" s="17">
        <v>4.1229610752441297E-2</v>
      </c>
      <c r="BO19" s="17">
        <v>5.5968154367112E-2</v>
      </c>
      <c r="BP19" s="17"/>
      <c r="BQ19" s="17">
        <v>6.6904868865405795E-2</v>
      </c>
      <c r="BR19" s="17">
        <v>6.7375632429231502E-2</v>
      </c>
      <c r="BS19" s="17">
        <v>4.4794365383381801E-2</v>
      </c>
      <c r="BT19" s="17">
        <v>0.10801218243563999</v>
      </c>
      <c r="BU19" s="17">
        <v>7.4440646085647696E-2</v>
      </c>
      <c r="BV19" s="17">
        <v>3.1173282745567601E-2</v>
      </c>
      <c r="BW19" s="17"/>
      <c r="BX19" s="17">
        <v>8.1312040081430906E-2</v>
      </c>
      <c r="BY19" s="17">
        <v>7.8697218423654597E-2</v>
      </c>
      <c r="BZ19" s="17">
        <v>4.5771868049988902E-2</v>
      </c>
      <c r="CA19" s="17">
        <v>8.7649617171667304E-2</v>
      </c>
      <c r="CB19" s="17">
        <v>7.8662321836730401E-2</v>
      </c>
      <c r="CC19" s="17">
        <v>2.4917284480376799E-2</v>
      </c>
    </row>
    <row r="20" spans="2:81" ht="43.5" x14ac:dyDescent="0.35">
      <c r="B20" s="18" t="s">
        <v>459</v>
      </c>
      <c r="C20" s="17">
        <v>5.1178482131277597E-2</v>
      </c>
      <c r="D20" s="17">
        <v>6.2220310337340302E-2</v>
      </c>
      <c r="E20" s="17">
        <v>4.0199663357382398E-2</v>
      </c>
      <c r="F20" s="17"/>
      <c r="G20" s="17">
        <v>0.115335123951289</v>
      </c>
      <c r="H20" s="17">
        <v>8.0460037345528701E-2</v>
      </c>
      <c r="I20" s="17">
        <v>5.33255183078667E-2</v>
      </c>
      <c r="J20" s="17">
        <v>3.2443803314924503E-2</v>
      </c>
      <c r="K20" s="17">
        <v>2.2890509213693799E-2</v>
      </c>
      <c r="L20" s="17">
        <v>1.7221691513144899E-2</v>
      </c>
      <c r="M20" s="17"/>
      <c r="N20" s="17">
        <v>6.8935756755729397E-2</v>
      </c>
      <c r="O20" s="17">
        <v>4.5536814577354298E-2</v>
      </c>
      <c r="P20" s="17">
        <v>3.6515084880320202E-2</v>
      </c>
      <c r="Q20" s="17">
        <v>4.8527319710811201E-2</v>
      </c>
      <c r="R20" s="17"/>
      <c r="S20" s="17">
        <v>9.4322149293968302E-2</v>
      </c>
      <c r="T20" s="17">
        <v>3.0218680548059301E-2</v>
      </c>
      <c r="U20" s="17">
        <v>3.9180672163474102E-2</v>
      </c>
      <c r="V20" s="17">
        <v>4.7056229989179299E-2</v>
      </c>
      <c r="W20" s="17">
        <v>5.5042085894650303E-2</v>
      </c>
      <c r="X20" s="17">
        <v>3.7410671856797403E-2</v>
      </c>
      <c r="Y20" s="17">
        <v>5.4561562507292397E-2</v>
      </c>
      <c r="Z20" s="17">
        <v>7.2472218917548903E-2</v>
      </c>
      <c r="AA20" s="17">
        <v>5.0442311004095103E-2</v>
      </c>
      <c r="AB20" s="17">
        <v>3.5940065985527597E-2</v>
      </c>
      <c r="AC20" s="17">
        <v>3.8098358305957897E-2</v>
      </c>
      <c r="AD20" s="17">
        <v>5.0132318871355198E-2</v>
      </c>
      <c r="AE20" s="17"/>
      <c r="AF20" s="17">
        <v>5.40151966541376E-2</v>
      </c>
      <c r="AG20" s="17">
        <v>3.3230026793590099E-2</v>
      </c>
      <c r="AH20" s="17">
        <v>3.7464090987516699E-2</v>
      </c>
      <c r="AI20" s="17">
        <v>5.0186197865047397E-2</v>
      </c>
      <c r="AJ20" s="17"/>
      <c r="AK20" s="17">
        <v>5.0147244934249401E-2</v>
      </c>
      <c r="AL20" s="17">
        <v>4.5370628013668701E-2</v>
      </c>
      <c r="AM20" s="17"/>
      <c r="AN20" s="17">
        <v>8.6814440940232496E-2</v>
      </c>
      <c r="AO20" s="17">
        <v>4.13907063691826E-2</v>
      </c>
      <c r="AP20" s="17">
        <v>4.62485926521621E-2</v>
      </c>
      <c r="AQ20" s="17">
        <v>2.5613625590477099E-2</v>
      </c>
      <c r="AR20" s="17">
        <v>3.5556613106242203E-2</v>
      </c>
      <c r="AS20" s="17">
        <v>6.3107688519660199E-2</v>
      </c>
      <c r="AT20" s="17"/>
      <c r="AU20" s="17">
        <v>4.5411552363407798E-2</v>
      </c>
      <c r="AV20" s="17">
        <v>5.9624059424358201E-2</v>
      </c>
      <c r="AW20" s="17"/>
      <c r="AX20" s="17">
        <v>3.8807837791766199E-2</v>
      </c>
      <c r="AY20" s="17">
        <v>5.4147077876183697E-2</v>
      </c>
      <c r="AZ20" s="17"/>
      <c r="BA20" s="17">
        <v>4.4169750106324901E-2</v>
      </c>
      <c r="BB20" s="17">
        <v>8.8669260992575494E-2</v>
      </c>
      <c r="BC20" s="17"/>
      <c r="BD20" s="17">
        <v>5.4348958258726397E-2</v>
      </c>
      <c r="BE20" s="17"/>
      <c r="BF20" s="17">
        <v>5.8832278534353799E-2</v>
      </c>
      <c r="BG20" s="17"/>
      <c r="BH20" s="17">
        <v>3.5667075598471203E-2</v>
      </c>
      <c r="BI20" s="17"/>
      <c r="BJ20" s="17">
        <v>3.4383633959271201E-2</v>
      </c>
      <c r="BK20" s="17"/>
      <c r="BL20" s="17">
        <v>2.33274171051817E-2</v>
      </c>
      <c r="BM20" s="17">
        <v>0.101073246080932</v>
      </c>
      <c r="BN20" s="17">
        <v>2.9782055702244601E-2</v>
      </c>
      <c r="BO20" s="17">
        <v>4.0989163803899803E-2</v>
      </c>
      <c r="BP20" s="17"/>
      <c r="BQ20" s="17">
        <v>5.49705517173689E-2</v>
      </c>
      <c r="BR20" s="17">
        <v>5.2693265801614701E-2</v>
      </c>
      <c r="BS20" s="17">
        <v>3.3917151409724899E-2</v>
      </c>
      <c r="BT20" s="17">
        <v>8.7606335327001794E-2</v>
      </c>
      <c r="BU20" s="17">
        <v>6.9015986030786999E-2</v>
      </c>
      <c r="BV20" s="17">
        <v>3.5394010758991103E-2</v>
      </c>
      <c r="BW20" s="17"/>
      <c r="BX20" s="17">
        <v>7.3860198598742002E-2</v>
      </c>
      <c r="BY20" s="17">
        <v>6.0283402668480299E-2</v>
      </c>
      <c r="BZ20" s="17">
        <v>3.77666171376108E-2</v>
      </c>
      <c r="CA20" s="17">
        <v>7.6116063174494597E-2</v>
      </c>
      <c r="CB20" s="17">
        <v>5.8046072156324797E-2</v>
      </c>
      <c r="CC20" s="17">
        <v>2.1061845734783299E-2</v>
      </c>
    </row>
    <row r="21" spans="2:81" x14ac:dyDescent="0.35">
      <c r="B21" s="18" t="s">
        <v>171</v>
      </c>
      <c r="C21" s="19">
        <v>2.6529924943644499E-2</v>
      </c>
      <c r="D21" s="19">
        <v>2.7375829116370699E-2</v>
      </c>
      <c r="E21" s="19">
        <v>2.5351166621010002E-2</v>
      </c>
      <c r="F21" s="19"/>
      <c r="G21" s="19">
        <v>3.6034404062049497E-2</v>
      </c>
      <c r="H21" s="19">
        <v>3.47390181743314E-2</v>
      </c>
      <c r="I21" s="19">
        <v>2.3455056743625E-2</v>
      </c>
      <c r="J21" s="19">
        <v>2.0661406611169601E-2</v>
      </c>
      <c r="K21" s="19">
        <v>2.3419525945385999E-2</v>
      </c>
      <c r="L21" s="19">
        <v>2.2897292067673301E-2</v>
      </c>
      <c r="M21" s="19"/>
      <c r="N21" s="19">
        <v>1.54253755400865E-2</v>
      </c>
      <c r="O21" s="19">
        <v>2.4651576219568198E-2</v>
      </c>
      <c r="P21" s="19">
        <v>2.8256238264168499E-2</v>
      </c>
      <c r="Q21" s="19">
        <v>3.8463095215569197E-2</v>
      </c>
      <c r="R21" s="19"/>
      <c r="S21" s="19">
        <v>1.8146700964444502E-2</v>
      </c>
      <c r="T21" s="19">
        <v>2.03698356326397E-2</v>
      </c>
      <c r="U21" s="19">
        <v>3.5525248366616302E-2</v>
      </c>
      <c r="V21" s="19">
        <v>2.38688337369494E-2</v>
      </c>
      <c r="W21" s="19">
        <v>2.65931911867286E-2</v>
      </c>
      <c r="X21" s="19">
        <v>3.14328860614006E-2</v>
      </c>
      <c r="Y21" s="19">
        <v>3.3495406111256898E-2</v>
      </c>
      <c r="Z21" s="19">
        <v>2.9152247179852601E-2</v>
      </c>
      <c r="AA21" s="19">
        <v>3.2230776433521402E-2</v>
      </c>
      <c r="AB21" s="19">
        <v>2.79091942327046E-2</v>
      </c>
      <c r="AC21" s="19">
        <v>2.9740164713126901E-2</v>
      </c>
      <c r="AD21" s="19">
        <v>9.0152686527481402E-3</v>
      </c>
      <c r="AE21" s="19"/>
      <c r="AF21" s="19">
        <v>2.5767053409298201E-2</v>
      </c>
      <c r="AG21" s="19">
        <v>3.1063751814770099E-2</v>
      </c>
      <c r="AH21" s="19">
        <v>2.80359443871964E-2</v>
      </c>
      <c r="AI21" s="19">
        <v>1.7332434514146001E-2</v>
      </c>
      <c r="AJ21" s="19"/>
      <c r="AK21" s="19">
        <v>3.2315469255353502E-2</v>
      </c>
      <c r="AL21" s="19">
        <v>1.71281239982581E-2</v>
      </c>
      <c r="AM21" s="19"/>
      <c r="AN21" s="19">
        <v>2.862846406784E-2</v>
      </c>
      <c r="AO21" s="19">
        <v>2.4024604789385801E-2</v>
      </c>
      <c r="AP21" s="19">
        <v>3.1057899874196802E-2</v>
      </c>
      <c r="AQ21" s="19">
        <v>2.70008571240547E-2</v>
      </c>
      <c r="AR21" s="19">
        <v>1.4867663100818501E-2</v>
      </c>
      <c r="AS21" s="19">
        <v>4.2304887904917397E-2</v>
      </c>
      <c r="AT21" s="19"/>
      <c r="AU21" s="19">
        <v>2.0084473386798501E-2</v>
      </c>
      <c r="AV21" s="19">
        <v>3.45858963192721E-2</v>
      </c>
      <c r="AW21" s="19"/>
      <c r="AX21" s="19">
        <v>2.63619669107629E-2</v>
      </c>
      <c r="AY21" s="19">
        <v>2.6570229998745101E-2</v>
      </c>
      <c r="AZ21" s="19"/>
      <c r="BA21" s="19">
        <v>2.3993172606448301E-2</v>
      </c>
      <c r="BB21" s="19">
        <v>3.7055414428391699E-2</v>
      </c>
      <c r="BC21" s="19"/>
      <c r="BD21" s="19">
        <v>2.0653738955425702E-2</v>
      </c>
      <c r="BE21" s="19"/>
      <c r="BF21" s="19">
        <v>2.2477283195022901E-2</v>
      </c>
      <c r="BG21" s="19"/>
      <c r="BH21" s="19">
        <v>2.5421941300637501E-2</v>
      </c>
      <c r="BI21" s="19"/>
      <c r="BJ21" s="19">
        <v>2.11631081224322E-2</v>
      </c>
      <c r="BK21" s="19"/>
      <c r="BL21" s="19">
        <v>4.5608094792194701E-2</v>
      </c>
      <c r="BM21" s="19">
        <v>9.4153316082086196E-3</v>
      </c>
      <c r="BN21" s="19">
        <v>2.59622727018145E-2</v>
      </c>
      <c r="BO21" s="19">
        <v>3.2492710018040702E-2</v>
      </c>
      <c r="BP21" s="19"/>
      <c r="BQ21" s="19">
        <v>1.7743988057782201E-2</v>
      </c>
      <c r="BR21" s="19">
        <v>1.6222837853260699E-2</v>
      </c>
      <c r="BS21" s="19">
        <v>2.8956775372239799E-2</v>
      </c>
      <c r="BT21" s="19">
        <v>1.6002156941211602E-2</v>
      </c>
      <c r="BU21" s="19">
        <v>2.6377028465690198E-2</v>
      </c>
      <c r="BV21" s="19">
        <v>4.8891838111121799E-2</v>
      </c>
      <c r="BW21" s="19"/>
      <c r="BX21" s="19">
        <v>1.6901226735955701E-2</v>
      </c>
      <c r="BY21" s="19">
        <v>2.1641205558380099E-2</v>
      </c>
      <c r="BZ21" s="19">
        <v>2.11602961029317E-2</v>
      </c>
      <c r="CA21" s="19">
        <v>2.20169427293463E-2</v>
      </c>
      <c r="CB21" s="19">
        <v>2.8335734004483099E-2</v>
      </c>
      <c r="CC21" s="19">
        <v>5.2163769269885099E-2</v>
      </c>
    </row>
    <row r="22" spans="2:81" x14ac:dyDescent="0.35">
      <c r="B22" s="16"/>
    </row>
    <row r="23" spans="2:81" x14ac:dyDescent="0.35">
      <c r="B23" t="s">
        <v>90</v>
      </c>
    </row>
    <row r="24" spans="2:81" x14ac:dyDescent="0.35">
      <c r="B24" t="s">
        <v>91</v>
      </c>
    </row>
    <row r="26" spans="2:81" x14ac:dyDescent="0.35">
      <c r="B26"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CC22"/>
  <sheetViews>
    <sheetView showGridLines="0" topLeftCell="A2" workbookViewId="0">
      <pane xSplit="2" topLeftCell="C1" activePane="topRight" state="frozen"/>
      <selection pane="topRight" activeCell="BK8" sqref="BK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462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3366</v>
      </c>
      <c r="D7" s="10">
        <v>1652</v>
      </c>
      <c r="E7" s="10">
        <v>1706</v>
      </c>
      <c r="F7" s="10"/>
      <c r="G7" s="10">
        <v>465</v>
      </c>
      <c r="H7" s="10">
        <v>530</v>
      </c>
      <c r="I7" s="10">
        <v>565</v>
      </c>
      <c r="J7" s="10">
        <v>587</v>
      </c>
      <c r="K7" s="10">
        <v>497</v>
      </c>
      <c r="L7" s="10">
        <v>722</v>
      </c>
      <c r="M7" s="10"/>
      <c r="N7" s="10">
        <v>991</v>
      </c>
      <c r="O7" s="10">
        <v>874</v>
      </c>
      <c r="P7" s="10">
        <v>717</v>
      </c>
      <c r="Q7" s="10">
        <v>771</v>
      </c>
      <c r="R7" s="10"/>
      <c r="S7" s="10">
        <v>504</v>
      </c>
      <c r="T7" s="10">
        <v>463</v>
      </c>
      <c r="U7" s="10">
        <v>247</v>
      </c>
      <c r="V7" s="10">
        <v>285</v>
      </c>
      <c r="W7" s="10">
        <v>238</v>
      </c>
      <c r="X7" s="10">
        <v>263</v>
      </c>
      <c r="Y7" s="10">
        <v>274</v>
      </c>
      <c r="Z7" s="10">
        <v>143</v>
      </c>
      <c r="AA7" s="10">
        <v>373</v>
      </c>
      <c r="AB7" s="10">
        <v>303</v>
      </c>
      <c r="AC7" s="10">
        <v>170</v>
      </c>
      <c r="AD7" s="10">
        <v>103</v>
      </c>
      <c r="AE7" s="10"/>
      <c r="AF7" s="10">
        <v>2586</v>
      </c>
      <c r="AG7" s="10">
        <v>281</v>
      </c>
      <c r="AH7" s="10">
        <v>154</v>
      </c>
      <c r="AI7" s="10">
        <v>102</v>
      </c>
      <c r="AJ7" s="10"/>
      <c r="AK7" s="10">
        <v>243</v>
      </c>
      <c r="AL7" s="10">
        <v>283</v>
      </c>
      <c r="AM7" s="10"/>
      <c r="AN7" s="10">
        <v>866</v>
      </c>
      <c r="AO7" s="10">
        <v>914</v>
      </c>
      <c r="AP7" s="10">
        <v>417</v>
      </c>
      <c r="AQ7" s="10">
        <v>618</v>
      </c>
      <c r="AR7" s="10">
        <v>391</v>
      </c>
      <c r="AS7" s="10">
        <v>159</v>
      </c>
      <c r="AT7" s="10"/>
      <c r="AU7" s="10">
        <v>1998</v>
      </c>
      <c r="AV7" s="10">
        <v>1360</v>
      </c>
      <c r="AW7" s="10"/>
      <c r="AX7" s="10">
        <v>628</v>
      </c>
      <c r="AY7" s="10">
        <v>2738</v>
      </c>
      <c r="AZ7" s="10"/>
      <c r="BA7" s="10">
        <v>2821</v>
      </c>
      <c r="BB7" s="10">
        <v>533</v>
      </c>
      <c r="BC7" s="10"/>
      <c r="BD7" s="10">
        <v>2019</v>
      </c>
      <c r="BE7" s="10"/>
      <c r="BF7" s="10">
        <v>1821</v>
      </c>
      <c r="BG7" s="10"/>
      <c r="BH7" s="10">
        <v>243</v>
      </c>
      <c r="BI7" s="10"/>
      <c r="BJ7" s="10">
        <v>121</v>
      </c>
      <c r="BK7" s="10"/>
      <c r="BL7" s="10">
        <v>398</v>
      </c>
      <c r="BM7" s="10">
        <v>1029</v>
      </c>
      <c r="BN7" s="10">
        <v>997</v>
      </c>
      <c r="BO7" s="10">
        <v>942</v>
      </c>
      <c r="BP7" s="10"/>
      <c r="BQ7" s="10">
        <v>1122</v>
      </c>
      <c r="BR7" s="10">
        <v>715</v>
      </c>
      <c r="BS7" s="10">
        <v>392</v>
      </c>
      <c r="BT7" s="10">
        <v>337</v>
      </c>
      <c r="BU7" s="10">
        <v>187</v>
      </c>
      <c r="BV7" s="10">
        <v>403</v>
      </c>
      <c r="BW7" s="10"/>
      <c r="BX7" s="10">
        <v>792</v>
      </c>
      <c r="BY7" s="10">
        <v>592</v>
      </c>
      <c r="BZ7" s="10">
        <v>736</v>
      </c>
      <c r="CA7" s="10">
        <v>387</v>
      </c>
      <c r="CB7" s="10">
        <v>218</v>
      </c>
      <c r="CC7" s="10">
        <v>180</v>
      </c>
    </row>
    <row r="8" spans="2:81" ht="30" customHeight="1" x14ac:dyDescent="0.35">
      <c r="B8" s="11" t="s">
        <v>20</v>
      </c>
      <c r="C8" s="11">
        <v>3369</v>
      </c>
      <c r="D8" s="11">
        <v>1681</v>
      </c>
      <c r="E8" s="11">
        <v>1680</v>
      </c>
      <c r="F8" s="11"/>
      <c r="G8" s="11">
        <v>475</v>
      </c>
      <c r="H8" s="11">
        <v>585</v>
      </c>
      <c r="I8" s="11">
        <v>589</v>
      </c>
      <c r="J8" s="11">
        <v>576</v>
      </c>
      <c r="K8" s="11">
        <v>463</v>
      </c>
      <c r="L8" s="11">
        <v>682</v>
      </c>
      <c r="M8" s="11"/>
      <c r="N8" s="11">
        <v>957</v>
      </c>
      <c r="O8" s="11">
        <v>874</v>
      </c>
      <c r="P8" s="11">
        <v>741</v>
      </c>
      <c r="Q8" s="11">
        <v>784</v>
      </c>
      <c r="R8" s="11"/>
      <c r="S8" s="11">
        <v>501</v>
      </c>
      <c r="T8" s="11">
        <v>440</v>
      </c>
      <c r="U8" s="11">
        <v>270</v>
      </c>
      <c r="V8" s="11">
        <v>309</v>
      </c>
      <c r="W8" s="11">
        <v>239</v>
      </c>
      <c r="X8" s="11">
        <v>291</v>
      </c>
      <c r="Y8" s="11">
        <v>263</v>
      </c>
      <c r="Z8" s="11">
        <v>135</v>
      </c>
      <c r="AA8" s="11">
        <v>365</v>
      </c>
      <c r="AB8" s="11">
        <v>294</v>
      </c>
      <c r="AC8" s="11">
        <v>163</v>
      </c>
      <c r="AD8" s="11">
        <v>99</v>
      </c>
      <c r="AE8" s="11"/>
      <c r="AF8" s="11">
        <v>2605</v>
      </c>
      <c r="AG8" s="11">
        <v>272</v>
      </c>
      <c r="AH8" s="11">
        <v>148</v>
      </c>
      <c r="AI8" s="11">
        <v>98</v>
      </c>
      <c r="AJ8" s="11"/>
      <c r="AK8" s="11">
        <v>246</v>
      </c>
      <c r="AL8" s="11">
        <v>282</v>
      </c>
      <c r="AM8" s="11"/>
      <c r="AN8" s="11">
        <v>892</v>
      </c>
      <c r="AO8" s="11">
        <v>904</v>
      </c>
      <c r="AP8" s="11">
        <v>418</v>
      </c>
      <c r="AQ8" s="11">
        <v>613</v>
      </c>
      <c r="AR8" s="11">
        <v>382</v>
      </c>
      <c r="AS8" s="11">
        <v>159</v>
      </c>
      <c r="AT8" s="11"/>
      <c r="AU8" s="11">
        <v>1981</v>
      </c>
      <c r="AV8" s="11">
        <v>1380</v>
      </c>
      <c r="AW8" s="11"/>
      <c r="AX8" s="11">
        <v>621</v>
      </c>
      <c r="AY8" s="11">
        <v>2748</v>
      </c>
      <c r="AZ8" s="11"/>
      <c r="BA8" s="11">
        <v>2805</v>
      </c>
      <c r="BB8" s="11">
        <v>552</v>
      </c>
      <c r="BC8" s="11"/>
      <c r="BD8" s="11">
        <v>2021</v>
      </c>
      <c r="BE8" s="11"/>
      <c r="BF8" s="11">
        <v>1830</v>
      </c>
      <c r="BG8" s="11"/>
      <c r="BH8" s="11">
        <v>235</v>
      </c>
      <c r="BI8" s="11"/>
      <c r="BJ8" s="11">
        <v>116</v>
      </c>
      <c r="BK8" s="11"/>
      <c r="BL8" s="11">
        <v>397</v>
      </c>
      <c r="BM8" s="11">
        <v>1048</v>
      </c>
      <c r="BN8" s="11">
        <v>974</v>
      </c>
      <c r="BO8" s="11">
        <v>950</v>
      </c>
      <c r="BP8" s="11"/>
      <c r="BQ8" s="11">
        <v>1132</v>
      </c>
      <c r="BR8" s="11">
        <v>708</v>
      </c>
      <c r="BS8" s="11">
        <v>394</v>
      </c>
      <c r="BT8" s="11">
        <v>335</v>
      </c>
      <c r="BU8" s="11">
        <v>188</v>
      </c>
      <c r="BV8" s="11">
        <v>407</v>
      </c>
      <c r="BW8" s="11"/>
      <c r="BX8" s="11">
        <v>801</v>
      </c>
      <c r="BY8" s="11">
        <v>592</v>
      </c>
      <c r="BZ8" s="11">
        <v>733</v>
      </c>
      <c r="CA8" s="11">
        <v>387</v>
      </c>
      <c r="CB8" s="11">
        <v>223</v>
      </c>
      <c r="CC8" s="11">
        <v>182</v>
      </c>
    </row>
    <row r="9" spans="2:81" ht="43.5" x14ac:dyDescent="0.35">
      <c r="B9" s="18" t="s">
        <v>409</v>
      </c>
      <c r="C9" s="17">
        <v>0.51363448127887501</v>
      </c>
      <c r="D9" s="17">
        <v>0.57876508453971198</v>
      </c>
      <c r="E9" s="17">
        <v>0.449081398938252</v>
      </c>
      <c r="F9" s="17"/>
      <c r="G9" s="17">
        <v>0.39227565919734297</v>
      </c>
      <c r="H9" s="17">
        <v>0.52790675971580003</v>
      </c>
      <c r="I9" s="17">
        <v>0.48155266893788101</v>
      </c>
      <c r="J9" s="17">
        <v>0.59821630165694295</v>
      </c>
      <c r="K9" s="17">
        <v>0.55379659230589995</v>
      </c>
      <c r="L9" s="17">
        <v>0.51506084321124701</v>
      </c>
      <c r="M9" s="17"/>
      <c r="N9" s="17">
        <v>0.58161366362353395</v>
      </c>
      <c r="O9" s="17">
        <v>0.51339902321462305</v>
      </c>
      <c r="P9" s="17">
        <v>0.47461945067720501</v>
      </c>
      <c r="Q9" s="17">
        <v>0.46628467828376302</v>
      </c>
      <c r="R9" s="17"/>
      <c r="S9" s="17">
        <v>0.48895310267480302</v>
      </c>
      <c r="T9" s="17">
        <v>0.518501773729523</v>
      </c>
      <c r="U9" s="17">
        <v>0.47356557791484999</v>
      </c>
      <c r="V9" s="17">
        <v>0.45690001610838898</v>
      </c>
      <c r="W9" s="17">
        <v>0.530100930024061</v>
      </c>
      <c r="X9" s="17">
        <v>0.53765217967994094</v>
      </c>
      <c r="Y9" s="17">
        <v>0.52345431053142799</v>
      </c>
      <c r="Z9" s="17">
        <v>0.57061881663024505</v>
      </c>
      <c r="AA9" s="17">
        <v>0.56143709804584196</v>
      </c>
      <c r="AB9" s="17">
        <v>0.55563055043367204</v>
      </c>
      <c r="AC9" s="17">
        <v>0.45289728500422</v>
      </c>
      <c r="AD9" s="17">
        <v>0.48818533882813198</v>
      </c>
      <c r="AE9" s="17"/>
      <c r="AF9" s="17">
        <v>0.51694686701338899</v>
      </c>
      <c r="AG9" s="17">
        <v>0.59271425170402403</v>
      </c>
      <c r="AH9" s="17">
        <v>0.43266475107379798</v>
      </c>
      <c r="AI9" s="17">
        <v>0.50004109031029997</v>
      </c>
      <c r="AJ9" s="17"/>
      <c r="AK9" s="17">
        <v>0.44541720991672201</v>
      </c>
      <c r="AL9" s="17">
        <v>0.577666065659872</v>
      </c>
      <c r="AM9" s="17"/>
      <c r="AN9" s="17">
        <v>0.50766943201886705</v>
      </c>
      <c r="AO9" s="17">
        <v>0.54117168526008697</v>
      </c>
      <c r="AP9" s="17">
        <v>0.53991586617494003</v>
      </c>
      <c r="AQ9" s="17">
        <v>0.47013334201463203</v>
      </c>
      <c r="AR9" s="17">
        <v>0.51931595784705797</v>
      </c>
      <c r="AS9" s="17">
        <v>0.472073044807446</v>
      </c>
      <c r="AT9" s="17"/>
      <c r="AU9" s="17">
        <v>0.53498037934172304</v>
      </c>
      <c r="AV9" s="17">
        <v>0.48316960318239899</v>
      </c>
      <c r="AW9" s="17"/>
      <c r="AX9" s="17">
        <v>0.47634737998396198</v>
      </c>
      <c r="AY9" s="17">
        <v>0.522052609417473</v>
      </c>
      <c r="AZ9" s="17"/>
      <c r="BA9" s="17">
        <v>0.51675133572554099</v>
      </c>
      <c r="BB9" s="17">
        <v>0.49419067457283999</v>
      </c>
      <c r="BC9" s="17"/>
      <c r="BD9" s="17">
        <v>0.52564758637401499</v>
      </c>
      <c r="BE9" s="17"/>
      <c r="BF9" s="17">
        <v>0.53314295712655702</v>
      </c>
      <c r="BG9" s="17"/>
      <c r="BH9" s="17">
        <v>0.57133155818839898</v>
      </c>
      <c r="BI9" s="17"/>
      <c r="BJ9" s="17">
        <v>0.45489597739878701</v>
      </c>
      <c r="BK9" s="17"/>
      <c r="BL9" s="17">
        <v>0.41965870085844797</v>
      </c>
      <c r="BM9" s="17">
        <v>0.56984551889103896</v>
      </c>
      <c r="BN9" s="17">
        <v>0.48622368734882498</v>
      </c>
      <c r="BO9" s="17">
        <v>0.51899013338218403</v>
      </c>
      <c r="BP9" s="17"/>
      <c r="BQ9" s="17">
        <v>0.54712271364864196</v>
      </c>
      <c r="BR9" s="17">
        <v>0.56608949557327404</v>
      </c>
      <c r="BS9" s="17">
        <v>0.44641665905819899</v>
      </c>
      <c r="BT9" s="17">
        <v>0.483777936049688</v>
      </c>
      <c r="BU9" s="17">
        <v>0.42202758787456102</v>
      </c>
      <c r="BV9" s="17">
        <v>0.460731111551477</v>
      </c>
      <c r="BW9" s="17"/>
      <c r="BX9" s="17">
        <v>0.552925762767148</v>
      </c>
      <c r="BY9" s="17">
        <v>0.54038744435849295</v>
      </c>
      <c r="BZ9" s="17">
        <v>0.50081794975516403</v>
      </c>
      <c r="CA9" s="17">
        <v>0.49567466084232698</v>
      </c>
      <c r="CB9" s="17">
        <v>0.42587898945101499</v>
      </c>
      <c r="CC9" s="17">
        <v>0.45774592206676101</v>
      </c>
    </row>
    <row r="10" spans="2:81" ht="58" x14ac:dyDescent="0.35">
      <c r="B10" s="18" t="s">
        <v>411</v>
      </c>
      <c r="C10" s="17">
        <v>0.46667835476512498</v>
      </c>
      <c r="D10" s="17">
        <v>0.40204847840031799</v>
      </c>
      <c r="E10" s="17">
        <v>0.53234790221985595</v>
      </c>
      <c r="F10" s="17"/>
      <c r="G10" s="17">
        <v>0.31356081157135501</v>
      </c>
      <c r="H10" s="17">
        <v>0.35675752371724201</v>
      </c>
      <c r="I10" s="17">
        <v>0.43598355922750098</v>
      </c>
      <c r="J10" s="17">
        <v>0.50278128515376097</v>
      </c>
      <c r="K10" s="17">
        <v>0.51131232605499799</v>
      </c>
      <c r="L10" s="17">
        <v>0.63344675576964704</v>
      </c>
      <c r="M10" s="17"/>
      <c r="N10" s="17">
        <v>0.46789959794771901</v>
      </c>
      <c r="O10" s="17">
        <v>0.45825608337489698</v>
      </c>
      <c r="P10" s="17">
        <v>0.47489754805387002</v>
      </c>
      <c r="Q10" s="17">
        <v>0.46298937869566398</v>
      </c>
      <c r="R10" s="17"/>
      <c r="S10" s="17">
        <v>0.42230185530310399</v>
      </c>
      <c r="T10" s="17">
        <v>0.50367927656436495</v>
      </c>
      <c r="U10" s="17">
        <v>0.48757495378061599</v>
      </c>
      <c r="V10" s="17">
        <v>0.51745686586385198</v>
      </c>
      <c r="W10" s="17">
        <v>0.51884759837153605</v>
      </c>
      <c r="X10" s="17">
        <v>0.45042712934930901</v>
      </c>
      <c r="Y10" s="17">
        <v>0.44130478597182798</v>
      </c>
      <c r="Z10" s="17">
        <v>0.54827716551980399</v>
      </c>
      <c r="AA10" s="17">
        <v>0.42900045917678897</v>
      </c>
      <c r="AB10" s="17">
        <v>0.39622633500632898</v>
      </c>
      <c r="AC10" s="17">
        <v>0.47882271311630498</v>
      </c>
      <c r="AD10" s="17">
        <v>0.51827819949721698</v>
      </c>
      <c r="AE10" s="17"/>
      <c r="AF10" s="17">
        <v>0.47753621287949299</v>
      </c>
      <c r="AG10" s="17">
        <v>0.39659114022938502</v>
      </c>
      <c r="AH10" s="17">
        <v>0.49089091749279301</v>
      </c>
      <c r="AI10" s="17">
        <v>0.53223491147706004</v>
      </c>
      <c r="AJ10" s="17"/>
      <c r="AK10" s="17">
        <v>0.38849473969869902</v>
      </c>
      <c r="AL10" s="17">
        <v>0.42855414116208501</v>
      </c>
      <c r="AM10" s="17"/>
      <c r="AN10" s="17">
        <v>0.37822693979663602</v>
      </c>
      <c r="AO10" s="17">
        <v>0.49243889926693402</v>
      </c>
      <c r="AP10" s="17">
        <v>0.47526614498665598</v>
      </c>
      <c r="AQ10" s="17">
        <v>0.46259159766308899</v>
      </c>
      <c r="AR10" s="17">
        <v>0.59891619035601396</v>
      </c>
      <c r="AS10" s="17">
        <v>0.4951529389155</v>
      </c>
      <c r="AT10" s="17"/>
      <c r="AU10" s="17">
        <v>0.50307166771265999</v>
      </c>
      <c r="AV10" s="17">
        <v>0.415016205836511</v>
      </c>
      <c r="AW10" s="17"/>
      <c r="AX10" s="17">
        <v>0.45353781092976703</v>
      </c>
      <c r="AY10" s="17">
        <v>0.46964503165808102</v>
      </c>
      <c r="AZ10" s="17"/>
      <c r="BA10" s="17">
        <v>0.486224548770395</v>
      </c>
      <c r="BB10" s="17">
        <v>0.365112637355266</v>
      </c>
      <c r="BC10" s="17"/>
      <c r="BD10" s="17">
        <v>0.52390196462979999</v>
      </c>
      <c r="BE10" s="17"/>
      <c r="BF10" s="17">
        <v>0.512620250826748</v>
      </c>
      <c r="BG10" s="17"/>
      <c r="BH10" s="17">
        <v>0.38855156140779601</v>
      </c>
      <c r="BI10" s="17"/>
      <c r="BJ10" s="17">
        <v>0.45039391458781902</v>
      </c>
      <c r="BK10" s="17"/>
      <c r="BL10" s="17">
        <v>0.34049801940355301</v>
      </c>
      <c r="BM10" s="17">
        <v>0.49194671560314601</v>
      </c>
      <c r="BN10" s="17">
        <v>0.60498934631596701</v>
      </c>
      <c r="BO10" s="17">
        <v>0.349720913479522</v>
      </c>
      <c r="BP10" s="17"/>
      <c r="BQ10" s="17">
        <v>0.422409100714918</v>
      </c>
      <c r="BR10" s="17">
        <v>0.59961107978239203</v>
      </c>
      <c r="BS10" s="17">
        <v>0.50156010863214295</v>
      </c>
      <c r="BT10" s="17">
        <v>0.46306354459311999</v>
      </c>
      <c r="BU10" s="17">
        <v>0.32587692702100002</v>
      </c>
      <c r="BV10" s="17">
        <v>0.43915242290520301</v>
      </c>
      <c r="BW10" s="17"/>
      <c r="BX10" s="17">
        <v>0.39712540387334699</v>
      </c>
      <c r="BY10" s="17">
        <v>0.57271869562072297</v>
      </c>
      <c r="BZ10" s="17">
        <v>0.50738199745658297</v>
      </c>
      <c r="CA10" s="17">
        <v>0.46758902133549202</v>
      </c>
      <c r="CB10" s="17">
        <v>0.31614611030864598</v>
      </c>
      <c r="CC10" s="17">
        <v>0.48883082160063401</v>
      </c>
    </row>
    <row r="11" spans="2:81" ht="43.5" x14ac:dyDescent="0.35">
      <c r="B11" s="18" t="s">
        <v>412</v>
      </c>
      <c r="C11" s="17">
        <v>0.44548909949773102</v>
      </c>
      <c r="D11" s="17">
        <v>0.41394932409775897</v>
      </c>
      <c r="E11" s="17">
        <v>0.476834674427637</v>
      </c>
      <c r="F11" s="17"/>
      <c r="G11" s="17">
        <v>0.37549502572864202</v>
      </c>
      <c r="H11" s="17">
        <v>0.41825899543878098</v>
      </c>
      <c r="I11" s="17">
        <v>0.48400215958801701</v>
      </c>
      <c r="J11" s="17">
        <v>0.48474124327223</v>
      </c>
      <c r="K11" s="17">
        <v>0.45666575841950002</v>
      </c>
      <c r="L11" s="17">
        <v>0.44367291121110503</v>
      </c>
      <c r="M11" s="17"/>
      <c r="N11" s="17">
        <v>0.42624231906871102</v>
      </c>
      <c r="O11" s="17">
        <v>0.48578299204991598</v>
      </c>
      <c r="P11" s="17">
        <v>0.43742402024835503</v>
      </c>
      <c r="Q11" s="17">
        <v>0.42904543656745098</v>
      </c>
      <c r="R11" s="17"/>
      <c r="S11" s="17">
        <v>0.39450651203242498</v>
      </c>
      <c r="T11" s="17">
        <v>0.45232657518027602</v>
      </c>
      <c r="U11" s="17">
        <v>0.45345141036406</v>
      </c>
      <c r="V11" s="17">
        <v>0.45844434606797302</v>
      </c>
      <c r="W11" s="17">
        <v>0.455027454510542</v>
      </c>
      <c r="X11" s="17">
        <v>0.39916604671190298</v>
      </c>
      <c r="Y11" s="17">
        <v>0.45367575254167097</v>
      </c>
      <c r="Z11" s="17">
        <v>0.48831140439601101</v>
      </c>
      <c r="AA11" s="17">
        <v>0.44610663269421702</v>
      </c>
      <c r="AB11" s="17">
        <v>0.493256137693867</v>
      </c>
      <c r="AC11" s="17">
        <v>0.423373662979802</v>
      </c>
      <c r="AD11" s="17">
        <v>0.536700062799639</v>
      </c>
      <c r="AE11" s="17"/>
      <c r="AF11" s="17">
        <v>0.44013822762104299</v>
      </c>
      <c r="AG11" s="17">
        <v>0.52082067174560298</v>
      </c>
      <c r="AH11" s="17">
        <v>0.40380914186019801</v>
      </c>
      <c r="AI11" s="17">
        <v>0.48051064650034597</v>
      </c>
      <c r="AJ11" s="17"/>
      <c r="AK11" s="17">
        <v>0.43012965636820999</v>
      </c>
      <c r="AL11" s="17">
        <v>0.48250192139731801</v>
      </c>
      <c r="AM11" s="17"/>
      <c r="AN11" s="17">
        <v>0.41332932778141102</v>
      </c>
      <c r="AO11" s="17">
        <v>0.45548984929474801</v>
      </c>
      <c r="AP11" s="17">
        <v>0.45352637040265098</v>
      </c>
      <c r="AQ11" s="17">
        <v>0.44643954482433101</v>
      </c>
      <c r="AR11" s="17">
        <v>0.45640754293830899</v>
      </c>
      <c r="AS11" s="17">
        <v>0.52088200170105903</v>
      </c>
      <c r="AT11" s="17"/>
      <c r="AU11" s="17">
        <v>0.46195350317404799</v>
      </c>
      <c r="AV11" s="17">
        <v>0.42063928762757202</v>
      </c>
      <c r="AW11" s="17"/>
      <c r="AX11" s="17">
        <v>0.47512956597401801</v>
      </c>
      <c r="AY11" s="17">
        <v>0.43879731504090902</v>
      </c>
      <c r="AZ11" s="17"/>
      <c r="BA11" s="17">
        <v>0.45654151491556499</v>
      </c>
      <c r="BB11" s="17">
        <v>0.39300742938309002</v>
      </c>
      <c r="BC11" s="17"/>
      <c r="BD11" s="17">
        <v>0.462892316022671</v>
      </c>
      <c r="BE11" s="17"/>
      <c r="BF11" s="17">
        <v>0.45325326070498001</v>
      </c>
      <c r="BG11" s="17"/>
      <c r="BH11" s="17">
        <v>0.51633603268522099</v>
      </c>
      <c r="BI11" s="17"/>
      <c r="BJ11" s="17">
        <v>0.46397724234033999</v>
      </c>
      <c r="BK11" s="17"/>
      <c r="BL11" s="17">
        <v>0.38412963026675301</v>
      </c>
      <c r="BM11" s="17">
        <v>0.48850794449712798</v>
      </c>
      <c r="BN11" s="17">
        <v>0.40703741192397402</v>
      </c>
      <c r="BO11" s="17">
        <v>0.463090184740995</v>
      </c>
      <c r="BP11" s="17"/>
      <c r="BQ11" s="17">
        <v>0.44916411553577401</v>
      </c>
      <c r="BR11" s="17">
        <v>0.468081579397995</v>
      </c>
      <c r="BS11" s="17">
        <v>0.42141786009094401</v>
      </c>
      <c r="BT11" s="17">
        <v>0.44121570790009401</v>
      </c>
      <c r="BU11" s="17">
        <v>0.43430760212622899</v>
      </c>
      <c r="BV11" s="17">
        <v>0.43516807121579798</v>
      </c>
      <c r="BW11" s="17"/>
      <c r="BX11" s="17">
        <v>0.42725238466583498</v>
      </c>
      <c r="BY11" s="17">
        <v>0.466861585160461</v>
      </c>
      <c r="BZ11" s="17">
        <v>0.45155555707619</v>
      </c>
      <c r="CA11" s="17">
        <v>0.43133830375315302</v>
      </c>
      <c r="CB11" s="17">
        <v>0.42247753124673898</v>
      </c>
      <c r="CC11" s="17">
        <v>0.470478301344254</v>
      </c>
    </row>
    <row r="12" spans="2:81" ht="43.5" x14ac:dyDescent="0.35">
      <c r="B12" s="18" t="s">
        <v>410</v>
      </c>
      <c r="C12" s="17">
        <v>0.41581297673781098</v>
      </c>
      <c r="D12" s="17">
        <v>0.41381751150655199</v>
      </c>
      <c r="E12" s="17">
        <v>0.41924141589400499</v>
      </c>
      <c r="F12" s="17"/>
      <c r="G12" s="17">
        <v>0.24505040347281501</v>
      </c>
      <c r="H12" s="17">
        <v>0.29550423898590999</v>
      </c>
      <c r="I12" s="17">
        <v>0.371224828562636</v>
      </c>
      <c r="J12" s="17">
        <v>0.44031020771173202</v>
      </c>
      <c r="K12" s="17">
        <v>0.46689344807395999</v>
      </c>
      <c r="L12" s="17">
        <v>0.62121374712589605</v>
      </c>
      <c r="M12" s="17"/>
      <c r="N12" s="17">
        <v>0.361552918869124</v>
      </c>
      <c r="O12" s="17">
        <v>0.42332649824673602</v>
      </c>
      <c r="P12" s="17">
        <v>0.43876584930135099</v>
      </c>
      <c r="Q12" s="17">
        <v>0.45008671797959199</v>
      </c>
      <c r="R12" s="17"/>
      <c r="S12" s="17">
        <v>0.289688405464128</v>
      </c>
      <c r="T12" s="17">
        <v>0.45219525017561302</v>
      </c>
      <c r="U12" s="17">
        <v>0.432946029759742</v>
      </c>
      <c r="V12" s="17">
        <v>0.460243670313912</v>
      </c>
      <c r="W12" s="17">
        <v>0.44941348688059701</v>
      </c>
      <c r="X12" s="17">
        <v>0.43248441500764701</v>
      </c>
      <c r="Y12" s="17">
        <v>0.43790382815979201</v>
      </c>
      <c r="Z12" s="17">
        <v>0.50628986730213899</v>
      </c>
      <c r="AA12" s="17">
        <v>0.42414728543868102</v>
      </c>
      <c r="AB12" s="17">
        <v>0.38075467259707302</v>
      </c>
      <c r="AC12" s="17">
        <v>0.43098290359555702</v>
      </c>
      <c r="AD12" s="17">
        <v>0.44372026892018201</v>
      </c>
      <c r="AE12" s="17"/>
      <c r="AF12" s="17">
        <v>0.42389011830956402</v>
      </c>
      <c r="AG12" s="17">
        <v>0.41768055229489998</v>
      </c>
      <c r="AH12" s="17">
        <v>0.46989886891854299</v>
      </c>
      <c r="AI12" s="17">
        <v>0.445921336456512</v>
      </c>
      <c r="AJ12" s="17"/>
      <c r="AK12" s="17">
        <v>0.28365455260887401</v>
      </c>
      <c r="AL12" s="17">
        <v>0.32248678566717598</v>
      </c>
      <c r="AM12" s="17"/>
      <c r="AN12" s="17">
        <v>0.29955293869806099</v>
      </c>
      <c r="AO12" s="17">
        <v>0.46300098434207199</v>
      </c>
      <c r="AP12" s="17">
        <v>0.460712320180033</v>
      </c>
      <c r="AQ12" s="17">
        <v>0.43929016113469999</v>
      </c>
      <c r="AR12" s="17">
        <v>0.51619682354857899</v>
      </c>
      <c r="AS12" s="17">
        <v>0.35305845259677698</v>
      </c>
      <c r="AT12" s="17"/>
      <c r="AU12" s="17">
        <v>0.45948525456904499</v>
      </c>
      <c r="AV12" s="17">
        <v>0.35252392157933599</v>
      </c>
      <c r="AW12" s="17"/>
      <c r="AX12" s="17">
        <v>0.45265831516536698</v>
      </c>
      <c r="AY12" s="17">
        <v>0.40749458326066801</v>
      </c>
      <c r="AZ12" s="17"/>
      <c r="BA12" s="17">
        <v>0.44776247871679298</v>
      </c>
      <c r="BB12" s="17">
        <v>0.25332212885801297</v>
      </c>
      <c r="BC12" s="17"/>
      <c r="BD12" s="17">
        <v>0.47991441238584598</v>
      </c>
      <c r="BE12" s="17"/>
      <c r="BF12" s="17">
        <v>0.46624433714973101</v>
      </c>
      <c r="BG12" s="17"/>
      <c r="BH12" s="17">
        <v>0.40366701957537399</v>
      </c>
      <c r="BI12" s="17"/>
      <c r="BJ12" s="17">
        <v>0.45678879543621298</v>
      </c>
      <c r="BK12" s="17"/>
      <c r="BL12" s="17">
        <v>0.24365035611421901</v>
      </c>
      <c r="BM12" s="17">
        <v>0.447293062123721</v>
      </c>
      <c r="BN12" s="17">
        <v>0.55909505196423603</v>
      </c>
      <c r="BO12" s="17">
        <v>0.30611894570306702</v>
      </c>
      <c r="BP12" s="17"/>
      <c r="BQ12" s="17">
        <v>0.37011804149509803</v>
      </c>
      <c r="BR12" s="17">
        <v>0.53277379113363699</v>
      </c>
      <c r="BS12" s="17">
        <v>0.47863267038056501</v>
      </c>
      <c r="BT12" s="17">
        <v>0.43666210992667298</v>
      </c>
      <c r="BU12" s="17">
        <v>0.356873591172437</v>
      </c>
      <c r="BV12" s="17">
        <v>0.29228824583673901</v>
      </c>
      <c r="BW12" s="17"/>
      <c r="BX12" s="17">
        <v>0.348195581294163</v>
      </c>
      <c r="BY12" s="17">
        <v>0.481306592475438</v>
      </c>
      <c r="BZ12" s="17">
        <v>0.49026780884197102</v>
      </c>
      <c r="CA12" s="17">
        <v>0.436964802154373</v>
      </c>
      <c r="CB12" s="17">
        <v>0.29639808823209302</v>
      </c>
      <c r="CC12" s="17">
        <v>0.26855224640806302</v>
      </c>
    </row>
    <row r="13" spans="2:81" ht="43.5" x14ac:dyDescent="0.35">
      <c r="B13" s="18" t="s">
        <v>414</v>
      </c>
      <c r="C13" s="17">
        <v>0.35013804815034699</v>
      </c>
      <c r="D13" s="17">
        <v>0.35766651310432401</v>
      </c>
      <c r="E13" s="17">
        <v>0.34187511555004901</v>
      </c>
      <c r="F13" s="17"/>
      <c r="G13" s="17">
        <v>0.45863923611542901</v>
      </c>
      <c r="H13" s="17">
        <v>0.40237709145742601</v>
      </c>
      <c r="I13" s="17">
        <v>0.35972240852617299</v>
      </c>
      <c r="J13" s="17">
        <v>0.41692513246320501</v>
      </c>
      <c r="K13" s="17">
        <v>0.32215393588379798</v>
      </c>
      <c r="L13" s="17">
        <v>0.18400492175875</v>
      </c>
      <c r="M13" s="17"/>
      <c r="N13" s="17">
        <v>0.37745230302932398</v>
      </c>
      <c r="O13" s="17">
        <v>0.37041424703994602</v>
      </c>
      <c r="P13" s="17">
        <v>0.33352302991963101</v>
      </c>
      <c r="Q13" s="17">
        <v>0.30658194525988802</v>
      </c>
      <c r="R13" s="17"/>
      <c r="S13" s="17">
        <v>0.40266544718326203</v>
      </c>
      <c r="T13" s="17">
        <v>0.37722076941056498</v>
      </c>
      <c r="U13" s="17">
        <v>0.35559478893962498</v>
      </c>
      <c r="V13" s="17">
        <v>0.27182082734109497</v>
      </c>
      <c r="W13" s="17">
        <v>0.33512514139612598</v>
      </c>
      <c r="X13" s="17">
        <v>0.32244514421314502</v>
      </c>
      <c r="Y13" s="17">
        <v>0.30153726173131401</v>
      </c>
      <c r="Z13" s="17">
        <v>0.326028071592527</v>
      </c>
      <c r="AA13" s="17">
        <v>0.35090993904134399</v>
      </c>
      <c r="AB13" s="17">
        <v>0.34583658212697599</v>
      </c>
      <c r="AC13" s="17">
        <v>0.38286516606056498</v>
      </c>
      <c r="AD13" s="17">
        <v>0.42935596346195198</v>
      </c>
      <c r="AE13" s="17"/>
      <c r="AF13" s="17">
        <v>0.34341279964680199</v>
      </c>
      <c r="AG13" s="17">
        <v>0.32361174613118798</v>
      </c>
      <c r="AH13" s="17">
        <v>0.43793971102948198</v>
      </c>
      <c r="AI13" s="17">
        <v>0.424535308509912</v>
      </c>
      <c r="AJ13" s="17"/>
      <c r="AK13" s="17">
        <v>0.36814620141710203</v>
      </c>
      <c r="AL13" s="17">
        <v>0.35597833372823201</v>
      </c>
      <c r="AM13" s="17"/>
      <c r="AN13" s="17">
        <v>0.41941389313693</v>
      </c>
      <c r="AO13" s="17">
        <v>0.33426587253916301</v>
      </c>
      <c r="AP13" s="17">
        <v>0.343901027538349</v>
      </c>
      <c r="AQ13" s="17">
        <v>0.29692982335566498</v>
      </c>
      <c r="AR13" s="17">
        <v>0.31634898049396298</v>
      </c>
      <c r="AS13" s="17">
        <v>0.34985602764130003</v>
      </c>
      <c r="AT13" s="17"/>
      <c r="AU13" s="17">
        <v>0.31952958241520901</v>
      </c>
      <c r="AV13" s="17">
        <v>0.393979818313418</v>
      </c>
      <c r="AW13" s="17"/>
      <c r="AX13" s="17">
        <v>0.35402852408060898</v>
      </c>
      <c r="AY13" s="17">
        <v>0.34925971425568297</v>
      </c>
      <c r="AZ13" s="17"/>
      <c r="BA13" s="17">
        <v>0.34656400447673102</v>
      </c>
      <c r="BB13" s="17">
        <v>0.36822640828053099</v>
      </c>
      <c r="BC13" s="17"/>
      <c r="BD13" s="17">
        <v>0.34666194838775699</v>
      </c>
      <c r="BE13" s="17"/>
      <c r="BF13" s="17">
        <v>0.33632297547194101</v>
      </c>
      <c r="BG13" s="17"/>
      <c r="BH13" s="17">
        <v>0.32649714267837399</v>
      </c>
      <c r="BI13" s="17"/>
      <c r="BJ13" s="17">
        <v>0.43294596122949902</v>
      </c>
      <c r="BK13" s="17"/>
      <c r="BL13" s="17">
        <v>0.31336387441594599</v>
      </c>
      <c r="BM13" s="17">
        <v>0.448892563129274</v>
      </c>
      <c r="BN13" s="17">
        <v>0.138998126845989</v>
      </c>
      <c r="BO13" s="17">
        <v>0.47302588789577199</v>
      </c>
      <c r="BP13" s="17"/>
      <c r="BQ13" s="17">
        <v>0.40360332691825401</v>
      </c>
      <c r="BR13" s="17">
        <v>0.29039351321835699</v>
      </c>
      <c r="BS13" s="17">
        <v>0.24287043790444199</v>
      </c>
      <c r="BT13" s="17">
        <v>0.32044687263570198</v>
      </c>
      <c r="BU13" s="17">
        <v>0.50435174409495498</v>
      </c>
      <c r="BV13" s="17">
        <v>0.34766809557130401</v>
      </c>
      <c r="BW13" s="17"/>
      <c r="BX13" s="17">
        <v>0.41226525621825499</v>
      </c>
      <c r="BY13" s="17">
        <v>0.30659169190504598</v>
      </c>
      <c r="BZ13" s="17">
        <v>0.28825164456683</v>
      </c>
      <c r="CA13" s="17">
        <v>0.32031199376327602</v>
      </c>
      <c r="CB13" s="17">
        <v>0.523007957623282</v>
      </c>
      <c r="CC13" s="17">
        <v>0.25186147743948401</v>
      </c>
    </row>
    <row r="14" spans="2:81" ht="72.5" x14ac:dyDescent="0.35">
      <c r="B14" s="18" t="s">
        <v>415</v>
      </c>
      <c r="C14" s="17">
        <v>0.26874751239976102</v>
      </c>
      <c r="D14" s="17">
        <v>0.26330837363370901</v>
      </c>
      <c r="E14" s="17">
        <v>0.27248648273745801</v>
      </c>
      <c r="F14" s="17"/>
      <c r="G14" s="17">
        <v>0.36402973710563702</v>
      </c>
      <c r="H14" s="17">
        <v>0.33519400676168298</v>
      </c>
      <c r="I14" s="17">
        <v>0.32973788650406899</v>
      </c>
      <c r="J14" s="17">
        <v>0.263781099873309</v>
      </c>
      <c r="K14" s="17">
        <v>0.19100778346111599</v>
      </c>
      <c r="L14" s="17">
        <v>0.149609620496233</v>
      </c>
      <c r="M14" s="17"/>
      <c r="N14" s="17">
        <v>0.28351061631690699</v>
      </c>
      <c r="O14" s="17">
        <v>0.26426527911112702</v>
      </c>
      <c r="P14" s="17">
        <v>0.25213694522803998</v>
      </c>
      <c r="Q14" s="17">
        <v>0.27096720568696703</v>
      </c>
      <c r="R14" s="17"/>
      <c r="S14" s="17">
        <v>0.337784428472793</v>
      </c>
      <c r="T14" s="17">
        <v>0.21123159199392499</v>
      </c>
      <c r="U14" s="17">
        <v>0.20315412765760399</v>
      </c>
      <c r="V14" s="17">
        <v>0.23851872780000499</v>
      </c>
      <c r="W14" s="17">
        <v>0.28029020467131599</v>
      </c>
      <c r="X14" s="17">
        <v>0.25542698675805198</v>
      </c>
      <c r="Y14" s="17">
        <v>0.26273982709038501</v>
      </c>
      <c r="Z14" s="17">
        <v>0.26532059889371601</v>
      </c>
      <c r="AA14" s="17">
        <v>0.30013123084132998</v>
      </c>
      <c r="AB14" s="17">
        <v>0.23246052186996699</v>
      </c>
      <c r="AC14" s="17">
        <v>0.26963755998772199</v>
      </c>
      <c r="AD14" s="17">
        <v>0.47093623628171</v>
      </c>
      <c r="AE14" s="17"/>
      <c r="AF14" s="17">
        <v>0.26187043657489401</v>
      </c>
      <c r="AG14" s="17">
        <v>0.22888359893849999</v>
      </c>
      <c r="AH14" s="17">
        <v>0.304215875349028</v>
      </c>
      <c r="AI14" s="17">
        <v>0.44422893918448703</v>
      </c>
      <c r="AJ14" s="17"/>
      <c r="AK14" s="17">
        <v>0.294476628957338</v>
      </c>
      <c r="AL14" s="17">
        <v>0.31884175464277498</v>
      </c>
      <c r="AM14" s="17"/>
      <c r="AN14" s="17">
        <v>0.33411702977070601</v>
      </c>
      <c r="AO14" s="17">
        <v>0.26360438544194797</v>
      </c>
      <c r="AP14" s="17">
        <v>0.248571581413467</v>
      </c>
      <c r="AQ14" s="17">
        <v>0.220922756286521</v>
      </c>
      <c r="AR14" s="17">
        <v>0.22809069310712199</v>
      </c>
      <c r="AS14" s="17">
        <v>0.26809072357323999</v>
      </c>
      <c r="AT14" s="17"/>
      <c r="AU14" s="17">
        <v>0.26240399589881502</v>
      </c>
      <c r="AV14" s="17">
        <v>0.27796446870208502</v>
      </c>
      <c r="AW14" s="17"/>
      <c r="AX14" s="17">
        <v>0.284104042359487</v>
      </c>
      <c r="AY14" s="17">
        <v>0.26528054305980803</v>
      </c>
      <c r="AZ14" s="17"/>
      <c r="BA14" s="17">
        <v>0.25734527542213098</v>
      </c>
      <c r="BB14" s="17">
        <v>0.33238092366315702</v>
      </c>
      <c r="BC14" s="17"/>
      <c r="BD14" s="17">
        <v>0.271321111748692</v>
      </c>
      <c r="BE14" s="17"/>
      <c r="BF14" s="17">
        <v>0.26748975836011402</v>
      </c>
      <c r="BG14" s="17"/>
      <c r="BH14" s="17">
        <v>0.26098176753773</v>
      </c>
      <c r="BI14" s="17"/>
      <c r="BJ14" s="17">
        <v>0.3286507447291</v>
      </c>
      <c r="BK14" s="17"/>
      <c r="BL14" s="17">
        <v>0.23088934885443399</v>
      </c>
      <c r="BM14" s="17">
        <v>0.36134041972964598</v>
      </c>
      <c r="BN14" s="17">
        <v>0.16962133485651101</v>
      </c>
      <c r="BO14" s="17">
        <v>0.284044019482941</v>
      </c>
      <c r="BP14" s="17"/>
      <c r="BQ14" s="17">
        <v>0.30958211040022399</v>
      </c>
      <c r="BR14" s="17">
        <v>0.19317557001187599</v>
      </c>
      <c r="BS14" s="17">
        <v>0.27162202250804701</v>
      </c>
      <c r="BT14" s="17">
        <v>0.23151860407865399</v>
      </c>
      <c r="BU14" s="17">
        <v>0.32696115742876902</v>
      </c>
      <c r="BV14" s="17">
        <v>0.26195097479723201</v>
      </c>
      <c r="BW14" s="17"/>
      <c r="BX14" s="17">
        <v>0.29374840604951802</v>
      </c>
      <c r="BY14" s="17">
        <v>0.224026425255377</v>
      </c>
      <c r="BZ14" s="17">
        <v>0.26281468847122502</v>
      </c>
      <c r="CA14" s="17">
        <v>0.27867912045483301</v>
      </c>
      <c r="CB14" s="17">
        <v>0.36657404517997799</v>
      </c>
      <c r="CC14" s="17">
        <v>0.242562906589911</v>
      </c>
    </row>
    <row r="15" spans="2:81" ht="43.5" x14ac:dyDescent="0.35">
      <c r="B15" s="18" t="s">
        <v>413</v>
      </c>
      <c r="C15" s="17">
        <v>0.26361677753889601</v>
      </c>
      <c r="D15" s="17">
        <v>0.268590428349048</v>
      </c>
      <c r="E15" s="17">
        <v>0.25990790965656502</v>
      </c>
      <c r="F15" s="17"/>
      <c r="G15" s="17">
        <v>0.19718782131572399</v>
      </c>
      <c r="H15" s="17">
        <v>0.20811705740273201</v>
      </c>
      <c r="I15" s="17">
        <v>0.20480528974937401</v>
      </c>
      <c r="J15" s="17">
        <v>0.24203843015352</v>
      </c>
      <c r="K15" s="17">
        <v>0.30546803425499103</v>
      </c>
      <c r="L15" s="17">
        <v>0.39813020429812201</v>
      </c>
      <c r="M15" s="17"/>
      <c r="N15" s="17">
        <v>0.25472314434156401</v>
      </c>
      <c r="O15" s="17">
        <v>0.22780634474511899</v>
      </c>
      <c r="P15" s="17">
        <v>0.29466216778301801</v>
      </c>
      <c r="Q15" s="17">
        <v>0.28188076676169299</v>
      </c>
      <c r="R15" s="17"/>
      <c r="S15" s="17">
        <v>0.24100895136533301</v>
      </c>
      <c r="T15" s="17">
        <v>0.27775257240690898</v>
      </c>
      <c r="U15" s="17">
        <v>0.25394840609581398</v>
      </c>
      <c r="V15" s="17">
        <v>0.26337415006919501</v>
      </c>
      <c r="W15" s="17">
        <v>0.25303766604115202</v>
      </c>
      <c r="X15" s="17">
        <v>0.221647534481103</v>
      </c>
      <c r="Y15" s="17">
        <v>0.26823950108980099</v>
      </c>
      <c r="Z15" s="17">
        <v>0.27962166715064402</v>
      </c>
      <c r="AA15" s="17">
        <v>0.27071588955293202</v>
      </c>
      <c r="AB15" s="17">
        <v>0.39059182936497799</v>
      </c>
      <c r="AC15" s="17">
        <v>0.189385150352503</v>
      </c>
      <c r="AD15" s="17">
        <v>0.176113495119437</v>
      </c>
      <c r="AE15" s="17"/>
      <c r="AF15" s="17">
        <v>0.26320523202312501</v>
      </c>
      <c r="AG15" s="17">
        <v>0.389441342659404</v>
      </c>
      <c r="AH15" s="17">
        <v>0.23609563586478999</v>
      </c>
      <c r="AI15" s="17">
        <v>0.18555041197498501</v>
      </c>
      <c r="AJ15" s="17"/>
      <c r="AK15" s="17">
        <v>0.1765844793037</v>
      </c>
      <c r="AL15" s="17">
        <v>0.16902857082241199</v>
      </c>
      <c r="AM15" s="17"/>
      <c r="AN15" s="17">
        <v>0.222999307077691</v>
      </c>
      <c r="AO15" s="17">
        <v>0.28457073567209001</v>
      </c>
      <c r="AP15" s="17">
        <v>0.28958420253850498</v>
      </c>
      <c r="AQ15" s="17">
        <v>0.26214591192153103</v>
      </c>
      <c r="AR15" s="17">
        <v>0.28180209103527998</v>
      </c>
      <c r="AS15" s="17">
        <v>0.267798097353665</v>
      </c>
      <c r="AT15" s="17"/>
      <c r="AU15" s="17">
        <v>0.28405637775283898</v>
      </c>
      <c r="AV15" s="17">
        <v>0.23222542916415201</v>
      </c>
      <c r="AW15" s="17"/>
      <c r="AX15" s="17">
        <v>0.28395603163078598</v>
      </c>
      <c r="AY15" s="17">
        <v>0.25902488272157398</v>
      </c>
      <c r="AZ15" s="17"/>
      <c r="BA15" s="17">
        <v>0.28091336269791201</v>
      </c>
      <c r="BB15" s="17">
        <v>0.17615844113038601</v>
      </c>
      <c r="BC15" s="17"/>
      <c r="BD15" s="17">
        <v>0.30997408845459501</v>
      </c>
      <c r="BE15" s="17"/>
      <c r="BF15" s="17">
        <v>0.29362499029976202</v>
      </c>
      <c r="BG15" s="17"/>
      <c r="BH15" s="17">
        <v>0.39727392616673102</v>
      </c>
      <c r="BI15" s="17"/>
      <c r="BJ15" s="17">
        <v>0.258567430168403</v>
      </c>
      <c r="BK15" s="17"/>
      <c r="BL15" s="17">
        <v>0.123521112730221</v>
      </c>
      <c r="BM15" s="17">
        <v>0.343392535024164</v>
      </c>
      <c r="BN15" s="17">
        <v>0.32784834731101198</v>
      </c>
      <c r="BO15" s="17">
        <v>0.16828948451463099</v>
      </c>
      <c r="BP15" s="17"/>
      <c r="BQ15" s="17">
        <v>0.220886644110976</v>
      </c>
      <c r="BR15" s="17">
        <v>0.36588431460674797</v>
      </c>
      <c r="BS15" s="17">
        <v>0.33901754110259202</v>
      </c>
      <c r="BT15" s="17">
        <v>0.27127671175690898</v>
      </c>
      <c r="BU15" s="17">
        <v>0.21584950172749601</v>
      </c>
      <c r="BV15" s="17">
        <v>0.170400058046241</v>
      </c>
      <c r="BW15" s="17"/>
      <c r="BX15" s="17">
        <v>0.20928319814899499</v>
      </c>
      <c r="BY15" s="17">
        <v>0.30621255483940701</v>
      </c>
      <c r="BZ15" s="17">
        <v>0.34272533908498798</v>
      </c>
      <c r="CA15" s="17">
        <v>0.27618011147167898</v>
      </c>
      <c r="CB15" s="17">
        <v>0.15982410422537199</v>
      </c>
      <c r="CC15" s="17">
        <v>0.16922214485370901</v>
      </c>
    </row>
    <row r="16" spans="2:81" ht="43.5" x14ac:dyDescent="0.35">
      <c r="B16" s="18" t="s">
        <v>461</v>
      </c>
      <c r="C16" s="17">
        <v>0.239268802217665</v>
      </c>
      <c r="D16" s="17">
        <v>0.24070364140463499</v>
      </c>
      <c r="E16" s="17">
        <v>0.23775074416274</v>
      </c>
      <c r="F16" s="17"/>
      <c r="G16" s="17">
        <v>0.32671983591898901</v>
      </c>
      <c r="H16" s="17">
        <v>0.34152313432633002</v>
      </c>
      <c r="I16" s="17">
        <v>0.25637539900810602</v>
      </c>
      <c r="J16" s="17">
        <v>0.22026588064310901</v>
      </c>
      <c r="K16" s="17">
        <v>0.18431849973630801</v>
      </c>
      <c r="L16" s="17">
        <v>0.12916262835230299</v>
      </c>
      <c r="M16" s="17"/>
      <c r="N16" s="17">
        <v>0.30604520011678099</v>
      </c>
      <c r="O16" s="17">
        <v>0.228059536381091</v>
      </c>
      <c r="P16" s="17">
        <v>0.180191185491724</v>
      </c>
      <c r="Q16" s="17">
        <v>0.2224420355709</v>
      </c>
      <c r="R16" s="17"/>
      <c r="S16" s="17">
        <v>0.35633776175270698</v>
      </c>
      <c r="T16" s="17">
        <v>0.19248711422085699</v>
      </c>
      <c r="U16" s="17">
        <v>0.180367416936212</v>
      </c>
      <c r="V16" s="17">
        <v>0.158845052327447</v>
      </c>
      <c r="W16" s="17">
        <v>0.20486397837015699</v>
      </c>
      <c r="X16" s="17">
        <v>0.20707300954883601</v>
      </c>
      <c r="Y16" s="17">
        <v>0.23027793520385401</v>
      </c>
      <c r="Z16" s="17">
        <v>0.32892827061188601</v>
      </c>
      <c r="AA16" s="17">
        <v>0.225465054027155</v>
      </c>
      <c r="AB16" s="17">
        <v>0.35341804903005702</v>
      </c>
      <c r="AC16" s="17">
        <v>0.15066993851300101</v>
      </c>
      <c r="AD16" s="17">
        <v>0.20337268878711401</v>
      </c>
      <c r="AE16" s="17"/>
      <c r="AF16" s="17">
        <v>0.21839320305009399</v>
      </c>
      <c r="AG16" s="17">
        <v>0.34166096948572799</v>
      </c>
      <c r="AH16" s="17">
        <v>0.15313096678757299</v>
      </c>
      <c r="AI16" s="17">
        <v>0.23652860932344</v>
      </c>
      <c r="AJ16" s="17"/>
      <c r="AK16" s="17">
        <v>0.40020003144485999</v>
      </c>
      <c r="AL16" s="17">
        <v>0.31591124296419798</v>
      </c>
      <c r="AM16" s="17"/>
      <c r="AN16" s="17">
        <v>0.38157897872482799</v>
      </c>
      <c r="AO16" s="17">
        <v>0.21237498135372401</v>
      </c>
      <c r="AP16" s="17">
        <v>0.22655555120913901</v>
      </c>
      <c r="AQ16" s="17">
        <v>0.166486060695374</v>
      </c>
      <c r="AR16" s="17">
        <v>0.113719357497946</v>
      </c>
      <c r="AS16" s="17">
        <v>0.20405725734664101</v>
      </c>
      <c r="AT16" s="17"/>
      <c r="AU16" s="17">
        <v>0.228066960725226</v>
      </c>
      <c r="AV16" s="17">
        <v>0.25394264035643499</v>
      </c>
      <c r="AW16" s="17"/>
      <c r="AX16" s="17">
        <v>0.21037982266739</v>
      </c>
      <c r="AY16" s="17">
        <v>0.24579092711345901</v>
      </c>
      <c r="AZ16" s="17"/>
      <c r="BA16" s="17">
        <v>0.20696016581401</v>
      </c>
      <c r="BB16" s="17">
        <v>0.40507773600626401</v>
      </c>
      <c r="BC16" s="17"/>
      <c r="BD16" s="17">
        <v>0.227677080745883</v>
      </c>
      <c r="BE16" s="17"/>
      <c r="BF16" s="17">
        <v>0.207036306575234</v>
      </c>
      <c r="BG16" s="17"/>
      <c r="BH16" s="17">
        <v>0.36090305229581499</v>
      </c>
      <c r="BI16" s="17"/>
      <c r="BJ16" s="17">
        <v>0.15431497470247099</v>
      </c>
      <c r="BK16" s="17"/>
      <c r="BL16" s="17">
        <v>0.16050035667491899</v>
      </c>
      <c r="BM16" s="17">
        <v>0.33432384937488702</v>
      </c>
      <c r="BN16" s="17">
        <v>0.1104265135265</v>
      </c>
      <c r="BO16" s="17">
        <v>0.29940909194724602</v>
      </c>
      <c r="BP16" s="17"/>
      <c r="BQ16" s="17">
        <v>0.30108678548992102</v>
      </c>
      <c r="BR16" s="17">
        <v>0.17436689750506101</v>
      </c>
      <c r="BS16" s="17">
        <v>0.15572797927107701</v>
      </c>
      <c r="BT16" s="17">
        <v>0.23404037227266</v>
      </c>
      <c r="BU16" s="17">
        <v>0.292117715718959</v>
      </c>
      <c r="BV16" s="17">
        <v>0.24489441829061601</v>
      </c>
      <c r="BW16" s="17"/>
      <c r="BX16" s="17">
        <v>0.33765519510486502</v>
      </c>
      <c r="BY16" s="17">
        <v>0.20823908814900699</v>
      </c>
      <c r="BZ16" s="17">
        <v>0.15786893858828799</v>
      </c>
      <c r="CA16" s="17">
        <v>0.233861687694286</v>
      </c>
      <c r="CB16" s="17">
        <v>0.32904091586772499</v>
      </c>
      <c r="CC16" s="17">
        <v>0.16762594722187199</v>
      </c>
    </row>
    <row r="17" spans="2:81" x14ac:dyDescent="0.35">
      <c r="B17" s="18" t="s">
        <v>87</v>
      </c>
      <c r="C17" s="19">
        <v>2.0642122070704701E-2</v>
      </c>
      <c r="D17" s="19">
        <v>1.8086587870387201E-2</v>
      </c>
      <c r="E17" s="19">
        <v>2.3298838031849699E-2</v>
      </c>
      <c r="F17" s="19"/>
      <c r="G17" s="19">
        <v>1.9313167184195099E-2</v>
      </c>
      <c r="H17" s="19">
        <v>1.5268240516246701E-2</v>
      </c>
      <c r="I17" s="19">
        <v>2.5169705708402601E-2</v>
      </c>
      <c r="J17" s="19">
        <v>1.35826959669585E-2</v>
      </c>
      <c r="K17" s="19">
        <v>1.88882438053487E-2</v>
      </c>
      <c r="L17" s="19">
        <v>2.9418252159302799E-2</v>
      </c>
      <c r="M17" s="19"/>
      <c r="N17" s="19">
        <v>1.22660920447707E-2</v>
      </c>
      <c r="O17" s="19">
        <v>2.32251357165323E-2</v>
      </c>
      <c r="P17" s="19">
        <v>1.9150917753219001E-2</v>
      </c>
      <c r="Q17" s="19">
        <v>2.9743048446540899E-2</v>
      </c>
      <c r="R17" s="19"/>
      <c r="S17" s="19">
        <v>1.7095300476599198E-2</v>
      </c>
      <c r="T17" s="19">
        <v>2.1047091383517898E-2</v>
      </c>
      <c r="U17" s="19">
        <v>3.9363752451185598E-2</v>
      </c>
      <c r="V17" s="19">
        <v>3.2273280921306199E-2</v>
      </c>
      <c r="W17" s="19">
        <v>8.8524135253067893E-3</v>
      </c>
      <c r="X17" s="19">
        <v>2.6206846833986101E-2</v>
      </c>
      <c r="Y17" s="19">
        <v>2.17455117516832E-2</v>
      </c>
      <c r="Z17" s="19">
        <v>1.3329998833990201E-2</v>
      </c>
      <c r="AA17" s="19">
        <v>1.72749271151405E-2</v>
      </c>
      <c r="AB17" s="19">
        <v>1.6051411586884501E-2</v>
      </c>
      <c r="AC17" s="19">
        <v>1.7352058372966501E-2</v>
      </c>
      <c r="AD17" s="19">
        <v>0</v>
      </c>
      <c r="AE17" s="19"/>
      <c r="AF17" s="19">
        <v>2.2122964492435501E-2</v>
      </c>
      <c r="AG17" s="19">
        <v>1.36577712025248E-2</v>
      </c>
      <c r="AH17" s="19">
        <v>6.5484367778295503E-3</v>
      </c>
      <c r="AI17" s="19">
        <v>0</v>
      </c>
      <c r="AJ17" s="19"/>
      <c r="AK17" s="19">
        <v>2.9380222543234E-2</v>
      </c>
      <c r="AL17" s="19">
        <v>1.6656432222160698E-2</v>
      </c>
      <c r="AM17" s="19"/>
      <c r="AN17" s="19">
        <v>1.7762812870701899E-2</v>
      </c>
      <c r="AO17" s="19">
        <v>2.12297192563057E-2</v>
      </c>
      <c r="AP17" s="19">
        <v>1.9045252977396902E-2</v>
      </c>
      <c r="AQ17" s="19">
        <v>2.7437985491926001E-2</v>
      </c>
      <c r="AR17" s="19">
        <v>1.08623909010359E-2</v>
      </c>
      <c r="AS17" s="19">
        <v>3.5059061962173302E-2</v>
      </c>
      <c r="AT17" s="19"/>
      <c r="AU17" s="19">
        <v>1.6575508291633699E-2</v>
      </c>
      <c r="AV17" s="19">
        <v>2.6603075316935201E-2</v>
      </c>
      <c r="AW17" s="19"/>
      <c r="AX17" s="19">
        <v>1.8059194731118899E-2</v>
      </c>
      <c r="AY17" s="19">
        <v>2.1225257057394802E-2</v>
      </c>
      <c r="AZ17" s="19"/>
      <c r="BA17" s="19">
        <v>1.9741531797391201E-2</v>
      </c>
      <c r="BB17" s="19">
        <v>2.5655791326085101E-2</v>
      </c>
      <c r="BC17" s="19"/>
      <c r="BD17" s="19">
        <v>1.7951045968061598E-2</v>
      </c>
      <c r="BE17" s="19"/>
      <c r="BF17" s="19">
        <v>2.1153968125211298E-2</v>
      </c>
      <c r="BG17" s="19"/>
      <c r="BH17" s="19">
        <v>1.58225933375702E-2</v>
      </c>
      <c r="BI17" s="19"/>
      <c r="BJ17" s="19">
        <v>0</v>
      </c>
      <c r="BK17" s="19"/>
      <c r="BL17" s="19">
        <v>3.0583899774417E-2</v>
      </c>
      <c r="BM17" s="19">
        <v>1.2016870702690899E-2</v>
      </c>
      <c r="BN17" s="19">
        <v>2.60286573540306E-2</v>
      </c>
      <c r="BO17" s="19">
        <v>2.0481174777334198E-2</v>
      </c>
      <c r="BP17" s="19"/>
      <c r="BQ17" s="19">
        <v>1.59263802591459E-2</v>
      </c>
      <c r="BR17" s="19">
        <v>1.7009770553815501E-2</v>
      </c>
      <c r="BS17" s="19">
        <v>1.7900270744553901E-2</v>
      </c>
      <c r="BT17" s="19">
        <v>1.1468015054061399E-2</v>
      </c>
      <c r="BU17" s="19">
        <v>4.1977273676896798E-2</v>
      </c>
      <c r="BV17" s="19">
        <v>3.2387846403824E-2</v>
      </c>
      <c r="BW17" s="19"/>
      <c r="BX17" s="19">
        <v>1.38787041499256E-2</v>
      </c>
      <c r="BY17" s="19">
        <v>1.6813954435243798E-2</v>
      </c>
      <c r="BZ17" s="19">
        <v>1.9145638808411199E-2</v>
      </c>
      <c r="CA17" s="19">
        <v>1.34679315858297E-2</v>
      </c>
      <c r="CB17" s="19">
        <v>3.54802402912082E-2</v>
      </c>
      <c r="CC17" s="19">
        <v>2.7152575851747299E-2</v>
      </c>
    </row>
    <row r="18" spans="2:81" x14ac:dyDescent="0.35">
      <c r="B18" s="16" t="s">
        <v>630</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CC30"/>
  <sheetViews>
    <sheetView showGridLines="0" workbookViewId="0">
      <pane xSplit="2" topLeftCell="BF1" activePane="topRight" state="frozen"/>
      <selection pane="topRight" activeCell="BJ10" sqref="BJ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478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3297</v>
      </c>
      <c r="D7" s="10">
        <v>1622</v>
      </c>
      <c r="E7" s="10">
        <v>1667</v>
      </c>
      <c r="F7" s="10"/>
      <c r="G7" s="10">
        <v>456</v>
      </c>
      <c r="H7" s="10">
        <v>522</v>
      </c>
      <c r="I7" s="10">
        <v>551</v>
      </c>
      <c r="J7" s="10">
        <v>579</v>
      </c>
      <c r="K7" s="10">
        <v>488</v>
      </c>
      <c r="L7" s="10">
        <v>701</v>
      </c>
      <c r="M7" s="10"/>
      <c r="N7" s="10">
        <v>979</v>
      </c>
      <c r="O7" s="10">
        <v>854</v>
      </c>
      <c r="P7" s="10">
        <v>703</v>
      </c>
      <c r="Q7" s="10">
        <v>748</v>
      </c>
      <c r="R7" s="10"/>
      <c r="S7" s="10">
        <v>495</v>
      </c>
      <c r="T7" s="10">
        <v>453</v>
      </c>
      <c r="U7" s="10">
        <v>237</v>
      </c>
      <c r="V7" s="10">
        <v>276</v>
      </c>
      <c r="W7" s="10">
        <v>236</v>
      </c>
      <c r="X7" s="10">
        <v>256</v>
      </c>
      <c r="Y7" s="10">
        <v>268</v>
      </c>
      <c r="Z7" s="10">
        <v>141</v>
      </c>
      <c r="AA7" s="10">
        <v>367</v>
      </c>
      <c r="AB7" s="10">
        <v>298</v>
      </c>
      <c r="AC7" s="10">
        <v>167</v>
      </c>
      <c r="AD7" s="10">
        <v>103</v>
      </c>
      <c r="AE7" s="10"/>
      <c r="AF7" s="10">
        <v>2529</v>
      </c>
      <c r="AG7" s="10">
        <v>277</v>
      </c>
      <c r="AH7" s="10">
        <v>153</v>
      </c>
      <c r="AI7" s="10">
        <v>102</v>
      </c>
      <c r="AJ7" s="10"/>
      <c r="AK7" s="10">
        <v>236</v>
      </c>
      <c r="AL7" s="10">
        <v>278</v>
      </c>
      <c r="AM7" s="10"/>
      <c r="AN7" s="10">
        <v>850</v>
      </c>
      <c r="AO7" s="10">
        <v>895</v>
      </c>
      <c r="AP7" s="10">
        <v>409</v>
      </c>
      <c r="AQ7" s="10">
        <v>602</v>
      </c>
      <c r="AR7" s="10">
        <v>387</v>
      </c>
      <c r="AS7" s="10">
        <v>153</v>
      </c>
      <c r="AT7" s="10"/>
      <c r="AU7" s="10">
        <v>1965</v>
      </c>
      <c r="AV7" s="10">
        <v>1324</v>
      </c>
      <c r="AW7" s="10"/>
      <c r="AX7" s="10">
        <v>617</v>
      </c>
      <c r="AY7" s="10">
        <v>2680</v>
      </c>
      <c r="AZ7" s="10"/>
      <c r="BA7" s="10">
        <v>2766</v>
      </c>
      <c r="BB7" s="10">
        <v>519</v>
      </c>
      <c r="BC7" s="10"/>
      <c r="BD7" s="10">
        <v>1983</v>
      </c>
      <c r="BE7" s="10"/>
      <c r="BF7" s="10">
        <v>1782</v>
      </c>
      <c r="BG7" s="10"/>
      <c r="BH7" s="10">
        <v>239</v>
      </c>
      <c r="BI7" s="10"/>
      <c r="BJ7" s="10">
        <v>121</v>
      </c>
      <c r="BK7" s="10"/>
      <c r="BL7" s="10">
        <v>386</v>
      </c>
      <c r="BM7" s="10">
        <v>1017</v>
      </c>
      <c r="BN7" s="10">
        <v>971</v>
      </c>
      <c r="BO7" s="10">
        <v>923</v>
      </c>
      <c r="BP7" s="10"/>
      <c r="BQ7" s="10">
        <v>1104</v>
      </c>
      <c r="BR7" s="10">
        <v>703</v>
      </c>
      <c r="BS7" s="10">
        <v>385</v>
      </c>
      <c r="BT7" s="10">
        <v>333</v>
      </c>
      <c r="BU7" s="10">
        <v>179</v>
      </c>
      <c r="BV7" s="10">
        <v>391</v>
      </c>
      <c r="BW7" s="10"/>
      <c r="BX7" s="10">
        <v>781</v>
      </c>
      <c r="BY7" s="10">
        <v>582</v>
      </c>
      <c r="BZ7" s="10">
        <v>722</v>
      </c>
      <c r="CA7" s="10">
        <v>382</v>
      </c>
      <c r="CB7" s="10">
        <v>210</v>
      </c>
      <c r="CC7" s="10">
        <v>175</v>
      </c>
    </row>
    <row r="8" spans="2:81" ht="30" customHeight="1" x14ac:dyDescent="0.35">
      <c r="B8" s="11" t="s">
        <v>20</v>
      </c>
      <c r="C8" s="11">
        <v>3299</v>
      </c>
      <c r="D8" s="11">
        <v>1651</v>
      </c>
      <c r="E8" s="11">
        <v>1641</v>
      </c>
      <c r="F8" s="11"/>
      <c r="G8" s="11">
        <v>466</v>
      </c>
      <c r="H8" s="11">
        <v>576</v>
      </c>
      <c r="I8" s="11">
        <v>574</v>
      </c>
      <c r="J8" s="11">
        <v>568</v>
      </c>
      <c r="K8" s="11">
        <v>454</v>
      </c>
      <c r="L8" s="11">
        <v>662</v>
      </c>
      <c r="M8" s="11"/>
      <c r="N8" s="11">
        <v>945</v>
      </c>
      <c r="O8" s="11">
        <v>854</v>
      </c>
      <c r="P8" s="11">
        <v>727</v>
      </c>
      <c r="Q8" s="11">
        <v>760</v>
      </c>
      <c r="R8" s="11"/>
      <c r="S8" s="11">
        <v>492</v>
      </c>
      <c r="T8" s="11">
        <v>430</v>
      </c>
      <c r="U8" s="11">
        <v>259</v>
      </c>
      <c r="V8" s="11">
        <v>299</v>
      </c>
      <c r="W8" s="11">
        <v>237</v>
      </c>
      <c r="X8" s="11">
        <v>284</v>
      </c>
      <c r="Y8" s="11">
        <v>258</v>
      </c>
      <c r="Z8" s="11">
        <v>133</v>
      </c>
      <c r="AA8" s="11">
        <v>359</v>
      </c>
      <c r="AB8" s="11">
        <v>290</v>
      </c>
      <c r="AC8" s="11">
        <v>160</v>
      </c>
      <c r="AD8" s="11">
        <v>99</v>
      </c>
      <c r="AE8" s="11"/>
      <c r="AF8" s="11">
        <v>2547</v>
      </c>
      <c r="AG8" s="11">
        <v>268</v>
      </c>
      <c r="AH8" s="11">
        <v>147</v>
      </c>
      <c r="AI8" s="11">
        <v>98</v>
      </c>
      <c r="AJ8" s="11"/>
      <c r="AK8" s="11">
        <v>239</v>
      </c>
      <c r="AL8" s="11">
        <v>278</v>
      </c>
      <c r="AM8" s="11"/>
      <c r="AN8" s="11">
        <v>876</v>
      </c>
      <c r="AO8" s="11">
        <v>885</v>
      </c>
      <c r="AP8" s="11">
        <v>410</v>
      </c>
      <c r="AQ8" s="11">
        <v>596</v>
      </c>
      <c r="AR8" s="11">
        <v>378</v>
      </c>
      <c r="AS8" s="11">
        <v>154</v>
      </c>
      <c r="AT8" s="11"/>
      <c r="AU8" s="11">
        <v>1948</v>
      </c>
      <c r="AV8" s="11">
        <v>1343</v>
      </c>
      <c r="AW8" s="11"/>
      <c r="AX8" s="11">
        <v>609</v>
      </c>
      <c r="AY8" s="11">
        <v>2690</v>
      </c>
      <c r="AZ8" s="11"/>
      <c r="BA8" s="11">
        <v>2750</v>
      </c>
      <c r="BB8" s="11">
        <v>538</v>
      </c>
      <c r="BC8" s="11"/>
      <c r="BD8" s="11">
        <v>1984</v>
      </c>
      <c r="BE8" s="11"/>
      <c r="BF8" s="11">
        <v>1792</v>
      </c>
      <c r="BG8" s="11"/>
      <c r="BH8" s="11">
        <v>231</v>
      </c>
      <c r="BI8" s="11"/>
      <c r="BJ8" s="11">
        <v>116</v>
      </c>
      <c r="BK8" s="11"/>
      <c r="BL8" s="11">
        <v>385</v>
      </c>
      <c r="BM8" s="11">
        <v>1035</v>
      </c>
      <c r="BN8" s="11">
        <v>949</v>
      </c>
      <c r="BO8" s="11">
        <v>931</v>
      </c>
      <c r="BP8" s="11"/>
      <c r="BQ8" s="11">
        <v>1114</v>
      </c>
      <c r="BR8" s="11">
        <v>696</v>
      </c>
      <c r="BS8" s="11">
        <v>387</v>
      </c>
      <c r="BT8" s="11">
        <v>331</v>
      </c>
      <c r="BU8" s="11">
        <v>181</v>
      </c>
      <c r="BV8" s="11">
        <v>394</v>
      </c>
      <c r="BW8" s="11"/>
      <c r="BX8" s="11">
        <v>790</v>
      </c>
      <c r="BY8" s="11">
        <v>582</v>
      </c>
      <c r="BZ8" s="11">
        <v>719</v>
      </c>
      <c r="CA8" s="11">
        <v>382</v>
      </c>
      <c r="CB8" s="11">
        <v>215</v>
      </c>
      <c r="CC8" s="11">
        <v>177</v>
      </c>
    </row>
    <row r="9" spans="2:81" ht="29" x14ac:dyDescent="0.35">
      <c r="B9" s="18" t="s">
        <v>463</v>
      </c>
      <c r="C9" s="17">
        <v>0.55972286062723597</v>
      </c>
      <c r="D9" s="17">
        <v>0.51213306885920995</v>
      </c>
      <c r="E9" s="17">
        <v>0.60670736048354601</v>
      </c>
      <c r="F9" s="17"/>
      <c r="G9" s="17">
        <v>0.415339642711887</v>
      </c>
      <c r="H9" s="17">
        <v>0.54096431014104795</v>
      </c>
      <c r="I9" s="17">
        <v>0.56077283958166801</v>
      </c>
      <c r="J9" s="17">
        <v>0.58824831472264305</v>
      </c>
      <c r="K9" s="17">
        <v>0.61924551109838399</v>
      </c>
      <c r="L9" s="17">
        <v>0.61156148805216004</v>
      </c>
      <c r="M9" s="17"/>
      <c r="N9" s="17">
        <v>0.57451635721180405</v>
      </c>
      <c r="O9" s="17">
        <v>0.58318813097771505</v>
      </c>
      <c r="P9" s="17">
        <v>0.53439177690769002</v>
      </c>
      <c r="Q9" s="17">
        <v>0.53595061957503098</v>
      </c>
      <c r="R9" s="17"/>
      <c r="S9" s="17">
        <v>0.475097774153178</v>
      </c>
      <c r="T9" s="17">
        <v>0.59485348580431996</v>
      </c>
      <c r="U9" s="17">
        <v>0.63413609588876896</v>
      </c>
      <c r="V9" s="17">
        <v>0.55587663457597902</v>
      </c>
      <c r="W9" s="17">
        <v>0.58185216326024303</v>
      </c>
      <c r="X9" s="17">
        <v>0.53456111754657398</v>
      </c>
      <c r="Y9" s="17">
        <v>0.53260275753832098</v>
      </c>
      <c r="Z9" s="17">
        <v>0.55080489134046495</v>
      </c>
      <c r="AA9" s="17">
        <v>0.52890918543976395</v>
      </c>
      <c r="AB9" s="17">
        <v>0.63563132241090603</v>
      </c>
      <c r="AC9" s="17">
        <v>0.60526087982695898</v>
      </c>
      <c r="AD9" s="17">
        <v>0.56222159994308896</v>
      </c>
      <c r="AE9" s="17"/>
      <c r="AF9" s="17">
        <v>0.54663838535014597</v>
      </c>
      <c r="AG9" s="17">
        <v>0.64161865766881998</v>
      </c>
      <c r="AH9" s="17">
        <v>0.57013700760269903</v>
      </c>
      <c r="AI9" s="17">
        <v>0.55072418595253003</v>
      </c>
      <c r="AJ9" s="17"/>
      <c r="AK9" s="17">
        <v>0.60461215422451098</v>
      </c>
      <c r="AL9" s="17">
        <v>0.53276586410013504</v>
      </c>
      <c r="AM9" s="17"/>
      <c r="AN9" s="17">
        <v>0.49345855918908699</v>
      </c>
      <c r="AO9" s="17">
        <v>0.57709399222305002</v>
      </c>
      <c r="AP9" s="17">
        <v>0.58501476652246498</v>
      </c>
      <c r="AQ9" s="17">
        <v>0.58715852107264299</v>
      </c>
      <c r="AR9" s="17">
        <v>0.58489130137178502</v>
      </c>
      <c r="AS9" s="17">
        <v>0.60565822587989904</v>
      </c>
      <c r="AT9" s="17"/>
      <c r="AU9" s="17">
        <v>0.55753204787533495</v>
      </c>
      <c r="AV9" s="17">
        <v>0.56326032119519598</v>
      </c>
      <c r="AW9" s="17"/>
      <c r="AX9" s="17">
        <v>0.57322180399497702</v>
      </c>
      <c r="AY9" s="17">
        <v>0.55666541150502502</v>
      </c>
      <c r="AZ9" s="17"/>
      <c r="BA9" s="17">
        <v>0.57614247259870499</v>
      </c>
      <c r="BB9" s="17">
        <v>0.47736313138640601</v>
      </c>
      <c r="BC9" s="17"/>
      <c r="BD9" s="17">
        <v>0.56859583899835398</v>
      </c>
      <c r="BE9" s="17"/>
      <c r="BF9" s="17">
        <v>0.55871980436650903</v>
      </c>
      <c r="BG9" s="17"/>
      <c r="BH9" s="17">
        <v>0.66761308267886299</v>
      </c>
      <c r="BI9" s="17"/>
      <c r="BJ9" s="17">
        <v>0.56125359042805101</v>
      </c>
      <c r="BK9" s="17"/>
      <c r="BL9" s="17">
        <v>0.50848593721933</v>
      </c>
      <c r="BM9" s="17">
        <v>0.56032544357110603</v>
      </c>
      <c r="BN9" s="17">
        <v>0.54618061155352804</v>
      </c>
      <c r="BO9" s="17">
        <v>0.594045561376358</v>
      </c>
      <c r="BP9" s="17"/>
      <c r="BQ9" s="17">
        <v>0.55067082318379701</v>
      </c>
      <c r="BR9" s="17">
        <v>0.58172366520530105</v>
      </c>
      <c r="BS9" s="17">
        <v>0.528806921641234</v>
      </c>
      <c r="BT9" s="17">
        <v>0.49299860637319598</v>
      </c>
      <c r="BU9" s="17">
        <v>0.57748489738641495</v>
      </c>
      <c r="BV9" s="17">
        <v>0.61858669320868698</v>
      </c>
      <c r="BW9" s="17"/>
      <c r="BX9" s="17">
        <v>0.52990343484435098</v>
      </c>
      <c r="BY9" s="17">
        <v>0.56044254455297904</v>
      </c>
      <c r="BZ9" s="17">
        <v>0.58187679676611004</v>
      </c>
      <c r="CA9" s="17">
        <v>0.52768997317907795</v>
      </c>
      <c r="CB9" s="17">
        <v>0.57192191400542303</v>
      </c>
      <c r="CC9" s="17">
        <v>0.52916484728971303</v>
      </c>
    </row>
    <row r="10" spans="2:81" ht="58" x14ac:dyDescent="0.35">
      <c r="B10" s="18" t="s">
        <v>464</v>
      </c>
      <c r="C10" s="17">
        <v>0.32497222327317998</v>
      </c>
      <c r="D10" s="17">
        <v>0.31260969823242502</v>
      </c>
      <c r="E10" s="17">
        <v>0.338414604279274</v>
      </c>
      <c r="F10" s="17"/>
      <c r="G10" s="17">
        <v>0.27647815170564399</v>
      </c>
      <c r="H10" s="17">
        <v>0.297219194189004</v>
      </c>
      <c r="I10" s="17">
        <v>0.28004109547508499</v>
      </c>
      <c r="J10" s="17">
        <v>0.30970464717463098</v>
      </c>
      <c r="K10" s="17">
        <v>0.32959199843220199</v>
      </c>
      <c r="L10" s="17">
        <v>0.43218277045377002</v>
      </c>
      <c r="M10" s="17"/>
      <c r="N10" s="17">
        <v>0.31139684890270602</v>
      </c>
      <c r="O10" s="17">
        <v>0.303541525366958</v>
      </c>
      <c r="P10" s="17">
        <v>0.34824855673933303</v>
      </c>
      <c r="Q10" s="17">
        <v>0.34033754515020298</v>
      </c>
      <c r="R10" s="17"/>
      <c r="S10" s="17">
        <v>0.29333618155598901</v>
      </c>
      <c r="T10" s="17">
        <v>0.319725495194007</v>
      </c>
      <c r="U10" s="17">
        <v>0.34409427799472603</v>
      </c>
      <c r="V10" s="17">
        <v>0.33608194461965601</v>
      </c>
      <c r="W10" s="17">
        <v>0.41967952407749798</v>
      </c>
      <c r="X10" s="17">
        <v>0.35112583019399801</v>
      </c>
      <c r="Y10" s="17">
        <v>0.323031933482328</v>
      </c>
      <c r="Z10" s="17">
        <v>0.330391609002464</v>
      </c>
      <c r="AA10" s="17">
        <v>0.31385917853488798</v>
      </c>
      <c r="AB10" s="17">
        <v>0.27397002202491799</v>
      </c>
      <c r="AC10" s="17">
        <v>0.33300866067222401</v>
      </c>
      <c r="AD10" s="17">
        <v>0.29413051877632901</v>
      </c>
      <c r="AE10" s="17"/>
      <c r="AF10" s="17">
        <v>0.33420294603654699</v>
      </c>
      <c r="AG10" s="17">
        <v>0.30400550515673902</v>
      </c>
      <c r="AH10" s="17">
        <v>0.36243823837703198</v>
      </c>
      <c r="AI10" s="17">
        <v>0.29800936885816598</v>
      </c>
      <c r="AJ10" s="17"/>
      <c r="AK10" s="17">
        <v>0.23796617477635201</v>
      </c>
      <c r="AL10" s="17">
        <v>0.25084143605854198</v>
      </c>
      <c r="AM10" s="17"/>
      <c r="AN10" s="17">
        <v>0.27274237724887901</v>
      </c>
      <c r="AO10" s="17">
        <v>0.33186511192055901</v>
      </c>
      <c r="AP10" s="17">
        <v>0.34390733282602898</v>
      </c>
      <c r="AQ10" s="17">
        <v>0.35281248829045198</v>
      </c>
      <c r="AR10" s="17">
        <v>0.363676024209444</v>
      </c>
      <c r="AS10" s="17">
        <v>0.33174838194547501</v>
      </c>
      <c r="AT10" s="17"/>
      <c r="AU10" s="17">
        <v>0.35459810587662899</v>
      </c>
      <c r="AV10" s="17">
        <v>0.28154643038781202</v>
      </c>
      <c r="AW10" s="17"/>
      <c r="AX10" s="17">
        <v>0.36200872005597601</v>
      </c>
      <c r="AY10" s="17">
        <v>0.31658362562568099</v>
      </c>
      <c r="AZ10" s="17"/>
      <c r="BA10" s="17">
        <v>0.33927813523698303</v>
      </c>
      <c r="BB10" s="17">
        <v>0.25337600486431799</v>
      </c>
      <c r="BC10" s="17"/>
      <c r="BD10" s="17">
        <v>0.38548876574558999</v>
      </c>
      <c r="BE10" s="17"/>
      <c r="BF10" s="17">
        <v>0.38914650780792698</v>
      </c>
      <c r="BG10" s="17"/>
      <c r="BH10" s="17">
        <v>0.32537636097988099</v>
      </c>
      <c r="BI10" s="17"/>
      <c r="BJ10" s="17">
        <v>0.392229597861663</v>
      </c>
      <c r="BK10" s="17"/>
      <c r="BL10" s="17">
        <v>0.14439691093982601</v>
      </c>
      <c r="BM10" s="17">
        <v>0.408766929273774</v>
      </c>
      <c r="BN10" s="17">
        <v>0.38167786346774801</v>
      </c>
      <c r="BO10" s="17">
        <v>0.24859304978021901</v>
      </c>
      <c r="BP10" s="17"/>
      <c r="BQ10" s="17">
        <v>0.292067186271882</v>
      </c>
      <c r="BR10" s="17">
        <v>0.40269399720056798</v>
      </c>
      <c r="BS10" s="17">
        <v>0.39285955121157201</v>
      </c>
      <c r="BT10" s="17">
        <v>0.30500363807547298</v>
      </c>
      <c r="BU10" s="17">
        <v>0.27697113749941799</v>
      </c>
      <c r="BV10" s="17">
        <v>0.25500810456998002</v>
      </c>
      <c r="BW10" s="17"/>
      <c r="BX10" s="17">
        <v>0.27548486849146903</v>
      </c>
      <c r="BY10" s="17">
        <v>0.356335901705988</v>
      </c>
      <c r="BZ10" s="17">
        <v>0.40824162275531201</v>
      </c>
      <c r="CA10" s="17">
        <v>0.34030178726949101</v>
      </c>
      <c r="CB10" s="17">
        <v>0.24102624363230399</v>
      </c>
      <c r="CC10" s="17">
        <v>0.228223828188201</v>
      </c>
    </row>
    <row r="11" spans="2:81" ht="43.5" x14ac:dyDescent="0.35">
      <c r="B11" s="18" t="s">
        <v>465</v>
      </c>
      <c r="C11" s="17">
        <v>0.27474254911867502</v>
      </c>
      <c r="D11" s="17">
        <v>0.27064816192577701</v>
      </c>
      <c r="E11" s="17">
        <v>0.27773607264765798</v>
      </c>
      <c r="F11" s="17"/>
      <c r="G11" s="17">
        <v>0.26682383689804301</v>
      </c>
      <c r="H11" s="17">
        <v>0.30997689795672401</v>
      </c>
      <c r="I11" s="17">
        <v>0.27910016329422099</v>
      </c>
      <c r="J11" s="17">
        <v>0.27983693448629798</v>
      </c>
      <c r="K11" s="17">
        <v>0.24415257550073199</v>
      </c>
      <c r="L11" s="17">
        <v>0.26250074632746101</v>
      </c>
      <c r="M11" s="17"/>
      <c r="N11" s="17">
        <v>0.29008626383751301</v>
      </c>
      <c r="O11" s="17">
        <v>0.28042032889280699</v>
      </c>
      <c r="P11" s="17">
        <v>0.24907939918495101</v>
      </c>
      <c r="Q11" s="17">
        <v>0.271967460412398</v>
      </c>
      <c r="R11" s="17"/>
      <c r="S11" s="17">
        <v>0.30613865987566102</v>
      </c>
      <c r="T11" s="17">
        <v>0.27568574484663999</v>
      </c>
      <c r="U11" s="17">
        <v>0.27931437922323399</v>
      </c>
      <c r="V11" s="17">
        <v>0.24314973868870601</v>
      </c>
      <c r="W11" s="17">
        <v>0.29385242428891001</v>
      </c>
      <c r="X11" s="17">
        <v>0.30764587450588199</v>
      </c>
      <c r="Y11" s="17">
        <v>0.23027042729452599</v>
      </c>
      <c r="Z11" s="17">
        <v>0.27923316404890802</v>
      </c>
      <c r="AA11" s="17">
        <v>0.27818342694877202</v>
      </c>
      <c r="AB11" s="17">
        <v>0.26246986118631399</v>
      </c>
      <c r="AC11" s="17">
        <v>0.22234206889501801</v>
      </c>
      <c r="AD11" s="17">
        <v>0.275867262457127</v>
      </c>
      <c r="AE11" s="17"/>
      <c r="AF11" s="17">
        <v>0.27632706841201199</v>
      </c>
      <c r="AG11" s="17">
        <v>0.26702600771082102</v>
      </c>
      <c r="AH11" s="17">
        <v>0.26312811934272101</v>
      </c>
      <c r="AI11" s="17">
        <v>0.239000280233682</v>
      </c>
      <c r="AJ11" s="17"/>
      <c r="AK11" s="17">
        <v>0.28830567522494199</v>
      </c>
      <c r="AL11" s="17">
        <v>0.27543654538150297</v>
      </c>
      <c r="AM11" s="17"/>
      <c r="AN11" s="17">
        <v>0.30553468432838299</v>
      </c>
      <c r="AO11" s="17">
        <v>0.25825237259505002</v>
      </c>
      <c r="AP11" s="17">
        <v>0.24815098570380301</v>
      </c>
      <c r="AQ11" s="17">
        <v>0.286024350754985</v>
      </c>
      <c r="AR11" s="17">
        <v>0.25332565908687599</v>
      </c>
      <c r="AS11" s="17">
        <v>0.27600343409872002</v>
      </c>
      <c r="AT11" s="17"/>
      <c r="AU11" s="17">
        <v>0.28085348599701498</v>
      </c>
      <c r="AV11" s="17">
        <v>0.26669248961484898</v>
      </c>
      <c r="AW11" s="17"/>
      <c r="AX11" s="17">
        <v>0.29731686761824699</v>
      </c>
      <c r="AY11" s="17">
        <v>0.26962956890972101</v>
      </c>
      <c r="AZ11" s="17"/>
      <c r="BA11" s="17">
        <v>0.27449890213905098</v>
      </c>
      <c r="BB11" s="17">
        <v>0.28035614967202099</v>
      </c>
      <c r="BC11" s="17"/>
      <c r="BD11" s="17">
        <v>0.296680663039049</v>
      </c>
      <c r="BE11" s="17"/>
      <c r="BF11" s="17">
        <v>0.29265353319982601</v>
      </c>
      <c r="BG11" s="17"/>
      <c r="BH11" s="17">
        <v>0.29520468392667598</v>
      </c>
      <c r="BI11" s="17"/>
      <c r="BJ11" s="17">
        <v>0.27385065362767003</v>
      </c>
      <c r="BK11" s="17"/>
      <c r="BL11" s="17">
        <v>0.16658025849062399</v>
      </c>
      <c r="BM11" s="17">
        <v>0.37068162887094003</v>
      </c>
      <c r="BN11" s="17">
        <v>0.23474107340466499</v>
      </c>
      <c r="BO11" s="17">
        <v>0.25349238022374299</v>
      </c>
      <c r="BP11" s="17"/>
      <c r="BQ11" s="17">
        <v>0.27246491903836001</v>
      </c>
      <c r="BR11" s="17">
        <v>0.28118841594954502</v>
      </c>
      <c r="BS11" s="17">
        <v>0.282535077994369</v>
      </c>
      <c r="BT11" s="17">
        <v>0.27889178223275102</v>
      </c>
      <c r="BU11" s="17">
        <v>0.28322123654585302</v>
      </c>
      <c r="BV11" s="17">
        <v>0.243319579599893</v>
      </c>
      <c r="BW11" s="17"/>
      <c r="BX11" s="17">
        <v>0.281872533094563</v>
      </c>
      <c r="BY11" s="17">
        <v>0.290866905417902</v>
      </c>
      <c r="BZ11" s="17">
        <v>0.26625575039330102</v>
      </c>
      <c r="CA11" s="17">
        <v>0.29230497786252801</v>
      </c>
      <c r="CB11" s="17">
        <v>0.27088446470773397</v>
      </c>
      <c r="CC11" s="17">
        <v>0.20522967825685301</v>
      </c>
    </row>
    <row r="12" spans="2:81" ht="29" x14ac:dyDescent="0.35">
      <c r="B12" s="18" t="s">
        <v>466</v>
      </c>
      <c r="C12" s="17">
        <v>0.250689861102246</v>
      </c>
      <c r="D12" s="17">
        <v>0.24280309355628199</v>
      </c>
      <c r="E12" s="17">
        <v>0.25796305038508399</v>
      </c>
      <c r="F12" s="17"/>
      <c r="G12" s="17">
        <v>0.216291227503071</v>
      </c>
      <c r="H12" s="17">
        <v>0.19227858959615801</v>
      </c>
      <c r="I12" s="17">
        <v>0.246097360618658</v>
      </c>
      <c r="J12" s="17">
        <v>0.23597216021775</v>
      </c>
      <c r="K12" s="17">
        <v>0.27425194362757899</v>
      </c>
      <c r="L12" s="17">
        <v>0.32619521040859401</v>
      </c>
      <c r="M12" s="17"/>
      <c r="N12" s="17">
        <v>0.25800002262085497</v>
      </c>
      <c r="O12" s="17">
        <v>0.23026868703154699</v>
      </c>
      <c r="P12" s="17">
        <v>0.27197655574940399</v>
      </c>
      <c r="Q12" s="17">
        <v>0.23962336350484001</v>
      </c>
      <c r="R12" s="17"/>
      <c r="S12" s="17">
        <v>0.19777513678894099</v>
      </c>
      <c r="T12" s="17">
        <v>0.26370365478893898</v>
      </c>
      <c r="U12" s="17">
        <v>0.28256819130602401</v>
      </c>
      <c r="V12" s="17">
        <v>0.25840063258783802</v>
      </c>
      <c r="W12" s="17">
        <v>0.20586860950271399</v>
      </c>
      <c r="X12" s="17">
        <v>0.24946744667849899</v>
      </c>
      <c r="Y12" s="17">
        <v>0.28294572003017698</v>
      </c>
      <c r="Z12" s="17">
        <v>0.33592028247198003</v>
      </c>
      <c r="AA12" s="17">
        <v>0.24654910603927799</v>
      </c>
      <c r="AB12" s="17">
        <v>0.27632213672913702</v>
      </c>
      <c r="AC12" s="17">
        <v>0.23782390877742601</v>
      </c>
      <c r="AD12" s="17">
        <v>0.223759698513325</v>
      </c>
      <c r="AE12" s="17"/>
      <c r="AF12" s="17">
        <v>0.25063364950709099</v>
      </c>
      <c r="AG12" s="17">
        <v>0.27116233370977699</v>
      </c>
      <c r="AH12" s="17">
        <v>0.23449805179817201</v>
      </c>
      <c r="AI12" s="17">
        <v>0.216442493998212</v>
      </c>
      <c r="AJ12" s="17"/>
      <c r="AK12" s="17">
        <v>0.25232029805982698</v>
      </c>
      <c r="AL12" s="17">
        <v>0.24489434193682499</v>
      </c>
      <c r="AM12" s="17"/>
      <c r="AN12" s="17">
        <v>0.229324270468966</v>
      </c>
      <c r="AO12" s="17">
        <v>0.25096656996789002</v>
      </c>
      <c r="AP12" s="17">
        <v>0.226132182478683</v>
      </c>
      <c r="AQ12" s="17">
        <v>0.262406731422544</v>
      </c>
      <c r="AR12" s="17">
        <v>0.269579577759538</v>
      </c>
      <c r="AS12" s="17">
        <v>0.33923487231364902</v>
      </c>
      <c r="AT12" s="17"/>
      <c r="AU12" s="17">
        <v>0.26859755916787198</v>
      </c>
      <c r="AV12" s="17">
        <v>0.22542078649539199</v>
      </c>
      <c r="AW12" s="17"/>
      <c r="AX12" s="17">
        <v>0.27875403758867801</v>
      </c>
      <c r="AY12" s="17">
        <v>0.24433345309115001</v>
      </c>
      <c r="AZ12" s="17"/>
      <c r="BA12" s="17">
        <v>0.258180471686346</v>
      </c>
      <c r="BB12" s="17">
        <v>0.212615993494987</v>
      </c>
      <c r="BC12" s="17"/>
      <c r="BD12" s="17">
        <v>0.28068324058024102</v>
      </c>
      <c r="BE12" s="17"/>
      <c r="BF12" s="17">
        <v>0.27944979180060397</v>
      </c>
      <c r="BG12" s="17"/>
      <c r="BH12" s="17">
        <v>0.29551812080614998</v>
      </c>
      <c r="BI12" s="17"/>
      <c r="BJ12" s="17">
        <v>0.22288458102469799</v>
      </c>
      <c r="BK12" s="17"/>
      <c r="BL12" s="17">
        <v>0.140881377605693</v>
      </c>
      <c r="BM12" s="17">
        <v>0.301529969411306</v>
      </c>
      <c r="BN12" s="17">
        <v>0.262566621221338</v>
      </c>
      <c r="BO12" s="17">
        <v>0.22741786022683799</v>
      </c>
      <c r="BP12" s="17"/>
      <c r="BQ12" s="17">
        <v>0.25317544219371002</v>
      </c>
      <c r="BR12" s="17">
        <v>0.28857342112236101</v>
      </c>
      <c r="BS12" s="17">
        <v>0.22049002320632499</v>
      </c>
      <c r="BT12" s="17">
        <v>0.238361257559287</v>
      </c>
      <c r="BU12" s="17">
        <v>0.28872530136969599</v>
      </c>
      <c r="BV12" s="17">
        <v>0.19644320077176899</v>
      </c>
      <c r="BW12" s="17"/>
      <c r="BX12" s="17">
        <v>0.25172421358156699</v>
      </c>
      <c r="BY12" s="17">
        <v>0.27265065516425202</v>
      </c>
      <c r="BZ12" s="17">
        <v>0.23569066172872</v>
      </c>
      <c r="CA12" s="17">
        <v>0.25181154586392901</v>
      </c>
      <c r="CB12" s="17">
        <v>0.26129050171013701</v>
      </c>
      <c r="CC12" s="17">
        <v>0.147893071890565</v>
      </c>
    </row>
    <row r="13" spans="2:81" ht="29" x14ac:dyDescent="0.35">
      <c r="B13" s="18" t="s">
        <v>467</v>
      </c>
      <c r="C13" s="17">
        <v>0.25009807336730899</v>
      </c>
      <c r="D13" s="17">
        <v>0.225563467040751</v>
      </c>
      <c r="E13" s="17">
        <v>0.27601363933602902</v>
      </c>
      <c r="F13" s="17"/>
      <c r="G13" s="17">
        <v>5.3150786136511197E-2</v>
      </c>
      <c r="H13" s="17">
        <v>0.21125389845508299</v>
      </c>
      <c r="I13" s="17">
        <v>0.30192986289790802</v>
      </c>
      <c r="J13" s="17">
        <v>0.34106779100196599</v>
      </c>
      <c r="K13" s="17">
        <v>0.29675516987803502</v>
      </c>
      <c r="L13" s="17">
        <v>0.26765514125698903</v>
      </c>
      <c r="M13" s="17"/>
      <c r="N13" s="17">
        <v>0.28279345735586298</v>
      </c>
      <c r="O13" s="17">
        <v>0.24822706104032299</v>
      </c>
      <c r="P13" s="17">
        <v>0.25859127954644801</v>
      </c>
      <c r="Q13" s="17">
        <v>0.20141222363397299</v>
      </c>
      <c r="R13" s="17"/>
      <c r="S13" s="17">
        <v>0.18127061520625901</v>
      </c>
      <c r="T13" s="17">
        <v>0.270249023575731</v>
      </c>
      <c r="U13" s="17">
        <v>0.26396708588533702</v>
      </c>
      <c r="V13" s="17">
        <v>0.23399194478753699</v>
      </c>
      <c r="W13" s="17">
        <v>0.30006488212080801</v>
      </c>
      <c r="X13" s="17">
        <v>0.21403473958192601</v>
      </c>
      <c r="Y13" s="17">
        <v>0.26066761417734002</v>
      </c>
      <c r="Z13" s="17">
        <v>0.28341259288793702</v>
      </c>
      <c r="AA13" s="17">
        <v>0.26327543009342302</v>
      </c>
      <c r="AB13" s="17">
        <v>0.26624652856782799</v>
      </c>
      <c r="AC13" s="17">
        <v>0.290089755019449</v>
      </c>
      <c r="AD13" s="17">
        <v>0.26904013833087798</v>
      </c>
      <c r="AE13" s="17"/>
      <c r="AF13" s="17">
        <v>0.2469532082767</v>
      </c>
      <c r="AG13" s="17">
        <v>0.27998641383392198</v>
      </c>
      <c r="AH13" s="17">
        <v>0.244716794918173</v>
      </c>
      <c r="AI13" s="17">
        <v>0.25160481278413899</v>
      </c>
      <c r="AJ13" s="17"/>
      <c r="AK13" s="17">
        <v>0.25279358982028699</v>
      </c>
      <c r="AL13" s="17">
        <v>0.251275531120421</v>
      </c>
      <c r="AM13" s="17"/>
      <c r="AN13" s="17">
        <v>0.207607846735682</v>
      </c>
      <c r="AO13" s="17">
        <v>0.25806685247071198</v>
      </c>
      <c r="AP13" s="17">
        <v>0.21481758186114699</v>
      </c>
      <c r="AQ13" s="17">
        <v>0.29135431625865299</v>
      </c>
      <c r="AR13" s="17">
        <v>0.30167089898278399</v>
      </c>
      <c r="AS13" s="17">
        <v>0.25574002833116899</v>
      </c>
      <c r="AT13" s="17"/>
      <c r="AU13" s="17">
        <v>0.42356978449377602</v>
      </c>
      <c r="AV13" s="17">
        <v>0</v>
      </c>
      <c r="AW13" s="17"/>
      <c r="AX13" s="17">
        <v>0.23023137105584199</v>
      </c>
      <c r="AY13" s="17">
        <v>0.25459779085546402</v>
      </c>
      <c r="AZ13" s="17"/>
      <c r="BA13" s="17">
        <v>0.25632514222608799</v>
      </c>
      <c r="BB13" s="17">
        <v>0.22014221880823301</v>
      </c>
      <c r="BC13" s="17"/>
      <c r="BD13" s="17">
        <v>0.26853907959096401</v>
      </c>
      <c r="BE13" s="17"/>
      <c r="BF13" s="17">
        <v>0.27588020976882</v>
      </c>
      <c r="BG13" s="17"/>
      <c r="BH13" s="17">
        <v>0.30008603015573898</v>
      </c>
      <c r="BI13" s="17"/>
      <c r="BJ13" s="17">
        <v>0.245383129301216</v>
      </c>
      <c r="BK13" s="17"/>
      <c r="BL13" s="17">
        <v>0.16569017451850801</v>
      </c>
      <c r="BM13" s="17">
        <v>0.308767081659654</v>
      </c>
      <c r="BN13" s="17">
        <v>0.244538059515018</v>
      </c>
      <c r="BO13" s="17">
        <v>0.22538642301603601</v>
      </c>
      <c r="BP13" s="17"/>
      <c r="BQ13" s="17">
        <v>0.27853767037837002</v>
      </c>
      <c r="BR13" s="17">
        <v>0.27938948062222102</v>
      </c>
      <c r="BS13" s="17">
        <v>0.25090214444560799</v>
      </c>
      <c r="BT13" s="17">
        <v>0.20823027598797</v>
      </c>
      <c r="BU13" s="17">
        <v>0.158746330477294</v>
      </c>
      <c r="BV13" s="17">
        <v>0.189232467513818</v>
      </c>
      <c r="BW13" s="17"/>
      <c r="BX13" s="17">
        <v>0.28472862049155501</v>
      </c>
      <c r="BY13" s="17">
        <v>0.26201679959160201</v>
      </c>
      <c r="BZ13" s="17">
        <v>0.26659531122714097</v>
      </c>
      <c r="CA13" s="17">
        <v>0.214777785157415</v>
      </c>
      <c r="CB13" s="17">
        <v>0.20213753938762899</v>
      </c>
      <c r="CC13" s="17">
        <v>0.15651873847943201</v>
      </c>
    </row>
    <row r="14" spans="2:81" ht="29" x14ac:dyDescent="0.35">
      <c r="B14" s="18" t="s">
        <v>468</v>
      </c>
      <c r="C14" s="17">
        <v>0.22625964355484399</v>
      </c>
      <c r="D14" s="17">
        <v>0.25021421079294798</v>
      </c>
      <c r="E14" s="17">
        <v>0.201417322723345</v>
      </c>
      <c r="F14" s="17"/>
      <c r="G14" s="17">
        <v>0.242112337654103</v>
      </c>
      <c r="H14" s="17">
        <v>0.243487204068045</v>
      </c>
      <c r="I14" s="17">
        <v>0.23375096347034799</v>
      </c>
      <c r="J14" s="17">
        <v>0.23670299923648</v>
      </c>
      <c r="K14" s="17">
        <v>0.209191323922084</v>
      </c>
      <c r="L14" s="17">
        <v>0.196351804093262</v>
      </c>
      <c r="M14" s="17"/>
      <c r="N14" s="17">
        <v>0.23988126763919401</v>
      </c>
      <c r="O14" s="17">
        <v>0.224601545923591</v>
      </c>
      <c r="P14" s="17">
        <v>0.219566005333512</v>
      </c>
      <c r="Q14" s="17">
        <v>0.21506974167631199</v>
      </c>
      <c r="R14" s="17"/>
      <c r="S14" s="17">
        <v>0.28192792263865202</v>
      </c>
      <c r="T14" s="17">
        <v>0.24095347848998899</v>
      </c>
      <c r="U14" s="17">
        <v>0.21830486830028101</v>
      </c>
      <c r="V14" s="17">
        <v>0.21291795044904999</v>
      </c>
      <c r="W14" s="17">
        <v>0.20699507541651899</v>
      </c>
      <c r="X14" s="17">
        <v>0.18446267387343401</v>
      </c>
      <c r="Y14" s="17">
        <v>0.196040460815567</v>
      </c>
      <c r="Z14" s="17">
        <v>0.27895225933128398</v>
      </c>
      <c r="AA14" s="17">
        <v>0.219734591516873</v>
      </c>
      <c r="AB14" s="17">
        <v>0.21977767901262901</v>
      </c>
      <c r="AC14" s="17">
        <v>0.21998228101745801</v>
      </c>
      <c r="AD14" s="17">
        <v>0.172972252327693</v>
      </c>
      <c r="AE14" s="17"/>
      <c r="AF14" s="17">
        <v>0.22308647707506901</v>
      </c>
      <c r="AG14" s="17">
        <v>0.224980734220839</v>
      </c>
      <c r="AH14" s="17">
        <v>0.240949902282832</v>
      </c>
      <c r="AI14" s="17">
        <v>0.16590887300621901</v>
      </c>
      <c r="AJ14" s="17"/>
      <c r="AK14" s="17">
        <v>0.27718997617936902</v>
      </c>
      <c r="AL14" s="17">
        <v>0.27248999848844502</v>
      </c>
      <c r="AM14" s="17"/>
      <c r="AN14" s="17">
        <v>0.26589276115341498</v>
      </c>
      <c r="AO14" s="17">
        <v>0.202412572710819</v>
      </c>
      <c r="AP14" s="17">
        <v>0.223740539183306</v>
      </c>
      <c r="AQ14" s="17">
        <v>0.20090361167365101</v>
      </c>
      <c r="AR14" s="17">
        <v>0.227640044725548</v>
      </c>
      <c r="AS14" s="17">
        <v>0.24088327003882601</v>
      </c>
      <c r="AT14" s="17"/>
      <c r="AU14" s="17">
        <v>0.21537486361390001</v>
      </c>
      <c r="AV14" s="17">
        <v>0.24193939948243801</v>
      </c>
      <c r="AW14" s="17"/>
      <c r="AX14" s="17">
        <v>0.23124722460296099</v>
      </c>
      <c r="AY14" s="17">
        <v>0.22512997918911501</v>
      </c>
      <c r="AZ14" s="17"/>
      <c r="BA14" s="17">
        <v>0.22253413592169199</v>
      </c>
      <c r="BB14" s="17">
        <v>0.248357851368468</v>
      </c>
      <c r="BC14" s="17"/>
      <c r="BD14" s="17">
        <v>0.23365867951189101</v>
      </c>
      <c r="BE14" s="17"/>
      <c r="BF14" s="17">
        <v>0.22211570397812799</v>
      </c>
      <c r="BG14" s="17"/>
      <c r="BH14" s="17">
        <v>0.265830666465043</v>
      </c>
      <c r="BI14" s="17"/>
      <c r="BJ14" s="17">
        <v>0.23719542686137601</v>
      </c>
      <c r="BK14" s="17"/>
      <c r="BL14" s="17">
        <v>0.159979519213963</v>
      </c>
      <c r="BM14" s="17">
        <v>0.31237694348906297</v>
      </c>
      <c r="BN14" s="17">
        <v>0.15234175823020399</v>
      </c>
      <c r="BO14" s="17">
        <v>0.23319527390067399</v>
      </c>
      <c r="BP14" s="17"/>
      <c r="BQ14" s="17">
        <v>0.23449518346689399</v>
      </c>
      <c r="BR14" s="17">
        <v>0.238781940357607</v>
      </c>
      <c r="BS14" s="17">
        <v>0.18098171738914101</v>
      </c>
      <c r="BT14" s="17">
        <v>0.19817736541379399</v>
      </c>
      <c r="BU14" s="17">
        <v>0.233929777162941</v>
      </c>
      <c r="BV14" s="17">
        <v>0.25593216969730298</v>
      </c>
      <c r="BW14" s="17"/>
      <c r="BX14" s="17">
        <v>0.24423264135714901</v>
      </c>
      <c r="BY14" s="17">
        <v>0.24430045652615401</v>
      </c>
      <c r="BZ14" s="17">
        <v>0.204877558626472</v>
      </c>
      <c r="CA14" s="17">
        <v>0.215050995181574</v>
      </c>
      <c r="CB14" s="17">
        <v>0.29287708444851901</v>
      </c>
      <c r="CC14" s="17">
        <v>0.19637897678003699</v>
      </c>
    </row>
    <row r="15" spans="2:81" ht="29" x14ac:dyDescent="0.35">
      <c r="B15" s="18" t="s">
        <v>469</v>
      </c>
      <c r="C15" s="17">
        <v>0.21279966230462199</v>
      </c>
      <c r="D15" s="17">
        <v>0.17870609478064001</v>
      </c>
      <c r="E15" s="17">
        <v>0.24566927312560899</v>
      </c>
      <c r="F15" s="17"/>
      <c r="G15" s="17">
        <v>0.255518769556556</v>
      </c>
      <c r="H15" s="17">
        <v>0.26312962673248302</v>
      </c>
      <c r="I15" s="17">
        <v>0.24848341759562201</v>
      </c>
      <c r="J15" s="17">
        <v>0.21650065017998801</v>
      </c>
      <c r="K15" s="17">
        <v>0.16467586140253401</v>
      </c>
      <c r="L15" s="17">
        <v>0.137801463991824</v>
      </c>
      <c r="M15" s="17"/>
      <c r="N15" s="17">
        <v>0.23509542837382599</v>
      </c>
      <c r="O15" s="17">
        <v>0.207641515686908</v>
      </c>
      <c r="P15" s="17">
        <v>0.203027572876394</v>
      </c>
      <c r="Q15" s="17">
        <v>0.200030555553148</v>
      </c>
      <c r="R15" s="17"/>
      <c r="S15" s="17">
        <v>0.231272551369787</v>
      </c>
      <c r="T15" s="17">
        <v>0.22161780738284001</v>
      </c>
      <c r="U15" s="17">
        <v>0.247371670168584</v>
      </c>
      <c r="V15" s="17">
        <v>0.16114960497109401</v>
      </c>
      <c r="W15" s="17">
        <v>0.24858461229710399</v>
      </c>
      <c r="X15" s="17">
        <v>0.203064621852452</v>
      </c>
      <c r="Y15" s="17">
        <v>0.22464715703364699</v>
      </c>
      <c r="Z15" s="17">
        <v>0.23384717462176399</v>
      </c>
      <c r="AA15" s="17">
        <v>0.20128546115675799</v>
      </c>
      <c r="AB15" s="17">
        <v>0.17256719191832101</v>
      </c>
      <c r="AC15" s="17">
        <v>0.199946557752372</v>
      </c>
      <c r="AD15" s="17">
        <v>0.211358323768329</v>
      </c>
      <c r="AE15" s="17"/>
      <c r="AF15" s="17">
        <v>0.221562300213649</v>
      </c>
      <c r="AG15" s="17">
        <v>0.15240186807692399</v>
      </c>
      <c r="AH15" s="17">
        <v>0.20510541681664399</v>
      </c>
      <c r="AI15" s="17">
        <v>0.21243060640900799</v>
      </c>
      <c r="AJ15" s="17"/>
      <c r="AK15" s="17">
        <v>0.19203389920094499</v>
      </c>
      <c r="AL15" s="17">
        <v>0.26390805028523801</v>
      </c>
      <c r="AM15" s="17"/>
      <c r="AN15" s="17">
        <v>0.22833859653372501</v>
      </c>
      <c r="AO15" s="17">
        <v>0.195412562434818</v>
      </c>
      <c r="AP15" s="17">
        <v>0.22023401045907101</v>
      </c>
      <c r="AQ15" s="17">
        <v>0.20295482144115401</v>
      </c>
      <c r="AR15" s="17">
        <v>0.20154883776591601</v>
      </c>
      <c r="AS15" s="17">
        <v>0.27177812934005102</v>
      </c>
      <c r="AT15" s="17"/>
      <c r="AU15" s="17">
        <v>0.21650734651713099</v>
      </c>
      <c r="AV15" s="17">
        <v>0.20628486713410699</v>
      </c>
      <c r="AW15" s="17"/>
      <c r="AX15" s="17">
        <v>0.224686743480907</v>
      </c>
      <c r="AY15" s="17">
        <v>0.210107292619233</v>
      </c>
      <c r="AZ15" s="17"/>
      <c r="BA15" s="17">
        <v>0.21123317088364399</v>
      </c>
      <c r="BB15" s="17">
        <v>0.223564232470016</v>
      </c>
      <c r="BC15" s="17"/>
      <c r="BD15" s="17">
        <v>0.22655777257197701</v>
      </c>
      <c r="BE15" s="17"/>
      <c r="BF15" s="17">
        <v>0.23513916735026799</v>
      </c>
      <c r="BG15" s="17"/>
      <c r="BH15" s="17">
        <v>0.171515371531716</v>
      </c>
      <c r="BI15" s="17"/>
      <c r="BJ15" s="17">
        <v>0.234494944978271</v>
      </c>
      <c r="BK15" s="17"/>
      <c r="BL15" s="17">
        <v>0.14108145080055201</v>
      </c>
      <c r="BM15" s="17">
        <v>0.27399839508893198</v>
      </c>
      <c r="BN15" s="17">
        <v>0.17798442683226201</v>
      </c>
      <c r="BO15" s="17">
        <v>0.20984954651582599</v>
      </c>
      <c r="BP15" s="17"/>
      <c r="BQ15" s="17">
        <v>0.23357930196441101</v>
      </c>
      <c r="BR15" s="17">
        <v>0.193718146482669</v>
      </c>
      <c r="BS15" s="17">
        <v>0.19612244589410199</v>
      </c>
      <c r="BT15" s="17">
        <v>0.189969898671982</v>
      </c>
      <c r="BU15" s="17">
        <v>0.27826738920806299</v>
      </c>
      <c r="BV15" s="17">
        <v>0.195248354743292</v>
      </c>
      <c r="BW15" s="17"/>
      <c r="BX15" s="17">
        <v>0.236547935451518</v>
      </c>
      <c r="BY15" s="17">
        <v>0.187819819321945</v>
      </c>
      <c r="BZ15" s="17">
        <v>0.19816952643226299</v>
      </c>
      <c r="CA15" s="17">
        <v>0.21946966838868401</v>
      </c>
      <c r="CB15" s="17">
        <v>0.279511812507797</v>
      </c>
      <c r="CC15" s="17">
        <v>0.15399223651128999</v>
      </c>
    </row>
    <row r="16" spans="2:81" ht="72.5" x14ac:dyDescent="0.35">
      <c r="B16" s="18" t="s">
        <v>470</v>
      </c>
      <c r="C16" s="17">
        <v>0.20414794871886999</v>
      </c>
      <c r="D16" s="17">
        <v>0.21512285879967</v>
      </c>
      <c r="E16" s="17">
        <v>0.192901754256531</v>
      </c>
      <c r="F16" s="17"/>
      <c r="G16" s="17">
        <v>0.22783124236736399</v>
      </c>
      <c r="H16" s="17">
        <v>0.21466025626621801</v>
      </c>
      <c r="I16" s="17">
        <v>0.17458807856563299</v>
      </c>
      <c r="J16" s="17">
        <v>0.20742835392355399</v>
      </c>
      <c r="K16" s="17">
        <v>0.21035868904986699</v>
      </c>
      <c r="L16" s="17">
        <v>0.19687338494780099</v>
      </c>
      <c r="M16" s="17"/>
      <c r="N16" s="17">
        <v>0.201942792822944</v>
      </c>
      <c r="O16" s="17">
        <v>0.17986246725156599</v>
      </c>
      <c r="P16" s="17">
        <v>0.216067507110106</v>
      </c>
      <c r="Q16" s="17">
        <v>0.223723507185424</v>
      </c>
      <c r="R16" s="17"/>
      <c r="S16" s="17">
        <v>0.242778324827127</v>
      </c>
      <c r="T16" s="17">
        <v>0.187573751579413</v>
      </c>
      <c r="U16" s="17">
        <v>0.172921577685198</v>
      </c>
      <c r="V16" s="17">
        <v>0.14396722966196601</v>
      </c>
      <c r="W16" s="17">
        <v>0.16491074536845399</v>
      </c>
      <c r="X16" s="17">
        <v>0.19745581922066499</v>
      </c>
      <c r="Y16" s="17">
        <v>0.153073937703296</v>
      </c>
      <c r="Z16" s="17">
        <v>0.24411720306003701</v>
      </c>
      <c r="AA16" s="17">
        <v>0.205004964367586</v>
      </c>
      <c r="AB16" s="17">
        <v>0.261589460129249</v>
      </c>
      <c r="AC16" s="17">
        <v>0.330331874493422</v>
      </c>
      <c r="AD16" s="17">
        <v>0.16401830885119301</v>
      </c>
      <c r="AE16" s="17"/>
      <c r="AF16" s="17">
        <v>0.19537704049930699</v>
      </c>
      <c r="AG16" s="17">
        <v>0.27332368161069998</v>
      </c>
      <c r="AH16" s="17">
        <v>0.38748119123510699</v>
      </c>
      <c r="AI16" s="17">
        <v>0.17259009194043701</v>
      </c>
      <c r="AJ16" s="17"/>
      <c r="AK16" s="17">
        <v>0.11983471609455799</v>
      </c>
      <c r="AL16" s="17">
        <v>0.20874706335899099</v>
      </c>
      <c r="AM16" s="17"/>
      <c r="AN16" s="17">
        <v>0.23257144007161801</v>
      </c>
      <c r="AO16" s="17">
        <v>0.18625093458240199</v>
      </c>
      <c r="AP16" s="17">
        <v>0.192740733079697</v>
      </c>
      <c r="AQ16" s="17">
        <v>0.20531442282430301</v>
      </c>
      <c r="AR16" s="17">
        <v>0.171293956782507</v>
      </c>
      <c r="AS16" s="17">
        <v>0.253254498464838</v>
      </c>
      <c r="AT16" s="17"/>
      <c r="AU16" s="17">
        <v>0.22396991661597301</v>
      </c>
      <c r="AV16" s="17">
        <v>0.17409856779159</v>
      </c>
      <c r="AW16" s="17"/>
      <c r="AX16" s="17">
        <v>0.21249175471190701</v>
      </c>
      <c r="AY16" s="17">
        <v>0.20225811470635899</v>
      </c>
      <c r="AZ16" s="17"/>
      <c r="BA16" s="17">
        <v>0.20833360070947901</v>
      </c>
      <c r="BB16" s="17">
        <v>0.185305990086024</v>
      </c>
      <c r="BC16" s="17"/>
      <c r="BD16" s="17">
        <v>0.23698681392316101</v>
      </c>
      <c r="BE16" s="17"/>
      <c r="BF16" s="17">
        <v>0.23333764460162501</v>
      </c>
      <c r="BG16" s="17"/>
      <c r="BH16" s="17">
        <v>0.31508981506578798</v>
      </c>
      <c r="BI16" s="17"/>
      <c r="BJ16" s="17">
        <v>0.42214832559656101</v>
      </c>
      <c r="BK16" s="17"/>
      <c r="BL16" s="17">
        <v>8.5884957975113904E-2</v>
      </c>
      <c r="BM16" s="17">
        <v>0.31613050025552197</v>
      </c>
      <c r="BN16" s="17">
        <v>0.17695146624001101</v>
      </c>
      <c r="BO16" s="17">
        <v>0.15616820270352699</v>
      </c>
      <c r="BP16" s="17"/>
      <c r="BQ16" s="17">
        <v>0.20280150874526501</v>
      </c>
      <c r="BR16" s="17">
        <v>0.19506616534738899</v>
      </c>
      <c r="BS16" s="17">
        <v>0.26157671527065501</v>
      </c>
      <c r="BT16" s="17">
        <v>0.192587787993588</v>
      </c>
      <c r="BU16" s="17">
        <v>0.16500996932099199</v>
      </c>
      <c r="BV16" s="17">
        <v>0.152417942411985</v>
      </c>
      <c r="BW16" s="17"/>
      <c r="BX16" s="17">
        <v>0.22015520535501601</v>
      </c>
      <c r="BY16" s="17">
        <v>0.18369706439091599</v>
      </c>
      <c r="BZ16" s="17">
        <v>0.26380845041416101</v>
      </c>
      <c r="CA16" s="17">
        <v>0.192349039381704</v>
      </c>
      <c r="CB16" s="17">
        <v>0.125201308132845</v>
      </c>
      <c r="CC16" s="17">
        <v>0.11152684396429401</v>
      </c>
    </row>
    <row r="17" spans="2:81" ht="29" x14ac:dyDescent="0.35">
      <c r="B17" s="18" t="s">
        <v>471</v>
      </c>
      <c r="C17" s="17">
        <v>0.195528240737045</v>
      </c>
      <c r="D17" s="17">
        <v>0.16118152552332199</v>
      </c>
      <c r="E17" s="17">
        <v>0.23104663409554099</v>
      </c>
      <c r="F17" s="17"/>
      <c r="G17" s="17">
        <v>0.21283455513896299</v>
      </c>
      <c r="H17" s="17">
        <v>0.18889984883427799</v>
      </c>
      <c r="I17" s="17">
        <v>0.226789397780914</v>
      </c>
      <c r="J17" s="17">
        <v>0.207777853699638</v>
      </c>
      <c r="K17" s="17">
        <v>0.14691596114768901</v>
      </c>
      <c r="L17" s="17">
        <v>0.184825580673704</v>
      </c>
      <c r="M17" s="17"/>
      <c r="N17" s="17">
        <v>0.17672085161476001</v>
      </c>
      <c r="O17" s="17">
        <v>0.21081150566443799</v>
      </c>
      <c r="P17" s="17">
        <v>0.20941664133663401</v>
      </c>
      <c r="Q17" s="17">
        <v>0.18673628379762</v>
      </c>
      <c r="R17" s="17"/>
      <c r="S17" s="17">
        <v>0.172548403610366</v>
      </c>
      <c r="T17" s="17">
        <v>0.18511767157483899</v>
      </c>
      <c r="U17" s="17">
        <v>0.22672832448532099</v>
      </c>
      <c r="V17" s="17">
        <v>0.19080801610416501</v>
      </c>
      <c r="W17" s="17">
        <v>0.22908855868622599</v>
      </c>
      <c r="X17" s="17">
        <v>0.20668202199209401</v>
      </c>
      <c r="Y17" s="17">
        <v>0.23912529553810499</v>
      </c>
      <c r="Z17" s="17">
        <v>0.21497653182519799</v>
      </c>
      <c r="AA17" s="17">
        <v>0.226805631618056</v>
      </c>
      <c r="AB17" s="17">
        <v>0.10249759974110099</v>
      </c>
      <c r="AC17" s="17">
        <v>0.19256616181646899</v>
      </c>
      <c r="AD17" s="17">
        <v>0.199401285004977</v>
      </c>
      <c r="AE17" s="17"/>
      <c r="AF17" s="17">
        <v>0.20206889968844899</v>
      </c>
      <c r="AG17" s="17">
        <v>0.11978986198253599</v>
      </c>
      <c r="AH17" s="17">
        <v>0.16649141286413799</v>
      </c>
      <c r="AI17" s="17">
        <v>0.179872271027297</v>
      </c>
      <c r="AJ17" s="17"/>
      <c r="AK17" s="17">
        <v>0.23511676336588699</v>
      </c>
      <c r="AL17" s="17">
        <v>0.17807669282247501</v>
      </c>
      <c r="AM17" s="17"/>
      <c r="AN17" s="17">
        <v>0.19884340002494799</v>
      </c>
      <c r="AO17" s="17">
        <v>0.17422687866028799</v>
      </c>
      <c r="AP17" s="17">
        <v>0.18831174630582401</v>
      </c>
      <c r="AQ17" s="17">
        <v>0.198963167914053</v>
      </c>
      <c r="AR17" s="17">
        <v>0.234412944693038</v>
      </c>
      <c r="AS17" s="17">
        <v>0.211086058774344</v>
      </c>
      <c r="AT17" s="17"/>
      <c r="AU17" s="17">
        <v>0.219626092960608</v>
      </c>
      <c r="AV17" s="17">
        <v>0.160141368332545</v>
      </c>
      <c r="AW17" s="17"/>
      <c r="AX17" s="17">
        <v>0.18220296396640101</v>
      </c>
      <c r="AY17" s="17">
        <v>0.19854635516687499</v>
      </c>
      <c r="AZ17" s="17"/>
      <c r="BA17" s="17">
        <v>0.19042978488387899</v>
      </c>
      <c r="BB17" s="17">
        <v>0.22398307718656699</v>
      </c>
      <c r="BC17" s="17"/>
      <c r="BD17" s="17">
        <v>0.211942017176626</v>
      </c>
      <c r="BE17" s="17"/>
      <c r="BF17" s="17">
        <v>0.234003117021583</v>
      </c>
      <c r="BG17" s="17"/>
      <c r="BH17" s="17">
        <v>0.117093177595678</v>
      </c>
      <c r="BI17" s="17"/>
      <c r="BJ17" s="17">
        <v>0.17815835006203801</v>
      </c>
      <c r="BK17" s="17"/>
      <c r="BL17" s="17">
        <v>0.101573661710826</v>
      </c>
      <c r="BM17" s="17">
        <v>0.27830237302452199</v>
      </c>
      <c r="BN17" s="17">
        <v>0.17421010735724499</v>
      </c>
      <c r="BO17" s="17">
        <v>0.164005671560362</v>
      </c>
      <c r="BP17" s="17"/>
      <c r="BQ17" s="17">
        <v>0.19343697087152301</v>
      </c>
      <c r="BR17" s="17">
        <v>0.216857698583616</v>
      </c>
      <c r="BS17" s="17">
        <v>0.20928938938288999</v>
      </c>
      <c r="BT17" s="17">
        <v>0.153372376387931</v>
      </c>
      <c r="BU17" s="17">
        <v>0.253798979337092</v>
      </c>
      <c r="BV17" s="17">
        <v>0.16848184340468</v>
      </c>
      <c r="BW17" s="17"/>
      <c r="BX17" s="17">
        <v>0.19018497300065501</v>
      </c>
      <c r="BY17" s="17">
        <v>0.20666999205901099</v>
      </c>
      <c r="BZ17" s="17">
        <v>0.20557915771754301</v>
      </c>
      <c r="CA17" s="17">
        <v>0.19953359637759399</v>
      </c>
      <c r="CB17" s="17">
        <v>0.233319518823245</v>
      </c>
      <c r="CC17" s="17">
        <v>0.102259323750859</v>
      </c>
    </row>
    <row r="18" spans="2:81" ht="43.5" x14ac:dyDescent="0.35">
      <c r="B18" s="18" t="s">
        <v>472</v>
      </c>
      <c r="C18" s="17">
        <v>0.189475208045047</v>
      </c>
      <c r="D18" s="17">
        <v>0.20432332354295299</v>
      </c>
      <c r="E18" s="17">
        <v>0.17547039974340201</v>
      </c>
      <c r="F18" s="17"/>
      <c r="G18" s="17">
        <v>0.17657375993670599</v>
      </c>
      <c r="H18" s="17">
        <v>0.23361646267726</v>
      </c>
      <c r="I18" s="17">
        <v>0.19516514416294001</v>
      </c>
      <c r="J18" s="17">
        <v>0.237653696751191</v>
      </c>
      <c r="K18" s="17">
        <v>0.19479276593290201</v>
      </c>
      <c r="L18" s="17">
        <v>0.11024025813963401</v>
      </c>
      <c r="M18" s="17"/>
      <c r="N18" s="17">
        <v>0.23513365750287499</v>
      </c>
      <c r="O18" s="17">
        <v>0.211890589163344</v>
      </c>
      <c r="P18" s="17">
        <v>0.14637598685757799</v>
      </c>
      <c r="Q18" s="17">
        <v>0.14796166389594001</v>
      </c>
      <c r="R18" s="17"/>
      <c r="S18" s="17">
        <v>0.21852945783889699</v>
      </c>
      <c r="T18" s="17">
        <v>0.213651504961375</v>
      </c>
      <c r="U18" s="17">
        <v>0.174712512905117</v>
      </c>
      <c r="V18" s="17">
        <v>0.159010254918102</v>
      </c>
      <c r="W18" s="17">
        <v>0.15696113509777099</v>
      </c>
      <c r="X18" s="17">
        <v>0.21081755369692201</v>
      </c>
      <c r="Y18" s="17">
        <v>0.16461466966065799</v>
      </c>
      <c r="Z18" s="17">
        <v>0.16406199587208301</v>
      </c>
      <c r="AA18" s="17">
        <v>0.164888876696448</v>
      </c>
      <c r="AB18" s="17">
        <v>0.26020389749869699</v>
      </c>
      <c r="AC18" s="17">
        <v>0.12588634637458601</v>
      </c>
      <c r="AD18" s="17">
        <v>0.17116636814571901</v>
      </c>
      <c r="AE18" s="17"/>
      <c r="AF18" s="17">
        <v>0.188758739516659</v>
      </c>
      <c r="AG18" s="17">
        <v>0.237788421262078</v>
      </c>
      <c r="AH18" s="17">
        <v>0.141306101262068</v>
      </c>
      <c r="AI18" s="17">
        <v>0.16630071497924001</v>
      </c>
      <c r="AJ18" s="17"/>
      <c r="AK18" s="17">
        <v>0.18209157381729199</v>
      </c>
      <c r="AL18" s="17">
        <v>0.18949265096113699</v>
      </c>
      <c r="AM18" s="17"/>
      <c r="AN18" s="17">
        <v>0.222480564666483</v>
      </c>
      <c r="AO18" s="17">
        <v>0.18144388638933301</v>
      </c>
      <c r="AP18" s="17">
        <v>0.177268115103423</v>
      </c>
      <c r="AQ18" s="17">
        <v>0.16644482378339401</v>
      </c>
      <c r="AR18" s="17">
        <v>0.186308085046202</v>
      </c>
      <c r="AS18" s="17">
        <v>0.17858127825232101</v>
      </c>
      <c r="AT18" s="17"/>
      <c r="AU18" s="17">
        <v>0.18381602293458699</v>
      </c>
      <c r="AV18" s="17">
        <v>0.198017057765492</v>
      </c>
      <c r="AW18" s="17"/>
      <c r="AX18" s="17">
        <v>0.16310874237388301</v>
      </c>
      <c r="AY18" s="17">
        <v>0.19544709229746701</v>
      </c>
      <c r="AZ18" s="17"/>
      <c r="BA18" s="17">
        <v>0.18508827865281999</v>
      </c>
      <c r="BB18" s="17">
        <v>0.21249205650213701</v>
      </c>
      <c r="BC18" s="17"/>
      <c r="BD18" s="17">
        <v>0.18567440785066</v>
      </c>
      <c r="BE18" s="17"/>
      <c r="BF18" s="17">
        <v>0.18242474544946899</v>
      </c>
      <c r="BG18" s="17"/>
      <c r="BH18" s="17">
        <v>0.26554839122773499</v>
      </c>
      <c r="BI18" s="17"/>
      <c r="BJ18" s="17">
        <v>0.12586268758720801</v>
      </c>
      <c r="BK18" s="17"/>
      <c r="BL18" s="17">
        <v>0.12036236997425601</v>
      </c>
      <c r="BM18" s="17">
        <v>0.21016378759902901</v>
      </c>
      <c r="BN18" s="17">
        <v>0.14549144718628601</v>
      </c>
      <c r="BO18" s="17">
        <v>0.239872511269176</v>
      </c>
      <c r="BP18" s="17"/>
      <c r="BQ18" s="17">
        <v>0.22478988221058799</v>
      </c>
      <c r="BR18" s="17">
        <v>0.17995488153486</v>
      </c>
      <c r="BS18" s="17">
        <v>0.12740435104207501</v>
      </c>
      <c r="BT18" s="17">
        <v>0.17642025484537499</v>
      </c>
      <c r="BU18" s="17">
        <v>0.26115495817758499</v>
      </c>
      <c r="BV18" s="17">
        <v>0.136668087778855</v>
      </c>
      <c r="BW18" s="17"/>
      <c r="BX18" s="17">
        <v>0.23045355841228901</v>
      </c>
      <c r="BY18" s="17">
        <v>0.19572994912333599</v>
      </c>
      <c r="BZ18" s="17">
        <v>0.152699652175285</v>
      </c>
      <c r="CA18" s="17">
        <v>0.19258726787563099</v>
      </c>
      <c r="CB18" s="17">
        <v>0.23770213762687001</v>
      </c>
      <c r="CC18" s="17">
        <v>0.11079254949632</v>
      </c>
    </row>
    <row r="19" spans="2:81" ht="43.5" x14ac:dyDescent="0.35">
      <c r="B19" s="18" t="s">
        <v>473</v>
      </c>
      <c r="C19" s="17">
        <v>0.17721051394201301</v>
      </c>
      <c r="D19" s="17">
        <v>0.18071016745694801</v>
      </c>
      <c r="E19" s="17">
        <v>0.17269772670285899</v>
      </c>
      <c r="F19" s="17"/>
      <c r="G19" s="17">
        <v>0.27029620794600601</v>
      </c>
      <c r="H19" s="17">
        <v>0.28395133560764801</v>
      </c>
      <c r="I19" s="17">
        <v>0.235108005714317</v>
      </c>
      <c r="J19" s="17">
        <v>0.12756027208732201</v>
      </c>
      <c r="K19" s="17">
        <v>0.126789074980244</v>
      </c>
      <c r="L19" s="17">
        <v>4.5736854137885002E-2</v>
      </c>
      <c r="M19" s="17"/>
      <c r="N19" s="17">
        <v>0.224526738855715</v>
      </c>
      <c r="O19" s="17">
        <v>0.17705618859067199</v>
      </c>
      <c r="P19" s="17">
        <v>0.14695714452793901</v>
      </c>
      <c r="Q19" s="17">
        <v>0.14392337284910101</v>
      </c>
      <c r="R19" s="17"/>
      <c r="S19" s="17">
        <v>0.23597030225021301</v>
      </c>
      <c r="T19" s="17">
        <v>0.187851877544848</v>
      </c>
      <c r="U19" s="17">
        <v>0.188463505603013</v>
      </c>
      <c r="V19" s="17">
        <v>0.12914368606409801</v>
      </c>
      <c r="W19" s="17">
        <v>0.16224854115609499</v>
      </c>
      <c r="X19" s="17">
        <v>0.18284759190228</v>
      </c>
      <c r="Y19" s="17">
        <v>0.13318811635060401</v>
      </c>
      <c r="Z19" s="17">
        <v>0.17097706968736101</v>
      </c>
      <c r="AA19" s="17">
        <v>0.19407071110778901</v>
      </c>
      <c r="AB19" s="17">
        <v>0.14204946306892499</v>
      </c>
      <c r="AC19" s="17">
        <v>0.14118509412070601</v>
      </c>
      <c r="AD19" s="17">
        <v>0.196974756674865</v>
      </c>
      <c r="AE19" s="17"/>
      <c r="AF19" s="17">
        <v>0.17499219173189301</v>
      </c>
      <c r="AG19" s="17">
        <v>0.13670897169632201</v>
      </c>
      <c r="AH19" s="17">
        <v>0.147208685460709</v>
      </c>
      <c r="AI19" s="17">
        <v>0.168478265212859</v>
      </c>
      <c r="AJ19" s="17"/>
      <c r="AK19" s="17">
        <v>0.26843304056563499</v>
      </c>
      <c r="AL19" s="17">
        <v>0.224444075450626</v>
      </c>
      <c r="AM19" s="17"/>
      <c r="AN19" s="17">
        <v>0.25435913959405398</v>
      </c>
      <c r="AO19" s="17">
        <v>0.140949672141019</v>
      </c>
      <c r="AP19" s="17">
        <v>0.17869228354341199</v>
      </c>
      <c r="AQ19" s="17">
        <v>0.15418969305691499</v>
      </c>
      <c r="AR19" s="17">
        <v>0.100053041772282</v>
      </c>
      <c r="AS19" s="17">
        <v>0.21522644916044401</v>
      </c>
      <c r="AT19" s="17"/>
      <c r="AU19" s="17">
        <v>0.16713937330633799</v>
      </c>
      <c r="AV19" s="17">
        <v>0.19141118276359101</v>
      </c>
      <c r="AW19" s="17"/>
      <c r="AX19" s="17">
        <v>0.16920581874896201</v>
      </c>
      <c r="AY19" s="17">
        <v>0.17902354090455699</v>
      </c>
      <c r="AZ19" s="17"/>
      <c r="BA19" s="17">
        <v>0.15926002833953601</v>
      </c>
      <c r="BB19" s="17">
        <v>0.27285429091970798</v>
      </c>
      <c r="BC19" s="17"/>
      <c r="BD19" s="17">
        <v>0.18983164819782</v>
      </c>
      <c r="BE19" s="17"/>
      <c r="BF19" s="17">
        <v>0.18815322448316099</v>
      </c>
      <c r="BG19" s="17"/>
      <c r="BH19" s="17">
        <v>0.17541432305318699</v>
      </c>
      <c r="BI19" s="17"/>
      <c r="BJ19" s="17">
        <v>0.161259699360363</v>
      </c>
      <c r="BK19" s="17"/>
      <c r="BL19" s="17">
        <v>0.120959445343961</v>
      </c>
      <c r="BM19" s="17">
        <v>0.25583168681254898</v>
      </c>
      <c r="BN19" s="17">
        <v>0.10137312558747499</v>
      </c>
      <c r="BO19" s="17">
        <v>0.19029709178583101</v>
      </c>
      <c r="BP19" s="17"/>
      <c r="BQ19" s="17">
        <v>0.20651663376847201</v>
      </c>
      <c r="BR19" s="17">
        <v>0.14530230783884199</v>
      </c>
      <c r="BS19" s="17">
        <v>0.136439901122585</v>
      </c>
      <c r="BT19" s="17">
        <v>0.133882120708914</v>
      </c>
      <c r="BU19" s="17">
        <v>0.25362541780242598</v>
      </c>
      <c r="BV19" s="17">
        <v>0.192186870950247</v>
      </c>
      <c r="BW19" s="17"/>
      <c r="BX19" s="17">
        <v>0.239205002079075</v>
      </c>
      <c r="BY19" s="17">
        <v>0.16565616618958701</v>
      </c>
      <c r="BZ19" s="17">
        <v>0.133752914592946</v>
      </c>
      <c r="CA19" s="17">
        <v>0.14851279920664501</v>
      </c>
      <c r="CB19" s="17">
        <v>0.26087990564584301</v>
      </c>
      <c r="CC19" s="17">
        <v>0.166286276186975</v>
      </c>
    </row>
    <row r="20" spans="2:81" ht="29" x14ac:dyDescent="0.35">
      <c r="B20" s="18" t="s">
        <v>474</v>
      </c>
      <c r="C20" s="17">
        <v>0.173284271890529</v>
      </c>
      <c r="D20" s="17">
        <v>0.184802235543853</v>
      </c>
      <c r="E20" s="17">
        <v>0.16018555800161199</v>
      </c>
      <c r="F20" s="17"/>
      <c r="G20" s="17">
        <v>0.23248389667998601</v>
      </c>
      <c r="H20" s="17">
        <v>0.20205469621129299</v>
      </c>
      <c r="I20" s="17">
        <v>0.17486253262361001</v>
      </c>
      <c r="J20" s="17">
        <v>0.180053206470845</v>
      </c>
      <c r="K20" s="17">
        <v>0.13485545305678701</v>
      </c>
      <c r="L20" s="17">
        <v>0.12572372300548601</v>
      </c>
      <c r="M20" s="17"/>
      <c r="N20" s="17">
        <v>0.21387630366055099</v>
      </c>
      <c r="O20" s="17">
        <v>0.15795060543137401</v>
      </c>
      <c r="P20" s="17">
        <v>0.16297830218442699</v>
      </c>
      <c r="Q20" s="17">
        <v>0.148972928961909</v>
      </c>
      <c r="R20" s="17"/>
      <c r="S20" s="17">
        <v>0.24286390492336599</v>
      </c>
      <c r="T20" s="17">
        <v>0.18131644039873601</v>
      </c>
      <c r="U20" s="17">
        <v>0.12486792845779</v>
      </c>
      <c r="V20" s="17">
        <v>0.14737702709969699</v>
      </c>
      <c r="W20" s="17">
        <v>0.17028037236379601</v>
      </c>
      <c r="X20" s="17">
        <v>0.17494709544502099</v>
      </c>
      <c r="Y20" s="17">
        <v>0.15691458412405901</v>
      </c>
      <c r="Z20" s="17">
        <v>0.16922390675162099</v>
      </c>
      <c r="AA20" s="17">
        <v>0.14308563479057901</v>
      </c>
      <c r="AB20" s="17">
        <v>0.175704978796556</v>
      </c>
      <c r="AC20" s="17">
        <v>0.13300419238199501</v>
      </c>
      <c r="AD20" s="17">
        <v>0.215422452207186</v>
      </c>
      <c r="AE20" s="17"/>
      <c r="AF20" s="17">
        <v>0.15976988394304301</v>
      </c>
      <c r="AG20" s="17">
        <v>0.191236051993738</v>
      </c>
      <c r="AH20" s="17">
        <v>0.15114322994120699</v>
      </c>
      <c r="AI20" s="17">
        <v>0.17479359566369601</v>
      </c>
      <c r="AJ20" s="17"/>
      <c r="AK20" s="17">
        <v>0.310334751200809</v>
      </c>
      <c r="AL20" s="17">
        <v>0.21642319872438701</v>
      </c>
      <c r="AM20" s="17"/>
      <c r="AN20" s="17">
        <v>0.23514176952288601</v>
      </c>
      <c r="AO20" s="17">
        <v>0.16480133814059</v>
      </c>
      <c r="AP20" s="17">
        <v>0.14723306052969201</v>
      </c>
      <c r="AQ20" s="17">
        <v>0.13293016567648999</v>
      </c>
      <c r="AR20" s="17">
        <v>0.12666839075073399</v>
      </c>
      <c r="AS20" s="17">
        <v>0.21124175793066099</v>
      </c>
      <c r="AT20" s="17"/>
      <c r="AU20" s="17">
        <v>0.16645692154561101</v>
      </c>
      <c r="AV20" s="17">
        <v>0.18200397020610601</v>
      </c>
      <c r="AW20" s="17"/>
      <c r="AX20" s="17">
        <v>0.169569271606545</v>
      </c>
      <c r="AY20" s="17">
        <v>0.17412570251571599</v>
      </c>
      <c r="AZ20" s="17"/>
      <c r="BA20" s="17">
        <v>0.16116889732147299</v>
      </c>
      <c r="BB20" s="17">
        <v>0.231754257902623</v>
      </c>
      <c r="BC20" s="17"/>
      <c r="BD20" s="17">
        <v>0.170343621839353</v>
      </c>
      <c r="BE20" s="17"/>
      <c r="BF20" s="17">
        <v>0.16373265111068999</v>
      </c>
      <c r="BG20" s="17"/>
      <c r="BH20" s="17">
        <v>0.20065163989486701</v>
      </c>
      <c r="BI20" s="17"/>
      <c r="BJ20" s="17">
        <v>0.14979423639747699</v>
      </c>
      <c r="BK20" s="17"/>
      <c r="BL20" s="17">
        <v>0.15545777521548901</v>
      </c>
      <c r="BM20" s="17">
        <v>0.241392472380799</v>
      </c>
      <c r="BN20" s="17">
        <v>9.8052860267985001E-2</v>
      </c>
      <c r="BO20" s="17">
        <v>0.18156201239547101</v>
      </c>
      <c r="BP20" s="17"/>
      <c r="BQ20" s="17">
        <v>0.186943349051097</v>
      </c>
      <c r="BR20" s="17">
        <v>0.157058073678006</v>
      </c>
      <c r="BS20" s="17">
        <v>0.102673278328781</v>
      </c>
      <c r="BT20" s="17">
        <v>0.16731211033847701</v>
      </c>
      <c r="BU20" s="17">
        <v>0.23172351714032</v>
      </c>
      <c r="BV20" s="17">
        <v>0.20342410053358201</v>
      </c>
      <c r="BW20" s="17"/>
      <c r="BX20" s="17">
        <v>0.21890094641114799</v>
      </c>
      <c r="BY20" s="17">
        <v>0.162911894802583</v>
      </c>
      <c r="BZ20" s="17">
        <v>0.12757640385192101</v>
      </c>
      <c r="CA20" s="17">
        <v>0.17438405951428501</v>
      </c>
      <c r="CB20" s="17">
        <v>0.26082064182246001</v>
      </c>
      <c r="CC20" s="17">
        <v>9.9893626725892595E-2</v>
      </c>
    </row>
    <row r="21" spans="2:81" ht="43.5" x14ac:dyDescent="0.35">
      <c r="B21" s="18" t="s">
        <v>475</v>
      </c>
      <c r="C21" s="17">
        <v>0.16564826251818299</v>
      </c>
      <c r="D21" s="17">
        <v>0.12744174920132401</v>
      </c>
      <c r="E21" s="17">
        <v>0.20432647061485901</v>
      </c>
      <c r="F21" s="17"/>
      <c r="G21" s="17">
        <v>0.17218320290314601</v>
      </c>
      <c r="H21" s="17">
        <v>0.213772236129393</v>
      </c>
      <c r="I21" s="17">
        <v>0.22131184982806201</v>
      </c>
      <c r="J21" s="17">
        <v>0.15175630789998901</v>
      </c>
      <c r="K21" s="17">
        <v>0.12514044102747099</v>
      </c>
      <c r="L21" s="17">
        <v>0.110610899380488</v>
      </c>
      <c r="M21" s="17"/>
      <c r="N21" s="17">
        <v>0.184061446655887</v>
      </c>
      <c r="O21" s="17">
        <v>0.16963411659456201</v>
      </c>
      <c r="P21" s="17">
        <v>0.153851042707424</v>
      </c>
      <c r="Q21" s="17">
        <v>0.145825594200924</v>
      </c>
      <c r="R21" s="17"/>
      <c r="S21" s="17">
        <v>0.18207009666502799</v>
      </c>
      <c r="T21" s="17">
        <v>0.182583855116731</v>
      </c>
      <c r="U21" s="17">
        <v>0.140291668859783</v>
      </c>
      <c r="V21" s="17">
        <v>0.14505414409540501</v>
      </c>
      <c r="W21" s="17">
        <v>0.19728906655847001</v>
      </c>
      <c r="X21" s="17">
        <v>0.16818415894616001</v>
      </c>
      <c r="Y21" s="17">
        <v>0.183676435252667</v>
      </c>
      <c r="Z21" s="17">
        <v>0.162584925892298</v>
      </c>
      <c r="AA21" s="17">
        <v>0.176045705330302</v>
      </c>
      <c r="AB21" s="17">
        <v>0.11835468825668</v>
      </c>
      <c r="AC21" s="17">
        <v>0.16340476870960899</v>
      </c>
      <c r="AD21" s="17">
        <v>0.11738092117584301</v>
      </c>
      <c r="AE21" s="17"/>
      <c r="AF21" s="17">
        <v>0.169819050910339</v>
      </c>
      <c r="AG21" s="17">
        <v>0.10454922870799099</v>
      </c>
      <c r="AH21" s="17">
        <v>0.17313294104097601</v>
      </c>
      <c r="AI21" s="17">
        <v>0.1084117819908</v>
      </c>
      <c r="AJ21" s="17"/>
      <c r="AK21" s="17">
        <v>0.20856970217896501</v>
      </c>
      <c r="AL21" s="17">
        <v>0.19947195061961401</v>
      </c>
      <c r="AM21" s="17"/>
      <c r="AN21" s="17">
        <v>0.17940295086948399</v>
      </c>
      <c r="AO21" s="17">
        <v>0.15846895679911399</v>
      </c>
      <c r="AP21" s="17">
        <v>0.144599876398983</v>
      </c>
      <c r="AQ21" s="17">
        <v>0.153054529157957</v>
      </c>
      <c r="AR21" s="17">
        <v>0.19047609444490801</v>
      </c>
      <c r="AS21" s="17">
        <v>0.173765835080984</v>
      </c>
      <c r="AT21" s="17"/>
      <c r="AU21" s="17">
        <v>0.181128504411778</v>
      </c>
      <c r="AV21" s="17">
        <v>0.14338200442004101</v>
      </c>
      <c r="AW21" s="17"/>
      <c r="AX21" s="17">
        <v>0.189468886374759</v>
      </c>
      <c r="AY21" s="17">
        <v>0.16025299982859501</v>
      </c>
      <c r="AZ21" s="17"/>
      <c r="BA21" s="17">
        <v>0.159118088989743</v>
      </c>
      <c r="BB21" s="17">
        <v>0.198458634605057</v>
      </c>
      <c r="BC21" s="17"/>
      <c r="BD21" s="17">
        <v>0.17692562296379499</v>
      </c>
      <c r="BE21" s="17"/>
      <c r="BF21" s="17">
        <v>0.181400975325194</v>
      </c>
      <c r="BG21" s="17"/>
      <c r="BH21" s="17">
        <v>0.116946765631808</v>
      </c>
      <c r="BI21" s="17"/>
      <c r="BJ21" s="17">
        <v>0.186415692302738</v>
      </c>
      <c r="BK21" s="17"/>
      <c r="BL21" s="17">
        <v>0.121215495962154</v>
      </c>
      <c r="BM21" s="17">
        <v>0.22504617225197901</v>
      </c>
      <c r="BN21" s="17">
        <v>0.11193985700381399</v>
      </c>
      <c r="BO21" s="17">
        <v>0.172679331431805</v>
      </c>
      <c r="BP21" s="17"/>
      <c r="BQ21" s="17">
        <v>0.17416413609624801</v>
      </c>
      <c r="BR21" s="17">
        <v>0.156214598867146</v>
      </c>
      <c r="BS21" s="17">
        <v>0.14941451868398101</v>
      </c>
      <c r="BT21" s="17">
        <v>0.17922668553683299</v>
      </c>
      <c r="BU21" s="17">
        <v>0.212359103315927</v>
      </c>
      <c r="BV21" s="17">
        <v>0.15266980366444299</v>
      </c>
      <c r="BW21" s="17"/>
      <c r="BX21" s="17">
        <v>0.18474208203571099</v>
      </c>
      <c r="BY21" s="17">
        <v>0.168878498840143</v>
      </c>
      <c r="BZ21" s="17">
        <v>0.14467618104614699</v>
      </c>
      <c r="CA21" s="17">
        <v>0.19814670938548201</v>
      </c>
      <c r="CB21" s="17">
        <v>0.211091821153397</v>
      </c>
      <c r="CC21" s="17">
        <v>0.10434168556538</v>
      </c>
    </row>
    <row r="22" spans="2:81" ht="29" x14ac:dyDescent="0.35">
      <c r="B22" s="18" t="s">
        <v>476</v>
      </c>
      <c r="C22" s="17">
        <v>0.12748346294707999</v>
      </c>
      <c r="D22" s="17">
        <v>0.111568512658782</v>
      </c>
      <c r="E22" s="17">
        <v>0.142295582412855</v>
      </c>
      <c r="F22" s="17"/>
      <c r="G22" s="17">
        <v>0.188086993064666</v>
      </c>
      <c r="H22" s="17">
        <v>0.19735807323667701</v>
      </c>
      <c r="I22" s="17">
        <v>0.162543861455546</v>
      </c>
      <c r="J22" s="17">
        <v>0.109904014189474</v>
      </c>
      <c r="K22" s="17">
        <v>6.4366020053628403E-2</v>
      </c>
      <c r="L22" s="17">
        <v>5.1964992661852102E-2</v>
      </c>
      <c r="M22" s="17"/>
      <c r="N22" s="17">
        <v>0.154008437527311</v>
      </c>
      <c r="O22" s="17">
        <v>0.123030269304441</v>
      </c>
      <c r="P22" s="17">
        <v>0.11354934971422501</v>
      </c>
      <c r="Q22" s="17">
        <v>0.112252450929203</v>
      </c>
      <c r="R22" s="17"/>
      <c r="S22" s="17">
        <v>0.155927545310976</v>
      </c>
      <c r="T22" s="17">
        <v>0.11279314718186299</v>
      </c>
      <c r="U22" s="17">
        <v>0.136615923325698</v>
      </c>
      <c r="V22" s="17">
        <v>0.108082026206749</v>
      </c>
      <c r="W22" s="17">
        <v>0.150914635907103</v>
      </c>
      <c r="X22" s="17">
        <v>0.125907953500937</v>
      </c>
      <c r="Y22" s="17">
        <v>0.15131838138303</v>
      </c>
      <c r="Z22" s="17">
        <v>0.132547826964176</v>
      </c>
      <c r="AA22" s="17">
        <v>0.13075388234671301</v>
      </c>
      <c r="AB22" s="17">
        <v>7.30139743898994E-2</v>
      </c>
      <c r="AC22" s="17">
        <v>9.7720858118079706E-2</v>
      </c>
      <c r="AD22" s="17">
        <v>0.15990106094843301</v>
      </c>
      <c r="AE22" s="17"/>
      <c r="AF22" s="17">
        <v>0.132203700527738</v>
      </c>
      <c r="AG22" s="17">
        <v>8.9337104347184795E-2</v>
      </c>
      <c r="AH22" s="17">
        <v>0.108147671988417</v>
      </c>
      <c r="AI22" s="17">
        <v>0.11852949197219299</v>
      </c>
      <c r="AJ22" s="17"/>
      <c r="AK22" s="17">
        <v>0.135556372329317</v>
      </c>
      <c r="AL22" s="17">
        <v>0.144918619894605</v>
      </c>
      <c r="AM22" s="17"/>
      <c r="AN22" s="17">
        <v>0.19126715546797499</v>
      </c>
      <c r="AO22" s="17">
        <v>9.2735411397504505E-2</v>
      </c>
      <c r="AP22" s="17">
        <v>0.10184385939205901</v>
      </c>
      <c r="AQ22" s="17">
        <v>0.11342609554123199</v>
      </c>
      <c r="AR22" s="17">
        <v>9.2491879172170499E-2</v>
      </c>
      <c r="AS22" s="17">
        <v>0.17377972613197001</v>
      </c>
      <c r="AT22" s="17"/>
      <c r="AU22" s="17">
        <v>0.135935289483198</v>
      </c>
      <c r="AV22" s="17">
        <v>0.115179408928344</v>
      </c>
      <c r="AW22" s="17"/>
      <c r="AX22" s="17">
        <v>0.117002000989857</v>
      </c>
      <c r="AY22" s="17">
        <v>0.12985746628849701</v>
      </c>
      <c r="AZ22" s="17"/>
      <c r="BA22" s="17">
        <v>0.118669688887935</v>
      </c>
      <c r="BB22" s="17">
        <v>0.17346715644299801</v>
      </c>
      <c r="BC22" s="17"/>
      <c r="BD22" s="17">
        <v>0.14036881920179201</v>
      </c>
      <c r="BE22" s="17"/>
      <c r="BF22" s="17">
        <v>0.14411336161442201</v>
      </c>
      <c r="BG22" s="17"/>
      <c r="BH22" s="17">
        <v>9.8815064091728799E-2</v>
      </c>
      <c r="BI22" s="17"/>
      <c r="BJ22" s="17">
        <v>0.127125626985052</v>
      </c>
      <c r="BK22" s="17"/>
      <c r="BL22" s="17">
        <v>6.7440523928145396E-2</v>
      </c>
      <c r="BM22" s="17">
        <v>0.20315351887031899</v>
      </c>
      <c r="BN22" s="17">
        <v>8.41954417834824E-2</v>
      </c>
      <c r="BO22" s="17">
        <v>0.112239764137037</v>
      </c>
      <c r="BP22" s="17"/>
      <c r="BQ22" s="17">
        <v>0.14116332024525</v>
      </c>
      <c r="BR22" s="17">
        <v>0.124260082739013</v>
      </c>
      <c r="BS22" s="17">
        <v>0.119287416045407</v>
      </c>
      <c r="BT22" s="17">
        <v>0.11335461178216399</v>
      </c>
      <c r="BU22" s="17">
        <v>0.16656780937007001</v>
      </c>
      <c r="BV22" s="17">
        <v>0.11238740525085</v>
      </c>
      <c r="BW22" s="17"/>
      <c r="BX22" s="17">
        <v>0.14116566032001901</v>
      </c>
      <c r="BY22" s="17">
        <v>0.13441216643337101</v>
      </c>
      <c r="BZ22" s="17">
        <v>0.118270148710622</v>
      </c>
      <c r="CA22" s="17">
        <v>0.115660146150195</v>
      </c>
      <c r="CB22" s="17">
        <v>0.209982742663127</v>
      </c>
      <c r="CC22" s="17">
        <v>6.3270098799853194E-2</v>
      </c>
    </row>
    <row r="23" spans="2:81" ht="29" x14ac:dyDescent="0.35">
      <c r="B23" s="18" t="s">
        <v>477</v>
      </c>
      <c r="C23" s="17">
        <v>0.108981153351601</v>
      </c>
      <c r="D23" s="17">
        <v>0.10277512392739099</v>
      </c>
      <c r="E23" s="17">
        <v>0.115165633742498</v>
      </c>
      <c r="F23" s="17"/>
      <c r="G23" s="17">
        <v>0.17178139362451</v>
      </c>
      <c r="H23" s="17">
        <v>0.13936825268992201</v>
      </c>
      <c r="I23" s="17">
        <v>0.13193905872004</v>
      </c>
      <c r="J23" s="17">
        <v>0.10956731471562201</v>
      </c>
      <c r="K23" s="17">
        <v>5.0292606171910503E-2</v>
      </c>
      <c r="L23" s="17">
        <v>5.8139126122523997E-2</v>
      </c>
      <c r="M23" s="17"/>
      <c r="N23" s="17">
        <v>0.12484662431723199</v>
      </c>
      <c r="O23" s="17">
        <v>0.12619571022033499</v>
      </c>
      <c r="P23" s="17">
        <v>9.6801366418096599E-2</v>
      </c>
      <c r="Q23" s="17">
        <v>8.0886418743436106E-2</v>
      </c>
      <c r="R23" s="17"/>
      <c r="S23" s="17">
        <v>0.160116946991958</v>
      </c>
      <c r="T23" s="17">
        <v>0.11479390906480701</v>
      </c>
      <c r="U23" s="17">
        <v>7.4932637700813196E-2</v>
      </c>
      <c r="V23" s="17">
        <v>8.05944478756635E-2</v>
      </c>
      <c r="W23" s="17">
        <v>0.143557267458921</v>
      </c>
      <c r="X23" s="17">
        <v>9.9567032302146696E-2</v>
      </c>
      <c r="Y23" s="17">
        <v>8.7570527411992394E-2</v>
      </c>
      <c r="Z23" s="17">
        <v>0.12220908577945901</v>
      </c>
      <c r="AA23" s="17">
        <v>0.142747757420666</v>
      </c>
      <c r="AB23" s="17">
        <v>5.4719157941239598E-2</v>
      </c>
      <c r="AC23" s="17">
        <v>4.9831796968891201E-2</v>
      </c>
      <c r="AD23" s="17">
        <v>0.11868042691544101</v>
      </c>
      <c r="AE23" s="17"/>
      <c r="AF23" s="17">
        <v>0.115468058168395</v>
      </c>
      <c r="AG23" s="17">
        <v>6.2572600077702295E-2</v>
      </c>
      <c r="AH23" s="17">
        <v>5.3548481267057198E-2</v>
      </c>
      <c r="AI23" s="17">
        <v>0.117958517615061</v>
      </c>
      <c r="AJ23" s="17"/>
      <c r="AK23" s="17">
        <v>0.122417479891908</v>
      </c>
      <c r="AL23" s="17">
        <v>0.132834810611621</v>
      </c>
      <c r="AM23" s="17"/>
      <c r="AN23" s="17">
        <v>0.144650834345283</v>
      </c>
      <c r="AO23" s="17">
        <v>9.9132254037326298E-2</v>
      </c>
      <c r="AP23" s="17">
        <v>0.12450658678285199</v>
      </c>
      <c r="AQ23" s="17">
        <v>9.3205886453061396E-2</v>
      </c>
      <c r="AR23" s="17">
        <v>6.06611383650748E-2</v>
      </c>
      <c r="AS23" s="17">
        <v>0.101569598775488</v>
      </c>
      <c r="AT23" s="17"/>
      <c r="AU23" s="17">
        <v>0.106684341093403</v>
      </c>
      <c r="AV23" s="17">
        <v>0.112976809983538</v>
      </c>
      <c r="AW23" s="17"/>
      <c r="AX23" s="17">
        <v>9.1261163122858993E-2</v>
      </c>
      <c r="AY23" s="17">
        <v>0.112994650341294</v>
      </c>
      <c r="AZ23" s="17"/>
      <c r="BA23" s="17">
        <v>0.10152618323139199</v>
      </c>
      <c r="BB23" s="17">
        <v>0.14595117802825799</v>
      </c>
      <c r="BC23" s="17"/>
      <c r="BD23" s="17">
        <v>0.10799363830296201</v>
      </c>
      <c r="BE23" s="17"/>
      <c r="BF23" s="17">
        <v>0.112693170263148</v>
      </c>
      <c r="BG23" s="17"/>
      <c r="BH23" s="17">
        <v>7.2637343507366406E-2</v>
      </c>
      <c r="BI23" s="17"/>
      <c r="BJ23" s="17">
        <v>6.0160060877791501E-2</v>
      </c>
      <c r="BK23" s="17"/>
      <c r="BL23" s="17">
        <v>9.1476036550311196E-2</v>
      </c>
      <c r="BM23" s="17">
        <v>0.16488322002793501</v>
      </c>
      <c r="BN23" s="17">
        <v>6.7986338637008994E-2</v>
      </c>
      <c r="BO23" s="17">
        <v>9.58062575447165E-2</v>
      </c>
      <c r="BP23" s="17"/>
      <c r="BQ23" s="17">
        <v>0.130333356240734</v>
      </c>
      <c r="BR23" s="17">
        <v>0.103443709202285</v>
      </c>
      <c r="BS23" s="17">
        <v>7.9113598830340595E-2</v>
      </c>
      <c r="BT23" s="17">
        <v>0.12007375328705901</v>
      </c>
      <c r="BU23" s="17">
        <v>0.135878871266189</v>
      </c>
      <c r="BV23" s="17">
        <v>8.1485184985442397E-2</v>
      </c>
      <c r="BW23" s="17"/>
      <c r="BX23" s="17">
        <v>0.12761318446936601</v>
      </c>
      <c r="BY23" s="17">
        <v>0.103723550244065</v>
      </c>
      <c r="BZ23" s="17">
        <v>9.0729291184006702E-2</v>
      </c>
      <c r="CA23" s="17">
        <v>0.131767421974024</v>
      </c>
      <c r="CB23" s="17">
        <v>0.17548510219024099</v>
      </c>
      <c r="CC23" s="17">
        <v>5.0940156791924901E-2</v>
      </c>
    </row>
    <row r="24" spans="2:81" x14ac:dyDescent="0.35">
      <c r="B24" s="18" t="s">
        <v>171</v>
      </c>
      <c r="C24" s="17">
        <v>7.4072726782507901E-3</v>
      </c>
      <c r="D24" s="17">
        <v>8.8230219197035897E-3</v>
      </c>
      <c r="E24" s="17">
        <v>6.0194222404778902E-3</v>
      </c>
      <c r="F24" s="17"/>
      <c r="G24" s="17">
        <v>4.3997705971870003E-3</v>
      </c>
      <c r="H24" s="17">
        <v>1.37308584722198E-2</v>
      </c>
      <c r="I24" s="17">
        <v>7.1131940735774902E-3</v>
      </c>
      <c r="J24" s="17">
        <v>7.3154209608397797E-3</v>
      </c>
      <c r="K24" s="17">
        <v>4.12607494223178E-3</v>
      </c>
      <c r="L24" s="17">
        <v>6.6093807653664696E-3</v>
      </c>
      <c r="M24" s="17"/>
      <c r="N24" s="17">
        <v>5.9309322097684204E-3</v>
      </c>
      <c r="O24" s="17">
        <v>1.1984456769521199E-2</v>
      </c>
      <c r="P24" s="17">
        <v>1.73051134183348E-3</v>
      </c>
      <c r="Q24" s="17">
        <v>8.0421036058256398E-3</v>
      </c>
      <c r="R24" s="17"/>
      <c r="S24" s="17">
        <v>5.5778029566467798E-3</v>
      </c>
      <c r="T24" s="17">
        <v>1.2186811019577399E-2</v>
      </c>
      <c r="U24" s="17">
        <v>8.1910903020477304E-3</v>
      </c>
      <c r="V24" s="17">
        <v>7.3420866607346097E-3</v>
      </c>
      <c r="W24" s="17">
        <v>1.0485792637563499E-2</v>
      </c>
      <c r="X24" s="17">
        <v>1.51371192343282E-2</v>
      </c>
      <c r="Y24" s="17">
        <v>3.17484099508757E-3</v>
      </c>
      <c r="Z24" s="17">
        <v>1.4126863122216501E-2</v>
      </c>
      <c r="AA24" s="17">
        <v>4.8401113374519598E-3</v>
      </c>
      <c r="AB24" s="17">
        <v>3.1796750163543899E-3</v>
      </c>
      <c r="AC24" s="17">
        <v>0</v>
      </c>
      <c r="AD24" s="17">
        <v>0</v>
      </c>
      <c r="AE24" s="17"/>
      <c r="AF24" s="17">
        <v>7.9171948994023397E-3</v>
      </c>
      <c r="AG24" s="17">
        <v>7.3990548885500803E-3</v>
      </c>
      <c r="AH24" s="17">
        <v>0</v>
      </c>
      <c r="AI24" s="17">
        <v>0</v>
      </c>
      <c r="AJ24" s="17"/>
      <c r="AK24" s="17">
        <v>9.5810473184397005E-3</v>
      </c>
      <c r="AL24" s="17">
        <v>1.12342847054023E-2</v>
      </c>
      <c r="AM24" s="17"/>
      <c r="AN24" s="17">
        <v>4.9647023404589099E-3</v>
      </c>
      <c r="AO24" s="17">
        <v>7.5440061558062097E-3</v>
      </c>
      <c r="AP24" s="17">
        <v>1.5159296972405201E-2</v>
      </c>
      <c r="AQ24" s="17">
        <v>5.5250719161964498E-3</v>
      </c>
      <c r="AR24" s="17">
        <v>7.9005368359392203E-3</v>
      </c>
      <c r="AS24" s="17">
        <v>5.9860984776022898E-3</v>
      </c>
      <c r="AT24" s="17"/>
      <c r="AU24" s="17">
        <v>8.1023947955802793E-3</v>
      </c>
      <c r="AV24" s="17">
        <v>6.4441310023852201E-3</v>
      </c>
      <c r="AW24" s="17"/>
      <c r="AX24" s="17">
        <v>1.12201364514671E-2</v>
      </c>
      <c r="AY24" s="17">
        <v>6.5436764189767196E-3</v>
      </c>
      <c r="AZ24" s="17"/>
      <c r="BA24" s="17">
        <v>6.4631411359773296E-3</v>
      </c>
      <c r="BB24" s="17">
        <v>1.23963727158313E-2</v>
      </c>
      <c r="BC24" s="17"/>
      <c r="BD24" s="17">
        <v>7.3798623762075096E-3</v>
      </c>
      <c r="BE24" s="17"/>
      <c r="BF24" s="17">
        <v>6.9329305277808801E-3</v>
      </c>
      <c r="BG24" s="17"/>
      <c r="BH24" s="17">
        <v>3.9857963149255698E-3</v>
      </c>
      <c r="BI24" s="17"/>
      <c r="BJ24" s="17">
        <v>0</v>
      </c>
      <c r="BK24" s="17"/>
      <c r="BL24" s="17">
        <v>1.07896729821988E-2</v>
      </c>
      <c r="BM24" s="17">
        <v>1.72822079710072E-3</v>
      </c>
      <c r="BN24" s="17">
        <v>9.2596692377077197E-3</v>
      </c>
      <c r="BO24" s="17">
        <v>1.04395729026588E-2</v>
      </c>
      <c r="BP24" s="17"/>
      <c r="BQ24" s="17">
        <v>5.6101046495087301E-3</v>
      </c>
      <c r="BR24" s="17">
        <v>6.5424818246781801E-3</v>
      </c>
      <c r="BS24" s="17">
        <v>5.4333636320325097E-3</v>
      </c>
      <c r="BT24" s="17">
        <v>6.2802273410017002E-3</v>
      </c>
      <c r="BU24" s="17">
        <v>4.7317213985277303E-3</v>
      </c>
      <c r="BV24" s="17">
        <v>1.6207975599291401E-2</v>
      </c>
      <c r="BW24" s="17"/>
      <c r="BX24" s="17">
        <v>4.7949983661212201E-3</v>
      </c>
      <c r="BY24" s="17">
        <v>5.5554238006678804E-3</v>
      </c>
      <c r="BZ24" s="17">
        <v>4.3001510049999097E-3</v>
      </c>
      <c r="CA24" s="17">
        <v>8.7301176243326905E-3</v>
      </c>
      <c r="CB24" s="17">
        <v>5.1498851949163598E-3</v>
      </c>
      <c r="CC24" s="17">
        <v>1.1682887568991799E-2</v>
      </c>
    </row>
    <row r="25" spans="2:81" x14ac:dyDescent="0.35">
      <c r="B25" s="18" t="s">
        <v>193</v>
      </c>
      <c r="C25" s="19">
        <v>9.1544294443417495E-2</v>
      </c>
      <c r="D25" s="19">
        <v>9.1759939866760704E-2</v>
      </c>
      <c r="E25" s="19">
        <v>9.1778317470437701E-2</v>
      </c>
      <c r="F25" s="19"/>
      <c r="G25" s="19">
        <v>2.7826723804786901E-2</v>
      </c>
      <c r="H25" s="19">
        <v>4.4298004368973201E-2</v>
      </c>
      <c r="I25" s="19">
        <v>7.3273929644753003E-2</v>
      </c>
      <c r="J25" s="19">
        <v>0.105357248173126</v>
      </c>
      <c r="K25" s="19">
        <v>0.135516102549853</v>
      </c>
      <c r="L25" s="19">
        <v>0.15137474327144501</v>
      </c>
      <c r="M25" s="19"/>
      <c r="N25" s="19">
        <v>7.4858485627331703E-2</v>
      </c>
      <c r="O25" s="19">
        <v>8.0441377311566406E-2</v>
      </c>
      <c r="P25" s="19">
        <v>0.100266659437953</v>
      </c>
      <c r="Q25" s="19">
        <v>0.118000954034762</v>
      </c>
      <c r="R25" s="19"/>
      <c r="S25" s="19">
        <v>5.2766161584951198E-2</v>
      </c>
      <c r="T25" s="19">
        <v>0.100719859913114</v>
      </c>
      <c r="U25" s="19">
        <v>0.106500938676431</v>
      </c>
      <c r="V25" s="19">
        <v>0.104693617316927</v>
      </c>
      <c r="W25" s="19">
        <v>9.4228963120932305E-2</v>
      </c>
      <c r="X25" s="19">
        <v>7.7268676525219501E-2</v>
      </c>
      <c r="Y25" s="19">
        <v>8.2145595821763104E-2</v>
      </c>
      <c r="Z25" s="19">
        <v>0.13088243621374801</v>
      </c>
      <c r="AA25" s="19">
        <v>9.71562229579086E-2</v>
      </c>
      <c r="AB25" s="19">
        <v>0.104312280179164</v>
      </c>
      <c r="AC25" s="19">
        <v>0.10826816965123801</v>
      </c>
      <c r="AD25" s="19">
        <v>8.7018482094298702E-2</v>
      </c>
      <c r="AE25" s="19"/>
      <c r="AF25" s="19">
        <v>9.1409870463128901E-2</v>
      </c>
      <c r="AG25" s="19">
        <v>0.10242550739648899</v>
      </c>
      <c r="AH25" s="19">
        <v>0.103630652875284</v>
      </c>
      <c r="AI25" s="19">
        <v>9.6783823701414598E-2</v>
      </c>
      <c r="AJ25" s="19"/>
      <c r="AK25" s="19">
        <v>7.1158381192801004E-2</v>
      </c>
      <c r="AL25" s="19">
        <v>8.7222910867174097E-2</v>
      </c>
      <c r="AM25" s="19"/>
      <c r="AN25" s="19">
        <v>4.7774261754344398E-2</v>
      </c>
      <c r="AO25" s="19">
        <v>0.10148105307401201</v>
      </c>
      <c r="AP25" s="19">
        <v>0.103914747323946</v>
      </c>
      <c r="AQ25" s="19">
        <v>0.106208823367378</v>
      </c>
      <c r="AR25" s="19">
        <v>0.139760855547686</v>
      </c>
      <c r="AS25" s="19">
        <v>7.6152175030168703E-2</v>
      </c>
      <c r="AT25" s="19"/>
      <c r="AU25" s="19">
        <v>8.4836495345697094E-2</v>
      </c>
      <c r="AV25" s="19">
        <v>0.10183186620865201</v>
      </c>
      <c r="AW25" s="19"/>
      <c r="AX25" s="19">
        <v>9.3656192150505302E-2</v>
      </c>
      <c r="AY25" s="19">
        <v>9.1065959242296005E-2</v>
      </c>
      <c r="AZ25" s="19"/>
      <c r="BA25" s="19">
        <v>9.9385475468558096E-2</v>
      </c>
      <c r="BB25" s="19">
        <v>4.8134686062813299E-2</v>
      </c>
      <c r="BC25" s="19"/>
      <c r="BD25" s="19">
        <v>8.6966535466025993E-2</v>
      </c>
      <c r="BE25" s="19"/>
      <c r="BF25" s="19">
        <v>8.29326331047959E-2</v>
      </c>
      <c r="BG25" s="19"/>
      <c r="BH25" s="19">
        <v>7.73306429654224E-2</v>
      </c>
      <c r="BI25" s="19"/>
      <c r="BJ25" s="19">
        <v>7.5669978217013503E-2</v>
      </c>
      <c r="BK25" s="19"/>
      <c r="BL25" s="19">
        <v>0.198017645588905</v>
      </c>
      <c r="BM25" s="19">
        <v>2.72546970242846E-2</v>
      </c>
      <c r="BN25" s="19">
        <v>0.13589007948006299</v>
      </c>
      <c r="BO25" s="19">
        <v>7.3845873167118201E-2</v>
      </c>
      <c r="BP25" s="19"/>
      <c r="BQ25" s="19">
        <v>7.8824749139763298E-2</v>
      </c>
      <c r="BR25" s="19">
        <v>9.2344335405516897E-2</v>
      </c>
      <c r="BS25" s="19">
        <v>9.7635467445629898E-2</v>
      </c>
      <c r="BT25" s="19">
        <v>0.10689387315596501</v>
      </c>
      <c r="BU25" s="19">
        <v>9.7292676399146794E-2</v>
      </c>
      <c r="BV25" s="19">
        <v>0.111588335778181</v>
      </c>
      <c r="BW25" s="19"/>
      <c r="BX25" s="19">
        <v>6.7097992115887101E-2</v>
      </c>
      <c r="BY25" s="19">
        <v>9.2218562854161107E-2</v>
      </c>
      <c r="BZ25" s="19">
        <v>9.0683836231077994E-2</v>
      </c>
      <c r="CA25" s="19">
        <v>8.4367405961833203E-2</v>
      </c>
      <c r="CB25" s="19">
        <v>8.6841254326629105E-2</v>
      </c>
      <c r="CC25" s="19">
        <v>0.17198757279911001</v>
      </c>
    </row>
    <row r="26" spans="2:81" x14ac:dyDescent="0.35">
      <c r="B26" s="16" t="s">
        <v>631</v>
      </c>
    </row>
    <row r="27" spans="2:81" x14ac:dyDescent="0.35">
      <c r="B27" t="s">
        <v>90</v>
      </c>
    </row>
    <row r="28" spans="2:81" x14ac:dyDescent="0.35">
      <c r="B28" t="s">
        <v>91</v>
      </c>
    </row>
    <row r="30" spans="2:81" x14ac:dyDescent="0.35">
      <c r="B3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CC19"/>
  <sheetViews>
    <sheetView showGridLines="0" topLeftCell="A2" workbookViewId="0">
      <pane xSplit="2" topLeftCell="BJ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484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3297</v>
      </c>
      <c r="D7" s="10">
        <v>1622</v>
      </c>
      <c r="E7" s="10">
        <v>1667</v>
      </c>
      <c r="F7" s="10"/>
      <c r="G7" s="10">
        <v>456</v>
      </c>
      <c r="H7" s="10">
        <v>522</v>
      </c>
      <c r="I7" s="10">
        <v>551</v>
      </c>
      <c r="J7" s="10">
        <v>579</v>
      </c>
      <c r="K7" s="10">
        <v>488</v>
      </c>
      <c r="L7" s="10">
        <v>701</v>
      </c>
      <c r="M7" s="10"/>
      <c r="N7" s="10">
        <v>979</v>
      </c>
      <c r="O7" s="10">
        <v>854</v>
      </c>
      <c r="P7" s="10">
        <v>703</v>
      </c>
      <c r="Q7" s="10">
        <v>748</v>
      </c>
      <c r="R7" s="10"/>
      <c r="S7" s="10">
        <v>495</v>
      </c>
      <c r="T7" s="10">
        <v>453</v>
      </c>
      <c r="U7" s="10">
        <v>237</v>
      </c>
      <c r="V7" s="10">
        <v>276</v>
      </c>
      <c r="W7" s="10">
        <v>236</v>
      </c>
      <c r="X7" s="10">
        <v>256</v>
      </c>
      <c r="Y7" s="10">
        <v>268</v>
      </c>
      <c r="Z7" s="10">
        <v>141</v>
      </c>
      <c r="AA7" s="10">
        <v>367</v>
      </c>
      <c r="AB7" s="10">
        <v>298</v>
      </c>
      <c r="AC7" s="10">
        <v>167</v>
      </c>
      <c r="AD7" s="10">
        <v>103</v>
      </c>
      <c r="AE7" s="10"/>
      <c r="AF7" s="10">
        <v>2529</v>
      </c>
      <c r="AG7" s="10">
        <v>277</v>
      </c>
      <c r="AH7" s="10">
        <v>153</v>
      </c>
      <c r="AI7" s="10">
        <v>102</v>
      </c>
      <c r="AJ7" s="10"/>
      <c r="AK7" s="10">
        <v>236</v>
      </c>
      <c r="AL7" s="10">
        <v>278</v>
      </c>
      <c r="AM7" s="10"/>
      <c r="AN7" s="10">
        <v>850</v>
      </c>
      <c r="AO7" s="10">
        <v>895</v>
      </c>
      <c r="AP7" s="10">
        <v>409</v>
      </c>
      <c r="AQ7" s="10">
        <v>602</v>
      </c>
      <c r="AR7" s="10">
        <v>387</v>
      </c>
      <c r="AS7" s="10">
        <v>153</v>
      </c>
      <c r="AT7" s="10"/>
      <c r="AU7" s="10">
        <v>1965</v>
      </c>
      <c r="AV7" s="10">
        <v>1324</v>
      </c>
      <c r="AW7" s="10"/>
      <c r="AX7" s="10">
        <v>617</v>
      </c>
      <c r="AY7" s="10">
        <v>2680</v>
      </c>
      <c r="AZ7" s="10"/>
      <c r="BA7" s="10">
        <v>2766</v>
      </c>
      <c r="BB7" s="10">
        <v>519</v>
      </c>
      <c r="BC7" s="10"/>
      <c r="BD7" s="10">
        <v>1983</v>
      </c>
      <c r="BE7" s="10"/>
      <c r="BF7" s="10">
        <v>1782</v>
      </c>
      <c r="BG7" s="10"/>
      <c r="BH7" s="10">
        <v>239</v>
      </c>
      <c r="BI7" s="10"/>
      <c r="BJ7" s="10">
        <v>121</v>
      </c>
      <c r="BK7" s="10"/>
      <c r="BL7" s="10">
        <v>386</v>
      </c>
      <c r="BM7" s="10">
        <v>1017</v>
      </c>
      <c r="BN7" s="10">
        <v>971</v>
      </c>
      <c r="BO7" s="10">
        <v>923</v>
      </c>
      <c r="BP7" s="10"/>
      <c r="BQ7" s="10">
        <v>1104</v>
      </c>
      <c r="BR7" s="10">
        <v>703</v>
      </c>
      <c r="BS7" s="10">
        <v>385</v>
      </c>
      <c r="BT7" s="10">
        <v>333</v>
      </c>
      <c r="BU7" s="10">
        <v>179</v>
      </c>
      <c r="BV7" s="10">
        <v>391</v>
      </c>
      <c r="BW7" s="10"/>
      <c r="BX7" s="10">
        <v>781</v>
      </c>
      <c r="BY7" s="10">
        <v>582</v>
      </c>
      <c r="BZ7" s="10">
        <v>722</v>
      </c>
      <c r="CA7" s="10">
        <v>382</v>
      </c>
      <c r="CB7" s="10">
        <v>210</v>
      </c>
      <c r="CC7" s="10">
        <v>175</v>
      </c>
    </row>
    <row r="8" spans="2:81" ht="30" customHeight="1" x14ac:dyDescent="0.35">
      <c r="B8" s="11" t="s">
        <v>20</v>
      </c>
      <c r="C8" s="11">
        <v>3299</v>
      </c>
      <c r="D8" s="11">
        <v>1651</v>
      </c>
      <c r="E8" s="11">
        <v>1641</v>
      </c>
      <c r="F8" s="11"/>
      <c r="G8" s="11">
        <v>466</v>
      </c>
      <c r="H8" s="11">
        <v>576</v>
      </c>
      <c r="I8" s="11">
        <v>574</v>
      </c>
      <c r="J8" s="11">
        <v>568</v>
      </c>
      <c r="K8" s="11">
        <v>454</v>
      </c>
      <c r="L8" s="11">
        <v>662</v>
      </c>
      <c r="M8" s="11"/>
      <c r="N8" s="11">
        <v>945</v>
      </c>
      <c r="O8" s="11">
        <v>854</v>
      </c>
      <c r="P8" s="11">
        <v>727</v>
      </c>
      <c r="Q8" s="11">
        <v>760</v>
      </c>
      <c r="R8" s="11"/>
      <c r="S8" s="11">
        <v>492</v>
      </c>
      <c r="T8" s="11">
        <v>430</v>
      </c>
      <c r="U8" s="11">
        <v>259</v>
      </c>
      <c r="V8" s="11">
        <v>299</v>
      </c>
      <c r="W8" s="11">
        <v>237</v>
      </c>
      <c r="X8" s="11">
        <v>284</v>
      </c>
      <c r="Y8" s="11">
        <v>258</v>
      </c>
      <c r="Z8" s="11">
        <v>133</v>
      </c>
      <c r="AA8" s="11">
        <v>359</v>
      </c>
      <c r="AB8" s="11">
        <v>290</v>
      </c>
      <c r="AC8" s="11">
        <v>160</v>
      </c>
      <c r="AD8" s="11">
        <v>99</v>
      </c>
      <c r="AE8" s="11"/>
      <c r="AF8" s="11">
        <v>2547</v>
      </c>
      <c r="AG8" s="11">
        <v>268</v>
      </c>
      <c r="AH8" s="11">
        <v>147</v>
      </c>
      <c r="AI8" s="11">
        <v>98</v>
      </c>
      <c r="AJ8" s="11"/>
      <c r="AK8" s="11">
        <v>239</v>
      </c>
      <c r="AL8" s="11">
        <v>278</v>
      </c>
      <c r="AM8" s="11"/>
      <c r="AN8" s="11">
        <v>876</v>
      </c>
      <c r="AO8" s="11">
        <v>885</v>
      </c>
      <c r="AP8" s="11">
        <v>410</v>
      </c>
      <c r="AQ8" s="11">
        <v>596</v>
      </c>
      <c r="AR8" s="11">
        <v>378</v>
      </c>
      <c r="AS8" s="11">
        <v>154</v>
      </c>
      <c r="AT8" s="11"/>
      <c r="AU8" s="11">
        <v>1948</v>
      </c>
      <c r="AV8" s="11">
        <v>1343</v>
      </c>
      <c r="AW8" s="11"/>
      <c r="AX8" s="11">
        <v>609</v>
      </c>
      <c r="AY8" s="11">
        <v>2690</v>
      </c>
      <c r="AZ8" s="11"/>
      <c r="BA8" s="11">
        <v>2750</v>
      </c>
      <c r="BB8" s="11">
        <v>538</v>
      </c>
      <c r="BC8" s="11"/>
      <c r="BD8" s="11">
        <v>1984</v>
      </c>
      <c r="BE8" s="11"/>
      <c r="BF8" s="11">
        <v>1792</v>
      </c>
      <c r="BG8" s="11"/>
      <c r="BH8" s="11">
        <v>231</v>
      </c>
      <c r="BI8" s="11"/>
      <c r="BJ8" s="11">
        <v>116</v>
      </c>
      <c r="BK8" s="11"/>
      <c r="BL8" s="11">
        <v>385</v>
      </c>
      <c r="BM8" s="11">
        <v>1035</v>
      </c>
      <c r="BN8" s="11">
        <v>949</v>
      </c>
      <c r="BO8" s="11">
        <v>931</v>
      </c>
      <c r="BP8" s="11"/>
      <c r="BQ8" s="11">
        <v>1114</v>
      </c>
      <c r="BR8" s="11">
        <v>696</v>
      </c>
      <c r="BS8" s="11">
        <v>387</v>
      </c>
      <c r="BT8" s="11">
        <v>331</v>
      </c>
      <c r="BU8" s="11">
        <v>181</v>
      </c>
      <c r="BV8" s="11">
        <v>394</v>
      </c>
      <c r="BW8" s="11"/>
      <c r="BX8" s="11">
        <v>790</v>
      </c>
      <c r="BY8" s="11">
        <v>582</v>
      </c>
      <c r="BZ8" s="11">
        <v>719</v>
      </c>
      <c r="CA8" s="11">
        <v>382</v>
      </c>
      <c r="CB8" s="11">
        <v>215</v>
      </c>
      <c r="CC8" s="11">
        <v>177</v>
      </c>
    </row>
    <row r="9" spans="2:81" x14ac:dyDescent="0.35">
      <c r="B9" s="18" t="s">
        <v>479</v>
      </c>
      <c r="C9" s="17">
        <v>0.406048568819597</v>
      </c>
      <c r="D9" s="17">
        <v>0.42728211543079597</v>
      </c>
      <c r="E9" s="17">
        <v>0.385399513455009</v>
      </c>
      <c r="F9" s="17"/>
      <c r="G9" s="17">
        <v>0.52406434854961903</v>
      </c>
      <c r="H9" s="17">
        <v>0.429541431394799</v>
      </c>
      <c r="I9" s="17">
        <v>0.356061898630116</v>
      </c>
      <c r="J9" s="17">
        <v>0.377477541056494</v>
      </c>
      <c r="K9" s="17">
        <v>0.36476944365443198</v>
      </c>
      <c r="L9" s="17">
        <v>0.39863234733396802</v>
      </c>
      <c r="M9" s="17"/>
      <c r="N9" s="17">
        <v>0.43999043396862902</v>
      </c>
      <c r="O9" s="17">
        <v>0.38673162146275097</v>
      </c>
      <c r="P9" s="17">
        <v>0.39560709709657399</v>
      </c>
      <c r="Q9" s="17">
        <v>0.396111645777243</v>
      </c>
      <c r="R9" s="17"/>
      <c r="S9" s="17">
        <v>0.48649495019456002</v>
      </c>
      <c r="T9" s="17">
        <v>0.40027435835240999</v>
      </c>
      <c r="U9" s="17">
        <v>0.39797034415121701</v>
      </c>
      <c r="V9" s="17">
        <v>0.34241985373623801</v>
      </c>
      <c r="W9" s="17">
        <v>0.401429727441935</v>
      </c>
      <c r="X9" s="17">
        <v>0.32890035874936602</v>
      </c>
      <c r="Y9" s="17">
        <v>0.43817119735820398</v>
      </c>
      <c r="Z9" s="17">
        <v>0.446365125664624</v>
      </c>
      <c r="AA9" s="17">
        <v>0.36555290683001601</v>
      </c>
      <c r="AB9" s="17">
        <v>0.415918612386244</v>
      </c>
      <c r="AC9" s="17">
        <v>0.415432884066818</v>
      </c>
      <c r="AD9" s="17">
        <v>0.44136246284506497</v>
      </c>
      <c r="AE9" s="17"/>
      <c r="AF9" s="17">
        <v>0.408588907934815</v>
      </c>
      <c r="AG9" s="17">
        <v>0.39440015479763801</v>
      </c>
      <c r="AH9" s="17">
        <v>0.426665579347979</v>
      </c>
      <c r="AI9" s="17">
        <v>0.44395155209869502</v>
      </c>
      <c r="AJ9" s="17"/>
      <c r="AK9" s="17">
        <v>0.36378553781895301</v>
      </c>
      <c r="AL9" s="17">
        <v>0.38037960773062302</v>
      </c>
      <c r="AM9" s="17"/>
      <c r="AN9" s="17">
        <v>0.48309342311117198</v>
      </c>
      <c r="AO9" s="17">
        <v>0.38050376837041</v>
      </c>
      <c r="AP9" s="17">
        <v>0.39461726340154701</v>
      </c>
      <c r="AQ9" s="17">
        <v>0.366907012854919</v>
      </c>
      <c r="AR9" s="17">
        <v>0.38140955023286999</v>
      </c>
      <c r="AS9" s="17">
        <v>0.35256339659639702</v>
      </c>
      <c r="AT9" s="17"/>
      <c r="AU9" s="17">
        <v>0.39262008046573399</v>
      </c>
      <c r="AV9" s="17">
        <v>0.42423598032156601</v>
      </c>
      <c r="AW9" s="17"/>
      <c r="AX9" s="17">
        <v>0.39612681769043601</v>
      </c>
      <c r="AY9" s="17">
        <v>0.40829580021054801</v>
      </c>
      <c r="AZ9" s="17"/>
      <c r="BA9" s="17">
        <v>0.40694844274030501</v>
      </c>
      <c r="BB9" s="17">
        <v>0.39606348482270098</v>
      </c>
      <c r="BC9" s="17"/>
      <c r="BD9" s="17">
        <v>0.437514437390223</v>
      </c>
      <c r="BE9" s="17"/>
      <c r="BF9" s="17">
        <v>0.42544425388184498</v>
      </c>
      <c r="BG9" s="17"/>
      <c r="BH9" s="17">
        <v>0.41082694468334602</v>
      </c>
      <c r="BI9" s="17"/>
      <c r="BJ9" s="17">
        <v>0.45152722832790099</v>
      </c>
      <c r="BK9" s="17"/>
      <c r="BL9" s="17">
        <v>0.303472178474823</v>
      </c>
      <c r="BM9" s="17">
        <v>0.50766886177977799</v>
      </c>
      <c r="BN9" s="17">
        <v>0.37667037020164901</v>
      </c>
      <c r="BO9" s="17">
        <v>0.36533686385917002</v>
      </c>
      <c r="BP9" s="17"/>
      <c r="BQ9" s="17">
        <v>0.40199543028614498</v>
      </c>
      <c r="BR9" s="17">
        <v>0.42316900415502601</v>
      </c>
      <c r="BS9" s="17">
        <v>0.38179695819473097</v>
      </c>
      <c r="BT9" s="17">
        <v>0.47130348214242701</v>
      </c>
      <c r="BU9" s="17">
        <v>0.41774665782255799</v>
      </c>
      <c r="BV9" s="17">
        <v>0.35959726047546597</v>
      </c>
      <c r="BW9" s="17"/>
      <c r="BX9" s="17">
        <v>0.41909325664219199</v>
      </c>
      <c r="BY9" s="17">
        <v>0.40440622367995499</v>
      </c>
      <c r="BZ9" s="17">
        <v>0.375141466200133</v>
      </c>
      <c r="CA9" s="17">
        <v>0.482609448038061</v>
      </c>
      <c r="CB9" s="17">
        <v>0.44463410071202902</v>
      </c>
      <c r="CC9" s="17">
        <v>0.34902540899747497</v>
      </c>
    </row>
    <row r="10" spans="2:81" x14ac:dyDescent="0.35">
      <c r="B10" s="18" t="s">
        <v>480</v>
      </c>
      <c r="C10" s="17">
        <v>0.29741130857592502</v>
      </c>
      <c r="D10" s="17">
        <v>0.29080890838433598</v>
      </c>
      <c r="E10" s="17">
        <v>0.30371245395774998</v>
      </c>
      <c r="F10" s="17"/>
      <c r="G10" s="17">
        <v>0.25981037933289702</v>
      </c>
      <c r="H10" s="17">
        <v>0.33023029394205899</v>
      </c>
      <c r="I10" s="17">
        <v>0.35565072309790502</v>
      </c>
      <c r="J10" s="17">
        <v>0.29957277237990199</v>
      </c>
      <c r="K10" s="17">
        <v>0.30261502293132803</v>
      </c>
      <c r="L10" s="17">
        <v>0.239424215952979</v>
      </c>
      <c r="M10" s="17"/>
      <c r="N10" s="17">
        <v>0.31368046152718798</v>
      </c>
      <c r="O10" s="17">
        <v>0.32105542711882401</v>
      </c>
      <c r="P10" s="17">
        <v>0.27972786921255799</v>
      </c>
      <c r="Q10" s="17">
        <v>0.26889253123621998</v>
      </c>
      <c r="R10" s="17"/>
      <c r="S10" s="17">
        <v>0.25614581874512898</v>
      </c>
      <c r="T10" s="17">
        <v>0.28413693334662299</v>
      </c>
      <c r="U10" s="17">
        <v>0.29860214411622599</v>
      </c>
      <c r="V10" s="17">
        <v>0.35878091764331899</v>
      </c>
      <c r="W10" s="17">
        <v>0.28096110982384997</v>
      </c>
      <c r="X10" s="17">
        <v>0.35664563050701598</v>
      </c>
      <c r="Y10" s="17">
        <v>0.26699682570023597</v>
      </c>
      <c r="Z10" s="17">
        <v>0.262072804161393</v>
      </c>
      <c r="AA10" s="17">
        <v>0.32603086855772101</v>
      </c>
      <c r="AB10" s="17">
        <v>0.32250032951989099</v>
      </c>
      <c r="AC10" s="17">
        <v>0.245151948111205</v>
      </c>
      <c r="AD10" s="17">
        <v>0.275778489229491</v>
      </c>
      <c r="AE10" s="17"/>
      <c r="AF10" s="17">
        <v>0.29139398250882098</v>
      </c>
      <c r="AG10" s="17">
        <v>0.33815013693107898</v>
      </c>
      <c r="AH10" s="17">
        <v>0.25594129453441</v>
      </c>
      <c r="AI10" s="17">
        <v>0.25140687112458898</v>
      </c>
      <c r="AJ10" s="17"/>
      <c r="AK10" s="17">
        <v>0.36029008427964698</v>
      </c>
      <c r="AL10" s="17">
        <v>0.32340492137319499</v>
      </c>
      <c r="AM10" s="17"/>
      <c r="AN10" s="17">
        <v>0.28798960907132598</v>
      </c>
      <c r="AO10" s="17">
        <v>0.31946077257997502</v>
      </c>
      <c r="AP10" s="17">
        <v>0.29345557194529398</v>
      </c>
      <c r="AQ10" s="17">
        <v>0.28173797085726499</v>
      </c>
      <c r="AR10" s="17">
        <v>0.26841745568022801</v>
      </c>
      <c r="AS10" s="17">
        <v>0.368768223841131</v>
      </c>
      <c r="AT10" s="17"/>
      <c r="AU10" s="17">
        <v>0.30607261312281803</v>
      </c>
      <c r="AV10" s="17">
        <v>0.28580005943791797</v>
      </c>
      <c r="AW10" s="17"/>
      <c r="AX10" s="17">
        <v>0.24916152388767701</v>
      </c>
      <c r="AY10" s="17">
        <v>0.308339664805238</v>
      </c>
      <c r="AZ10" s="17"/>
      <c r="BA10" s="17">
        <v>0.28701395587977002</v>
      </c>
      <c r="BB10" s="17">
        <v>0.35702689700164603</v>
      </c>
      <c r="BC10" s="17"/>
      <c r="BD10" s="17">
        <v>0.29432050482509098</v>
      </c>
      <c r="BE10" s="17"/>
      <c r="BF10" s="17">
        <v>0.29687892270913202</v>
      </c>
      <c r="BG10" s="17"/>
      <c r="BH10" s="17">
        <v>0.33790776802711697</v>
      </c>
      <c r="BI10" s="17"/>
      <c r="BJ10" s="17">
        <v>0.26719872746790901</v>
      </c>
      <c r="BK10" s="17"/>
      <c r="BL10" s="17">
        <v>0.30332904176090197</v>
      </c>
      <c r="BM10" s="17">
        <v>0.30047871416111999</v>
      </c>
      <c r="BN10" s="17">
        <v>0.28074978277493001</v>
      </c>
      <c r="BO10" s="17">
        <v>0.30853635856119199</v>
      </c>
      <c r="BP10" s="17"/>
      <c r="BQ10" s="17">
        <v>0.32004411522455101</v>
      </c>
      <c r="BR10" s="17">
        <v>0.27916696403317498</v>
      </c>
      <c r="BS10" s="17">
        <v>0.30674031832486298</v>
      </c>
      <c r="BT10" s="17">
        <v>0.26089435225344898</v>
      </c>
      <c r="BU10" s="17">
        <v>0.26505515295092402</v>
      </c>
      <c r="BV10" s="17">
        <v>0.308379090283112</v>
      </c>
      <c r="BW10" s="17"/>
      <c r="BX10" s="17">
        <v>0.32670397866477602</v>
      </c>
      <c r="BY10" s="17">
        <v>0.29121744297354701</v>
      </c>
      <c r="BZ10" s="17">
        <v>0.31238498395283498</v>
      </c>
      <c r="CA10" s="17">
        <v>0.25051401514307198</v>
      </c>
      <c r="CB10" s="17">
        <v>0.274429782960258</v>
      </c>
      <c r="CC10" s="17">
        <v>0.26480008734002503</v>
      </c>
    </row>
    <row r="11" spans="2:81" x14ac:dyDescent="0.35">
      <c r="B11" s="18" t="s">
        <v>481</v>
      </c>
      <c r="C11" s="17">
        <v>0.149500084787103</v>
      </c>
      <c r="D11" s="17">
        <v>0.14294110627947401</v>
      </c>
      <c r="E11" s="17">
        <v>0.156277317670141</v>
      </c>
      <c r="F11" s="17"/>
      <c r="G11" s="17">
        <v>0.108961084091358</v>
      </c>
      <c r="H11" s="17">
        <v>0.167131419505582</v>
      </c>
      <c r="I11" s="17">
        <v>0.16056189904701301</v>
      </c>
      <c r="J11" s="17">
        <v>0.17145942897250599</v>
      </c>
      <c r="K11" s="17">
        <v>0.13758571141349199</v>
      </c>
      <c r="L11" s="17">
        <v>0.14246241812461899</v>
      </c>
      <c r="M11" s="17"/>
      <c r="N11" s="17">
        <v>0.13219756685877701</v>
      </c>
      <c r="O11" s="17">
        <v>0.14417741098860201</v>
      </c>
      <c r="P11" s="17">
        <v>0.18403487002222699</v>
      </c>
      <c r="Q11" s="17">
        <v>0.14239794955410601</v>
      </c>
      <c r="R11" s="17"/>
      <c r="S11" s="17">
        <v>0.119807721487629</v>
      </c>
      <c r="T11" s="17">
        <v>0.182375482980839</v>
      </c>
      <c r="U11" s="17">
        <v>0.13222145869139501</v>
      </c>
      <c r="V11" s="17">
        <v>0.14377468520419701</v>
      </c>
      <c r="W11" s="17">
        <v>0.15461234591703801</v>
      </c>
      <c r="X11" s="17">
        <v>0.16743301418004999</v>
      </c>
      <c r="Y11" s="17">
        <v>0.15212576070469699</v>
      </c>
      <c r="Z11" s="17">
        <v>0.17865957361469201</v>
      </c>
      <c r="AA11" s="17">
        <v>0.153223108910364</v>
      </c>
      <c r="AB11" s="17">
        <v>0.111901051179141</v>
      </c>
      <c r="AC11" s="17">
        <v>0.16353203057587701</v>
      </c>
      <c r="AD11" s="17">
        <v>0.181005787161131</v>
      </c>
      <c r="AE11" s="17"/>
      <c r="AF11" s="17">
        <v>0.15034955670608699</v>
      </c>
      <c r="AG11" s="17">
        <v>0.119991400820095</v>
      </c>
      <c r="AH11" s="17">
        <v>0.16526915435432701</v>
      </c>
      <c r="AI11" s="17">
        <v>0.19332189747043099</v>
      </c>
      <c r="AJ11" s="17"/>
      <c r="AK11" s="17">
        <v>0.14589309551114099</v>
      </c>
      <c r="AL11" s="17">
        <v>0.13433862723812001</v>
      </c>
      <c r="AM11" s="17"/>
      <c r="AN11" s="17">
        <v>0.12858385932897201</v>
      </c>
      <c r="AO11" s="17">
        <v>0.139319291600285</v>
      </c>
      <c r="AP11" s="17">
        <v>0.17620652346563001</v>
      </c>
      <c r="AQ11" s="17">
        <v>0.16441158868994901</v>
      </c>
      <c r="AR11" s="17">
        <v>0.18750155542271199</v>
      </c>
      <c r="AS11" s="17">
        <v>0.105978118346855</v>
      </c>
      <c r="AT11" s="17"/>
      <c r="AU11" s="17">
        <v>0.15209361897448501</v>
      </c>
      <c r="AV11" s="17">
        <v>0.14664916933136099</v>
      </c>
      <c r="AW11" s="17"/>
      <c r="AX11" s="17">
        <v>0.17372824781669</v>
      </c>
      <c r="AY11" s="17">
        <v>0.144012516333068</v>
      </c>
      <c r="AZ11" s="17"/>
      <c r="BA11" s="17">
        <v>0.15250335885605101</v>
      </c>
      <c r="BB11" s="17">
        <v>0.13370147667611701</v>
      </c>
      <c r="BC11" s="17"/>
      <c r="BD11" s="17">
        <v>0.13251360478490201</v>
      </c>
      <c r="BE11" s="17"/>
      <c r="BF11" s="17">
        <v>0.14285771525490101</v>
      </c>
      <c r="BG11" s="17"/>
      <c r="BH11" s="17">
        <v>0.109222390581953</v>
      </c>
      <c r="BI11" s="17"/>
      <c r="BJ11" s="17">
        <v>0.144440100647831</v>
      </c>
      <c r="BK11" s="17"/>
      <c r="BL11" s="17">
        <v>0.172183523629586</v>
      </c>
      <c r="BM11" s="17">
        <v>0.11530091871628501</v>
      </c>
      <c r="BN11" s="17">
        <v>0.162863013210438</v>
      </c>
      <c r="BO11" s="17">
        <v>0.16455263035599499</v>
      </c>
      <c r="BP11" s="17"/>
      <c r="BQ11" s="17">
        <v>0.13405134068608399</v>
      </c>
      <c r="BR11" s="17">
        <v>0.163558937209904</v>
      </c>
      <c r="BS11" s="17">
        <v>0.15248648496087799</v>
      </c>
      <c r="BT11" s="17">
        <v>0.15832367545697501</v>
      </c>
      <c r="BU11" s="17">
        <v>0.139723194106224</v>
      </c>
      <c r="BV11" s="17">
        <v>0.175508782505501</v>
      </c>
      <c r="BW11" s="17"/>
      <c r="BX11" s="17">
        <v>0.124355510282988</v>
      </c>
      <c r="BY11" s="17">
        <v>0.16383195984578799</v>
      </c>
      <c r="BZ11" s="17">
        <v>0.15968373136248201</v>
      </c>
      <c r="CA11" s="17">
        <v>0.156839717177118</v>
      </c>
      <c r="CB11" s="17">
        <v>0.13892161635123801</v>
      </c>
      <c r="CC11" s="17">
        <v>0.19582952731229</v>
      </c>
    </row>
    <row r="12" spans="2:81" x14ac:dyDescent="0.35">
      <c r="B12" s="18" t="s">
        <v>482</v>
      </c>
      <c r="C12" s="17">
        <v>4.8143851979415002E-2</v>
      </c>
      <c r="D12" s="17">
        <v>4.8352202916358097E-2</v>
      </c>
      <c r="E12" s="17">
        <v>4.7484767455998902E-2</v>
      </c>
      <c r="F12" s="17"/>
      <c r="G12" s="17">
        <v>4.3537977871582603E-2</v>
      </c>
      <c r="H12" s="17">
        <v>3.3552089403675898E-2</v>
      </c>
      <c r="I12" s="17">
        <v>4.7333816786390599E-2</v>
      </c>
      <c r="J12" s="17">
        <v>4.6620424037900302E-2</v>
      </c>
      <c r="K12" s="17">
        <v>6.1633125552502499E-2</v>
      </c>
      <c r="L12" s="17">
        <v>5.6841000102903702E-2</v>
      </c>
      <c r="M12" s="17"/>
      <c r="N12" s="17">
        <v>4.2167359708348798E-2</v>
      </c>
      <c r="O12" s="17">
        <v>4.11624828637326E-2</v>
      </c>
      <c r="P12" s="17">
        <v>5.1557043457066798E-2</v>
      </c>
      <c r="Q12" s="17">
        <v>6.0983505049671802E-2</v>
      </c>
      <c r="R12" s="17"/>
      <c r="S12" s="17">
        <v>3.5027162242580699E-2</v>
      </c>
      <c r="T12" s="17">
        <v>4.0689118585013097E-2</v>
      </c>
      <c r="U12" s="17">
        <v>4.45908599405761E-2</v>
      </c>
      <c r="V12" s="17">
        <v>6.3026406863721102E-2</v>
      </c>
      <c r="W12" s="17">
        <v>3.2963653291886399E-2</v>
      </c>
      <c r="X12" s="17">
        <v>5.7721866198130599E-2</v>
      </c>
      <c r="Y12" s="17">
        <v>5.9508945770550402E-2</v>
      </c>
      <c r="Z12" s="17">
        <v>2.8357412965559201E-2</v>
      </c>
      <c r="AA12" s="17">
        <v>4.41851685798582E-2</v>
      </c>
      <c r="AB12" s="17">
        <v>8.6125227893913206E-2</v>
      </c>
      <c r="AC12" s="17">
        <v>5.4061161346594701E-2</v>
      </c>
      <c r="AD12" s="17">
        <v>9.6511839930023303E-3</v>
      </c>
      <c r="AE12" s="17"/>
      <c r="AF12" s="17">
        <v>4.8533404809425501E-2</v>
      </c>
      <c r="AG12" s="17">
        <v>7.1299952523248306E-2</v>
      </c>
      <c r="AH12" s="17">
        <v>4.52680731516917E-2</v>
      </c>
      <c r="AI12" s="17">
        <v>1.8715669746319101E-2</v>
      </c>
      <c r="AJ12" s="17"/>
      <c r="AK12" s="17">
        <v>3.1815961103395601E-2</v>
      </c>
      <c r="AL12" s="17">
        <v>5.2690941933628603E-2</v>
      </c>
      <c r="AM12" s="17"/>
      <c r="AN12" s="17">
        <v>4.3521809483650503E-2</v>
      </c>
      <c r="AO12" s="17">
        <v>5.0753730018040802E-2</v>
      </c>
      <c r="AP12" s="17">
        <v>4.1427712544469898E-2</v>
      </c>
      <c r="AQ12" s="17">
        <v>5.4226896641558199E-2</v>
      </c>
      <c r="AR12" s="17">
        <v>4.6577854416295299E-2</v>
      </c>
      <c r="AS12" s="17">
        <v>5.7994638807536698E-2</v>
      </c>
      <c r="AT12" s="17"/>
      <c r="AU12" s="17">
        <v>5.0083278229418403E-2</v>
      </c>
      <c r="AV12" s="17">
        <v>4.5624078525403497E-2</v>
      </c>
      <c r="AW12" s="17"/>
      <c r="AX12" s="17">
        <v>5.0863860231806501E-2</v>
      </c>
      <c r="AY12" s="17">
        <v>4.7527782512559E-2</v>
      </c>
      <c r="AZ12" s="17"/>
      <c r="BA12" s="17">
        <v>4.8013512322334903E-2</v>
      </c>
      <c r="BB12" s="17">
        <v>4.9852715597471398E-2</v>
      </c>
      <c r="BC12" s="17"/>
      <c r="BD12" s="17">
        <v>4.4785151275173497E-2</v>
      </c>
      <c r="BE12" s="17"/>
      <c r="BF12" s="17">
        <v>3.7802913755764403E-2</v>
      </c>
      <c r="BG12" s="17"/>
      <c r="BH12" s="17">
        <v>8.3023757959456296E-2</v>
      </c>
      <c r="BI12" s="17"/>
      <c r="BJ12" s="17">
        <v>4.1266184529621698E-2</v>
      </c>
      <c r="BK12" s="17"/>
      <c r="BL12" s="17">
        <v>7.5471106343828906E-2</v>
      </c>
      <c r="BM12" s="17">
        <v>3.3377521551336699E-2</v>
      </c>
      <c r="BN12" s="17">
        <v>5.0464310245810703E-2</v>
      </c>
      <c r="BO12" s="17">
        <v>5.0909168095216797E-2</v>
      </c>
      <c r="BP12" s="17"/>
      <c r="BQ12" s="17">
        <v>4.8476958692037803E-2</v>
      </c>
      <c r="BR12" s="17">
        <v>3.58465738280467E-2</v>
      </c>
      <c r="BS12" s="17">
        <v>5.8305920830832199E-2</v>
      </c>
      <c r="BT12" s="17">
        <v>2.88750324693186E-2</v>
      </c>
      <c r="BU12" s="17">
        <v>8.3626033712597803E-2</v>
      </c>
      <c r="BV12" s="17">
        <v>4.3006354386293397E-2</v>
      </c>
      <c r="BW12" s="17"/>
      <c r="BX12" s="17">
        <v>4.5826139553100699E-2</v>
      </c>
      <c r="BY12" s="17">
        <v>4.7042202713200497E-2</v>
      </c>
      <c r="BZ12" s="17">
        <v>4.6946008349826603E-2</v>
      </c>
      <c r="CA12" s="17">
        <v>3.8526493980488997E-2</v>
      </c>
      <c r="CB12" s="17">
        <v>5.3747113295039201E-2</v>
      </c>
      <c r="CC12" s="17">
        <v>5.0926403960458499E-2</v>
      </c>
    </row>
    <row r="13" spans="2:81" x14ac:dyDescent="0.35">
      <c r="B13" s="18" t="s">
        <v>483</v>
      </c>
      <c r="C13" s="17">
        <v>4.5274273611143501E-2</v>
      </c>
      <c r="D13" s="17">
        <v>4.6621532740193497E-2</v>
      </c>
      <c r="E13" s="17">
        <v>4.4141874174076702E-2</v>
      </c>
      <c r="F13" s="17"/>
      <c r="G13" s="17">
        <v>2.27108902360765E-2</v>
      </c>
      <c r="H13" s="17">
        <v>1.45872561153898E-2</v>
      </c>
      <c r="I13" s="17">
        <v>1.42496136523314E-2</v>
      </c>
      <c r="J13" s="17">
        <v>5.5679179147441402E-2</v>
      </c>
      <c r="K13" s="17">
        <v>7.0288349094601202E-2</v>
      </c>
      <c r="L13" s="17">
        <v>8.8688640884437897E-2</v>
      </c>
      <c r="M13" s="17"/>
      <c r="N13" s="17">
        <v>3.1744973030995001E-2</v>
      </c>
      <c r="O13" s="17">
        <v>4.7575655784947497E-2</v>
      </c>
      <c r="P13" s="17">
        <v>4.1308017672323102E-2</v>
      </c>
      <c r="Q13" s="17">
        <v>6.2796688281067506E-2</v>
      </c>
      <c r="R13" s="17"/>
      <c r="S13" s="17">
        <v>4.2223704802763398E-2</v>
      </c>
      <c r="T13" s="17">
        <v>3.87556878899541E-2</v>
      </c>
      <c r="U13" s="17">
        <v>5.6266134096310802E-2</v>
      </c>
      <c r="V13" s="17">
        <v>5.5793173862443202E-2</v>
      </c>
      <c r="W13" s="17">
        <v>7.5463297682646702E-2</v>
      </c>
      <c r="X13" s="17">
        <v>4.7871186693149298E-2</v>
      </c>
      <c r="Y13" s="17">
        <v>5.01775373289126E-2</v>
      </c>
      <c r="Z13" s="17">
        <v>2.8597776843743601E-2</v>
      </c>
      <c r="AA13" s="17">
        <v>3.17608377851347E-2</v>
      </c>
      <c r="AB13" s="17">
        <v>2.91079218825104E-2</v>
      </c>
      <c r="AC13" s="17">
        <v>5.6257725958674398E-2</v>
      </c>
      <c r="AD13" s="17">
        <v>3.6638047048688102E-2</v>
      </c>
      <c r="AE13" s="17"/>
      <c r="AF13" s="17">
        <v>4.8039665791748697E-2</v>
      </c>
      <c r="AG13" s="17">
        <v>3.5354803308043997E-2</v>
      </c>
      <c r="AH13" s="17">
        <v>7.4329770956898397E-2</v>
      </c>
      <c r="AI13" s="17">
        <v>2.74804352139622E-2</v>
      </c>
      <c r="AJ13" s="17"/>
      <c r="AK13" s="17">
        <v>1.6267856290091001E-2</v>
      </c>
      <c r="AL13" s="17">
        <v>6.0254532407544199E-2</v>
      </c>
      <c r="AM13" s="17"/>
      <c r="AN13" s="17">
        <v>1.8170992085541501E-2</v>
      </c>
      <c r="AO13" s="17">
        <v>5.6048316278800303E-2</v>
      </c>
      <c r="AP13" s="17">
        <v>3.7387852403781903E-2</v>
      </c>
      <c r="AQ13" s="17">
        <v>5.9855836518321499E-2</v>
      </c>
      <c r="AR13" s="17">
        <v>6.0982351313960903E-2</v>
      </c>
      <c r="AS13" s="17">
        <v>6.3975426085791404E-2</v>
      </c>
      <c r="AT13" s="17"/>
      <c r="AU13" s="17">
        <v>4.3932083980691601E-2</v>
      </c>
      <c r="AV13" s="17">
        <v>4.6793197879724302E-2</v>
      </c>
      <c r="AW13" s="17"/>
      <c r="AX13" s="17">
        <v>6.5529916984511993E-2</v>
      </c>
      <c r="AY13" s="17">
        <v>4.0686462745906503E-2</v>
      </c>
      <c r="AZ13" s="17"/>
      <c r="BA13" s="17">
        <v>5.0032878101948897E-2</v>
      </c>
      <c r="BB13" s="17">
        <v>2.0158574649428201E-2</v>
      </c>
      <c r="BC13" s="17"/>
      <c r="BD13" s="17">
        <v>4.4733670615309598E-2</v>
      </c>
      <c r="BE13" s="17"/>
      <c r="BF13" s="17">
        <v>4.8159330134598201E-2</v>
      </c>
      <c r="BG13" s="17"/>
      <c r="BH13" s="17">
        <v>2.4145321726314499E-2</v>
      </c>
      <c r="BI13" s="17"/>
      <c r="BJ13" s="17">
        <v>6.2488682848738299E-2</v>
      </c>
      <c r="BK13" s="17"/>
      <c r="BL13" s="17">
        <v>5.90842731669027E-2</v>
      </c>
      <c r="BM13" s="17">
        <v>2.1087124516269099E-2</v>
      </c>
      <c r="BN13" s="17">
        <v>6.5929795061426502E-2</v>
      </c>
      <c r="BO13" s="17">
        <v>4.5420865478134301E-2</v>
      </c>
      <c r="BP13" s="17"/>
      <c r="BQ13" s="17">
        <v>3.8529183957567603E-2</v>
      </c>
      <c r="BR13" s="17">
        <v>5.5614998542337701E-2</v>
      </c>
      <c r="BS13" s="17">
        <v>4.4174661999751799E-2</v>
      </c>
      <c r="BT13" s="17">
        <v>3.7682260110388402E-2</v>
      </c>
      <c r="BU13" s="17">
        <v>3.9991684122330097E-2</v>
      </c>
      <c r="BV13" s="17">
        <v>4.9706430273525101E-2</v>
      </c>
      <c r="BW13" s="17"/>
      <c r="BX13" s="17">
        <v>3.8707646102866297E-2</v>
      </c>
      <c r="BY13" s="17">
        <v>4.9815471111683801E-2</v>
      </c>
      <c r="BZ13" s="17">
        <v>5.6448342315678399E-2</v>
      </c>
      <c r="CA13" s="17">
        <v>2.0661643138594199E-2</v>
      </c>
      <c r="CB13" s="17">
        <v>4.29089188854722E-2</v>
      </c>
      <c r="CC13" s="17">
        <v>6.4873419095864096E-2</v>
      </c>
    </row>
    <row r="14" spans="2:81" x14ac:dyDescent="0.35">
      <c r="B14" s="18" t="s">
        <v>171</v>
      </c>
      <c r="C14" s="19">
        <v>5.3621912226817003E-2</v>
      </c>
      <c r="D14" s="19">
        <v>4.3994134248842701E-2</v>
      </c>
      <c r="E14" s="19">
        <v>6.2984073287025197E-2</v>
      </c>
      <c r="F14" s="19"/>
      <c r="G14" s="19">
        <v>4.0915319918466302E-2</v>
      </c>
      <c r="H14" s="19">
        <v>2.4957509638494399E-2</v>
      </c>
      <c r="I14" s="19">
        <v>6.6142048786243704E-2</v>
      </c>
      <c r="J14" s="19">
        <v>4.9190654405756297E-2</v>
      </c>
      <c r="K14" s="19">
        <v>6.31083473536449E-2</v>
      </c>
      <c r="L14" s="19">
        <v>7.3951377601092896E-2</v>
      </c>
      <c r="M14" s="19"/>
      <c r="N14" s="19">
        <v>4.0219204906062199E-2</v>
      </c>
      <c r="O14" s="19">
        <v>5.92974017811434E-2</v>
      </c>
      <c r="P14" s="19">
        <v>4.7765102539250703E-2</v>
      </c>
      <c r="Q14" s="19">
        <v>6.8817680101691703E-2</v>
      </c>
      <c r="R14" s="19"/>
      <c r="S14" s="19">
        <v>6.0300642527337599E-2</v>
      </c>
      <c r="T14" s="19">
        <v>5.3768418845161897E-2</v>
      </c>
      <c r="U14" s="19">
        <v>7.0349059004275002E-2</v>
      </c>
      <c r="V14" s="19">
        <v>3.6204962690081603E-2</v>
      </c>
      <c r="W14" s="19">
        <v>5.4569865842643998E-2</v>
      </c>
      <c r="X14" s="19">
        <v>4.1427943672287901E-2</v>
      </c>
      <c r="Y14" s="19">
        <v>3.3019733137399802E-2</v>
      </c>
      <c r="Z14" s="19">
        <v>5.5947306749987699E-2</v>
      </c>
      <c r="AA14" s="19">
        <v>7.9247109336906804E-2</v>
      </c>
      <c r="AB14" s="19">
        <v>3.4446857138300403E-2</v>
      </c>
      <c r="AC14" s="19">
        <v>6.5564249940830793E-2</v>
      </c>
      <c r="AD14" s="19">
        <v>5.5564029722622102E-2</v>
      </c>
      <c r="AE14" s="19"/>
      <c r="AF14" s="19">
        <v>5.3094482249101398E-2</v>
      </c>
      <c r="AG14" s="19">
        <v>4.0803551619895503E-2</v>
      </c>
      <c r="AH14" s="19">
        <v>3.25261276546931E-2</v>
      </c>
      <c r="AI14" s="19">
        <v>6.5123574346003799E-2</v>
      </c>
      <c r="AJ14" s="19"/>
      <c r="AK14" s="19">
        <v>8.1947464996772204E-2</v>
      </c>
      <c r="AL14" s="19">
        <v>4.8931369316888997E-2</v>
      </c>
      <c r="AM14" s="19"/>
      <c r="AN14" s="19">
        <v>3.8640306919338001E-2</v>
      </c>
      <c r="AO14" s="19">
        <v>5.3914121152489197E-2</v>
      </c>
      <c r="AP14" s="19">
        <v>5.6905076239277097E-2</v>
      </c>
      <c r="AQ14" s="19">
        <v>7.2860694437986803E-2</v>
      </c>
      <c r="AR14" s="19">
        <v>5.5111232933933399E-2</v>
      </c>
      <c r="AS14" s="19">
        <v>5.0720196322288899E-2</v>
      </c>
      <c r="AT14" s="19"/>
      <c r="AU14" s="19">
        <v>5.5198325226853098E-2</v>
      </c>
      <c r="AV14" s="19">
        <v>5.0897514504026901E-2</v>
      </c>
      <c r="AW14" s="19"/>
      <c r="AX14" s="19">
        <v>6.4589633388878798E-2</v>
      </c>
      <c r="AY14" s="19">
        <v>5.1137773392680802E-2</v>
      </c>
      <c r="AZ14" s="19"/>
      <c r="BA14" s="19">
        <v>5.5487852099590403E-2</v>
      </c>
      <c r="BB14" s="19">
        <v>4.3196851252636302E-2</v>
      </c>
      <c r="BC14" s="19"/>
      <c r="BD14" s="19">
        <v>4.6132631109300902E-2</v>
      </c>
      <c r="BE14" s="19"/>
      <c r="BF14" s="19">
        <v>4.8856864263759701E-2</v>
      </c>
      <c r="BG14" s="19"/>
      <c r="BH14" s="19">
        <v>3.4873817021812699E-2</v>
      </c>
      <c r="BI14" s="19"/>
      <c r="BJ14" s="19">
        <v>3.3079076177999302E-2</v>
      </c>
      <c r="BK14" s="19"/>
      <c r="BL14" s="19">
        <v>8.6459876623956294E-2</v>
      </c>
      <c r="BM14" s="19">
        <v>2.2086859275211E-2</v>
      </c>
      <c r="BN14" s="19">
        <v>6.3322728505746606E-2</v>
      </c>
      <c r="BO14" s="19">
        <v>6.5244113650291799E-2</v>
      </c>
      <c r="BP14" s="19"/>
      <c r="BQ14" s="19">
        <v>5.6902971153615103E-2</v>
      </c>
      <c r="BR14" s="19">
        <v>4.26435222315103E-2</v>
      </c>
      <c r="BS14" s="19">
        <v>5.6495655688943901E-2</v>
      </c>
      <c r="BT14" s="19">
        <v>4.29211975674419E-2</v>
      </c>
      <c r="BU14" s="19">
        <v>5.3857277285366899E-2</v>
      </c>
      <c r="BV14" s="19">
        <v>6.3802082076102495E-2</v>
      </c>
      <c r="BW14" s="19"/>
      <c r="BX14" s="19">
        <v>4.53134687540774E-2</v>
      </c>
      <c r="BY14" s="19">
        <v>4.3686699675825599E-2</v>
      </c>
      <c r="BZ14" s="19">
        <v>4.9395467819045899E-2</v>
      </c>
      <c r="CA14" s="19">
        <v>5.0848682522665202E-2</v>
      </c>
      <c r="CB14" s="19">
        <v>4.5358467795964398E-2</v>
      </c>
      <c r="CC14" s="19">
        <v>7.4545153293887306E-2</v>
      </c>
    </row>
    <row r="15" spans="2:81" x14ac:dyDescent="0.35">
      <c r="B15" s="16" t="s">
        <v>632</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CC22"/>
  <sheetViews>
    <sheetView showGridLines="0" workbookViewId="0">
      <pane xSplit="2" topLeftCell="BD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485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3297</v>
      </c>
      <c r="D7" s="10">
        <v>1622</v>
      </c>
      <c r="E7" s="10">
        <v>1667</v>
      </c>
      <c r="F7" s="10"/>
      <c r="G7" s="10">
        <v>456</v>
      </c>
      <c r="H7" s="10">
        <v>522</v>
      </c>
      <c r="I7" s="10">
        <v>551</v>
      </c>
      <c r="J7" s="10">
        <v>579</v>
      </c>
      <c r="K7" s="10">
        <v>488</v>
      </c>
      <c r="L7" s="10">
        <v>701</v>
      </c>
      <c r="M7" s="10"/>
      <c r="N7" s="10">
        <v>979</v>
      </c>
      <c r="O7" s="10">
        <v>854</v>
      </c>
      <c r="P7" s="10">
        <v>703</v>
      </c>
      <c r="Q7" s="10">
        <v>748</v>
      </c>
      <c r="R7" s="10"/>
      <c r="S7" s="10">
        <v>495</v>
      </c>
      <c r="T7" s="10">
        <v>453</v>
      </c>
      <c r="U7" s="10">
        <v>237</v>
      </c>
      <c r="V7" s="10">
        <v>276</v>
      </c>
      <c r="W7" s="10">
        <v>236</v>
      </c>
      <c r="X7" s="10">
        <v>256</v>
      </c>
      <c r="Y7" s="10">
        <v>268</v>
      </c>
      <c r="Z7" s="10">
        <v>141</v>
      </c>
      <c r="AA7" s="10">
        <v>367</v>
      </c>
      <c r="AB7" s="10">
        <v>298</v>
      </c>
      <c r="AC7" s="10">
        <v>167</v>
      </c>
      <c r="AD7" s="10">
        <v>103</v>
      </c>
      <c r="AE7" s="10"/>
      <c r="AF7" s="10">
        <v>2529</v>
      </c>
      <c r="AG7" s="10">
        <v>277</v>
      </c>
      <c r="AH7" s="10">
        <v>153</v>
      </c>
      <c r="AI7" s="10">
        <v>102</v>
      </c>
      <c r="AJ7" s="10"/>
      <c r="AK7" s="10">
        <v>236</v>
      </c>
      <c r="AL7" s="10">
        <v>278</v>
      </c>
      <c r="AM7" s="10"/>
      <c r="AN7" s="10">
        <v>850</v>
      </c>
      <c r="AO7" s="10">
        <v>895</v>
      </c>
      <c r="AP7" s="10">
        <v>409</v>
      </c>
      <c r="AQ7" s="10">
        <v>602</v>
      </c>
      <c r="AR7" s="10">
        <v>387</v>
      </c>
      <c r="AS7" s="10">
        <v>153</v>
      </c>
      <c r="AT7" s="10"/>
      <c r="AU7" s="10">
        <v>1965</v>
      </c>
      <c r="AV7" s="10">
        <v>1324</v>
      </c>
      <c r="AW7" s="10"/>
      <c r="AX7" s="10">
        <v>617</v>
      </c>
      <c r="AY7" s="10">
        <v>2680</v>
      </c>
      <c r="AZ7" s="10"/>
      <c r="BA7" s="10">
        <v>2766</v>
      </c>
      <c r="BB7" s="10">
        <v>519</v>
      </c>
      <c r="BC7" s="10"/>
      <c r="BD7" s="10">
        <v>1983</v>
      </c>
      <c r="BE7" s="10"/>
      <c r="BF7" s="10">
        <v>1782</v>
      </c>
      <c r="BG7" s="10"/>
      <c r="BH7" s="10">
        <v>239</v>
      </c>
      <c r="BI7" s="10"/>
      <c r="BJ7" s="10">
        <v>121</v>
      </c>
      <c r="BK7" s="10"/>
      <c r="BL7" s="10">
        <v>386</v>
      </c>
      <c r="BM7" s="10">
        <v>1017</v>
      </c>
      <c r="BN7" s="10">
        <v>971</v>
      </c>
      <c r="BO7" s="10">
        <v>923</v>
      </c>
      <c r="BP7" s="10"/>
      <c r="BQ7" s="10">
        <v>1104</v>
      </c>
      <c r="BR7" s="10">
        <v>703</v>
      </c>
      <c r="BS7" s="10">
        <v>385</v>
      </c>
      <c r="BT7" s="10">
        <v>333</v>
      </c>
      <c r="BU7" s="10">
        <v>179</v>
      </c>
      <c r="BV7" s="10">
        <v>391</v>
      </c>
      <c r="BW7" s="10"/>
      <c r="BX7" s="10">
        <v>781</v>
      </c>
      <c r="BY7" s="10">
        <v>582</v>
      </c>
      <c r="BZ7" s="10">
        <v>722</v>
      </c>
      <c r="CA7" s="10">
        <v>382</v>
      </c>
      <c r="CB7" s="10">
        <v>210</v>
      </c>
      <c r="CC7" s="10">
        <v>175</v>
      </c>
    </row>
    <row r="8" spans="2:81" ht="30" customHeight="1" x14ac:dyDescent="0.35">
      <c r="B8" s="11" t="s">
        <v>20</v>
      </c>
      <c r="C8" s="11">
        <v>3299</v>
      </c>
      <c r="D8" s="11">
        <v>1651</v>
      </c>
      <c r="E8" s="11">
        <v>1641</v>
      </c>
      <c r="F8" s="11"/>
      <c r="G8" s="11">
        <v>466</v>
      </c>
      <c r="H8" s="11">
        <v>576</v>
      </c>
      <c r="I8" s="11">
        <v>574</v>
      </c>
      <c r="J8" s="11">
        <v>568</v>
      </c>
      <c r="K8" s="11">
        <v>454</v>
      </c>
      <c r="L8" s="11">
        <v>662</v>
      </c>
      <c r="M8" s="11"/>
      <c r="N8" s="11">
        <v>945</v>
      </c>
      <c r="O8" s="11">
        <v>854</v>
      </c>
      <c r="P8" s="11">
        <v>727</v>
      </c>
      <c r="Q8" s="11">
        <v>760</v>
      </c>
      <c r="R8" s="11"/>
      <c r="S8" s="11">
        <v>492</v>
      </c>
      <c r="T8" s="11">
        <v>430</v>
      </c>
      <c r="U8" s="11">
        <v>259</v>
      </c>
      <c r="V8" s="11">
        <v>299</v>
      </c>
      <c r="W8" s="11">
        <v>237</v>
      </c>
      <c r="X8" s="11">
        <v>284</v>
      </c>
      <c r="Y8" s="11">
        <v>258</v>
      </c>
      <c r="Z8" s="11">
        <v>133</v>
      </c>
      <c r="AA8" s="11">
        <v>359</v>
      </c>
      <c r="AB8" s="11">
        <v>290</v>
      </c>
      <c r="AC8" s="11">
        <v>160</v>
      </c>
      <c r="AD8" s="11">
        <v>99</v>
      </c>
      <c r="AE8" s="11"/>
      <c r="AF8" s="11">
        <v>2547</v>
      </c>
      <c r="AG8" s="11">
        <v>268</v>
      </c>
      <c r="AH8" s="11">
        <v>147</v>
      </c>
      <c r="AI8" s="11">
        <v>98</v>
      </c>
      <c r="AJ8" s="11"/>
      <c r="AK8" s="11">
        <v>239</v>
      </c>
      <c r="AL8" s="11">
        <v>278</v>
      </c>
      <c r="AM8" s="11"/>
      <c r="AN8" s="11">
        <v>876</v>
      </c>
      <c r="AO8" s="11">
        <v>885</v>
      </c>
      <c r="AP8" s="11">
        <v>410</v>
      </c>
      <c r="AQ8" s="11">
        <v>596</v>
      </c>
      <c r="AR8" s="11">
        <v>378</v>
      </c>
      <c r="AS8" s="11">
        <v>154</v>
      </c>
      <c r="AT8" s="11"/>
      <c r="AU8" s="11">
        <v>1948</v>
      </c>
      <c r="AV8" s="11">
        <v>1343</v>
      </c>
      <c r="AW8" s="11"/>
      <c r="AX8" s="11">
        <v>609</v>
      </c>
      <c r="AY8" s="11">
        <v>2690</v>
      </c>
      <c r="AZ8" s="11"/>
      <c r="BA8" s="11">
        <v>2750</v>
      </c>
      <c r="BB8" s="11">
        <v>538</v>
      </c>
      <c r="BC8" s="11"/>
      <c r="BD8" s="11">
        <v>1984</v>
      </c>
      <c r="BE8" s="11"/>
      <c r="BF8" s="11">
        <v>1792</v>
      </c>
      <c r="BG8" s="11"/>
      <c r="BH8" s="11">
        <v>231</v>
      </c>
      <c r="BI8" s="11"/>
      <c r="BJ8" s="11">
        <v>116</v>
      </c>
      <c r="BK8" s="11"/>
      <c r="BL8" s="11">
        <v>385</v>
      </c>
      <c r="BM8" s="11">
        <v>1035</v>
      </c>
      <c r="BN8" s="11">
        <v>949</v>
      </c>
      <c r="BO8" s="11">
        <v>931</v>
      </c>
      <c r="BP8" s="11"/>
      <c r="BQ8" s="11">
        <v>1114</v>
      </c>
      <c r="BR8" s="11">
        <v>696</v>
      </c>
      <c r="BS8" s="11">
        <v>387</v>
      </c>
      <c r="BT8" s="11">
        <v>331</v>
      </c>
      <c r="BU8" s="11">
        <v>181</v>
      </c>
      <c r="BV8" s="11">
        <v>394</v>
      </c>
      <c r="BW8" s="11"/>
      <c r="BX8" s="11">
        <v>790</v>
      </c>
      <c r="BY8" s="11">
        <v>582</v>
      </c>
      <c r="BZ8" s="11">
        <v>719</v>
      </c>
      <c r="CA8" s="11">
        <v>382</v>
      </c>
      <c r="CB8" s="11">
        <v>215</v>
      </c>
      <c r="CC8" s="11">
        <v>177</v>
      </c>
    </row>
    <row r="9" spans="2:81" ht="58" x14ac:dyDescent="0.35">
      <c r="B9" s="18" t="s">
        <v>411</v>
      </c>
      <c r="C9" s="17">
        <v>0.16708298367897501</v>
      </c>
      <c r="D9" s="17">
        <v>0.12557812136220201</v>
      </c>
      <c r="E9" s="17">
        <v>0.20848398405583399</v>
      </c>
      <c r="F9" s="17"/>
      <c r="G9" s="17">
        <v>8.8080322771672395E-2</v>
      </c>
      <c r="H9" s="17">
        <v>0.111494665077951</v>
      </c>
      <c r="I9" s="17">
        <v>0.154146408077876</v>
      </c>
      <c r="J9" s="17">
        <v>0.21473202290194199</v>
      </c>
      <c r="K9" s="17">
        <v>0.197265503901878</v>
      </c>
      <c r="L9" s="17">
        <v>0.22074075662814399</v>
      </c>
      <c r="M9" s="17"/>
      <c r="N9" s="17">
        <v>0.15989141563110701</v>
      </c>
      <c r="O9" s="17">
        <v>0.178801040829005</v>
      </c>
      <c r="P9" s="17">
        <v>0.17122266524597299</v>
      </c>
      <c r="Q9" s="17">
        <v>0.16053866389122201</v>
      </c>
      <c r="R9" s="17"/>
      <c r="S9" s="17">
        <v>0.14215711382423801</v>
      </c>
      <c r="T9" s="17">
        <v>0.19759151858649901</v>
      </c>
      <c r="U9" s="17">
        <v>0.20927714551590801</v>
      </c>
      <c r="V9" s="17">
        <v>0.197431894721881</v>
      </c>
      <c r="W9" s="17">
        <v>0.18832147868136401</v>
      </c>
      <c r="X9" s="17">
        <v>0.18423779237421301</v>
      </c>
      <c r="Y9" s="17">
        <v>0.158269323983634</v>
      </c>
      <c r="Z9" s="17">
        <v>0.14539032322912601</v>
      </c>
      <c r="AA9" s="17">
        <v>0.15201914205088399</v>
      </c>
      <c r="AB9" s="17">
        <v>9.9232833341411295E-2</v>
      </c>
      <c r="AC9" s="17">
        <v>0.17309617653748999</v>
      </c>
      <c r="AD9" s="17">
        <v>0.15162390281353</v>
      </c>
      <c r="AE9" s="17"/>
      <c r="AF9" s="17">
        <v>0.17671682645957501</v>
      </c>
      <c r="AG9" s="17">
        <v>9.3423632942219906E-2</v>
      </c>
      <c r="AH9" s="17">
        <v>0.16413025976604301</v>
      </c>
      <c r="AI9" s="17">
        <v>0.152647788843395</v>
      </c>
      <c r="AJ9" s="17"/>
      <c r="AK9" s="17">
        <v>0.15474597582422001</v>
      </c>
      <c r="AL9" s="17">
        <v>0.15108252548152901</v>
      </c>
      <c r="AM9" s="17"/>
      <c r="AN9" s="17">
        <v>0.121731931390562</v>
      </c>
      <c r="AO9" s="17">
        <v>0.166052107108668</v>
      </c>
      <c r="AP9" s="17">
        <v>0.179265161743836</v>
      </c>
      <c r="AQ9" s="17">
        <v>0.185141497679744</v>
      </c>
      <c r="AR9" s="17">
        <v>0.215316260188429</v>
      </c>
      <c r="AS9" s="17">
        <v>0.204560862825095</v>
      </c>
      <c r="AT9" s="17"/>
      <c r="AU9" s="17">
        <v>0.175670017829723</v>
      </c>
      <c r="AV9" s="17">
        <v>0.15412867075581499</v>
      </c>
      <c r="AW9" s="17"/>
      <c r="AX9" s="17">
        <v>0.17068264592963001</v>
      </c>
      <c r="AY9" s="17">
        <v>0.16626767659243499</v>
      </c>
      <c r="AZ9" s="17"/>
      <c r="BA9" s="17">
        <v>0.174994499013919</v>
      </c>
      <c r="BB9" s="17">
        <v>0.12666911483967999</v>
      </c>
      <c r="BC9" s="17"/>
      <c r="BD9" s="17">
        <v>0.18228955575571601</v>
      </c>
      <c r="BE9" s="17"/>
      <c r="BF9" s="17">
        <v>0.1795826810668</v>
      </c>
      <c r="BG9" s="17"/>
      <c r="BH9" s="17">
        <v>9.4538194457505498E-2</v>
      </c>
      <c r="BI9" s="17"/>
      <c r="BJ9" s="17">
        <v>0.15053642517881</v>
      </c>
      <c r="BK9" s="17"/>
      <c r="BL9" s="17">
        <v>0.17550795516230699</v>
      </c>
      <c r="BM9" s="17">
        <v>0.141547158418696</v>
      </c>
      <c r="BN9" s="17">
        <v>0.22593156335845699</v>
      </c>
      <c r="BO9" s="17">
        <v>0.13202156303637899</v>
      </c>
      <c r="BP9" s="17"/>
      <c r="BQ9" s="17">
        <v>0.13031726341602501</v>
      </c>
      <c r="BR9" s="17">
        <v>0.20142199858259599</v>
      </c>
      <c r="BS9" s="17">
        <v>0.199211404338448</v>
      </c>
      <c r="BT9" s="17">
        <v>0.21027071151142501</v>
      </c>
      <c r="BU9" s="17">
        <v>0.13777810186471101</v>
      </c>
      <c r="BV9" s="17">
        <v>0.16838360111601799</v>
      </c>
      <c r="BW9" s="17"/>
      <c r="BX9" s="17">
        <v>0.120332968990236</v>
      </c>
      <c r="BY9" s="17">
        <v>0.190771719742657</v>
      </c>
      <c r="BZ9" s="17">
        <v>0.18566219437179499</v>
      </c>
      <c r="CA9" s="17">
        <v>0.20278567243909401</v>
      </c>
      <c r="CB9" s="17">
        <v>0.120140247981718</v>
      </c>
      <c r="CC9" s="17">
        <v>0.17770158244306899</v>
      </c>
    </row>
    <row r="10" spans="2:81" ht="43.5" x14ac:dyDescent="0.35">
      <c r="B10" s="18" t="s">
        <v>409</v>
      </c>
      <c r="C10" s="17">
        <v>0.23069983184401499</v>
      </c>
      <c r="D10" s="17">
        <v>0.29480754901670803</v>
      </c>
      <c r="E10" s="17">
        <v>0.16543709871936299</v>
      </c>
      <c r="F10" s="17"/>
      <c r="G10" s="17">
        <v>0.19344477312886299</v>
      </c>
      <c r="H10" s="17">
        <v>0.266034007235388</v>
      </c>
      <c r="I10" s="17">
        <v>0.25537343375712002</v>
      </c>
      <c r="J10" s="17">
        <v>0.25104958595300703</v>
      </c>
      <c r="K10" s="17">
        <v>0.216662530369228</v>
      </c>
      <c r="L10" s="17">
        <v>0.19698000330578999</v>
      </c>
      <c r="M10" s="17"/>
      <c r="N10" s="17">
        <v>0.27718898383444102</v>
      </c>
      <c r="O10" s="17">
        <v>0.24751967715821699</v>
      </c>
      <c r="P10" s="17">
        <v>0.18580520043745999</v>
      </c>
      <c r="Q10" s="17">
        <v>0.19432714414420901</v>
      </c>
      <c r="R10" s="17"/>
      <c r="S10" s="17">
        <v>0.23802080823303201</v>
      </c>
      <c r="T10" s="17">
        <v>0.24116185606108501</v>
      </c>
      <c r="U10" s="17">
        <v>0.19203608216554399</v>
      </c>
      <c r="V10" s="17">
        <v>0.19694590881871099</v>
      </c>
      <c r="W10" s="17">
        <v>0.23284463965292501</v>
      </c>
      <c r="X10" s="17">
        <v>0.24718044620844201</v>
      </c>
      <c r="Y10" s="17">
        <v>0.251961216483993</v>
      </c>
      <c r="Z10" s="17">
        <v>0.26381294241563003</v>
      </c>
      <c r="AA10" s="17">
        <v>0.26080362751688402</v>
      </c>
      <c r="AB10" s="17">
        <v>0.21733802848762401</v>
      </c>
      <c r="AC10" s="17">
        <v>0.21557103965518001</v>
      </c>
      <c r="AD10" s="17">
        <v>0.15423627592088701</v>
      </c>
      <c r="AE10" s="17"/>
      <c r="AF10" s="17">
        <v>0.234782243713414</v>
      </c>
      <c r="AG10" s="17">
        <v>0.23274845862575699</v>
      </c>
      <c r="AH10" s="17">
        <v>0.208136932945057</v>
      </c>
      <c r="AI10" s="17">
        <v>0.154236049423842</v>
      </c>
      <c r="AJ10" s="17"/>
      <c r="AK10" s="17">
        <v>0.23008459565811201</v>
      </c>
      <c r="AL10" s="17">
        <v>0.25666641397378898</v>
      </c>
      <c r="AM10" s="17"/>
      <c r="AN10" s="17">
        <v>0.25561518478199902</v>
      </c>
      <c r="AO10" s="17">
        <v>0.240456914508175</v>
      </c>
      <c r="AP10" s="17">
        <v>0.24412811265793199</v>
      </c>
      <c r="AQ10" s="17">
        <v>0.190783364653729</v>
      </c>
      <c r="AR10" s="17">
        <v>0.20928367696744299</v>
      </c>
      <c r="AS10" s="17">
        <v>0.20564736295109801</v>
      </c>
      <c r="AT10" s="17"/>
      <c r="AU10" s="17">
        <v>0.23773008536741</v>
      </c>
      <c r="AV10" s="17">
        <v>0.22038293717006599</v>
      </c>
      <c r="AW10" s="17"/>
      <c r="AX10" s="17">
        <v>0.18072838711129899</v>
      </c>
      <c r="AY10" s="17">
        <v>0.242018136223217</v>
      </c>
      <c r="AZ10" s="17"/>
      <c r="BA10" s="17">
        <v>0.228593009255986</v>
      </c>
      <c r="BB10" s="17">
        <v>0.24119385982401201</v>
      </c>
      <c r="BC10" s="17"/>
      <c r="BD10" s="17">
        <v>0.22661428115409399</v>
      </c>
      <c r="BE10" s="17"/>
      <c r="BF10" s="17">
        <v>0.23837029884859001</v>
      </c>
      <c r="BG10" s="17"/>
      <c r="BH10" s="17">
        <v>0.21994795621339</v>
      </c>
      <c r="BI10" s="17"/>
      <c r="BJ10" s="17">
        <v>0.22471309211136101</v>
      </c>
      <c r="BK10" s="17"/>
      <c r="BL10" s="17">
        <v>0.24826140885122899</v>
      </c>
      <c r="BM10" s="17">
        <v>0.23177650581515999</v>
      </c>
      <c r="BN10" s="17">
        <v>0.204343533126912</v>
      </c>
      <c r="BO10" s="17">
        <v>0.24910833464502199</v>
      </c>
      <c r="BP10" s="17"/>
      <c r="BQ10" s="17">
        <v>0.25483254706272401</v>
      </c>
      <c r="BR10" s="17">
        <v>0.23184940300832799</v>
      </c>
      <c r="BS10" s="17">
        <v>0.20494502454933899</v>
      </c>
      <c r="BT10" s="17">
        <v>0.21082388660191101</v>
      </c>
      <c r="BU10" s="17">
        <v>0.17709670369449401</v>
      </c>
      <c r="BV10" s="17">
        <v>0.250227895384665</v>
      </c>
      <c r="BW10" s="17"/>
      <c r="BX10" s="17">
        <v>0.27059800596915901</v>
      </c>
      <c r="BY10" s="17">
        <v>0.21414252052845101</v>
      </c>
      <c r="BZ10" s="17">
        <v>0.24019194380369499</v>
      </c>
      <c r="CA10" s="17">
        <v>0.19635233983323599</v>
      </c>
      <c r="CB10" s="17">
        <v>0.20433399221072299</v>
      </c>
      <c r="CC10" s="17">
        <v>0.268935214739497</v>
      </c>
    </row>
    <row r="11" spans="2:81" ht="43.5" x14ac:dyDescent="0.35">
      <c r="B11" s="18" t="s">
        <v>414</v>
      </c>
      <c r="C11" s="17">
        <v>0.102777135759093</v>
      </c>
      <c r="D11" s="17">
        <v>0.104114574444104</v>
      </c>
      <c r="E11" s="17">
        <v>0.10193789428003799</v>
      </c>
      <c r="F11" s="17"/>
      <c r="G11" s="17">
        <v>0.146196670243675</v>
      </c>
      <c r="H11" s="17">
        <v>0.139006200509011</v>
      </c>
      <c r="I11" s="17">
        <v>0.101826804586751</v>
      </c>
      <c r="J11" s="17">
        <v>0.11940399263745199</v>
      </c>
      <c r="K11" s="17">
        <v>8.8195809907567493E-2</v>
      </c>
      <c r="L11" s="17">
        <v>3.7222425709357597E-2</v>
      </c>
      <c r="M11" s="17"/>
      <c r="N11" s="17">
        <v>9.6430429164650097E-2</v>
      </c>
      <c r="O11" s="17">
        <v>9.7597176822458095E-2</v>
      </c>
      <c r="P11" s="17">
        <v>9.8112431704755698E-2</v>
      </c>
      <c r="Q11" s="17">
        <v>0.122715417781924</v>
      </c>
      <c r="R11" s="17"/>
      <c r="S11" s="17">
        <v>0.13066246383079599</v>
      </c>
      <c r="T11" s="17">
        <v>0.107230432545212</v>
      </c>
      <c r="U11" s="17">
        <v>0.10880013962639901</v>
      </c>
      <c r="V11" s="17">
        <v>7.1482620376233097E-2</v>
      </c>
      <c r="W11" s="17">
        <v>0.103931813541265</v>
      </c>
      <c r="X11" s="17">
        <v>0.11756553219480501</v>
      </c>
      <c r="Y11" s="17">
        <v>8.6191920931282903E-2</v>
      </c>
      <c r="Z11" s="17">
        <v>0.112403280168555</v>
      </c>
      <c r="AA11" s="17">
        <v>9.09918273167587E-2</v>
      </c>
      <c r="AB11" s="17">
        <v>7.1643186535357201E-2</v>
      </c>
      <c r="AC11" s="17">
        <v>0.12759520910421801</v>
      </c>
      <c r="AD11" s="17">
        <v>0.10197903806422599</v>
      </c>
      <c r="AE11" s="17"/>
      <c r="AF11" s="17">
        <v>0.10312068614933401</v>
      </c>
      <c r="AG11" s="17">
        <v>6.8794974997014202E-2</v>
      </c>
      <c r="AH11" s="17">
        <v>0.139591158204528</v>
      </c>
      <c r="AI11" s="17">
        <v>0.12590208760520599</v>
      </c>
      <c r="AJ11" s="17"/>
      <c r="AK11" s="17">
        <v>0.105077019181711</v>
      </c>
      <c r="AL11" s="17">
        <v>7.2881995075507106E-2</v>
      </c>
      <c r="AM11" s="17"/>
      <c r="AN11" s="17">
        <v>0.122709845608794</v>
      </c>
      <c r="AO11" s="17">
        <v>0.106096783872365</v>
      </c>
      <c r="AP11" s="17">
        <v>0.110950550199669</v>
      </c>
      <c r="AQ11" s="17">
        <v>9.2417443605155705E-2</v>
      </c>
      <c r="AR11" s="17">
        <v>6.83010311087653E-2</v>
      </c>
      <c r="AS11" s="17">
        <v>7.3831361990965697E-2</v>
      </c>
      <c r="AT11" s="17"/>
      <c r="AU11" s="17">
        <v>8.6318055305585797E-2</v>
      </c>
      <c r="AV11" s="17">
        <v>0.12727747130790401</v>
      </c>
      <c r="AW11" s="17"/>
      <c r="AX11" s="17">
        <v>0.104786614838372</v>
      </c>
      <c r="AY11" s="17">
        <v>0.102321997910176</v>
      </c>
      <c r="AZ11" s="17"/>
      <c r="BA11" s="17">
        <v>9.6311627747126996E-2</v>
      </c>
      <c r="BB11" s="17">
        <v>0.136248978656729</v>
      </c>
      <c r="BC11" s="17"/>
      <c r="BD11" s="17">
        <v>9.2295950293562398E-2</v>
      </c>
      <c r="BE11" s="17"/>
      <c r="BF11" s="17">
        <v>8.9176653201391898E-2</v>
      </c>
      <c r="BG11" s="17"/>
      <c r="BH11" s="17">
        <v>6.7854786741712206E-2</v>
      </c>
      <c r="BI11" s="17"/>
      <c r="BJ11" s="17">
        <v>0.12665192312636001</v>
      </c>
      <c r="BK11" s="17"/>
      <c r="BL11" s="17">
        <v>0.112227275796634</v>
      </c>
      <c r="BM11" s="17">
        <v>0.118128649803556</v>
      </c>
      <c r="BN11" s="17">
        <v>3.6090051779266601E-2</v>
      </c>
      <c r="BO11" s="17">
        <v>0.14977034977984899</v>
      </c>
      <c r="BP11" s="17"/>
      <c r="BQ11" s="17">
        <v>0.135415911075696</v>
      </c>
      <c r="BR11" s="17">
        <v>5.2351733712129103E-2</v>
      </c>
      <c r="BS11" s="17">
        <v>5.8064499311382002E-2</v>
      </c>
      <c r="BT11" s="17">
        <v>9.2873822755934005E-2</v>
      </c>
      <c r="BU11" s="17">
        <v>0.150450204827654</v>
      </c>
      <c r="BV11" s="17">
        <v>0.122951669982588</v>
      </c>
      <c r="BW11" s="17"/>
      <c r="BX11" s="17">
        <v>0.148699548015435</v>
      </c>
      <c r="BY11" s="17">
        <v>6.7375594048952894E-2</v>
      </c>
      <c r="BZ11" s="17">
        <v>6.0882674285975998E-2</v>
      </c>
      <c r="CA11" s="17">
        <v>0.11287109018185</v>
      </c>
      <c r="CB11" s="17">
        <v>0.14236155764147801</v>
      </c>
      <c r="CC11" s="17">
        <v>7.4770687758410295E-2</v>
      </c>
    </row>
    <row r="12" spans="2:81" ht="43.5" x14ac:dyDescent="0.35">
      <c r="B12" s="18" t="s">
        <v>413</v>
      </c>
      <c r="C12" s="17">
        <v>4.9878290322222303E-2</v>
      </c>
      <c r="D12" s="17">
        <v>6.0673859210648502E-2</v>
      </c>
      <c r="E12" s="17">
        <v>3.92629224736539E-2</v>
      </c>
      <c r="F12" s="17"/>
      <c r="G12" s="17">
        <v>5.0137628329838202E-2</v>
      </c>
      <c r="H12" s="17">
        <v>3.9771468944743003E-2</v>
      </c>
      <c r="I12" s="17">
        <v>2.71781911351004E-2</v>
      </c>
      <c r="J12" s="17">
        <v>2.90757441638731E-2</v>
      </c>
      <c r="K12" s="17">
        <v>5.9424088755332699E-2</v>
      </c>
      <c r="L12" s="17">
        <v>8.9475964653372195E-2</v>
      </c>
      <c r="M12" s="17"/>
      <c r="N12" s="17">
        <v>3.7833905685675601E-2</v>
      </c>
      <c r="O12" s="17">
        <v>3.1607432213356497E-2</v>
      </c>
      <c r="P12" s="17">
        <v>7.2991719807951203E-2</v>
      </c>
      <c r="Q12" s="17">
        <v>6.2676484504946006E-2</v>
      </c>
      <c r="R12" s="17"/>
      <c r="S12" s="17">
        <v>5.4836364650951E-2</v>
      </c>
      <c r="T12" s="17">
        <v>4.76124066949127E-2</v>
      </c>
      <c r="U12" s="17">
        <v>3.68657422809687E-2</v>
      </c>
      <c r="V12" s="17">
        <v>5.5790302197343697E-2</v>
      </c>
      <c r="W12" s="17">
        <v>3.7262070507232098E-2</v>
      </c>
      <c r="X12" s="17">
        <v>3.34899367098309E-2</v>
      </c>
      <c r="Y12" s="17">
        <v>2.50254166300489E-2</v>
      </c>
      <c r="Z12" s="17">
        <v>5.6944981270643402E-2</v>
      </c>
      <c r="AA12" s="17">
        <v>5.9503573951072003E-2</v>
      </c>
      <c r="AB12" s="17">
        <v>0.10775967796043</v>
      </c>
      <c r="AC12" s="17">
        <v>3.0458585476076602E-2</v>
      </c>
      <c r="AD12" s="17">
        <v>1.0883245664195299E-2</v>
      </c>
      <c r="AE12" s="17"/>
      <c r="AF12" s="17">
        <v>4.8765930379467699E-2</v>
      </c>
      <c r="AG12" s="17">
        <v>0.108524899893822</v>
      </c>
      <c r="AH12" s="17">
        <v>3.3167514229402201E-2</v>
      </c>
      <c r="AI12" s="17">
        <v>1.13076178377952E-2</v>
      </c>
      <c r="AJ12" s="17"/>
      <c r="AK12" s="17">
        <v>2.2008097868628E-2</v>
      </c>
      <c r="AL12" s="17">
        <v>3.8334765967878402E-2</v>
      </c>
      <c r="AM12" s="17"/>
      <c r="AN12" s="17">
        <v>4.4688348963731701E-2</v>
      </c>
      <c r="AO12" s="17">
        <v>3.8693025499008403E-2</v>
      </c>
      <c r="AP12" s="17">
        <v>5.35201104546255E-2</v>
      </c>
      <c r="AQ12" s="17">
        <v>7.0682680670760001E-2</v>
      </c>
      <c r="AR12" s="17">
        <v>5.81718736458922E-2</v>
      </c>
      <c r="AS12" s="17">
        <v>3.34912984018991E-2</v>
      </c>
      <c r="AT12" s="17"/>
      <c r="AU12" s="17">
        <v>5.3615875218879998E-2</v>
      </c>
      <c r="AV12" s="17">
        <v>4.3900514307757897E-2</v>
      </c>
      <c r="AW12" s="17"/>
      <c r="AX12" s="17">
        <v>5.1098122605312699E-2</v>
      </c>
      <c r="AY12" s="17">
        <v>4.9602003872121797E-2</v>
      </c>
      <c r="AZ12" s="17"/>
      <c r="BA12" s="17">
        <v>5.3073930625137898E-2</v>
      </c>
      <c r="BB12" s="17">
        <v>3.4614038542167998E-2</v>
      </c>
      <c r="BC12" s="17"/>
      <c r="BD12" s="17">
        <v>5.4780496572605697E-2</v>
      </c>
      <c r="BE12" s="17"/>
      <c r="BF12" s="17">
        <v>5.5102271305875597E-2</v>
      </c>
      <c r="BG12" s="17"/>
      <c r="BH12" s="17">
        <v>9.7010740965698894E-2</v>
      </c>
      <c r="BI12" s="17"/>
      <c r="BJ12" s="17">
        <v>3.40177910795601E-2</v>
      </c>
      <c r="BK12" s="17"/>
      <c r="BL12" s="17">
        <v>5.2491495162919101E-2</v>
      </c>
      <c r="BM12" s="17">
        <v>5.88240194501011E-2</v>
      </c>
      <c r="BN12" s="17">
        <v>5.9205262322918902E-2</v>
      </c>
      <c r="BO12" s="17">
        <v>2.93349242182088E-2</v>
      </c>
      <c r="BP12" s="17"/>
      <c r="BQ12" s="17">
        <v>3.2820136784011203E-2</v>
      </c>
      <c r="BR12" s="17">
        <v>7.3254362264150996E-2</v>
      </c>
      <c r="BS12" s="17">
        <v>7.9779796984207396E-2</v>
      </c>
      <c r="BT12" s="17">
        <v>4.0162253444891001E-2</v>
      </c>
      <c r="BU12" s="17">
        <v>6.34107812909111E-2</v>
      </c>
      <c r="BV12" s="17">
        <v>3.48405876631614E-2</v>
      </c>
      <c r="BW12" s="17"/>
      <c r="BX12" s="17">
        <v>3.1203831180350299E-2</v>
      </c>
      <c r="BY12" s="17">
        <v>6.3088504835642101E-2</v>
      </c>
      <c r="BZ12" s="17">
        <v>7.1221086832414404E-2</v>
      </c>
      <c r="CA12" s="17">
        <v>4.19192319478255E-2</v>
      </c>
      <c r="CB12" s="17">
        <v>4.08792576662146E-2</v>
      </c>
      <c r="CC12" s="17">
        <v>2.24871420174136E-2</v>
      </c>
    </row>
    <row r="13" spans="2:81" ht="43.5" x14ac:dyDescent="0.35">
      <c r="B13" s="18" t="s">
        <v>461</v>
      </c>
      <c r="C13" s="17">
        <v>6.3993169793365903E-2</v>
      </c>
      <c r="D13" s="17">
        <v>6.5962365738197901E-2</v>
      </c>
      <c r="E13" s="17">
        <v>6.1751065550803598E-2</v>
      </c>
      <c r="F13" s="17"/>
      <c r="G13" s="17">
        <v>0.108922292083606</v>
      </c>
      <c r="H13" s="17">
        <v>0.10587595225548301</v>
      </c>
      <c r="I13" s="17">
        <v>6.4974955563174897E-2</v>
      </c>
      <c r="J13" s="17">
        <v>4.5384442259233798E-2</v>
      </c>
      <c r="K13" s="17">
        <v>4.5437529107909401E-2</v>
      </c>
      <c r="L13" s="17">
        <v>2.37412107608138E-2</v>
      </c>
      <c r="M13" s="17"/>
      <c r="N13" s="17">
        <v>8.0434477869537099E-2</v>
      </c>
      <c r="O13" s="17">
        <v>6.8423775141239901E-2</v>
      </c>
      <c r="P13" s="17">
        <v>5.1012509384050803E-2</v>
      </c>
      <c r="Q13" s="17">
        <v>5.2087400636090797E-2</v>
      </c>
      <c r="R13" s="17"/>
      <c r="S13" s="17">
        <v>0.11605257312168001</v>
      </c>
      <c r="T13" s="17">
        <v>4.5952171049441499E-2</v>
      </c>
      <c r="U13" s="17">
        <v>4.1017820801203198E-2</v>
      </c>
      <c r="V13" s="17">
        <v>3.9809770609319499E-2</v>
      </c>
      <c r="W13" s="17">
        <v>4.5395926751304501E-2</v>
      </c>
      <c r="X13" s="17">
        <v>6.4838307156765307E-2</v>
      </c>
      <c r="Y13" s="17">
        <v>6.4132305207408605E-2</v>
      </c>
      <c r="Z13" s="17">
        <v>6.5970510325426598E-2</v>
      </c>
      <c r="AA13" s="17">
        <v>4.9176067019755999E-2</v>
      </c>
      <c r="AB13" s="17">
        <v>0.12112642574716199</v>
      </c>
      <c r="AC13" s="17">
        <v>1.7206926782370398E-2</v>
      </c>
      <c r="AD13" s="17">
        <v>1.80308568546605E-2</v>
      </c>
      <c r="AE13" s="17"/>
      <c r="AF13" s="17">
        <v>5.9837405425291201E-2</v>
      </c>
      <c r="AG13" s="17">
        <v>9.25019264949897E-2</v>
      </c>
      <c r="AH13" s="17">
        <v>2.4815320185954101E-2</v>
      </c>
      <c r="AI13" s="17">
        <v>3.9317954939715301E-2</v>
      </c>
      <c r="AJ13" s="17"/>
      <c r="AK13" s="17">
        <v>0.110596914836708</v>
      </c>
      <c r="AL13" s="17">
        <v>8.5563882472631095E-2</v>
      </c>
      <c r="AM13" s="17"/>
      <c r="AN13" s="17">
        <v>0.12552437834705599</v>
      </c>
      <c r="AO13" s="17">
        <v>5.2640869127821399E-2</v>
      </c>
      <c r="AP13" s="17">
        <v>3.9967030175743899E-2</v>
      </c>
      <c r="AQ13" s="17">
        <v>4.1431186023795599E-2</v>
      </c>
      <c r="AR13" s="17">
        <v>2.0404569159901399E-2</v>
      </c>
      <c r="AS13" s="17">
        <v>3.7784162599223799E-2</v>
      </c>
      <c r="AT13" s="17"/>
      <c r="AU13" s="17">
        <v>5.5900636428751101E-2</v>
      </c>
      <c r="AV13" s="17">
        <v>7.6121418205775199E-2</v>
      </c>
      <c r="AW13" s="17"/>
      <c r="AX13" s="17">
        <v>5.2477627495715398E-2</v>
      </c>
      <c r="AY13" s="17">
        <v>6.6601387616835206E-2</v>
      </c>
      <c r="AZ13" s="17"/>
      <c r="BA13" s="17">
        <v>5.4645830361450903E-2</v>
      </c>
      <c r="BB13" s="17">
        <v>0.111464680181107</v>
      </c>
      <c r="BC13" s="17"/>
      <c r="BD13" s="17">
        <v>5.6132359171597597E-2</v>
      </c>
      <c r="BE13" s="17"/>
      <c r="BF13" s="17">
        <v>5.1631588530296799E-2</v>
      </c>
      <c r="BG13" s="17"/>
      <c r="BH13" s="17">
        <v>0.11574611470870701</v>
      </c>
      <c r="BI13" s="17"/>
      <c r="BJ13" s="17">
        <v>2.3407691208018701E-2</v>
      </c>
      <c r="BK13" s="17"/>
      <c r="BL13" s="17">
        <v>6.3703806790960493E-2</v>
      </c>
      <c r="BM13" s="17">
        <v>8.4466352158162894E-2</v>
      </c>
      <c r="BN13" s="17">
        <v>3.2218642467638503E-2</v>
      </c>
      <c r="BO13" s="17">
        <v>7.3723399522264199E-2</v>
      </c>
      <c r="BP13" s="17"/>
      <c r="BQ13" s="17">
        <v>7.5231990070771901E-2</v>
      </c>
      <c r="BR13" s="17">
        <v>5.3813101965727E-2</v>
      </c>
      <c r="BS13" s="17">
        <v>3.6499805961039598E-2</v>
      </c>
      <c r="BT13" s="17">
        <v>8.1596595951489104E-2</v>
      </c>
      <c r="BU13" s="17">
        <v>6.5617761152664697E-2</v>
      </c>
      <c r="BV13" s="17">
        <v>6.1747006225314899E-2</v>
      </c>
      <c r="BW13" s="17"/>
      <c r="BX13" s="17">
        <v>8.9495101859640699E-2</v>
      </c>
      <c r="BY13" s="17">
        <v>6.7330331983812497E-2</v>
      </c>
      <c r="BZ13" s="17">
        <v>3.8986445926705103E-2</v>
      </c>
      <c r="CA13" s="17">
        <v>7.3377118697126195E-2</v>
      </c>
      <c r="CB13" s="17">
        <v>5.1026675966864103E-2</v>
      </c>
      <c r="CC13" s="17">
        <v>4.4554015294162801E-2</v>
      </c>
    </row>
    <row r="14" spans="2:81" ht="43.5" x14ac:dyDescent="0.35">
      <c r="B14" s="18" t="s">
        <v>410</v>
      </c>
      <c r="C14" s="17">
        <v>0.15388136073238701</v>
      </c>
      <c r="D14" s="17">
        <v>0.15928968568815799</v>
      </c>
      <c r="E14" s="17">
        <v>0.14919828387732001</v>
      </c>
      <c r="F14" s="17"/>
      <c r="G14" s="17">
        <v>8.9144829332871101E-2</v>
      </c>
      <c r="H14" s="17">
        <v>9.8708006583226801E-2</v>
      </c>
      <c r="I14" s="17">
        <v>0.114200869017184</v>
      </c>
      <c r="J14" s="17">
        <v>0.14473725284335001</v>
      </c>
      <c r="K14" s="17">
        <v>0.20236524870807401</v>
      </c>
      <c r="L14" s="17">
        <v>0.25649670060073099</v>
      </c>
      <c r="M14" s="17"/>
      <c r="N14" s="17">
        <v>0.13518515687334601</v>
      </c>
      <c r="O14" s="17">
        <v>0.15544556366061699</v>
      </c>
      <c r="P14" s="17">
        <v>0.167800085309222</v>
      </c>
      <c r="Q14" s="17">
        <v>0.163455975022683</v>
      </c>
      <c r="R14" s="17"/>
      <c r="S14" s="17">
        <v>9.1344202563667307E-2</v>
      </c>
      <c r="T14" s="17">
        <v>0.17413218433886199</v>
      </c>
      <c r="U14" s="17">
        <v>0.15264629459618301</v>
      </c>
      <c r="V14" s="17">
        <v>0.19391872545717401</v>
      </c>
      <c r="W14" s="17">
        <v>0.19776679688972601</v>
      </c>
      <c r="X14" s="17">
        <v>0.13455307946748399</v>
      </c>
      <c r="Y14" s="17">
        <v>0.19244098907051899</v>
      </c>
      <c r="Z14" s="17">
        <v>0.16883648372266399</v>
      </c>
      <c r="AA14" s="17">
        <v>0.137550188061452</v>
      </c>
      <c r="AB14" s="17">
        <v>0.145543084205669</v>
      </c>
      <c r="AC14" s="17">
        <v>0.171941873414484</v>
      </c>
      <c r="AD14" s="17">
        <v>0.14360593004643801</v>
      </c>
      <c r="AE14" s="17"/>
      <c r="AF14" s="17">
        <v>0.15908316763518299</v>
      </c>
      <c r="AG14" s="17">
        <v>0.156708763190571</v>
      </c>
      <c r="AH14" s="17">
        <v>0.18626198319931001</v>
      </c>
      <c r="AI14" s="17">
        <v>0.14512878629513901</v>
      </c>
      <c r="AJ14" s="17"/>
      <c r="AK14" s="17">
        <v>7.8820899627508101E-2</v>
      </c>
      <c r="AL14" s="17">
        <v>0.11792988549123</v>
      </c>
      <c r="AM14" s="17"/>
      <c r="AN14" s="17">
        <v>7.9070756611822404E-2</v>
      </c>
      <c r="AO14" s="17">
        <v>0.163844106426113</v>
      </c>
      <c r="AP14" s="17">
        <v>0.15868829179501001</v>
      </c>
      <c r="AQ14" s="17">
        <v>0.188429295394832</v>
      </c>
      <c r="AR14" s="17">
        <v>0.22846355648875</v>
      </c>
      <c r="AS14" s="17">
        <v>0.19402467533852999</v>
      </c>
      <c r="AT14" s="17"/>
      <c r="AU14" s="17">
        <v>0.17103062404379499</v>
      </c>
      <c r="AV14" s="17">
        <v>0.129277921249562</v>
      </c>
      <c r="AW14" s="17"/>
      <c r="AX14" s="17">
        <v>0.17854759293644301</v>
      </c>
      <c r="AY14" s="17">
        <v>0.14829457160778101</v>
      </c>
      <c r="AZ14" s="17"/>
      <c r="BA14" s="17">
        <v>0.168269283067076</v>
      </c>
      <c r="BB14" s="17">
        <v>7.8724808281338696E-2</v>
      </c>
      <c r="BC14" s="17"/>
      <c r="BD14" s="17">
        <v>0.17501944780333301</v>
      </c>
      <c r="BE14" s="17"/>
      <c r="BF14" s="17">
        <v>0.17447835909378101</v>
      </c>
      <c r="BG14" s="17"/>
      <c r="BH14" s="17">
        <v>0.15280437254432599</v>
      </c>
      <c r="BI14" s="17"/>
      <c r="BJ14" s="17">
        <v>0.176339540341268</v>
      </c>
      <c r="BK14" s="17"/>
      <c r="BL14" s="17">
        <v>9.1773126973703406E-2</v>
      </c>
      <c r="BM14" s="17">
        <v>0.147057240844186</v>
      </c>
      <c r="BN14" s="17">
        <v>0.24181615317737901</v>
      </c>
      <c r="BO14" s="17">
        <v>9.7513794453909494E-2</v>
      </c>
      <c r="BP14" s="17"/>
      <c r="BQ14" s="17">
        <v>0.112065768092145</v>
      </c>
      <c r="BR14" s="17">
        <v>0.217237485652471</v>
      </c>
      <c r="BS14" s="17">
        <v>0.21754427704653201</v>
      </c>
      <c r="BT14" s="17">
        <v>0.17772833023399401</v>
      </c>
      <c r="BU14" s="17">
        <v>0.13166698498246801</v>
      </c>
      <c r="BV14" s="17">
        <v>8.5817084746015002E-2</v>
      </c>
      <c r="BW14" s="17"/>
      <c r="BX14" s="17">
        <v>0.10134655739864599</v>
      </c>
      <c r="BY14" s="17">
        <v>0.194306602747812</v>
      </c>
      <c r="BZ14" s="17">
        <v>0.20804849234252401</v>
      </c>
      <c r="CA14" s="17">
        <v>0.13620706392934101</v>
      </c>
      <c r="CB14" s="17">
        <v>0.10921526918823</v>
      </c>
      <c r="CC14" s="17">
        <v>0.117993774254883</v>
      </c>
    </row>
    <row r="15" spans="2:81" ht="43.5" x14ac:dyDescent="0.35">
      <c r="B15" s="18" t="s">
        <v>412</v>
      </c>
      <c r="C15" s="17">
        <v>0.123860455506108</v>
      </c>
      <c r="D15" s="17">
        <v>9.7865711780513495E-2</v>
      </c>
      <c r="E15" s="17">
        <v>0.15062313228523899</v>
      </c>
      <c r="F15" s="17"/>
      <c r="G15" s="17">
        <v>0.16413593877327701</v>
      </c>
      <c r="H15" s="17">
        <v>0.13381062334084101</v>
      </c>
      <c r="I15" s="17">
        <v>0.15064715960599201</v>
      </c>
      <c r="J15" s="17">
        <v>0.104199683809663</v>
      </c>
      <c r="K15" s="17">
        <v>0.110212220392678</v>
      </c>
      <c r="L15" s="17">
        <v>8.9828049923032199E-2</v>
      </c>
      <c r="M15" s="17"/>
      <c r="N15" s="17">
        <v>0.11380118234259</v>
      </c>
      <c r="O15" s="17">
        <v>0.118789085287527</v>
      </c>
      <c r="P15" s="17">
        <v>0.14513774010434699</v>
      </c>
      <c r="Q15" s="17">
        <v>0.122615124217461</v>
      </c>
      <c r="R15" s="17"/>
      <c r="S15" s="17">
        <v>9.9527883508324699E-2</v>
      </c>
      <c r="T15" s="17">
        <v>9.8157005449129101E-2</v>
      </c>
      <c r="U15" s="17">
        <v>0.157412200334309</v>
      </c>
      <c r="V15" s="17">
        <v>0.133125096043234</v>
      </c>
      <c r="W15" s="17">
        <v>0.10139586825984701</v>
      </c>
      <c r="X15" s="17">
        <v>0.123640910602351</v>
      </c>
      <c r="Y15" s="17">
        <v>0.116060938604324</v>
      </c>
      <c r="Z15" s="17">
        <v>0.115367590616304</v>
      </c>
      <c r="AA15" s="17">
        <v>0.149461932644153</v>
      </c>
      <c r="AB15" s="17">
        <v>0.13950458068270999</v>
      </c>
      <c r="AC15" s="17">
        <v>0.122200402882405</v>
      </c>
      <c r="AD15" s="17">
        <v>0.191152556381709</v>
      </c>
      <c r="AE15" s="17"/>
      <c r="AF15" s="17">
        <v>0.117654081379997</v>
      </c>
      <c r="AG15" s="17">
        <v>0.13055555216190201</v>
      </c>
      <c r="AH15" s="17">
        <v>0.114720156417316</v>
      </c>
      <c r="AI15" s="17">
        <v>0.16224927210904</v>
      </c>
      <c r="AJ15" s="17"/>
      <c r="AK15" s="17">
        <v>0.17246981515736501</v>
      </c>
      <c r="AL15" s="17">
        <v>0.133184171490252</v>
      </c>
      <c r="AM15" s="17"/>
      <c r="AN15" s="17">
        <v>0.12645485927126099</v>
      </c>
      <c r="AO15" s="17">
        <v>0.120641586709566</v>
      </c>
      <c r="AP15" s="17">
        <v>0.12885434623358899</v>
      </c>
      <c r="AQ15" s="17">
        <v>0.12863689677735399</v>
      </c>
      <c r="AR15" s="17">
        <v>0.106524386203982</v>
      </c>
      <c r="AS15" s="17">
        <v>0.13922363507108201</v>
      </c>
      <c r="AT15" s="17"/>
      <c r="AU15" s="17">
        <v>0.123601639981505</v>
      </c>
      <c r="AV15" s="17">
        <v>0.124325097125073</v>
      </c>
      <c r="AW15" s="17"/>
      <c r="AX15" s="17">
        <v>0.124422417012873</v>
      </c>
      <c r="AY15" s="17">
        <v>0.12373317378717801</v>
      </c>
      <c r="AZ15" s="17"/>
      <c r="BA15" s="17">
        <v>0.119397874833354</v>
      </c>
      <c r="BB15" s="17">
        <v>0.14704553936769299</v>
      </c>
      <c r="BC15" s="17"/>
      <c r="BD15" s="17">
        <v>0.117696417984457</v>
      </c>
      <c r="BE15" s="17"/>
      <c r="BF15" s="17">
        <v>0.118574553819551</v>
      </c>
      <c r="BG15" s="17"/>
      <c r="BH15" s="17">
        <v>0.13837083465886699</v>
      </c>
      <c r="BI15" s="17"/>
      <c r="BJ15" s="17">
        <v>0.14251979858556599</v>
      </c>
      <c r="BK15" s="17"/>
      <c r="BL15" s="17">
        <v>0.12568235530761801</v>
      </c>
      <c r="BM15" s="17">
        <v>0.120789455308489</v>
      </c>
      <c r="BN15" s="17">
        <v>0.107942445015535</v>
      </c>
      <c r="BO15" s="17">
        <v>0.14275182441481399</v>
      </c>
      <c r="BP15" s="17"/>
      <c r="BQ15" s="17">
        <v>0.14299046553084899</v>
      </c>
      <c r="BR15" s="17">
        <v>9.9705351220328101E-2</v>
      </c>
      <c r="BS15" s="17">
        <v>0.107835082953503</v>
      </c>
      <c r="BT15" s="17">
        <v>9.7960752610597696E-2</v>
      </c>
      <c r="BU15" s="17">
        <v>0.135109809823386</v>
      </c>
      <c r="BV15" s="17">
        <v>0.14669484614073</v>
      </c>
      <c r="BW15" s="17"/>
      <c r="BX15" s="17">
        <v>0.12787445113906801</v>
      </c>
      <c r="BY15" s="17">
        <v>0.115769317483703</v>
      </c>
      <c r="BZ15" s="17">
        <v>0.10696411570549801</v>
      </c>
      <c r="CA15" s="17">
        <v>0.110709011622313</v>
      </c>
      <c r="CB15" s="17">
        <v>0.166171973369449</v>
      </c>
      <c r="CC15" s="17">
        <v>0.161746228208938</v>
      </c>
    </row>
    <row r="16" spans="2:81" ht="72.5" x14ac:dyDescent="0.35">
      <c r="B16" s="18" t="s">
        <v>415</v>
      </c>
      <c r="C16" s="17">
        <v>7.8582444815094896E-2</v>
      </c>
      <c r="D16" s="17">
        <v>7.0450595614587802E-2</v>
      </c>
      <c r="E16" s="17">
        <v>8.5881963746160195E-2</v>
      </c>
      <c r="F16" s="17"/>
      <c r="G16" s="17">
        <v>0.138669988681457</v>
      </c>
      <c r="H16" s="17">
        <v>9.1767137554702602E-2</v>
      </c>
      <c r="I16" s="17">
        <v>9.94701776958129E-2</v>
      </c>
      <c r="J16" s="17">
        <v>6.2119057299309201E-2</v>
      </c>
      <c r="K16" s="17">
        <v>5.1426259149514E-2</v>
      </c>
      <c r="L16" s="17">
        <v>3.9413644817776199E-2</v>
      </c>
      <c r="M16" s="17"/>
      <c r="N16" s="17">
        <v>8.1485728114739794E-2</v>
      </c>
      <c r="O16" s="17">
        <v>7.4653112032049995E-2</v>
      </c>
      <c r="P16" s="17">
        <v>7.7725761484095796E-2</v>
      </c>
      <c r="Q16" s="17">
        <v>7.9006418111131502E-2</v>
      </c>
      <c r="R16" s="17"/>
      <c r="S16" s="17">
        <v>0.106109028363931</v>
      </c>
      <c r="T16" s="17">
        <v>5.1139796218035299E-2</v>
      </c>
      <c r="U16" s="17">
        <v>5.6604464665885403E-2</v>
      </c>
      <c r="V16" s="17">
        <v>7.4937077703315202E-2</v>
      </c>
      <c r="W16" s="17">
        <v>7.1539132673576006E-2</v>
      </c>
      <c r="X16" s="17">
        <v>7.1602902533538904E-2</v>
      </c>
      <c r="Y16" s="17">
        <v>8.4772360137251701E-2</v>
      </c>
      <c r="Z16" s="17">
        <v>4.98717914749537E-2</v>
      </c>
      <c r="AA16" s="17">
        <v>7.5509339536933395E-2</v>
      </c>
      <c r="AB16" s="17">
        <v>6.7035748329334302E-2</v>
      </c>
      <c r="AC16" s="17">
        <v>0.105481449605116</v>
      </c>
      <c r="AD16" s="17">
        <v>0.19032065147583299</v>
      </c>
      <c r="AE16" s="17"/>
      <c r="AF16" s="17">
        <v>7.2692995170187194E-2</v>
      </c>
      <c r="AG16" s="17">
        <v>7.5331367072711305E-2</v>
      </c>
      <c r="AH16" s="17">
        <v>0.10937520682728499</v>
      </c>
      <c r="AI16" s="17">
        <v>0.17063815587162601</v>
      </c>
      <c r="AJ16" s="17"/>
      <c r="AK16" s="17">
        <v>8.8360663906905099E-2</v>
      </c>
      <c r="AL16" s="17">
        <v>0.100833418449189</v>
      </c>
      <c r="AM16" s="17"/>
      <c r="AN16" s="17">
        <v>0.106802081195775</v>
      </c>
      <c r="AO16" s="17">
        <v>7.4067311791023799E-2</v>
      </c>
      <c r="AP16" s="17">
        <v>7.2025669727633995E-2</v>
      </c>
      <c r="AQ16" s="17">
        <v>5.8188770388454401E-2</v>
      </c>
      <c r="AR16" s="17">
        <v>6.8108941141019397E-2</v>
      </c>
      <c r="AS16" s="17">
        <v>6.6579458124414195E-2</v>
      </c>
      <c r="AT16" s="17"/>
      <c r="AU16" s="17">
        <v>6.7787632302095696E-2</v>
      </c>
      <c r="AV16" s="17">
        <v>9.3859579502824406E-2</v>
      </c>
      <c r="AW16" s="17"/>
      <c r="AX16" s="17">
        <v>8.6232588226144893E-2</v>
      </c>
      <c r="AY16" s="17">
        <v>7.6849722214539007E-2</v>
      </c>
      <c r="AZ16" s="17"/>
      <c r="BA16" s="17">
        <v>7.4795152823755998E-2</v>
      </c>
      <c r="BB16" s="17">
        <v>9.9653674934909606E-2</v>
      </c>
      <c r="BC16" s="17"/>
      <c r="BD16" s="17">
        <v>6.7123686114046496E-2</v>
      </c>
      <c r="BE16" s="17"/>
      <c r="BF16" s="17">
        <v>6.8237948644993801E-2</v>
      </c>
      <c r="BG16" s="17"/>
      <c r="BH16" s="17">
        <v>7.80763382215727E-2</v>
      </c>
      <c r="BI16" s="17"/>
      <c r="BJ16" s="17">
        <v>0.105140431373705</v>
      </c>
      <c r="BK16" s="17"/>
      <c r="BL16" s="17">
        <v>8.9974231538547195E-2</v>
      </c>
      <c r="BM16" s="17">
        <v>8.0024857316053397E-2</v>
      </c>
      <c r="BN16" s="17">
        <v>5.4967973653591899E-2</v>
      </c>
      <c r="BO16" s="17">
        <v>9.6340191181745694E-2</v>
      </c>
      <c r="BP16" s="17"/>
      <c r="BQ16" s="17">
        <v>8.9867771191376802E-2</v>
      </c>
      <c r="BR16" s="17">
        <v>4.0926993191243197E-2</v>
      </c>
      <c r="BS16" s="17">
        <v>7.4291605791136403E-2</v>
      </c>
      <c r="BT16" s="17">
        <v>7.94749348106676E-2</v>
      </c>
      <c r="BU16" s="17">
        <v>0.117244159832574</v>
      </c>
      <c r="BV16" s="17">
        <v>7.0607124641504301E-2</v>
      </c>
      <c r="BW16" s="17"/>
      <c r="BX16" s="17">
        <v>9.0629954943795707E-2</v>
      </c>
      <c r="BY16" s="17">
        <v>5.4726597007143399E-2</v>
      </c>
      <c r="BZ16" s="17">
        <v>5.77567094091192E-2</v>
      </c>
      <c r="CA16" s="17">
        <v>0.10052300207874</v>
      </c>
      <c r="CB16" s="17">
        <v>0.15688009172405201</v>
      </c>
      <c r="CC16" s="17">
        <v>6.9174099244132106E-2</v>
      </c>
    </row>
    <row r="17" spans="2:81" x14ac:dyDescent="0.35">
      <c r="B17" s="18" t="s">
        <v>87</v>
      </c>
      <c r="C17" s="19">
        <v>2.9244327548739801E-2</v>
      </c>
      <c r="D17" s="19">
        <v>2.1257537144880899E-2</v>
      </c>
      <c r="E17" s="19">
        <v>3.7423655011587599E-2</v>
      </c>
      <c r="F17" s="19"/>
      <c r="G17" s="19">
        <v>2.12675566547403E-2</v>
      </c>
      <c r="H17" s="19">
        <v>1.35319384986539E-2</v>
      </c>
      <c r="I17" s="19">
        <v>3.2182000560989299E-2</v>
      </c>
      <c r="J17" s="19">
        <v>2.9298218132169599E-2</v>
      </c>
      <c r="K17" s="19">
        <v>2.90108097078184E-2</v>
      </c>
      <c r="L17" s="19">
        <v>4.61012436009825E-2</v>
      </c>
      <c r="M17" s="19"/>
      <c r="N17" s="19">
        <v>1.7748720483913499E-2</v>
      </c>
      <c r="O17" s="19">
        <v>2.71631368555292E-2</v>
      </c>
      <c r="P17" s="19">
        <v>3.01918865221446E-2</v>
      </c>
      <c r="Q17" s="19">
        <v>4.25773716903333E-2</v>
      </c>
      <c r="R17" s="19"/>
      <c r="S17" s="19">
        <v>2.12895619033803E-2</v>
      </c>
      <c r="T17" s="19">
        <v>3.7022629056822999E-2</v>
      </c>
      <c r="U17" s="19">
        <v>4.5340110013599402E-2</v>
      </c>
      <c r="V17" s="19">
        <v>3.6558604072788298E-2</v>
      </c>
      <c r="W17" s="19">
        <v>2.1542273042760799E-2</v>
      </c>
      <c r="X17" s="19">
        <v>2.28910927525692E-2</v>
      </c>
      <c r="Y17" s="19">
        <v>2.1145528951538199E-2</v>
      </c>
      <c r="Z17" s="19">
        <v>2.1402096776696002E-2</v>
      </c>
      <c r="AA17" s="19">
        <v>2.49843019021075E-2</v>
      </c>
      <c r="AB17" s="19">
        <v>3.0816434710302501E-2</v>
      </c>
      <c r="AC17" s="19">
        <v>3.6448336542659998E-2</v>
      </c>
      <c r="AD17" s="19">
        <v>3.8167542778521898E-2</v>
      </c>
      <c r="AE17" s="19"/>
      <c r="AF17" s="19">
        <v>2.7346663687550701E-2</v>
      </c>
      <c r="AG17" s="19">
        <v>4.1410424621012597E-2</v>
      </c>
      <c r="AH17" s="19">
        <v>1.9801468225105399E-2</v>
      </c>
      <c r="AI17" s="19">
        <v>3.8572287074241901E-2</v>
      </c>
      <c r="AJ17" s="19"/>
      <c r="AK17" s="19">
        <v>3.7836017938843801E-2</v>
      </c>
      <c r="AL17" s="19">
        <v>4.3522941597995697E-2</v>
      </c>
      <c r="AM17" s="19"/>
      <c r="AN17" s="19">
        <v>1.7402613828998499E-2</v>
      </c>
      <c r="AO17" s="19">
        <v>3.7507294957259303E-2</v>
      </c>
      <c r="AP17" s="19">
        <v>1.2600727011960499E-2</v>
      </c>
      <c r="AQ17" s="19">
        <v>4.4288864806175901E-2</v>
      </c>
      <c r="AR17" s="19">
        <v>2.5425705095817999E-2</v>
      </c>
      <c r="AS17" s="19">
        <v>4.4857182697692302E-2</v>
      </c>
      <c r="AT17" s="19"/>
      <c r="AU17" s="19">
        <v>2.83454335222556E-2</v>
      </c>
      <c r="AV17" s="19">
        <v>3.0726390375222699E-2</v>
      </c>
      <c r="AW17" s="19"/>
      <c r="AX17" s="19">
        <v>5.1024003844209902E-2</v>
      </c>
      <c r="AY17" s="19">
        <v>2.4311330175717599E-2</v>
      </c>
      <c r="AZ17" s="19"/>
      <c r="BA17" s="19">
        <v>2.9918792272193101E-2</v>
      </c>
      <c r="BB17" s="19">
        <v>2.43853053723622E-2</v>
      </c>
      <c r="BC17" s="19"/>
      <c r="BD17" s="19">
        <v>2.8047805150588599E-2</v>
      </c>
      <c r="BE17" s="19"/>
      <c r="BF17" s="19">
        <v>2.48456454887197E-2</v>
      </c>
      <c r="BG17" s="19"/>
      <c r="BH17" s="19">
        <v>3.5650661488220298E-2</v>
      </c>
      <c r="BI17" s="19"/>
      <c r="BJ17" s="19">
        <v>1.66733069953507E-2</v>
      </c>
      <c r="BK17" s="19"/>
      <c r="BL17" s="19">
        <v>4.0378344416081798E-2</v>
      </c>
      <c r="BM17" s="19">
        <v>1.7385760885595E-2</v>
      </c>
      <c r="BN17" s="19">
        <v>3.7484375098301499E-2</v>
      </c>
      <c r="BO17" s="19">
        <v>2.9435618747807299E-2</v>
      </c>
      <c r="BP17" s="19"/>
      <c r="BQ17" s="19">
        <v>2.6458146776400699E-2</v>
      </c>
      <c r="BR17" s="19">
        <v>2.9439570403026898E-2</v>
      </c>
      <c r="BS17" s="19">
        <v>2.1828503064413099E-2</v>
      </c>
      <c r="BT17" s="19">
        <v>9.1087120790902306E-3</v>
      </c>
      <c r="BU17" s="19">
        <v>2.16254925311366E-2</v>
      </c>
      <c r="BV17" s="19">
        <v>5.8730184100003302E-2</v>
      </c>
      <c r="BW17" s="19"/>
      <c r="BX17" s="19">
        <v>1.9819580503669901E-2</v>
      </c>
      <c r="BY17" s="19">
        <v>3.2488811621825903E-2</v>
      </c>
      <c r="BZ17" s="19">
        <v>3.0286337322273801E-2</v>
      </c>
      <c r="CA17" s="19">
        <v>2.52554692704745E-2</v>
      </c>
      <c r="CB17" s="19">
        <v>8.9909342512706197E-3</v>
      </c>
      <c r="CC17" s="19">
        <v>6.2637256039495104E-2</v>
      </c>
    </row>
    <row r="18" spans="2:81" x14ac:dyDescent="0.35">
      <c r="B18" s="16" t="s">
        <v>632</v>
      </c>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CC25"/>
  <sheetViews>
    <sheetView showGridLines="0" workbookViewId="0">
      <pane xSplit="2" topLeftCell="BD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490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3297</v>
      </c>
      <c r="D7" s="10">
        <v>1622</v>
      </c>
      <c r="E7" s="10">
        <v>1667</v>
      </c>
      <c r="F7" s="10"/>
      <c r="G7" s="10">
        <v>456</v>
      </c>
      <c r="H7" s="10">
        <v>522</v>
      </c>
      <c r="I7" s="10">
        <v>551</v>
      </c>
      <c r="J7" s="10">
        <v>579</v>
      </c>
      <c r="K7" s="10">
        <v>488</v>
      </c>
      <c r="L7" s="10">
        <v>701</v>
      </c>
      <c r="M7" s="10"/>
      <c r="N7" s="10">
        <v>979</v>
      </c>
      <c r="O7" s="10">
        <v>854</v>
      </c>
      <c r="P7" s="10">
        <v>703</v>
      </c>
      <c r="Q7" s="10">
        <v>748</v>
      </c>
      <c r="R7" s="10"/>
      <c r="S7" s="10">
        <v>495</v>
      </c>
      <c r="T7" s="10">
        <v>453</v>
      </c>
      <c r="U7" s="10">
        <v>237</v>
      </c>
      <c r="V7" s="10">
        <v>276</v>
      </c>
      <c r="W7" s="10">
        <v>236</v>
      </c>
      <c r="X7" s="10">
        <v>256</v>
      </c>
      <c r="Y7" s="10">
        <v>268</v>
      </c>
      <c r="Z7" s="10">
        <v>141</v>
      </c>
      <c r="AA7" s="10">
        <v>367</v>
      </c>
      <c r="AB7" s="10">
        <v>298</v>
      </c>
      <c r="AC7" s="10">
        <v>167</v>
      </c>
      <c r="AD7" s="10">
        <v>103</v>
      </c>
      <c r="AE7" s="10"/>
      <c r="AF7" s="10">
        <v>2529</v>
      </c>
      <c r="AG7" s="10">
        <v>277</v>
      </c>
      <c r="AH7" s="10">
        <v>153</v>
      </c>
      <c r="AI7" s="10">
        <v>102</v>
      </c>
      <c r="AJ7" s="10"/>
      <c r="AK7" s="10">
        <v>236</v>
      </c>
      <c r="AL7" s="10">
        <v>278</v>
      </c>
      <c r="AM7" s="10"/>
      <c r="AN7" s="10">
        <v>850</v>
      </c>
      <c r="AO7" s="10">
        <v>895</v>
      </c>
      <c r="AP7" s="10">
        <v>409</v>
      </c>
      <c r="AQ7" s="10">
        <v>602</v>
      </c>
      <c r="AR7" s="10">
        <v>387</v>
      </c>
      <c r="AS7" s="10">
        <v>153</v>
      </c>
      <c r="AT7" s="10"/>
      <c r="AU7" s="10">
        <v>1965</v>
      </c>
      <c r="AV7" s="10">
        <v>1324</v>
      </c>
      <c r="AW7" s="10"/>
      <c r="AX7" s="10">
        <v>617</v>
      </c>
      <c r="AY7" s="10">
        <v>2680</v>
      </c>
      <c r="AZ7" s="10"/>
      <c r="BA7" s="10">
        <v>2766</v>
      </c>
      <c r="BB7" s="10">
        <v>519</v>
      </c>
      <c r="BC7" s="10"/>
      <c r="BD7" s="10">
        <v>1983</v>
      </c>
      <c r="BE7" s="10"/>
      <c r="BF7" s="10">
        <v>1782</v>
      </c>
      <c r="BG7" s="10"/>
      <c r="BH7" s="10">
        <v>239</v>
      </c>
      <c r="BI7" s="10"/>
      <c r="BJ7" s="10">
        <v>121</v>
      </c>
      <c r="BK7" s="10"/>
      <c r="BL7" s="10">
        <v>386</v>
      </c>
      <c r="BM7" s="10">
        <v>1017</v>
      </c>
      <c r="BN7" s="10">
        <v>971</v>
      </c>
      <c r="BO7" s="10">
        <v>923</v>
      </c>
      <c r="BP7" s="10"/>
      <c r="BQ7" s="10">
        <v>1104</v>
      </c>
      <c r="BR7" s="10">
        <v>703</v>
      </c>
      <c r="BS7" s="10">
        <v>385</v>
      </c>
      <c r="BT7" s="10">
        <v>333</v>
      </c>
      <c r="BU7" s="10">
        <v>179</v>
      </c>
      <c r="BV7" s="10">
        <v>391</v>
      </c>
      <c r="BW7" s="10"/>
      <c r="BX7" s="10">
        <v>781</v>
      </c>
      <c r="BY7" s="10">
        <v>582</v>
      </c>
      <c r="BZ7" s="10">
        <v>722</v>
      </c>
      <c r="CA7" s="10">
        <v>382</v>
      </c>
      <c r="CB7" s="10">
        <v>210</v>
      </c>
      <c r="CC7" s="10">
        <v>175</v>
      </c>
    </row>
    <row r="8" spans="2:81" ht="30" customHeight="1" x14ac:dyDescent="0.35">
      <c r="B8" s="11" t="s">
        <v>20</v>
      </c>
      <c r="C8" s="11">
        <v>3299</v>
      </c>
      <c r="D8" s="11">
        <v>1651</v>
      </c>
      <c r="E8" s="11">
        <v>1641</v>
      </c>
      <c r="F8" s="11"/>
      <c r="G8" s="11">
        <v>466</v>
      </c>
      <c r="H8" s="11">
        <v>576</v>
      </c>
      <c r="I8" s="11">
        <v>574</v>
      </c>
      <c r="J8" s="11">
        <v>568</v>
      </c>
      <c r="K8" s="11">
        <v>454</v>
      </c>
      <c r="L8" s="11">
        <v>662</v>
      </c>
      <c r="M8" s="11"/>
      <c r="N8" s="11">
        <v>945</v>
      </c>
      <c r="O8" s="11">
        <v>854</v>
      </c>
      <c r="P8" s="11">
        <v>727</v>
      </c>
      <c r="Q8" s="11">
        <v>760</v>
      </c>
      <c r="R8" s="11"/>
      <c r="S8" s="11">
        <v>492</v>
      </c>
      <c r="T8" s="11">
        <v>430</v>
      </c>
      <c r="U8" s="11">
        <v>259</v>
      </c>
      <c r="V8" s="11">
        <v>299</v>
      </c>
      <c r="W8" s="11">
        <v>237</v>
      </c>
      <c r="X8" s="11">
        <v>284</v>
      </c>
      <c r="Y8" s="11">
        <v>258</v>
      </c>
      <c r="Z8" s="11">
        <v>133</v>
      </c>
      <c r="AA8" s="11">
        <v>359</v>
      </c>
      <c r="AB8" s="11">
        <v>290</v>
      </c>
      <c r="AC8" s="11">
        <v>160</v>
      </c>
      <c r="AD8" s="11">
        <v>99</v>
      </c>
      <c r="AE8" s="11"/>
      <c r="AF8" s="11">
        <v>2547</v>
      </c>
      <c r="AG8" s="11">
        <v>268</v>
      </c>
      <c r="AH8" s="11">
        <v>147</v>
      </c>
      <c r="AI8" s="11">
        <v>98</v>
      </c>
      <c r="AJ8" s="11"/>
      <c r="AK8" s="11">
        <v>239</v>
      </c>
      <c r="AL8" s="11">
        <v>278</v>
      </c>
      <c r="AM8" s="11"/>
      <c r="AN8" s="11">
        <v>876</v>
      </c>
      <c r="AO8" s="11">
        <v>885</v>
      </c>
      <c r="AP8" s="11">
        <v>410</v>
      </c>
      <c r="AQ8" s="11">
        <v>596</v>
      </c>
      <c r="AR8" s="11">
        <v>378</v>
      </c>
      <c r="AS8" s="11">
        <v>154</v>
      </c>
      <c r="AT8" s="11"/>
      <c r="AU8" s="11">
        <v>1948</v>
      </c>
      <c r="AV8" s="11">
        <v>1343</v>
      </c>
      <c r="AW8" s="11"/>
      <c r="AX8" s="11">
        <v>609</v>
      </c>
      <c r="AY8" s="11">
        <v>2690</v>
      </c>
      <c r="AZ8" s="11"/>
      <c r="BA8" s="11">
        <v>2750</v>
      </c>
      <c r="BB8" s="11">
        <v>538</v>
      </c>
      <c r="BC8" s="11"/>
      <c r="BD8" s="11">
        <v>1984</v>
      </c>
      <c r="BE8" s="11"/>
      <c r="BF8" s="11">
        <v>1792</v>
      </c>
      <c r="BG8" s="11"/>
      <c r="BH8" s="11">
        <v>231</v>
      </c>
      <c r="BI8" s="11"/>
      <c r="BJ8" s="11">
        <v>116</v>
      </c>
      <c r="BK8" s="11"/>
      <c r="BL8" s="11">
        <v>385</v>
      </c>
      <c r="BM8" s="11">
        <v>1035</v>
      </c>
      <c r="BN8" s="11">
        <v>949</v>
      </c>
      <c r="BO8" s="11">
        <v>931</v>
      </c>
      <c r="BP8" s="11"/>
      <c r="BQ8" s="11">
        <v>1114</v>
      </c>
      <c r="BR8" s="11">
        <v>696</v>
      </c>
      <c r="BS8" s="11">
        <v>387</v>
      </c>
      <c r="BT8" s="11">
        <v>331</v>
      </c>
      <c r="BU8" s="11">
        <v>181</v>
      </c>
      <c r="BV8" s="11">
        <v>394</v>
      </c>
      <c r="BW8" s="11"/>
      <c r="BX8" s="11">
        <v>790</v>
      </c>
      <c r="BY8" s="11">
        <v>582</v>
      </c>
      <c r="BZ8" s="11">
        <v>719</v>
      </c>
      <c r="CA8" s="11">
        <v>382</v>
      </c>
      <c r="CB8" s="11">
        <v>215</v>
      </c>
      <c r="CC8" s="11">
        <v>177</v>
      </c>
    </row>
    <row r="9" spans="2:81" ht="43.5" x14ac:dyDescent="0.35">
      <c r="B9" s="18" t="s">
        <v>486</v>
      </c>
      <c r="C9" s="17">
        <v>0.17508391796596601</v>
      </c>
      <c r="D9" s="17">
        <v>0.18992018814608799</v>
      </c>
      <c r="E9" s="17">
        <v>0.15975132729751501</v>
      </c>
      <c r="F9" s="17"/>
      <c r="G9" s="17">
        <v>0.15198145841664601</v>
      </c>
      <c r="H9" s="17">
        <v>0.19847544967217401</v>
      </c>
      <c r="I9" s="17">
        <v>0.178017671992901</v>
      </c>
      <c r="J9" s="17">
        <v>0.17430770522584399</v>
      </c>
      <c r="K9" s="17">
        <v>0.20247053036759899</v>
      </c>
      <c r="L9" s="17">
        <v>0.150347794377443</v>
      </c>
      <c r="M9" s="17"/>
      <c r="N9" s="17">
        <v>0.199786907172739</v>
      </c>
      <c r="O9" s="17">
        <v>0.17211805701101801</v>
      </c>
      <c r="P9" s="17">
        <v>0.15387101252959201</v>
      </c>
      <c r="Q9" s="17">
        <v>0.16696508092790899</v>
      </c>
      <c r="R9" s="17"/>
      <c r="S9" s="17">
        <v>0.200105688392923</v>
      </c>
      <c r="T9" s="17">
        <v>0.16356987767084</v>
      </c>
      <c r="U9" s="17">
        <v>0.171279551568466</v>
      </c>
      <c r="V9" s="17">
        <v>0.13030593353594999</v>
      </c>
      <c r="W9" s="17">
        <v>0.14827990810389899</v>
      </c>
      <c r="X9" s="17">
        <v>0.138810901329146</v>
      </c>
      <c r="Y9" s="17">
        <v>0.19842582040589599</v>
      </c>
      <c r="Z9" s="17">
        <v>0.13470459763812201</v>
      </c>
      <c r="AA9" s="17">
        <v>0.15714875261960101</v>
      </c>
      <c r="AB9" s="17">
        <v>0.254923672733184</v>
      </c>
      <c r="AC9" s="17">
        <v>0.18195799991237699</v>
      </c>
      <c r="AD9" s="17">
        <v>0.22783389187351999</v>
      </c>
      <c r="AE9" s="17"/>
      <c r="AF9" s="17">
        <v>0.167684938589723</v>
      </c>
      <c r="AG9" s="17">
        <v>0.22375614176227701</v>
      </c>
      <c r="AH9" s="17">
        <v>0.20333635517720999</v>
      </c>
      <c r="AI9" s="17">
        <v>0.239239618182888</v>
      </c>
      <c r="AJ9" s="17"/>
      <c r="AK9" s="17">
        <v>0.15566301870011101</v>
      </c>
      <c r="AL9" s="17">
        <v>0.14414438905138299</v>
      </c>
      <c r="AM9" s="17"/>
      <c r="AN9" s="17">
        <v>0.175312905541053</v>
      </c>
      <c r="AO9" s="17">
        <v>0.185568604468097</v>
      </c>
      <c r="AP9" s="17">
        <v>0.184248108210815</v>
      </c>
      <c r="AQ9" s="17">
        <v>0.154634174306855</v>
      </c>
      <c r="AR9" s="17">
        <v>0.167049847447936</v>
      </c>
      <c r="AS9" s="17">
        <v>0.182082492814123</v>
      </c>
      <c r="AT9" s="17"/>
      <c r="AU9" s="17">
        <v>0.16784360869202999</v>
      </c>
      <c r="AV9" s="17">
        <v>0.18665297569370101</v>
      </c>
      <c r="AW9" s="17"/>
      <c r="AX9" s="17">
        <v>0.17927893227195699</v>
      </c>
      <c r="AY9" s="17">
        <v>0.17413376635349501</v>
      </c>
      <c r="AZ9" s="17"/>
      <c r="BA9" s="17">
        <v>0.18249851966576999</v>
      </c>
      <c r="BB9" s="17">
        <v>0.13392066719412099</v>
      </c>
      <c r="BC9" s="17"/>
      <c r="BD9" s="17">
        <v>0.17036951598552399</v>
      </c>
      <c r="BE9" s="17"/>
      <c r="BF9" s="17">
        <v>0.16607081034181301</v>
      </c>
      <c r="BG9" s="17"/>
      <c r="BH9" s="17">
        <v>0.26160286896740598</v>
      </c>
      <c r="BI9" s="17"/>
      <c r="BJ9" s="17">
        <v>0.20733284861250101</v>
      </c>
      <c r="BK9" s="17"/>
      <c r="BL9" s="17">
        <v>0.19045783225860299</v>
      </c>
      <c r="BM9" s="17">
        <v>0.19323846377818699</v>
      </c>
      <c r="BN9" s="17">
        <v>0.12912299505615901</v>
      </c>
      <c r="BO9" s="17">
        <v>0.195379295678383</v>
      </c>
      <c r="BP9" s="17"/>
      <c r="BQ9" s="17">
        <v>0.19147670563366201</v>
      </c>
      <c r="BR9" s="17">
        <v>0.15624188947508899</v>
      </c>
      <c r="BS9" s="17">
        <v>0.15994902839528299</v>
      </c>
      <c r="BT9" s="17">
        <v>0.17855309339880199</v>
      </c>
      <c r="BU9" s="17">
        <v>0.18094484437785199</v>
      </c>
      <c r="BV9" s="17">
        <v>0.15785881230914001</v>
      </c>
      <c r="BW9" s="17"/>
      <c r="BX9" s="17">
        <v>0.18626552677654701</v>
      </c>
      <c r="BY9" s="17">
        <v>0.14803360799436899</v>
      </c>
      <c r="BZ9" s="17">
        <v>0.16803615707279401</v>
      </c>
      <c r="CA9" s="17">
        <v>0.19000633966727001</v>
      </c>
      <c r="CB9" s="17">
        <v>0.20027212422087101</v>
      </c>
      <c r="CC9" s="17">
        <v>0.157667657735058</v>
      </c>
    </row>
    <row r="10" spans="2:81" ht="43.5" x14ac:dyDescent="0.35">
      <c r="B10" s="18" t="s">
        <v>452</v>
      </c>
      <c r="C10" s="17">
        <v>0.10082112976362501</v>
      </c>
      <c r="D10" s="17">
        <v>8.9299347842687393E-2</v>
      </c>
      <c r="E10" s="17">
        <v>0.11232130781725901</v>
      </c>
      <c r="F10" s="17"/>
      <c r="G10" s="17">
        <v>0.12585261210673099</v>
      </c>
      <c r="H10" s="17">
        <v>9.6733159468444394E-2</v>
      </c>
      <c r="I10" s="17">
        <v>0.116900874268436</v>
      </c>
      <c r="J10" s="17">
        <v>8.3616353869049198E-2</v>
      </c>
      <c r="K10" s="17">
        <v>0.112222357915728</v>
      </c>
      <c r="L10" s="17">
        <v>7.9738265923720505E-2</v>
      </c>
      <c r="M10" s="17"/>
      <c r="N10" s="17">
        <v>0.120566011095319</v>
      </c>
      <c r="O10" s="17">
        <v>0.11107988027082299</v>
      </c>
      <c r="P10" s="17">
        <v>8.7930711920295196E-2</v>
      </c>
      <c r="Q10" s="17">
        <v>7.7342585033959105E-2</v>
      </c>
      <c r="R10" s="17"/>
      <c r="S10" s="17">
        <v>8.77799124478124E-2</v>
      </c>
      <c r="T10" s="17">
        <v>0.11700275833188301</v>
      </c>
      <c r="U10" s="17">
        <v>7.6295238131756704E-2</v>
      </c>
      <c r="V10" s="17">
        <v>0.12955952568807899</v>
      </c>
      <c r="W10" s="17">
        <v>0.13275884736813701</v>
      </c>
      <c r="X10" s="17">
        <v>0.107443568532494</v>
      </c>
      <c r="Y10" s="17">
        <v>7.9726010323744795E-2</v>
      </c>
      <c r="Z10" s="17">
        <v>9.1506345735887298E-2</v>
      </c>
      <c r="AA10" s="17">
        <v>9.6311428052020101E-2</v>
      </c>
      <c r="AB10" s="17">
        <v>6.84080944741223E-2</v>
      </c>
      <c r="AC10" s="17">
        <v>0.12578231922900299</v>
      </c>
      <c r="AD10" s="17">
        <v>0.115545728051601</v>
      </c>
      <c r="AE10" s="17"/>
      <c r="AF10" s="17">
        <v>9.9722570409276803E-2</v>
      </c>
      <c r="AG10" s="17">
        <v>7.3864411658666404E-2</v>
      </c>
      <c r="AH10" s="17">
        <v>9.9930291253474898E-2</v>
      </c>
      <c r="AI10" s="17">
        <v>0.11814758155654</v>
      </c>
      <c r="AJ10" s="17"/>
      <c r="AK10" s="17">
        <v>0.13625845348757501</v>
      </c>
      <c r="AL10" s="17">
        <v>0.118604594436517</v>
      </c>
      <c r="AM10" s="17"/>
      <c r="AN10" s="17">
        <v>0.105799742387947</v>
      </c>
      <c r="AO10" s="17">
        <v>9.7152498453323605E-2</v>
      </c>
      <c r="AP10" s="17">
        <v>8.2737295536148101E-2</v>
      </c>
      <c r="AQ10" s="17">
        <v>0.101679637947866</v>
      </c>
      <c r="AR10" s="17">
        <v>0.11830314723558399</v>
      </c>
      <c r="AS10" s="17">
        <v>9.6283685924554399E-2</v>
      </c>
      <c r="AT10" s="17"/>
      <c r="AU10" s="17">
        <v>0.103913131383101</v>
      </c>
      <c r="AV10" s="17">
        <v>9.6950542343136895E-2</v>
      </c>
      <c r="AW10" s="17"/>
      <c r="AX10" s="17">
        <v>9.5174465189936705E-2</v>
      </c>
      <c r="AY10" s="17">
        <v>0.102100073542699</v>
      </c>
      <c r="AZ10" s="17"/>
      <c r="BA10" s="17">
        <v>0.104426280368001</v>
      </c>
      <c r="BB10" s="17">
        <v>8.1135276200704598E-2</v>
      </c>
      <c r="BC10" s="17"/>
      <c r="BD10" s="17">
        <v>0.10244903230560801</v>
      </c>
      <c r="BE10" s="17"/>
      <c r="BF10" s="17">
        <v>0.10649600209870901</v>
      </c>
      <c r="BG10" s="17"/>
      <c r="BH10" s="17">
        <v>8.9751737214970706E-2</v>
      </c>
      <c r="BI10" s="17"/>
      <c r="BJ10" s="17">
        <v>0.10022121686868</v>
      </c>
      <c r="BK10" s="17"/>
      <c r="BL10" s="17">
        <v>8.0329812261487193E-2</v>
      </c>
      <c r="BM10" s="17">
        <v>0.109999131648541</v>
      </c>
      <c r="BN10" s="17">
        <v>9.4713047632751499E-2</v>
      </c>
      <c r="BO10" s="17">
        <v>0.10530871343994901</v>
      </c>
      <c r="BP10" s="17"/>
      <c r="BQ10" s="17">
        <v>9.1494731455457098E-2</v>
      </c>
      <c r="BR10" s="17">
        <v>0.113791464453858</v>
      </c>
      <c r="BS10" s="17">
        <v>9.9293135399707994E-2</v>
      </c>
      <c r="BT10" s="17">
        <v>0.10188752201902999</v>
      </c>
      <c r="BU10" s="17">
        <v>0.12601579054114501</v>
      </c>
      <c r="BV10" s="17">
        <v>9.4828344219216903E-2</v>
      </c>
      <c r="BW10" s="17"/>
      <c r="BX10" s="17">
        <v>9.35051446672725E-2</v>
      </c>
      <c r="BY10" s="17">
        <v>0.111654459585793</v>
      </c>
      <c r="BZ10" s="17">
        <v>0.10324623352302301</v>
      </c>
      <c r="CA10" s="17">
        <v>9.2784319894949605E-2</v>
      </c>
      <c r="CB10" s="17">
        <v>0.13677521201534901</v>
      </c>
      <c r="CC10" s="17">
        <v>8.3508151210030704E-2</v>
      </c>
    </row>
    <row r="11" spans="2:81" ht="43.5" x14ac:dyDescent="0.35">
      <c r="B11" s="18" t="s">
        <v>459</v>
      </c>
      <c r="C11" s="17">
        <v>2.14472945069758E-2</v>
      </c>
      <c r="D11" s="17">
        <v>2.6985783034831901E-2</v>
      </c>
      <c r="E11" s="17">
        <v>1.59808506004387E-2</v>
      </c>
      <c r="F11" s="17"/>
      <c r="G11" s="17">
        <v>5.1801810149369597E-2</v>
      </c>
      <c r="H11" s="17">
        <v>3.12822244989941E-2</v>
      </c>
      <c r="I11" s="17">
        <v>2.5055380362487899E-2</v>
      </c>
      <c r="J11" s="17">
        <v>5.1553947682045102E-3</v>
      </c>
      <c r="K11" s="17">
        <v>1.02208982703463E-2</v>
      </c>
      <c r="L11" s="17">
        <v>1.00538478700796E-2</v>
      </c>
      <c r="M11" s="17"/>
      <c r="N11" s="17">
        <v>2.0946181689791499E-2</v>
      </c>
      <c r="O11" s="17">
        <v>1.7808910824895201E-2</v>
      </c>
      <c r="P11" s="17">
        <v>2.20180672702231E-2</v>
      </c>
      <c r="Q11" s="17">
        <v>2.4369749989241799E-2</v>
      </c>
      <c r="R11" s="17"/>
      <c r="S11" s="17">
        <v>4.0006450174049697E-2</v>
      </c>
      <c r="T11" s="17">
        <v>1.8373435837046599E-2</v>
      </c>
      <c r="U11" s="17">
        <v>3.6009830911334799E-2</v>
      </c>
      <c r="V11" s="17">
        <v>3.6115909128678798E-3</v>
      </c>
      <c r="W11" s="17">
        <v>1.34724304393046E-2</v>
      </c>
      <c r="X11" s="17">
        <v>3.2642256388561303E-2</v>
      </c>
      <c r="Y11" s="17">
        <v>2.8534751453498201E-2</v>
      </c>
      <c r="Z11" s="17">
        <v>3.5767848711052E-2</v>
      </c>
      <c r="AA11" s="17">
        <v>8.3655764334753299E-3</v>
      </c>
      <c r="AB11" s="17">
        <v>7.7893312705883001E-3</v>
      </c>
      <c r="AC11" s="17">
        <v>1.8237476930978099E-2</v>
      </c>
      <c r="AD11" s="17">
        <v>0</v>
      </c>
      <c r="AE11" s="17"/>
      <c r="AF11" s="17">
        <v>2.3915838587975E-2</v>
      </c>
      <c r="AG11" s="17">
        <v>4.6187691381593503E-3</v>
      </c>
      <c r="AH11" s="17">
        <v>2.0849749176971102E-2</v>
      </c>
      <c r="AI11" s="17">
        <v>0</v>
      </c>
      <c r="AJ11" s="17"/>
      <c r="AK11" s="17">
        <v>2.3158583543663899E-2</v>
      </c>
      <c r="AL11" s="17">
        <v>3.98153262248433E-3</v>
      </c>
      <c r="AM11" s="17"/>
      <c r="AN11" s="17">
        <v>4.1889733434468501E-2</v>
      </c>
      <c r="AO11" s="17">
        <v>1.3984756174339299E-2</v>
      </c>
      <c r="AP11" s="17">
        <v>1.7767207258355601E-2</v>
      </c>
      <c r="AQ11" s="17">
        <v>1.23600548667011E-2</v>
      </c>
      <c r="AR11" s="17">
        <v>7.8878150001642101E-3</v>
      </c>
      <c r="AS11" s="17">
        <v>2.6405987863311699E-2</v>
      </c>
      <c r="AT11" s="17"/>
      <c r="AU11" s="17">
        <v>1.9685887544022701E-2</v>
      </c>
      <c r="AV11" s="17">
        <v>2.4132925622267001E-2</v>
      </c>
      <c r="AW11" s="17"/>
      <c r="AX11" s="17">
        <v>2.55830796967952E-2</v>
      </c>
      <c r="AY11" s="17">
        <v>2.0510558019252799E-2</v>
      </c>
      <c r="AZ11" s="17"/>
      <c r="BA11" s="17">
        <v>1.9113874756870899E-2</v>
      </c>
      <c r="BB11" s="17">
        <v>3.3845829473846199E-2</v>
      </c>
      <c r="BC11" s="17"/>
      <c r="BD11" s="17">
        <v>2.2752784567319401E-2</v>
      </c>
      <c r="BE11" s="17"/>
      <c r="BF11" s="17">
        <v>2.5793539149205999E-2</v>
      </c>
      <c r="BG11" s="17"/>
      <c r="BH11" s="17">
        <v>9.7641072481807999E-3</v>
      </c>
      <c r="BI11" s="17"/>
      <c r="BJ11" s="17">
        <v>0</v>
      </c>
      <c r="BK11" s="17"/>
      <c r="BL11" s="17">
        <v>1.1444712169587199E-2</v>
      </c>
      <c r="BM11" s="17">
        <v>3.3579407348950201E-2</v>
      </c>
      <c r="BN11" s="17">
        <v>1.1434736331817699E-2</v>
      </c>
      <c r="BO11" s="17">
        <v>2.2290708648613801E-2</v>
      </c>
      <c r="BP11" s="17"/>
      <c r="BQ11" s="17">
        <v>2.26218693679981E-2</v>
      </c>
      <c r="BR11" s="17">
        <v>1.3663127233242801E-2</v>
      </c>
      <c r="BS11" s="17">
        <v>2.1908209397836401E-2</v>
      </c>
      <c r="BT11" s="17">
        <v>4.1446975282718297E-2</v>
      </c>
      <c r="BU11" s="17">
        <v>1.8277268527938002E-2</v>
      </c>
      <c r="BV11" s="17">
        <v>2.1311412880886501E-2</v>
      </c>
      <c r="BW11" s="17"/>
      <c r="BX11" s="17">
        <v>3.2703522153318398E-2</v>
      </c>
      <c r="BY11" s="17">
        <v>2.01098585963751E-2</v>
      </c>
      <c r="BZ11" s="17">
        <v>1.5680021653586999E-2</v>
      </c>
      <c r="CA11" s="17">
        <v>3.6276340354249502E-2</v>
      </c>
      <c r="CB11" s="17">
        <v>1.5501086760054499E-2</v>
      </c>
      <c r="CC11" s="17">
        <v>6.5573124325990001E-3</v>
      </c>
    </row>
    <row r="12" spans="2:81" ht="29" x14ac:dyDescent="0.35">
      <c r="B12" s="18" t="s">
        <v>458</v>
      </c>
      <c r="C12" s="17">
        <v>2.51310028677879E-2</v>
      </c>
      <c r="D12" s="17">
        <v>2.71912033460169E-2</v>
      </c>
      <c r="E12" s="17">
        <v>2.3182103066721201E-2</v>
      </c>
      <c r="F12" s="17"/>
      <c r="G12" s="17">
        <v>4.7435977649158002E-2</v>
      </c>
      <c r="H12" s="17">
        <v>3.6130204748280499E-2</v>
      </c>
      <c r="I12" s="17">
        <v>2.3885680723993798E-2</v>
      </c>
      <c r="J12" s="17">
        <v>1.70791602196586E-2</v>
      </c>
      <c r="K12" s="17">
        <v>2.2529024059703001E-2</v>
      </c>
      <c r="L12" s="17">
        <v>9.6188990239201803E-3</v>
      </c>
      <c r="M12" s="17"/>
      <c r="N12" s="17">
        <v>3.0385527486793198E-2</v>
      </c>
      <c r="O12" s="17">
        <v>2.4473337542784201E-2</v>
      </c>
      <c r="P12" s="17">
        <v>1.88146967650469E-2</v>
      </c>
      <c r="Q12" s="17">
        <v>2.45257816617039E-2</v>
      </c>
      <c r="R12" s="17"/>
      <c r="S12" s="17">
        <v>4.6978832058438003E-2</v>
      </c>
      <c r="T12" s="17">
        <v>2.1985819193408699E-2</v>
      </c>
      <c r="U12" s="17">
        <v>1.6460057650817601E-2</v>
      </c>
      <c r="V12" s="17">
        <v>2.1079639763954099E-2</v>
      </c>
      <c r="W12" s="17">
        <v>1.7056385718085199E-2</v>
      </c>
      <c r="X12" s="17">
        <v>2.29892252390894E-2</v>
      </c>
      <c r="Y12" s="17">
        <v>2.8508299320500301E-2</v>
      </c>
      <c r="Z12" s="17">
        <v>2.1979543840270399E-2</v>
      </c>
      <c r="AA12" s="17">
        <v>1.7178301607585E-2</v>
      </c>
      <c r="AB12" s="17">
        <v>3.7273607608520998E-2</v>
      </c>
      <c r="AC12" s="17">
        <v>6.2607152562300199E-3</v>
      </c>
      <c r="AD12" s="17">
        <v>9.8237824680055194E-3</v>
      </c>
      <c r="AE12" s="17"/>
      <c r="AF12" s="17">
        <v>2.55408609914782E-2</v>
      </c>
      <c r="AG12" s="17">
        <v>2.9128392758601299E-2</v>
      </c>
      <c r="AH12" s="17">
        <v>1.3176252724373901E-2</v>
      </c>
      <c r="AI12" s="17">
        <v>9.9279578910709092E-3</v>
      </c>
      <c r="AJ12" s="17"/>
      <c r="AK12" s="17">
        <v>2.9873442902572201E-2</v>
      </c>
      <c r="AL12" s="17">
        <v>1.8546665487447201E-2</v>
      </c>
      <c r="AM12" s="17"/>
      <c r="AN12" s="17">
        <v>3.8512422398241902E-2</v>
      </c>
      <c r="AO12" s="17">
        <v>1.7384015336628401E-2</v>
      </c>
      <c r="AP12" s="17">
        <v>2.5921633997663798E-2</v>
      </c>
      <c r="AQ12" s="17">
        <v>1.44647215171107E-2</v>
      </c>
      <c r="AR12" s="17">
        <v>2.07032004835132E-2</v>
      </c>
      <c r="AS12" s="17">
        <v>4.3745101921249703E-2</v>
      </c>
      <c r="AT12" s="17"/>
      <c r="AU12" s="17">
        <v>2.1543523028282101E-2</v>
      </c>
      <c r="AV12" s="17">
        <v>3.0487815393268398E-2</v>
      </c>
      <c r="AW12" s="17"/>
      <c r="AX12" s="17">
        <v>2.09045796252657E-2</v>
      </c>
      <c r="AY12" s="17">
        <v>2.60882684611695E-2</v>
      </c>
      <c r="AZ12" s="17"/>
      <c r="BA12" s="17">
        <v>2.1485971909721499E-2</v>
      </c>
      <c r="BB12" s="17">
        <v>4.2496642674980899E-2</v>
      </c>
      <c r="BC12" s="17"/>
      <c r="BD12" s="17">
        <v>2.1989058407394999E-2</v>
      </c>
      <c r="BE12" s="17"/>
      <c r="BF12" s="17">
        <v>2.4298139049323202E-2</v>
      </c>
      <c r="BG12" s="17"/>
      <c r="BH12" s="17">
        <v>3.3813667132204898E-2</v>
      </c>
      <c r="BI12" s="17"/>
      <c r="BJ12" s="17">
        <v>8.6384678218901102E-3</v>
      </c>
      <c r="BK12" s="17"/>
      <c r="BL12" s="17">
        <v>1.0618076618883299E-2</v>
      </c>
      <c r="BM12" s="17">
        <v>3.0950208144641202E-2</v>
      </c>
      <c r="BN12" s="17">
        <v>2.40424797731866E-2</v>
      </c>
      <c r="BO12" s="17">
        <v>2.57667601811905E-2</v>
      </c>
      <c r="BP12" s="17"/>
      <c r="BQ12" s="17">
        <v>3.3392992880113798E-2</v>
      </c>
      <c r="BR12" s="17">
        <v>2.1803323530525599E-2</v>
      </c>
      <c r="BS12" s="17">
        <v>1.1025465690478801E-2</v>
      </c>
      <c r="BT12" s="17">
        <v>2.7315536723618802E-2</v>
      </c>
      <c r="BU12" s="17">
        <v>3.2572540966816103E-2</v>
      </c>
      <c r="BV12" s="17">
        <v>2.1730954519207001E-2</v>
      </c>
      <c r="BW12" s="17"/>
      <c r="BX12" s="17">
        <v>3.9331450146326698E-2</v>
      </c>
      <c r="BY12" s="17">
        <v>2.9892527336292399E-2</v>
      </c>
      <c r="BZ12" s="17">
        <v>1.36878478281594E-2</v>
      </c>
      <c r="CA12" s="17">
        <v>2.1250709691014402E-2</v>
      </c>
      <c r="CB12" s="17">
        <v>2.2931551996524399E-2</v>
      </c>
      <c r="CC12" s="17">
        <v>1.6858285147611701E-2</v>
      </c>
    </row>
    <row r="13" spans="2:81" ht="29" x14ac:dyDescent="0.35">
      <c r="B13" s="18" t="s">
        <v>487</v>
      </c>
      <c r="C13" s="17">
        <v>0.35071917570772199</v>
      </c>
      <c r="D13" s="17">
        <v>0.33919535260644201</v>
      </c>
      <c r="E13" s="17">
        <v>0.36281698470074197</v>
      </c>
      <c r="F13" s="17"/>
      <c r="G13" s="17">
        <v>0.14329197703379401</v>
      </c>
      <c r="H13" s="17">
        <v>0.18981531721268699</v>
      </c>
      <c r="I13" s="17">
        <v>0.29938469316438698</v>
      </c>
      <c r="J13" s="17">
        <v>0.42853946296833101</v>
      </c>
      <c r="K13" s="17">
        <v>0.41726188604081899</v>
      </c>
      <c r="L13" s="17">
        <v>0.56896070992898296</v>
      </c>
      <c r="M13" s="17"/>
      <c r="N13" s="17">
        <v>0.29621098269285401</v>
      </c>
      <c r="O13" s="17">
        <v>0.33791055055218999</v>
      </c>
      <c r="P13" s="17">
        <v>0.41485412910133501</v>
      </c>
      <c r="Q13" s="17">
        <v>0.37512738745836399</v>
      </c>
      <c r="R13" s="17"/>
      <c r="S13" s="17">
        <v>0.21476006275290099</v>
      </c>
      <c r="T13" s="17">
        <v>0.385640332701916</v>
      </c>
      <c r="U13" s="17">
        <v>0.405386079975671</v>
      </c>
      <c r="V13" s="17">
        <v>0.37999223112910901</v>
      </c>
      <c r="W13" s="17">
        <v>0.36304167442375002</v>
      </c>
      <c r="X13" s="17">
        <v>0.33740472378962599</v>
      </c>
      <c r="Y13" s="17">
        <v>0.373636801732528</v>
      </c>
      <c r="Z13" s="17">
        <v>0.406258350231744</v>
      </c>
      <c r="AA13" s="17">
        <v>0.41289467960734999</v>
      </c>
      <c r="AB13" s="17">
        <v>0.32120943976397298</v>
      </c>
      <c r="AC13" s="17">
        <v>0.37851042494800502</v>
      </c>
      <c r="AD13" s="17">
        <v>0.33414492597217998</v>
      </c>
      <c r="AE13" s="17"/>
      <c r="AF13" s="17">
        <v>0.36145223740197502</v>
      </c>
      <c r="AG13" s="17">
        <v>0.33871573047686598</v>
      </c>
      <c r="AH13" s="17">
        <v>0.39450700440803999</v>
      </c>
      <c r="AI13" s="17">
        <v>0.340822712721015</v>
      </c>
      <c r="AJ13" s="17"/>
      <c r="AK13" s="17">
        <v>0.22673552566722899</v>
      </c>
      <c r="AL13" s="17">
        <v>0.297848080225531</v>
      </c>
      <c r="AM13" s="17"/>
      <c r="AN13" s="17">
        <v>0.22963188545697899</v>
      </c>
      <c r="AO13" s="17">
        <v>0.38925907144134803</v>
      </c>
      <c r="AP13" s="17">
        <v>0.34349984995517702</v>
      </c>
      <c r="AQ13" s="17">
        <v>0.41154552482546303</v>
      </c>
      <c r="AR13" s="17">
        <v>0.44384372895323898</v>
      </c>
      <c r="AS13" s="17">
        <v>0.37618473571312899</v>
      </c>
      <c r="AT13" s="17"/>
      <c r="AU13" s="17">
        <v>0.38015187161746899</v>
      </c>
      <c r="AV13" s="17">
        <v>0.30781730689792203</v>
      </c>
      <c r="AW13" s="17"/>
      <c r="AX13" s="17">
        <v>0.37052755045300401</v>
      </c>
      <c r="AY13" s="17">
        <v>0.34623266914735401</v>
      </c>
      <c r="AZ13" s="17"/>
      <c r="BA13" s="17">
        <v>0.38068103505937301</v>
      </c>
      <c r="BB13" s="17">
        <v>0.20354075037345801</v>
      </c>
      <c r="BC13" s="17"/>
      <c r="BD13" s="17">
        <v>0.37442685187717301</v>
      </c>
      <c r="BE13" s="17"/>
      <c r="BF13" s="17">
        <v>0.37796032966559201</v>
      </c>
      <c r="BG13" s="17"/>
      <c r="BH13" s="17">
        <v>0.319732189686525</v>
      </c>
      <c r="BI13" s="17"/>
      <c r="BJ13" s="17">
        <v>0.40041282900538899</v>
      </c>
      <c r="BK13" s="17"/>
      <c r="BL13" s="17">
        <v>0.32003702188178901</v>
      </c>
      <c r="BM13" s="17">
        <v>0.28084703633920599</v>
      </c>
      <c r="BN13" s="17">
        <v>0.48608869883018702</v>
      </c>
      <c r="BO13" s="17">
        <v>0.30315645487200599</v>
      </c>
      <c r="BP13" s="17"/>
      <c r="BQ13" s="17">
        <v>0.32327865154561403</v>
      </c>
      <c r="BR13" s="17">
        <v>0.434326789908765</v>
      </c>
      <c r="BS13" s="17">
        <v>0.40604848868867299</v>
      </c>
      <c r="BT13" s="17">
        <v>0.30702835775189702</v>
      </c>
      <c r="BU13" s="17">
        <v>0.267513802502025</v>
      </c>
      <c r="BV13" s="17">
        <v>0.31174611211403103</v>
      </c>
      <c r="BW13" s="17"/>
      <c r="BX13" s="17">
        <v>0.28893812467494301</v>
      </c>
      <c r="BY13" s="17">
        <v>0.38914789676796302</v>
      </c>
      <c r="BZ13" s="17">
        <v>0.40719720062097697</v>
      </c>
      <c r="CA13" s="17">
        <v>0.31042064718464102</v>
      </c>
      <c r="CB13" s="17">
        <v>0.24807002388844401</v>
      </c>
      <c r="CC13" s="17">
        <v>0.34821390559156701</v>
      </c>
    </row>
    <row r="14" spans="2:81" ht="43.5" x14ac:dyDescent="0.35">
      <c r="B14" s="18" t="s">
        <v>451</v>
      </c>
      <c r="C14" s="17">
        <v>5.6180775622217197E-2</v>
      </c>
      <c r="D14" s="17">
        <v>6.4529414240208305E-2</v>
      </c>
      <c r="E14" s="17">
        <v>4.8058235986994297E-2</v>
      </c>
      <c r="F14" s="17"/>
      <c r="G14" s="17">
        <v>9.8758195085373798E-2</v>
      </c>
      <c r="H14" s="17">
        <v>0.101531021624088</v>
      </c>
      <c r="I14" s="17">
        <v>6.8368222983299698E-2</v>
      </c>
      <c r="J14" s="17">
        <v>4.8825460684926103E-2</v>
      </c>
      <c r="K14" s="17">
        <v>1.8318767595638202E-2</v>
      </c>
      <c r="L14" s="17">
        <v>8.4385748592695296E-3</v>
      </c>
      <c r="M14" s="17"/>
      <c r="N14" s="17">
        <v>5.8983216478469901E-2</v>
      </c>
      <c r="O14" s="17">
        <v>6.2268548621513202E-2</v>
      </c>
      <c r="P14" s="17">
        <v>4.5336414509886999E-2</v>
      </c>
      <c r="Q14" s="17">
        <v>5.4614982828335198E-2</v>
      </c>
      <c r="R14" s="17"/>
      <c r="S14" s="17">
        <v>8.1410770206473804E-2</v>
      </c>
      <c r="T14" s="17">
        <v>4.3887830435957599E-2</v>
      </c>
      <c r="U14" s="17">
        <v>6.2025737624105903E-2</v>
      </c>
      <c r="V14" s="17">
        <v>4.9223877260185601E-2</v>
      </c>
      <c r="W14" s="17">
        <v>5.5797454240219903E-2</v>
      </c>
      <c r="X14" s="17">
        <v>9.3653489879897495E-2</v>
      </c>
      <c r="Y14" s="17">
        <v>5.4615499871834602E-2</v>
      </c>
      <c r="Z14" s="17">
        <v>3.0232902720701098E-2</v>
      </c>
      <c r="AA14" s="17">
        <v>3.4006142969531701E-2</v>
      </c>
      <c r="AB14" s="17">
        <v>5.0015819977657902E-2</v>
      </c>
      <c r="AC14" s="17">
        <v>4.4266245010250997E-2</v>
      </c>
      <c r="AD14" s="17">
        <v>3.9878818813784203E-2</v>
      </c>
      <c r="AE14" s="17"/>
      <c r="AF14" s="17">
        <v>5.6942824702326499E-2</v>
      </c>
      <c r="AG14" s="17">
        <v>4.6529662466230401E-2</v>
      </c>
      <c r="AH14" s="17">
        <v>2.7731477221980199E-2</v>
      </c>
      <c r="AI14" s="17">
        <v>2.8392086894315799E-2</v>
      </c>
      <c r="AJ14" s="17"/>
      <c r="AK14" s="17">
        <v>8.7821148518429495E-2</v>
      </c>
      <c r="AL14" s="17">
        <v>7.7339642035553102E-2</v>
      </c>
      <c r="AM14" s="17"/>
      <c r="AN14" s="17">
        <v>9.0093148983817206E-2</v>
      </c>
      <c r="AO14" s="17">
        <v>3.99161007337916E-2</v>
      </c>
      <c r="AP14" s="17">
        <v>6.0893306055199797E-2</v>
      </c>
      <c r="AQ14" s="17">
        <v>6.1523040267335301E-2</v>
      </c>
      <c r="AR14" s="17">
        <v>2.2152219308462701E-2</v>
      </c>
      <c r="AS14" s="17">
        <v>7.2753721629275998E-3</v>
      </c>
      <c r="AT14" s="17"/>
      <c r="AU14" s="17">
        <v>4.6411866259734098E-2</v>
      </c>
      <c r="AV14" s="17">
        <v>7.0693013699339793E-2</v>
      </c>
      <c r="AW14" s="17"/>
      <c r="AX14" s="17">
        <v>4.9142825524052698E-2</v>
      </c>
      <c r="AY14" s="17">
        <v>5.7774839228797503E-2</v>
      </c>
      <c r="AZ14" s="17"/>
      <c r="BA14" s="17">
        <v>4.5575192399953002E-2</v>
      </c>
      <c r="BB14" s="17">
        <v>0.10931896737171</v>
      </c>
      <c r="BC14" s="17"/>
      <c r="BD14" s="17">
        <v>4.5907136656042902E-2</v>
      </c>
      <c r="BE14" s="17"/>
      <c r="BF14" s="17">
        <v>5.1005594861392702E-2</v>
      </c>
      <c r="BG14" s="17"/>
      <c r="BH14" s="17">
        <v>4.4604642237316701E-2</v>
      </c>
      <c r="BI14" s="17"/>
      <c r="BJ14" s="17">
        <v>2.7937290908865198E-2</v>
      </c>
      <c r="BK14" s="17"/>
      <c r="BL14" s="17">
        <v>8.8409485155593603E-2</v>
      </c>
      <c r="BM14" s="17">
        <v>5.5251624580965802E-2</v>
      </c>
      <c r="BN14" s="17">
        <v>3.6400349581794299E-2</v>
      </c>
      <c r="BO14" s="17">
        <v>6.4052347333526494E-2</v>
      </c>
      <c r="BP14" s="17"/>
      <c r="BQ14" s="17">
        <v>5.1232997270889702E-2</v>
      </c>
      <c r="BR14" s="17">
        <v>4.27298632880476E-2</v>
      </c>
      <c r="BS14" s="17">
        <v>4.5956357951155401E-2</v>
      </c>
      <c r="BT14" s="17">
        <v>7.7317376783938796E-2</v>
      </c>
      <c r="BU14" s="17">
        <v>9.4362772551580196E-2</v>
      </c>
      <c r="BV14" s="17">
        <v>6.5580520503512998E-2</v>
      </c>
      <c r="BW14" s="17"/>
      <c r="BX14" s="17">
        <v>6.0002842040278503E-2</v>
      </c>
      <c r="BY14" s="17">
        <v>4.4173068988850803E-2</v>
      </c>
      <c r="BZ14" s="17">
        <v>4.44152626381734E-2</v>
      </c>
      <c r="CA14" s="17">
        <v>6.0082079276744402E-2</v>
      </c>
      <c r="CB14" s="17">
        <v>9.8723909363771095E-2</v>
      </c>
      <c r="CC14" s="17">
        <v>7.8258588349310099E-2</v>
      </c>
    </row>
    <row r="15" spans="2:81" ht="29" x14ac:dyDescent="0.35">
      <c r="B15" s="18" t="s">
        <v>488</v>
      </c>
      <c r="C15" s="17">
        <v>9.3418579160725407E-2</v>
      </c>
      <c r="D15" s="17">
        <v>8.9117843571383401E-2</v>
      </c>
      <c r="E15" s="17">
        <v>9.7046654613031497E-2</v>
      </c>
      <c r="F15" s="17"/>
      <c r="G15" s="17">
        <v>9.5776173967896006E-2</v>
      </c>
      <c r="H15" s="17">
        <v>9.3992053343923701E-2</v>
      </c>
      <c r="I15" s="17">
        <v>7.1653551641207305E-2</v>
      </c>
      <c r="J15" s="17">
        <v>9.0325976590482304E-2</v>
      </c>
      <c r="K15" s="17">
        <v>0.116651767436635</v>
      </c>
      <c r="L15" s="17">
        <v>9.6849845396096604E-2</v>
      </c>
      <c r="M15" s="17"/>
      <c r="N15" s="17">
        <v>8.37002300887741E-2</v>
      </c>
      <c r="O15" s="17">
        <v>0.10662407893190699</v>
      </c>
      <c r="P15" s="17">
        <v>8.6693995316372993E-2</v>
      </c>
      <c r="Q15" s="17">
        <v>9.8704101803665997E-2</v>
      </c>
      <c r="R15" s="17"/>
      <c r="S15" s="17">
        <v>9.9128364538164607E-2</v>
      </c>
      <c r="T15" s="17">
        <v>8.8542686634073706E-2</v>
      </c>
      <c r="U15" s="17">
        <v>4.4774868242034797E-2</v>
      </c>
      <c r="V15" s="17">
        <v>0.116485163834308</v>
      </c>
      <c r="W15" s="17">
        <v>0.13372145549039499</v>
      </c>
      <c r="X15" s="17">
        <v>8.2741395072381804E-2</v>
      </c>
      <c r="Y15" s="17">
        <v>7.6916346948810499E-2</v>
      </c>
      <c r="Z15" s="17">
        <v>9.8866819012305401E-2</v>
      </c>
      <c r="AA15" s="17">
        <v>0.105200869785795</v>
      </c>
      <c r="AB15" s="17">
        <v>8.4629933641585303E-2</v>
      </c>
      <c r="AC15" s="17">
        <v>9.9807178108795497E-2</v>
      </c>
      <c r="AD15" s="17">
        <v>8.6456470040829306E-2</v>
      </c>
      <c r="AE15" s="17"/>
      <c r="AF15" s="17">
        <v>9.2546640547990597E-2</v>
      </c>
      <c r="AG15" s="17">
        <v>0.105062893065969</v>
      </c>
      <c r="AH15" s="17">
        <v>0.102832449887388</v>
      </c>
      <c r="AI15" s="17">
        <v>8.6789293854965199E-2</v>
      </c>
      <c r="AJ15" s="17"/>
      <c r="AK15" s="17">
        <v>8.6552077546707407E-2</v>
      </c>
      <c r="AL15" s="17">
        <v>9.7752740114178893E-2</v>
      </c>
      <c r="AM15" s="17"/>
      <c r="AN15" s="17">
        <v>9.3136767661135905E-2</v>
      </c>
      <c r="AO15" s="17">
        <v>9.9183194128169297E-2</v>
      </c>
      <c r="AP15" s="17">
        <v>9.0555021563533206E-2</v>
      </c>
      <c r="AQ15" s="17">
        <v>8.8913016353415197E-2</v>
      </c>
      <c r="AR15" s="17">
        <v>9.7126867374879897E-2</v>
      </c>
      <c r="AS15" s="17">
        <v>7.8502456554655597E-2</v>
      </c>
      <c r="AT15" s="17"/>
      <c r="AU15" s="17">
        <v>8.8032739098870993E-2</v>
      </c>
      <c r="AV15" s="17">
        <v>0.101096234083304</v>
      </c>
      <c r="AW15" s="17"/>
      <c r="AX15" s="17">
        <v>0.112780215254044</v>
      </c>
      <c r="AY15" s="17">
        <v>8.9033256868051303E-2</v>
      </c>
      <c r="AZ15" s="17"/>
      <c r="BA15" s="17">
        <v>9.4273884951634607E-2</v>
      </c>
      <c r="BB15" s="17">
        <v>8.9308483395728999E-2</v>
      </c>
      <c r="BC15" s="17"/>
      <c r="BD15" s="17">
        <v>9.1432089516937001E-2</v>
      </c>
      <c r="BE15" s="17"/>
      <c r="BF15" s="17">
        <v>8.5949621512690505E-2</v>
      </c>
      <c r="BG15" s="17"/>
      <c r="BH15" s="17">
        <v>9.1653074955095504E-2</v>
      </c>
      <c r="BI15" s="17"/>
      <c r="BJ15" s="17">
        <v>9.5874824928673302E-2</v>
      </c>
      <c r="BK15" s="17"/>
      <c r="BL15" s="17">
        <v>0.12441376872318</v>
      </c>
      <c r="BM15" s="17">
        <v>8.2805973170239203E-2</v>
      </c>
      <c r="BN15" s="17">
        <v>8.9753135892445005E-2</v>
      </c>
      <c r="BO15" s="17">
        <v>9.6147301783123598E-2</v>
      </c>
      <c r="BP15" s="17"/>
      <c r="BQ15" s="17">
        <v>8.3860453609248195E-2</v>
      </c>
      <c r="BR15" s="17">
        <v>7.8763842390250596E-2</v>
      </c>
      <c r="BS15" s="17">
        <v>0.117366898132749</v>
      </c>
      <c r="BT15" s="17">
        <v>8.1625143297012995E-2</v>
      </c>
      <c r="BU15" s="17">
        <v>8.1981328762251296E-2</v>
      </c>
      <c r="BV15" s="17">
        <v>0.13719602857986499</v>
      </c>
      <c r="BW15" s="17"/>
      <c r="BX15" s="17">
        <v>7.9041157518997304E-2</v>
      </c>
      <c r="BY15" s="17">
        <v>0.10597859192637001</v>
      </c>
      <c r="BZ15" s="17">
        <v>0.103912733047272</v>
      </c>
      <c r="CA15" s="17">
        <v>7.6139017341654097E-2</v>
      </c>
      <c r="CB15" s="17">
        <v>8.3649233188931901E-2</v>
      </c>
      <c r="CC15" s="17">
        <v>0.14369594327160601</v>
      </c>
    </row>
    <row r="16" spans="2:81" ht="43.5" x14ac:dyDescent="0.35">
      <c r="B16" s="18" t="s">
        <v>489</v>
      </c>
      <c r="C16" s="17">
        <v>5.8899229728593697E-2</v>
      </c>
      <c r="D16" s="17">
        <v>5.7380364470505998E-2</v>
      </c>
      <c r="E16" s="17">
        <v>6.0717469498415701E-2</v>
      </c>
      <c r="F16" s="17"/>
      <c r="G16" s="17">
        <v>7.9872324421037005E-2</v>
      </c>
      <c r="H16" s="17">
        <v>6.4076365524934301E-2</v>
      </c>
      <c r="I16" s="17">
        <v>5.6243959258481697E-2</v>
      </c>
      <c r="J16" s="17">
        <v>6.3370904759496E-2</v>
      </c>
      <c r="K16" s="17">
        <v>4.9898225185590998E-2</v>
      </c>
      <c r="L16" s="17">
        <v>4.4256838280477502E-2</v>
      </c>
      <c r="M16" s="17"/>
      <c r="N16" s="17">
        <v>5.8641980457639797E-2</v>
      </c>
      <c r="O16" s="17">
        <v>6.0222230511517802E-2</v>
      </c>
      <c r="P16" s="17">
        <v>5.2823905031249903E-2</v>
      </c>
      <c r="Q16" s="17">
        <v>6.2023433459022101E-2</v>
      </c>
      <c r="R16" s="17"/>
      <c r="S16" s="17">
        <v>6.9236969506939805E-2</v>
      </c>
      <c r="T16" s="17">
        <v>6.1643656786465002E-2</v>
      </c>
      <c r="U16" s="17">
        <v>7.8448627688181394E-2</v>
      </c>
      <c r="V16" s="17">
        <v>4.2947714452411398E-2</v>
      </c>
      <c r="W16" s="17">
        <v>5.2104804626142302E-2</v>
      </c>
      <c r="X16" s="17">
        <v>5.9022665659870098E-2</v>
      </c>
      <c r="Y16" s="17">
        <v>5.0820048092403397E-2</v>
      </c>
      <c r="Z16" s="17">
        <v>4.8253416109352201E-2</v>
      </c>
      <c r="AA16" s="17">
        <v>4.6836047338808098E-2</v>
      </c>
      <c r="AB16" s="17">
        <v>7.2410279512377898E-2</v>
      </c>
      <c r="AC16" s="17">
        <v>5.2351356057723203E-2</v>
      </c>
      <c r="AD16" s="17">
        <v>5.8505605072648202E-2</v>
      </c>
      <c r="AE16" s="17"/>
      <c r="AF16" s="17">
        <v>5.6437214878062102E-2</v>
      </c>
      <c r="AG16" s="17">
        <v>7.4464613410161196E-2</v>
      </c>
      <c r="AH16" s="17">
        <v>3.7437255274251298E-2</v>
      </c>
      <c r="AI16" s="17">
        <v>5.9126022532011699E-2</v>
      </c>
      <c r="AJ16" s="17"/>
      <c r="AK16" s="17">
        <v>8.0838074071893501E-2</v>
      </c>
      <c r="AL16" s="17">
        <v>8.5439082167264604E-2</v>
      </c>
      <c r="AM16" s="17"/>
      <c r="AN16" s="17">
        <v>6.33095626804977E-2</v>
      </c>
      <c r="AO16" s="17">
        <v>6.6787953312397993E-2</v>
      </c>
      <c r="AP16" s="17">
        <v>4.7023048917306597E-2</v>
      </c>
      <c r="AQ16" s="17">
        <v>6.7057951233422203E-2</v>
      </c>
      <c r="AR16" s="17">
        <v>3.4578081878931598E-2</v>
      </c>
      <c r="AS16" s="17">
        <v>4.85911170925028E-2</v>
      </c>
      <c r="AT16" s="17"/>
      <c r="AU16" s="17">
        <v>5.4184082309663199E-2</v>
      </c>
      <c r="AV16" s="17">
        <v>6.4472622362168705E-2</v>
      </c>
      <c r="AW16" s="17"/>
      <c r="AX16" s="17">
        <v>4.6154423165909002E-2</v>
      </c>
      <c r="AY16" s="17">
        <v>6.1785870303067099E-2</v>
      </c>
      <c r="AZ16" s="17"/>
      <c r="BA16" s="17">
        <v>5.4131838248485498E-2</v>
      </c>
      <c r="BB16" s="17">
        <v>8.2514466371693601E-2</v>
      </c>
      <c r="BC16" s="17"/>
      <c r="BD16" s="17">
        <v>6.0906082034586799E-2</v>
      </c>
      <c r="BE16" s="17"/>
      <c r="BF16" s="17">
        <v>5.1891246184886303E-2</v>
      </c>
      <c r="BG16" s="17"/>
      <c r="BH16" s="17">
        <v>5.4498072619201997E-2</v>
      </c>
      <c r="BI16" s="17"/>
      <c r="BJ16" s="17">
        <v>3.1724998460516303E-2</v>
      </c>
      <c r="BK16" s="17"/>
      <c r="BL16" s="17">
        <v>6.6550277837883295E-2</v>
      </c>
      <c r="BM16" s="17">
        <v>6.0575136779082703E-2</v>
      </c>
      <c r="BN16" s="17">
        <v>5.3543483441550799E-2</v>
      </c>
      <c r="BO16" s="17">
        <v>5.9330329856851598E-2</v>
      </c>
      <c r="BP16" s="17"/>
      <c r="BQ16" s="17">
        <v>5.7805307555489301E-2</v>
      </c>
      <c r="BR16" s="17">
        <v>4.9678227930663399E-2</v>
      </c>
      <c r="BS16" s="17">
        <v>5.52583165616213E-2</v>
      </c>
      <c r="BT16" s="17">
        <v>6.4182042581954896E-2</v>
      </c>
      <c r="BU16" s="17">
        <v>7.2636365374775996E-2</v>
      </c>
      <c r="BV16" s="17">
        <v>5.1563982546541001E-2</v>
      </c>
      <c r="BW16" s="17"/>
      <c r="BX16" s="17">
        <v>6.2415727000945102E-2</v>
      </c>
      <c r="BY16" s="17">
        <v>4.97017396733914E-2</v>
      </c>
      <c r="BZ16" s="17">
        <v>5.3963002945798401E-2</v>
      </c>
      <c r="CA16" s="17">
        <v>6.8460101502820003E-2</v>
      </c>
      <c r="CB16" s="17">
        <v>6.9865380673431607E-2</v>
      </c>
      <c r="CC16" s="17">
        <v>3.3731413136759501E-2</v>
      </c>
    </row>
    <row r="17" spans="2:81" ht="43.5" x14ac:dyDescent="0.35">
      <c r="B17" s="18" t="s">
        <v>454</v>
      </c>
      <c r="C17" s="17">
        <v>5.2276167025084801E-2</v>
      </c>
      <c r="D17" s="17">
        <v>5.8427657218132499E-2</v>
      </c>
      <c r="E17" s="17">
        <v>4.5658232882905103E-2</v>
      </c>
      <c r="F17" s="17"/>
      <c r="G17" s="17">
        <v>0.12613942288546501</v>
      </c>
      <c r="H17" s="17">
        <v>9.32393179088222E-2</v>
      </c>
      <c r="I17" s="17">
        <v>7.2177979732417699E-2</v>
      </c>
      <c r="J17" s="17">
        <v>2.2383812386353698E-2</v>
      </c>
      <c r="K17" s="17">
        <v>8.7728507636095701E-3</v>
      </c>
      <c r="L17" s="17">
        <v>2.8243930593217499E-3</v>
      </c>
      <c r="M17" s="17"/>
      <c r="N17" s="17">
        <v>7.1676033107625603E-2</v>
      </c>
      <c r="O17" s="17">
        <v>4.3534054591978601E-2</v>
      </c>
      <c r="P17" s="17">
        <v>4.6301695218942701E-2</v>
      </c>
      <c r="Q17" s="17">
        <v>4.4591267748174498E-2</v>
      </c>
      <c r="R17" s="17"/>
      <c r="S17" s="17">
        <v>9.6304643088202302E-2</v>
      </c>
      <c r="T17" s="17">
        <v>3.30509081824336E-2</v>
      </c>
      <c r="U17" s="17">
        <v>4.6364854705264802E-2</v>
      </c>
      <c r="V17" s="17">
        <v>5.0905029152322603E-2</v>
      </c>
      <c r="W17" s="17">
        <v>3.07894410305046E-2</v>
      </c>
      <c r="X17" s="17">
        <v>6.16491541419871E-2</v>
      </c>
      <c r="Y17" s="17">
        <v>4.68393857277698E-2</v>
      </c>
      <c r="Z17" s="17">
        <v>4.8226970635684797E-2</v>
      </c>
      <c r="AA17" s="17">
        <v>5.1049428800377002E-2</v>
      </c>
      <c r="AB17" s="17">
        <v>3.5298610923880702E-2</v>
      </c>
      <c r="AC17" s="17">
        <v>2.4783712728254401E-2</v>
      </c>
      <c r="AD17" s="17">
        <v>7.9265177753752303E-2</v>
      </c>
      <c r="AE17" s="17"/>
      <c r="AF17" s="17">
        <v>5.11673917265104E-2</v>
      </c>
      <c r="AG17" s="17">
        <v>3.8657072104357801E-2</v>
      </c>
      <c r="AH17" s="17">
        <v>1.9937772577643599E-2</v>
      </c>
      <c r="AI17" s="17">
        <v>5.9524008101262099E-2</v>
      </c>
      <c r="AJ17" s="17"/>
      <c r="AK17" s="17">
        <v>9.6381443025483599E-2</v>
      </c>
      <c r="AL17" s="17">
        <v>6.8222269949457306E-2</v>
      </c>
      <c r="AM17" s="17"/>
      <c r="AN17" s="17">
        <v>9.89912468576436E-2</v>
      </c>
      <c r="AO17" s="17">
        <v>4.11012343340953E-2</v>
      </c>
      <c r="AP17" s="17">
        <v>4.1169824340772397E-2</v>
      </c>
      <c r="AQ17" s="17">
        <v>2.4832653715148902E-2</v>
      </c>
      <c r="AR17" s="17">
        <v>3.1269458276404198E-2</v>
      </c>
      <c r="AS17" s="17">
        <v>3.8360889787922403E-2</v>
      </c>
      <c r="AT17" s="17"/>
      <c r="AU17" s="17">
        <v>4.3200218594000597E-2</v>
      </c>
      <c r="AV17" s="17">
        <v>6.5093446277067493E-2</v>
      </c>
      <c r="AW17" s="17"/>
      <c r="AX17" s="17">
        <v>3.4210212963369603E-2</v>
      </c>
      <c r="AY17" s="17">
        <v>5.6368023245469398E-2</v>
      </c>
      <c r="AZ17" s="17"/>
      <c r="BA17" s="17">
        <v>3.7215396102451399E-2</v>
      </c>
      <c r="BB17" s="17">
        <v>0.13043590581845599</v>
      </c>
      <c r="BC17" s="17"/>
      <c r="BD17" s="17">
        <v>4.8719006387255202E-2</v>
      </c>
      <c r="BE17" s="17"/>
      <c r="BF17" s="17">
        <v>5.0549723141540499E-2</v>
      </c>
      <c r="BG17" s="17"/>
      <c r="BH17" s="17">
        <v>3.2307850586543403E-2</v>
      </c>
      <c r="BI17" s="17"/>
      <c r="BJ17" s="17">
        <v>3.4196301244805799E-2</v>
      </c>
      <c r="BK17" s="17"/>
      <c r="BL17" s="17">
        <v>4.7767747814221502E-2</v>
      </c>
      <c r="BM17" s="17">
        <v>9.1711488278056905E-2</v>
      </c>
      <c r="BN17" s="17">
        <v>2.1825776235798601E-2</v>
      </c>
      <c r="BO17" s="17">
        <v>4.1300912576360399E-2</v>
      </c>
      <c r="BP17" s="17"/>
      <c r="BQ17" s="17">
        <v>7.0442916662655702E-2</v>
      </c>
      <c r="BR17" s="17">
        <v>3.4544679681151401E-2</v>
      </c>
      <c r="BS17" s="17">
        <v>2.7480129296719401E-2</v>
      </c>
      <c r="BT17" s="17">
        <v>6.3532555775017693E-2</v>
      </c>
      <c r="BU17" s="17">
        <v>4.6568814881283498E-2</v>
      </c>
      <c r="BV17" s="17">
        <v>5.4639992260085903E-2</v>
      </c>
      <c r="BW17" s="17"/>
      <c r="BX17" s="17">
        <v>8.39665583531716E-2</v>
      </c>
      <c r="BY17" s="17">
        <v>3.7911016864444501E-2</v>
      </c>
      <c r="BZ17" s="17">
        <v>3.0252493795324801E-2</v>
      </c>
      <c r="CA17" s="17">
        <v>6.7453623322333497E-2</v>
      </c>
      <c r="CB17" s="17">
        <v>5.7508471594360899E-2</v>
      </c>
      <c r="CC17" s="17">
        <v>5.2377641456630701E-2</v>
      </c>
    </row>
    <row r="18" spans="2:81" ht="29" x14ac:dyDescent="0.35">
      <c r="B18" s="18" t="s">
        <v>455</v>
      </c>
      <c r="C18" s="17">
        <v>2.8405403692068398E-2</v>
      </c>
      <c r="D18" s="17">
        <v>2.93145994647371E-2</v>
      </c>
      <c r="E18" s="17">
        <v>2.76306245403698E-2</v>
      </c>
      <c r="F18" s="17"/>
      <c r="G18" s="17">
        <v>4.2057024628295803E-2</v>
      </c>
      <c r="H18" s="17">
        <v>4.7800594000945801E-2</v>
      </c>
      <c r="I18" s="17">
        <v>3.3964539247126703E-2</v>
      </c>
      <c r="J18" s="17">
        <v>2.5109969977956101E-2</v>
      </c>
      <c r="K18" s="17">
        <v>1.64722241007937E-2</v>
      </c>
      <c r="L18" s="17">
        <v>8.1046144362567196E-3</v>
      </c>
      <c r="M18" s="17"/>
      <c r="N18" s="17">
        <v>2.5824571424547599E-2</v>
      </c>
      <c r="O18" s="17">
        <v>3.1416349160475102E-2</v>
      </c>
      <c r="P18" s="17">
        <v>3.1016860504528902E-2</v>
      </c>
      <c r="Q18" s="17">
        <v>2.62260853009939E-2</v>
      </c>
      <c r="R18" s="17"/>
      <c r="S18" s="17">
        <v>2.4218259150343001E-2</v>
      </c>
      <c r="T18" s="17">
        <v>1.7166640457652101E-2</v>
      </c>
      <c r="U18" s="17">
        <v>1.8242237426926398E-2</v>
      </c>
      <c r="V18" s="17">
        <v>3.7735861552518499E-2</v>
      </c>
      <c r="W18" s="17">
        <v>2.1790850169772599E-2</v>
      </c>
      <c r="X18" s="17">
        <v>2.7839784633507898E-2</v>
      </c>
      <c r="Y18" s="17">
        <v>3.57620844508829E-2</v>
      </c>
      <c r="Z18" s="17">
        <v>3.1377761373272001E-2</v>
      </c>
      <c r="AA18" s="17">
        <v>4.28806614587793E-2</v>
      </c>
      <c r="AB18" s="17">
        <v>3.0376196635655699E-2</v>
      </c>
      <c r="AC18" s="17">
        <v>3.0499720314328901E-2</v>
      </c>
      <c r="AD18" s="17">
        <v>2.92598112727495E-2</v>
      </c>
      <c r="AE18" s="17"/>
      <c r="AF18" s="17">
        <v>2.7145782269797001E-2</v>
      </c>
      <c r="AG18" s="17">
        <v>3.2495960175713198E-2</v>
      </c>
      <c r="AH18" s="17">
        <v>3.9379550873330997E-2</v>
      </c>
      <c r="AI18" s="17">
        <v>2.9570094325950199E-2</v>
      </c>
      <c r="AJ18" s="17"/>
      <c r="AK18" s="17">
        <v>3.0000616353969601E-2</v>
      </c>
      <c r="AL18" s="17">
        <v>3.38599891304966E-2</v>
      </c>
      <c r="AM18" s="17"/>
      <c r="AN18" s="17">
        <v>3.52223473953256E-2</v>
      </c>
      <c r="AO18" s="17">
        <v>1.5634308381753299E-2</v>
      </c>
      <c r="AP18" s="17">
        <v>4.5073456005638703E-2</v>
      </c>
      <c r="AQ18" s="17">
        <v>2.9164041697505201E-2</v>
      </c>
      <c r="AR18" s="17">
        <v>2.0571290811943501E-2</v>
      </c>
      <c r="AS18" s="17">
        <v>3.5095199209957899E-2</v>
      </c>
      <c r="AT18" s="17"/>
      <c r="AU18" s="17">
        <v>2.51532846017768E-2</v>
      </c>
      <c r="AV18" s="17">
        <v>3.3295726342639102E-2</v>
      </c>
      <c r="AW18" s="17"/>
      <c r="AX18" s="17">
        <v>2.38727825273479E-2</v>
      </c>
      <c r="AY18" s="17">
        <v>2.94320217186698E-2</v>
      </c>
      <c r="AZ18" s="17"/>
      <c r="BA18" s="17">
        <v>2.58700379425565E-2</v>
      </c>
      <c r="BB18" s="17">
        <v>4.1987420631438101E-2</v>
      </c>
      <c r="BC18" s="17"/>
      <c r="BD18" s="17">
        <v>2.7031790645645901E-2</v>
      </c>
      <c r="BE18" s="17"/>
      <c r="BF18" s="17">
        <v>2.6397841915332499E-2</v>
      </c>
      <c r="BG18" s="17"/>
      <c r="BH18" s="17">
        <v>2.0102980719212599E-2</v>
      </c>
      <c r="BI18" s="17"/>
      <c r="BJ18" s="17">
        <v>4.9897677616417599E-2</v>
      </c>
      <c r="BK18" s="17"/>
      <c r="BL18" s="17">
        <v>2.39771301314603E-2</v>
      </c>
      <c r="BM18" s="17">
        <v>2.9249347062695701E-2</v>
      </c>
      <c r="BN18" s="17">
        <v>2.1916906130619598E-2</v>
      </c>
      <c r="BO18" s="17">
        <v>3.59121414517952E-2</v>
      </c>
      <c r="BP18" s="17"/>
      <c r="BQ18" s="17">
        <v>3.1727421664404898E-2</v>
      </c>
      <c r="BR18" s="17">
        <v>2.1630586760733699E-2</v>
      </c>
      <c r="BS18" s="17">
        <v>3.2885777384270003E-2</v>
      </c>
      <c r="BT18" s="17">
        <v>2.7371353010284299E-2</v>
      </c>
      <c r="BU18" s="17">
        <v>3.4660355529254797E-2</v>
      </c>
      <c r="BV18" s="17">
        <v>3.1582974904649203E-2</v>
      </c>
      <c r="BW18" s="17"/>
      <c r="BX18" s="17">
        <v>3.44649729622876E-2</v>
      </c>
      <c r="BY18" s="17">
        <v>2.4055719246162701E-2</v>
      </c>
      <c r="BZ18" s="17">
        <v>3.0027757786018999E-2</v>
      </c>
      <c r="CA18" s="17">
        <v>3.5137655130914401E-2</v>
      </c>
      <c r="CB18" s="17">
        <v>3.8163794007731101E-2</v>
      </c>
      <c r="CC18" s="17">
        <v>1.6717097724752199E-2</v>
      </c>
    </row>
    <row r="19" spans="2:81" ht="72.5" x14ac:dyDescent="0.35">
      <c r="B19" s="18" t="s">
        <v>457</v>
      </c>
      <c r="C19" s="17">
        <v>2.2852997477749801E-2</v>
      </c>
      <c r="D19" s="17">
        <v>1.6643660826445E-2</v>
      </c>
      <c r="E19" s="17">
        <v>2.9212598460498201E-2</v>
      </c>
      <c r="F19" s="17"/>
      <c r="G19" s="17">
        <v>1.9248205923291802E-2</v>
      </c>
      <c r="H19" s="17">
        <v>3.5271989594166803E-2</v>
      </c>
      <c r="I19" s="17">
        <v>3.6263347710772699E-2</v>
      </c>
      <c r="J19" s="17">
        <v>3.2567660063796501E-2</v>
      </c>
      <c r="K19" s="17">
        <v>8.4698344617732003E-3</v>
      </c>
      <c r="L19" s="17">
        <v>4.4892437046309998E-3</v>
      </c>
      <c r="M19" s="17"/>
      <c r="N19" s="17">
        <v>2.44702404786259E-2</v>
      </c>
      <c r="O19" s="17">
        <v>2.1676068942040098E-2</v>
      </c>
      <c r="P19" s="17">
        <v>2.3211495529076399E-2</v>
      </c>
      <c r="Q19" s="17">
        <v>2.0967854250911799E-2</v>
      </c>
      <c r="R19" s="17"/>
      <c r="S19" s="17">
        <v>2.3359468627671399E-2</v>
      </c>
      <c r="T19" s="17">
        <v>2.69270073230722E-2</v>
      </c>
      <c r="U19" s="17">
        <v>2.4774525031509401E-2</v>
      </c>
      <c r="V19" s="17">
        <v>1.18732681457893E-2</v>
      </c>
      <c r="W19" s="17">
        <v>2.3312829258941299E-2</v>
      </c>
      <c r="X19" s="17">
        <v>2.79487494749396E-2</v>
      </c>
      <c r="Y19" s="17">
        <v>1.1171928368366699E-2</v>
      </c>
      <c r="Z19" s="17">
        <v>4.5398122052185498E-2</v>
      </c>
      <c r="AA19" s="17">
        <v>2.2179688274957601E-2</v>
      </c>
      <c r="AB19" s="17">
        <v>2.0641629666638302E-2</v>
      </c>
      <c r="AC19" s="17">
        <v>3.1482209710453901E-2</v>
      </c>
      <c r="AD19" s="17">
        <v>1.0037081188342199E-2</v>
      </c>
      <c r="AE19" s="17"/>
      <c r="AF19" s="17">
        <v>2.3347999324092799E-2</v>
      </c>
      <c r="AG19" s="17">
        <v>1.79434204022903E-2</v>
      </c>
      <c r="AH19" s="17">
        <v>3.4282177659387597E-2</v>
      </c>
      <c r="AI19" s="17">
        <v>1.0143518518621299E-2</v>
      </c>
      <c r="AJ19" s="17"/>
      <c r="AK19" s="17">
        <v>2.1235800432747899E-2</v>
      </c>
      <c r="AL19" s="17">
        <v>3.5704193974861E-2</v>
      </c>
      <c r="AM19" s="17"/>
      <c r="AN19" s="17">
        <v>1.8459720253327101E-2</v>
      </c>
      <c r="AO19" s="17">
        <v>1.6003883886891699E-2</v>
      </c>
      <c r="AP19" s="17">
        <v>4.4318903170850903E-2</v>
      </c>
      <c r="AQ19" s="17">
        <v>1.7954174565826299E-2</v>
      </c>
      <c r="AR19" s="17">
        <v>2.8627041780802599E-2</v>
      </c>
      <c r="AS19" s="17">
        <v>3.4988240819367203E-2</v>
      </c>
      <c r="AT19" s="17"/>
      <c r="AU19" s="17">
        <v>3.8704173472263702E-2</v>
      </c>
      <c r="AV19" s="17">
        <v>0</v>
      </c>
      <c r="AW19" s="17"/>
      <c r="AX19" s="17">
        <v>2.3755747346936799E-2</v>
      </c>
      <c r="AY19" s="17">
        <v>2.2648528748610699E-2</v>
      </c>
      <c r="AZ19" s="17"/>
      <c r="BA19" s="17">
        <v>2.0358890305181399E-2</v>
      </c>
      <c r="BB19" s="17">
        <v>3.6103796725958398E-2</v>
      </c>
      <c r="BC19" s="17"/>
      <c r="BD19" s="17">
        <v>2.0759584419437E-2</v>
      </c>
      <c r="BE19" s="17"/>
      <c r="BF19" s="17">
        <v>2.0731415249601801E-2</v>
      </c>
      <c r="BG19" s="17"/>
      <c r="BH19" s="17">
        <v>2.08296025710893E-2</v>
      </c>
      <c r="BI19" s="17"/>
      <c r="BJ19" s="17">
        <v>3.5401135930159901E-2</v>
      </c>
      <c r="BK19" s="17"/>
      <c r="BL19" s="17">
        <v>1.5317281917262201E-2</v>
      </c>
      <c r="BM19" s="17">
        <v>2.69893039258924E-2</v>
      </c>
      <c r="BN19" s="17">
        <v>1.3123639831338201E-2</v>
      </c>
      <c r="BO19" s="17">
        <v>3.1284999684097502E-2</v>
      </c>
      <c r="BP19" s="17"/>
      <c r="BQ19" s="17">
        <v>2.8974731767413501E-2</v>
      </c>
      <c r="BR19" s="17">
        <v>2.4210128668003299E-2</v>
      </c>
      <c r="BS19" s="17">
        <v>1.49703413381744E-2</v>
      </c>
      <c r="BT19" s="17">
        <v>1.44890328242692E-2</v>
      </c>
      <c r="BU19" s="17">
        <v>2.19902550574845E-2</v>
      </c>
      <c r="BV19" s="17">
        <v>2.13881653895736E-2</v>
      </c>
      <c r="BW19" s="17"/>
      <c r="BX19" s="17">
        <v>2.78669889624352E-2</v>
      </c>
      <c r="BY19" s="17">
        <v>2.4041179695078099E-2</v>
      </c>
      <c r="BZ19" s="17">
        <v>1.82186763963831E-2</v>
      </c>
      <c r="CA19" s="17">
        <v>2.2958128344877E-2</v>
      </c>
      <c r="CB19" s="17">
        <v>1.8564312945666302E-2</v>
      </c>
      <c r="CC19" s="17">
        <v>2.9497553118510499E-2</v>
      </c>
    </row>
    <row r="20" spans="2:81" x14ac:dyDescent="0.35">
      <c r="B20" s="18" t="s">
        <v>171</v>
      </c>
      <c r="C20" s="19">
        <v>1.47643264814837E-2</v>
      </c>
      <c r="D20" s="19">
        <v>1.19945852325222E-2</v>
      </c>
      <c r="E20" s="19">
        <v>1.7623610535109201E-2</v>
      </c>
      <c r="F20" s="19"/>
      <c r="G20" s="19">
        <v>1.7784817732942399E-2</v>
      </c>
      <c r="H20" s="19">
        <v>1.1652302402539699E-2</v>
      </c>
      <c r="I20" s="19">
        <v>1.80840989144881E-2</v>
      </c>
      <c r="J20" s="19">
        <v>8.7181384859022007E-3</v>
      </c>
      <c r="K20" s="19">
        <v>1.6711633801763701E-2</v>
      </c>
      <c r="L20" s="19">
        <v>1.6316973139800298E-2</v>
      </c>
      <c r="M20" s="19"/>
      <c r="N20" s="19">
        <v>8.8081178268197505E-3</v>
      </c>
      <c r="O20" s="19">
        <v>1.0867933038858E-2</v>
      </c>
      <c r="P20" s="19">
        <v>1.7127016303450301E-2</v>
      </c>
      <c r="Q20" s="19">
        <v>2.4541689537718899E-2</v>
      </c>
      <c r="R20" s="19"/>
      <c r="S20" s="19">
        <v>1.67105790560809E-2</v>
      </c>
      <c r="T20" s="19">
        <v>2.22090464452511E-2</v>
      </c>
      <c r="U20" s="19">
        <v>1.9938391043931299E-2</v>
      </c>
      <c r="V20" s="19">
        <v>2.6280164572504299E-2</v>
      </c>
      <c r="W20" s="19">
        <v>7.8739191308484294E-3</v>
      </c>
      <c r="X20" s="19">
        <v>7.8540858584994506E-3</v>
      </c>
      <c r="Y20" s="19">
        <v>1.5043023303764801E-2</v>
      </c>
      <c r="Z20" s="19">
        <v>7.4273219394238197E-3</v>
      </c>
      <c r="AA20" s="19">
        <v>5.9484230517207297E-3</v>
      </c>
      <c r="AB20" s="19">
        <v>1.70233837918158E-2</v>
      </c>
      <c r="AC20" s="19">
        <v>6.0606417935989499E-3</v>
      </c>
      <c r="AD20" s="19">
        <v>9.2487074925872298E-3</v>
      </c>
      <c r="AE20" s="19"/>
      <c r="AF20" s="19">
        <v>1.4095700570791901E-2</v>
      </c>
      <c r="AG20" s="19">
        <v>1.47629325807085E-2</v>
      </c>
      <c r="AH20" s="19">
        <v>6.5996637659483303E-3</v>
      </c>
      <c r="AI20" s="19">
        <v>1.8317105421359399E-2</v>
      </c>
      <c r="AJ20" s="19"/>
      <c r="AK20" s="19">
        <v>2.5481815749617401E-2</v>
      </c>
      <c r="AL20" s="19">
        <v>1.8556820804825899E-2</v>
      </c>
      <c r="AM20" s="19"/>
      <c r="AN20" s="19">
        <v>9.6405169495637506E-3</v>
      </c>
      <c r="AO20" s="19">
        <v>1.8024379349164499E-2</v>
      </c>
      <c r="AP20" s="19">
        <v>1.6792344988537999E-2</v>
      </c>
      <c r="AQ20" s="19">
        <v>1.5871008703350901E-2</v>
      </c>
      <c r="AR20" s="19">
        <v>7.8873014481397E-3</v>
      </c>
      <c r="AS20" s="19">
        <v>3.2484720136299099E-2</v>
      </c>
      <c r="AT20" s="19"/>
      <c r="AU20" s="19">
        <v>1.11756133987857E-2</v>
      </c>
      <c r="AV20" s="19">
        <v>1.9307391285186298E-2</v>
      </c>
      <c r="AW20" s="19"/>
      <c r="AX20" s="19">
        <v>1.8615185981381399E-2</v>
      </c>
      <c r="AY20" s="19">
        <v>1.38921243633639E-2</v>
      </c>
      <c r="AZ20" s="19"/>
      <c r="BA20" s="19">
        <v>1.43690782900019E-2</v>
      </c>
      <c r="BB20" s="19">
        <v>1.53917937679045E-2</v>
      </c>
      <c r="BC20" s="19"/>
      <c r="BD20" s="19">
        <v>1.32570671970762E-2</v>
      </c>
      <c r="BE20" s="19"/>
      <c r="BF20" s="19">
        <v>1.2855736829912499E-2</v>
      </c>
      <c r="BG20" s="19"/>
      <c r="BH20" s="19">
        <v>2.1339206062252699E-2</v>
      </c>
      <c r="BI20" s="19"/>
      <c r="BJ20" s="19">
        <v>8.3624086021016394E-3</v>
      </c>
      <c r="BK20" s="19"/>
      <c r="BL20" s="19">
        <v>2.0676853230050099E-2</v>
      </c>
      <c r="BM20" s="19">
        <v>4.8028789435417803E-3</v>
      </c>
      <c r="BN20" s="19">
        <v>1.8034751262352301E-2</v>
      </c>
      <c r="BO20" s="19">
        <v>2.0070034494102499E-2</v>
      </c>
      <c r="BP20" s="19"/>
      <c r="BQ20" s="19">
        <v>1.36912205870535E-2</v>
      </c>
      <c r="BR20" s="19">
        <v>8.6160766796696507E-3</v>
      </c>
      <c r="BS20" s="19">
        <v>7.8578517633322194E-3</v>
      </c>
      <c r="BT20" s="19">
        <v>1.52510105514563E-2</v>
      </c>
      <c r="BU20" s="19">
        <v>2.24758609275942E-2</v>
      </c>
      <c r="BV20" s="19">
        <v>3.0572699773292099E-2</v>
      </c>
      <c r="BW20" s="19"/>
      <c r="BX20" s="19">
        <v>1.1497984743476901E-2</v>
      </c>
      <c r="BY20" s="19">
        <v>1.53003333249099E-2</v>
      </c>
      <c r="BZ20" s="19">
        <v>1.1362612692488901E-2</v>
      </c>
      <c r="CA20" s="19">
        <v>1.9031038288532701E-2</v>
      </c>
      <c r="CB20" s="19">
        <v>9.9748993448644293E-3</v>
      </c>
      <c r="CC20" s="19">
        <v>3.2916450825564901E-2</v>
      </c>
    </row>
    <row r="21" spans="2:81" x14ac:dyDescent="0.35">
      <c r="B21" s="16" t="s">
        <v>632</v>
      </c>
    </row>
    <row r="22" spans="2:81" x14ac:dyDescent="0.35">
      <c r="B22" t="s">
        <v>90</v>
      </c>
    </row>
    <row r="23" spans="2:81" x14ac:dyDescent="0.35">
      <c r="B23" t="s">
        <v>91</v>
      </c>
    </row>
    <row r="25" spans="2:81" x14ac:dyDescent="0.35">
      <c r="B25"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CC26"/>
  <sheetViews>
    <sheetView showGridLines="0" tabSelected="1" workbookViewId="0">
      <pane xSplit="2" topLeftCell="BA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503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3297</v>
      </c>
      <c r="D7" s="10">
        <v>1622</v>
      </c>
      <c r="E7" s="10">
        <v>1667</v>
      </c>
      <c r="F7" s="10"/>
      <c r="G7" s="10">
        <v>456</v>
      </c>
      <c r="H7" s="10">
        <v>522</v>
      </c>
      <c r="I7" s="10">
        <v>551</v>
      </c>
      <c r="J7" s="10">
        <v>579</v>
      </c>
      <c r="K7" s="10">
        <v>488</v>
      </c>
      <c r="L7" s="10">
        <v>701</v>
      </c>
      <c r="M7" s="10"/>
      <c r="N7" s="10">
        <v>979</v>
      </c>
      <c r="O7" s="10">
        <v>854</v>
      </c>
      <c r="P7" s="10">
        <v>703</v>
      </c>
      <c r="Q7" s="10">
        <v>748</v>
      </c>
      <c r="R7" s="10"/>
      <c r="S7" s="10">
        <v>495</v>
      </c>
      <c r="T7" s="10">
        <v>453</v>
      </c>
      <c r="U7" s="10">
        <v>237</v>
      </c>
      <c r="V7" s="10">
        <v>276</v>
      </c>
      <c r="W7" s="10">
        <v>236</v>
      </c>
      <c r="X7" s="10">
        <v>256</v>
      </c>
      <c r="Y7" s="10">
        <v>268</v>
      </c>
      <c r="Z7" s="10">
        <v>141</v>
      </c>
      <c r="AA7" s="10">
        <v>367</v>
      </c>
      <c r="AB7" s="10">
        <v>298</v>
      </c>
      <c r="AC7" s="10">
        <v>167</v>
      </c>
      <c r="AD7" s="10">
        <v>103</v>
      </c>
      <c r="AE7" s="10"/>
      <c r="AF7" s="10">
        <v>2529</v>
      </c>
      <c r="AG7" s="10">
        <v>277</v>
      </c>
      <c r="AH7" s="10">
        <v>153</v>
      </c>
      <c r="AI7" s="10">
        <v>102</v>
      </c>
      <c r="AJ7" s="10"/>
      <c r="AK7" s="10">
        <v>236</v>
      </c>
      <c r="AL7" s="10">
        <v>278</v>
      </c>
      <c r="AM7" s="10"/>
      <c r="AN7" s="10">
        <v>850</v>
      </c>
      <c r="AO7" s="10">
        <v>895</v>
      </c>
      <c r="AP7" s="10">
        <v>409</v>
      </c>
      <c r="AQ7" s="10">
        <v>602</v>
      </c>
      <c r="AR7" s="10">
        <v>387</v>
      </c>
      <c r="AS7" s="10">
        <v>153</v>
      </c>
      <c r="AT7" s="10"/>
      <c r="AU7" s="10">
        <v>1965</v>
      </c>
      <c r="AV7" s="10">
        <v>1324</v>
      </c>
      <c r="AW7" s="10"/>
      <c r="AX7" s="10">
        <v>617</v>
      </c>
      <c r="AY7" s="10">
        <v>2680</v>
      </c>
      <c r="AZ7" s="10"/>
      <c r="BA7" s="10">
        <v>2766</v>
      </c>
      <c r="BB7" s="10">
        <v>519</v>
      </c>
      <c r="BC7" s="10"/>
      <c r="BD7" s="10">
        <v>1983</v>
      </c>
      <c r="BE7" s="10"/>
      <c r="BF7" s="10">
        <v>1782</v>
      </c>
      <c r="BG7" s="10"/>
      <c r="BH7" s="10">
        <v>239</v>
      </c>
      <c r="BI7" s="10"/>
      <c r="BJ7" s="10">
        <v>121</v>
      </c>
      <c r="BK7" s="10"/>
      <c r="BL7" s="10">
        <v>386</v>
      </c>
      <c r="BM7" s="10">
        <v>1017</v>
      </c>
      <c r="BN7" s="10">
        <v>971</v>
      </c>
      <c r="BO7" s="10">
        <v>923</v>
      </c>
      <c r="BP7" s="10"/>
      <c r="BQ7" s="10">
        <v>1104</v>
      </c>
      <c r="BR7" s="10">
        <v>703</v>
      </c>
      <c r="BS7" s="10">
        <v>385</v>
      </c>
      <c r="BT7" s="10">
        <v>333</v>
      </c>
      <c r="BU7" s="10">
        <v>179</v>
      </c>
      <c r="BV7" s="10">
        <v>391</v>
      </c>
      <c r="BW7" s="10"/>
      <c r="BX7" s="10">
        <v>781</v>
      </c>
      <c r="BY7" s="10">
        <v>582</v>
      </c>
      <c r="BZ7" s="10">
        <v>722</v>
      </c>
      <c r="CA7" s="10">
        <v>382</v>
      </c>
      <c r="CB7" s="10">
        <v>210</v>
      </c>
      <c r="CC7" s="10">
        <v>175</v>
      </c>
    </row>
    <row r="8" spans="2:81" ht="30" customHeight="1" x14ac:dyDescent="0.35">
      <c r="B8" s="11" t="s">
        <v>20</v>
      </c>
      <c r="C8" s="11">
        <v>3299</v>
      </c>
      <c r="D8" s="11">
        <v>1651</v>
      </c>
      <c r="E8" s="11">
        <v>1641</v>
      </c>
      <c r="F8" s="11"/>
      <c r="G8" s="11">
        <v>466</v>
      </c>
      <c r="H8" s="11">
        <v>576</v>
      </c>
      <c r="I8" s="11">
        <v>574</v>
      </c>
      <c r="J8" s="11">
        <v>568</v>
      </c>
      <c r="K8" s="11">
        <v>454</v>
      </c>
      <c r="L8" s="11">
        <v>662</v>
      </c>
      <c r="M8" s="11"/>
      <c r="N8" s="11">
        <v>945</v>
      </c>
      <c r="O8" s="11">
        <v>854</v>
      </c>
      <c r="P8" s="11">
        <v>727</v>
      </c>
      <c r="Q8" s="11">
        <v>760</v>
      </c>
      <c r="R8" s="11"/>
      <c r="S8" s="11">
        <v>492</v>
      </c>
      <c r="T8" s="11">
        <v>430</v>
      </c>
      <c r="U8" s="11">
        <v>259</v>
      </c>
      <c r="V8" s="11">
        <v>299</v>
      </c>
      <c r="W8" s="11">
        <v>237</v>
      </c>
      <c r="X8" s="11">
        <v>284</v>
      </c>
      <c r="Y8" s="11">
        <v>258</v>
      </c>
      <c r="Z8" s="11">
        <v>133</v>
      </c>
      <c r="AA8" s="11">
        <v>359</v>
      </c>
      <c r="AB8" s="11">
        <v>290</v>
      </c>
      <c r="AC8" s="11">
        <v>160</v>
      </c>
      <c r="AD8" s="11">
        <v>99</v>
      </c>
      <c r="AE8" s="11"/>
      <c r="AF8" s="11">
        <v>2547</v>
      </c>
      <c r="AG8" s="11">
        <v>268</v>
      </c>
      <c r="AH8" s="11">
        <v>147</v>
      </c>
      <c r="AI8" s="11">
        <v>98</v>
      </c>
      <c r="AJ8" s="11"/>
      <c r="AK8" s="11">
        <v>239</v>
      </c>
      <c r="AL8" s="11">
        <v>278</v>
      </c>
      <c r="AM8" s="11"/>
      <c r="AN8" s="11">
        <v>876</v>
      </c>
      <c r="AO8" s="11">
        <v>885</v>
      </c>
      <c r="AP8" s="11">
        <v>410</v>
      </c>
      <c r="AQ8" s="11">
        <v>596</v>
      </c>
      <c r="AR8" s="11">
        <v>378</v>
      </c>
      <c r="AS8" s="11">
        <v>154</v>
      </c>
      <c r="AT8" s="11"/>
      <c r="AU8" s="11">
        <v>1948</v>
      </c>
      <c r="AV8" s="11">
        <v>1343</v>
      </c>
      <c r="AW8" s="11"/>
      <c r="AX8" s="11">
        <v>609</v>
      </c>
      <c r="AY8" s="11">
        <v>2690</v>
      </c>
      <c r="AZ8" s="11"/>
      <c r="BA8" s="11">
        <v>2750</v>
      </c>
      <c r="BB8" s="11">
        <v>538</v>
      </c>
      <c r="BC8" s="11"/>
      <c r="BD8" s="11">
        <v>1984</v>
      </c>
      <c r="BE8" s="11"/>
      <c r="BF8" s="11">
        <v>1792</v>
      </c>
      <c r="BG8" s="11"/>
      <c r="BH8" s="11">
        <v>231</v>
      </c>
      <c r="BI8" s="11"/>
      <c r="BJ8" s="11">
        <v>116</v>
      </c>
      <c r="BK8" s="11"/>
      <c r="BL8" s="11">
        <v>385</v>
      </c>
      <c r="BM8" s="11">
        <v>1035</v>
      </c>
      <c r="BN8" s="11">
        <v>949</v>
      </c>
      <c r="BO8" s="11">
        <v>931</v>
      </c>
      <c r="BP8" s="11"/>
      <c r="BQ8" s="11">
        <v>1114</v>
      </c>
      <c r="BR8" s="11">
        <v>696</v>
      </c>
      <c r="BS8" s="11">
        <v>387</v>
      </c>
      <c r="BT8" s="11">
        <v>331</v>
      </c>
      <c r="BU8" s="11">
        <v>181</v>
      </c>
      <c r="BV8" s="11">
        <v>394</v>
      </c>
      <c r="BW8" s="11"/>
      <c r="BX8" s="11">
        <v>790</v>
      </c>
      <c r="BY8" s="11">
        <v>582</v>
      </c>
      <c r="BZ8" s="11">
        <v>719</v>
      </c>
      <c r="CA8" s="11">
        <v>382</v>
      </c>
      <c r="CB8" s="11">
        <v>215</v>
      </c>
      <c r="CC8" s="11">
        <v>177</v>
      </c>
    </row>
    <row r="9" spans="2:81" ht="29" x14ac:dyDescent="0.35">
      <c r="B9" s="18" t="s">
        <v>491</v>
      </c>
      <c r="C9" s="17">
        <v>0.37163202548644397</v>
      </c>
      <c r="D9" s="17">
        <v>0.36373579785480398</v>
      </c>
      <c r="E9" s="17">
        <v>0.37947248101543501</v>
      </c>
      <c r="F9" s="17"/>
      <c r="G9" s="17">
        <v>0.31597322391578397</v>
      </c>
      <c r="H9" s="17">
        <v>0.391085249881929</v>
      </c>
      <c r="I9" s="17">
        <v>0.36900535651925898</v>
      </c>
      <c r="J9" s="17">
        <v>0.36228554824849302</v>
      </c>
      <c r="K9" s="17">
        <v>0.37123063914361898</v>
      </c>
      <c r="L9" s="17">
        <v>0.404498769673929</v>
      </c>
      <c r="M9" s="17"/>
      <c r="N9" s="17">
        <v>0.41029546344253698</v>
      </c>
      <c r="O9" s="17">
        <v>0.36704071058308602</v>
      </c>
      <c r="P9" s="17">
        <v>0.34102097133620501</v>
      </c>
      <c r="Q9" s="17">
        <v>0.35641967499649502</v>
      </c>
      <c r="R9" s="17"/>
      <c r="S9" s="17">
        <v>0.36395940409467598</v>
      </c>
      <c r="T9" s="17">
        <v>0.38206431908109401</v>
      </c>
      <c r="U9" s="17">
        <v>0.39724133596064398</v>
      </c>
      <c r="V9" s="17">
        <v>0.33395737620851101</v>
      </c>
      <c r="W9" s="17">
        <v>0.38718650525638498</v>
      </c>
      <c r="X9" s="17">
        <v>0.33700194418093699</v>
      </c>
      <c r="Y9" s="17">
        <v>0.32286245748028503</v>
      </c>
      <c r="Z9" s="17">
        <v>0.45548580457295301</v>
      </c>
      <c r="AA9" s="17">
        <v>0.39059213221816902</v>
      </c>
      <c r="AB9" s="17">
        <v>0.39736162182330997</v>
      </c>
      <c r="AC9" s="17">
        <v>0.35605858180462602</v>
      </c>
      <c r="AD9" s="17">
        <v>0.36871759896308798</v>
      </c>
      <c r="AE9" s="17"/>
      <c r="AF9" s="17">
        <v>0.36699536887078898</v>
      </c>
      <c r="AG9" s="17">
        <v>0.398510567865966</v>
      </c>
      <c r="AH9" s="17">
        <v>0.339031541073604</v>
      </c>
      <c r="AI9" s="17">
        <v>0.338594095986605</v>
      </c>
      <c r="AJ9" s="17"/>
      <c r="AK9" s="17">
        <v>0.42456106861818099</v>
      </c>
      <c r="AL9" s="17">
        <v>0.36575921696805003</v>
      </c>
      <c r="AM9" s="17"/>
      <c r="AN9" s="17">
        <v>0.39131191970274098</v>
      </c>
      <c r="AO9" s="17">
        <v>0.37936814703748301</v>
      </c>
      <c r="AP9" s="17">
        <v>0.34309014425541001</v>
      </c>
      <c r="AQ9" s="17">
        <v>0.35474824422076201</v>
      </c>
      <c r="AR9" s="17">
        <v>0.37111564658337898</v>
      </c>
      <c r="AS9" s="17">
        <v>0.36046468013928001</v>
      </c>
      <c r="AT9" s="17"/>
      <c r="AU9" s="17">
        <v>0.39002325051835401</v>
      </c>
      <c r="AV9" s="17">
        <v>0.34569476507292901</v>
      </c>
      <c r="AW9" s="17"/>
      <c r="AX9" s="17">
        <v>0.37314107148549103</v>
      </c>
      <c r="AY9" s="17">
        <v>0.37129023344839501</v>
      </c>
      <c r="AZ9" s="17"/>
      <c r="BA9" s="17">
        <v>0.363296065557206</v>
      </c>
      <c r="BB9" s="17">
        <v>0.41870369716518502</v>
      </c>
      <c r="BC9" s="17"/>
      <c r="BD9" s="17">
        <v>0.40390258863769701</v>
      </c>
      <c r="BE9" s="17"/>
      <c r="BF9" s="17">
        <v>0.39813310726520601</v>
      </c>
      <c r="BG9" s="17"/>
      <c r="BH9" s="17">
        <v>0.41258788280209502</v>
      </c>
      <c r="BI9" s="17"/>
      <c r="BJ9" s="17">
        <v>0.357685897387857</v>
      </c>
      <c r="BK9" s="17"/>
      <c r="BL9" s="17">
        <v>0.24038749645610399</v>
      </c>
      <c r="BM9" s="17">
        <v>0.44522699297071899</v>
      </c>
      <c r="BN9" s="17">
        <v>0.35993367878024402</v>
      </c>
      <c r="BO9" s="17">
        <v>0.35593712592248999</v>
      </c>
      <c r="BP9" s="17"/>
      <c r="BQ9" s="17">
        <v>0.39658431372612901</v>
      </c>
      <c r="BR9" s="17">
        <v>0.42952966013366001</v>
      </c>
      <c r="BS9" s="17">
        <v>0.301316272934054</v>
      </c>
      <c r="BT9" s="17">
        <v>0.315634243599553</v>
      </c>
      <c r="BU9" s="17">
        <v>0.349009641484049</v>
      </c>
      <c r="BV9" s="17">
        <v>0.35929430879761298</v>
      </c>
      <c r="BW9" s="17"/>
      <c r="BX9" s="17">
        <v>0.40792486809322198</v>
      </c>
      <c r="BY9" s="17">
        <v>0.40894155959459499</v>
      </c>
      <c r="BZ9" s="17">
        <v>0.35166107430201698</v>
      </c>
      <c r="CA9" s="17">
        <v>0.35666999894132001</v>
      </c>
      <c r="CB9" s="17">
        <v>0.32140560407037999</v>
      </c>
      <c r="CC9" s="17">
        <v>0.34637411375396598</v>
      </c>
    </row>
    <row r="10" spans="2:81" ht="29" x14ac:dyDescent="0.35">
      <c r="B10" s="18" t="s">
        <v>492</v>
      </c>
      <c r="C10" s="17">
        <v>0.37099097112370399</v>
      </c>
      <c r="D10" s="17">
        <v>0.34789350331902902</v>
      </c>
      <c r="E10" s="17">
        <v>0.39490210927439801</v>
      </c>
      <c r="F10" s="17"/>
      <c r="G10" s="17">
        <v>0.22699220200682099</v>
      </c>
      <c r="H10" s="17">
        <v>0.35122427859120398</v>
      </c>
      <c r="I10" s="17">
        <v>0.34876454161132903</v>
      </c>
      <c r="J10" s="17">
        <v>0.38499482424934001</v>
      </c>
      <c r="K10" s="17">
        <v>0.39467201527753998</v>
      </c>
      <c r="L10" s="17">
        <v>0.48066656689308102</v>
      </c>
      <c r="M10" s="17"/>
      <c r="N10" s="17">
        <v>0.35976737031084</v>
      </c>
      <c r="O10" s="17">
        <v>0.374986413267417</v>
      </c>
      <c r="P10" s="17">
        <v>0.40237430207285801</v>
      </c>
      <c r="Q10" s="17">
        <v>0.34920117333797701</v>
      </c>
      <c r="R10" s="17"/>
      <c r="S10" s="17">
        <v>0.32406312374282098</v>
      </c>
      <c r="T10" s="17">
        <v>0.43489998538915597</v>
      </c>
      <c r="U10" s="17">
        <v>0.40987472363091998</v>
      </c>
      <c r="V10" s="17">
        <v>0.356144695416657</v>
      </c>
      <c r="W10" s="17">
        <v>0.41164674638165699</v>
      </c>
      <c r="X10" s="17">
        <v>0.42003882688680699</v>
      </c>
      <c r="Y10" s="17">
        <v>0.346030580920132</v>
      </c>
      <c r="Z10" s="17">
        <v>0.397592954407609</v>
      </c>
      <c r="AA10" s="17">
        <v>0.37274023376989002</v>
      </c>
      <c r="AB10" s="17">
        <v>0.29155971836317901</v>
      </c>
      <c r="AC10" s="17">
        <v>0.35924813312430698</v>
      </c>
      <c r="AD10" s="17">
        <v>0.30584324392200901</v>
      </c>
      <c r="AE10" s="17"/>
      <c r="AF10" s="17">
        <v>0.38674735109339498</v>
      </c>
      <c r="AG10" s="17">
        <v>0.26932001253975901</v>
      </c>
      <c r="AH10" s="17">
        <v>0.38674879678588198</v>
      </c>
      <c r="AI10" s="17">
        <v>0.286073109985712</v>
      </c>
      <c r="AJ10" s="17"/>
      <c r="AK10" s="17">
        <v>0.34210585806668298</v>
      </c>
      <c r="AL10" s="17">
        <v>0.34789596221166602</v>
      </c>
      <c r="AM10" s="17"/>
      <c r="AN10" s="17">
        <v>0.31121767253008298</v>
      </c>
      <c r="AO10" s="17">
        <v>0.38340452435908401</v>
      </c>
      <c r="AP10" s="17">
        <v>0.390196000206739</v>
      </c>
      <c r="AQ10" s="17">
        <v>0.37611891920220902</v>
      </c>
      <c r="AR10" s="17">
        <v>0.44027459471663599</v>
      </c>
      <c r="AS10" s="17">
        <v>0.40147833330508698</v>
      </c>
      <c r="AT10" s="17"/>
      <c r="AU10" s="17">
        <v>0.41188339719063299</v>
      </c>
      <c r="AV10" s="17">
        <v>0.31225575933508698</v>
      </c>
      <c r="AW10" s="17"/>
      <c r="AX10" s="17">
        <v>0.40283415693687202</v>
      </c>
      <c r="AY10" s="17">
        <v>0.36377863473109701</v>
      </c>
      <c r="AZ10" s="17"/>
      <c r="BA10" s="17">
        <v>0.38013262260703101</v>
      </c>
      <c r="BB10" s="17">
        <v>0.32519435339637798</v>
      </c>
      <c r="BC10" s="17"/>
      <c r="BD10" s="17">
        <v>0.42050447978153999</v>
      </c>
      <c r="BE10" s="17"/>
      <c r="BF10" s="17">
        <v>0.415600869077209</v>
      </c>
      <c r="BG10" s="17"/>
      <c r="BH10" s="17">
        <v>0.27505384909607999</v>
      </c>
      <c r="BI10" s="17"/>
      <c r="BJ10" s="17">
        <v>0.388098121817532</v>
      </c>
      <c r="BK10" s="17"/>
      <c r="BL10" s="17">
        <v>0.17025739645047899</v>
      </c>
      <c r="BM10" s="17">
        <v>0.41304447091997998</v>
      </c>
      <c r="BN10" s="17">
        <v>0.48456842896979402</v>
      </c>
      <c r="BO10" s="17">
        <v>0.29141810099158999</v>
      </c>
      <c r="BP10" s="17"/>
      <c r="BQ10" s="17">
        <v>0.34909159596892397</v>
      </c>
      <c r="BR10" s="17">
        <v>0.46565552449539499</v>
      </c>
      <c r="BS10" s="17">
        <v>0.40587443648245403</v>
      </c>
      <c r="BT10" s="17">
        <v>0.32836254728094</v>
      </c>
      <c r="BU10" s="17">
        <v>0.34869896689338398</v>
      </c>
      <c r="BV10" s="17">
        <v>0.30918151601317501</v>
      </c>
      <c r="BW10" s="17"/>
      <c r="BX10" s="17">
        <v>0.35587767599678</v>
      </c>
      <c r="BY10" s="17">
        <v>0.42578214693927902</v>
      </c>
      <c r="BZ10" s="17">
        <v>0.41000722980175303</v>
      </c>
      <c r="CA10" s="17">
        <v>0.33039109471849498</v>
      </c>
      <c r="CB10" s="17">
        <v>0.32886359509345497</v>
      </c>
      <c r="CC10" s="17">
        <v>0.27025201443228303</v>
      </c>
    </row>
    <row r="11" spans="2:81" ht="43.5" x14ac:dyDescent="0.35">
      <c r="B11" s="18" t="s">
        <v>493</v>
      </c>
      <c r="C11" s="17">
        <v>0.36439547910101799</v>
      </c>
      <c r="D11" s="17">
        <v>0.38069917728386499</v>
      </c>
      <c r="E11" s="17">
        <v>0.34858414190972498</v>
      </c>
      <c r="F11" s="17"/>
      <c r="G11" s="17">
        <v>0.33315476584727599</v>
      </c>
      <c r="H11" s="17">
        <v>0.38811043460477501</v>
      </c>
      <c r="I11" s="17">
        <v>0.35972147186950298</v>
      </c>
      <c r="J11" s="17">
        <v>0.422677858786907</v>
      </c>
      <c r="K11" s="17">
        <v>0.36312461999916101</v>
      </c>
      <c r="L11" s="17">
        <v>0.32069065236649902</v>
      </c>
      <c r="M11" s="17"/>
      <c r="N11" s="17">
        <v>0.38362467517913701</v>
      </c>
      <c r="O11" s="17">
        <v>0.36671366437753999</v>
      </c>
      <c r="P11" s="17">
        <v>0.307542697663233</v>
      </c>
      <c r="Q11" s="17">
        <v>0.39066891758592298</v>
      </c>
      <c r="R11" s="17"/>
      <c r="S11" s="17">
        <v>0.36128210310752801</v>
      </c>
      <c r="T11" s="17">
        <v>0.35942270880830002</v>
      </c>
      <c r="U11" s="17">
        <v>0.39964208164335902</v>
      </c>
      <c r="V11" s="17">
        <v>0.35414165225609401</v>
      </c>
      <c r="W11" s="17">
        <v>0.30771717972975399</v>
      </c>
      <c r="X11" s="17">
        <v>0.34252316846967801</v>
      </c>
      <c r="Y11" s="17">
        <v>0.37706545372686301</v>
      </c>
      <c r="Z11" s="17">
        <v>0.40457306126262299</v>
      </c>
      <c r="AA11" s="17">
        <v>0.35873347584100501</v>
      </c>
      <c r="AB11" s="17">
        <v>0.381820712608756</v>
      </c>
      <c r="AC11" s="17">
        <v>0.37765680537665403</v>
      </c>
      <c r="AD11" s="17">
        <v>0.39959306561547298</v>
      </c>
      <c r="AE11" s="17"/>
      <c r="AF11" s="17">
        <v>0.36068385015009002</v>
      </c>
      <c r="AG11" s="17">
        <v>0.38590229672598603</v>
      </c>
      <c r="AH11" s="17">
        <v>0.346276554545418</v>
      </c>
      <c r="AI11" s="17">
        <v>0.38273278180716602</v>
      </c>
      <c r="AJ11" s="17"/>
      <c r="AK11" s="17">
        <v>0.38351529463297002</v>
      </c>
      <c r="AL11" s="17">
        <v>0.40457882135349399</v>
      </c>
      <c r="AM11" s="17"/>
      <c r="AN11" s="17">
        <v>0.38335081505080998</v>
      </c>
      <c r="AO11" s="17">
        <v>0.34384994187836299</v>
      </c>
      <c r="AP11" s="17">
        <v>0.39821450511627299</v>
      </c>
      <c r="AQ11" s="17">
        <v>0.36557358024307102</v>
      </c>
      <c r="AR11" s="17">
        <v>0.30781125862627901</v>
      </c>
      <c r="AS11" s="17">
        <v>0.414277338245923</v>
      </c>
      <c r="AT11" s="17"/>
      <c r="AU11" s="17">
        <v>0.35528993895613997</v>
      </c>
      <c r="AV11" s="17">
        <v>0.376927970730985</v>
      </c>
      <c r="AW11" s="17"/>
      <c r="AX11" s="17">
        <v>0.36457298002807598</v>
      </c>
      <c r="AY11" s="17">
        <v>0.36435527595038297</v>
      </c>
      <c r="AZ11" s="17"/>
      <c r="BA11" s="17">
        <v>0.35761926347560602</v>
      </c>
      <c r="BB11" s="17">
        <v>0.39210391791660099</v>
      </c>
      <c r="BC11" s="17"/>
      <c r="BD11" s="17">
        <v>0.352438543104303</v>
      </c>
      <c r="BE11" s="17"/>
      <c r="BF11" s="17">
        <v>0.350433336058176</v>
      </c>
      <c r="BG11" s="17"/>
      <c r="BH11" s="17">
        <v>0.39766432126854501</v>
      </c>
      <c r="BI11" s="17"/>
      <c r="BJ11" s="17">
        <v>0.34151013316080697</v>
      </c>
      <c r="BK11" s="17"/>
      <c r="BL11" s="17">
        <v>0.36911377901301801</v>
      </c>
      <c r="BM11" s="17">
        <v>0.38280945476636802</v>
      </c>
      <c r="BN11" s="17">
        <v>0.29649203558779302</v>
      </c>
      <c r="BO11" s="17">
        <v>0.41117764936103202</v>
      </c>
      <c r="BP11" s="17"/>
      <c r="BQ11" s="17">
        <v>0.38476683564985897</v>
      </c>
      <c r="BR11" s="17">
        <v>0.36342087794137601</v>
      </c>
      <c r="BS11" s="17">
        <v>0.28694597141254902</v>
      </c>
      <c r="BT11" s="17">
        <v>0.30766673085332802</v>
      </c>
      <c r="BU11" s="17">
        <v>0.43820973174861799</v>
      </c>
      <c r="BV11" s="17">
        <v>0.391696225967684</v>
      </c>
      <c r="BW11" s="17"/>
      <c r="BX11" s="17">
        <v>0.37756979923796502</v>
      </c>
      <c r="BY11" s="17">
        <v>0.34054035714092401</v>
      </c>
      <c r="BZ11" s="17">
        <v>0.32729572522213501</v>
      </c>
      <c r="CA11" s="17">
        <v>0.35095931541694603</v>
      </c>
      <c r="CB11" s="17">
        <v>0.44756844346796198</v>
      </c>
      <c r="CC11" s="17">
        <v>0.37485930790574601</v>
      </c>
    </row>
    <row r="12" spans="2:81" ht="29" x14ac:dyDescent="0.35">
      <c r="B12" s="18" t="s">
        <v>494</v>
      </c>
      <c r="C12" s="17">
        <v>0.22075090270099801</v>
      </c>
      <c r="D12" s="17">
        <v>0.231924725029201</v>
      </c>
      <c r="E12" s="17">
        <v>0.208641315396767</v>
      </c>
      <c r="F12" s="17"/>
      <c r="G12" s="17">
        <v>0.18192218487572501</v>
      </c>
      <c r="H12" s="17">
        <v>0.21437090077813201</v>
      </c>
      <c r="I12" s="17">
        <v>0.18592558046811899</v>
      </c>
      <c r="J12" s="17">
        <v>0.20823925352149</v>
      </c>
      <c r="K12" s="17">
        <v>0.277317480077302</v>
      </c>
      <c r="L12" s="17">
        <v>0.25579549717204503</v>
      </c>
      <c r="M12" s="17"/>
      <c r="N12" s="17">
        <v>0.213389002961129</v>
      </c>
      <c r="O12" s="17">
        <v>0.211783514496653</v>
      </c>
      <c r="P12" s="17">
        <v>0.234247007603027</v>
      </c>
      <c r="Q12" s="17">
        <v>0.225856209758237</v>
      </c>
      <c r="R12" s="17"/>
      <c r="S12" s="17">
        <v>0.210029290557324</v>
      </c>
      <c r="T12" s="17">
        <v>0.203492654447817</v>
      </c>
      <c r="U12" s="17">
        <v>0.25475540572731598</v>
      </c>
      <c r="V12" s="17">
        <v>0.22235777226221601</v>
      </c>
      <c r="W12" s="17">
        <v>0.20937332882398699</v>
      </c>
      <c r="X12" s="17">
        <v>0.22268007743313201</v>
      </c>
      <c r="Y12" s="17">
        <v>0.22314079951388199</v>
      </c>
      <c r="Z12" s="17">
        <v>0.23230542175333299</v>
      </c>
      <c r="AA12" s="17">
        <v>0.227508633288626</v>
      </c>
      <c r="AB12" s="17">
        <v>0.228258675928632</v>
      </c>
      <c r="AC12" s="17">
        <v>0.18884875238578799</v>
      </c>
      <c r="AD12" s="17">
        <v>0.26048043815015698</v>
      </c>
      <c r="AE12" s="17"/>
      <c r="AF12" s="17">
        <v>0.22649554596148999</v>
      </c>
      <c r="AG12" s="17">
        <v>0.243710383159539</v>
      </c>
      <c r="AH12" s="17">
        <v>0.20587066873159801</v>
      </c>
      <c r="AI12" s="17">
        <v>0.26265868357866101</v>
      </c>
      <c r="AJ12" s="17"/>
      <c r="AK12" s="17">
        <v>0.12571901086923701</v>
      </c>
      <c r="AL12" s="17">
        <v>0.210633748132044</v>
      </c>
      <c r="AM12" s="17"/>
      <c r="AN12" s="17">
        <v>0.21403196041120701</v>
      </c>
      <c r="AO12" s="17">
        <v>0.218588095902849</v>
      </c>
      <c r="AP12" s="17">
        <v>0.22744494514808899</v>
      </c>
      <c r="AQ12" s="17">
        <v>0.217967038031571</v>
      </c>
      <c r="AR12" s="17">
        <v>0.231123469233361</v>
      </c>
      <c r="AS12" s="17">
        <v>0.24049764409037799</v>
      </c>
      <c r="AT12" s="17"/>
      <c r="AU12" s="17">
        <v>0.23792032953512099</v>
      </c>
      <c r="AV12" s="17">
        <v>0.195666010935971</v>
      </c>
      <c r="AW12" s="17"/>
      <c r="AX12" s="17">
        <v>0.239421758669318</v>
      </c>
      <c r="AY12" s="17">
        <v>0.21652203895691399</v>
      </c>
      <c r="AZ12" s="17"/>
      <c r="BA12" s="17">
        <v>0.227390042930083</v>
      </c>
      <c r="BB12" s="17">
        <v>0.186350561259256</v>
      </c>
      <c r="BC12" s="17"/>
      <c r="BD12" s="17">
        <v>0.25596609094616202</v>
      </c>
      <c r="BE12" s="17"/>
      <c r="BF12" s="17">
        <v>0.24788267832290201</v>
      </c>
      <c r="BG12" s="17"/>
      <c r="BH12" s="17">
        <v>0.26887726445294102</v>
      </c>
      <c r="BI12" s="17"/>
      <c r="BJ12" s="17">
        <v>0.18471237900114401</v>
      </c>
      <c r="BK12" s="17"/>
      <c r="BL12" s="17">
        <v>0.15050153123875701</v>
      </c>
      <c r="BM12" s="17">
        <v>0.27268146692036099</v>
      </c>
      <c r="BN12" s="17">
        <v>0.23562824499115401</v>
      </c>
      <c r="BO12" s="17">
        <v>0.17684792837593299</v>
      </c>
      <c r="BP12" s="17"/>
      <c r="BQ12" s="17">
        <v>0.205645062641819</v>
      </c>
      <c r="BR12" s="17">
        <v>0.231625357132246</v>
      </c>
      <c r="BS12" s="17">
        <v>0.29843101305723402</v>
      </c>
      <c r="BT12" s="17">
        <v>0.244583042729898</v>
      </c>
      <c r="BU12" s="17">
        <v>0.255204018785262</v>
      </c>
      <c r="BV12" s="17">
        <v>0.127182831287832</v>
      </c>
      <c r="BW12" s="17"/>
      <c r="BX12" s="17">
        <v>0.20693703586829601</v>
      </c>
      <c r="BY12" s="17">
        <v>0.20922329329559899</v>
      </c>
      <c r="BZ12" s="17">
        <v>0.27963964766452898</v>
      </c>
      <c r="CA12" s="17">
        <v>0.231382336236515</v>
      </c>
      <c r="CB12" s="17">
        <v>0.2425411982638</v>
      </c>
      <c r="CC12" s="17">
        <v>0.11732465399156999</v>
      </c>
    </row>
    <row r="13" spans="2:81" ht="43.5" x14ac:dyDescent="0.35">
      <c r="B13" s="18" t="s">
        <v>495</v>
      </c>
      <c r="C13" s="17">
        <v>0.16619311443482301</v>
      </c>
      <c r="D13" s="17">
        <v>0.184259107720324</v>
      </c>
      <c r="E13" s="17">
        <v>0.148247999899141</v>
      </c>
      <c r="F13" s="17"/>
      <c r="G13" s="17">
        <v>0.26670466412645399</v>
      </c>
      <c r="H13" s="17">
        <v>0.23177385353159</v>
      </c>
      <c r="I13" s="17">
        <v>0.17812032744516401</v>
      </c>
      <c r="J13" s="17">
        <v>0.105562370590289</v>
      </c>
      <c r="K13" s="17">
        <v>9.2881144309102798E-2</v>
      </c>
      <c r="L13" s="17">
        <v>0.13028509493908699</v>
      </c>
      <c r="M13" s="17"/>
      <c r="N13" s="17">
        <v>0.20301152130344199</v>
      </c>
      <c r="O13" s="17">
        <v>0.14192886642366701</v>
      </c>
      <c r="P13" s="17">
        <v>0.155231088777007</v>
      </c>
      <c r="Q13" s="17">
        <v>0.16102196655415801</v>
      </c>
      <c r="R13" s="17"/>
      <c r="S13" s="17">
        <v>0.244006599774097</v>
      </c>
      <c r="T13" s="17">
        <v>0.143269993178327</v>
      </c>
      <c r="U13" s="17">
        <v>0.146378107027132</v>
      </c>
      <c r="V13" s="17">
        <v>0.130459800911642</v>
      </c>
      <c r="W13" s="17">
        <v>0.18417274537219999</v>
      </c>
      <c r="X13" s="17">
        <v>0.180721579568007</v>
      </c>
      <c r="Y13" s="17">
        <v>0.14193767514494801</v>
      </c>
      <c r="Z13" s="17">
        <v>0.14834922530897199</v>
      </c>
      <c r="AA13" s="17">
        <v>0.19116215936313299</v>
      </c>
      <c r="AB13" s="17">
        <v>0.130898711171584</v>
      </c>
      <c r="AC13" s="17">
        <v>0.117470731450515</v>
      </c>
      <c r="AD13" s="17">
        <v>0.132615141422608</v>
      </c>
      <c r="AE13" s="17"/>
      <c r="AF13" s="17">
        <v>0.16939317370854101</v>
      </c>
      <c r="AG13" s="17">
        <v>0.134494543864358</v>
      </c>
      <c r="AH13" s="17">
        <v>0.121671626467914</v>
      </c>
      <c r="AI13" s="17">
        <v>0.12413754172312901</v>
      </c>
      <c r="AJ13" s="17"/>
      <c r="AK13" s="17">
        <v>0.21233882052970299</v>
      </c>
      <c r="AL13" s="17">
        <v>0.21414324400391799</v>
      </c>
      <c r="AM13" s="17"/>
      <c r="AN13" s="17">
        <v>0.248065022274784</v>
      </c>
      <c r="AO13" s="17">
        <v>0.15416986715106501</v>
      </c>
      <c r="AP13" s="17">
        <v>0.12645030732516199</v>
      </c>
      <c r="AQ13" s="17">
        <v>0.10885113184865899</v>
      </c>
      <c r="AR13" s="17">
        <v>0.149563970243207</v>
      </c>
      <c r="AS13" s="17">
        <v>0.13916876457660901</v>
      </c>
      <c r="AT13" s="17"/>
      <c r="AU13" s="17">
        <v>0.15658447296421099</v>
      </c>
      <c r="AV13" s="17">
        <v>0.18114327828132301</v>
      </c>
      <c r="AW13" s="17"/>
      <c r="AX13" s="17">
        <v>0.15591349801069801</v>
      </c>
      <c r="AY13" s="17">
        <v>0.16852140068334001</v>
      </c>
      <c r="AZ13" s="17"/>
      <c r="BA13" s="17">
        <v>0.14817624489110701</v>
      </c>
      <c r="BB13" s="17">
        <v>0.25842033492136601</v>
      </c>
      <c r="BC13" s="17"/>
      <c r="BD13" s="17">
        <v>0.17198327626219301</v>
      </c>
      <c r="BE13" s="17"/>
      <c r="BF13" s="17">
        <v>0.178830697832463</v>
      </c>
      <c r="BG13" s="17"/>
      <c r="BH13" s="17">
        <v>0.13480202101666999</v>
      </c>
      <c r="BI13" s="17"/>
      <c r="BJ13" s="17">
        <v>0.11318381059105601</v>
      </c>
      <c r="BK13" s="17"/>
      <c r="BL13" s="17">
        <v>0.113348710547099</v>
      </c>
      <c r="BM13" s="17">
        <v>0.23539024740921999</v>
      </c>
      <c r="BN13" s="17">
        <v>0.11506468802183401</v>
      </c>
      <c r="BO13" s="17">
        <v>0.16316828738487099</v>
      </c>
      <c r="BP13" s="17"/>
      <c r="BQ13" s="17">
        <v>0.19259051899551899</v>
      </c>
      <c r="BR13" s="17">
        <v>0.13812314990878</v>
      </c>
      <c r="BS13" s="17">
        <v>0.15109933033169201</v>
      </c>
      <c r="BT13" s="17">
        <v>0.17609486414015799</v>
      </c>
      <c r="BU13" s="17">
        <v>0.185287917107189</v>
      </c>
      <c r="BV13" s="17">
        <v>0.15408810737643899</v>
      </c>
      <c r="BW13" s="17"/>
      <c r="BX13" s="17">
        <v>0.22655344956447901</v>
      </c>
      <c r="BY13" s="17">
        <v>0.15181632600934</v>
      </c>
      <c r="BZ13" s="17">
        <v>0.137362903134605</v>
      </c>
      <c r="CA13" s="17">
        <v>0.17395695614262199</v>
      </c>
      <c r="CB13" s="17">
        <v>0.15796492309954199</v>
      </c>
      <c r="CC13" s="17">
        <v>0.12033729287425</v>
      </c>
    </row>
    <row r="14" spans="2:81" ht="43.5" x14ac:dyDescent="0.35">
      <c r="B14" s="18" t="s">
        <v>496</v>
      </c>
      <c r="C14" s="17">
        <v>0.15589585572863399</v>
      </c>
      <c r="D14" s="17">
        <v>0.16269768623709099</v>
      </c>
      <c r="E14" s="17">
        <v>0.148091737225683</v>
      </c>
      <c r="F14" s="17"/>
      <c r="G14" s="17">
        <v>0.19865181828405501</v>
      </c>
      <c r="H14" s="17">
        <v>0.21187746811969599</v>
      </c>
      <c r="I14" s="17">
        <v>0.17144375974988699</v>
      </c>
      <c r="J14" s="17">
        <v>0.131054464229931</v>
      </c>
      <c r="K14" s="17">
        <v>0.12219669372627399</v>
      </c>
      <c r="L14" s="17">
        <v>0.108013123917583</v>
      </c>
      <c r="M14" s="17"/>
      <c r="N14" s="17">
        <v>0.168669836479971</v>
      </c>
      <c r="O14" s="17">
        <v>0.152123339538352</v>
      </c>
      <c r="P14" s="17">
        <v>0.13993610700627601</v>
      </c>
      <c r="Q14" s="17">
        <v>0.15966344814136799</v>
      </c>
      <c r="R14" s="17"/>
      <c r="S14" s="17">
        <v>0.19060046189772101</v>
      </c>
      <c r="T14" s="17">
        <v>0.16070505932221599</v>
      </c>
      <c r="U14" s="17">
        <v>9.0891007984132896E-2</v>
      </c>
      <c r="V14" s="17">
        <v>0.116894000550883</v>
      </c>
      <c r="W14" s="17">
        <v>0.13080654939488301</v>
      </c>
      <c r="X14" s="17">
        <v>0.18949047353824899</v>
      </c>
      <c r="Y14" s="17">
        <v>0.176649473637185</v>
      </c>
      <c r="Z14" s="17">
        <v>0.171110746291533</v>
      </c>
      <c r="AA14" s="17">
        <v>0.17240450584461101</v>
      </c>
      <c r="AB14" s="17">
        <v>0.12989219544155001</v>
      </c>
      <c r="AC14" s="17">
        <v>0.13671662193424</v>
      </c>
      <c r="AD14" s="17">
        <v>0.187054216632732</v>
      </c>
      <c r="AE14" s="17"/>
      <c r="AF14" s="17">
        <v>0.15713597536123999</v>
      </c>
      <c r="AG14" s="17">
        <v>0.15040022769339101</v>
      </c>
      <c r="AH14" s="17">
        <v>0.148889581500803</v>
      </c>
      <c r="AI14" s="17">
        <v>0.15975229897408799</v>
      </c>
      <c r="AJ14" s="17"/>
      <c r="AK14" s="17">
        <v>0.15158161603304701</v>
      </c>
      <c r="AL14" s="17">
        <v>0.17068373189908301</v>
      </c>
      <c r="AM14" s="17"/>
      <c r="AN14" s="17">
        <v>0.20615128089264101</v>
      </c>
      <c r="AO14" s="17">
        <v>0.13843629036874899</v>
      </c>
      <c r="AP14" s="17">
        <v>0.130355806088058</v>
      </c>
      <c r="AQ14" s="17">
        <v>0.129202665059762</v>
      </c>
      <c r="AR14" s="17">
        <v>0.13997878822445201</v>
      </c>
      <c r="AS14" s="17">
        <v>0.18181926019210701</v>
      </c>
      <c r="AT14" s="17"/>
      <c r="AU14" s="17">
        <v>0.15838844282946299</v>
      </c>
      <c r="AV14" s="17">
        <v>0.152465779270505</v>
      </c>
      <c r="AW14" s="17"/>
      <c r="AX14" s="17">
        <v>0.14924932974029401</v>
      </c>
      <c r="AY14" s="17">
        <v>0.1574012635591</v>
      </c>
      <c r="AZ14" s="17"/>
      <c r="BA14" s="17">
        <v>0.14882216810531301</v>
      </c>
      <c r="BB14" s="17">
        <v>0.19386871703880901</v>
      </c>
      <c r="BC14" s="17"/>
      <c r="BD14" s="17">
        <v>0.17223648098224001</v>
      </c>
      <c r="BE14" s="17"/>
      <c r="BF14" s="17">
        <v>0.16813678410732</v>
      </c>
      <c r="BG14" s="17"/>
      <c r="BH14" s="17">
        <v>0.15688137270234001</v>
      </c>
      <c r="BI14" s="17"/>
      <c r="BJ14" s="17">
        <v>0.13054850497802301</v>
      </c>
      <c r="BK14" s="17"/>
      <c r="BL14" s="17">
        <v>0.11227657669716901</v>
      </c>
      <c r="BM14" s="17">
        <v>0.230331148919413</v>
      </c>
      <c r="BN14" s="17">
        <v>0.117597706449799</v>
      </c>
      <c r="BO14" s="17">
        <v>0.13014768898163701</v>
      </c>
      <c r="BP14" s="17"/>
      <c r="BQ14" s="17">
        <v>0.15342889183771199</v>
      </c>
      <c r="BR14" s="17">
        <v>0.15618252606559099</v>
      </c>
      <c r="BS14" s="17">
        <v>0.157655755634943</v>
      </c>
      <c r="BT14" s="17">
        <v>0.182825591199934</v>
      </c>
      <c r="BU14" s="17">
        <v>0.193598875793835</v>
      </c>
      <c r="BV14" s="17">
        <v>0.112364028296985</v>
      </c>
      <c r="BW14" s="17"/>
      <c r="BX14" s="17">
        <v>0.172685033281164</v>
      </c>
      <c r="BY14" s="17">
        <v>0.153533546283216</v>
      </c>
      <c r="BZ14" s="17">
        <v>0.158170755385415</v>
      </c>
      <c r="CA14" s="17">
        <v>0.15273632859442299</v>
      </c>
      <c r="CB14" s="17">
        <v>0.18470943623101699</v>
      </c>
      <c r="CC14" s="17">
        <v>9.9370551043241606E-2</v>
      </c>
    </row>
    <row r="15" spans="2:81" ht="29" x14ac:dyDescent="0.35">
      <c r="B15" s="18" t="s">
        <v>497</v>
      </c>
      <c r="C15" s="17">
        <v>0.15570442009723801</v>
      </c>
      <c r="D15" s="17">
        <v>0.156866826297028</v>
      </c>
      <c r="E15" s="17">
        <v>0.15474397361129899</v>
      </c>
      <c r="F15" s="17"/>
      <c r="G15" s="17">
        <v>0.25553937331886201</v>
      </c>
      <c r="H15" s="17">
        <v>0.249216037806198</v>
      </c>
      <c r="I15" s="17">
        <v>0.189573279044156</v>
      </c>
      <c r="J15" s="17">
        <v>0.105405253306164</v>
      </c>
      <c r="K15" s="17">
        <v>7.1690510672299396E-2</v>
      </c>
      <c r="L15" s="17">
        <v>7.5421229635988296E-2</v>
      </c>
      <c r="M15" s="17"/>
      <c r="N15" s="17">
        <v>0.20270874546529699</v>
      </c>
      <c r="O15" s="17">
        <v>0.14314895816315501</v>
      </c>
      <c r="P15" s="17">
        <v>0.13317497688642499</v>
      </c>
      <c r="Q15" s="17">
        <v>0.134286501273394</v>
      </c>
      <c r="R15" s="17"/>
      <c r="S15" s="17">
        <v>0.24303466052335301</v>
      </c>
      <c r="T15" s="17">
        <v>0.14012719359668899</v>
      </c>
      <c r="U15" s="17">
        <v>0.159311811810397</v>
      </c>
      <c r="V15" s="17">
        <v>0.10832042074062399</v>
      </c>
      <c r="W15" s="17">
        <v>0.16453791812262</v>
      </c>
      <c r="X15" s="17">
        <v>0.13018232814063299</v>
      </c>
      <c r="Y15" s="17">
        <v>0.126022230825825</v>
      </c>
      <c r="Z15" s="17">
        <v>0.132532309880947</v>
      </c>
      <c r="AA15" s="17">
        <v>0.18633480348960699</v>
      </c>
      <c r="AB15" s="17">
        <v>0.117848390971716</v>
      </c>
      <c r="AC15" s="17">
        <v>8.5454351255063399E-2</v>
      </c>
      <c r="AD15" s="17">
        <v>0.19662223777518001</v>
      </c>
      <c r="AE15" s="17"/>
      <c r="AF15" s="17">
        <v>0.15785035550548299</v>
      </c>
      <c r="AG15" s="17">
        <v>0.104525367132178</v>
      </c>
      <c r="AH15" s="17">
        <v>7.3227788175511205E-2</v>
      </c>
      <c r="AI15" s="17">
        <v>0.177197557437374</v>
      </c>
      <c r="AJ15" s="17"/>
      <c r="AK15" s="17">
        <v>0.232365939281971</v>
      </c>
      <c r="AL15" s="17">
        <v>0.19740290298861199</v>
      </c>
      <c r="AM15" s="17"/>
      <c r="AN15" s="17">
        <v>0.25200569680873702</v>
      </c>
      <c r="AO15" s="17">
        <v>0.13985163477002299</v>
      </c>
      <c r="AP15" s="17">
        <v>0.115259011719219</v>
      </c>
      <c r="AQ15" s="17">
        <v>9.9389837835757999E-2</v>
      </c>
      <c r="AR15" s="17">
        <v>0.108111207697969</v>
      </c>
      <c r="AS15" s="17">
        <v>0.142366522443654</v>
      </c>
      <c r="AT15" s="17"/>
      <c r="AU15" s="17">
        <v>0.154476876461106</v>
      </c>
      <c r="AV15" s="17">
        <v>0.15761234466594601</v>
      </c>
      <c r="AW15" s="17"/>
      <c r="AX15" s="17">
        <v>0.13510434336043201</v>
      </c>
      <c r="AY15" s="17">
        <v>0.16037024354879501</v>
      </c>
      <c r="AZ15" s="17"/>
      <c r="BA15" s="17">
        <v>0.13233714523631401</v>
      </c>
      <c r="BB15" s="17">
        <v>0.27673698517857998</v>
      </c>
      <c r="BC15" s="17"/>
      <c r="BD15" s="17">
        <v>0.158023767087556</v>
      </c>
      <c r="BE15" s="17"/>
      <c r="BF15" s="17">
        <v>0.16958881219057101</v>
      </c>
      <c r="BG15" s="17"/>
      <c r="BH15" s="17">
        <v>0.12046073343256</v>
      </c>
      <c r="BI15" s="17"/>
      <c r="BJ15" s="17">
        <v>7.6856919489513495E-2</v>
      </c>
      <c r="BK15" s="17"/>
      <c r="BL15" s="17">
        <v>8.6962860618072194E-2</v>
      </c>
      <c r="BM15" s="17">
        <v>0.248250094741891</v>
      </c>
      <c r="BN15" s="17">
        <v>0.100014979616695</v>
      </c>
      <c r="BO15" s="17">
        <v>0.13792184360156901</v>
      </c>
      <c r="BP15" s="17"/>
      <c r="BQ15" s="17">
        <v>0.18457487621326801</v>
      </c>
      <c r="BR15" s="17">
        <v>0.14388058577868401</v>
      </c>
      <c r="BS15" s="17">
        <v>0.11158628241846499</v>
      </c>
      <c r="BT15" s="17">
        <v>0.13931342817431899</v>
      </c>
      <c r="BU15" s="17">
        <v>0.166309668867785</v>
      </c>
      <c r="BV15" s="17">
        <v>0.161642125912214</v>
      </c>
      <c r="BW15" s="17"/>
      <c r="BX15" s="17">
        <v>0.21271183149126499</v>
      </c>
      <c r="BY15" s="17">
        <v>0.166745324099484</v>
      </c>
      <c r="BZ15" s="17">
        <v>0.11108017689810901</v>
      </c>
      <c r="CA15" s="17">
        <v>0.13158668302705001</v>
      </c>
      <c r="CB15" s="17">
        <v>0.216527630114177</v>
      </c>
      <c r="CC15" s="17">
        <v>0.124219490006426</v>
      </c>
    </row>
    <row r="16" spans="2:81" ht="58" x14ac:dyDescent="0.35">
      <c r="B16" s="18" t="s">
        <v>498</v>
      </c>
      <c r="C16" s="17">
        <v>0.120803540917506</v>
      </c>
      <c r="D16" s="17">
        <v>0.122864336004759</v>
      </c>
      <c r="E16" s="17">
        <v>0.119325357128951</v>
      </c>
      <c r="F16" s="17"/>
      <c r="G16" s="17">
        <v>0.18258915294174399</v>
      </c>
      <c r="H16" s="17">
        <v>0.17256691897797</v>
      </c>
      <c r="I16" s="17">
        <v>0.13108686012291301</v>
      </c>
      <c r="J16" s="17">
        <v>0.10553691083755599</v>
      </c>
      <c r="K16" s="17">
        <v>8.3860656358143298E-2</v>
      </c>
      <c r="L16" s="17">
        <v>6.1756659376919799E-2</v>
      </c>
      <c r="M16" s="17"/>
      <c r="N16" s="17">
        <v>0.138162013204158</v>
      </c>
      <c r="O16" s="17">
        <v>0.10950479763945201</v>
      </c>
      <c r="P16" s="17">
        <v>0.124084701600315</v>
      </c>
      <c r="Q16" s="17">
        <v>0.109253569466346</v>
      </c>
      <c r="R16" s="17"/>
      <c r="S16" s="17">
        <v>0.14078504697154701</v>
      </c>
      <c r="T16" s="17">
        <v>7.9926017378865094E-2</v>
      </c>
      <c r="U16" s="17">
        <v>0.14328890947641201</v>
      </c>
      <c r="V16" s="17">
        <v>0.12865961377780299</v>
      </c>
      <c r="W16" s="17">
        <v>0.16103862844259301</v>
      </c>
      <c r="X16" s="17">
        <v>0.122749068969636</v>
      </c>
      <c r="Y16" s="17">
        <v>0.10602267511267301</v>
      </c>
      <c r="Z16" s="17">
        <v>0.123953898881679</v>
      </c>
      <c r="AA16" s="17">
        <v>0.11537971503874001</v>
      </c>
      <c r="AB16" s="17">
        <v>9.7997821340403607E-2</v>
      </c>
      <c r="AC16" s="17">
        <v>0.103280180787629</v>
      </c>
      <c r="AD16" s="17">
        <v>0.16370804573185299</v>
      </c>
      <c r="AE16" s="17"/>
      <c r="AF16" s="17">
        <v>0.121663072154807</v>
      </c>
      <c r="AG16" s="17">
        <v>8.9183260670429906E-2</v>
      </c>
      <c r="AH16" s="17">
        <v>0.13317813760814001</v>
      </c>
      <c r="AI16" s="17">
        <v>0.13615855569073099</v>
      </c>
      <c r="AJ16" s="17"/>
      <c r="AK16" s="17">
        <v>0.13321060583659</v>
      </c>
      <c r="AL16" s="17">
        <v>0.11680871771224099</v>
      </c>
      <c r="AM16" s="17"/>
      <c r="AN16" s="17">
        <v>0.16267288937469901</v>
      </c>
      <c r="AO16" s="17">
        <v>0.112382128120407</v>
      </c>
      <c r="AP16" s="17">
        <v>0.101824242447518</v>
      </c>
      <c r="AQ16" s="17">
        <v>0.107897093469549</v>
      </c>
      <c r="AR16" s="17">
        <v>8.6616772664225905E-2</v>
      </c>
      <c r="AS16" s="17">
        <v>0.11618397554958</v>
      </c>
      <c r="AT16" s="17"/>
      <c r="AU16" s="17">
        <v>0.110258874853824</v>
      </c>
      <c r="AV16" s="17">
        <v>0.13683482004477701</v>
      </c>
      <c r="AW16" s="17"/>
      <c r="AX16" s="17">
        <v>0.139003593425124</v>
      </c>
      <c r="AY16" s="17">
        <v>0.116681312010568</v>
      </c>
      <c r="AZ16" s="17"/>
      <c r="BA16" s="17">
        <v>0.112045644830923</v>
      </c>
      <c r="BB16" s="17">
        <v>0.16636115357741599</v>
      </c>
      <c r="BC16" s="17"/>
      <c r="BD16" s="17">
        <v>0.120477219649786</v>
      </c>
      <c r="BE16" s="17"/>
      <c r="BF16" s="17">
        <v>0.119147328656335</v>
      </c>
      <c r="BG16" s="17"/>
      <c r="BH16" s="17">
        <v>0.101496571902948</v>
      </c>
      <c r="BI16" s="17"/>
      <c r="BJ16" s="17">
        <v>0.142821642231172</v>
      </c>
      <c r="BK16" s="17"/>
      <c r="BL16" s="17">
        <v>0.12846871107958899</v>
      </c>
      <c r="BM16" s="17">
        <v>0.13860593099337901</v>
      </c>
      <c r="BN16" s="17">
        <v>9.3378305071980999E-2</v>
      </c>
      <c r="BO16" s="17">
        <v>0.12578247829133399</v>
      </c>
      <c r="BP16" s="17"/>
      <c r="BQ16" s="17">
        <v>0.14487439004760799</v>
      </c>
      <c r="BR16" s="17">
        <v>8.8144396086978993E-2</v>
      </c>
      <c r="BS16" s="17">
        <v>0.105766533743522</v>
      </c>
      <c r="BT16" s="17">
        <v>0.12666682651273301</v>
      </c>
      <c r="BU16" s="17">
        <v>0.116371309855856</v>
      </c>
      <c r="BV16" s="17">
        <v>0.12056136667643901</v>
      </c>
      <c r="BW16" s="17"/>
      <c r="BX16" s="17">
        <v>0.13762733819214301</v>
      </c>
      <c r="BY16" s="17">
        <v>0.11757121621093999</v>
      </c>
      <c r="BZ16" s="17">
        <v>9.7847842332412699E-2</v>
      </c>
      <c r="CA16" s="17">
        <v>0.15711562303481699</v>
      </c>
      <c r="CB16" s="17">
        <v>0.178820933257437</v>
      </c>
      <c r="CC16" s="17">
        <v>9.3160805168834404E-2</v>
      </c>
    </row>
    <row r="17" spans="2:81" ht="29" x14ac:dyDescent="0.35">
      <c r="B17" s="18" t="s">
        <v>499</v>
      </c>
      <c r="C17" s="17">
        <v>0.112116146236974</v>
      </c>
      <c r="D17" s="17">
        <v>0.11545719434301401</v>
      </c>
      <c r="E17" s="17">
        <v>0.108730933918278</v>
      </c>
      <c r="F17" s="17"/>
      <c r="G17" s="17">
        <v>0.17872008929979899</v>
      </c>
      <c r="H17" s="17">
        <v>0.141123224959537</v>
      </c>
      <c r="I17" s="17">
        <v>0.13614392567243799</v>
      </c>
      <c r="J17" s="17">
        <v>9.5685936354260301E-2</v>
      </c>
      <c r="K17" s="17">
        <v>7.2959560722921896E-2</v>
      </c>
      <c r="L17" s="17">
        <v>6.0070259835529299E-2</v>
      </c>
      <c r="M17" s="17"/>
      <c r="N17" s="17">
        <v>0.11301585178083499</v>
      </c>
      <c r="O17" s="17">
        <v>0.125430474244735</v>
      </c>
      <c r="P17" s="17">
        <v>0.107907319666358</v>
      </c>
      <c r="Q17" s="17">
        <v>0.10052994769789</v>
      </c>
      <c r="R17" s="17"/>
      <c r="S17" s="17">
        <v>0.18216660137057999</v>
      </c>
      <c r="T17" s="17">
        <v>7.0099775736619505E-2</v>
      </c>
      <c r="U17" s="17">
        <v>9.2256186427593007E-2</v>
      </c>
      <c r="V17" s="17">
        <v>0.13075576931799901</v>
      </c>
      <c r="W17" s="17">
        <v>0.101751929019022</v>
      </c>
      <c r="X17" s="17">
        <v>0.100199676700755</v>
      </c>
      <c r="Y17" s="17">
        <v>0.106618622089451</v>
      </c>
      <c r="Z17" s="17">
        <v>0.117838853162184</v>
      </c>
      <c r="AA17" s="17">
        <v>0.107524562329221</v>
      </c>
      <c r="AB17" s="17">
        <v>0.101022138499705</v>
      </c>
      <c r="AC17" s="17">
        <v>8.2080775866660696E-2</v>
      </c>
      <c r="AD17" s="17">
        <v>0.10535137529903001</v>
      </c>
      <c r="AE17" s="17"/>
      <c r="AF17" s="17">
        <v>0.107084858306586</v>
      </c>
      <c r="AG17" s="17">
        <v>0.105953549777699</v>
      </c>
      <c r="AH17" s="17">
        <v>9.5695044021063602E-2</v>
      </c>
      <c r="AI17" s="17">
        <v>9.7194452234442202E-2</v>
      </c>
      <c r="AJ17" s="17"/>
      <c r="AK17" s="17">
        <v>0.188947197835583</v>
      </c>
      <c r="AL17" s="17">
        <v>0.154648010900724</v>
      </c>
      <c r="AM17" s="17"/>
      <c r="AN17" s="17">
        <v>0.16164966916825499</v>
      </c>
      <c r="AO17" s="17">
        <v>9.8073905428930602E-2</v>
      </c>
      <c r="AP17" s="17">
        <v>0.111976678091596</v>
      </c>
      <c r="AQ17" s="17">
        <v>9.0318261915022305E-2</v>
      </c>
      <c r="AR17" s="17">
        <v>7.3250800605007799E-2</v>
      </c>
      <c r="AS17" s="17">
        <v>9.1790382643521004E-2</v>
      </c>
      <c r="AT17" s="17"/>
      <c r="AU17" s="17">
        <v>8.9451429149043096E-2</v>
      </c>
      <c r="AV17" s="17">
        <v>0.14500916240651299</v>
      </c>
      <c r="AW17" s="17"/>
      <c r="AX17" s="17">
        <v>9.3745486427491795E-2</v>
      </c>
      <c r="AY17" s="17">
        <v>0.11627701691987299</v>
      </c>
      <c r="AZ17" s="17"/>
      <c r="BA17" s="17">
        <v>9.9544156636616393E-2</v>
      </c>
      <c r="BB17" s="17">
        <v>0.17155651200614699</v>
      </c>
      <c r="BC17" s="17"/>
      <c r="BD17" s="17">
        <v>9.8608594909508407E-2</v>
      </c>
      <c r="BE17" s="17"/>
      <c r="BF17" s="17">
        <v>9.5943879593362702E-2</v>
      </c>
      <c r="BG17" s="17"/>
      <c r="BH17" s="17">
        <v>9.6618029574836006E-2</v>
      </c>
      <c r="BI17" s="17"/>
      <c r="BJ17" s="17">
        <v>8.0092805625485999E-2</v>
      </c>
      <c r="BK17" s="17"/>
      <c r="BL17" s="17">
        <v>0.15163289431364499</v>
      </c>
      <c r="BM17" s="17">
        <v>0.120232586352691</v>
      </c>
      <c r="BN17" s="17">
        <v>8.9627364371300602E-2</v>
      </c>
      <c r="BO17" s="17">
        <v>0.10966939060638201</v>
      </c>
      <c r="BP17" s="17"/>
      <c r="BQ17" s="17">
        <v>0.108809904403078</v>
      </c>
      <c r="BR17" s="17">
        <v>9.4882083526111799E-2</v>
      </c>
      <c r="BS17" s="17">
        <v>8.5628400093089294E-2</v>
      </c>
      <c r="BT17" s="17">
        <v>0.125235537899964</v>
      </c>
      <c r="BU17" s="17">
        <v>0.15054123353788901</v>
      </c>
      <c r="BV17" s="17">
        <v>0.146215982498061</v>
      </c>
      <c r="BW17" s="17"/>
      <c r="BX17" s="17">
        <v>0.122573743533805</v>
      </c>
      <c r="BY17" s="17">
        <v>0.118041502937887</v>
      </c>
      <c r="BZ17" s="17">
        <v>7.6463576967551003E-2</v>
      </c>
      <c r="CA17" s="17">
        <v>0.121525831163651</v>
      </c>
      <c r="CB17" s="17">
        <v>0.14581714693750999</v>
      </c>
      <c r="CC17" s="17">
        <v>0.17517931046768201</v>
      </c>
    </row>
    <row r="18" spans="2:81" ht="29" x14ac:dyDescent="0.35">
      <c r="B18" s="18" t="s">
        <v>500</v>
      </c>
      <c r="C18" s="17">
        <v>0.10554669393919699</v>
      </c>
      <c r="D18" s="17">
        <v>9.8810110704408094E-2</v>
      </c>
      <c r="E18" s="17">
        <v>0.11284411744881</v>
      </c>
      <c r="F18" s="17"/>
      <c r="G18" s="17">
        <v>3.8383002752657998E-2</v>
      </c>
      <c r="H18" s="17">
        <v>0.11844595459463</v>
      </c>
      <c r="I18" s="17">
        <v>0.173380204059704</v>
      </c>
      <c r="J18" s="17">
        <v>0.14933452825447699</v>
      </c>
      <c r="K18" s="17">
        <v>9.35473445615633E-2</v>
      </c>
      <c r="L18" s="17">
        <v>5.3482484134618799E-2</v>
      </c>
      <c r="M18" s="17"/>
      <c r="N18" s="17">
        <v>0.14230304144530201</v>
      </c>
      <c r="O18" s="17">
        <v>8.1842411684198299E-2</v>
      </c>
      <c r="P18" s="17">
        <v>0.110556241966338</v>
      </c>
      <c r="Q18" s="17">
        <v>8.0797478513522203E-2</v>
      </c>
      <c r="R18" s="17"/>
      <c r="S18" s="17">
        <v>9.0621899577986498E-2</v>
      </c>
      <c r="T18" s="17">
        <v>0.106393279361798</v>
      </c>
      <c r="U18" s="17">
        <v>0.114027432094811</v>
      </c>
      <c r="V18" s="17">
        <v>9.7945989362413305E-2</v>
      </c>
      <c r="W18" s="17">
        <v>9.8749830281347595E-2</v>
      </c>
      <c r="X18" s="17">
        <v>0.12583328718960199</v>
      </c>
      <c r="Y18" s="17">
        <v>0.124408630675357</v>
      </c>
      <c r="Z18" s="17">
        <v>9.2397850302548296E-2</v>
      </c>
      <c r="AA18" s="17">
        <v>0.11846547931460701</v>
      </c>
      <c r="AB18" s="17">
        <v>8.8239304926479301E-2</v>
      </c>
      <c r="AC18" s="17">
        <v>6.9939933490361206E-2</v>
      </c>
      <c r="AD18" s="17">
        <v>0.16518268010828199</v>
      </c>
      <c r="AE18" s="17"/>
      <c r="AF18" s="17">
        <v>0.108830309186587</v>
      </c>
      <c r="AG18" s="17">
        <v>9.4992347102679398E-2</v>
      </c>
      <c r="AH18" s="17">
        <v>6.36962095129847E-2</v>
      </c>
      <c r="AI18" s="17">
        <v>0.136876628475603</v>
      </c>
      <c r="AJ18" s="17"/>
      <c r="AK18" s="17">
        <v>9.5366304295889298E-2</v>
      </c>
      <c r="AL18" s="17">
        <v>0.16271181139546201</v>
      </c>
      <c r="AM18" s="17"/>
      <c r="AN18" s="17">
        <v>0.110534612139355</v>
      </c>
      <c r="AO18" s="17">
        <v>0.1057555256393</v>
      </c>
      <c r="AP18" s="17">
        <v>9.5130410867889703E-2</v>
      </c>
      <c r="AQ18" s="17">
        <v>0.101478261618393</v>
      </c>
      <c r="AR18" s="17">
        <v>9.5503873575152803E-2</v>
      </c>
      <c r="AS18" s="17">
        <v>0.14488947831137999</v>
      </c>
      <c r="AT18" s="17"/>
      <c r="AU18" s="17">
        <v>0.17875543703288599</v>
      </c>
      <c r="AV18" s="17">
        <v>0</v>
      </c>
      <c r="AW18" s="17"/>
      <c r="AX18" s="17">
        <v>9.3532642981213304E-2</v>
      </c>
      <c r="AY18" s="17">
        <v>0.108267821701202</v>
      </c>
      <c r="AZ18" s="17"/>
      <c r="BA18" s="17">
        <v>0.103831504129206</v>
      </c>
      <c r="BB18" s="17">
        <v>0.11493607228285201</v>
      </c>
      <c r="BC18" s="17"/>
      <c r="BD18" s="17">
        <v>0.110607379982899</v>
      </c>
      <c r="BE18" s="17"/>
      <c r="BF18" s="17">
        <v>0.111577119979376</v>
      </c>
      <c r="BG18" s="17"/>
      <c r="BH18" s="17">
        <v>9.6508948630036798E-2</v>
      </c>
      <c r="BI18" s="17"/>
      <c r="BJ18" s="17">
        <v>7.2562028415405294E-2</v>
      </c>
      <c r="BK18" s="17"/>
      <c r="BL18" s="17">
        <v>7.2735300521207594E-2</v>
      </c>
      <c r="BM18" s="17">
        <v>0.155948312715086</v>
      </c>
      <c r="BN18" s="17">
        <v>7.4325866232408097E-2</v>
      </c>
      <c r="BO18" s="17">
        <v>9.4857969897648206E-2</v>
      </c>
      <c r="BP18" s="17"/>
      <c r="BQ18" s="17">
        <v>0.13274426662203601</v>
      </c>
      <c r="BR18" s="17">
        <v>9.5348916449627202E-2</v>
      </c>
      <c r="BS18" s="17">
        <v>9.8830169976189E-2</v>
      </c>
      <c r="BT18" s="17">
        <v>8.1289850796738006E-2</v>
      </c>
      <c r="BU18" s="17">
        <v>7.3747074283611394E-2</v>
      </c>
      <c r="BV18" s="17">
        <v>8.1952811968490399E-2</v>
      </c>
      <c r="BW18" s="17"/>
      <c r="BX18" s="17">
        <v>0.13494114097943199</v>
      </c>
      <c r="BY18" s="17">
        <v>0.10440625273123499</v>
      </c>
      <c r="BZ18" s="17">
        <v>9.7977166673994295E-2</v>
      </c>
      <c r="CA18" s="17">
        <v>7.27263487934178E-2</v>
      </c>
      <c r="CB18" s="17">
        <v>0.109131268138425</v>
      </c>
      <c r="CC18" s="17">
        <v>8.2342581200128398E-2</v>
      </c>
    </row>
    <row r="19" spans="2:81" ht="29" x14ac:dyDescent="0.35">
      <c r="B19" s="18" t="s">
        <v>501</v>
      </c>
      <c r="C19" s="17">
        <v>5.10529822157001E-2</v>
      </c>
      <c r="D19" s="17">
        <v>6.5125978813940597E-2</v>
      </c>
      <c r="E19" s="17">
        <v>3.71460836446139E-2</v>
      </c>
      <c r="F19" s="17"/>
      <c r="G19" s="17">
        <v>0.105598097597648</v>
      </c>
      <c r="H19" s="17">
        <v>6.6297385061135694E-2</v>
      </c>
      <c r="I19" s="17">
        <v>6.5522030039333198E-2</v>
      </c>
      <c r="J19" s="17">
        <v>4.54954985453059E-2</v>
      </c>
      <c r="K19" s="17">
        <v>2.0172669596367501E-2</v>
      </c>
      <c r="L19" s="17">
        <v>1.27602141848053E-2</v>
      </c>
      <c r="M19" s="17"/>
      <c r="N19" s="17">
        <v>4.9897785148463901E-2</v>
      </c>
      <c r="O19" s="17">
        <v>4.97670270928839E-2</v>
      </c>
      <c r="P19" s="17">
        <v>5.6787238606490202E-2</v>
      </c>
      <c r="Q19" s="17">
        <v>4.80213647105091E-2</v>
      </c>
      <c r="R19" s="17"/>
      <c r="S19" s="17">
        <v>9.1288659082671003E-2</v>
      </c>
      <c r="T19" s="17">
        <v>3.3708787715124901E-2</v>
      </c>
      <c r="U19" s="17">
        <v>2.6433658021094701E-2</v>
      </c>
      <c r="V19" s="17">
        <v>3.6022891800146097E-2</v>
      </c>
      <c r="W19" s="17">
        <v>4.3012098803363902E-2</v>
      </c>
      <c r="X19" s="17">
        <v>5.5689884090861799E-2</v>
      </c>
      <c r="Y19" s="17">
        <v>5.1845670551187703E-2</v>
      </c>
      <c r="Z19" s="17">
        <v>5.3874234277713998E-2</v>
      </c>
      <c r="AA19" s="17">
        <v>6.03825823457418E-2</v>
      </c>
      <c r="AB19" s="17">
        <v>4.21614729497959E-2</v>
      </c>
      <c r="AC19" s="17">
        <v>4.3131609480678901E-2</v>
      </c>
      <c r="AD19" s="17">
        <v>4.1272265099723697E-2</v>
      </c>
      <c r="AE19" s="17"/>
      <c r="AF19" s="17">
        <v>5.2006269111892101E-2</v>
      </c>
      <c r="AG19" s="17">
        <v>4.5527351925170101E-2</v>
      </c>
      <c r="AH19" s="17">
        <v>4.0452238168609198E-2</v>
      </c>
      <c r="AI19" s="17">
        <v>5.0552495037829E-2</v>
      </c>
      <c r="AJ19" s="17"/>
      <c r="AK19" s="17">
        <v>5.3834206637413298E-2</v>
      </c>
      <c r="AL19" s="17">
        <v>5.6747920251232098E-2</v>
      </c>
      <c r="AM19" s="17"/>
      <c r="AN19" s="17">
        <v>8.1659408316946194E-2</v>
      </c>
      <c r="AO19" s="17">
        <v>4.5701135708430499E-2</v>
      </c>
      <c r="AP19" s="17">
        <v>7.1895833511842797E-2</v>
      </c>
      <c r="AQ19" s="17">
        <v>2.6240986021398301E-2</v>
      </c>
      <c r="AR19" s="17">
        <v>1.8815602462513899E-2</v>
      </c>
      <c r="AS19" s="17">
        <v>2.7527050651010899E-2</v>
      </c>
      <c r="AT19" s="17"/>
      <c r="AU19" s="17">
        <v>4.1050201774695198E-2</v>
      </c>
      <c r="AV19" s="17">
        <v>6.5051731805288199E-2</v>
      </c>
      <c r="AW19" s="17"/>
      <c r="AX19" s="17">
        <v>4.0717338973435102E-2</v>
      </c>
      <c r="AY19" s="17">
        <v>5.3393958283062197E-2</v>
      </c>
      <c r="AZ19" s="17"/>
      <c r="BA19" s="17">
        <v>4.4409323451025599E-2</v>
      </c>
      <c r="BB19" s="17">
        <v>8.3816974849025894E-2</v>
      </c>
      <c r="BC19" s="17"/>
      <c r="BD19" s="17">
        <v>4.3089488374844602E-2</v>
      </c>
      <c r="BE19" s="17"/>
      <c r="BF19" s="17">
        <v>4.6345810948154202E-2</v>
      </c>
      <c r="BG19" s="17"/>
      <c r="BH19" s="17">
        <v>3.9816475469687501E-2</v>
      </c>
      <c r="BI19" s="17"/>
      <c r="BJ19" s="17">
        <v>6.0216922485482299E-2</v>
      </c>
      <c r="BK19" s="17"/>
      <c r="BL19" s="17">
        <v>7.1687233006769505E-2</v>
      </c>
      <c r="BM19" s="17">
        <v>6.4191359498956005E-2</v>
      </c>
      <c r="BN19" s="17">
        <v>2.52760591411407E-2</v>
      </c>
      <c r="BO19" s="17">
        <v>5.41784559192467E-2</v>
      </c>
      <c r="BP19" s="17"/>
      <c r="BQ19" s="17">
        <v>5.6100710213846501E-2</v>
      </c>
      <c r="BR19" s="17">
        <v>3.5908271736182898E-2</v>
      </c>
      <c r="BS19" s="17">
        <v>3.4707612462723698E-2</v>
      </c>
      <c r="BT19" s="17">
        <v>8.6196956227288193E-2</v>
      </c>
      <c r="BU19" s="17">
        <v>3.5473360694215701E-2</v>
      </c>
      <c r="BV19" s="17">
        <v>5.1041099071972497E-2</v>
      </c>
      <c r="BW19" s="17"/>
      <c r="BX19" s="17">
        <v>6.3889669308880404E-2</v>
      </c>
      <c r="BY19" s="17">
        <v>4.0638521790111598E-2</v>
      </c>
      <c r="BZ19" s="17">
        <v>3.8187064977124402E-2</v>
      </c>
      <c r="CA19" s="17">
        <v>7.6449560795666102E-2</v>
      </c>
      <c r="CB19" s="17">
        <v>4.1525824750805899E-2</v>
      </c>
      <c r="CC19" s="17">
        <v>7.36896775274309E-2</v>
      </c>
    </row>
    <row r="20" spans="2:81" x14ac:dyDescent="0.35">
      <c r="B20" s="18" t="s">
        <v>171</v>
      </c>
      <c r="C20" s="17">
        <v>2.26158971769801E-2</v>
      </c>
      <c r="D20" s="17">
        <v>2.16183238403992E-2</v>
      </c>
      <c r="E20" s="17">
        <v>2.37309378591741E-2</v>
      </c>
      <c r="F20" s="17"/>
      <c r="G20" s="17">
        <v>1.5068906443899899E-2</v>
      </c>
      <c r="H20" s="17">
        <v>1.33547188719563E-2</v>
      </c>
      <c r="I20" s="17">
        <v>2.1721676766427601E-2</v>
      </c>
      <c r="J20" s="17">
        <v>1.6138034800041001E-2</v>
      </c>
      <c r="K20" s="17">
        <v>3.8848927658819699E-2</v>
      </c>
      <c r="L20" s="17">
        <v>3.1189947917967E-2</v>
      </c>
      <c r="M20" s="17"/>
      <c r="N20" s="17">
        <v>1.8967978593399201E-2</v>
      </c>
      <c r="O20" s="17">
        <v>2.5940408335948101E-2</v>
      </c>
      <c r="P20" s="17">
        <v>2.46137231524261E-2</v>
      </c>
      <c r="Q20" s="17">
        <v>2.1897349878880999E-2</v>
      </c>
      <c r="R20" s="17"/>
      <c r="S20" s="17">
        <v>1.518754264816E-2</v>
      </c>
      <c r="T20" s="17">
        <v>1.7514438895010798E-2</v>
      </c>
      <c r="U20" s="17">
        <v>3.6433936901237897E-2</v>
      </c>
      <c r="V20" s="17">
        <v>3.83001747452952E-2</v>
      </c>
      <c r="W20" s="17">
        <v>1.6909813267018899E-2</v>
      </c>
      <c r="X20" s="17">
        <v>1.57631909461649E-2</v>
      </c>
      <c r="Y20" s="17">
        <v>1.7754707619313199E-2</v>
      </c>
      <c r="Z20" s="17">
        <v>1.4626705857918299E-2</v>
      </c>
      <c r="AA20" s="17">
        <v>2.0676081258108599E-2</v>
      </c>
      <c r="AB20" s="17">
        <v>2.4501114512922698E-2</v>
      </c>
      <c r="AC20" s="17">
        <v>3.9968484144866402E-2</v>
      </c>
      <c r="AD20" s="17">
        <v>2.8261232326743699E-2</v>
      </c>
      <c r="AE20" s="17"/>
      <c r="AF20" s="17">
        <v>2.2246870058829402E-2</v>
      </c>
      <c r="AG20" s="17">
        <v>2.2490138057148799E-2</v>
      </c>
      <c r="AH20" s="17">
        <v>4.37644032748142E-2</v>
      </c>
      <c r="AI20" s="17">
        <v>2.8560926038771198E-2</v>
      </c>
      <c r="AJ20" s="17"/>
      <c r="AK20" s="17">
        <v>1.1208730665544699E-2</v>
      </c>
      <c r="AL20" s="17">
        <v>1.7991070327267999E-2</v>
      </c>
      <c r="AM20" s="17"/>
      <c r="AN20" s="17">
        <v>1.39249018088516E-2</v>
      </c>
      <c r="AO20" s="17">
        <v>2.3111848750143198E-2</v>
      </c>
      <c r="AP20" s="17">
        <v>1.38035865017352E-2</v>
      </c>
      <c r="AQ20" s="17">
        <v>2.94907461727166E-2</v>
      </c>
      <c r="AR20" s="17">
        <v>3.9269239355660297E-2</v>
      </c>
      <c r="AS20" s="17">
        <v>2.5420016565635199E-2</v>
      </c>
      <c r="AT20" s="17"/>
      <c r="AU20" s="17">
        <v>1.9532285253480601E-2</v>
      </c>
      <c r="AV20" s="17">
        <v>2.6474154721857001E-2</v>
      </c>
      <c r="AW20" s="17"/>
      <c r="AX20" s="17">
        <v>3.5601382589883199E-2</v>
      </c>
      <c r="AY20" s="17">
        <v>1.9674743940345799E-2</v>
      </c>
      <c r="AZ20" s="17"/>
      <c r="BA20" s="17">
        <v>2.4343304786760701E-2</v>
      </c>
      <c r="BB20" s="17">
        <v>1.4270703696505E-2</v>
      </c>
      <c r="BC20" s="17"/>
      <c r="BD20" s="17">
        <v>2.25518466294009E-2</v>
      </c>
      <c r="BE20" s="17"/>
      <c r="BF20" s="17">
        <v>2.11531691834899E-2</v>
      </c>
      <c r="BG20" s="17"/>
      <c r="BH20" s="17">
        <v>2.2098110335762599E-2</v>
      </c>
      <c r="BI20" s="17"/>
      <c r="BJ20" s="17">
        <v>4.0910405237884501E-2</v>
      </c>
      <c r="BK20" s="17"/>
      <c r="BL20" s="17">
        <v>3.0771721032765001E-2</v>
      </c>
      <c r="BM20" s="17">
        <v>1.32751811800826E-2</v>
      </c>
      <c r="BN20" s="17">
        <v>2.47168869298778E-2</v>
      </c>
      <c r="BO20" s="17">
        <v>2.7495394702346802E-2</v>
      </c>
      <c r="BP20" s="17"/>
      <c r="BQ20" s="17">
        <v>2.1612263640187999E-2</v>
      </c>
      <c r="BR20" s="17">
        <v>1.7386442306033499E-2</v>
      </c>
      <c r="BS20" s="17">
        <v>2.9797056519433901E-2</v>
      </c>
      <c r="BT20" s="17">
        <v>2.04566383493534E-2</v>
      </c>
      <c r="BU20" s="17">
        <v>1.0916547294505301E-2</v>
      </c>
      <c r="BV20" s="17">
        <v>2.56899938132986E-2</v>
      </c>
      <c r="BW20" s="17"/>
      <c r="BX20" s="17">
        <v>2.5227297830967998E-2</v>
      </c>
      <c r="BY20" s="17">
        <v>2.4900735220966599E-2</v>
      </c>
      <c r="BZ20" s="17">
        <v>1.8570128136037201E-2</v>
      </c>
      <c r="CA20" s="17">
        <v>1.08127486589713E-2</v>
      </c>
      <c r="CB20" s="17">
        <v>4.6047625099630502E-3</v>
      </c>
      <c r="CC20" s="17">
        <v>3.2868263134166499E-2</v>
      </c>
    </row>
    <row r="21" spans="2:81" x14ac:dyDescent="0.35">
      <c r="B21" s="18" t="s">
        <v>502</v>
      </c>
      <c r="C21" s="19">
        <v>2.2056897539087201E-2</v>
      </c>
      <c r="D21" s="19">
        <v>2.2778072095733699E-2</v>
      </c>
      <c r="E21" s="19">
        <v>2.1440005840678799E-2</v>
      </c>
      <c r="F21" s="19"/>
      <c r="G21" s="19">
        <v>1.1010230724534199E-2</v>
      </c>
      <c r="H21" s="19">
        <v>1.14437187713464E-2</v>
      </c>
      <c r="I21" s="19">
        <v>1.21454803830659E-2</v>
      </c>
      <c r="J21" s="19">
        <v>1.8784324643897999E-2</v>
      </c>
      <c r="K21" s="19">
        <v>4.0119784844944703E-2</v>
      </c>
      <c r="L21" s="19">
        <v>3.8087187444293097E-2</v>
      </c>
      <c r="M21" s="19"/>
      <c r="N21" s="19">
        <v>2.06697807302786E-2</v>
      </c>
      <c r="O21" s="19">
        <v>1.7872025553774599E-2</v>
      </c>
      <c r="P21" s="19">
        <v>2.6043335181876699E-2</v>
      </c>
      <c r="Q21" s="19">
        <v>2.5052738584445101E-2</v>
      </c>
      <c r="R21" s="19"/>
      <c r="S21" s="19">
        <v>1.8984045304936501E-2</v>
      </c>
      <c r="T21" s="19">
        <v>2.9175523652799899E-2</v>
      </c>
      <c r="U21" s="19">
        <v>1.2369268191175601E-2</v>
      </c>
      <c r="V21" s="19">
        <v>1.7064412397505301E-2</v>
      </c>
      <c r="W21" s="19">
        <v>2.8679483115282699E-2</v>
      </c>
      <c r="X21" s="19">
        <v>2.2854173173514399E-2</v>
      </c>
      <c r="Y21" s="19">
        <v>1.88706688465889E-2</v>
      </c>
      <c r="Z21" s="19">
        <v>2.8703487223100801E-2</v>
      </c>
      <c r="AA21" s="19">
        <v>1.53716809034044E-2</v>
      </c>
      <c r="AB21" s="19">
        <v>3.2416496906112598E-2</v>
      </c>
      <c r="AC21" s="19">
        <v>1.8070980802228701E-2</v>
      </c>
      <c r="AD21" s="19">
        <v>2.8479643114013201E-2</v>
      </c>
      <c r="AE21" s="19"/>
      <c r="AF21" s="19">
        <v>2.12004829649622E-2</v>
      </c>
      <c r="AG21" s="19">
        <v>3.3812682458689201E-2</v>
      </c>
      <c r="AH21" s="19">
        <v>1.2517207870921501E-2</v>
      </c>
      <c r="AI21" s="19">
        <v>4.94604173370932E-2</v>
      </c>
      <c r="AJ21" s="19"/>
      <c r="AK21" s="19">
        <v>1.2660643538221E-2</v>
      </c>
      <c r="AL21" s="19">
        <v>3.2738281921394002E-3</v>
      </c>
      <c r="AM21" s="19"/>
      <c r="AN21" s="19">
        <v>1.0568139789293E-2</v>
      </c>
      <c r="AO21" s="19">
        <v>1.8420319475744702E-2</v>
      </c>
      <c r="AP21" s="19">
        <v>1.6700998672975899E-2</v>
      </c>
      <c r="AQ21" s="19">
        <v>3.3172313810366803E-2</v>
      </c>
      <c r="AR21" s="19">
        <v>3.98446794419966E-2</v>
      </c>
      <c r="AS21" s="19">
        <v>3.6141965793682701E-2</v>
      </c>
      <c r="AT21" s="19"/>
      <c r="AU21" s="19">
        <v>2.3793267864189602E-2</v>
      </c>
      <c r="AV21" s="19">
        <v>1.9672689088180002E-2</v>
      </c>
      <c r="AW21" s="19"/>
      <c r="AX21" s="19">
        <v>2.93757029550549E-2</v>
      </c>
      <c r="AY21" s="19">
        <v>2.0399221483629E-2</v>
      </c>
      <c r="AZ21" s="19"/>
      <c r="BA21" s="19">
        <v>2.5350662783743701E-2</v>
      </c>
      <c r="BB21" s="19">
        <v>3.8993042637588001E-3</v>
      </c>
      <c r="BC21" s="19"/>
      <c r="BD21" s="19">
        <v>1.7104622270317199E-2</v>
      </c>
      <c r="BE21" s="19"/>
      <c r="BF21" s="19">
        <v>2.16301454153171E-2</v>
      </c>
      <c r="BG21" s="19"/>
      <c r="BH21" s="19">
        <v>4.00879606466535E-2</v>
      </c>
      <c r="BI21" s="19"/>
      <c r="BJ21" s="19">
        <v>1.5860506002467099E-2</v>
      </c>
      <c r="BK21" s="19"/>
      <c r="BL21" s="19">
        <v>3.6109748311164397E-2</v>
      </c>
      <c r="BM21" s="19">
        <v>3.8390702783044398E-3</v>
      </c>
      <c r="BN21" s="19">
        <v>3.7829312526426698E-2</v>
      </c>
      <c r="BO21" s="19">
        <v>2.0438692944200899E-2</v>
      </c>
      <c r="BP21" s="19"/>
      <c r="BQ21" s="19">
        <v>1.6228346308481599E-2</v>
      </c>
      <c r="BR21" s="19">
        <v>2.1058535379615401E-2</v>
      </c>
      <c r="BS21" s="19">
        <v>2.4324831944849998E-2</v>
      </c>
      <c r="BT21" s="19">
        <v>2.23613377598024E-2</v>
      </c>
      <c r="BU21" s="19">
        <v>5.7054092612340897E-3</v>
      </c>
      <c r="BV21" s="19">
        <v>3.0081633813982399E-2</v>
      </c>
      <c r="BW21" s="19"/>
      <c r="BX21" s="19">
        <v>1.56373169025214E-2</v>
      </c>
      <c r="BY21" s="19">
        <v>1.3487299432292999E-2</v>
      </c>
      <c r="BZ21" s="19">
        <v>3.0391430903411398E-2</v>
      </c>
      <c r="CA21" s="19">
        <v>1.9020614988275199E-2</v>
      </c>
      <c r="CB21" s="19">
        <v>9.7724667395078808E-3</v>
      </c>
      <c r="CC21" s="19">
        <v>3.0014080511401899E-2</v>
      </c>
    </row>
    <row r="22" spans="2:81" x14ac:dyDescent="0.35">
      <c r="B22" s="16" t="s">
        <v>632</v>
      </c>
    </row>
    <row r="23" spans="2:81" x14ac:dyDescent="0.35">
      <c r="B23" t="s">
        <v>90</v>
      </c>
    </row>
    <row r="24" spans="2:81" x14ac:dyDescent="0.35">
      <c r="B24" t="s">
        <v>91</v>
      </c>
    </row>
    <row r="26" spans="2:81" x14ac:dyDescent="0.35">
      <c r="B26"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CC34"/>
  <sheetViews>
    <sheetView showGridLines="0" topLeftCell="A27" workbookViewId="0">
      <pane xSplit="2" topLeftCell="C1" activePane="topRight" state="frozen"/>
      <selection pane="topRight" activeCell="B34" sqref="B34"/>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523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504</v>
      </c>
      <c r="C9" s="17">
        <v>0.57025262970633395</v>
      </c>
      <c r="D9" s="17">
        <v>0.51866567903877503</v>
      </c>
      <c r="E9" s="17">
        <v>0.62148229314291104</v>
      </c>
      <c r="F9" s="17"/>
      <c r="G9" s="17">
        <v>0.304612151968703</v>
      </c>
      <c r="H9" s="17">
        <v>0.43984797696822397</v>
      </c>
      <c r="I9" s="17">
        <v>0.50816079446397799</v>
      </c>
      <c r="J9" s="17">
        <v>0.640159362613135</v>
      </c>
      <c r="K9" s="17">
        <v>0.66624991620527296</v>
      </c>
      <c r="L9" s="17">
        <v>0.78200998980540504</v>
      </c>
      <c r="M9" s="17"/>
      <c r="N9" s="17">
        <v>0.55823294563814396</v>
      </c>
      <c r="O9" s="17">
        <v>0.56926600966364005</v>
      </c>
      <c r="P9" s="17">
        <v>0.58427336760410697</v>
      </c>
      <c r="Q9" s="17">
        <v>0.57242000386735703</v>
      </c>
      <c r="R9" s="17"/>
      <c r="S9" s="17">
        <v>0.424335617341837</v>
      </c>
      <c r="T9" s="17">
        <v>0.655080582678218</v>
      </c>
      <c r="U9" s="17">
        <v>0.67364369916497002</v>
      </c>
      <c r="V9" s="17">
        <v>0.60925809892067795</v>
      </c>
      <c r="W9" s="17">
        <v>0.58364008959821201</v>
      </c>
      <c r="X9" s="17">
        <v>0.51218505632663502</v>
      </c>
      <c r="Y9" s="17">
        <v>0.58029457658323003</v>
      </c>
      <c r="Z9" s="17">
        <v>0.654878429233404</v>
      </c>
      <c r="AA9" s="17">
        <v>0.57928664594906898</v>
      </c>
      <c r="AB9" s="17">
        <v>0.52604076833671098</v>
      </c>
      <c r="AC9" s="17">
        <v>0.57393890073727205</v>
      </c>
      <c r="AD9" s="17">
        <v>0.58753442983289506</v>
      </c>
      <c r="AE9" s="17"/>
      <c r="AF9" s="17">
        <v>0.57395165367424605</v>
      </c>
      <c r="AG9" s="17">
        <v>0.54246515813009999</v>
      </c>
      <c r="AH9" s="17">
        <v>0.58331571079324296</v>
      </c>
      <c r="AI9" s="17">
        <v>0.58994943557438495</v>
      </c>
      <c r="AJ9" s="17"/>
      <c r="AK9" s="17">
        <v>0.54610044850085004</v>
      </c>
      <c r="AL9" s="17">
        <v>0.546351140336376</v>
      </c>
      <c r="AM9" s="17"/>
      <c r="AN9" s="17">
        <v>0.42585256869811</v>
      </c>
      <c r="AO9" s="17">
        <v>0.61468887980005305</v>
      </c>
      <c r="AP9" s="17">
        <v>0.58951821500033696</v>
      </c>
      <c r="AQ9" s="17">
        <v>0.62917482113927103</v>
      </c>
      <c r="AR9" s="17">
        <v>0.66866159542655901</v>
      </c>
      <c r="AS9" s="17">
        <v>0.59030135515656201</v>
      </c>
      <c r="AT9" s="17"/>
      <c r="AU9" s="17">
        <v>0.60967894093410202</v>
      </c>
      <c r="AV9" s="17">
        <v>0.517798182774172</v>
      </c>
      <c r="AW9" s="17"/>
      <c r="AX9" s="17">
        <v>0.60314708703269504</v>
      </c>
      <c r="AY9" s="17">
        <v>0.56235891428052198</v>
      </c>
      <c r="AZ9" s="17"/>
      <c r="BA9" s="17">
        <v>0.60097050838801003</v>
      </c>
      <c r="BB9" s="17">
        <v>0.41322872274704497</v>
      </c>
      <c r="BC9" s="17"/>
      <c r="BD9" s="17">
        <v>0.63051689580998904</v>
      </c>
      <c r="BE9" s="17"/>
      <c r="BF9" s="17">
        <v>0.63283166960733095</v>
      </c>
      <c r="BG9" s="17"/>
      <c r="BH9" s="17">
        <v>0.54400645814031701</v>
      </c>
      <c r="BI9" s="17"/>
      <c r="BJ9" s="17">
        <v>0.58735701758978698</v>
      </c>
      <c r="BK9" s="17"/>
      <c r="BL9" s="17">
        <v>0.374745583543795</v>
      </c>
      <c r="BM9" s="17">
        <v>0.58829242726521802</v>
      </c>
      <c r="BN9" s="17">
        <v>0.72649081575902796</v>
      </c>
      <c r="BO9" s="17">
        <v>0.50791885755168997</v>
      </c>
      <c r="BP9" s="17"/>
      <c r="BQ9" s="17">
        <v>0.54060604530908796</v>
      </c>
      <c r="BR9" s="17">
        <v>0.71413219784678295</v>
      </c>
      <c r="BS9" s="17">
        <v>0.58091097503997502</v>
      </c>
      <c r="BT9" s="17">
        <v>0.54171788571644997</v>
      </c>
      <c r="BU9" s="17">
        <v>0.46287498440645097</v>
      </c>
      <c r="BV9" s="17">
        <v>0.53296667420534605</v>
      </c>
      <c r="BW9" s="17"/>
      <c r="BX9" s="17">
        <v>0.51694308408671896</v>
      </c>
      <c r="BY9" s="17">
        <v>0.63966606600064202</v>
      </c>
      <c r="BZ9" s="17">
        <v>0.63808013503757499</v>
      </c>
      <c r="CA9" s="17">
        <v>0.56135455690990399</v>
      </c>
      <c r="CB9" s="17">
        <v>0.44846690530397998</v>
      </c>
      <c r="CC9" s="17">
        <v>0.47647531713799601</v>
      </c>
    </row>
    <row r="10" spans="2:81" ht="29" x14ac:dyDescent="0.35">
      <c r="B10" s="18" t="s">
        <v>505</v>
      </c>
      <c r="C10" s="17">
        <v>0.452252778829066</v>
      </c>
      <c r="D10" s="17">
        <v>0.464312352549762</v>
      </c>
      <c r="E10" s="17">
        <v>0.44021509353392801</v>
      </c>
      <c r="F10" s="17"/>
      <c r="G10" s="17">
        <v>0.30126936414848698</v>
      </c>
      <c r="H10" s="17">
        <v>0.39001786238509301</v>
      </c>
      <c r="I10" s="17">
        <v>0.43379998149355198</v>
      </c>
      <c r="J10" s="17">
        <v>0.55389496560639895</v>
      </c>
      <c r="K10" s="17">
        <v>0.48550027602170098</v>
      </c>
      <c r="L10" s="17">
        <v>0.51329198526782505</v>
      </c>
      <c r="M10" s="17"/>
      <c r="N10" s="17">
        <v>0.478193839578688</v>
      </c>
      <c r="O10" s="17">
        <v>0.49087450884143102</v>
      </c>
      <c r="P10" s="17">
        <v>0.43008589074602499</v>
      </c>
      <c r="Q10" s="17">
        <v>0.40601295505116503</v>
      </c>
      <c r="R10" s="17"/>
      <c r="S10" s="17">
        <v>0.42892532769099601</v>
      </c>
      <c r="T10" s="17">
        <v>0.53242183918343799</v>
      </c>
      <c r="U10" s="17">
        <v>0.483895155099684</v>
      </c>
      <c r="V10" s="17">
        <v>0.48375896765286402</v>
      </c>
      <c r="W10" s="17">
        <v>0.46017033863016299</v>
      </c>
      <c r="X10" s="17">
        <v>0.41019847797285502</v>
      </c>
      <c r="Y10" s="17">
        <v>0.39603207062051599</v>
      </c>
      <c r="Z10" s="17">
        <v>0.449141944068293</v>
      </c>
      <c r="AA10" s="17">
        <v>0.45415224343334998</v>
      </c>
      <c r="AB10" s="17">
        <v>0.41024558840477898</v>
      </c>
      <c r="AC10" s="17">
        <v>0.44881420845902698</v>
      </c>
      <c r="AD10" s="17">
        <v>0.42135881647189399</v>
      </c>
      <c r="AE10" s="17"/>
      <c r="AF10" s="17">
        <v>0.46732452599393498</v>
      </c>
      <c r="AG10" s="17">
        <v>0.40672870804989603</v>
      </c>
      <c r="AH10" s="17">
        <v>0.42909838574436998</v>
      </c>
      <c r="AI10" s="17">
        <v>0.43272335478347801</v>
      </c>
      <c r="AJ10" s="17"/>
      <c r="AK10" s="17">
        <v>0.36646687358950703</v>
      </c>
      <c r="AL10" s="17">
        <v>0.48729884075438101</v>
      </c>
      <c r="AM10" s="17"/>
      <c r="AN10" s="17">
        <v>0.37669790301350697</v>
      </c>
      <c r="AO10" s="17">
        <v>0.49397290325901</v>
      </c>
      <c r="AP10" s="17">
        <v>0.47232477214107099</v>
      </c>
      <c r="AQ10" s="17">
        <v>0.46471591517469901</v>
      </c>
      <c r="AR10" s="17">
        <v>0.49967656208393602</v>
      </c>
      <c r="AS10" s="17">
        <v>0.40844294427682598</v>
      </c>
      <c r="AT10" s="17"/>
      <c r="AU10" s="17">
        <v>0.463135832241995</v>
      </c>
      <c r="AV10" s="17">
        <v>0.43894324130582502</v>
      </c>
      <c r="AW10" s="17"/>
      <c r="AX10" s="17">
        <v>0.46997498085393302</v>
      </c>
      <c r="AY10" s="17">
        <v>0.44799996449882601</v>
      </c>
      <c r="AZ10" s="17"/>
      <c r="BA10" s="17">
        <v>0.47085132308330702</v>
      </c>
      <c r="BB10" s="17">
        <v>0.35290576807205998</v>
      </c>
      <c r="BC10" s="17"/>
      <c r="BD10" s="17">
        <v>0.47757998746605301</v>
      </c>
      <c r="BE10" s="17"/>
      <c r="BF10" s="17">
        <v>0.46060234124663202</v>
      </c>
      <c r="BG10" s="17"/>
      <c r="BH10" s="17">
        <v>0.41944507796821001</v>
      </c>
      <c r="BI10" s="17"/>
      <c r="BJ10" s="17">
        <v>0.45749339916875797</v>
      </c>
      <c r="BK10" s="17"/>
      <c r="BL10" s="17">
        <v>0.292948925748797</v>
      </c>
      <c r="BM10" s="17">
        <v>0.49992461139030803</v>
      </c>
      <c r="BN10" s="17">
        <v>0.470385578065319</v>
      </c>
      <c r="BO10" s="17">
        <v>0.48378348563662199</v>
      </c>
      <c r="BP10" s="17"/>
      <c r="BQ10" s="17">
        <v>0.49556229955960701</v>
      </c>
      <c r="BR10" s="17">
        <v>0.52865422639535997</v>
      </c>
      <c r="BS10" s="17">
        <v>0.390238217994611</v>
      </c>
      <c r="BT10" s="17">
        <v>0.46688729133533602</v>
      </c>
      <c r="BU10" s="17">
        <v>0.41870611181519901</v>
      </c>
      <c r="BV10" s="17">
        <v>0.340283125299286</v>
      </c>
      <c r="BW10" s="17"/>
      <c r="BX10" s="17">
        <v>0.49597585985968901</v>
      </c>
      <c r="BY10" s="17">
        <v>0.49991126023064603</v>
      </c>
      <c r="BZ10" s="17">
        <v>0.43058572558702302</v>
      </c>
      <c r="CA10" s="17">
        <v>0.47425473666715501</v>
      </c>
      <c r="CB10" s="17">
        <v>0.45116691379806501</v>
      </c>
      <c r="CC10" s="17">
        <v>0.27146064112447998</v>
      </c>
    </row>
    <row r="11" spans="2:81" ht="29" x14ac:dyDescent="0.35">
      <c r="B11" s="18" t="s">
        <v>506</v>
      </c>
      <c r="C11" s="17">
        <v>0.40695514775879699</v>
      </c>
      <c r="D11" s="17">
        <v>0.37327898343986798</v>
      </c>
      <c r="E11" s="17">
        <v>0.43989203201087601</v>
      </c>
      <c r="F11" s="17"/>
      <c r="G11" s="17">
        <v>0.204898485422878</v>
      </c>
      <c r="H11" s="17">
        <v>0.32618796264717198</v>
      </c>
      <c r="I11" s="17">
        <v>0.36681348256889401</v>
      </c>
      <c r="J11" s="17">
        <v>0.42087082980356799</v>
      </c>
      <c r="K11" s="17">
        <v>0.45803509382667901</v>
      </c>
      <c r="L11" s="17">
        <v>0.59384198755735795</v>
      </c>
      <c r="M11" s="17"/>
      <c r="N11" s="17">
        <v>0.40600117280717102</v>
      </c>
      <c r="O11" s="17">
        <v>0.39066669215823702</v>
      </c>
      <c r="P11" s="17">
        <v>0.42143791914645701</v>
      </c>
      <c r="Q11" s="17">
        <v>0.41100408516680897</v>
      </c>
      <c r="R11" s="17"/>
      <c r="S11" s="17">
        <v>0.29319858941750099</v>
      </c>
      <c r="T11" s="17">
        <v>0.484035604347679</v>
      </c>
      <c r="U11" s="17">
        <v>0.488945723443031</v>
      </c>
      <c r="V11" s="17">
        <v>0.49375655086599501</v>
      </c>
      <c r="W11" s="17">
        <v>0.42423031836795899</v>
      </c>
      <c r="X11" s="17">
        <v>0.39659007370916399</v>
      </c>
      <c r="Y11" s="17">
        <v>0.41986325117175199</v>
      </c>
      <c r="Z11" s="17">
        <v>0.40343972045767901</v>
      </c>
      <c r="AA11" s="17">
        <v>0.42430467385125697</v>
      </c>
      <c r="AB11" s="17">
        <v>0.32013691793383803</v>
      </c>
      <c r="AC11" s="17">
        <v>0.34221745588840202</v>
      </c>
      <c r="AD11" s="17">
        <v>0.39048023738427501</v>
      </c>
      <c r="AE11" s="17"/>
      <c r="AF11" s="17">
        <v>0.41707876749806899</v>
      </c>
      <c r="AG11" s="17">
        <v>0.35250465727376701</v>
      </c>
      <c r="AH11" s="17">
        <v>0.34818859513866202</v>
      </c>
      <c r="AI11" s="17">
        <v>0.40841413135136301</v>
      </c>
      <c r="AJ11" s="17"/>
      <c r="AK11" s="17">
        <v>0.39668355689442503</v>
      </c>
      <c r="AL11" s="17">
        <v>0.39466046926077097</v>
      </c>
      <c r="AM11" s="17"/>
      <c r="AN11" s="17">
        <v>0.31381279114031202</v>
      </c>
      <c r="AO11" s="17">
        <v>0.43108779144728199</v>
      </c>
      <c r="AP11" s="17">
        <v>0.44792035814938103</v>
      </c>
      <c r="AQ11" s="17">
        <v>0.42352753106492202</v>
      </c>
      <c r="AR11" s="17">
        <v>0.49272046177543499</v>
      </c>
      <c r="AS11" s="17">
        <v>0.40169297222857597</v>
      </c>
      <c r="AT11" s="17"/>
      <c r="AU11" s="17">
        <v>0.45259499979076501</v>
      </c>
      <c r="AV11" s="17">
        <v>0.34580830166272303</v>
      </c>
      <c r="AW11" s="17"/>
      <c r="AX11" s="17">
        <v>0.40195760905901001</v>
      </c>
      <c r="AY11" s="17">
        <v>0.40815441205837899</v>
      </c>
      <c r="AZ11" s="17"/>
      <c r="BA11" s="17">
        <v>0.425829238749312</v>
      </c>
      <c r="BB11" s="17">
        <v>0.30780216780445002</v>
      </c>
      <c r="BC11" s="17"/>
      <c r="BD11" s="17">
        <v>0.47596321559487498</v>
      </c>
      <c r="BE11" s="17"/>
      <c r="BF11" s="17">
        <v>0.47318572843713902</v>
      </c>
      <c r="BG11" s="17"/>
      <c r="BH11" s="17">
        <v>0.34539113111546799</v>
      </c>
      <c r="BI11" s="17"/>
      <c r="BJ11" s="17">
        <v>0.35244251276023703</v>
      </c>
      <c r="BK11" s="17"/>
      <c r="BL11" s="17">
        <v>0.181889455197037</v>
      </c>
      <c r="BM11" s="17">
        <v>0.50631999067828204</v>
      </c>
      <c r="BN11" s="17">
        <v>0.544839143438971</v>
      </c>
      <c r="BO11" s="17">
        <v>0.30076377421469402</v>
      </c>
      <c r="BP11" s="17"/>
      <c r="BQ11" s="17">
        <v>0.378178652063762</v>
      </c>
      <c r="BR11" s="17">
        <v>0.58447003319613899</v>
      </c>
      <c r="BS11" s="17">
        <v>0.381945837093285</v>
      </c>
      <c r="BT11" s="17">
        <v>0.38254075920029501</v>
      </c>
      <c r="BU11" s="17">
        <v>0.334730526532102</v>
      </c>
      <c r="BV11" s="17">
        <v>0.336191408603009</v>
      </c>
      <c r="BW11" s="17"/>
      <c r="BX11" s="17">
        <v>0.36767085901888202</v>
      </c>
      <c r="BY11" s="17">
        <v>0.54063105634493103</v>
      </c>
      <c r="BZ11" s="17">
        <v>0.44554489888586801</v>
      </c>
      <c r="CA11" s="17">
        <v>0.38767015633118801</v>
      </c>
      <c r="CB11" s="17">
        <v>0.30146565676235598</v>
      </c>
      <c r="CC11" s="17">
        <v>0.31327102728290501</v>
      </c>
    </row>
    <row r="12" spans="2:81" ht="43.5" x14ac:dyDescent="0.35">
      <c r="B12" s="18" t="s">
        <v>507</v>
      </c>
      <c r="C12" s="17">
        <v>0.37538318716871599</v>
      </c>
      <c r="D12" s="17">
        <v>0.29773386398828899</v>
      </c>
      <c r="E12" s="17">
        <v>0.451594958404611</v>
      </c>
      <c r="F12" s="17"/>
      <c r="G12" s="17">
        <v>0.23184670061534199</v>
      </c>
      <c r="H12" s="17">
        <v>0.27958496609310801</v>
      </c>
      <c r="I12" s="17">
        <v>0.319362370456857</v>
      </c>
      <c r="J12" s="17">
        <v>0.40229023751614301</v>
      </c>
      <c r="K12" s="17">
        <v>0.434492892694607</v>
      </c>
      <c r="L12" s="17">
        <v>0.53267208911704</v>
      </c>
      <c r="M12" s="17"/>
      <c r="N12" s="17">
        <v>0.36571661768844299</v>
      </c>
      <c r="O12" s="17">
        <v>0.381978969797029</v>
      </c>
      <c r="P12" s="17">
        <v>0.374486344170256</v>
      </c>
      <c r="Q12" s="17">
        <v>0.37904587385024302</v>
      </c>
      <c r="R12" s="17"/>
      <c r="S12" s="17">
        <v>0.29478669105233901</v>
      </c>
      <c r="T12" s="17">
        <v>0.44081481290722302</v>
      </c>
      <c r="U12" s="17">
        <v>0.43454877735146402</v>
      </c>
      <c r="V12" s="17">
        <v>0.42457429738548302</v>
      </c>
      <c r="W12" s="17">
        <v>0.39060313461603302</v>
      </c>
      <c r="X12" s="17">
        <v>0.34814864657483502</v>
      </c>
      <c r="Y12" s="17">
        <v>0.40311949752918402</v>
      </c>
      <c r="Z12" s="17">
        <v>0.41973881930592399</v>
      </c>
      <c r="AA12" s="17">
        <v>0.33652074692857098</v>
      </c>
      <c r="AB12" s="17">
        <v>0.297524414636609</v>
      </c>
      <c r="AC12" s="17">
        <v>0.41379835798901798</v>
      </c>
      <c r="AD12" s="17">
        <v>0.387707245395781</v>
      </c>
      <c r="AE12" s="17"/>
      <c r="AF12" s="17">
        <v>0.38146768717213497</v>
      </c>
      <c r="AG12" s="17">
        <v>0.31630114009398203</v>
      </c>
      <c r="AH12" s="17">
        <v>0.40267521783941901</v>
      </c>
      <c r="AI12" s="17">
        <v>0.37212649593465302</v>
      </c>
      <c r="AJ12" s="17"/>
      <c r="AK12" s="17">
        <v>0.361328796297956</v>
      </c>
      <c r="AL12" s="17">
        <v>0.37934805156960799</v>
      </c>
      <c r="AM12" s="17"/>
      <c r="AN12" s="17">
        <v>0.28469429660684598</v>
      </c>
      <c r="AO12" s="17">
        <v>0.39876442097046699</v>
      </c>
      <c r="AP12" s="17">
        <v>0.37463413756196901</v>
      </c>
      <c r="AQ12" s="17">
        <v>0.40156291794633198</v>
      </c>
      <c r="AR12" s="17">
        <v>0.468614645644853</v>
      </c>
      <c r="AS12" s="17">
        <v>0.41612447316912998</v>
      </c>
      <c r="AT12" s="17"/>
      <c r="AU12" s="17">
        <v>0.41636743468458598</v>
      </c>
      <c r="AV12" s="17">
        <v>0.32019554507790299</v>
      </c>
      <c r="AW12" s="17"/>
      <c r="AX12" s="17">
        <v>0.36623405722679903</v>
      </c>
      <c r="AY12" s="17">
        <v>0.377578712920631</v>
      </c>
      <c r="AZ12" s="17"/>
      <c r="BA12" s="17">
        <v>0.39366195465072201</v>
      </c>
      <c r="BB12" s="17">
        <v>0.282628192802861</v>
      </c>
      <c r="BC12" s="17"/>
      <c r="BD12" s="17">
        <v>0.43156711965161798</v>
      </c>
      <c r="BE12" s="17"/>
      <c r="BF12" s="17">
        <v>0.43258590335478397</v>
      </c>
      <c r="BG12" s="17"/>
      <c r="BH12" s="17">
        <v>0.33162897124017499</v>
      </c>
      <c r="BI12" s="17"/>
      <c r="BJ12" s="17">
        <v>0.40678863799819298</v>
      </c>
      <c r="BK12" s="17"/>
      <c r="BL12" s="17">
        <v>0.17269144583981</v>
      </c>
      <c r="BM12" s="17">
        <v>0.44365269934887502</v>
      </c>
      <c r="BN12" s="17">
        <v>0.50005785640535005</v>
      </c>
      <c r="BO12" s="17">
        <v>0.30049270698389702</v>
      </c>
      <c r="BP12" s="17"/>
      <c r="BQ12" s="17">
        <v>0.34184992662411401</v>
      </c>
      <c r="BR12" s="17">
        <v>0.53466830134009702</v>
      </c>
      <c r="BS12" s="17">
        <v>0.36938298287819998</v>
      </c>
      <c r="BT12" s="17">
        <v>0.364529697051794</v>
      </c>
      <c r="BU12" s="17">
        <v>0.26169817704943399</v>
      </c>
      <c r="BV12" s="17">
        <v>0.32960170695880298</v>
      </c>
      <c r="BW12" s="17"/>
      <c r="BX12" s="17">
        <v>0.31623274203799601</v>
      </c>
      <c r="BY12" s="17">
        <v>0.49883476777612701</v>
      </c>
      <c r="BZ12" s="17">
        <v>0.40605966260007798</v>
      </c>
      <c r="CA12" s="17">
        <v>0.39663032657287201</v>
      </c>
      <c r="CB12" s="17">
        <v>0.264288331032697</v>
      </c>
      <c r="CC12" s="17">
        <v>0.31278259303081202</v>
      </c>
    </row>
    <row r="13" spans="2:81" x14ac:dyDescent="0.35">
      <c r="B13" s="18" t="s">
        <v>508</v>
      </c>
      <c r="C13" s="17">
        <v>0.31958477715595102</v>
      </c>
      <c r="D13" s="17">
        <v>0.25488279569386502</v>
      </c>
      <c r="E13" s="17">
        <v>0.381897761091612</v>
      </c>
      <c r="F13" s="17"/>
      <c r="G13" s="17">
        <v>0.15913063095316801</v>
      </c>
      <c r="H13" s="17">
        <v>0.22275027431564801</v>
      </c>
      <c r="I13" s="17">
        <v>0.30087399672488702</v>
      </c>
      <c r="J13" s="17">
        <v>0.401160885457716</v>
      </c>
      <c r="K13" s="17">
        <v>0.36786946095661199</v>
      </c>
      <c r="L13" s="17">
        <v>0.42146449206090902</v>
      </c>
      <c r="M13" s="17"/>
      <c r="N13" s="17">
        <v>0.31123912744238302</v>
      </c>
      <c r="O13" s="17">
        <v>0.32697243980694801</v>
      </c>
      <c r="P13" s="17">
        <v>0.31606464809537199</v>
      </c>
      <c r="Q13" s="17">
        <v>0.32241198996431297</v>
      </c>
      <c r="R13" s="17"/>
      <c r="S13" s="17">
        <v>0.25258383587539601</v>
      </c>
      <c r="T13" s="17">
        <v>0.40022898532398099</v>
      </c>
      <c r="U13" s="17">
        <v>0.35508469333707599</v>
      </c>
      <c r="V13" s="17">
        <v>0.36275927614432801</v>
      </c>
      <c r="W13" s="17">
        <v>0.33639451729074299</v>
      </c>
      <c r="X13" s="17">
        <v>0.30799712245802802</v>
      </c>
      <c r="Y13" s="17">
        <v>0.32040415105665299</v>
      </c>
      <c r="Z13" s="17">
        <v>0.36050844012192501</v>
      </c>
      <c r="AA13" s="17">
        <v>0.32058431161657203</v>
      </c>
      <c r="AB13" s="17">
        <v>0.238767546974963</v>
      </c>
      <c r="AC13" s="17">
        <v>0.274619475682855</v>
      </c>
      <c r="AD13" s="17">
        <v>0.311091449091487</v>
      </c>
      <c r="AE13" s="17"/>
      <c r="AF13" s="17">
        <v>0.33098636589598701</v>
      </c>
      <c r="AG13" s="17">
        <v>0.25585082293745498</v>
      </c>
      <c r="AH13" s="17">
        <v>0.286952457989751</v>
      </c>
      <c r="AI13" s="17">
        <v>0.30743789477668998</v>
      </c>
      <c r="AJ13" s="17"/>
      <c r="AK13" s="17">
        <v>0.29548551038995102</v>
      </c>
      <c r="AL13" s="17">
        <v>0.25780623955410797</v>
      </c>
      <c r="AM13" s="17"/>
      <c r="AN13" s="17">
        <v>0.22021179583935199</v>
      </c>
      <c r="AO13" s="17">
        <v>0.33221146824595199</v>
      </c>
      <c r="AP13" s="17">
        <v>0.35813206304040202</v>
      </c>
      <c r="AQ13" s="17">
        <v>0.363735172130354</v>
      </c>
      <c r="AR13" s="17">
        <v>0.38981913089526199</v>
      </c>
      <c r="AS13" s="17">
        <v>0.34755064513141898</v>
      </c>
      <c r="AT13" s="17"/>
      <c r="AU13" s="17">
        <v>0.33950548421663801</v>
      </c>
      <c r="AV13" s="17">
        <v>0.29318127121130799</v>
      </c>
      <c r="AW13" s="17"/>
      <c r="AX13" s="17">
        <v>0.354192329073719</v>
      </c>
      <c r="AY13" s="17">
        <v>0.311279968728425</v>
      </c>
      <c r="AZ13" s="17"/>
      <c r="BA13" s="17">
        <v>0.34546208704173698</v>
      </c>
      <c r="BB13" s="17">
        <v>0.18490342130783199</v>
      </c>
      <c r="BC13" s="17"/>
      <c r="BD13" s="17">
        <v>0.37341186235560198</v>
      </c>
      <c r="BE13" s="17"/>
      <c r="BF13" s="17">
        <v>0.37180471326192799</v>
      </c>
      <c r="BG13" s="17"/>
      <c r="BH13" s="17">
        <v>0.26273329605640799</v>
      </c>
      <c r="BI13" s="17"/>
      <c r="BJ13" s="17">
        <v>0.31862725130969999</v>
      </c>
      <c r="BK13" s="17"/>
      <c r="BL13" s="17">
        <v>0.156047402330802</v>
      </c>
      <c r="BM13" s="17">
        <v>0.37315055474485298</v>
      </c>
      <c r="BN13" s="17">
        <v>0.42041695531253298</v>
      </c>
      <c r="BO13" s="17">
        <v>0.26042594234674799</v>
      </c>
      <c r="BP13" s="17"/>
      <c r="BQ13" s="17">
        <v>0.27943943122606602</v>
      </c>
      <c r="BR13" s="17">
        <v>0.44037912938957702</v>
      </c>
      <c r="BS13" s="17">
        <v>0.342072954338623</v>
      </c>
      <c r="BT13" s="17">
        <v>0.34897549746329798</v>
      </c>
      <c r="BU13" s="17">
        <v>0.265469123622047</v>
      </c>
      <c r="BV13" s="17">
        <v>0.257156628989192</v>
      </c>
      <c r="BW13" s="17"/>
      <c r="BX13" s="17">
        <v>0.25224697152754399</v>
      </c>
      <c r="BY13" s="17">
        <v>0.38888160788792497</v>
      </c>
      <c r="BZ13" s="17">
        <v>0.382851608656117</v>
      </c>
      <c r="CA13" s="17">
        <v>0.36860310554458098</v>
      </c>
      <c r="CB13" s="17">
        <v>0.24720546796017201</v>
      </c>
      <c r="CC13" s="17">
        <v>0.220421911256275</v>
      </c>
    </row>
    <row r="14" spans="2:81" ht="29" x14ac:dyDescent="0.35">
      <c r="B14" s="18" t="s">
        <v>509</v>
      </c>
      <c r="C14" s="17">
        <v>0.27992786522636598</v>
      </c>
      <c r="D14" s="17">
        <v>0.225092238568317</v>
      </c>
      <c r="E14" s="17">
        <v>0.332806705892222</v>
      </c>
      <c r="F14" s="17"/>
      <c r="G14" s="17">
        <v>0.187568618585887</v>
      </c>
      <c r="H14" s="17">
        <v>0.18290786238868201</v>
      </c>
      <c r="I14" s="17">
        <v>0.235014257449915</v>
      </c>
      <c r="J14" s="17">
        <v>0.302698427393918</v>
      </c>
      <c r="K14" s="17">
        <v>0.32824602890096799</v>
      </c>
      <c r="L14" s="17">
        <v>0.40581120382534303</v>
      </c>
      <c r="M14" s="17"/>
      <c r="N14" s="17">
        <v>0.25777855766854701</v>
      </c>
      <c r="O14" s="17">
        <v>0.25394030371148502</v>
      </c>
      <c r="P14" s="17">
        <v>0.30340655927802901</v>
      </c>
      <c r="Q14" s="17">
        <v>0.30894674437415798</v>
      </c>
      <c r="R14" s="17"/>
      <c r="S14" s="17">
        <v>0.19705712952323001</v>
      </c>
      <c r="T14" s="17">
        <v>0.33574889633890898</v>
      </c>
      <c r="U14" s="17">
        <v>0.311546522147577</v>
      </c>
      <c r="V14" s="17">
        <v>0.29678252837167901</v>
      </c>
      <c r="W14" s="17">
        <v>0.28004074271700402</v>
      </c>
      <c r="X14" s="17">
        <v>0.24693009170094801</v>
      </c>
      <c r="Y14" s="17">
        <v>0.29652638319801999</v>
      </c>
      <c r="Z14" s="17">
        <v>0.311856296151509</v>
      </c>
      <c r="AA14" s="17">
        <v>0.30139527218103901</v>
      </c>
      <c r="AB14" s="17">
        <v>0.28947484847712401</v>
      </c>
      <c r="AC14" s="17">
        <v>0.22502615706097301</v>
      </c>
      <c r="AD14" s="17">
        <v>0.28589554732629202</v>
      </c>
      <c r="AE14" s="17"/>
      <c r="AF14" s="17">
        <v>0.28568952971207001</v>
      </c>
      <c r="AG14" s="17">
        <v>0.32493724497181697</v>
      </c>
      <c r="AH14" s="17">
        <v>0.29104896629852101</v>
      </c>
      <c r="AI14" s="17">
        <v>0.28875553207903398</v>
      </c>
      <c r="AJ14" s="17"/>
      <c r="AK14" s="17">
        <v>0.158934951823656</v>
      </c>
      <c r="AL14" s="17">
        <v>0.23364388407815201</v>
      </c>
      <c r="AM14" s="17"/>
      <c r="AN14" s="17">
        <v>0.19730503412956599</v>
      </c>
      <c r="AO14" s="17">
        <v>0.29237673452092799</v>
      </c>
      <c r="AP14" s="17">
        <v>0.29263060041051597</v>
      </c>
      <c r="AQ14" s="17">
        <v>0.30802330428375402</v>
      </c>
      <c r="AR14" s="17">
        <v>0.38071565667934099</v>
      </c>
      <c r="AS14" s="17">
        <v>0.27942037029925998</v>
      </c>
      <c r="AT14" s="17"/>
      <c r="AU14" s="17">
        <v>0.31894846680459799</v>
      </c>
      <c r="AV14" s="17">
        <v>0.22842868787131601</v>
      </c>
      <c r="AW14" s="17"/>
      <c r="AX14" s="17">
        <v>0.36195470832155902</v>
      </c>
      <c r="AY14" s="17">
        <v>0.2602438026426</v>
      </c>
      <c r="AZ14" s="17"/>
      <c r="BA14" s="17">
        <v>0.30764672042256402</v>
      </c>
      <c r="BB14" s="17">
        <v>0.14043355335303701</v>
      </c>
      <c r="BC14" s="17"/>
      <c r="BD14" s="17">
        <v>0.31187639784228499</v>
      </c>
      <c r="BE14" s="17"/>
      <c r="BF14" s="17">
        <v>0.319475670674433</v>
      </c>
      <c r="BG14" s="17"/>
      <c r="BH14" s="17">
        <v>0.34040905864104598</v>
      </c>
      <c r="BI14" s="17"/>
      <c r="BJ14" s="17">
        <v>0.32467771134407097</v>
      </c>
      <c r="BK14" s="17"/>
      <c r="BL14" s="17">
        <v>0.17841444221726299</v>
      </c>
      <c r="BM14" s="17">
        <v>0.30653701824214402</v>
      </c>
      <c r="BN14" s="17">
        <v>0.34082544876936699</v>
      </c>
      <c r="BO14" s="17">
        <v>0.25165217963910502</v>
      </c>
      <c r="BP14" s="17"/>
      <c r="BQ14" s="17">
        <v>0.27313583639428302</v>
      </c>
      <c r="BR14" s="17">
        <v>0.331095718680535</v>
      </c>
      <c r="BS14" s="17">
        <v>0.24982375780482599</v>
      </c>
      <c r="BT14" s="17">
        <v>0.31600476912423198</v>
      </c>
      <c r="BU14" s="17">
        <v>0.294107991228369</v>
      </c>
      <c r="BV14" s="17">
        <v>0.22313995366483699</v>
      </c>
      <c r="BW14" s="17"/>
      <c r="BX14" s="17">
        <v>0.23431866732870399</v>
      </c>
      <c r="BY14" s="17">
        <v>0.31141863954829602</v>
      </c>
      <c r="BZ14" s="17">
        <v>0.28858710388101699</v>
      </c>
      <c r="CA14" s="17">
        <v>0.35617550143752802</v>
      </c>
      <c r="CB14" s="17">
        <v>0.27670595529617398</v>
      </c>
      <c r="CC14" s="17">
        <v>0.219226970666522</v>
      </c>
    </row>
    <row r="15" spans="2:81" ht="29" x14ac:dyDescent="0.35">
      <c r="B15" s="18" t="s">
        <v>510</v>
      </c>
      <c r="C15" s="17">
        <v>0.270367831392895</v>
      </c>
      <c r="D15" s="17">
        <v>0.28508156041132399</v>
      </c>
      <c r="E15" s="17">
        <v>0.25638111847371298</v>
      </c>
      <c r="F15" s="17"/>
      <c r="G15" s="17">
        <v>0.113933199261365</v>
      </c>
      <c r="H15" s="17">
        <v>0.163168526791346</v>
      </c>
      <c r="I15" s="17">
        <v>0.202562137236171</v>
      </c>
      <c r="J15" s="17">
        <v>0.282745176825759</v>
      </c>
      <c r="K15" s="17">
        <v>0.34524836917192397</v>
      </c>
      <c r="L15" s="17">
        <v>0.45629558969767697</v>
      </c>
      <c r="M15" s="17"/>
      <c r="N15" s="17">
        <v>0.210652337566898</v>
      </c>
      <c r="O15" s="17">
        <v>0.24704882737327299</v>
      </c>
      <c r="P15" s="17">
        <v>0.319564051226293</v>
      </c>
      <c r="Q15" s="17">
        <v>0.31620565856185801</v>
      </c>
      <c r="R15" s="17"/>
      <c r="S15" s="17">
        <v>0.178613318519424</v>
      </c>
      <c r="T15" s="17">
        <v>0.310014632142736</v>
      </c>
      <c r="U15" s="17">
        <v>0.34420950144652401</v>
      </c>
      <c r="V15" s="17">
        <v>0.31637060940126499</v>
      </c>
      <c r="W15" s="17">
        <v>0.26899862577614497</v>
      </c>
      <c r="X15" s="17">
        <v>0.27411647189442701</v>
      </c>
      <c r="Y15" s="17">
        <v>0.29561629263705502</v>
      </c>
      <c r="Z15" s="17">
        <v>0.30518535605391101</v>
      </c>
      <c r="AA15" s="17">
        <v>0.27906192258567802</v>
      </c>
      <c r="AB15" s="17">
        <v>0.21648608510817999</v>
      </c>
      <c r="AC15" s="17">
        <v>0.26159370939370702</v>
      </c>
      <c r="AD15" s="17">
        <v>0.21436290985010401</v>
      </c>
      <c r="AE15" s="17"/>
      <c r="AF15" s="17">
        <v>0.28703890302719898</v>
      </c>
      <c r="AG15" s="17">
        <v>0.243448717198608</v>
      </c>
      <c r="AH15" s="17">
        <v>0.26846635637681099</v>
      </c>
      <c r="AI15" s="17">
        <v>0.216110183040961</v>
      </c>
      <c r="AJ15" s="17"/>
      <c r="AK15" s="17">
        <v>0.148014327830538</v>
      </c>
      <c r="AL15" s="17">
        <v>0.172334044604636</v>
      </c>
      <c r="AM15" s="17"/>
      <c r="AN15" s="17">
        <v>0.18084286867807201</v>
      </c>
      <c r="AO15" s="17">
        <v>0.28252748630199298</v>
      </c>
      <c r="AP15" s="17">
        <v>0.28640182940591802</v>
      </c>
      <c r="AQ15" s="17">
        <v>0.30917463178068999</v>
      </c>
      <c r="AR15" s="17">
        <v>0.35356001597354603</v>
      </c>
      <c r="AS15" s="17">
        <v>0.29823155585956101</v>
      </c>
      <c r="AT15" s="17"/>
      <c r="AU15" s="17">
        <v>0.31020349273447501</v>
      </c>
      <c r="AV15" s="17">
        <v>0.21593901888226</v>
      </c>
      <c r="AW15" s="17"/>
      <c r="AX15" s="17">
        <v>0.34705995225610897</v>
      </c>
      <c r="AY15" s="17">
        <v>0.25196394737408201</v>
      </c>
      <c r="AZ15" s="17"/>
      <c r="BA15" s="17">
        <v>0.30364522779018099</v>
      </c>
      <c r="BB15" s="17">
        <v>0.10076880226833999</v>
      </c>
      <c r="BC15" s="17"/>
      <c r="BD15" s="17">
        <v>0.334772421532126</v>
      </c>
      <c r="BE15" s="17"/>
      <c r="BF15" s="17">
        <v>0.342880565337571</v>
      </c>
      <c r="BG15" s="17"/>
      <c r="BH15" s="17">
        <v>0.234847340307997</v>
      </c>
      <c r="BI15" s="17"/>
      <c r="BJ15" s="17">
        <v>0.27892183371794899</v>
      </c>
      <c r="BK15" s="17"/>
      <c r="BL15" s="17">
        <v>0.126555908179943</v>
      </c>
      <c r="BM15" s="17">
        <v>0.334952095534856</v>
      </c>
      <c r="BN15" s="17">
        <v>0.37140439781336498</v>
      </c>
      <c r="BO15" s="17">
        <v>0.187752301677371</v>
      </c>
      <c r="BP15" s="17"/>
      <c r="BQ15" s="17">
        <v>0.23452618872768499</v>
      </c>
      <c r="BR15" s="17">
        <v>0.380120954895943</v>
      </c>
      <c r="BS15" s="17">
        <v>0.36789917273148598</v>
      </c>
      <c r="BT15" s="17">
        <v>0.26142800383446502</v>
      </c>
      <c r="BU15" s="17">
        <v>0.235633174380423</v>
      </c>
      <c r="BV15" s="17">
        <v>0.16844599482533501</v>
      </c>
      <c r="BW15" s="17"/>
      <c r="BX15" s="17">
        <v>0.19080954357184199</v>
      </c>
      <c r="BY15" s="17">
        <v>0.32479627562141</v>
      </c>
      <c r="BZ15" s="17">
        <v>0.385126997173657</v>
      </c>
      <c r="CA15" s="17">
        <v>0.29393345881090199</v>
      </c>
      <c r="CB15" s="17">
        <v>0.21338139499262301</v>
      </c>
      <c r="CC15" s="17">
        <v>0.16029711328631999</v>
      </c>
    </row>
    <row r="16" spans="2:81" ht="29" x14ac:dyDescent="0.35">
      <c r="B16" s="18" t="s">
        <v>511</v>
      </c>
      <c r="C16" s="17">
        <v>0.24053364636951499</v>
      </c>
      <c r="D16" s="17">
        <v>0.244975543064159</v>
      </c>
      <c r="E16" s="17">
        <v>0.23640071481070801</v>
      </c>
      <c r="F16" s="17"/>
      <c r="G16" s="17">
        <v>0.12982468104539699</v>
      </c>
      <c r="H16" s="17">
        <v>0.122695810392859</v>
      </c>
      <c r="I16" s="17">
        <v>0.19832832246972701</v>
      </c>
      <c r="J16" s="17">
        <v>0.243970582567964</v>
      </c>
      <c r="K16" s="17">
        <v>0.324024838993964</v>
      </c>
      <c r="L16" s="17">
        <v>0.38541913919070298</v>
      </c>
      <c r="M16" s="17"/>
      <c r="N16" s="17">
        <v>0.18868688662181299</v>
      </c>
      <c r="O16" s="17">
        <v>0.21839058278935</v>
      </c>
      <c r="P16" s="17">
        <v>0.27042700267632702</v>
      </c>
      <c r="Q16" s="17">
        <v>0.29314852182337398</v>
      </c>
      <c r="R16" s="17"/>
      <c r="S16" s="17">
        <v>0.138185522724104</v>
      </c>
      <c r="T16" s="17">
        <v>0.25161599396114498</v>
      </c>
      <c r="U16" s="17">
        <v>0.27545337527289998</v>
      </c>
      <c r="V16" s="17">
        <v>0.30356144540866797</v>
      </c>
      <c r="W16" s="17">
        <v>0.27672980134877301</v>
      </c>
      <c r="X16" s="17">
        <v>0.25941511540818202</v>
      </c>
      <c r="Y16" s="17">
        <v>0.27822557877564202</v>
      </c>
      <c r="Z16" s="17">
        <v>0.31725461115471798</v>
      </c>
      <c r="AA16" s="17">
        <v>0.23266841893578899</v>
      </c>
      <c r="AB16" s="17">
        <v>0.201510426407392</v>
      </c>
      <c r="AC16" s="17">
        <v>0.258590324769294</v>
      </c>
      <c r="AD16" s="17">
        <v>0.15977543476984299</v>
      </c>
      <c r="AE16" s="17"/>
      <c r="AF16" s="17">
        <v>0.25166530805568099</v>
      </c>
      <c r="AG16" s="17">
        <v>0.227569176390987</v>
      </c>
      <c r="AH16" s="17">
        <v>0.30747975479402501</v>
      </c>
      <c r="AI16" s="17">
        <v>0.184696335654979</v>
      </c>
      <c r="AJ16" s="17"/>
      <c r="AK16" s="17">
        <v>0.11895496810949401</v>
      </c>
      <c r="AL16" s="17">
        <v>0.14640811637525999</v>
      </c>
      <c r="AM16" s="17"/>
      <c r="AN16" s="17">
        <v>0.14259169867566401</v>
      </c>
      <c r="AO16" s="17">
        <v>0.25058437444154402</v>
      </c>
      <c r="AP16" s="17">
        <v>0.27294404264494898</v>
      </c>
      <c r="AQ16" s="17">
        <v>0.27021273216493003</v>
      </c>
      <c r="AR16" s="17">
        <v>0.34560634758308201</v>
      </c>
      <c r="AS16" s="17">
        <v>0.26656837937741101</v>
      </c>
      <c r="AT16" s="17"/>
      <c r="AU16" s="17">
        <v>0.26475346715927101</v>
      </c>
      <c r="AV16" s="17">
        <v>0.20847967574779</v>
      </c>
      <c r="AW16" s="17"/>
      <c r="AX16" s="17">
        <v>0.32136246355509801</v>
      </c>
      <c r="AY16" s="17">
        <v>0.22113707524698101</v>
      </c>
      <c r="AZ16" s="17"/>
      <c r="BA16" s="17">
        <v>0.27304360296089403</v>
      </c>
      <c r="BB16" s="17">
        <v>7.6776937071147203E-2</v>
      </c>
      <c r="BC16" s="17"/>
      <c r="BD16" s="17">
        <v>0.30363981138996599</v>
      </c>
      <c r="BE16" s="17"/>
      <c r="BF16" s="17">
        <v>0.30059369945845499</v>
      </c>
      <c r="BG16" s="17"/>
      <c r="BH16" s="17">
        <v>0.240680831740678</v>
      </c>
      <c r="BI16" s="17"/>
      <c r="BJ16" s="17">
        <v>0.30842670939008299</v>
      </c>
      <c r="BK16" s="17"/>
      <c r="BL16" s="17">
        <v>0.110599450991847</v>
      </c>
      <c r="BM16" s="17">
        <v>0.29804134670369697</v>
      </c>
      <c r="BN16" s="17">
        <v>0.32306586779388302</v>
      </c>
      <c r="BO16" s="17">
        <v>0.17598859409238099</v>
      </c>
      <c r="BP16" s="17"/>
      <c r="BQ16" s="17">
        <v>0.19715914694412101</v>
      </c>
      <c r="BR16" s="17">
        <v>0.34847810231406301</v>
      </c>
      <c r="BS16" s="17">
        <v>0.32647604217392501</v>
      </c>
      <c r="BT16" s="17">
        <v>0.26270943086675402</v>
      </c>
      <c r="BU16" s="17">
        <v>0.17151230489938599</v>
      </c>
      <c r="BV16" s="17">
        <v>0.15926280425513301</v>
      </c>
      <c r="BW16" s="17"/>
      <c r="BX16" s="17">
        <v>0.155650777291517</v>
      </c>
      <c r="BY16" s="17">
        <v>0.29124427361389499</v>
      </c>
      <c r="BZ16" s="17">
        <v>0.34797242933851202</v>
      </c>
      <c r="CA16" s="17">
        <v>0.268985364737993</v>
      </c>
      <c r="CB16" s="17">
        <v>0.14122376048311999</v>
      </c>
      <c r="CC16" s="17">
        <v>0.151850906734739</v>
      </c>
    </row>
    <row r="17" spans="2:81" ht="43.5" x14ac:dyDescent="0.35">
      <c r="B17" s="18" t="s">
        <v>512</v>
      </c>
      <c r="C17" s="17">
        <v>0.22505502608317701</v>
      </c>
      <c r="D17" s="17">
        <v>0.22178623642271</v>
      </c>
      <c r="E17" s="17">
        <v>0.22887604624556099</v>
      </c>
      <c r="F17" s="17"/>
      <c r="G17" s="17">
        <v>0.143338802879236</v>
      </c>
      <c r="H17" s="17">
        <v>0.15036308206648</v>
      </c>
      <c r="I17" s="17">
        <v>0.18638217925220399</v>
      </c>
      <c r="J17" s="17">
        <v>0.19535416330507799</v>
      </c>
      <c r="K17" s="17">
        <v>0.28540259705641102</v>
      </c>
      <c r="L17" s="17">
        <v>0.35514267274445299</v>
      </c>
      <c r="M17" s="17"/>
      <c r="N17" s="17">
        <v>0.18102686250789199</v>
      </c>
      <c r="O17" s="17">
        <v>0.199071549414511</v>
      </c>
      <c r="P17" s="17">
        <v>0.25995772082525598</v>
      </c>
      <c r="Q17" s="17">
        <v>0.26956944254917098</v>
      </c>
      <c r="R17" s="17"/>
      <c r="S17" s="17">
        <v>0.15853734902134001</v>
      </c>
      <c r="T17" s="17">
        <v>0.24024008537855701</v>
      </c>
      <c r="U17" s="17">
        <v>0.26462433599769197</v>
      </c>
      <c r="V17" s="17">
        <v>0.29722009306077501</v>
      </c>
      <c r="W17" s="17">
        <v>0.248564413099746</v>
      </c>
      <c r="X17" s="17">
        <v>0.22397433016246701</v>
      </c>
      <c r="Y17" s="17">
        <v>0.23405451819593401</v>
      </c>
      <c r="Z17" s="17">
        <v>0.26307893855074799</v>
      </c>
      <c r="AA17" s="17">
        <v>0.21143382343698</v>
      </c>
      <c r="AB17" s="17">
        <v>0.19633777150078</v>
      </c>
      <c r="AC17" s="17">
        <v>0.200133954773382</v>
      </c>
      <c r="AD17" s="17">
        <v>0.19893418428036</v>
      </c>
      <c r="AE17" s="17"/>
      <c r="AF17" s="17">
        <v>0.235077788062238</v>
      </c>
      <c r="AG17" s="17">
        <v>0.22227855862301599</v>
      </c>
      <c r="AH17" s="17">
        <v>0.22120478694215401</v>
      </c>
      <c r="AI17" s="17">
        <v>0.20126090272075201</v>
      </c>
      <c r="AJ17" s="17"/>
      <c r="AK17" s="17">
        <v>0.134727574866186</v>
      </c>
      <c r="AL17" s="17">
        <v>0.156308597591166</v>
      </c>
      <c r="AM17" s="17"/>
      <c r="AN17" s="17">
        <v>0.160613663956299</v>
      </c>
      <c r="AO17" s="17">
        <v>0.237581468585224</v>
      </c>
      <c r="AP17" s="17">
        <v>0.25790960277317398</v>
      </c>
      <c r="AQ17" s="17">
        <v>0.240800752743524</v>
      </c>
      <c r="AR17" s="17">
        <v>0.27639115352684601</v>
      </c>
      <c r="AS17" s="17">
        <v>0.23438784375779201</v>
      </c>
      <c r="AT17" s="17"/>
      <c r="AU17" s="17">
        <v>0.25158204701858</v>
      </c>
      <c r="AV17" s="17">
        <v>0.18864313295624999</v>
      </c>
      <c r="AW17" s="17"/>
      <c r="AX17" s="17">
        <v>0.30001569383680698</v>
      </c>
      <c r="AY17" s="17">
        <v>0.20706664057782501</v>
      </c>
      <c r="AZ17" s="17"/>
      <c r="BA17" s="17">
        <v>0.24671843677981001</v>
      </c>
      <c r="BB17" s="17">
        <v>0.116570041446107</v>
      </c>
      <c r="BC17" s="17"/>
      <c r="BD17" s="17">
        <v>0.265399183463355</v>
      </c>
      <c r="BE17" s="17"/>
      <c r="BF17" s="17">
        <v>0.27523031389192298</v>
      </c>
      <c r="BG17" s="17"/>
      <c r="BH17" s="17">
        <v>0.23843082178168801</v>
      </c>
      <c r="BI17" s="17"/>
      <c r="BJ17" s="17">
        <v>0.24527305705997399</v>
      </c>
      <c r="BK17" s="17"/>
      <c r="BL17" s="17">
        <v>0.10745361108074999</v>
      </c>
      <c r="BM17" s="17">
        <v>0.28685154534545798</v>
      </c>
      <c r="BN17" s="17">
        <v>0.28516384831124603</v>
      </c>
      <c r="BO17" s="17">
        <v>0.172283495091482</v>
      </c>
      <c r="BP17" s="17"/>
      <c r="BQ17" s="17">
        <v>0.204616335855003</v>
      </c>
      <c r="BR17" s="17">
        <v>0.29997579191012003</v>
      </c>
      <c r="BS17" s="17">
        <v>0.28153491823814197</v>
      </c>
      <c r="BT17" s="17">
        <v>0.19591670516912199</v>
      </c>
      <c r="BU17" s="17">
        <v>0.18521376002022699</v>
      </c>
      <c r="BV17" s="17">
        <v>0.15768955584962899</v>
      </c>
      <c r="BW17" s="17"/>
      <c r="BX17" s="17">
        <v>0.18684761185003601</v>
      </c>
      <c r="BY17" s="17">
        <v>0.26731524184795002</v>
      </c>
      <c r="BZ17" s="17">
        <v>0.28909054115250898</v>
      </c>
      <c r="CA17" s="17">
        <v>0.22981704835819899</v>
      </c>
      <c r="CB17" s="17">
        <v>0.198085619721179</v>
      </c>
      <c r="CC17" s="17">
        <v>0.13824516100392301</v>
      </c>
    </row>
    <row r="18" spans="2:81" ht="29" x14ac:dyDescent="0.35">
      <c r="B18" s="18" t="s">
        <v>513</v>
      </c>
      <c r="C18" s="17">
        <v>0.20748620078351401</v>
      </c>
      <c r="D18" s="17">
        <v>0.26780535053759502</v>
      </c>
      <c r="E18" s="17">
        <v>0.14914703965964801</v>
      </c>
      <c r="F18" s="17"/>
      <c r="G18" s="17">
        <v>0.22041639624895401</v>
      </c>
      <c r="H18" s="17">
        <v>0.29438168447196</v>
      </c>
      <c r="I18" s="17">
        <v>0.23515388925293801</v>
      </c>
      <c r="J18" s="17">
        <v>0.230105515811759</v>
      </c>
      <c r="K18" s="17">
        <v>0.142835491610802</v>
      </c>
      <c r="L18" s="17">
        <v>0.130697818319394</v>
      </c>
      <c r="M18" s="17"/>
      <c r="N18" s="17">
        <v>0.259211979258615</v>
      </c>
      <c r="O18" s="17">
        <v>0.21348539830025101</v>
      </c>
      <c r="P18" s="17">
        <v>0.19218230115276799</v>
      </c>
      <c r="Q18" s="17">
        <v>0.16122869283955801</v>
      </c>
      <c r="R18" s="17"/>
      <c r="S18" s="17">
        <v>0.27605012102972398</v>
      </c>
      <c r="T18" s="17">
        <v>0.173310115114545</v>
      </c>
      <c r="U18" s="17">
        <v>0.18966972327038301</v>
      </c>
      <c r="V18" s="17">
        <v>0.211992296402499</v>
      </c>
      <c r="W18" s="17">
        <v>0.22251972010306401</v>
      </c>
      <c r="X18" s="17">
        <v>0.205360205050787</v>
      </c>
      <c r="Y18" s="17">
        <v>0.21343538313805499</v>
      </c>
      <c r="Z18" s="17">
        <v>0.25607268376674402</v>
      </c>
      <c r="AA18" s="17">
        <v>0.224301020455763</v>
      </c>
      <c r="AB18" s="17">
        <v>0.17130562981898401</v>
      </c>
      <c r="AC18" s="17">
        <v>0.112637870335677</v>
      </c>
      <c r="AD18" s="17">
        <v>0.16524339006761399</v>
      </c>
      <c r="AE18" s="17"/>
      <c r="AF18" s="17">
        <v>0.21917650710313399</v>
      </c>
      <c r="AG18" s="17">
        <v>0.16586327764323699</v>
      </c>
      <c r="AH18" s="17">
        <v>0.108483033898002</v>
      </c>
      <c r="AI18" s="17">
        <v>0.14341222309017501</v>
      </c>
      <c r="AJ18" s="17"/>
      <c r="AK18" s="17">
        <v>0.21796279183400699</v>
      </c>
      <c r="AL18" s="17">
        <v>0.21523897692524299</v>
      </c>
      <c r="AM18" s="17"/>
      <c r="AN18" s="17">
        <v>0.26720132916348099</v>
      </c>
      <c r="AO18" s="17">
        <v>0.20104626003683099</v>
      </c>
      <c r="AP18" s="17">
        <v>0.19882542491938399</v>
      </c>
      <c r="AQ18" s="17">
        <v>0.16833427457508801</v>
      </c>
      <c r="AR18" s="17">
        <v>0.16806990099976199</v>
      </c>
      <c r="AS18" s="17">
        <v>0.19019722337223199</v>
      </c>
      <c r="AT18" s="17"/>
      <c r="AU18" s="17">
        <v>0.218419956175886</v>
      </c>
      <c r="AV18" s="17">
        <v>0.19355919659295001</v>
      </c>
      <c r="AW18" s="17"/>
      <c r="AX18" s="17">
        <v>0.169149829823044</v>
      </c>
      <c r="AY18" s="17">
        <v>0.21668581760095801</v>
      </c>
      <c r="AZ18" s="17"/>
      <c r="BA18" s="17">
        <v>0.19516758557432801</v>
      </c>
      <c r="BB18" s="17">
        <v>0.27361143770868601</v>
      </c>
      <c r="BC18" s="17"/>
      <c r="BD18" s="17">
        <v>0.22570561028191999</v>
      </c>
      <c r="BE18" s="17"/>
      <c r="BF18" s="17">
        <v>0.23872960222348499</v>
      </c>
      <c r="BG18" s="17"/>
      <c r="BH18" s="17">
        <v>0.17971656754149701</v>
      </c>
      <c r="BI18" s="17"/>
      <c r="BJ18" s="17">
        <v>9.8695437061220595E-2</v>
      </c>
      <c r="BK18" s="17"/>
      <c r="BL18" s="17">
        <v>8.9354018135083799E-2</v>
      </c>
      <c r="BM18" s="17">
        <v>0.31272384236275202</v>
      </c>
      <c r="BN18" s="17">
        <v>0.147078572556264</v>
      </c>
      <c r="BO18" s="17">
        <v>0.23885690773234999</v>
      </c>
      <c r="BP18" s="17"/>
      <c r="BQ18" s="17">
        <v>0.25536530082259701</v>
      </c>
      <c r="BR18" s="17">
        <v>0.204239843420635</v>
      </c>
      <c r="BS18" s="17">
        <v>0.18592044975135499</v>
      </c>
      <c r="BT18" s="17">
        <v>0.18536672043977001</v>
      </c>
      <c r="BU18" s="17">
        <v>0.17980941326710501</v>
      </c>
      <c r="BV18" s="17">
        <v>0.18417939074105599</v>
      </c>
      <c r="BW18" s="17"/>
      <c r="BX18" s="17">
        <v>0.26248675436772001</v>
      </c>
      <c r="BY18" s="17">
        <v>0.22597837385462799</v>
      </c>
      <c r="BZ18" s="17">
        <v>0.190279237475245</v>
      </c>
      <c r="CA18" s="17">
        <v>0.202329635418247</v>
      </c>
      <c r="CB18" s="17">
        <v>0.20946076169295699</v>
      </c>
      <c r="CC18" s="17">
        <v>0.151108534873829</v>
      </c>
    </row>
    <row r="19" spans="2:81" x14ac:dyDescent="0.35">
      <c r="B19" s="18" t="s">
        <v>514</v>
      </c>
      <c r="C19" s="17">
        <v>0.19446768699403</v>
      </c>
      <c r="D19" s="17">
        <v>0.189380357489838</v>
      </c>
      <c r="E19" s="17">
        <v>0.19892447921598899</v>
      </c>
      <c r="F19" s="17"/>
      <c r="G19" s="17">
        <v>0.187284859870576</v>
      </c>
      <c r="H19" s="17">
        <v>0.213537688426433</v>
      </c>
      <c r="I19" s="17">
        <v>0.20235870892604099</v>
      </c>
      <c r="J19" s="17">
        <v>0.21142611166108999</v>
      </c>
      <c r="K19" s="17">
        <v>0.160993412306943</v>
      </c>
      <c r="L19" s="17">
        <v>0.18598641199491001</v>
      </c>
      <c r="M19" s="17"/>
      <c r="N19" s="17">
        <v>0.19730074887515101</v>
      </c>
      <c r="O19" s="17">
        <v>0.19310801874252001</v>
      </c>
      <c r="P19" s="17">
        <v>0.203497892089329</v>
      </c>
      <c r="Q19" s="17">
        <v>0.182991834012913</v>
      </c>
      <c r="R19" s="17"/>
      <c r="S19" s="17">
        <v>0.20373433575371699</v>
      </c>
      <c r="T19" s="17">
        <v>0.21527093000106101</v>
      </c>
      <c r="U19" s="17">
        <v>0.22497552721132799</v>
      </c>
      <c r="V19" s="17">
        <v>0.223483862794597</v>
      </c>
      <c r="W19" s="17">
        <v>0.21612739942129799</v>
      </c>
      <c r="X19" s="17">
        <v>0.19365809077287799</v>
      </c>
      <c r="Y19" s="17">
        <v>0.20993501477465801</v>
      </c>
      <c r="Z19" s="17">
        <v>0.213588079214756</v>
      </c>
      <c r="AA19" s="17">
        <v>0.208939455181825</v>
      </c>
      <c r="AB19" s="17">
        <v>0.11909218976142399</v>
      </c>
      <c r="AC19" s="17">
        <v>6.7975778677384899E-2</v>
      </c>
      <c r="AD19" s="17">
        <v>0.16168904692653799</v>
      </c>
      <c r="AE19" s="17"/>
      <c r="AF19" s="17">
        <v>0.21447071307384899</v>
      </c>
      <c r="AG19" s="17">
        <v>0.12638657788655999</v>
      </c>
      <c r="AH19" s="17">
        <v>7.4771605819793502E-2</v>
      </c>
      <c r="AI19" s="17">
        <v>0.15196434779166099</v>
      </c>
      <c r="AJ19" s="17"/>
      <c r="AK19" s="17">
        <v>0.150942212485491</v>
      </c>
      <c r="AL19" s="17">
        <v>0.20816127237483101</v>
      </c>
      <c r="AM19" s="17"/>
      <c r="AN19" s="17">
        <v>0.193280081316446</v>
      </c>
      <c r="AO19" s="17">
        <v>0.18328957104994001</v>
      </c>
      <c r="AP19" s="17">
        <v>0.231035762789152</v>
      </c>
      <c r="AQ19" s="17">
        <v>0.191036334789917</v>
      </c>
      <c r="AR19" s="17">
        <v>0.190438314430453</v>
      </c>
      <c r="AS19" s="17">
        <v>0.19093140640429601</v>
      </c>
      <c r="AT19" s="17"/>
      <c r="AU19" s="17">
        <v>0.20794086057286901</v>
      </c>
      <c r="AV19" s="17">
        <v>0.17629310826595501</v>
      </c>
      <c r="AW19" s="17"/>
      <c r="AX19" s="17">
        <v>0.19648089418452</v>
      </c>
      <c r="AY19" s="17">
        <v>0.19398457567538899</v>
      </c>
      <c r="AZ19" s="17"/>
      <c r="BA19" s="17">
        <v>0.19727888243847699</v>
      </c>
      <c r="BB19" s="17">
        <v>0.183736798643514</v>
      </c>
      <c r="BC19" s="17"/>
      <c r="BD19" s="17">
        <v>0.21575283864495401</v>
      </c>
      <c r="BE19" s="17"/>
      <c r="BF19" s="17">
        <v>0.226065724853971</v>
      </c>
      <c r="BG19" s="17"/>
      <c r="BH19" s="17">
        <v>0.13340529262046599</v>
      </c>
      <c r="BI19" s="17"/>
      <c r="BJ19" s="17">
        <v>8.3894163920472997E-2</v>
      </c>
      <c r="BK19" s="17"/>
      <c r="BL19" s="17">
        <v>0.106143181116427</v>
      </c>
      <c r="BM19" s="17">
        <v>0.27855197492292999</v>
      </c>
      <c r="BN19" s="17">
        <v>0.156073383721926</v>
      </c>
      <c r="BO19" s="17">
        <v>0.20535288424957601</v>
      </c>
      <c r="BP19" s="17"/>
      <c r="BQ19" s="17">
        <v>0.24279706883343299</v>
      </c>
      <c r="BR19" s="17">
        <v>0.19884764274363601</v>
      </c>
      <c r="BS19" s="17">
        <v>0.137662493837163</v>
      </c>
      <c r="BT19" s="17">
        <v>0.206584876626946</v>
      </c>
      <c r="BU19" s="17">
        <v>0.230846815526071</v>
      </c>
      <c r="BV19" s="17">
        <v>0.129280795810955</v>
      </c>
      <c r="BW19" s="17"/>
      <c r="BX19" s="17">
        <v>0.240818219569671</v>
      </c>
      <c r="BY19" s="17">
        <v>0.19820351874359299</v>
      </c>
      <c r="BZ19" s="17">
        <v>0.14958453237831901</v>
      </c>
      <c r="CA19" s="17">
        <v>0.24149286108695101</v>
      </c>
      <c r="CB19" s="17">
        <v>0.245578477033913</v>
      </c>
      <c r="CC19" s="17">
        <v>0.12832257514873099</v>
      </c>
    </row>
    <row r="20" spans="2:81" ht="43.5" x14ac:dyDescent="0.35">
      <c r="B20" s="18" t="s">
        <v>515</v>
      </c>
      <c r="C20" s="17">
        <v>0.17382739823669499</v>
      </c>
      <c r="D20" s="17">
        <v>0.17897223916536401</v>
      </c>
      <c r="E20" s="17">
        <v>0.16915591140437899</v>
      </c>
      <c r="F20" s="17"/>
      <c r="G20" s="17">
        <v>0.13301802494082601</v>
      </c>
      <c r="H20" s="17">
        <v>0.169010373964116</v>
      </c>
      <c r="I20" s="17">
        <v>0.17941440893225399</v>
      </c>
      <c r="J20" s="17">
        <v>0.17318837778898</v>
      </c>
      <c r="K20" s="17">
        <v>0.17177395716492699</v>
      </c>
      <c r="L20" s="17">
        <v>0.20216911541618099</v>
      </c>
      <c r="M20" s="17"/>
      <c r="N20" s="17">
        <v>0.193967802954427</v>
      </c>
      <c r="O20" s="17">
        <v>0.18280562301243999</v>
      </c>
      <c r="P20" s="17">
        <v>0.16571630335209001</v>
      </c>
      <c r="Q20" s="17">
        <v>0.14671170395649699</v>
      </c>
      <c r="R20" s="17"/>
      <c r="S20" s="17">
        <v>0.16588964515513899</v>
      </c>
      <c r="T20" s="17">
        <v>0.11667556485995199</v>
      </c>
      <c r="U20" s="17">
        <v>0.15121145385083501</v>
      </c>
      <c r="V20" s="17">
        <v>0.142902441967274</v>
      </c>
      <c r="W20" s="17">
        <v>0.13022148579797299</v>
      </c>
      <c r="X20" s="17">
        <v>0.25652062641575901</v>
      </c>
      <c r="Y20" s="17">
        <v>0.15319426202113801</v>
      </c>
      <c r="Z20" s="17">
        <v>0.16442606663045001</v>
      </c>
      <c r="AA20" s="17">
        <v>0.22961715492082399</v>
      </c>
      <c r="AB20" s="17">
        <v>0.26145734813167398</v>
      </c>
      <c r="AC20" s="17">
        <v>0.12300168802924399</v>
      </c>
      <c r="AD20" s="17">
        <v>0.150085467270204</v>
      </c>
      <c r="AE20" s="17"/>
      <c r="AF20" s="17">
        <v>0.16493270313672201</v>
      </c>
      <c r="AG20" s="17">
        <v>0.28697887980886799</v>
      </c>
      <c r="AH20" s="17">
        <v>0.13185570061697299</v>
      </c>
      <c r="AI20" s="17">
        <v>0.149533674163494</v>
      </c>
      <c r="AJ20" s="17"/>
      <c r="AK20" s="17">
        <v>0.177713030639086</v>
      </c>
      <c r="AL20" s="17">
        <v>0.17052942322103401</v>
      </c>
      <c r="AM20" s="17"/>
      <c r="AN20" s="17">
        <v>0.19221868627098701</v>
      </c>
      <c r="AO20" s="17">
        <v>0.190016933425148</v>
      </c>
      <c r="AP20" s="17">
        <v>0.15845685416608399</v>
      </c>
      <c r="AQ20" s="17">
        <v>0.160269282129331</v>
      </c>
      <c r="AR20" s="17">
        <v>0.13792335180669699</v>
      </c>
      <c r="AS20" s="17">
        <v>0.160751239092741</v>
      </c>
      <c r="AT20" s="17"/>
      <c r="AU20" s="17">
        <v>0.190030305736229</v>
      </c>
      <c r="AV20" s="17">
        <v>0.15120805490029199</v>
      </c>
      <c r="AW20" s="17"/>
      <c r="AX20" s="17">
        <v>0.15608467937988599</v>
      </c>
      <c r="AY20" s="17">
        <v>0.17808513601136799</v>
      </c>
      <c r="AZ20" s="17"/>
      <c r="BA20" s="17">
        <v>0.16865545785265801</v>
      </c>
      <c r="BB20" s="17">
        <v>0.20519276913333601</v>
      </c>
      <c r="BC20" s="17"/>
      <c r="BD20" s="17">
        <v>0.19393482440056001</v>
      </c>
      <c r="BE20" s="17"/>
      <c r="BF20" s="17">
        <v>0.18246624798760899</v>
      </c>
      <c r="BG20" s="17"/>
      <c r="BH20" s="17">
        <v>0.30826873184227599</v>
      </c>
      <c r="BI20" s="17"/>
      <c r="BJ20" s="17">
        <v>0.148623544392775</v>
      </c>
      <c r="BK20" s="17"/>
      <c r="BL20" s="17">
        <v>6.1745983857642198E-2</v>
      </c>
      <c r="BM20" s="17">
        <v>0.27142533428042798</v>
      </c>
      <c r="BN20" s="17">
        <v>0.15714204653314601</v>
      </c>
      <c r="BO20" s="17">
        <v>0.162909761857427</v>
      </c>
      <c r="BP20" s="17"/>
      <c r="BQ20" s="17">
        <v>0.20015877461438</v>
      </c>
      <c r="BR20" s="17">
        <v>0.20502951397587901</v>
      </c>
      <c r="BS20" s="17">
        <v>0.120218256885103</v>
      </c>
      <c r="BT20" s="17">
        <v>0.15415161427871099</v>
      </c>
      <c r="BU20" s="17">
        <v>0.171349210016844</v>
      </c>
      <c r="BV20" s="17">
        <v>0.13108489733039799</v>
      </c>
      <c r="BW20" s="17"/>
      <c r="BX20" s="17">
        <v>0.20218691521438001</v>
      </c>
      <c r="BY20" s="17">
        <v>0.22273002066813199</v>
      </c>
      <c r="BZ20" s="17">
        <v>0.15272003342961199</v>
      </c>
      <c r="CA20" s="17">
        <v>0.16972559021720801</v>
      </c>
      <c r="CB20" s="17">
        <v>0.139908815062985</v>
      </c>
      <c r="CC20" s="17">
        <v>0.11065019002092601</v>
      </c>
    </row>
    <row r="21" spans="2:81" ht="29" x14ac:dyDescent="0.35">
      <c r="B21" s="18" t="s">
        <v>516</v>
      </c>
      <c r="C21" s="17">
        <v>0.117359116877884</v>
      </c>
      <c r="D21" s="17">
        <v>9.8381069962601098E-2</v>
      </c>
      <c r="E21" s="17">
        <v>0.13454484678925199</v>
      </c>
      <c r="F21" s="17"/>
      <c r="G21" s="17">
        <v>0.11709738792756499</v>
      </c>
      <c r="H21" s="17">
        <v>0.12859331834868401</v>
      </c>
      <c r="I21" s="17">
        <v>0.108677102458083</v>
      </c>
      <c r="J21" s="17">
        <v>0.12835324069526599</v>
      </c>
      <c r="K21" s="17">
        <v>0.102944748778951</v>
      </c>
      <c r="L21" s="17">
        <v>0.11620766023781499</v>
      </c>
      <c r="M21" s="17"/>
      <c r="N21" s="17">
        <v>0.11803413657025701</v>
      </c>
      <c r="O21" s="17">
        <v>0.121088848984888</v>
      </c>
      <c r="P21" s="17">
        <v>0.117238933407685</v>
      </c>
      <c r="Q21" s="17">
        <v>0.110878413423992</v>
      </c>
      <c r="R21" s="17"/>
      <c r="S21" s="17">
        <v>0.103744497372775</v>
      </c>
      <c r="T21" s="17">
        <v>0.130254278934408</v>
      </c>
      <c r="U21" s="17">
        <v>0.10407624138725401</v>
      </c>
      <c r="V21" s="17">
        <v>9.8499004048182001E-2</v>
      </c>
      <c r="W21" s="17">
        <v>0.120803214401685</v>
      </c>
      <c r="X21" s="17">
        <v>0.10384849167798001</v>
      </c>
      <c r="Y21" s="17">
        <v>0.13014761082614701</v>
      </c>
      <c r="Z21" s="17">
        <v>0.147240663779973</v>
      </c>
      <c r="AA21" s="17">
        <v>0.16263501239012099</v>
      </c>
      <c r="AB21" s="17">
        <v>9.2087817046156595E-2</v>
      </c>
      <c r="AC21" s="17">
        <v>9.5361580238453897E-2</v>
      </c>
      <c r="AD21" s="17">
        <v>0.122024780381719</v>
      </c>
      <c r="AE21" s="17"/>
      <c r="AF21" s="17">
        <v>0.120309977456194</v>
      </c>
      <c r="AG21" s="17">
        <v>9.9590245354499493E-2</v>
      </c>
      <c r="AH21" s="17">
        <v>9.5002668981919003E-2</v>
      </c>
      <c r="AI21" s="17">
        <v>0.130138326185993</v>
      </c>
      <c r="AJ21" s="17"/>
      <c r="AK21" s="17">
        <v>0.11470702451013499</v>
      </c>
      <c r="AL21" s="17">
        <v>0.117328025507643</v>
      </c>
      <c r="AM21" s="17"/>
      <c r="AN21" s="17">
        <v>0.114613859835002</v>
      </c>
      <c r="AO21" s="17">
        <v>0.12321500767709199</v>
      </c>
      <c r="AP21" s="17">
        <v>0.115225704871267</v>
      </c>
      <c r="AQ21" s="17">
        <v>0.11245755426956699</v>
      </c>
      <c r="AR21" s="17">
        <v>0.11380172370126899</v>
      </c>
      <c r="AS21" s="17">
        <v>0.13193808556067901</v>
      </c>
      <c r="AT21" s="17"/>
      <c r="AU21" s="17">
        <v>0.116349829941685</v>
      </c>
      <c r="AV21" s="17">
        <v>0.119209898401742</v>
      </c>
      <c r="AW21" s="17"/>
      <c r="AX21" s="17">
        <v>0.122931278798231</v>
      </c>
      <c r="AY21" s="17">
        <v>0.116021959676312</v>
      </c>
      <c r="AZ21" s="17"/>
      <c r="BA21" s="17">
        <v>0.123252686234266</v>
      </c>
      <c r="BB21" s="17">
        <v>8.5871356362212506E-2</v>
      </c>
      <c r="BC21" s="17"/>
      <c r="BD21" s="17">
        <v>0.12589211665661801</v>
      </c>
      <c r="BE21" s="17"/>
      <c r="BF21" s="17">
        <v>0.119977556581032</v>
      </c>
      <c r="BG21" s="17"/>
      <c r="BH21" s="17">
        <v>0.105128019908294</v>
      </c>
      <c r="BI21" s="17"/>
      <c r="BJ21" s="17">
        <v>0.11672820787891</v>
      </c>
      <c r="BK21" s="17"/>
      <c r="BL21" s="17">
        <v>8.2010009021581703E-2</v>
      </c>
      <c r="BM21" s="17">
        <v>0.15169088975605899</v>
      </c>
      <c r="BN21" s="17">
        <v>9.87962184938595E-2</v>
      </c>
      <c r="BO21" s="17">
        <v>0.124412613545017</v>
      </c>
      <c r="BP21" s="17"/>
      <c r="BQ21" s="17">
        <v>0.13674578123508499</v>
      </c>
      <c r="BR21" s="17">
        <v>0.124099325468834</v>
      </c>
      <c r="BS21" s="17">
        <v>9.2896618029962005E-2</v>
      </c>
      <c r="BT21" s="17">
        <v>0.11443436070596601</v>
      </c>
      <c r="BU21" s="17">
        <v>0.14376185241987099</v>
      </c>
      <c r="BV21" s="17">
        <v>9.8602105385659597E-2</v>
      </c>
      <c r="BW21" s="17"/>
      <c r="BX21" s="17">
        <v>0.12368239595005801</v>
      </c>
      <c r="BY21" s="17">
        <v>0.137043494885494</v>
      </c>
      <c r="BZ21" s="17">
        <v>0.101412194862712</v>
      </c>
      <c r="CA21" s="17">
        <v>0.144947273699712</v>
      </c>
      <c r="CB21" s="17">
        <v>0.15466225226796301</v>
      </c>
      <c r="CC21" s="17">
        <v>6.5402072572700698E-2</v>
      </c>
    </row>
    <row r="22" spans="2:81" ht="29" x14ac:dyDescent="0.35">
      <c r="B22" s="18" t="s">
        <v>517</v>
      </c>
      <c r="C22" s="17">
        <v>0.11650988284411699</v>
      </c>
      <c r="D22" s="17">
        <v>0.12764321821334601</v>
      </c>
      <c r="E22" s="17">
        <v>0.10522433632216199</v>
      </c>
      <c r="F22" s="17"/>
      <c r="G22" s="17">
        <v>0.14136999451020901</v>
      </c>
      <c r="H22" s="17">
        <v>0.147231444936858</v>
      </c>
      <c r="I22" s="17">
        <v>0.144211802972676</v>
      </c>
      <c r="J22" s="17">
        <v>0.100707952772601</v>
      </c>
      <c r="K22" s="17">
        <v>8.8341241980038898E-2</v>
      </c>
      <c r="L22" s="17">
        <v>8.4189096008195199E-2</v>
      </c>
      <c r="M22" s="17"/>
      <c r="N22" s="17">
        <v>0.116420900042057</v>
      </c>
      <c r="O22" s="17">
        <v>0.118940322963975</v>
      </c>
      <c r="P22" s="17">
        <v>0.124230782489965</v>
      </c>
      <c r="Q22" s="17">
        <v>0.104111075496509</v>
      </c>
      <c r="R22" s="17"/>
      <c r="S22" s="17">
        <v>0.122745986935012</v>
      </c>
      <c r="T22" s="17">
        <v>0.10810313253285</v>
      </c>
      <c r="U22" s="17">
        <v>0.12874721227712199</v>
      </c>
      <c r="V22" s="17">
        <v>0.11138401798369101</v>
      </c>
      <c r="W22" s="17">
        <v>8.5540473046458398E-2</v>
      </c>
      <c r="X22" s="17">
        <v>0.116630945096126</v>
      </c>
      <c r="Y22" s="17">
        <v>8.6281772452847794E-2</v>
      </c>
      <c r="Z22" s="17">
        <v>0.17776653574613099</v>
      </c>
      <c r="AA22" s="17">
        <v>0.128969834904891</v>
      </c>
      <c r="AB22" s="17">
        <v>0.110636272384722</v>
      </c>
      <c r="AC22" s="17">
        <v>0.13292512820258801</v>
      </c>
      <c r="AD22" s="17">
        <v>0.121987558374872</v>
      </c>
      <c r="AE22" s="17"/>
      <c r="AF22" s="17">
        <v>0.11410066666569001</v>
      </c>
      <c r="AG22" s="17">
        <v>0.124421169841416</v>
      </c>
      <c r="AH22" s="17">
        <v>0.13553745719078</v>
      </c>
      <c r="AI22" s="17">
        <v>0.13125277347894301</v>
      </c>
      <c r="AJ22" s="17"/>
      <c r="AK22" s="17">
        <v>0.11531984925270899</v>
      </c>
      <c r="AL22" s="17">
        <v>0.10664636376888099</v>
      </c>
      <c r="AM22" s="17"/>
      <c r="AN22" s="17">
        <v>0.14441061739700101</v>
      </c>
      <c r="AO22" s="17">
        <v>0.109052814171209</v>
      </c>
      <c r="AP22" s="17">
        <v>0.123372938957119</v>
      </c>
      <c r="AQ22" s="17">
        <v>8.9006011873449906E-2</v>
      </c>
      <c r="AR22" s="17">
        <v>8.9831951589893294E-2</v>
      </c>
      <c r="AS22" s="17">
        <v>0.15802545830279699</v>
      </c>
      <c r="AT22" s="17"/>
      <c r="AU22" s="17">
        <v>0.11273153950489501</v>
      </c>
      <c r="AV22" s="17">
        <v>0.122186691701326</v>
      </c>
      <c r="AW22" s="17"/>
      <c r="AX22" s="17">
        <v>0.126408562624618</v>
      </c>
      <c r="AY22" s="17">
        <v>0.114134486876848</v>
      </c>
      <c r="AZ22" s="17"/>
      <c r="BA22" s="17">
        <v>0.117105996667123</v>
      </c>
      <c r="BB22" s="17">
        <v>0.116607759946753</v>
      </c>
      <c r="BC22" s="17"/>
      <c r="BD22" s="17">
        <v>0.123646627133674</v>
      </c>
      <c r="BE22" s="17"/>
      <c r="BF22" s="17">
        <v>0.112427571266143</v>
      </c>
      <c r="BG22" s="17"/>
      <c r="BH22" s="17">
        <v>0.11902398184561901</v>
      </c>
      <c r="BI22" s="17"/>
      <c r="BJ22" s="17">
        <v>0.154073833524242</v>
      </c>
      <c r="BK22" s="17"/>
      <c r="BL22" s="17">
        <v>5.52393217543862E-2</v>
      </c>
      <c r="BM22" s="17">
        <v>0.20466076967087901</v>
      </c>
      <c r="BN22" s="17">
        <v>3.5233923949099202E-2</v>
      </c>
      <c r="BO22" s="17">
        <v>0.151911097023397</v>
      </c>
      <c r="BP22" s="17"/>
      <c r="BQ22" s="17">
        <v>0.143060903523583</v>
      </c>
      <c r="BR22" s="17">
        <v>0.10887125215809999</v>
      </c>
      <c r="BS22" s="17">
        <v>8.4301965567585402E-2</v>
      </c>
      <c r="BT22" s="17">
        <v>0.10583379480729301</v>
      </c>
      <c r="BU22" s="17">
        <v>0.14065828145246401</v>
      </c>
      <c r="BV22" s="17">
        <v>9.1784373501404504E-2</v>
      </c>
      <c r="BW22" s="17"/>
      <c r="BX22" s="17">
        <v>0.143472948273106</v>
      </c>
      <c r="BY22" s="17">
        <v>0.11314297000849199</v>
      </c>
      <c r="BZ22" s="17">
        <v>0.102091481721237</v>
      </c>
      <c r="CA22" s="17">
        <v>0.114227376587164</v>
      </c>
      <c r="CB22" s="17">
        <v>0.172035452637293</v>
      </c>
      <c r="CC22" s="17">
        <v>7.6358249264994002E-2</v>
      </c>
    </row>
    <row r="23" spans="2:81" x14ac:dyDescent="0.35">
      <c r="B23" s="18" t="s">
        <v>518</v>
      </c>
      <c r="C23" s="17">
        <v>0.107255815712165</v>
      </c>
      <c r="D23" s="17">
        <v>0.12669363582989501</v>
      </c>
      <c r="E23" s="17">
        <v>8.8812167758586899E-2</v>
      </c>
      <c r="F23" s="17"/>
      <c r="G23" s="17">
        <v>7.7573786283190393E-2</v>
      </c>
      <c r="H23" s="17">
        <v>9.8036841794354804E-2</v>
      </c>
      <c r="I23" s="17">
        <v>9.6041551616138601E-2</v>
      </c>
      <c r="J23" s="17">
        <v>9.6553356234770807E-2</v>
      </c>
      <c r="K23" s="17">
        <v>0.119959397825164</v>
      </c>
      <c r="L23" s="17">
        <v>0.143741628154402</v>
      </c>
      <c r="M23" s="17"/>
      <c r="N23" s="17">
        <v>0.115996193479235</v>
      </c>
      <c r="O23" s="17">
        <v>9.7414102480874898E-2</v>
      </c>
      <c r="P23" s="17">
        <v>0.114040599577459</v>
      </c>
      <c r="Q23" s="17">
        <v>0.102810584584395</v>
      </c>
      <c r="R23" s="17"/>
      <c r="S23" s="17">
        <v>0.104076031754264</v>
      </c>
      <c r="T23" s="17">
        <v>0.125718895700381</v>
      </c>
      <c r="U23" s="17">
        <v>0.13279241257612501</v>
      </c>
      <c r="V23" s="17">
        <v>0.104603518220433</v>
      </c>
      <c r="W23" s="17">
        <v>9.5710695554278594E-2</v>
      </c>
      <c r="X23" s="17">
        <v>8.5471961469526306E-2</v>
      </c>
      <c r="Y23" s="17">
        <v>0.106894645837654</v>
      </c>
      <c r="Z23" s="17">
        <v>0.104105354834198</v>
      </c>
      <c r="AA23" s="17">
        <v>0.105215134230109</v>
      </c>
      <c r="AB23" s="17">
        <v>0.10038639897801201</v>
      </c>
      <c r="AC23" s="17">
        <v>0.109970043003031</v>
      </c>
      <c r="AD23" s="17">
        <v>0.10296729153015199</v>
      </c>
      <c r="AE23" s="17"/>
      <c r="AF23" s="17">
        <v>0.107232144878113</v>
      </c>
      <c r="AG23" s="17">
        <v>0.105164728602758</v>
      </c>
      <c r="AH23" s="17">
        <v>0.14434182995763301</v>
      </c>
      <c r="AI23" s="17">
        <v>0.104171588804786</v>
      </c>
      <c r="AJ23" s="17"/>
      <c r="AK23" s="17">
        <v>8.8097388832365606E-2</v>
      </c>
      <c r="AL23" s="17">
        <v>0.115344050141968</v>
      </c>
      <c r="AM23" s="17"/>
      <c r="AN23" s="17">
        <v>9.7506904347797102E-2</v>
      </c>
      <c r="AO23" s="17">
        <v>0.10646422396057401</v>
      </c>
      <c r="AP23" s="17">
        <v>0.114015868263146</v>
      </c>
      <c r="AQ23" s="17">
        <v>0.102991680675906</v>
      </c>
      <c r="AR23" s="17">
        <v>0.11560206895050699</v>
      </c>
      <c r="AS23" s="17">
        <v>0.142887183157203</v>
      </c>
      <c r="AT23" s="17"/>
      <c r="AU23" s="17">
        <v>0.11972349276651501</v>
      </c>
      <c r="AV23" s="17">
        <v>8.9246270293823496E-2</v>
      </c>
      <c r="AW23" s="17"/>
      <c r="AX23" s="17">
        <v>9.7985905541762397E-2</v>
      </c>
      <c r="AY23" s="17">
        <v>0.10948032521484501</v>
      </c>
      <c r="AZ23" s="17"/>
      <c r="BA23" s="17">
        <v>0.11315541130286599</v>
      </c>
      <c r="BB23" s="17">
        <v>7.9785994177321296E-2</v>
      </c>
      <c r="BC23" s="17"/>
      <c r="BD23" s="17">
        <v>0.12340817095637301</v>
      </c>
      <c r="BE23" s="17"/>
      <c r="BF23" s="17">
        <v>0.12087163998600201</v>
      </c>
      <c r="BG23" s="17"/>
      <c r="BH23" s="17">
        <v>0.11848978022571</v>
      </c>
      <c r="BI23" s="17"/>
      <c r="BJ23" s="17">
        <v>0.172452947390628</v>
      </c>
      <c r="BK23" s="17"/>
      <c r="BL23" s="17">
        <v>3.6706046662661203E-2</v>
      </c>
      <c r="BM23" s="17">
        <v>0.15978294760693201</v>
      </c>
      <c r="BN23" s="17">
        <v>9.4065450556160293E-2</v>
      </c>
      <c r="BO23" s="17">
        <v>0.112152420466112</v>
      </c>
      <c r="BP23" s="17"/>
      <c r="BQ23" s="17">
        <v>0.11800983122237001</v>
      </c>
      <c r="BR23" s="17">
        <v>0.12901937601140201</v>
      </c>
      <c r="BS23" s="17">
        <v>0.102956424642429</v>
      </c>
      <c r="BT23" s="17">
        <v>0.104220816266808</v>
      </c>
      <c r="BU23" s="17">
        <v>6.5640945698129394E-2</v>
      </c>
      <c r="BV23" s="17">
        <v>8.1696118988210206E-2</v>
      </c>
      <c r="BW23" s="17"/>
      <c r="BX23" s="17">
        <v>0.11847598677931601</v>
      </c>
      <c r="BY23" s="17">
        <v>0.12501213101546699</v>
      </c>
      <c r="BZ23" s="17">
        <v>0.117930886369358</v>
      </c>
      <c r="CA23" s="17">
        <v>0.103683910903853</v>
      </c>
      <c r="CB23" s="17">
        <v>6.4798856905540894E-2</v>
      </c>
      <c r="CC23" s="17">
        <v>6.5275995845553506E-2</v>
      </c>
    </row>
    <row r="24" spans="2:81" x14ac:dyDescent="0.35">
      <c r="B24" s="18" t="s">
        <v>519</v>
      </c>
      <c r="C24" s="17">
        <v>9.1277929645715905E-2</v>
      </c>
      <c r="D24" s="17">
        <v>0.11817079785805799</v>
      </c>
      <c r="E24" s="17">
        <v>6.5477700944155698E-2</v>
      </c>
      <c r="F24" s="17"/>
      <c r="G24" s="17">
        <v>0.101871283220009</v>
      </c>
      <c r="H24" s="17">
        <v>8.8935802528473704E-2</v>
      </c>
      <c r="I24" s="17">
        <v>9.1802261096731105E-2</v>
      </c>
      <c r="J24" s="17">
        <v>5.5526132588351297E-2</v>
      </c>
      <c r="K24" s="17">
        <v>8.8094053117504706E-2</v>
      </c>
      <c r="L24" s="17">
        <v>0.11687730030195299</v>
      </c>
      <c r="M24" s="17"/>
      <c r="N24" s="17">
        <v>9.2102146214397801E-2</v>
      </c>
      <c r="O24" s="17">
        <v>7.8854042790854603E-2</v>
      </c>
      <c r="P24" s="17">
        <v>9.7129455450899904E-2</v>
      </c>
      <c r="Q24" s="17">
        <v>9.7659324655890098E-2</v>
      </c>
      <c r="R24" s="17"/>
      <c r="S24" s="17">
        <v>0.123398883226498</v>
      </c>
      <c r="T24" s="17">
        <v>0.10839115649122</v>
      </c>
      <c r="U24" s="17">
        <v>0.101746180330689</v>
      </c>
      <c r="V24" s="17">
        <v>7.5249338845019595E-2</v>
      </c>
      <c r="W24" s="17">
        <v>0.12798446654496401</v>
      </c>
      <c r="X24" s="17">
        <v>0.111674438237158</v>
      </c>
      <c r="Y24" s="17">
        <v>9.3488443930095505E-2</v>
      </c>
      <c r="Z24" s="17">
        <v>8.7833022555456094E-2</v>
      </c>
      <c r="AA24" s="17">
        <v>8.6770370961927301E-2</v>
      </c>
      <c r="AB24" s="17">
        <v>2.8471610943246101E-2</v>
      </c>
      <c r="AC24" s="17">
        <v>3.7331622304717503E-2</v>
      </c>
      <c r="AD24" s="17">
        <v>3.4114164488426697E-2</v>
      </c>
      <c r="AE24" s="17"/>
      <c r="AF24" s="17">
        <v>0.10098346847902399</v>
      </c>
      <c r="AG24" s="17">
        <v>1.53133843117084E-2</v>
      </c>
      <c r="AH24" s="17">
        <v>5.2173960110118899E-2</v>
      </c>
      <c r="AI24" s="17">
        <v>2.4658748226413299E-2</v>
      </c>
      <c r="AJ24" s="17"/>
      <c r="AK24" s="17">
        <v>0.12464557923944</v>
      </c>
      <c r="AL24" s="17">
        <v>0.10179331161591799</v>
      </c>
      <c r="AM24" s="17"/>
      <c r="AN24" s="17">
        <v>9.4188633008414901E-2</v>
      </c>
      <c r="AO24" s="17">
        <v>0.10034707326609001</v>
      </c>
      <c r="AP24" s="17">
        <v>8.6303354166697405E-2</v>
      </c>
      <c r="AQ24" s="17">
        <v>7.9537617789438395E-2</v>
      </c>
      <c r="AR24" s="17">
        <v>7.8271969560400806E-2</v>
      </c>
      <c r="AS24" s="17">
        <v>0.112689458416748</v>
      </c>
      <c r="AT24" s="17"/>
      <c r="AU24" s="17">
        <v>9.7685726587178903E-2</v>
      </c>
      <c r="AV24" s="17">
        <v>8.2204972260212103E-2</v>
      </c>
      <c r="AW24" s="17"/>
      <c r="AX24" s="17">
        <v>6.7008026617048994E-2</v>
      </c>
      <c r="AY24" s="17">
        <v>9.7102002255261805E-2</v>
      </c>
      <c r="AZ24" s="17"/>
      <c r="BA24" s="17">
        <v>8.2157359772169494E-2</v>
      </c>
      <c r="BB24" s="17">
        <v>0.13925049711828</v>
      </c>
      <c r="BC24" s="17"/>
      <c r="BD24" s="17">
        <v>0.103184397204103</v>
      </c>
      <c r="BE24" s="17"/>
      <c r="BF24" s="17">
        <v>0.117286679479686</v>
      </c>
      <c r="BG24" s="17"/>
      <c r="BH24" s="17">
        <v>2.2044722057798401E-2</v>
      </c>
      <c r="BI24" s="17"/>
      <c r="BJ24" s="17">
        <v>5.4085475298012303E-2</v>
      </c>
      <c r="BK24" s="17"/>
      <c r="BL24" s="17">
        <v>3.32150361646735E-2</v>
      </c>
      <c r="BM24" s="17">
        <v>0.138291020526847</v>
      </c>
      <c r="BN24" s="17">
        <v>9.5416334828345495E-2</v>
      </c>
      <c r="BO24" s="17">
        <v>7.5669390124929098E-2</v>
      </c>
      <c r="BP24" s="17"/>
      <c r="BQ24" s="17">
        <v>9.2131851020026606E-2</v>
      </c>
      <c r="BR24" s="17">
        <v>0.13071234588589001</v>
      </c>
      <c r="BS24" s="17">
        <v>8.1812761234242706E-2</v>
      </c>
      <c r="BT24" s="17">
        <v>8.9746663395583195E-2</v>
      </c>
      <c r="BU24" s="17">
        <v>7.2454662682327295E-2</v>
      </c>
      <c r="BV24" s="17">
        <v>7.4360928917947197E-2</v>
      </c>
      <c r="BW24" s="17"/>
      <c r="BX24" s="17">
        <v>9.3722001534072202E-2</v>
      </c>
      <c r="BY24" s="17">
        <v>0.125785466818571</v>
      </c>
      <c r="BZ24" s="17">
        <v>9.2817423786853398E-2</v>
      </c>
      <c r="CA24" s="17">
        <v>0.103189611181443</v>
      </c>
      <c r="CB24" s="17">
        <v>8.5885810416106795E-2</v>
      </c>
      <c r="CC24" s="17">
        <v>6.4928741689908906E-2</v>
      </c>
    </row>
    <row r="25" spans="2:81" ht="29" x14ac:dyDescent="0.35">
      <c r="B25" s="18" t="s">
        <v>520</v>
      </c>
      <c r="C25" s="17">
        <v>7.0622332717245898E-2</v>
      </c>
      <c r="D25" s="17">
        <v>5.9995539787974901E-2</v>
      </c>
      <c r="E25" s="17">
        <v>8.0357725745852496E-2</v>
      </c>
      <c r="F25" s="17"/>
      <c r="G25" s="17">
        <v>7.7460313386870594E-2</v>
      </c>
      <c r="H25" s="17">
        <v>3.9583683081786898E-2</v>
      </c>
      <c r="I25" s="17">
        <v>7.63822313923741E-2</v>
      </c>
      <c r="J25" s="17">
        <v>6.8150162696223898E-2</v>
      </c>
      <c r="K25" s="17">
        <v>7.5261201694154997E-2</v>
      </c>
      <c r="L25" s="17">
        <v>8.5544235757549797E-2</v>
      </c>
      <c r="M25" s="17"/>
      <c r="N25" s="17">
        <v>6.7212849699334096E-2</v>
      </c>
      <c r="O25" s="17">
        <v>7.0962787902580898E-2</v>
      </c>
      <c r="P25" s="17">
        <v>6.8192678181362196E-2</v>
      </c>
      <c r="Q25" s="17">
        <v>7.7221978323364499E-2</v>
      </c>
      <c r="R25" s="17"/>
      <c r="S25" s="17">
        <v>8.8499716046428104E-2</v>
      </c>
      <c r="T25" s="17">
        <v>7.9142425190405402E-2</v>
      </c>
      <c r="U25" s="17">
        <v>6.1219346816187903E-2</v>
      </c>
      <c r="V25" s="17">
        <v>6.2560609716003204E-2</v>
      </c>
      <c r="W25" s="17">
        <v>6.3065619055445901E-2</v>
      </c>
      <c r="X25" s="17">
        <v>7.1831616104856805E-2</v>
      </c>
      <c r="Y25" s="17">
        <v>7.0791631215878503E-2</v>
      </c>
      <c r="Z25" s="17">
        <v>7.5321018101516701E-2</v>
      </c>
      <c r="AA25" s="17">
        <v>7.5711925122296506E-2</v>
      </c>
      <c r="AB25" s="17">
        <v>4.7825659343014103E-2</v>
      </c>
      <c r="AC25" s="17">
        <v>7.6284653036726602E-2</v>
      </c>
      <c r="AD25" s="17">
        <v>4.7120220945163098E-2</v>
      </c>
      <c r="AE25" s="17"/>
      <c r="AF25" s="17">
        <v>7.2034509750103601E-2</v>
      </c>
      <c r="AG25" s="17">
        <v>6.1879555338712401E-2</v>
      </c>
      <c r="AH25" s="17">
        <v>9.3387312855990307E-2</v>
      </c>
      <c r="AI25" s="17">
        <v>4.76713353118823E-2</v>
      </c>
      <c r="AJ25" s="17"/>
      <c r="AK25" s="17">
        <v>6.0653609398611301E-2</v>
      </c>
      <c r="AL25" s="17">
        <v>0.10322273643581401</v>
      </c>
      <c r="AM25" s="17"/>
      <c r="AN25" s="17">
        <v>8.1731854969124398E-2</v>
      </c>
      <c r="AO25" s="17">
        <v>7.1401625248084105E-2</v>
      </c>
      <c r="AP25" s="17">
        <v>6.5067289334742595E-2</v>
      </c>
      <c r="AQ25" s="17">
        <v>6.1260459350255897E-2</v>
      </c>
      <c r="AR25" s="17">
        <v>6.6180167021558198E-2</v>
      </c>
      <c r="AS25" s="17">
        <v>6.8151056178739094E-2</v>
      </c>
      <c r="AT25" s="17"/>
      <c r="AU25" s="17">
        <v>7.4968144531075503E-2</v>
      </c>
      <c r="AV25" s="17">
        <v>6.4637751658248394E-2</v>
      </c>
      <c r="AW25" s="17"/>
      <c r="AX25" s="17">
        <v>9.8784381113674199E-2</v>
      </c>
      <c r="AY25" s="17">
        <v>6.38642581381835E-2</v>
      </c>
      <c r="AZ25" s="17"/>
      <c r="BA25" s="17">
        <v>6.9333847794021602E-2</v>
      </c>
      <c r="BB25" s="17">
        <v>7.7639528201798994E-2</v>
      </c>
      <c r="BC25" s="17"/>
      <c r="BD25" s="17">
        <v>7.9895389645290596E-2</v>
      </c>
      <c r="BE25" s="17"/>
      <c r="BF25" s="17">
        <v>7.46429545467375E-2</v>
      </c>
      <c r="BG25" s="17"/>
      <c r="BH25" s="17">
        <v>5.9122010608252902E-2</v>
      </c>
      <c r="BI25" s="17"/>
      <c r="BJ25" s="17">
        <v>0.101048749577235</v>
      </c>
      <c r="BK25" s="17"/>
      <c r="BL25" s="17">
        <v>6.2518684698640997E-2</v>
      </c>
      <c r="BM25" s="17">
        <v>9.7647878859762394E-2</v>
      </c>
      <c r="BN25" s="17">
        <v>5.5520217186160598E-2</v>
      </c>
      <c r="BO25" s="17">
        <v>6.4499229508567693E-2</v>
      </c>
      <c r="BP25" s="17"/>
      <c r="BQ25" s="17">
        <v>7.4359278833748502E-2</v>
      </c>
      <c r="BR25" s="17">
        <v>7.2671143270125305E-2</v>
      </c>
      <c r="BS25" s="17">
        <v>4.5366037292928499E-2</v>
      </c>
      <c r="BT25" s="17">
        <v>8.9335071654332701E-2</v>
      </c>
      <c r="BU25" s="17">
        <v>7.5984958388841006E-2</v>
      </c>
      <c r="BV25" s="17">
        <v>6.81994921016746E-2</v>
      </c>
      <c r="BW25" s="17"/>
      <c r="BX25" s="17">
        <v>6.6176256025180097E-2</v>
      </c>
      <c r="BY25" s="17">
        <v>7.3139360738093295E-2</v>
      </c>
      <c r="BZ25" s="17">
        <v>5.1127184613380297E-2</v>
      </c>
      <c r="CA25" s="17">
        <v>9.7561809682031694E-2</v>
      </c>
      <c r="CB25" s="17">
        <v>9.8922953093405694E-2</v>
      </c>
      <c r="CC25" s="17">
        <v>5.5960578530488803E-2</v>
      </c>
    </row>
    <row r="26" spans="2:81" ht="58" x14ac:dyDescent="0.35">
      <c r="B26" s="18" t="s">
        <v>521</v>
      </c>
      <c r="C26" s="17">
        <v>6.5970512164744893E-2</v>
      </c>
      <c r="D26" s="17">
        <v>7.5604165812045598E-2</v>
      </c>
      <c r="E26" s="17">
        <v>5.5905056694823603E-2</v>
      </c>
      <c r="F26" s="17"/>
      <c r="G26" s="17">
        <v>0.112553753789436</v>
      </c>
      <c r="H26" s="17">
        <v>8.3397280496256596E-2</v>
      </c>
      <c r="I26" s="17">
        <v>7.9738273947723301E-2</v>
      </c>
      <c r="J26" s="17">
        <v>4.0925249083342698E-2</v>
      </c>
      <c r="K26" s="17">
        <v>4.8903436256587197E-2</v>
      </c>
      <c r="L26" s="17">
        <v>4.1451825840387098E-2</v>
      </c>
      <c r="M26" s="17"/>
      <c r="N26" s="17">
        <v>8.3990647370934896E-2</v>
      </c>
      <c r="O26" s="17">
        <v>5.4464044793966701E-2</v>
      </c>
      <c r="P26" s="17">
        <v>5.79032354858353E-2</v>
      </c>
      <c r="Q26" s="17">
        <v>6.4641443939198198E-2</v>
      </c>
      <c r="R26" s="17"/>
      <c r="S26" s="17">
        <v>0.120588774267059</v>
      </c>
      <c r="T26" s="17">
        <v>4.77907473075228E-2</v>
      </c>
      <c r="U26" s="17">
        <v>3.0210862095290499E-2</v>
      </c>
      <c r="V26" s="17">
        <v>4.7092758828219901E-2</v>
      </c>
      <c r="W26" s="17">
        <v>6.7141811721114705E-2</v>
      </c>
      <c r="X26" s="17">
        <v>6.0782458377237301E-2</v>
      </c>
      <c r="Y26" s="17">
        <v>7.5772121634335707E-2</v>
      </c>
      <c r="Z26" s="17">
        <v>5.8787343496238098E-2</v>
      </c>
      <c r="AA26" s="17">
        <v>5.74261915666767E-2</v>
      </c>
      <c r="AB26" s="17">
        <v>5.8974217619331103E-2</v>
      </c>
      <c r="AC26" s="17">
        <v>2.4157971309886998E-2</v>
      </c>
      <c r="AD26" s="17">
        <v>0.160160993812478</v>
      </c>
      <c r="AE26" s="17"/>
      <c r="AF26" s="17">
        <v>6.1877182636935202E-2</v>
      </c>
      <c r="AG26" s="17">
        <v>6.6291651502683804E-2</v>
      </c>
      <c r="AH26" s="17">
        <v>3.18218272021248E-2</v>
      </c>
      <c r="AI26" s="17">
        <v>0.19488693609426999</v>
      </c>
      <c r="AJ26" s="17"/>
      <c r="AK26" s="17">
        <v>7.76384395450882E-2</v>
      </c>
      <c r="AL26" s="17">
        <v>6.2749370022497405E-2</v>
      </c>
      <c r="AM26" s="17"/>
      <c r="AN26" s="17">
        <v>0.118968239859243</v>
      </c>
      <c r="AO26" s="17">
        <v>5.1842065345214898E-2</v>
      </c>
      <c r="AP26" s="17">
        <v>4.2546986758994501E-2</v>
      </c>
      <c r="AQ26" s="17">
        <v>4.0237891485874699E-2</v>
      </c>
      <c r="AR26" s="17">
        <v>4.8293923721071302E-2</v>
      </c>
      <c r="AS26" s="17">
        <v>6.4257018145629993E-2</v>
      </c>
      <c r="AT26" s="17"/>
      <c r="AU26" s="17">
        <v>6.9923275101632099E-2</v>
      </c>
      <c r="AV26" s="17">
        <v>6.1092800039246199E-2</v>
      </c>
      <c r="AW26" s="17"/>
      <c r="AX26" s="17">
        <v>5.5755629769100597E-2</v>
      </c>
      <c r="AY26" s="17">
        <v>6.8421787585991198E-2</v>
      </c>
      <c r="AZ26" s="17"/>
      <c r="BA26" s="17">
        <v>6.0729741264767503E-2</v>
      </c>
      <c r="BB26" s="17">
        <v>9.4757484321846899E-2</v>
      </c>
      <c r="BC26" s="17"/>
      <c r="BD26" s="17">
        <v>7.0995288512010604E-2</v>
      </c>
      <c r="BE26" s="17"/>
      <c r="BF26" s="17">
        <v>7.3235085923490401E-2</v>
      </c>
      <c r="BG26" s="17"/>
      <c r="BH26" s="17">
        <v>6.2829859626355206E-2</v>
      </c>
      <c r="BI26" s="17"/>
      <c r="BJ26" s="17">
        <v>3.4028023225705403E-2</v>
      </c>
      <c r="BK26" s="17"/>
      <c r="BL26" s="17">
        <v>3.4626462139705397E-2</v>
      </c>
      <c r="BM26" s="17">
        <v>0.13093191336559101</v>
      </c>
      <c r="BN26" s="17">
        <v>3.3830508640015397E-2</v>
      </c>
      <c r="BO26" s="17">
        <v>5.4190316815138501E-2</v>
      </c>
      <c r="BP26" s="17"/>
      <c r="BQ26" s="17">
        <v>7.6343898064831495E-2</v>
      </c>
      <c r="BR26" s="17">
        <v>5.9182323964642902E-2</v>
      </c>
      <c r="BS26" s="17">
        <v>4.9249490032196697E-2</v>
      </c>
      <c r="BT26" s="17">
        <v>9.51614066022409E-2</v>
      </c>
      <c r="BU26" s="17">
        <v>8.2072467141453095E-2</v>
      </c>
      <c r="BV26" s="17">
        <v>3.6894169376891398E-2</v>
      </c>
      <c r="BW26" s="17"/>
      <c r="BX26" s="17">
        <v>8.9184761505645097E-2</v>
      </c>
      <c r="BY26" s="17">
        <v>8.0793976598416695E-2</v>
      </c>
      <c r="BZ26" s="17">
        <v>3.5604353149654697E-2</v>
      </c>
      <c r="CA26" s="17">
        <v>9.4727413933667598E-2</v>
      </c>
      <c r="CB26" s="17">
        <v>9.8917202475479804E-2</v>
      </c>
      <c r="CC26" s="17">
        <v>2.7365121919272099E-2</v>
      </c>
    </row>
    <row r="27" spans="2:81" x14ac:dyDescent="0.35">
      <c r="B27" s="18" t="s">
        <v>171</v>
      </c>
      <c r="C27" s="17">
        <v>3.7934444490649498E-2</v>
      </c>
      <c r="D27" s="17">
        <v>3.07369420591216E-2</v>
      </c>
      <c r="E27" s="17">
        <v>4.5148344292678E-2</v>
      </c>
      <c r="F27" s="17"/>
      <c r="G27" s="17">
        <v>5.72110893394214E-2</v>
      </c>
      <c r="H27" s="17">
        <v>4.0321612804902901E-2</v>
      </c>
      <c r="I27" s="17">
        <v>4.7214556457275902E-2</v>
      </c>
      <c r="J27" s="17">
        <v>3.2453984363019599E-2</v>
      </c>
      <c r="K27" s="17">
        <v>2.8626084960152499E-2</v>
      </c>
      <c r="L27" s="17">
        <v>2.63400644110693E-2</v>
      </c>
      <c r="M27" s="17"/>
      <c r="N27" s="17">
        <v>3.0661076066116299E-2</v>
      </c>
      <c r="O27" s="17">
        <v>4.1669253849267E-2</v>
      </c>
      <c r="P27" s="17">
        <v>2.2013351847208099E-2</v>
      </c>
      <c r="Q27" s="17">
        <v>5.5297733190465603E-2</v>
      </c>
      <c r="R27" s="17"/>
      <c r="S27" s="17">
        <v>4.2430339794446E-2</v>
      </c>
      <c r="T27" s="17">
        <v>1.8864580101982099E-2</v>
      </c>
      <c r="U27" s="17">
        <v>2.45992102150915E-2</v>
      </c>
      <c r="V27" s="17">
        <v>4.2869735941932198E-2</v>
      </c>
      <c r="W27" s="17">
        <v>4.4872147811837002E-2</v>
      </c>
      <c r="X27" s="17">
        <v>4.2943987186016497E-2</v>
      </c>
      <c r="Y27" s="17">
        <v>4.4680207583188802E-2</v>
      </c>
      <c r="Z27" s="17">
        <v>4.6441724797995E-2</v>
      </c>
      <c r="AA27" s="17">
        <v>3.6433822422938099E-2</v>
      </c>
      <c r="AB27" s="17">
        <v>5.168850258273E-2</v>
      </c>
      <c r="AC27" s="17">
        <v>4.3063532616523202E-2</v>
      </c>
      <c r="AD27" s="17">
        <v>1.54879879985212E-2</v>
      </c>
      <c r="AE27" s="17"/>
      <c r="AF27" s="17">
        <v>3.4747579186429199E-2</v>
      </c>
      <c r="AG27" s="17">
        <v>4.5060291201416497E-2</v>
      </c>
      <c r="AH27" s="17">
        <v>2.7595782274255399E-2</v>
      </c>
      <c r="AI27" s="17">
        <v>7.6283696912494096E-3</v>
      </c>
      <c r="AJ27" s="17"/>
      <c r="AK27" s="17">
        <v>8.22247736390639E-2</v>
      </c>
      <c r="AL27" s="17">
        <v>4.6233007751323101E-2</v>
      </c>
      <c r="AM27" s="17"/>
      <c r="AN27" s="17">
        <v>4.7260475062363597E-2</v>
      </c>
      <c r="AO27" s="17">
        <v>4.0572418271875299E-2</v>
      </c>
      <c r="AP27" s="17">
        <v>3.8574846274320798E-2</v>
      </c>
      <c r="AQ27" s="17">
        <v>3.6062742854570701E-2</v>
      </c>
      <c r="AR27" s="17">
        <v>2.08691771217006E-2</v>
      </c>
      <c r="AS27" s="17">
        <v>1.8648713659924598E-2</v>
      </c>
      <c r="AT27" s="17"/>
      <c r="AU27" s="17">
        <v>3.0439756906494302E-2</v>
      </c>
      <c r="AV27" s="17">
        <v>4.6778277322537698E-2</v>
      </c>
      <c r="AW27" s="17"/>
      <c r="AX27" s="17">
        <v>4.08773969273966E-2</v>
      </c>
      <c r="AY27" s="17">
        <v>3.7228221286633799E-2</v>
      </c>
      <c r="AZ27" s="17"/>
      <c r="BA27" s="17">
        <v>3.10423392968509E-2</v>
      </c>
      <c r="BB27" s="17">
        <v>7.1202686629671705E-2</v>
      </c>
      <c r="BC27" s="17"/>
      <c r="BD27" s="17">
        <v>2.6733944301750402E-2</v>
      </c>
      <c r="BE27" s="17"/>
      <c r="BF27" s="17">
        <v>2.3389184476850601E-2</v>
      </c>
      <c r="BG27" s="17"/>
      <c r="BH27" s="17">
        <v>5.32676330006343E-2</v>
      </c>
      <c r="BI27" s="17"/>
      <c r="BJ27" s="17">
        <v>2.87661275263442E-2</v>
      </c>
      <c r="BK27" s="17"/>
      <c r="BL27" s="17">
        <v>7.3241850525807201E-2</v>
      </c>
      <c r="BM27" s="17">
        <v>9.0961754145665302E-3</v>
      </c>
      <c r="BN27" s="17">
        <v>3.2826835179348798E-2</v>
      </c>
      <c r="BO27" s="17">
        <v>5.0414885731388803E-2</v>
      </c>
      <c r="BP27" s="17"/>
      <c r="BQ27" s="17">
        <v>2.5124394040957301E-2</v>
      </c>
      <c r="BR27" s="17">
        <v>2.3904563536586199E-2</v>
      </c>
      <c r="BS27" s="17">
        <v>2.16151274123519E-2</v>
      </c>
      <c r="BT27" s="17">
        <v>2.1736195609704401E-2</v>
      </c>
      <c r="BU27" s="17">
        <v>4.8752942549531199E-2</v>
      </c>
      <c r="BV27" s="17">
        <v>9.2429453079867302E-2</v>
      </c>
      <c r="BW27" s="17"/>
      <c r="BX27" s="17">
        <v>2.19418374958253E-2</v>
      </c>
      <c r="BY27" s="17">
        <v>2.0061132719790001E-2</v>
      </c>
      <c r="BZ27" s="17">
        <v>2.1023494825895099E-2</v>
      </c>
      <c r="CA27" s="17">
        <v>2.3206989032626298E-2</v>
      </c>
      <c r="CB27" s="17">
        <v>4.2848858088739797E-2</v>
      </c>
      <c r="CC27" s="17">
        <v>0.118500643445172</v>
      </c>
    </row>
    <row r="28" spans="2:81" x14ac:dyDescent="0.35">
      <c r="B28" s="18" t="s">
        <v>522</v>
      </c>
      <c r="C28" s="17">
        <v>1.7050583671446701E-2</v>
      </c>
      <c r="D28" s="17">
        <v>2.1446327497560601E-2</v>
      </c>
      <c r="E28" s="17">
        <v>1.28439880652835E-2</v>
      </c>
      <c r="F28" s="17"/>
      <c r="G28" s="17">
        <v>4.6674895113380598E-2</v>
      </c>
      <c r="H28" s="17">
        <v>2.7903368991939501E-2</v>
      </c>
      <c r="I28" s="17">
        <v>2.1188653168795001E-2</v>
      </c>
      <c r="J28" s="17">
        <v>5.7371782111014704E-3</v>
      </c>
      <c r="K28" s="17">
        <v>8.6709118100217804E-3</v>
      </c>
      <c r="L28" s="17">
        <v>0</v>
      </c>
      <c r="M28" s="17"/>
      <c r="N28" s="17">
        <v>2.8385698343993099E-2</v>
      </c>
      <c r="O28" s="17">
        <v>8.1507199226789496E-3</v>
      </c>
      <c r="P28" s="17">
        <v>1.48980056547945E-2</v>
      </c>
      <c r="Q28" s="17">
        <v>1.51214911763509E-2</v>
      </c>
      <c r="R28" s="17"/>
      <c r="S28" s="17">
        <v>3.5007068307382899E-2</v>
      </c>
      <c r="T28" s="17">
        <v>7.3638533321649302E-3</v>
      </c>
      <c r="U28" s="17">
        <v>7.4264810977572298E-3</v>
      </c>
      <c r="V28" s="17">
        <v>1.5785906910301101E-2</v>
      </c>
      <c r="W28" s="17">
        <v>1.5364162713050101E-2</v>
      </c>
      <c r="X28" s="17">
        <v>2.8503730341212601E-2</v>
      </c>
      <c r="Y28" s="17">
        <v>1.2247565251092499E-2</v>
      </c>
      <c r="Z28" s="17">
        <v>1.8261346499026901E-2</v>
      </c>
      <c r="AA28" s="17">
        <v>1.804619554382E-2</v>
      </c>
      <c r="AB28" s="17">
        <v>1.1297184016199601E-2</v>
      </c>
      <c r="AC28" s="17">
        <v>0</v>
      </c>
      <c r="AD28" s="17">
        <v>2.7490154845964201E-2</v>
      </c>
      <c r="AE28" s="17"/>
      <c r="AF28" s="17">
        <v>1.85877853104051E-2</v>
      </c>
      <c r="AG28" s="17">
        <v>1.26830621369585E-2</v>
      </c>
      <c r="AH28" s="17">
        <v>6.9339793258035897E-3</v>
      </c>
      <c r="AI28" s="17">
        <v>8.6529273359905092E-3</v>
      </c>
      <c r="AJ28" s="17"/>
      <c r="AK28" s="17">
        <v>1.53929523846809E-2</v>
      </c>
      <c r="AL28" s="17">
        <v>9.1039290438814004E-3</v>
      </c>
      <c r="AM28" s="17"/>
      <c r="AN28" s="17">
        <v>3.7401618318364797E-2</v>
      </c>
      <c r="AO28" s="17">
        <v>1.1039001611976801E-2</v>
      </c>
      <c r="AP28" s="17">
        <v>2.0914174735289798E-3</v>
      </c>
      <c r="AQ28" s="17">
        <v>1.5807425768913599E-2</v>
      </c>
      <c r="AR28" s="17">
        <v>2.3129533490493502E-3</v>
      </c>
      <c r="AS28" s="17">
        <v>2.0454876826218799E-2</v>
      </c>
      <c r="AT28" s="17"/>
      <c r="AU28" s="17">
        <v>1.5884201236274698E-2</v>
      </c>
      <c r="AV28" s="17">
        <v>1.8283882455963602E-2</v>
      </c>
      <c r="AW28" s="17"/>
      <c r="AX28" s="17">
        <v>1.4874254463394E-2</v>
      </c>
      <c r="AY28" s="17">
        <v>1.7572839541814399E-2</v>
      </c>
      <c r="AZ28" s="17"/>
      <c r="BA28" s="17">
        <v>1.4290024381860099E-2</v>
      </c>
      <c r="BB28" s="17">
        <v>3.1732741362929903E-2</v>
      </c>
      <c r="BC28" s="17"/>
      <c r="BD28" s="17">
        <v>1.9170401399233102E-2</v>
      </c>
      <c r="BE28" s="17"/>
      <c r="BF28" s="17">
        <v>1.94421365000031E-2</v>
      </c>
      <c r="BG28" s="17"/>
      <c r="BH28" s="17">
        <v>7.2420671226185304E-3</v>
      </c>
      <c r="BI28" s="17"/>
      <c r="BJ28" s="17">
        <v>0</v>
      </c>
      <c r="BK28" s="17"/>
      <c r="BL28" s="17">
        <v>5.9179886129877499E-3</v>
      </c>
      <c r="BM28" s="17">
        <v>3.8032897488796097E-2</v>
      </c>
      <c r="BN28" s="17">
        <v>5.4083989572080897E-3</v>
      </c>
      <c r="BO28" s="17">
        <v>1.5201861641074E-2</v>
      </c>
      <c r="BP28" s="17"/>
      <c r="BQ28" s="17">
        <v>2.1444506417565599E-2</v>
      </c>
      <c r="BR28" s="17">
        <v>1.34677622613059E-2</v>
      </c>
      <c r="BS28" s="17">
        <v>2.0365380077245501E-2</v>
      </c>
      <c r="BT28" s="17">
        <v>3.52590812898399E-2</v>
      </c>
      <c r="BU28" s="17">
        <v>0</v>
      </c>
      <c r="BV28" s="17">
        <v>5.2475309802523197E-3</v>
      </c>
      <c r="BW28" s="17"/>
      <c r="BX28" s="17">
        <v>2.18026321616617E-2</v>
      </c>
      <c r="BY28" s="17">
        <v>1.7390160350039999E-2</v>
      </c>
      <c r="BZ28" s="17">
        <v>1.5089693742647899E-2</v>
      </c>
      <c r="CA28" s="17">
        <v>3.33401584269091E-2</v>
      </c>
      <c r="CB28" s="17">
        <v>1.1189668941299901E-2</v>
      </c>
      <c r="CC28" s="17">
        <v>6.2144667450461802E-3</v>
      </c>
    </row>
    <row r="29" spans="2:81" x14ac:dyDescent="0.35">
      <c r="B29" s="18" t="s">
        <v>193</v>
      </c>
      <c r="C29" s="19">
        <v>7.41850602710762E-2</v>
      </c>
      <c r="D29" s="19">
        <v>7.59503894122565E-2</v>
      </c>
      <c r="E29" s="19">
        <v>7.1787065761365995E-2</v>
      </c>
      <c r="F29" s="19"/>
      <c r="G29" s="19">
        <v>6.0537362069176197E-2</v>
      </c>
      <c r="H29" s="19">
        <v>8.2313816581394694E-2</v>
      </c>
      <c r="I29" s="19">
        <v>7.2239074574399403E-2</v>
      </c>
      <c r="J29" s="19">
        <v>8.0947511563237207E-2</v>
      </c>
      <c r="K29" s="19">
        <v>9.0137459048030194E-2</v>
      </c>
      <c r="L29" s="19">
        <v>6.2021517437254398E-2</v>
      </c>
      <c r="M29" s="19"/>
      <c r="N29" s="19">
        <v>5.43039804881464E-2</v>
      </c>
      <c r="O29" s="19">
        <v>7.7615259567931402E-2</v>
      </c>
      <c r="P29" s="19">
        <v>7.9754845308619093E-2</v>
      </c>
      <c r="Q29" s="19">
        <v>8.4275690432580194E-2</v>
      </c>
      <c r="R29" s="19"/>
      <c r="S29" s="19">
        <v>6.4121082964313E-2</v>
      </c>
      <c r="T29" s="19">
        <v>6.9265786748626601E-2</v>
      </c>
      <c r="U29" s="19">
        <v>6.7547516831368504E-2</v>
      </c>
      <c r="V29" s="19">
        <v>6.0127038448845697E-2</v>
      </c>
      <c r="W29" s="19">
        <v>5.5676762194630101E-2</v>
      </c>
      <c r="X29" s="19">
        <v>9.0690932210642006E-2</v>
      </c>
      <c r="Y29" s="19">
        <v>6.0161242482740303E-2</v>
      </c>
      <c r="Z29" s="19">
        <v>4.1558320781342702E-2</v>
      </c>
      <c r="AA29" s="19">
        <v>6.4468409565322501E-2</v>
      </c>
      <c r="AB29" s="19">
        <v>0.13865077236856699</v>
      </c>
      <c r="AC29" s="19">
        <v>9.7518079222514806E-2</v>
      </c>
      <c r="AD29" s="19">
        <v>8.0257261034463401E-2</v>
      </c>
      <c r="AE29" s="19"/>
      <c r="AF29" s="19">
        <v>6.7309068360719204E-2</v>
      </c>
      <c r="AG29" s="19">
        <v>0.12078324313651401</v>
      </c>
      <c r="AH29" s="19">
        <v>9.1523654626160494E-2</v>
      </c>
      <c r="AI29" s="19">
        <v>9.8249161013064704E-2</v>
      </c>
      <c r="AJ29" s="19"/>
      <c r="AK29" s="19">
        <v>7.4339547944389406E-2</v>
      </c>
      <c r="AL29" s="19">
        <v>8.18483954194094E-2</v>
      </c>
      <c r="AM29" s="19"/>
      <c r="AN29" s="19">
        <v>7.1304756611514503E-2</v>
      </c>
      <c r="AO29" s="19">
        <v>6.5608325766895598E-2</v>
      </c>
      <c r="AP29" s="19">
        <v>6.5962476019238603E-2</v>
      </c>
      <c r="AQ29" s="19">
        <v>8.2731175123284706E-2</v>
      </c>
      <c r="AR29" s="19">
        <v>8.3825385900309399E-2</v>
      </c>
      <c r="AS29" s="19">
        <v>0.104422294165097</v>
      </c>
      <c r="AT29" s="19"/>
      <c r="AU29" s="19">
        <v>6.7215088152115701E-2</v>
      </c>
      <c r="AV29" s="19">
        <v>8.2748728491780901E-2</v>
      </c>
      <c r="AW29" s="19"/>
      <c r="AX29" s="19">
        <v>8.4146436531891397E-2</v>
      </c>
      <c r="AY29" s="19">
        <v>7.1794618967480295E-2</v>
      </c>
      <c r="AZ29" s="19"/>
      <c r="BA29" s="19">
        <v>7.4135471080185006E-2</v>
      </c>
      <c r="BB29" s="19">
        <v>6.9890429955010602E-2</v>
      </c>
      <c r="BC29" s="19"/>
      <c r="BD29" s="19">
        <v>4.8120639573750797E-2</v>
      </c>
      <c r="BE29" s="19"/>
      <c r="BF29" s="19">
        <v>4.5471256007991401E-2</v>
      </c>
      <c r="BG29" s="19"/>
      <c r="BH29" s="19">
        <v>0.11298063823245399</v>
      </c>
      <c r="BI29" s="19"/>
      <c r="BJ29" s="19">
        <v>7.7854758038053806E-2</v>
      </c>
      <c r="BK29" s="19"/>
      <c r="BL29" s="19">
        <v>0.230070124334467</v>
      </c>
      <c r="BM29" s="19">
        <v>1.18932261175538E-2</v>
      </c>
      <c r="BN29" s="19">
        <v>4.57985540411604E-2</v>
      </c>
      <c r="BO29" s="19">
        <v>7.0260758989644304E-2</v>
      </c>
      <c r="BP29" s="19"/>
      <c r="BQ29" s="19">
        <v>6.16994628376576E-2</v>
      </c>
      <c r="BR29" s="19">
        <v>4.2054569039475201E-2</v>
      </c>
      <c r="BS29" s="19">
        <v>6.4480167254119702E-2</v>
      </c>
      <c r="BT29" s="19">
        <v>7.1725427383850696E-2</v>
      </c>
      <c r="BU29" s="19">
        <v>0.115311270765102</v>
      </c>
      <c r="BV29" s="19">
        <v>0.129172382130851</v>
      </c>
      <c r="BW29" s="19"/>
      <c r="BX29" s="19">
        <v>5.9987003941565101E-2</v>
      </c>
      <c r="BY29" s="19">
        <v>5.0708978456601002E-2</v>
      </c>
      <c r="BZ29" s="19">
        <v>5.7441711471952497E-2</v>
      </c>
      <c r="CA29" s="19">
        <v>4.8013050168799601E-2</v>
      </c>
      <c r="CB29" s="19">
        <v>0.107161817354749</v>
      </c>
      <c r="CC29" s="19">
        <v>0.17985603241991499</v>
      </c>
    </row>
    <row r="30" spans="2:81" x14ac:dyDescent="0.35">
      <c r="B30" s="16"/>
    </row>
    <row r="31" spans="2:81" x14ac:dyDescent="0.35">
      <c r="B31" t="s">
        <v>90</v>
      </c>
    </row>
    <row r="32" spans="2:81" x14ac:dyDescent="0.35">
      <c r="B32" t="s">
        <v>91</v>
      </c>
    </row>
    <row r="34" spans="2:2" x14ac:dyDescent="0.35">
      <c r="B34"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CC2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538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43.5" x14ac:dyDescent="0.35">
      <c r="B9" s="18" t="s">
        <v>524</v>
      </c>
      <c r="C9" s="17">
        <v>0.49050808617578501</v>
      </c>
      <c r="D9" s="17">
        <v>0.45896122773251102</v>
      </c>
      <c r="E9" s="17">
        <v>0.522269851345459</v>
      </c>
      <c r="F9" s="17"/>
      <c r="G9" s="17">
        <v>0.32699371762729501</v>
      </c>
      <c r="H9" s="17">
        <v>0.391198508982948</v>
      </c>
      <c r="I9" s="17">
        <v>0.45009826146184301</v>
      </c>
      <c r="J9" s="17">
        <v>0.53299156990766094</v>
      </c>
      <c r="K9" s="17">
        <v>0.58569146526236504</v>
      </c>
      <c r="L9" s="17">
        <v>0.614360960710711</v>
      </c>
      <c r="M9" s="17"/>
      <c r="N9" s="17">
        <v>0.48411161933688801</v>
      </c>
      <c r="O9" s="17">
        <v>0.51930538028948703</v>
      </c>
      <c r="P9" s="17">
        <v>0.47461594563426701</v>
      </c>
      <c r="Q9" s="17">
        <v>0.47936190399001999</v>
      </c>
      <c r="R9" s="17"/>
      <c r="S9" s="17">
        <v>0.40987956984087098</v>
      </c>
      <c r="T9" s="17">
        <v>0.53853434777029996</v>
      </c>
      <c r="U9" s="17">
        <v>0.54448208096471296</v>
      </c>
      <c r="V9" s="17">
        <v>0.49861527089865698</v>
      </c>
      <c r="W9" s="17">
        <v>0.51686349345909499</v>
      </c>
      <c r="X9" s="17">
        <v>0.41655341205820101</v>
      </c>
      <c r="Y9" s="17">
        <v>0.50272649976317296</v>
      </c>
      <c r="Z9" s="17">
        <v>0.54145381006059801</v>
      </c>
      <c r="AA9" s="17">
        <v>0.50934903242654594</v>
      </c>
      <c r="AB9" s="17">
        <v>0.48981456276208402</v>
      </c>
      <c r="AC9" s="17">
        <v>0.43914570826978799</v>
      </c>
      <c r="AD9" s="17">
        <v>0.56883400607712498</v>
      </c>
      <c r="AE9" s="17"/>
      <c r="AF9" s="17">
        <v>0.48993487487094201</v>
      </c>
      <c r="AG9" s="17">
        <v>0.47515999313428597</v>
      </c>
      <c r="AH9" s="17">
        <v>0.42082631504203799</v>
      </c>
      <c r="AI9" s="17">
        <v>0.59044007257973496</v>
      </c>
      <c r="AJ9" s="17"/>
      <c r="AK9" s="17">
        <v>0.51627692929837699</v>
      </c>
      <c r="AL9" s="17">
        <v>0.47665586756506001</v>
      </c>
      <c r="AM9" s="17"/>
      <c r="AN9" s="17">
        <v>0.39884785799716799</v>
      </c>
      <c r="AO9" s="17">
        <v>0.51839358795065804</v>
      </c>
      <c r="AP9" s="17">
        <v>0.48875238136503601</v>
      </c>
      <c r="AQ9" s="17">
        <v>0.50870706844638502</v>
      </c>
      <c r="AR9" s="17">
        <v>0.58752825665538899</v>
      </c>
      <c r="AS9" s="17">
        <v>0.536129828051913</v>
      </c>
      <c r="AT9" s="17"/>
      <c r="AU9" s="17">
        <v>0.51209088378477896</v>
      </c>
      <c r="AV9" s="17">
        <v>0.46219506652404102</v>
      </c>
      <c r="AW9" s="17"/>
      <c r="AX9" s="17">
        <v>0.52184553534342804</v>
      </c>
      <c r="AY9" s="17">
        <v>0.48298800753621501</v>
      </c>
      <c r="AZ9" s="17"/>
      <c r="BA9" s="17">
        <v>0.50787821083809304</v>
      </c>
      <c r="BB9" s="17">
        <v>0.40075727821408702</v>
      </c>
      <c r="BC9" s="17"/>
      <c r="BD9" s="17">
        <v>0.51344698831885904</v>
      </c>
      <c r="BE9" s="17"/>
      <c r="BF9" s="17">
        <v>0.50994870904418499</v>
      </c>
      <c r="BG9" s="17"/>
      <c r="BH9" s="17">
        <v>0.51906107538813795</v>
      </c>
      <c r="BI9" s="17"/>
      <c r="BJ9" s="17">
        <v>0.45633853775819999</v>
      </c>
      <c r="BK9" s="17"/>
      <c r="BL9" s="17">
        <v>0.38405698769254598</v>
      </c>
      <c r="BM9" s="17">
        <v>0.50632153498393895</v>
      </c>
      <c r="BN9" s="17">
        <v>0.51822115870170604</v>
      </c>
      <c r="BO9" s="17">
        <v>0.51117761656202998</v>
      </c>
      <c r="BP9" s="17"/>
      <c r="BQ9" s="17">
        <v>0.485729663811097</v>
      </c>
      <c r="BR9" s="17">
        <v>0.558300171351237</v>
      </c>
      <c r="BS9" s="17">
        <v>0.45959981826638502</v>
      </c>
      <c r="BT9" s="17">
        <v>0.45426914567104099</v>
      </c>
      <c r="BU9" s="17">
        <v>0.48722078727524698</v>
      </c>
      <c r="BV9" s="17">
        <v>0.466629588297166</v>
      </c>
      <c r="BW9" s="17"/>
      <c r="BX9" s="17">
        <v>0.46695372647542299</v>
      </c>
      <c r="BY9" s="17">
        <v>0.53508236753604099</v>
      </c>
      <c r="BZ9" s="17">
        <v>0.50726524525837902</v>
      </c>
      <c r="CA9" s="17">
        <v>0.46931822739102402</v>
      </c>
      <c r="CB9" s="17">
        <v>0.46527723676046001</v>
      </c>
      <c r="CC9" s="17">
        <v>0.41083606589570099</v>
      </c>
    </row>
    <row r="10" spans="2:81" ht="29" x14ac:dyDescent="0.35">
      <c r="B10" s="18" t="s">
        <v>525</v>
      </c>
      <c r="C10" s="17">
        <v>0.46365661607626901</v>
      </c>
      <c r="D10" s="17">
        <v>0.44873756338319898</v>
      </c>
      <c r="E10" s="17">
        <v>0.47853219044747503</v>
      </c>
      <c r="F10" s="17"/>
      <c r="G10" s="17">
        <v>0.28638346849109297</v>
      </c>
      <c r="H10" s="17">
        <v>0.40033639371642898</v>
      </c>
      <c r="I10" s="17">
        <v>0.43411481031883098</v>
      </c>
      <c r="J10" s="17">
        <v>0.50793523184621503</v>
      </c>
      <c r="K10" s="17">
        <v>0.54683494773763297</v>
      </c>
      <c r="L10" s="17">
        <v>0.56510559995538301</v>
      </c>
      <c r="M10" s="17"/>
      <c r="N10" s="17">
        <v>0.482816194505721</v>
      </c>
      <c r="O10" s="17">
        <v>0.47441814502220198</v>
      </c>
      <c r="P10" s="17">
        <v>0.45262876156339599</v>
      </c>
      <c r="Q10" s="17">
        <v>0.43861292926144202</v>
      </c>
      <c r="R10" s="17"/>
      <c r="S10" s="17">
        <v>0.37759566115306997</v>
      </c>
      <c r="T10" s="17">
        <v>0.50922093391359202</v>
      </c>
      <c r="U10" s="17">
        <v>0.55312059039903305</v>
      </c>
      <c r="V10" s="17">
        <v>0.48552857369331698</v>
      </c>
      <c r="W10" s="17">
        <v>0.49237988773145003</v>
      </c>
      <c r="X10" s="17">
        <v>0.43547084188903901</v>
      </c>
      <c r="Y10" s="17">
        <v>0.481569032069111</v>
      </c>
      <c r="Z10" s="17">
        <v>0.42146416656638103</v>
      </c>
      <c r="AA10" s="17">
        <v>0.46892924942854702</v>
      </c>
      <c r="AB10" s="17">
        <v>0.46347097953730898</v>
      </c>
      <c r="AC10" s="17">
        <v>0.41097495507165399</v>
      </c>
      <c r="AD10" s="17">
        <v>0.45865240888746101</v>
      </c>
      <c r="AE10" s="17"/>
      <c r="AF10" s="17">
        <v>0.46980757769801801</v>
      </c>
      <c r="AG10" s="17">
        <v>0.461425420997436</v>
      </c>
      <c r="AH10" s="17">
        <v>0.421449513388993</v>
      </c>
      <c r="AI10" s="17">
        <v>0.43390633778846099</v>
      </c>
      <c r="AJ10" s="17"/>
      <c r="AK10" s="17">
        <v>0.43962386066690901</v>
      </c>
      <c r="AL10" s="17">
        <v>0.462225881778554</v>
      </c>
      <c r="AM10" s="17"/>
      <c r="AN10" s="17">
        <v>0.37752165555678102</v>
      </c>
      <c r="AO10" s="17">
        <v>0.48427018684824003</v>
      </c>
      <c r="AP10" s="17">
        <v>0.48218395871146402</v>
      </c>
      <c r="AQ10" s="17">
        <v>0.49026109088306502</v>
      </c>
      <c r="AR10" s="17">
        <v>0.55482535193040805</v>
      </c>
      <c r="AS10" s="17">
        <v>0.44967064733217599</v>
      </c>
      <c r="AT10" s="17"/>
      <c r="AU10" s="17">
        <v>0.48398770070577202</v>
      </c>
      <c r="AV10" s="17">
        <v>0.43552861460131098</v>
      </c>
      <c r="AW10" s="17"/>
      <c r="AX10" s="17">
        <v>0.47235069590708201</v>
      </c>
      <c r="AY10" s="17">
        <v>0.46157028914912701</v>
      </c>
      <c r="AZ10" s="17"/>
      <c r="BA10" s="17">
        <v>0.48597186771481798</v>
      </c>
      <c r="BB10" s="17">
        <v>0.34848509183367299</v>
      </c>
      <c r="BC10" s="17"/>
      <c r="BD10" s="17">
        <v>0.52512174706570103</v>
      </c>
      <c r="BE10" s="17"/>
      <c r="BF10" s="17">
        <v>0.51920936157988196</v>
      </c>
      <c r="BG10" s="17"/>
      <c r="BH10" s="17">
        <v>0.47496448617342202</v>
      </c>
      <c r="BI10" s="17"/>
      <c r="BJ10" s="17">
        <v>0.46949984645397902</v>
      </c>
      <c r="BK10" s="17"/>
      <c r="BL10" s="17">
        <v>0.217635936251628</v>
      </c>
      <c r="BM10" s="17">
        <v>0.54869168653429401</v>
      </c>
      <c r="BN10" s="17">
        <v>0.53864997754765798</v>
      </c>
      <c r="BO10" s="17">
        <v>0.45124951383317302</v>
      </c>
      <c r="BP10" s="17"/>
      <c r="BQ10" s="17">
        <v>0.45051072416447602</v>
      </c>
      <c r="BR10" s="17">
        <v>0.57857552721398298</v>
      </c>
      <c r="BS10" s="17">
        <v>0.44754238219936698</v>
      </c>
      <c r="BT10" s="17">
        <v>0.47088396215001399</v>
      </c>
      <c r="BU10" s="17">
        <v>0.39322727507084998</v>
      </c>
      <c r="BV10" s="17">
        <v>0.39740753451514099</v>
      </c>
      <c r="BW10" s="17"/>
      <c r="BX10" s="17">
        <v>0.43970298682818998</v>
      </c>
      <c r="BY10" s="17">
        <v>0.535647450875817</v>
      </c>
      <c r="BZ10" s="17">
        <v>0.49232755391531502</v>
      </c>
      <c r="CA10" s="17">
        <v>0.480095747296719</v>
      </c>
      <c r="CB10" s="17">
        <v>0.34115466399857097</v>
      </c>
      <c r="CC10" s="17">
        <v>0.36162886675789602</v>
      </c>
    </row>
    <row r="11" spans="2:81" ht="29" x14ac:dyDescent="0.35">
      <c r="B11" s="18" t="s">
        <v>526</v>
      </c>
      <c r="C11" s="17">
        <v>0.41930692366556799</v>
      </c>
      <c r="D11" s="17">
        <v>0.41124775897391702</v>
      </c>
      <c r="E11" s="17">
        <v>0.42722995138921499</v>
      </c>
      <c r="F11" s="17"/>
      <c r="G11" s="17">
        <v>0.278617509121108</v>
      </c>
      <c r="H11" s="17">
        <v>0.319536339321559</v>
      </c>
      <c r="I11" s="17">
        <v>0.37798964406198299</v>
      </c>
      <c r="J11" s="17">
        <v>0.44823726543207298</v>
      </c>
      <c r="K11" s="17">
        <v>0.50501189713322803</v>
      </c>
      <c r="L11" s="17">
        <v>0.54648714048639602</v>
      </c>
      <c r="M11" s="17"/>
      <c r="N11" s="17">
        <v>0.42794477881616499</v>
      </c>
      <c r="O11" s="17">
        <v>0.425086101767855</v>
      </c>
      <c r="P11" s="17">
        <v>0.40264824864247201</v>
      </c>
      <c r="Q11" s="17">
        <v>0.42035651038732003</v>
      </c>
      <c r="R11" s="17"/>
      <c r="S11" s="17">
        <v>0.35968683725433098</v>
      </c>
      <c r="T11" s="17">
        <v>0.45791269290648801</v>
      </c>
      <c r="U11" s="17">
        <v>0.43839602184843501</v>
      </c>
      <c r="V11" s="17">
        <v>0.40933197739072902</v>
      </c>
      <c r="W11" s="17">
        <v>0.43200382275507399</v>
      </c>
      <c r="X11" s="17">
        <v>0.41982261075914301</v>
      </c>
      <c r="Y11" s="17">
        <v>0.44183554846929701</v>
      </c>
      <c r="Z11" s="17">
        <v>0.40015431771769</v>
      </c>
      <c r="AA11" s="17">
        <v>0.44055618349494102</v>
      </c>
      <c r="AB11" s="17">
        <v>0.41089879581239203</v>
      </c>
      <c r="AC11" s="17">
        <v>0.37790943658165799</v>
      </c>
      <c r="AD11" s="17">
        <v>0.45983273174996397</v>
      </c>
      <c r="AE11" s="17"/>
      <c r="AF11" s="17">
        <v>0.42832526072757798</v>
      </c>
      <c r="AG11" s="17">
        <v>0.41942463790165002</v>
      </c>
      <c r="AH11" s="17">
        <v>0.364752074664347</v>
      </c>
      <c r="AI11" s="17">
        <v>0.46135989934116001</v>
      </c>
      <c r="AJ11" s="17"/>
      <c r="AK11" s="17">
        <v>0.34109071918898398</v>
      </c>
      <c r="AL11" s="17">
        <v>0.41064662098257598</v>
      </c>
      <c r="AM11" s="17"/>
      <c r="AN11" s="17">
        <v>0.34217984071661001</v>
      </c>
      <c r="AO11" s="17">
        <v>0.450186943635009</v>
      </c>
      <c r="AP11" s="17">
        <v>0.42396762990279302</v>
      </c>
      <c r="AQ11" s="17">
        <v>0.43233343668047097</v>
      </c>
      <c r="AR11" s="17">
        <v>0.49661521452171797</v>
      </c>
      <c r="AS11" s="17">
        <v>0.41930947652865902</v>
      </c>
      <c r="AT11" s="17"/>
      <c r="AU11" s="17">
        <v>0.44736702200789802</v>
      </c>
      <c r="AV11" s="17">
        <v>0.38138431539062201</v>
      </c>
      <c r="AW11" s="17"/>
      <c r="AX11" s="17">
        <v>0.44193442599356703</v>
      </c>
      <c r="AY11" s="17">
        <v>0.41387697957492797</v>
      </c>
      <c r="AZ11" s="17"/>
      <c r="BA11" s="17">
        <v>0.43544098292833899</v>
      </c>
      <c r="BB11" s="17">
        <v>0.33846819112399801</v>
      </c>
      <c r="BC11" s="17"/>
      <c r="BD11" s="17">
        <v>0.477597023123772</v>
      </c>
      <c r="BE11" s="17"/>
      <c r="BF11" s="17">
        <v>0.47040774968640298</v>
      </c>
      <c r="BG11" s="17"/>
      <c r="BH11" s="17">
        <v>0.43688596237761901</v>
      </c>
      <c r="BI11" s="17"/>
      <c r="BJ11" s="17">
        <v>0.38692834641325702</v>
      </c>
      <c r="BK11" s="17"/>
      <c r="BL11" s="17">
        <v>0.19958732406249999</v>
      </c>
      <c r="BM11" s="17">
        <v>0.49697715765317702</v>
      </c>
      <c r="BN11" s="17">
        <v>0.49241872620845001</v>
      </c>
      <c r="BO11" s="17">
        <v>0.40001168933575099</v>
      </c>
      <c r="BP11" s="17"/>
      <c r="BQ11" s="17">
        <v>0.40649439132958698</v>
      </c>
      <c r="BR11" s="17">
        <v>0.54758151657126597</v>
      </c>
      <c r="BS11" s="17">
        <v>0.39398528704611602</v>
      </c>
      <c r="BT11" s="17">
        <v>0.39719131445991901</v>
      </c>
      <c r="BU11" s="17">
        <v>0.365082372093954</v>
      </c>
      <c r="BV11" s="17">
        <v>0.34813429034938698</v>
      </c>
      <c r="BW11" s="17"/>
      <c r="BX11" s="17">
        <v>0.40146321273512198</v>
      </c>
      <c r="BY11" s="17">
        <v>0.49839575617332199</v>
      </c>
      <c r="BZ11" s="17">
        <v>0.45718964474824703</v>
      </c>
      <c r="CA11" s="17">
        <v>0.43326930785669998</v>
      </c>
      <c r="CB11" s="17">
        <v>0.29999632656464398</v>
      </c>
      <c r="CC11" s="17">
        <v>0.27766889815476398</v>
      </c>
    </row>
    <row r="12" spans="2:81" ht="29" x14ac:dyDescent="0.35">
      <c r="B12" s="18" t="s">
        <v>527</v>
      </c>
      <c r="C12" s="17">
        <v>0.411771700765723</v>
      </c>
      <c r="D12" s="17">
        <v>0.39969341238379102</v>
      </c>
      <c r="E12" s="17">
        <v>0.42360641673288701</v>
      </c>
      <c r="F12" s="17"/>
      <c r="G12" s="17">
        <v>0.304824995220568</v>
      </c>
      <c r="H12" s="17">
        <v>0.34276953791065501</v>
      </c>
      <c r="I12" s="17">
        <v>0.37247760995990598</v>
      </c>
      <c r="J12" s="17">
        <v>0.43936487296283799</v>
      </c>
      <c r="K12" s="17">
        <v>0.48330534070725001</v>
      </c>
      <c r="L12" s="17">
        <v>0.50047649988199105</v>
      </c>
      <c r="M12" s="17"/>
      <c r="N12" s="17">
        <v>0.40656313872385802</v>
      </c>
      <c r="O12" s="17">
        <v>0.41767708426165601</v>
      </c>
      <c r="P12" s="17">
        <v>0.41556827997752799</v>
      </c>
      <c r="Q12" s="17">
        <v>0.40542385034380002</v>
      </c>
      <c r="R12" s="17"/>
      <c r="S12" s="17">
        <v>0.35521364962956198</v>
      </c>
      <c r="T12" s="17">
        <v>0.464005471841752</v>
      </c>
      <c r="U12" s="17">
        <v>0.42673542853662899</v>
      </c>
      <c r="V12" s="17">
        <v>0.41651353656951001</v>
      </c>
      <c r="W12" s="17">
        <v>0.42051762998825398</v>
      </c>
      <c r="X12" s="17">
        <v>0.42211166324000199</v>
      </c>
      <c r="Y12" s="17">
        <v>0.40517663995029302</v>
      </c>
      <c r="Z12" s="17">
        <v>0.45085859134360201</v>
      </c>
      <c r="AA12" s="17">
        <v>0.44431206901250397</v>
      </c>
      <c r="AB12" s="17">
        <v>0.35493596895951701</v>
      </c>
      <c r="AC12" s="17">
        <v>0.36237738423764598</v>
      </c>
      <c r="AD12" s="17">
        <v>0.44276577178861098</v>
      </c>
      <c r="AE12" s="17"/>
      <c r="AF12" s="17">
        <v>0.41726067229179498</v>
      </c>
      <c r="AG12" s="17">
        <v>0.35639320137293201</v>
      </c>
      <c r="AH12" s="17">
        <v>0.35089789275216199</v>
      </c>
      <c r="AI12" s="17">
        <v>0.465088488962137</v>
      </c>
      <c r="AJ12" s="17"/>
      <c r="AK12" s="17">
        <v>0.43159179018681099</v>
      </c>
      <c r="AL12" s="17">
        <v>0.40535359963851803</v>
      </c>
      <c r="AM12" s="17"/>
      <c r="AN12" s="17">
        <v>0.35531874842939398</v>
      </c>
      <c r="AO12" s="17">
        <v>0.43865040110314402</v>
      </c>
      <c r="AP12" s="17">
        <v>0.39688114576125899</v>
      </c>
      <c r="AQ12" s="17">
        <v>0.43232015576117899</v>
      </c>
      <c r="AR12" s="17">
        <v>0.46905297237502303</v>
      </c>
      <c r="AS12" s="17">
        <v>0.39314688900449901</v>
      </c>
      <c r="AT12" s="17"/>
      <c r="AU12" s="17">
        <v>0.43231421805742298</v>
      </c>
      <c r="AV12" s="17">
        <v>0.38484922746785799</v>
      </c>
      <c r="AW12" s="17"/>
      <c r="AX12" s="17">
        <v>0.43748487163974198</v>
      </c>
      <c r="AY12" s="17">
        <v>0.40560128574531501</v>
      </c>
      <c r="AZ12" s="17"/>
      <c r="BA12" s="17">
        <v>0.42343121380821802</v>
      </c>
      <c r="BB12" s="17">
        <v>0.353969822761458</v>
      </c>
      <c r="BC12" s="17"/>
      <c r="BD12" s="17">
        <v>0.43682113304024101</v>
      </c>
      <c r="BE12" s="17"/>
      <c r="BF12" s="17">
        <v>0.44996342367827602</v>
      </c>
      <c r="BG12" s="17"/>
      <c r="BH12" s="17">
        <v>0.39429760301965799</v>
      </c>
      <c r="BI12" s="17"/>
      <c r="BJ12" s="17">
        <v>0.349766093451991</v>
      </c>
      <c r="BK12" s="17"/>
      <c r="BL12" s="17">
        <v>0.32998087878411603</v>
      </c>
      <c r="BM12" s="17">
        <v>0.45599628882854298</v>
      </c>
      <c r="BN12" s="17">
        <v>0.40792756492687998</v>
      </c>
      <c r="BO12" s="17">
        <v>0.42206379126445398</v>
      </c>
      <c r="BP12" s="17"/>
      <c r="BQ12" s="17">
        <v>0.421781463998537</v>
      </c>
      <c r="BR12" s="17">
        <v>0.46645606039799697</v>
      </c>
      <c r="BS12" s="17">
        <v>0.37835708586713901</v>
      </c>
      <c r="BT12" s="17">
        <v>0.369723588541987</v>
      </c>
      <c r="BU12" s="17">
        <v>0.411786894319286</v>
      </c>
      <c r="BV12" s="17">
        <v>0.38181506525694398</v>
      </c>
      <c r="BW12" s="17"/>
      <c r="BX12" s="17">
        <v>0.42026901553064799</v>
      </c>
      <c r="BY12" s="17">
        <v>0.44423692134709403</v>
      </c>
      <c r="BZ12" s="17">
        <v>0.41903944311562902</v>
      </c>
      <c r="CA12" s="17">
        <v>0.41164921164129098</v>
      </c>
      <c r="CB12" s="17">
        <v>0.40737125808252</v>
      </c>
      <c r="CC12" s="17">
        <v>0.33344498569999098</v>
      </c>
    </row>
    <row r="13" spans="2:81" ht="43.5" x14ac:dyDescent="0.35">
      <c r="B13" s="18" t="s">
        <v>528</v>
      </c>
      <c r="C13" s="17">
        <v>0.40309763567666401</v>
      </c>
      <c r="D13" s="17">
        <v>0.37723234090819602</v>
      </c>
      <c r="E13" s="17">
        <v>0.42939032372647601</v>
      </c>
      <c r="F13" s="17"/>
      <c r="G13" s="17">
        <v>0.33343097211515299</v>
      </c>
      <c r="H13" s="17">
        <v>0.33796458550992697</v>
      </c>
      <c r="I13" s="17">
        <v>0.39773183745491503</v>
      </c>
      <c r="J13" s="17">
        <v>0.41053906487108799</v>
      </c>
      <c r="K13" s="17">
        <v>0.45519122851150101</v>
      </c>
      <c r="L13" s="17">
        <v>0.46569494517665799</v>
      </c>
      <c r="M13" s="17"/>
      <c r="N13" s="17">
        <v>0.41832507222128101</v>
      </c>
      <c r="O13" s="17">
        <v>0.40784216841084298</v>
      </c>
      <c r="P13" s="17">
        <v>0.38730145550662598</v>
      </c>
      <c r="Q13" s="17">
        <v>0.393144866713175</v>
      </c>
      <c r="R13" s="17"/>
      <c r="S13" s="17">
        <v>0.38912783352455499</v>
      </c>
      <c r="T13" s="17">
        <v>0.40911854854962398</v>
      </c>
      <c r="U13" s="17">
        <v>0.424701838761949</v>
      </c>
      <c r="V13" s="17">
        <v>0.41156931526191498</v>
      </c>
      <c r="W13" s="17">
        <v>0.396394290510521</v>
      </c>
      <c r="X13" s="17">
        <v>0.39487991077582202</v>
      </c>
      <c r="Y13" s="17">
        <v>0.39186972228398498</v>
      </c>
      <c r="Z13" s="17">
        <v>0.382728197281822</v>
      </c>
      <c r="AA13" s="17">
        <v>0.38215125868100902</v>
      </c>
      <c r="AB13" s="17">
        <v>0.42258358263271301</v>
      </c>
      <c r="AC13" s="17">
        <v>0.42122533501981901</v>
      </c>
      <c r="AD13" s="17">
        <v>0.44469954140768703</v>
      </c>
      <c r="AE13" s="17"/>
      <c r="AF13" s="17">
        <v>0.39351193092044101</v>
      </c>
      <c r="AG13" s="17">
        <v>0.41942034958260099</v>
      </c>
      <c r="AH13" s="17">
        <v>0.44370528292580103</v>
      </c>
      <c r="AI13" s="17">
        <v>0.44521238041584699</v>
      </c>
      <c r="AJ13" s="17"/>
      <c r="AK13" s="17">
        <v>0.44361376735154401</v>
      </c>
      <c r="AL13" s="17">
        <v>0.39392488030138201</v>
      </c>
      <c r="AM13" s="17"/>
      <c r="AN13" s="17">
        <v>0.38998658446435402</v>
      </c>
      <c r="AO13" s="17">
        <v>0.38909595113134399</v>
      </c>
      <c r="AP13" s="17">
        <v>0.38059169495098299</v>
      </c>
      <c r="AQ13" s="17">
        <v>0.410158628338957</v>
      </c>
      <c r="AR13" s="17">
        <v>0.47722655377028</v>
      </c>
      <c r="AS13" s="17">
        <v>0.41591821186439298</v>
      </c>
      <c r="AT13" s="17"/>
      <c r="AU13" s="17">
        <v>0.42824468026526602</v>
      </c>
      <c r="AV13" s="17">
        <v>0.37021134744526901</v>
      </c>
      <c r="AW13" s="17"/>
      <c r="AX13" s="17">
        <v>0.42464119196581002</v>
      </c>
      <c r="AY13" s="17">
        <v>0.39792780718795401</v>
      </c>
      <c r="AZ13" s="17"/>
      <c r="BA13" s="17">
        <v>0.410031744952286</v>
      </c>
      <c r="BB13" s="17">
        <v>0.36968214265786098</v>
      </c>
      <c r="BC13" s="17"/>
      <c r="BD13" s="17">
        <v>0.43384093186327199</v>
      </c>
      <c r="BE13" s="17"/>
      <c r="BF13" s="17">
        <v>0.43009350449033401</v>
      </c>
      <c r="BG13" s="17"/>
      <c r="BH13" s="17">
        <v>0.42078271885953</v>
      </c>
      <c r="BI13" s="17"/>
      <c r="BJ13" s="17">
        <v>0.483938042466527</v>
      </c>
      <c r="BK13" s="17"/>
      <c r="BL13" s="17">
        <v>0.265145249923466</v>
      </c>
      <c r="BM13" s="17">
        <v>0.46793514363977701</v>
      </c>
      <c r="BN13" s="17">
        <v>0.39698595707145901</v>
      </c>
      <c r="BO13" s="17">
        <v>0.42984183291106498</v>
      </c>
      <c r="BP13" s="17"/>
      <c r="BQ13" s="17">
        <v>0.43601850300049599</v>
      </c>
      <c r="BR13" s="17">
        <v>0.43809988701504499</v>
      </c>
      <c r="BS13" s="17">
        <v>0.32194349596264799</v>
      </c>
      <c r="BT13" s="17">
        <v>0.38609882564693998</v>
      </c>
      <c r="BU13" s="17">
        <v>0.35011547464826098</v>
      </c>
      <c r="BV13" s="17">
        <v>0.37290804085389001</v>
      </c>
      <c r="BW13" s="17"/>
      <c r="BX13" s="17">
        <v>0.42665324792992199</v>
      </c>
      <c r="BY13" s="17">
        <v>0.41929670233051503</v>
      </c>
      <c r="BZ13" s="17">
        <v>0.39362636797140899</v>
      </c>
      <c r="CA13" s="17">
        <v>0.43388046937021102</v>
      </c>
      <c r="CB13" s="17">
        <v>0.36522684326980698</v>
      </c>
      <c r="CC13" s="17">
        <v>0.28105274790657098</v>
      </c>
    </row>
    <row r="14" spans="2:81" ht="43.5" x14ac:dyDescent="0.35">
      <c r="B14" s="18" t="s">
        <v>529</v>
      </c>
      <c r="C14" s="17">
        <v>0.40202561083709099</v>
      </c>
      <c r="D14" s="17">
        <v>0.35462570461307802</v>
      </c>
      <c r="E14" s="17">
        <v>0.44876787555018799</v>
      </c>
      <c r="F14" s="17"/>
      <c r="G14" s="17">
        <v>0.32693028041410199</v>
      </c>
      <c r="H14" s="17">
        <v>0.35123805543375702</v>
      </c>
      <c r="I14" s="17">
        <v>0.37669274867103902</v>
      </c>
      <c r="J14" s="17">
        <v>0.43788016395427098</v>
      </c>
      <c r="K14" s="17">
        <v>0.43690741511283798</v>
      </c>
      <c r="L14" s="17">
        <v>0.461295701485882</v>
      </c>
      <c r="M14" s="17"/>
      <c r="N14" s="17">
        <v>0.41421517529994301</v>
      </c>
      <c r="O14" s="17">
        <v>0.40695632548261301</v>
      </c>
      <c r="P14" s="17">
        <v>0.40936951068478999</v>
      </c>
      <c r="Q14" s="17">
        <v>0.376722775252746</v>
      </c>
      <c r="R14" s="17"/>
      <c r="S14" s="17">
        <v>0.40645010892873901</v>
      </c>
      <c r="T14" s="17">
        <v>0.44455111262465302</v>
      </c>
      <c r="U14" s="17">
        <v>0.47237986308547603</v>
      </c>
      <c r="V14" s="17">
        <v>0.372893979356751</v>
      </c>
      <c r="W14" s="17">
        <v>0.40306831152331801</v>
      </c>
      <c r="X14" s="17">
        <v>0.38923606519109599</v>
      </c>
      <c r="Y14" s="17">
        <v>0.40009041914176202</v>
      </c>
      <c r="Z14" s="17">
        <v>0.43211525432312398</v>
      </c>
      <c r="AA14" s="17">
        <v>0.37116000687425799</v>
      </c>
      <c r="AB14" s="17">
        <v>0.32773789336860798</v>
      </c>
      <c r="AC14" s="17">
        <v>0.41270797931511199</v>
      </c>
      <c r="AD14" s="17">
        <v>0.41608893244809902</v>
      </c>
      <c r="AE14" s="17"/>
      <c r="AF14" s="17">
        <v>0.40489992963037003</v>
      </c>
      <c r="AG14" s="17">
        <v>0.334431478405678</v>
      </c>
      <c r="AH14" s="17">
        <v>0.415212869536146</v>
      </c>
      <c r="AI14" s="17">
        <v>0.42096678528211301</v>
      </c>
      <c r="AJ14" s="17"/>
      <c r="AK14" s="17">
        <v>0.43093150331081098</v>
      </c>
      <c r="AL14" s="17">
        <v>0.41695158432628099</v>
      </c>
      <c r="AM14" s="17"/>
      <c r="AN14" s="17">
        <v>0.36119778947654901</v>
      </c>
      <c r="AO14" s="17">
        <v>0.41228197740841799</v>
      </c>
      <c r="AP14" s="17">
        <v>0.39920401837917402</v>
      </c>
      <c r="AQ14" s="17">
        <v>0.39068454159264798</v>
      </c>
      <c r="AR14" s="17">
        <v>0.47338045143132201</v>
      </c>
      <c r="AS14" s="17">
        <v>0.45022111409823201</v>
      </c>
      <c r="AT14" s="17"/>
      <c r="AU14" s="17">
        <v>0.421674766246246</v>
      </c>
      <c r="AV14" s="17">
        <v>0.37553012404687502</v>
      </c>
      <c r="AW14" s="17"/>
      <c r="AX14" s="17">
        <v>0.43135931230535901</v>
      </c>
      <c r="AY14" s="17">
        <v>0.39498637351273402</v>
      </c>
      <c r="AZ14" s="17"/>
      <c r="BA14" s="17">
        <v>0.40653066842837199</v>
      </c>
      <c r="BB14" s="17">
        <v>0.37926870090987103</v>
      </c>
      <c r="BC14" s="17"/>
      <c r="BD14" s="17">
        <v>0.44396405789786603</v>
      </c>
      <c r="BE14" s="17"/>
      <c r="BF14" s="17">
        <v>0.44200772242721098</v>
      </c>
      <c r="BG14" s="17"/>
      <c r="BH14" s="17">
        <v>0.34984599036835301</v>
      </c>
      <c r="BI14" s="17"/>
      <c r="BJ14" s="17">
        <v>0.434966163002382</v>
      </c>
      <c r="BK14" s="17"/>
      <c r="BL14" s="17">
        <v>0.22522641463385701</v>
      </c>
      <c r="BM14" s="17">
        <v>0.48732264731501101</v>
      </c>
      <c r="BN14" s="17">
        <v>0.42058476483347401</v>
      </c>
      <c r="BO14" s="17">
        <v>0.40620243679705997</v>
      </c>
      <c r="BP14" s="17"/>
      <c r="BQ14" s="17">
        <v>0.42387658590755301</v>
      </c>
      <c r="BR14" s="17">
        <v>0.45264848794136903</v>
      </c>
      <c r="BS14" s="17">
        <v>0.316648546858038</v>
      </c>
      <c r="BT14" s="17">
        <v>0.42127793478866798</v>
      </c>
      <c r="BU14" s="17">
        <v>0.407465489096417</v>
      </c>
      <c r="BV14" s="17">
        <v>0.365812343906122</v>
      </c>
      <c r="BW14" s="17"/>
      <c r="BX14" s="17">
        <v>0.42569893788631502</v>
      </c>
      <c r="BY14" s="17">
        <v>0.42820613611251701</v>
      </c>
      <c r="BZ14" s="17">
        <v>0.37514779826237798</v>
      </c>
      <c r="CA14" s="17">
        <v>0.46108741788834701</v>
      </c>
      <c r="CB14" s="17">
        <v>0.42660110887944802</v>
      </c>
      <c r="CC14" s="17">
        <v>0.26279772771479498</v>
      </c>
    </row>
    <row r="15" spans="2:81" ht="43.5" x14ac:dyDescent="0.35">
      <c r="B15" s="18" t="s">
        <v>530</v>
      </c>
      <c r="C15" s="17">
        <v>0.39373704168365498</v>
      </c>
      <c r="D15" s="17">
        <v>0.37254131838196902</v>
      </c>
      <c r="E15" s="17">
        <v>0.41493091084948402</v>
      </c>
      <c r="F15" s="17"/>
      <c r="G15" s="17">
        <v>0.27573615451990702</v>
      </c>
      <c r="H15" s="17">
        <v>0.30389913891978498</v>
      </c>
      <c r="I15" s="17">
        <v>0.36669276065712397</v>
      </c>
      <c r="J15" s="17">
        <v>0.42143695781864199</v>
      </c>
      <c r="K15" s="17">
        <v>0.492580772506509</v>
      </c>
      <c r="L15" s="17">
        <v>0.47834923354019399</v>
      </c>
      <c r="M15" s="17"/>
      <c r="N15" s="17">
        <v>0.39557617775146098</v>
      </c>
      <c r="O15" s="17">
        <v>0.43506948469269502</v>
      </c>
      <c r="P15" s="17">
        <v>0.38078283128921803</v>
      </c>
      <c r="Q15" s="17">
        <v>0.36155688334923303</v>
      </c>
      <c r="R15" s="17"/>
      <c r="S15" s="17">
        <v>0.33768519545523301</v>
      </c>
      <c r="T15" s="17">
        <v>0.436139130186457</v>
      </c>
      <c r="U15" s="17">
        <v>0.37450843031311698</v>
      </c>
      <c r="V15" s="17">
        <v>0.43297108505821602</v>
      </c>
      <c r="W15" s="17">
        <v>0.41834326144369399</v>
      </c>
      <c r="X15" s="17">
        <v>0.37419417864874199</v>
      </c>
      <c r="Y15" s="17">
        <v>0.358046977761873</v>
      </c>
      <c r="Z15" s="17">
        <v>0.38218629245110303</v>
      </c>
      <c r="AA15" s="17">
        <v>0.41918015447267698</v>
      </c>
      <c r="AB15" s="17">
        <v>0.409045194873844</v>
      </c>
      <c r="AC15" s="17">
        <v>0.35629676595034399</v>
      </c>
      <c r="AD15" s="17">
        <v>0.44010440565768999</v>
      </c>
      <c r="AE15" s="17"/>
      <c r="AF15" s="17">
        <v>0.39056020163373101</v>
      </c>
      <c r="AG15" s="17">
        <v>0.40536231424275798</v>
      </c>
      <c r="AH15" s="17">
        <v>0.35720357490642701</v>
      </c>
      <c r="AI15" s="17">
        <v>0.42733774801517199</v>
      </c>
      <c r="AJ15" s="17"/>
      <c r="AK15" s="17">
        <v>0.423288743299434</v>
      </c>
      <c r="AL15" s="17">
        <v>0.38937256944632198</v>
      </c>
      <c r="AM15" s="17"/>
      <c r="AN15" s="17">
        <v>0.33522701410600197</v>
      </c>
      <c r="AO15" s="17">
        <v>0.42525495501090499</v>
      </c>
      <c r="AP15" s="17">
        <v>0.37927910093162298</v>
      </c>
      <c r="AQ15" s="17">
        <v>0.39388371460877097</v>
      </c>
      <c r="AR15" s="17">
        <v>0.47082084978095101</v>
      </c>
      <c r="AS15" s="17">
        <v>0.39103606508808197</v>
      </c>
      <c r="AT15" s="17"/>
      <c r="AU15" s="17">
        <v>0.421242311358695</v>
      </c>
      <c r="AV15" s="17">
        <v>0.35665454982914802</v>
      </c>
      <c r="AW15" s="17"/>
      <c r="AX15" s="17">
        <v>0.42171692152249401</v>
      </c>
      <c r="AY15" s="17">
        <v>0.38702268227334802</v>
      </c>
      <c r="AZ15" s="17"/>
      <c r="BA15" s="17">
        <v>0.40720413548411699</v>
      </c>
      <c r="BB15" s="17">
        <v>0.323109145093052</v>
      </c>
      <c r="BC15" s="17"/>
      <c r="BD15" s="17">
        <v>0.43294166329295802</v>
      </c>
      <c r="BE15" s="17"/>
      <c r="BF15" s="17">
        <v>0.41813550732430499</v>
      </c>
      <c r="BG15" s="17"/>
      <c r="BH15" s="17">
        <v>0.43623431855183697</v>
      </c>
      <c r="BI15" s="17"/>
      <c r="BJ15" s="17">
        <v>0.36041498158885599</v>
      </c>
      <c r="BK15" s="17"/>
      <c r="BL15" s="17">
        <v>0.27795717741207399</v>
      </c>
      <c r="BM15" s="17">
        <v>0.43677393058043901</v>
      </c>
      <c r="BN15" s="17">
        <v>0.41482578454938301</v>
      </c>
      <c r="BO15" s="17">
        <v>0.39988300395423099</v>
      </c>
      <c r="BP15" s="17"/>
      <c r="BQ15" s="17">
        <v>0.39870166239143601</v>
      </c>
      <c r="BR15" s="17">
        <v>0.452857048155759</v>
      </c>
      <c r="BS15" s="17">
        <v>0.36264586836280999</v>
      </c>
      <c r="BT15" s="17">
        <v>0.39604569478576501</v>
      </c>
      <c r="BU15" s="17">
        <v>0.34334031566585899</v>
      </c>
      <c r="BV15" s="17">
        <v>0.36516301639092202</v>
      </c>
      <c r="BW15" s="17"/>
      <c r="BX15" s="17">
        <v>0.40491490353017501</v>
      </c>
      <c r="BY15" s="17">
        <v>0.43357087731585597</v>
      </c>
      <c r="BZ15" s="17">
        <v>0.401393030230345</v>
      </c>
      <c r="CA15" s="17">
        <v>0.39800176893241102</v>
      </c>
      <c r="CB15" s="17">
        <v>0.313791499012607</v>
      </c>
      <c r="CC15" s="17">
        <v>0.30741281002750698</v>
      </c>
    </row>
    <row r="16" spans="2:81" ht="29" x14ac:dyDescent="0.35">
      <c r="B16" s="18" t="s">
        <v>531</v>
      </c>
      <c r="C16" s="17">
        <v>0.366354258227583</v>
      </c>
      <c r="D16" s="17">
        <v>0.37822598690313702</v>
      </c>
      <c r="E16" s="17">
        <v>0.355537183100057</v>
      </c>
      <c r="F16" s="17"/>
      <c r="G16" s="17">
        <v>0.27334069490427398</v>
      </c>
      <c r="H16" s="17">
        <v>0.34771536040038498</v>
      </c>
      <c r="I16" s="17">
        <v>0.38180518567748301</v>
      </c>
      <c r="J16" s="17">
        <v>0.380700581773189</v>
      </c>
      <c r="K16" s="17">
        <v>0.392152919012908</v>
      </c>
      <c r="L16" s="17">
        <v>0.40170220812944601</v>
      </c>
      <c r="M16" s="17"/>
      <c r="N16" s="17">
        <v>0.40979693327001598</v>
      </c>
      <c r="O16" s="17">
        <v>0.36770221622307497</v>
      </c>
      <c r="P16" s="17">
        <v>0.34573163619090103</v>
      </c>
      <c r="Q16" s="17">
        <v>0.33712858516519301</v>
      </c>
      <c r="R16" s="17"/>
      <c r="S16" s="17">
        <v>0.355883935212155</v>
      </c>
      <c r="T16" s="17">
        <v>0.361553756406502</v>
      </c>
      <c r="U16" s="17">
        <v>0.41602437934492098</v>
      </c>
      <c r="V16" s="17">
        <v>0.38297586286365798</v>
      </c>
      <c r="W16" s="17">
        <v>0.41521219741035498</v>
      </c>
      <c r="X16" s="17">
        <v>0.34998999490684202</v>
      </c>
      <c r="Y16" s="17">
        <v>0.39046653083459798</v>
      </c>
      <c r="Z16" s="17">
        <v>0.381978240435077</v>
      </c>
      <c r="AA16" s="17">
        <v>0.35424093081804198</v>
      </c>
      <c r="AB16" s="17">
        <v>0.32860925520638101</v>
      </c>
      <c r="AC16" s="17">
        <v>0.33951065664576602</v>
      </c>
      <c r="AD16" s="17">
        <v>0.30602798749642601</v>
      </c>
      <c r="AE16" s="17"/>
      <c r="AF16" s="17">
        <v>0.36422559318132203</v>
      </c>
      <c r="AG16" s="17">
        <v>0.35376021474540198</v>
      </c>
      <c r="AH16" s="17">
        <v>0.31645176441241502</v>
      </c>
      <c r="AI16" s="17">
        <v>0.33406290442658898</v>
      </c>
      <c r="AJ16" s="17"/>
      <c r="AK16" s="17">
        <v>0.44670177296360403</v>
      </c>
      <c r="AL16" s="17">
        <v>0.35469556891834297</v>
      </c>
      <c r="AM16" s="17"/>
      <c r="AN16" s="17">
        <v>0.35794986902528297</v>
      </c>
      <c r="AO16" s="17">
        <v>0.36671608647774201</v>
      </c>
      <c r="AP16" s="17">
        <v>0.36076775047673898</v>
      </c>
      <c r="AQ16" s="17">
        <v>0.35494099093861198</v>
      </c>
      <c r="AR16" s="17">
        <v>0.41634004588430601</v>
      </c>
      <c r="AS16" s="17">
        <v>0.35509606157525497</v>
      </c>
      <c r="AT16" s="17"/>
      <c r="AU16" s="17">
        <v>0.377323273430066</v>
      </c>
      <c r="AV16" s="17">
        <v>0.35222102288636598</v>
      </c>
      <c r="AW16" s="17"/>
      <c r="AX16" s="17">
        <v>0.32879455825326398</v>
      </c>
      <c r="AY16" s="17">
        <v>0.37536749654109502</v>
      </c>
      <c r="AZ16" s="17"/>
      <c r="BA16" s="17">
        <v>0.36489807883000602</v>
      </c>
      <c r="BB16" s="17">
        <v>0.37800896591401101</v>
      </c>
      <c r="BC16" s="17"/>
      <c r="BD16" s="17">
        <v>0.41655819969144697</v>
      </c>
      <c r="BE16" s="17"/>
      <c r="BF16" s="17">
        <v>0.40142566604198598</v>
      </c>
      <c r="BG16" s="17"/>
      <c r="BH16" s="17">
        <v>0.36321849800723599</v>
      </c>
      <c r="BI16" s="17"/>
      <c r="BJ16" s="17">
        <v>0.33462463372486401</v>
      </c>
      <c r="BK16" s="17"/>
      <c r="BL16" s="17">
        <v>0.14860006109339699</v>
      </c>
      <c r="BM16" s="17">
        <v>0.48893379008538701</v>
      </c>
      <c r="BN16" s="17">
        <v>0.391089026618122</v>
      </c>
      <c r="BO16" s="17">
        <v>0.35194807429536601</v>
      </c>
      <c r="BP16" s="17"/>
      <c r="BQ16" s="17">
        <v>0.38625430202280298</v>
      </c>
      <c r="BR16" s="17">
        <v>0.44932833074988998</v>
      </c>
      <c r="BS16" s="17">
        <v>0.29135122609384301</v>
      </c>
      <c r="BT16" s="17">
        <v>0.34272887458683898</v>
      </c>
      <c r="BU16" s="17">
        <v>0.33784250218190698</v>
      </c>
      <c r="BV16" s="17">
        <v>0.33790615692707698</v>
      </c>
      <c r="BW16" s="17"/>
      <c r="BX16" s="17">
        <v>0.40029359818993099</v>
      </c>
      <c r="BY16" s="17">
        <v>0.449727963481657</v>
      </c>
      <c r="BZ16" s="17">
        <v>0.34297798289889098</v>
      </c>
      <c r="CA16" s="17">
        <v>0.38594360912602399</v>
      </c>
      <c r="CB16" s="17">
        <v>0.32397021023223699</v>
      </c>
      <c r="CC16" s="17">
        <v>0.24910498150563501</v>
      </c>
    </row>
    <row r="17" spans="2:81" ht="29" x14ac:dyDescent="0.35">
      <c r="B17" s="18" t="s">
        <v>532</v>
      </c>
      <c r="C17" s="17">
        <v>0.341018463035337</v>
      </c>
      <c r="D17" s="17">
        <v>0.34026146269582402</v>
      </c>
      <c r="E17" s="17">
        <v>0.34240036840274002</v>
      </c>
      <c r="F17" s="17"/>
      <c r="G17" s="17">
        <v>0.22475985906663301</v>
      </c>
      <c r="H17" s="17">
        <v>0.28148813543740198</v>
      </c>
      <c r="I17" s="17">
        <v>0.31700323552300502</v>
      </c>
      <c r="J17" s="17">
        <v>0.359300380010113</v>
      </c>
      <c r="K17" s="17">
        <v>0.43808693754804201</v>
      </c>
      <c r="L17" s="17">
        <v>0.406184296450598</v>
      </c>
      <c r="M17" s="17"/>
      <c r="N17" s="17">
        <v>0.34818246741922698</v>
      </c>
      <c r="O17" s="17">
        <v>0.35515311715790698</v>
      </c>
      <c r="P17" s="17">
        <v>0.332031001070618</v>
      </c>
      <c r="Q17" s="17">
        <v>0.32699675148307999</v>
      </c>
      <c r="R17" s="17"/>
      <c r="S17" s="17">
        <v>0.29872506474685501</v>
      </c>
      <c r="T17" s="17">
        <v>0.34394844277845699</v>
      </c>
      <c r="U17" s="17">
        <v>0.36007826102708101</v>
      </c>
      <c r="V17" s="17">
        <v>0.36659733822287199</v>
      </c>
      <c r="W17" s="17">
        <v>0.35009445215937701</v>
      </c>
      <c r="X17" s="17">
        <v>0.32240298649193</v>
      </c>
      <c r="Y17" s="17">
        <v>0.35027286087694598</v>
      </c>
      <c r="Z17" s="17">
        <v>0.35457868027526102</v>
      </c>
      <c r="AA17" s="17">
        <v>0.337310451296091</v>
      </c>
      <c r="AB17" s="17">
        <v>0.358023229442127</v>
      </c>
      <c r="AC17" s="17">
        <v>0.32147882455700999</v>
      </c>
      <c r="AD17" s="17">
        <v>0.38516761696211399</v>
      </c>
      <c r="AE17" s="17"/>
      <c r="AF17" s="17">
        <v>0.33215582872798899</v>
      </c>
      <c r="AG17" s="17">
        <v>0.374318339618743</v>
      </c>
      <c r="AH17" s="17">
        <v>0.35118078718291401</v>
      </c>
      <c r="AI17" s="17">
        <v>0.41346204902697598</v>
      </c>
      <c r="AJ17" s="17"/>
      <c r="AK17" s="17">
        <v>0.36168133921572398</v>
      </c>
      <c r="AL17" s="17">
        <v>0.328625001728095</v>
      </c>
      <c r="AM17" s="17"/>
      <c r="AN17" s="17">
        <v>0.31062410741009899</v>
      </c>
      <c r="AO17" s="17">
        <v>0.35999242909491602</v>
      </c>
      <c r="AP17" s="17">
        <v>0.33004743816259902</v>
      </c>
      <c r="AQ17" s="17">
        <v>0.33912646165514398</v>
      </c>
      <c r="AR17" s="17">
        <v>0.385722729488373</v>
      </c>
      <c r="AS17" s="17">
        <v>0.32631300616528602</v>
      </c>
      <c r="AT17" s="17"/>
      <c r="AU17" s="17">
        <v>0.35717841405999501</v>
      </c>
      <c r="AV17" s="17">
        <v>0.319889562113718</v>
      </c>
      <c r="AW17" s="17"/>
      <c r="AX17" s="17">
        <v>0.35588635980314398</v>
      </c>
      <c r="AY17" s="17">
        <v>0.337450599157815</v>
      </c>
      <c r="AZ17" s="17"/>
      <c r="BA17" s="17">
        <v>0.35341043274644302</v>
      </c>
      <c r="BB17" s="17">
        <v>0.28176983922608001</v>
      </c>
      <c r="BC17" s="17"/>
      <c r="BD17" s="17">
        <v>0.36369828742906202</v>
      </c>
      <c r="BE17" s="17"/>
      <c r="BF17" s="17">
        <v>0.34770361821214002</v>
      </c>
      <c r="BG17" s="17"/>
      <c r="BH17" s="17">
        <v>0.39042132507702498</v>
      </c>
      <c r="BI17" s="17"/>
      <c r="BJ17" s="17">
        <v>0.337082681644502</v>
      </c>
      <c r="BK17" s="17"/>
      <c r="BL17" s="17">
        <v>0.241710441245889</v>
      </c>
      <c r="BM17" s="17">
        <v>0.387286804655329</v>
      </c>
      <c r="BN17" s="17">
        <v>0.344631505948371</v>
      </c>
      <c r="BO17" s="17">
        <v>0.352210294187696</v>
      </c>
      <c r="BP17" s="17"/>
      <c r="BQ17" s="17">
        <v>0.35936948396652502</v>
      </c>
      <c r="BR17" s="17">
        <v>0.40493413317096399</v>
      </c>
      <c r="BS17" s="17">
        <v>0.25019791545098302</v>
      </c>
      <c r="BT17" s="17">
        <v>0.33506377033523999</v>
      </c>
      <c r="BU17" s="17">
        <v>0.34992625006727601</v>
      </c>
      <c r="BV17" s="17">
        <v>0.282814143614321</v>
      </c>
      <c r="BW17" s="17"/>
      <c r="BX17" s="17">
        <v>0.35176151307327902</v>
      </c>
      <c r="BY17" s="17">
        <v>0.399176041244448</v>
      </c>
      <c r="BZ17" s="17">
        <v>0.30629315722031902</v>
      </c>
      <c r="CA17" s="17">
        <v>0.33493744910455903</v>
      </c>
      <c r="CB17" s="17">
        <v>0.36309023140421498</v>
      </c>
      <c r="CC17" s="17">
        <v>0.232693127364375</v>
      </c>
    </row>
    <row r="18" spans="2:81" ht="58" x14ac:dyDescent="0.35">
      <c r="B18" s="18" t="s">
        <v>533</v>
      </c>
      <c r="C18" s="17">
        <v>0.31006542292447598</v>
      </c>
      <c r="D18" s="17">
        <v>0.30922519771316498</v>
      </c>
      <c r="E18" s="17">
        <v>0.31147930686254699</v>
      </c>
      <c r="F18" s="17"/>
      <c r="G18" s="17">
        <v>0.260108740449771</v>
      </c>
      <c r="H18" s="17">
        <v>0.29570098145460799</v>
      </c>
      <c r="I18" s="17">
        <v>0.305272539776064</v>
      </c>
      <c r="J18" s="17">
        <v>0.32005004112683499</v>
      </c>
      <c r="K18" s="17">
        <v>0.32601873233574302</v>
      </c>
      <c r="L18" s="17">
        <v>0.33999351671685502</v>
      </c>
      <c r="M18" s="17"/>
      <c r="N18" s="17">
        <v>0.35572084315637598</v>
      </c>
      <c r="O18" s="17">
        <v>0.29383414185746298</v>
      </c>
      <c r="P18" s="17">
        <v>0.30118999955820702</v>
      </c>
      <c r="Q18" s="17">
        <v>0.286569010125441</v>
      </c>
      <c r="R18" s="17"/>
      <c r="S18" s="17">
        <v>0.33436170879134802</v>
      </c>
      <c r="T18" s="17">
        <v>0.317551382587836</v>
      </c>
      <c r="U18" s="17">
        <v>0.33481834217350298</v>
      </c>
      <c r="V18" s="17">
        <v>0.29034834427471301</v>
      </c>
      <c r="W18" s="17">
        <v>0.333908787946187</v>
      </c>
      <c r="X18" s="17">
        <v>0.28781089015153799</v>
      </c>
      <c r="Y18" s="17">
        <v>0.294117171013691</v>
      </c>
      <c r="Z18" s="17">
        <v>0.34179076629257199</v>
      </c>
      <c r="AA18" s="17">
        <v>0.30482184276581398</v>
      </c>
      <c r="AB18" s="17">
        <v>0.27441060338429002</v>
      </c>
      <c r="AC18" s="17">
        <v>0.29470414600670702</v>
      </c>
      <c r="AD18" s="17">
        <v>0.32054351452736701</v>
      </c>
      <c r="AE18" s="17"/>
      <c r="AF18" s="17">
        <v>0.31140094696579701</v>
      </c>
      <c r="AG18" s="17">
        <v>0.266367593699603</v>
      </c>
      <c r="AH18" s="17">
        <v>0.29376758544189702</v>
      </c>
      <c r="AI18" s="17">
        <v>0.34730040422566399</v>
      </c>
      <c r="AJ18" s="17"/>
      <c r="AK18" s="17">
        <v>0.33951177594704202</v>
      </c>
      <c r="AL18" s="17">
        <v>0.30040310108851198</v>
      </c>
      <c r="AM18" s="17"/>
      <c r="AN18" s="17">
        <v>0.31396112986935898</v>
      </c>
      <c r="AO18" s="17">
        <v>0.32730326152229</v>
      </c>
      <c r="AP18" s="17">
        <v>0.30060106739479597</v>
      </c>
      <c r="AQ18" s="17">
        <v>0.28846904750519198</v>
      </c>
      <c r="AR18" s="17">
        <v>0.31976307448698099</v>
      </c>
      <c r="AS18" s="17">
        <v>0.28000855533395103</v>
      </c>
      <c r="AT18" s="17"/>
      <c r="AU18" s="17">
        <v>0.32778512897476902</v>
      </c>
      <c r="AV18" s="17">
        <v>0.28666896478956599</v>
      </c>
      <c r="AW18" s="17"/>
      <c r="AX18" s="17">
        <v>0.32274041134339798</v>
      </c>
      <c r="AY18" s="17">
        <v>0.30702379343012798</v>
      </c>
      <c r="AZ18" s="17"/>
      <c r="BA18" s="17">
        <v>0.31171717606078803</v>
      </c>
      <c r="BB18" s="17">
        <v>0.299939584245904</v>
      </c>
      <c r="BC18" s="17"/>
      <c r="BD18" s="17">
        <v>0.35230801211078799</v>
      </c>
      <c r="BE18" s="17"/>
      <c r="BF18" s="17">
        <v>0.33237499462468201</v>
      </c>
      <c r="BG18" s="17"/>
      <c r="BH18" s="17">
        <v>0.303153903949963</v>
      </c>
      <c r="BI18" s="17"/>
      <c r="BJ18" s="17">
        <v>0.30487326635199602</v>
      </c>
      <c r="BK18" s="17"/>
      <c r="BL18" s="17">
        <v>0.16019697488700299</v>
      </c>
      <c r="BM18" s="17">
        <v>0.431020475083713</v>
      </c>
      <c r="BN18" s="17">
        <v>0.297999090272554</v>
      </c>
      <c r="BO18" s="17">
        <v>0.29421150601132001</v>
      </c>
      <c r="BP18" s="17"/>
      <c r="BQ18" s="17">
        <v>0.31989037937845699</v>
      </c>
      <c r="BR18" s="17">
        <v>0.35530798457528601</v>
      </c>
      <c r="BS18" s="17">
        <v>0.26133217369795603</v>
      </c>
      <c r="BT18" s="17">
        <v>0.30738983968206302</v>
      </c>
      <c r="BU18" s="17">
        <v>0.289451977646694</v>
      </c>
      <c r="BV18" s="17">
        <v>0.29213477026513801</v>
      </c>
      <c r="BW18" s="17"/>
      <c r="BX18" s="17">
        <v>0.33941642221773499</v>
      </c>
      <c r="BY18" s="17">
        <v>0.34400992307241002</v>
      </c>
      <c r="BZ18" s="17">
        <v>0.29111187427216401</v>
      </c>
      <c r="CA18" s="17">
        <v>0.32501383382106902</v>
      </c>
      <c r="CB18" s="17">
        <v>0.31101835833118002</v>
      </c>
      <c r="CC18" s="17">
        <v>0.221609531154181</v>
      </c>
    </row>
    <row r="19" spans="2:81" ht="29" x14ac:dyDescent="0.35">
      <c r="B19" s="18" t="s">
        <v>534</v>
      </c>
      <c r="C19" s="17">
        <v>0.278564340438471</v>
      </c>
      <c r="D19" s="17">
        <v>0.31071374889113001</v>
      </c>
      <c r="E19" s="17">
        <v>0.24763855005435301</v>
      </c>
      <c r="F19" s="17"/>
      <c r="G19" s="17">
        <v>0.15227499137775199</v>
      </c>
      <c r="H19" s="17">
        <v>0.212961941305638</v>
      </c>
      <c r="I19" s="17">
        <v>0.24697424634503301</v>
      </c>
      <c r="J19" s="17">
        <v>0.31429023767034298</v>
      </c>
      <c r="K19" s="17">
        <v>0.34220875559639002</v>
      </c>
      <c r="L19" s="17">
        <v>0.36975654920548101</v>
      </c>
      <c r="M19" s="17"/>
      <c r="N19" s="17">
        <v>0.29059356936517799</v>
      </c>
      <c r="O19" s="17">
        <v>0.30905422752931799</v>
      </c>
      <c r="P19" s="17">
        <v>0.26525397616521001</v>
      </c>
      <c r="Q19" s="17">
        <v>0.244929457540559</v>
      </c>
      <c r="R19" s="17"/>
      <c r="S19" s="17">
        <v>0.256350033884026</v>
      </c>
      <c r="T19" s="17">
        <v>0.33643206574432899</v>
      </c>
      <c r="U19" s="17">
        <v>0.29411229366715103</v>
      </c>
      <c r="V19" s="17">
        <v>0.27294370649585797</v>
      </c>
      <c r="W19" s="17">
        <v>0.27366733063716597</v>
      </c>
      <c r="X19" s="17">
        <v>0.24327474110734701</v>
      </c>
      <c r="Y19" s="17">
        <v>0.27861255984929501</v>
      </c>
      <c r="Z19" s="17">
        <v>0.28264580168120301</v>
      </c>
      <c r="AA19" s="17">
        <v>0.26937191365816499</v>
      </c>
      <c r="AB19" s="17">
        <v>0.27533960472827501</v>
      </c>
      <c r="AC19" s="17">
        <v>0.24524389960992701</v>
      </c>
      <c r="AD19" s="17">
        <v>0.31750940790811699</v>
      </c>
      <c r="AE19" s="17"/>
      <c r="AF19" s="17">
        <v>0.280340438909434</v>
      </c>
      <c r="AG19" s="17">
        <v>0.28901323575874799</v>
      </c>
      <c r="AH19" s="17">
        <v>0.228031218898467</v>
      </c>
      <c r="AI19" s="17">
        <v>0.33613267539598601</v>
      </c>
      <c r="AJ19" s="17"/>
      <c r="AK19" s="17">
        <v>0.25629385374827002</v>
      </c>
      <c r="AL19" s="17">
        <v>0.25739650264936098</v>
      </c>
      <c r="AM19" s="17"/>
      <c r="AN19" s="17">
        <v>0.22801461823986199</v>
      </c>
      <c r="AO19" s="17">
        <v>0.31077347657837201</v>
      </c>
      <c r="AP19" s="17">
        <v>0.26769318675950798</v>
      </c>
      <c r="AQ19" s="17">
        <v>0.27554449667935699</v>
      </c>
      <c r="AR19" s="17">
        <v>0.327423292400086</v>
      </c>
      <c r="AS19" s="17">
        <v>0.29593409905625201</v>
      </c>
      <c r="AT19" s="17"/>
      <c r="AU19" s="17">
        <v>0.29797670493988798</v>
      </c>
      <c r="AV19" s="17">
        <v>0.25249441374930798</v>
      </c>
      <c r="AW19" s="17"/>
      <c r="AX19" s="17">
        <v>0.28634318631750499</v>
      </c>
      <c r="AY19" s="17">
        <v>0.27669764310702899</v>
      </c>
      <c r="AZ19" s="17"/>
      <c r="BA19" s="17">
        <v>0.29260448335445699</v>
      </c>
      <c r="BB19" s="17">
        <v>0.20648476717482001</v>
      </c>
      <c r="BC19" s="17"/>
      <c r="BD19" s="17">
        <v>0.29899822889521099</v>
      </c>
      <c r="BE19" s="17"/>
      <c r="BF19" s="17">
        <v>0.30032501602048101</v>
      </c>
      <c r="BG19" s="17"/>
      <c r="BH19" s="17">
        <v>0.29675774809879502</v>
      </c>
      <c r="BI19" s="17"/>
      <c r="BJ19" s="17">
        <v>0.234964267517067</v>
      </c>
      <c r="BK19" s="17"/>
      <c r="BL19" s="17">
        <v>0.17922811215644499</v>
      </c>
      <c r="BM19" s="17">
        <v>0.29804010934139002</v>
      </c>
      <c r="BN19" s="17">
        <v>0.31791314269791898</v>
      </c>
      <c r="BO19" s="17">
        <v>0.27886700581146801</v>
      </c>
      <c r="BP19" s="17"/>
      <c r="BQ19" s="17">
        <v>0.285322847927099</v>
      </c>
      <c r="BR19" s="17">
        <v>0.33709236619441402</v>
      </c>
      <c r="BS19" s="17">
        <v>0.24007612626424801</v>
      </c>
      <c r="BT19" s="17">
        <v>0.30543202501973199</v>
      </c>
      <c r="BU19" s="17">
        <v>0.27630652319071902</v>
      </c>
      <c r="BV19" s="17">
        <v>0.20500124238925299</v>
      </c>
      <c r="BW19" s="17"/>
      <c r="BX19" s="17">
        <v>0.27976831760305398</v>
      </c>
      <c r="BY19" s="17">
        <v>0.32782562288956502</v>
      </c>
      <c r="BZ19" s="17">
        <v>0.27530298646254697</v>
      </c>
      <c r="CA19" s="17">
        <v>0.29010970486004201</v>
      </c>
      <c r="CB19" s="17">
        <v>0.26832675539195899</v>
      </c>
      <c r="CC19" s="17">
        <v>0.13737647831649</v>
      </c>
    </row>
    <row r="20" spans="2:81" ht="29" x14ac:dyDescent="0.35">
      <c r="B20" s="18" t="s">
        <v>535</v>
      </c>
      <c r="C20" s="17">
        <v>0.26556260117892599</v>
      </c>
      <c r="D20" s="17">
        <v>0.26217414897352098</v>
      </c>
      <c r="E20" s="17">
        <v>0.26871305023267</v>
      </c>
      <c r="F20" s="17"/>
      <c r="G20" s="17">
        <v>0.189362565887465</v>
      </c>
      <c r="H20" s="17">
        <v>0.234089517471985</v>
      </c>
      <c r="I20" s="17">
        <v>0.27951972017695498</v>
      </c>
      <c r="J20" s="17">
        <v>0.24385880740451901</v>
      </c>
      <c r="K20" s="17">
        <v>0.29684517990471498</v>
      </c>
      <c r="L20" s="17">
        <v>0.32699017191174701</v>
      </c>
      <c r="M20" s="17"/>
      <c r="N20" s="17">
        <v>0.27489017060499699</v>
      </c>
      <c r="O20" s="17">
        <v>0.25967613821164798</v>
      </c>
      <c r="P20" s="17">
        <v>0.268867247822622</v>
      </c>
      <c r="Q20" s="17">
        <v>0.26100854669103701</v>
      </c>
      <c r="R20" s="17"/>
      <c r="S20" s="17">
        <v>0.27975902753277798</v>
      </c>
      <c r="T20" s="17">
        <v>0.31387173207639602</v>
      </c>
      <c r="U20" s="17">
        <v>0.27927927372994499</v>
      </c>
      <c r="V20" s="17">
        <v>0.229396977490292</v>
      </c>
      <c r="W20" s="17">
        <v>0.29318490326614599</v>
      </c>
      <c r="X20" s="17">
        <v>0.270821349069581</v>
      </c>
      <c r="Y20" s="17">
        <v>0.26642528657734998</v>
      </c>
      <c r="Z20" s="17">
        <v>0.32765588468289802</v>
      </c>
      <c r="AA20" s="17">
        <v>0.26113121694247399</v>
      </c>
      <c r="AB20" s="17">
        <v>0.21576768449043901</v>
      </c>
      <c r="AC20" s="17">
        <v>0.18865399528014001</v>
      </c>
      <c r="AD20" s="17">
        <v>0.190384644663987</v>
      </c>
      <c r="AE20" s="17"/>
      <c r="AF20" s="17">
        <v>0.27435851764253599</v>
      </c>
      <c r="AG20" s="17">
        <v>0.22967047450875</v>
      </c>
      <c r="AH20" s="17">
        <v>0.19581234150139201</v>
      </c>
      <c r="AI20" s="17">
        <v>0.191793059469235</v>
      </c>
      <c r="AJ20" s="17"/>
      <c r="AK20" s="17">
        <v>0.285929411158859</v>
      </c>
      <c r="AL20" s="17">
        <v>0.26383958005199498</v>
      </c>
      <c r="AM20" s="17"/>
      <c r="AN20" s="17">
        <v>0.27106066763617498</v>
      </c>
      <c r="AO20" s="17">
        <v>0.27549535693181698</v>
      </c>
      <c r="AP20" s="17">
        <v>0.26342702629189302</v>
      </c>
      <c r="AQ20" s="17">
        <v>0.23732538570192099</v>
      </c>
      <c r="AR20" s="17">
        <v>0.26186847397010998</v>
      </c>
      <c r="AS20" s="17">
        <v>0.30327044970046002</v>
      </c>
      <c r="AT20" s="17"/>
      <c r="AU20" s="17">
        <v>0.29368969965359998</v>
      </c>
      <c r="AV20" s="17">
        <v>0.22721596314156001</v>
      </c>
      <c r="AW20" s="17"/>
      <c r="AX20" s="17">
        <v>0.27054773365246199</v>
      </c>
      <c r="AY20" s="17">
        <v>0.26436631401371702</v>
      </c>
      <c r="AZ20" s="17"/>
      <c r="BA20" s="17">
        <v>0.26501034580553501</v>
      </c>
      <c r="BB20" s="17">
        <v>0.27117398836465501</v>
      </c>
      <c r="BC20" s="17"/>
      <c r="BD20" s="17">
        <v>0.31227191934096599</v>
      </c>
      <c r="BE20" s="17"/>
      <c r="BF20" s="17">
        <v>0.309538741501726</v>
      </c>
      <c r="BG20" s="17"/>
      <c r="BH20" s="17">
        <v>0.222660706165827</v>
      </c>
      <c r="BI20" s="17"/>
      <c r="BJ20" s="17">
        <v>0.20379251904182399</v>
      </c>
      <c r="BK20" s="17"/>
      <c r="BL20" s="17">
        <v>9.5089444113575602E-2</v>
      </c>
      <c r="BM20" s="17">
        <v>0.38004246360106902</v>
      </c>
      <c r="BN20" s="17">
        <v>0.282798014153891</v>
      </c>
      <c r="BO20" s="17">
        <v>0.23797171500324199</v>
      </c>
      <c r="BP20" s="17"/>
      <c r="BQ20" s="17">
        <v>0.26838177509988997</v>
      </c>
      <c r="BR20" s="17">
        <v>0.31699800651209997</v>
      </c>
      <c r="BS20" s="17">
        <v>0.27207380474475501</v>
      </c>
      <c r="BT20" s="17">
        <v>0.27156790225264299</v>
      </c>
      <c r="BU20" s="17">
        <v>0.25555245605660998</v>
      </c>
      <c r="BV20" s="17">
        <v>0.220328102461185</v>
      </c>
      <c r="BW20" s="17"/>
      <c r="BX20" s="17">
        <v>0.28011463477715098</v>
      </c>
      <c r="BY20" s="17">
        <v>0.31406914533786001</v>
      </c>
      <c r="BZ20" s="17">
        <v>0.28625998373901401</v>
      </c>
      <c r="CA20" s="17">
        <v>0.28906149472716203</v>
      </c>
      <c r="CB20" s="17">
        <v>0.184271815008729</v>
      </c>
      <c r="CC20" s="17">
        <v>0.19030809794856299</v>
      </c>
    </row>
    <row r="21" spans="2:81" ht="43.5" x14ac:dyDescent="0.35">
      <c r="B21" s="18" t="s">
        <v>536</v>
      </c>
      <c r="C21" s="17">
        <v>0.258518918029009</v>
      </c>
      <c r="D21" s="17">
        <v>0.25100554388089702</v>
      </c>
      <c r="E21" s="17">
        <v>0.26608770986206898</v>
      </c>
      <c r="F21" s="17"/>
      <c r="G21" s="17">
        <v>0.20887209219016101</v>
      </c>
      <c r="H21" s="17">
        <v>0.22375412003303899</v>
      </c>
      <c r="I21" s="17">
        <v>0.237797405108153</v>
      </c>
      <c r="J21" s="17">
        <v>0.25303175108770898</v>
      </c>
      <c r="K21" s="17">
        <v>0.29373188545832102</v>
      </c>
      <c r="L21" s="17">
        <v>0.31744240959261499</v>
      </c>
      <c r="M21" s="17"/>
      <c r="N21" s="17">
        <v>0.286407581508272</v>
      </c>
      <c r="O21" s="17">
        <v>0.25591756467648902</v>
      </c>
      <c r="P21" s="17">
        <v>0.23377008214994599</v>
      </c>
      <c r="Q21" s="17">
        <v>0.24908050059321099</v>
      </c>
      <c r="R21" s="17"/>
      <c r="S21" s="17">
        <v>0.24834145318415901</v>
      </c>
      <c r="T21" s="17">
        <v>0.30006263831824198</v>
      </c>
      <c r="U21" s="17">
        <v>0.29222796370284199</v>
      </c>
      <c r="V21" s="17">
        <v>0.23379106202636299</v>
      </c>
      <c r="W21" s="17">
        <v>0.25963681048860598</v>
      </c>
      <c r="X21" s="17">
        <v>0.25920465379067198</v>
      </c>
      <c r="Y21" s="17">
        <v>0.238825822631414</v>
      </c>
      <c r="Z21" s="17">
        <v>0.26547310952285402</v>
      </c>
      <c r="AA21" s="17">
        <v>0.239471265444891</v>
      </c>
      <c r="AB21" s="17">
        <v>0.25710015891345001</v>
      </c>
      <c r="AC21" s="17">
        <v>0.22076367369557601</v>
      </c>
      <c r="AD21" s="17">
        <v>0.28588287540153201</v>
      </c>
      <c r="AE21" s="17"/>
      <c r="AF21" s="17">
        <v>0.25826036062380803</v>
      </c>
      <c r="AG21" s="17">
        <v>0.23955631711879399</v>
      </c>
      <c r="AH21" s="17">
        <v>0.23178065230660899</v>
      </c>
      <c r="AI21" s="17">
        <v>0.312273023130894</v>
      </c>
      <c r="AJ21" s="17"/>
      <c r="AK21" s="17">
        <v>0.27707662738118499</v>
      </c>
      <c r="AL21" s="17">
        <v>0.231814793152812</v>
      </c>
      <c r="AM21" s="17"/>
      <c r="AN21" s="17">
        <v>0.24713134044722501</v>
      </c>
      <c r="AO21" s="17">
        <v>0.259955356525371</v>
      </c>
      <c r="AP21" s="17">
        <v>0.252632063912125</v>
      </c>
      <c r="AQ21" s="17">
        <v>0.25228312009520698</v>
      </c>
      <c r="AR21" s="17">
        <v>0.30759427482542301</v>
      </c>
      <c r="AS21" s="17">
        <v>0.23971795617535899</v>
      </c>
      <c r="AT21" s="17"/>
      <c r="AU21" s="17">
        <v>0.27302617164515702</v>
      </c>
      <c r="AV21" s="17">
        <v>0.23893432692188099</v>
      </c>
      <c r="AW21" s="17"/>
      <c r="AX21" s="17">
        <v>0.29911649216589398</v>
      </c>
      <c r="AY21" s="17">
        <v>0.24877667805115</v>
      </c>
      <c r="AZ21" s="17"/>
      <c r="BA21" s="17">
        <v>0.26098584733249602</v>
      </c>
      <c r="BB21" s="17">
        <v>0.24396345453985699</v>
      </c>
      <c r="BC21" s="17"/>
      <c r="BD21" s="17">
        <v>0.28773390780191299</v>
      </c>
      <c r="BE21" s="17"/>
      <c r="BF21" s="17">
        <v>0.27737753410156402</v>
      </c>
      <c r="BG21" s="17"/>
      <c r="BH21" s="17">
        <v>0.26684009244910301</v>
      </c>
      <c r="BI21" s="17"/>
      <c r="BJ21" s="17">
        <v>0.24452664096428101</v>
      </c>
      <c r="BK21" s="17"/>
      <c r="BL21" s="17">
        <v>0.149358084970733</v>
      </c>
      <c r="BM21" s="17">
        <v>0.345030221830465</v>
      </c>
      <c r="BN21" s="17">
        <v>0.24291973299494199</v>
      </c>
      <c r="BO21" s="17">
        <v>0.25576219023705998</v>
      </c>
      <c r="BP21" s="17"/>
      <c r="BQ21" s="17">
        <v>0.27065765416420501</v>
      </c>
      <c r="BR21" s="17">
        <v>0.30203165120460501</v>
      </c>
      <c r="BS21" s="17">
        <v>0.185787308919352</v>
      </c>
      <c r="BT21" s="17">
        <v>0.26306406768978502</v>
      </c>
      <c r="BU21" s="17">
        <v>0.27352985620048398</v>
      </c>
      <c r="BV21" s="17">
        <v>0.23156116859693501</v>
      </c>
      <c r="BW21" s="17"/>
      <c r="BX21" s="17">
        <v>0.27990222067715298</v>
      </c>
      <c r="BY21" s="17">
        <v>0.30891979441926198</v>
      </c>
      <c r="BZ21" s="17">
        <v>0.21216764325802201</v>
      </c>
      <c r="CA21" s="17">
        <v>0.27963449161048498</v>
      </c>
      <c r="CB21" s="17">
        <v>0.27277617626926998</v>
      </c>
      <c r="CC21" s="17">
        <v>0.179531627629404</v>
      </c>
    </row>
    <row r="22" spans="2:81" x14ac:dyDescent="0.35">
      <c r="B22" s="18" t="s">
        <v>537</v>
      </c>
      <c r="C22" s="17">
        <v>5.9113940969189503E-2</v>
      </c>
      <c r="D22" s="17">
        <v>6.5981674734149495E-2</v>
      </c>
      <c r="E22" s="17">
        <v>5.22380251199632E-2</v>
      </c>
      <c r="F22" s="17"/>
      <c r="G22" s="17">
        <v>3.6223304333037401E-2</v>
      </c>
      <c r="H22" s="17">
        <v>5.6336017222667997E-2</v>
      </c>
      <c r="I22" s="17">
        <v>6.1732877108781697E-2</v>
      </c>
      <c r="J22" s="17">
        <v>7.5479408406711496E-2</v>
      </c>
      <c r="K22" s="17">
        <v>5.5885401062033997E-2</v>
      </c>
      <c r="L22" s="17">
        <v>6.3313665707980193E-2</v>
      </c>
      <c r="M22" s="17"/>
      <c r="N22" s="17">
        <v>4.2180992093680002E-2</v>
      </c>
      <c r="O22" s="17">
        <v>5.7373914866212301E-2</v>
      </c>
      <c r="P22" s="17">
        <v>6.9317969135540905E-2</v>
      </c>
      <c r="Q22" s="17">
        <v>6.9362659277810906E-2</v>
      </c>
      <c r="R22" s="17"/>
      <c r="S22" s="17">
        <v>4.4640200284138502E-2</v>
      </c>
      <c r="T22" s="17">
        <v>6.2218002415147203E-2</v>
      </c>
      <c r="U22" s="17">
        <v>5.0421081590825603E-2</v>
      </c>
      <c r="V22" s="17">
        <v>5.8221264796092097E-2</v>
      </c>
      <c r="W22" s="17">
        <v>5.35381830505108E-2</v>
      </c>
      <c r="X22" s="17">
        <v>6.0599557548218101E-2</v>
      </c>
      <c r="Y22" s="17">
        <v>4.9814189335286599E-2</v>
      </c>
      <c r="Z22" s="17">
        <v>5.8055257352826697E-2</v>
      </c>
      <c r="AA22" s="17">
        <v>5.2003652550100102E-2</v>
      </c>
      <c r="AB22" s="17">
        <v>8.6448136120110805E-2</v>
      </c>
      <c r="AC22" s="17">
        <v>7.2550507899052097E-2</v>
      </c>
      <c r="AD22" s="17">
        <v>9.5505677397655794E-2</v>
      </c>
      <c r="AE22" s="17"/>
      <c r="AF22" s="17">
        <v>5.7999997647423099E-2</v>
      </c>
      <c r="AG22" s="17">
        <v>6.7958300679190106E-2</v>
      </c>
      <c r="AH22" s="17">
        <v>5.8103841499998199E-2</v>
      </c>
      <c r="AI22" s="17">
        <v>7.9609608358611694E-2</v>
      </c>
      <c r="AJ22" s="17"/>
      <c r="AK22" s="17">
        <v>5.3349435578182398E-2</v>
      </c>
      <c r="AL22" s="17">
        <v>3.8060209907746001E-2</v>
      </c>
      <c r="AM22" s="17"/>
      <c r="AN22" s="17">
        <v>4.4198728545175398E-2</v>
      </c>
      <c r="AO22" s="17">
        <v>6.5530677634259002E-2</v>
      </c>
      <c r="AP22" s="17">
        <v>4.5463195359245798E-2</v>
      </c>
      <c r="AQ22" s="17">
        <v>7.5370108903502195E-2</v>
      </c>
      <c r="AR22" s="17">
        <v>6.1488230605321201E-2</v>
      </c>
      <c r="AS22" s="17">
        <v>7.08579409850736E-2</v>
      </c>
      <c r="AT22" s="17"/>
      <c r="AU22" s="17">
        <v>5.90477163874105E-2</v>
      </c>
      <c r="AV22" s="17">
        <v>5.79285897291998E-2</v>
      </c>
      <c r="AW22" s="17"/>
      <c r="AX22" s="17">
        <v>6.9340280980470806E-2</v>
      </c>
      <c r="AY22" s="17">
        <v>5.6659916052598E-2</v>
      </c>
      <c r="AZ22" s="17"/>
      <c r="BA22" s="17">
        <v>6.2830095698036506E-2</v>
      </c>
      <c r="BB22" s="17">
        <v>3.6940411494508503E-2</v>
      </c>
      <c r="BC22" s="17"/>
      <c r="BD22" s="17">
        <v>4.43017098661335E-2</v>
      </c>
      <c r="BE22" s="17"/>
      <c r="BF22" s="17">
        <v>4.9702287235123099E-2</v>
      </c>
      <c r="BG22" s="17"/>
      <c r="BH22" s="17">
        <v>6.2602783619659999E-2</v>
      </c>
      <c r="BI22" s="17"/>
      <c r="BJ22" s="17">
        <v>6.25413965293736E-2</v>
      </c>
      <c r="BK22" s="17"/>
      <c r="BL22" s="17">
        <v>0.195727301807787</v>
      </c>
      <c r="BM22" s="17">
        <v>4.5812766304663497E-3</v>
      </c>
      <c r="BN22" s="17">
        <v>5.1654111646009498E-2</v>
      </c>
      <c r="BO22" s="17">
        <v>3.7209549684178701E-2</v>
      </c>
      <c r="BP22" s="17"/>
      <c r="BQ22" s="17">
        <v>3.9260321272979001E-2</v>
      </c>
      <c r="BR22" s="17">
        <v>3.4480620083002997E-2</v>
      </c>
      <c r="BS22" s="17">
        <v>8.8211247461643494E-2</v>
      </c>
      <c r="BT22" s="17">
        <v>4.57845392917101E-2</v>
      </c>
      <c r="BU22" s="17">
        <v>9.2955677403163406E-2</v>
      </c>
      <c r="BV22" s="17">
        <v>0.104469263277449</v>
      </c>
      <c r="BW22" s="17"/>
      <c r="BX22" s="17">
        <v>2.91726613360179E-2</v>
      </c>
      <c r="BY22" s="17">
        <v>3.3196071829751303E-2</v>
      </c>
      <c r="BZ22" s="17">
        <v>6.7932184386891206E-2</v>
      </c>
      <c r="CA22" s="17">
        <v>4.5070670011264399E-2</v>
      </c>
      <c r="CB22" s="17">
        <v>8.1217953970200804E-2</v>
      </c>
      <c r="CC22" s="17">
        <v>0.16964120931299201</v>
      </c>
    </row>
    <row r="23" spans="2:81" x14ac:dyDescent="0.35">
      <c r="B23" s="18" t="s">
        <v>171</v>
      </c>
      <c r="C23" s="19">
        <v>4.23040224018114E-2</v>
      </c>
      <c r="D23" s="19">
        <v>3.8902318475528198E-2</v>
      </c>
      <c r="E23" s="19">
        <v>4.5834183571214798E-2</v>
      </c>
      <c r="F23" s="19"/>
      <c r="G23" s="19">
        <v>3.82502209166296E-2</v>
      </c>
      <c r="H23" s="19">
        <v>4.3789784723910999E-2</v>
      </c>
      <c r="I23" s="19">
        <v>3.7177061751459503E-2</v>
      </c>
      <c r="J23" s="19">
        <v>5.6985610388107601E-2</v>
      </c>
      <c r="K23" s="19">
        <v>3.1529839621541197E-2</v>
      </c>
      <c r="L23" s="19">
        <v>4.3271408042000699E-2</v>
      </c>
      <c r="M23" s="19"/>
      <c r="N23" s="19">
        <v>2.87555358140856E-2</v>
      </c>
      <c r="O23" s="19">
        <v>3.3839757551126601E-2</v>
      </c>
      <c r="P23" s="19">
        <v>5.07304777281119E-2</v>
      </c>
      <c r="Q23" s="19">
        <v>5.8003172632388099E-2</v>
      </c>
      <c r="R23" s="19"/>
      <c r="S23" s="19">
        <v>4.0977545402821898E-2</v>
      </c>
      <c r="T23" s="19">
        <v>3.3383606538402201E-2</v>
      </c>
      <c r="U23" s="19">
        <v>4.3000921631495902E-2</v>
      </c>
      <c r="V23" s="19">
        <v>4.4445002548930301E-2</v>
      </c>
      <c r="W23" s="19">
        <v>2.6334357353148E-2</v>
      </c>
      <c r="X23" s="19">
        <v>5.8448259358913103E-2</v>
      </c>
      <c r="Y23" s="19">
        <v>3.9936917656035201E-2</v>
      </c>
      <c r="Z23" s="19">
        <v>2.8616874180002E-2</v>
      </c>
      <c r="AA23" s="19">
        <v>4.92970215877628E-2</v>
      </c>
      <c r="AB23" s="19">
        <v>4.8078798007123599E-2</v>
      </c>
      <c r="AC23" s="19">
        <v>6.2706115958513997E-2</v>
      </c>
      <c r="AD23" s="19">
        <v>1.5288805278064701E-2</v>
      </c>
      <c r="AE23" s="19"/>
      <c r="AF23" s="19">
        <v>4.0735434206238097E-2</v>
      </c>
      <c r="AG23" s="19">
        <v>4.4536154158145297E-2</v>
      </c>
      <c r="AH23" s="19">
        <v>6.9682946200814902E-2</v>
      </c>
      <c r="AI23" s="19">
        <v>1.5467621931927999E-2</v>
      </c>
      <c r="AJ23" s="19"/>
      <c r="AK23" s="19">
        <v>5.0229398165879201E-2</v>
      </c>
      <c r="AL23" s="19">
        <v>6.1459674368521303E-2</v>
      </c>
      <c r="AM23" s="19"/>
      <c r="AN23" s="19">
        <v>4.1636378246805598E-2</v>
      </c>
      <c r="AO23" s="19">
        <v>4.1472882086215503E-2</v>
      </c>
      <c r="AP23" s="19">
        <v>4.7758591618439303E-2</v>
      </c>
      <c r="AQ23" s="19">
        <v>4.7412082363077999E-2</v>
      </c>
      <c r="AR23" s="19">
        <v>3.0781803933504898E-2</v>
      </c>
      <c r="AS23" s="19">
        <v>4.3281075675121697E-2</v>
      </c>
      <c r="AT23" s="19"/>
      <c r="AU23" s="19">
        <v>4.0908997140780397E-2</v>
      </c>
      <c r="AV23" s="19">
        <v>4.2828225785697102E-2</v>
      </c>
      <c r="AW23" s="19"/>
      <c r="AX23" s="19">
        <v>6.3131564227086004E-2</v>
      </c>
      <c r="AY23" s="19">
        <v>3.7306016611451498E-2</v>
      </c>
      <c r="AZ23" s="19"/>
      <c r="BA23" s="19">
        <v>4.08839946323621E-2</v>
      </c>
      <c r="BB23" s="19">
        <v>4.72477184728076E-2</v>
      </c>
      <c r="BC23" s="19"/>
      <c r="BD23" s="19">
        <v>3.6832633327602698E-2</v>
      </c>
      <c r="BE23" s="19"/>
      <c r="BF23" s="19">
        <v>3.3141224311905602E-2</v>
      </c>
      <c r="BG23" s="19"/>
      <c r="BH23" s="19">
        <v>4.8705834535803801E-2</v>
      </c>
      <c r="BI23" s="19"/>
      <c r="BJ23" s="19">
        <v>7.0064050848008902E-2</v>
      </c>
      <c r="BK23" s="19"/>
      <c r="BL23" s="19">
        <v>7.9136046132412E-2</v>
      </c>
      <c r="BM23" s="19">
        <v>1.47018505639845E-2</v>
      </c>
      <c r="BN23" s="19">
        <v>4.2409271906926303E-2</v>
      </c>
      <c r="BO23" s="19">
        <v>4.7093689876697598E-2</v>
      </c>
      <c r="BP23" s="19"/>
      <c r="BQ23" s="19">
        <v>3.0189626985450201E-2</v>
      </c>
      <c r="BR23" s="19">
        <v>2.5535955132447299E-2</v>
      </c>
      <c r="BS23" s="19">
        <v>3.6483913793405001E-2</v>
      </c>
      <c r="BT23" s="19">
        <v>2.4132077477457201E-2</v>
      </c>
      <c r="BU23" s="19">
        <v>5.6078747154302597E-2</v>
      </c>
      <c r="BV23" s="19">
        <v>8.1144242107657097E-2</v>
      </c>
      <c r="BW23" s="19"/>
      <c r="BX23" s="19">
        <v>2.32975679361529E-2</v>
      </c>
      <c r="BY23" s="19">
        <v>2.56836408559248E-2</v>
      </c>
      <c r="BZ23" s="19">
        <v>3.09034320178792E-2</v>
      </c>
      <c r="CA23" s="19">
        <v>1.6404498406430702E-2</v>
      </c>
      <c r="CB23" s="19">
        <v>4.8906540301377498E-2</v>
      </c>
      <c r="CC23" s="19">
        <v>0.122105840096947</v>
      </c>
    </row>
    <row r="24" spans="2:81" x14ac:dyDescent="0.35">
      <c r="B24" s="16"/>
    </row>
    <row r="25" spans="2:81" x14ac:dyDescent="0.35">
      <c r="B25" t="s">
        <v>90</v>
      </c>
    </row>
    <row r="26" spans="2:81" x14ac:dyDescent="0.35">
      <c r="B26" t="s">
        <v>91</v>
      </c>
    </row>
    <row r="28" spans="2:81" x14ac:dyDescent="0.35">
      <c r="B2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CC2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552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539</v>
      </c>
      <c r="C9" s="17">
        <v>0.29560389842097801</v>
      </c>
      <c r="D9" s="17">
        <v>0.29948902809209699</v>
      </c>
      <c r="E9" s="17">
        <v>0.29128687061203601</v>
      </c>
      <c r="F9" s="17"/>
      <c r="G9" s="17">
        <v>0.24195361273346899</v>
      </c>
      <c r="H9" s="17">
        <v>0.25274454219097098</v>
      </c>
      <c r="I9" s="17">
        <v>0.27130356557886198</v>
      </c>
      <c r="J9" s="17">
        <v>0.33170281912973099</v>
      </c>
      <c r="K9" s="17">
        <v>0.362298649806303</v>
      </c>
      <c r="L9" s="17">
        <v>0.31181704847535802</v>
      </c>
      <c r="M9" s="17"/>
      <c r="N9" s="17">
        <v>0.28367927734857801</v>
      </c>
      <c r="O9" s="17">
        <v>0.31309586323451499</v>
      </c>
      <c r="P9" s="17">
        <v>0.28321825779165599</v>
      </c>
      <c r="Q9" s="17">
        <v>0.30119693113151003</v>
      </c>
      <c r="R9" s="17"/>
      <c r="S9" s="17">
        <v>0.24489889285031399</v>
      </c>
      <c r="T9" s="17">
        <v>0.32465503790157102</v>
      </c>
      <c r="U9" s="17">
        <v>0.32431230172794601</v>
      </c>
      <c r="V9" s="17">
        <v>0.30267025561262001</v>
      </c>
      <c r="W9" s="17">
        <v>0.29297412412195301</v>
      </c>
      <c r="X9" s="17">
        <v>0.254752415353454</v>
      </c>
      <c r="Y9" s="17">
        <v>0.30591388033889699</v>
      </c>
      <c r="Z9" s="17">
        <v>0.25755791472644701</v>
      </c>
      <c r="AA9" s="17">
        <v>0.28868411613721801</v>
      </c>
      <c r="AB9" s="17">
        <v>0.352977280592287</v>
      </c>
      <c r="AC9" s="17">
        <v>0.30533241761924601</v>
      </c>
      <c r="AD9" s="17">
        <v>0.29753657190080202</v>
      </c>
      <c r="AE9" s="17"/>
      <c r="AF9" s="17">
        <v>0.296547418186423</v>
      </c>
      <c r="AG9" s="17">
        <v>0.34289914322144999</v>
      </c>
      <c r="AH9" s="17">
        <v>0.30034145841633803</v>
      </c>
      <c r="AI9" s="17">
        <v>0.32459433246756703</v>
      </c>
      <c r="AJ9" s="17"/>
      <c r="AK9" s="17">
        <v>0.21854775206114199</v>
      </c>
      <c r="AL9" s="17">
        <v>0.31884137147425101</v>
      </c>
      <c r="AM9" s="17"/>
      <c r="AN9" s="17">
        <v>0.24395959047801299</v>
      </c>
      <c r="AO9" s="17">
        <v>0.30130785934617399</v>
      </c>
      <c r="AP9" s="17">
        <v>0.283374169879336</v>
      </c>
      <c r="AQ9" s="17">
        <v>0.30285969590798401</v>
      </c>
      <c r="AR9" s="17">
        <v>0.34496577410544899</v>
      </c>
      <c r="AS9" s="17">
        <v>0.42322156382203202</v>
      </c>
      <c r="AT9" s="17"/>
      <c r="AU9" s="17">
        <v>0.280374704330283</v>
      </c>
      <c r="AV9" s="17">
        <v>0.31700530284242101</v>
      </c>
      <c r="AW9" s="17"/>
      <c r="AX9" s="17">
        <v>0.34954926718486001</v>
      </c>
      <c r="AY9" s="17">
        <v>0.28265857497825603</v>
      </c>
      <c r="AZ9" s="17"/>
      <c r="BA9" s="17">
        <v>0.307603615625614</v>
      </c>
      <c r="BB9" s="17">
        <v>0.23005863394628401</v>
      </c>
      <c r="BC9" s="17"/>
      <c r="BD9" s="17">
        <v>0.28215255796574901</v>
      </c>
      <c r="BE9" s="17"/>
      <c r="BF9" s="17">
        <v>0.28774296710758801</v>
      </c>
      <c r="BG9" s="17"/>
      <c r="BH9" s="17">
        <v>0.34229149370718098</v>
      </c>
      <c r="BI9" s="17"/>
      <c r="BJ9" s="17">
        <v>0.32631622521525899</v>
      </c>
      <c r="BK9" s="17"/>
      <c r="BL9" s="17">
        <v>0.452373999337013</v>
      </c>
      <c r="BM9" s="17">
        <v>0.19187339894163</v>
      </c>
      <c r="BN9" s="17">
        <v>0.31262023307940201</v>
      </c>
      <c r="BO9" s="17">
        <v>0.28469221808617101</v>
      </c>
      <c r="BP9" s="17"/>
      <c r="BQ9" s="17">
        <v>0.26143756716999</v>
      </c>
      <c r="BR9" s="17">
        <v>0.28795479020007098</v>
      </c>
      <c r="BS9" s="17">
        <v>0.32743320331513298</v>
      </c>
      <c r="BT9" s="17">
        <v>0.31316175690904002</v>
      </c>
      <c r="BU9" s="17">
        <v>0.38909243813563499</v>
      </c>
      <c r="BV9" s="17">
        <v>0.29008978821509701</v>
      </c>
      <c r="BW9" s="17"/>
      <c r="BX9" s="17">
        <v>0.24102514787885701</v>
      </c>
      <c r="BY9" s="17">
        <v>0.257224258398497</v>
      </c>
      <c r="BZ9" s="17">
        <v>0.31440254749385399</v>
      </c>
      <c r="CA9" s="17">
        <v>0.27370622090200802</v>
      </c>
      <c r="CB9" s="17">
        <v>0.40663068472096803</v>
      </c>
      <c r="CC9" s="17">
        <v>0.34172842881106102</v>
      </c>
    </row>
    <row r="10" spans="2:81" ht="43.5" x14ac:dyDescent="0.35">
      <c r="B10" s="18" t="s">
        <v>540</v>
      </c>
      <c r="C10" s="17">
        <v>0.27510543553561401</v>
      </c>
      <c r="D10" s="17">
        <v>0.27648041561447201</v>
      </c>
      <c r="E10" s="17">
        <v>0.274661024735459</v>
      </c>
      <c r="F10" s="17"/>
      <c r="G10" s="17">
        <v>0.21054709737674401</v>
      </c>
      <c r="H10" s="17">
        <v>0.26140239657678999</v>
      </c>
      <c r="I10" s="17">
        <v>0.25480311891430302</v>
      </c>
      <c r="J10" s="17">
        <v>0.30407010711590998</v>
      </c>
      <c r="K10" s="17">
        <v>0.31941223561712001</v>
      </c>
      <c r="L10" s="17">
        <v>0.292386568143371</v>
      </c>
      <c r="M10" s="17"/>
      <c r="N10" s="17">
        <v>0.26908721855295498</v>
      </c>
      <c r="O10" s="17">
        <v>0.281668982056964</v>
      </c>
      <c r="P10" s="17">
        <v>0.28300273012345001</v>
      </c>
      <c r="Q10" s="17">
        <v>0.26523395215525403</v>
      </c>
      <c r="R10" s="17"/>
      <c r="S10" s="17">
        <v>0.21757317474878399</v>
      </c>
      <c r="T10" s="17">
        <v>0.30954876209230903</v>
      </c>
      <c r="U10" s="17">
        <v>0.25429906399340901</v>
      </c>
      <c r="V10" s="17">
        <v>0.30756705838406301</v>
      </c>
      <c r="W10" s="17">
        <v>0.26578838098770402</v>
      </c>
      <c r="X10" s="17">
        <v>0.24540963214150899</v>
      </c>
      <c r="Y10" s="17">
        <v>0.26613243276978799</v>
      </c>
      <c r="Z10" s="17">
        <v>0.26535109248219801</v>
      </c>
      <c r="AA10" s="17">
        <v>0.27306340471997098</v>
      </c>
      <c r="AB10" s="17">
        <v>0.31739697557021002</v>
      </c>
      <c r="AC10" s="17">
        <v>0.33044734679728599</v>
      </c>
      <c r="AD10" s="17">
        <v>0.2885634536494</v>
      </c>
      <c r="AE10" s="17"/>
      <c r="AF10" s="17">
        <v>0.27022120532042398</v>
      </c>
      <c r="AG10" s="17">
        <v>0.32504254629752599</v>
      </c>
      <c r="AH10" s="17">
        <v>0.307688716572868</v>
      </c>
      <c r="AI10" s="17">
        <v>0.27705050009820098</v>
      </c>
      <c r="AJ10" s="17"/>
      <c r="AK10" s="17">
        <v>0.25011569034660702</v>
      </c>
      <c r="AL10" s="17">
        <v>0.30096982652552901</v>
      </c>
      <c r="AM10" s="17"/>
      <c r="AN10" s="17">
        <v>0.23323613126203899</v>
      </c>
      <c r="AO10" s="17">
        <v>0.28902786231628502</v>
      </c>
      <c r="AP10" s="17">
        <v>0.266332003522742</v>
      </c>
      <c r="AQ10" s="17">
        <v>0.27912509064596303</v>
      </c>
      <c r="AR10" s="17">
        <v>0.310682147277623</v>
      </c>
      <c r="AS10" s="17">
        <v>0.34602175932200901</v>
      </c>
      <c r="AT10" s="17"/>
      <c r="AU10" s="17">
        <v>0.27099665789656502</v>
      </c>
      <c r="AV10" s="17">
        <v>0.28082264145681801</v>
      </c>
      <c r="AW10" s="17"/>
      <c r="AX10" s="17">
        <v>0.32675125308283298</v>
      </c>
      <c r="AY10" s="17">
        <v>0.26271193767041501</v>
      </c>
      <c r="AZ10" s="17"/>
      <c r="BA10" s="17">
        <v>0.27812215812657998</v>
      </c>
      <c r="BB10" s="17">
        <v>0.25547830901378799</v>
      </c>
      <c r="BC10" s="17"/>
      <c r="BD10" s="17">
        <v>0.25914100230672599</v>
      </c>
      <c r="BE10" s="17"/>
      <c r="BF10" s="17">
        <v>0.26979406984086102</v>
      </c>
      <c r="BG10" s="17"/>
      <c r="BH10" s="17">
        <v>0.32666309361781398</v>
      </c>
      <c r="BI10" s="17"/>
      <c r="BJ10" s="17">
        <v>0.25340578533323699</v>
      </c>
      <c r="BK10" s="17"/>
      <c r="BL10" s="17">
        <v>0.44093542926766799</v>
      </c>
      <c r="BM10" s="17">
        <v>0.18423377662672499</v>
      </c>
      <c r="BN10" s="17">
        <v>0.27978730205438801</v>
      </c>
      <c r="BO10" s="17">
        <v>0.25873703956694999</v>
      </c>
      <c r="BP10" s="17"/>
      <c r="BQ10" s="17">
        <v>0.25561920053805498</v>
      </c>
      <c r="BR10" s="17">
        <v>0.25278870553355598</v>
      </c>
      <c r="BS10" s="17">
        <v>0.32371582964929002</v>
      </c>
      <c r="BT10" s="17">
        <v>0.286788019223504</v>
      </c>
      <c r="BU10" s="17">
        <v>0.34305727715759499</v>
      </c>
      <c r="BV10" s="17">
        <v>0.27166151751381001</v>
      </c>
      <c r="BW10" s="17"/>
      <c r="BX10" s="17">
        <v>0.24012005254340699</v>
      </c>
      <c r="BY10" s="17">
        <v>0.23288138052094301</v>
      </c>
      <c r="BZ10" s="17">
        <v>0.31282538869138199</v>
      </c>
      <c r="CA10" s="17">
        <v>0.26663860908118298</v>
      </c>
      <c r="CB10" s="17">
        <v>0.31481804204089298</v>
      </c>
      <c r="CC10" s="17">
        <v>0.29830454397485801</v>
      </c>
    </row>
    <row r="11" spans="2:81" ht="58" x14ac:dyDescent="0.35">
      <c r="B11" s="18" t="s">
        <v>541</v>
      </c>
      <c r="C11" s="17">
        <v>0.266143370867094</v>
      </c>
      <c r="D11" s="17">
        <v>0.278744011249007</v>
      </c>
      <c r="E11" s="17">
        <v>0.25306295582764299</v>
      </c>
      <c r="F11" s="17"/>
      <c r="G11" s="17">
        <v>0.20543673353160999</v>
      </c>
      <c r="H11" s="17">
        <v>0.21843047728637499</v>
      </c>
      <c r="I11" s="17">
        <v>0.21613831686822299</v>
      </c>
      <c r="J11" s="17">
        <v>0.30524898886278101</v>
      </c>
      <c r="K11" s="17">
        <v>0.33228270514055402</v>
      </c>
      <c r="L11" s="17">
        <v>0.30984494282925201</v>
      </c>
      <c r="M11" s="17"/>
      <c r="N11" s="17">
        <v>0.278691831226971</v>
      </c>
      <c r="O11" s="17">
        <v>0.27453492969592902</v>
      </c>
      <c r="P11" s="17">
        <v>0.27711153213849399</v>
      </c>
      <c r="Q11" s="17">
        <v>0.234331550140777</v>
      </c>
      <c r="R11" s="17"/>
      <c r="S11" s="17">
        <v>0.231560628779413</v>
      </c>
      <c r="T11" s="17">
        <v>0.30667444145259998</v>
      </c>
      <c r="U11" s="17">
        <v>0.28362771970395101</v>
      </c>
      <c r="V11" s="17">
        <v>0.28036340515078301</v>
      </c>
      <c r="W11" s="17">
        <v>0.28120987105268402</v>
      </c>
      <c r="X11" s="17">
        <v>0.23607123113235101</v>
      </c>
      <c r="Y11" s="17">
        <v>0.24279325667336299</v>
      </c>
      <c r="Z11" s="17">
        <v>0.23071570905974301</v>
      </c>
      <c r="AA11" s="17">
        <v>0.26144557143612501</v>
      </c>
      <c r="AB11" s="17">
        <v>0.29330160262796101</v>
      </c>
      <c r="AC11" s="17">
        <v>0.25381707028246397</v>
      </c>
      <c r="AD11" s="17">
        <v>0.28346528833696399</v>
      </c>
      <c r="AE11" s="17"/>
      <c r="AF11" s="17">
        <v>0.269749161092112</v>
      </c>
      <c r="AG11" s="17">
        <v>0.29495934120169798</v>
      </c>
      <c r="AH11" s="17">
        <v>0.23201390800362801</v>
      </c>
      <c r="AI11" s="17">
        <v>0.32720883256761502</v>
      </c>
      <c r="AJ11" s="17"/>
      <c r="AK11" s="17">
        <v>0.192676013322471</v>
      </c>
      <c r="AL11" s="17">
        <v>0.237463612660792</v>
      </c>
      <c r="AM11" s="17"/>
      <c r="AN11" s="17">
        <v>0.214666611633681</v>
      </c>
      <c r="AO11" s="17">
        <v>0.29896300618437299</v>
      </c>
      <c r="AP11" s="17">
        <v>0.241119245699978</v>
      </c>
      <c r="AQ11" s="17">
        <v>0.27570112415386899</v>
      </c>
      <c r="AR11" s="17">
        <v>0.30751566321767698</v>
      </c>
      <c r="AS11" s="17">
        <v>0.29111186069851103</v>
      </c>
      <c r="AT11" s="17"/>
      <c r="AU11" s="17">
        <v>0.25999679084325</v>
      </c>
      <c r="AV11" s="17">
        <v>0.27574731192274299</v>
      </c>
      <c r="AW11" s="17"/>
      <c r="AX11" s="17">
        <v>0.30712295061730299</v>
      </c>
      <c r="AY11" s="17">
        <v>0.256309460624767</v>
      </c>
      <c r="AZ11" s="17"/>
      <c r="BA11" s="17">
        <v>0.27893975681616101</v>
      </c>
      <c r="BB11" s="17">
        <v>0.19720709950741599</v>
      </c>
      <c r="BC11" s="17"/>
      <c r="BD11" s="17">
        <v>0.25533922570483703</v>
      </c>
      <c r="BE11" s="17"/>
      <c r="BF11" s="17">
        <v>0.25377625626699302</v>
      </c>
      <c r="BG11" s="17"/>
      <c r="BH11" s="17">
        <v>0.26072461621340198</v>
      </c>
      <c r="BI11" s="17"/>
      <c r="BJ11" s="17">
        <v>0.20030397147767701</v>
      </c>
      <c r="BK11" s="17"/>
      <c r="BL11" s="17">
        <v>0.34276914241553103</v>
      </c>
      <c r="BM11" s="17">
        <v>0.21605502882223701</v>
      </c>
      <c r="BN11" s="17">
        <v>0.27554669403397802</v>
      </c>
      <c r="BO11" s="17">
        <v>0.259047785619891</v>
      </c>
      <c r="BP11" s="17"/>
      <c r="BQ11" s="17">
        <v>0.25955843025624598</v>
      </c>
      <c r="BR11" s="17">
        <v>0.283265930682085</v>
      </c>
      <c r="BS11" s="17">
        <v>0.29302653644475601</v>
      </c>
      <c r="BT11" s="17">
        <v>0.28096580711524299</v>
      </c>
      <c r="BU11" s="17">
        <v>0.294667448397541</v>
      </c>
      <c r="BV11" s="17">
        <v>0.21682054374626999</v>
      </c>
      <c r="BW11" s="17"/>
      <c r="BX11" s="17">
        <v>0.24419086819333499</v>
      </c>
      <c r="BY11" s="17">
        <v>0.258361299683601</v>
      </c>
      <c r="BZ11" s="17">
        <v>0.28468681465808199</v>
      </c>
      <c r="CA11" s="17">
        <v>0.25586830634930702</v>
      </c>
      <c r="CB11" s="17">
        <v>0.32522559582198002</v>
      </c>
      <c r="CC11" s="17">
        <v>0.216744822970312</v>
      </c>
    </row>
    <row r="12" spans="2:81" ht="43.5" x14ac:dyDescent="0.35">
      <c r="B12" s="18" t="s">
        <v>542</v>
      </c>
      <c r="C12" s="17">
        <v>0.25867840886409499</v>
      </c>
      <c r="D12" s="17">
        <v>0.25914143994949501</v>
      </c>
      <c r="E12" s="17">
        <v>0.25844544083191601</v>
      </c>
      <c r="F12" s="17"/>
      <c r="G12" s="17">
        <v>0.22067848155054301</v>
      </c>
      <c r="H12" s="17">
        <v>0.18075412902000099</v>
      </c>
      <c r="I12" s="17">
        <v>0.229849035445682</v>
      </c>
      <c r="J12" s="17">
        <v>0.27644435249877602</v>
      </c>
      <c r="K12" s="17">
        <v>0.33845632013586902</v>
      </c>
      <c r="L12" s="17">
        <v>0.30282546368686503</v>
      </c>
      <c r="M12" s="17"/>
      <c r="N12" s="17">
        <v>0.262488680153869</v>
      </c>
      <c r="O12" s="17">
        <v>0.25634434202018602</v>
      </c>
      <c r="P12" s="17">
        <v>0.26256187755992799</v>
      </c>
      <c r="Q12" s="17">
        <v>0.25276096267554998</v>
      </c>
      <c r="R12" s="17"/>
      <c r="S12" s="17">
        <v>0.23202979171556401</v>
      </c>
      <c r="T12" s="17">
        <v>0.27559939280867202</v>
      </c>
      <c r="U12" s="17">
        <v>0.27317308411795099</v>
      </c>
      <c r="V12" s="17">
        <v>0.25113260378792202</v>
      </c>
      <c r="W12" s="17">
        <v>0.25133872834577597</v>
      </c>
      <c r="X12" s="17">
        <v>0.19317614683378301</v>
      </c>
      <c r="Y12" s="17">
        <v>0.23012099275019399</v>
      </c>
      <c r="Z12" s="17">
        <v>0.26322699163496299</v>
      </c>
      <c r="AA12" s="17">
        <v>0.24844935992204001</v>
      </c>
      <c r="AB12" s="17">
        <v>0.316869772856753</v>
      </c>
      <c r="AC12" s="17">
        <v>0.31368339011784802</v>
      </c>
      <c r="AD12" s="17">
        <v>0.34868553917710499</v>
      </c>
      <c r="AE12" s="17"/>
      <c r="AF12" s="17">
        <v>0.25279786404214399</v>
      </c>
      <c r="AG12" s="17">
        <v>0.31483062599087802</v>
      </c>
      <c r="AH12" s="17">
        <v>0.30342134191401399</v>
      </c>
      <c r="AI12" s="17">
        <v>0.34105195802494398</v>
      </c>
      <c r="AJ12" s="17"/>
      <c r="AK12" s="17">
        <v>0.19718268327550301</v>
      </c>
      <c r="AL12" s="17">
        <v>0.25801524041583801</v>
      </c>
      <c r="AM12" s="17"/>
      <c r="AN12" s="17">
        <v>0.21951827691242101</v>
      </c>
      <c r="AO12" s="17">
        <v>0.24102246959707799</v>
      </c>
      <c r="AP12" s="17">
        <v>0.24438791427701201</v>
      </c>
      <c r="AQ12" s="17">
        <v>0.27630759426894502</v>
      </c>
      <c r="AR12" s="17">
        <v>0.33876417619626698</v>
      </c>
      <c r="AS12" s="17">
        <v>0.35260855091198501</v>
      </c>
      <c r="AT12" s="17"/>
      <c r="AU12" s="17">
        <v>0.26398085890703799</v>
      </c>
      <c r="AV12" s="17">
        <v>0.253103884929126</v>
      </c>
      <c r="AW12" s="17"/>
      <c r="AX12" s="17">
        <v>0.298027723619531</v>
      </c>
      <c r="AY12" s="17">
        <v>0.24923571492333901</v>
      </c>
      <c r="AZ12" s="17"/>
      <c r="BA12" s="17">
        <v>0.26806027904118701</v>
      </c>
      <c r="BB12" s="17">
        <v>0.20431295422564999</v>
      </c>
      <c r="BC12" s="17"/>
      <c r="BD12" s="17">
        <v>0.25395077094687901</v>
      </c>
      <c r="BE12" s="17"/>
      <c r="BF12" s="17">
        <v>0.25372398547757302</v>
      </c>
      <c r="BG12" s="17"/>
      <c r="BH12" s="17">
        <v>0.324946899756693</v>
      </c>
      <c r="BI12" s="17"/>
      <c r="BJ12" s="17">
        <v>0.27276645320321502</v>
      </c>
      <c r="BK12" s="17"/>
      <c r="BL12" s="17">
        <v>0.346998124955681</v>
      </c>
      <c r="BM12" s="17">
        <v>0.21037292973029401</v>
      </c>
      <c r="BN12" s="17">
        <v>0.26063636937284801</v>
      </c>
      <c r="BO12" s="17">
        <v>0.250434463251335</v>
      </c>
      <c r="BP12" s="17"/>
      <c r="BQ12" s="17">
        <v>0.241196721769385</v>
      </c>
      <c r="BR12" s="17">
        <v>0.25245870332544901</v>
      </c>
      <c r="BS12" s="17">
        <v>0.26339276427534303</v>
      </c>
      <c r="BT12" s="17">
        <v>0.30408485571154498</v>
      </c>
      <c r="BU12" s="17">
        <v>0.31336978151741801</v>
      </c>
      <c r="BV12" s="17">
        <v>0.235958246441759</v>
      </c>
      <c r="BW12" s="17"/>
      <c r="BX12" s="17">
        <v>0.22076092642262299</v>
      </c>
      <c r="BY12" s="17">
        <v>0.23441535272217601</v>
      </c>
      <c r="BZ12" s="17">
        <v>0.27833889976928899</v>
      </c>
      <c r="CA12" s="17">
        <v>0.28922184794289302</v>
      </c>
      <c r="CB12" s="17">
        <v>0.31025498383855399</v>
      </c>
      <c r="CC12" s="17">
        <v>0.234359802882628</v>
      </c>
    </row>
    <row r="13" spans="2:81" ht="43.5" x14ac:dyDescent="0.35">
      <c r="B13" s="18" t="s">
        <v>543</v>
      </c>
      <c r="C13" s="17">
        <v>0.209450012624115</v>
      </c>
      <c r="D13" s="17">
        <v>0.20316027597862299</v>
      </c>
      <c r="E13" s="17">
        <v>0.21558477467912501</v>
      </c>
      <c r="F13" s="17"/>
      <c r="G13" s="17">
        <v>0.17798776890184001</v>
      </c>
      <c r="H13" s="17">
        <v>0.19319174699524999</v>
      </c>
      <c r="I13" s="17">
        <v>0.19842922327507001</v>
      </c>
      <c r="J13" s="17">
        <v>0.20729326132325601</v>
      </c>
      <c r="K13" s="17">
        <v>0.23847438035284099</v>
      </c>
      <c r="L13" s="17">
        <v>0.234803657348926</v>
      </c>
      <c r="M13" s="17"/>
      <c r="N13" s="17">
        <v>0.210101835117706</v>
      </c>
      <c r="O13" s="17">
        <v>0.22384965225116199</v>
      </c>
      <c r="P13" s="17">
        <v>0.20059213579969801</v>
      </c>
      <c r="Q13" s="17">
        <v>0.20100895713346301</v>
      </c>
      <c r="R13" s="17"/>
      <c r="S13" s="17">
        <v>0.209426799658887</v>
      </c>
      <c r="T13" s="17">
        <v>0.223811483522939</v>
      </c>
      <c r="U13" s="17">
        <v>0.20157944178530601</v>
      </c>
      <c r="V13" s="17">
        <v>0.21075449171833899</v>
      </c>
      <c r="W13" s="17">
        <v>0.20464782246254701</v>
      </c>
      <c r="X13" s="17">
        <v>0.218568310974043</v>
      </c>
      <c r="Y13" s="17">
        <v>0.174528057502298</v>
      </c>
      <c r="Z13" s="17">
        <v>0.197509551349378</v>
      </c>
      <c r="AA13" s="17">
        <v>0.195104869778115</v>
      </c>
      <c r="AB13" s="17">
        <v>0.24034581177799999</v>
      </c>
      <c r="AC13" s="17">
        <v>0.18463860850312</v>
      </c>
      <c r="AD13" s="17">
        <v>0.25856899846336301</v>
      </c>
      <c r="AE13" s="17"/>
      <c r="AF13" s="17">
        <v>0.20822398354246899</v>
      </c>
      <c r="AG13" s="17">
        <v>0.226411348494058</v>
      </c>
      <c r="AH13" s="17">
        <v>0.21981202498778299</v>
      </c>
      <c r="AI13" s="17">
        <v>0.25984598488319</v>
      </c>
      <c r="AJ13" s="17"/>
      <c r="AK13" s="17">
        <v>0.17671162821241501</v>
      </c>
      <c r="AL13" s="17">
        <v>0.17101443524349899</v>
      </c>
      <c r="AM13" s="17"/>
      <c r="AN13" s="17">
        <v>0.18214935497934601</v>
      </c>
      <c r="AO13" s="17">
        <v>0.227057171442028</v>
      </c>
      <c r="AP13" s="17">
        <v>0.17301103804732301</v>
      </c>
      <c r="AQ13" s="17">
        <v>0.238988629771484</v>
      </c>
      <c r="AR13" s="17">
        <v>0.21226874684267399</v>
      </c>
      <c r="AS13" s="17">
        <v>0.23298882512604299</v>
      </c>
      <c r="AT13" s="17"/>
      <c r="AU13" s="17">
        <v>0.210188753041577</v>
      </c>
      <c r="AV13" s="17">
        <v>0.208398899464767</v>
      </c>
      <c r="AW13" s="17"/>
      <c r="AX13" s="17">
        <v>0.25373058743147398</v>
      </c>
      <c r="AY13" s="17">
        <v>0.19882395933639199</v>
      </c>
      <c r="AZ13" s="17"/>
      <c r="BA13" s="17">
        <v>0.216402372239174</v>
      </c>
      <c r="BB13" s="17">
        <v>0.16937415600362499</v>
      </c>
      <c r="BC13" s="17"/>
      <c r="BD13" s="17">
        <v>0.20499002400208</v>
      </c>
      <c r="BE13" s="17"/>
      <c r="BF13" s="17">
        <v>0.20699566277738099</v>
      </c>
      <c r="BG13" s="17"/>
      <c r="BH13" s="17">
        <v>0.235672754334665</v>
      </c>
      <c r="BI13" s="17"/>
      <c r="BJ13" s="17">
        <v>0.194368847546976</v>
      </c>
      <c r="BK13" s="17"/>
      <c r="BL13" s="17">
        <v>0.28661897843619499</v>
      </c>
      <c r="BM13" s="17">
        <v>0.17438948747802799</v>
      </c>
      <c r="BN13" s="17">
        <v>0.206299883280022</v>
      </c>
      <c r="BO13" s="17">
        <v>0.20021992959887</v>
      </c>
      <c r="BP13" s="17"/>
      <c r="BQ13" s="17">
        <v>0.19978220527704299</v>
      </c>
      <c r="BR13" s="17">
        <v>0.20492207686716299</v>
      </c>
      <c r="BS13" s="17">
        <v>0.216446714402801</v>
      </c>
      <c r="BT13" s="17">
        <v>0.233424530765556</v>
      </c>
      <c r="BU13" s="17">
        <v>0.193916141108436</v>
      </c>
      <c r="BV13" s="17">
        <v>0.19557754900011101</v>
      </c>
      <c r="BW13" s="17"/>
      <c r="BX13" s="17">
        <v>0.19369067938731499</v>
      </c>
      <c r="BY13" s="17">
        <v>0.211619058699865</v>
      </c>
      <c r="BZ13" s="17">
        <v>0.21350908340962499</v>
      </c>
      <c r="CA13" s="17">
        <v>0.215693538318494</v>
      </c>
      <c r="CB13" s="17">
        <v>0.20847089689739901</v>
      </c>
      <c r="CC13" s="17">
        <v>0.21453849601448699</v>
      </c>
    </row>
    <row r="14" spans="2:81" ht="43.5" x14ac:dyDescent="0.35">
      <c r="B14" s="18" t="s">
        <v>544</v>
      </c>
      <c r="C14" s="17">
        <v>0.20283471180704599</v>
      </c>
      <c r="D14" s="17">
        <v>0.20293745249556999</v>
      </c>
      <c r="E14" s="17">
        <v>0.20186827636594001</v>
      </c>
      <c r="F14" s="17"/>
      <c r="G14" s="17">
        <v>0.203743206347865</v>
      </c>
      <c r="H14" s="17">
        <v>0.20991096388451</v>
      </c>
      <c r="I14" s="17">
        <v>0.17627885476679001</v>
      </c>
      <c r="J14" s="17">
        <v>0.198478839896472</v>
      </c>
      <c r="K14" s="17">
        <v>0.214649515400613</v>
      </c>
      <c r="L14" s="17">
        <v>0.213702590913039</v>
      </c>
      <c r="M14" s="17"/>
      <c r="N14" s="17">
        <v>0.19767334772489301</v>
      </c>
      <c r="O14" s="17">
        <v>0.19838587714205699</v>
      </c>
      <c r="P14" s="17">
        <v>0.22185786658826301</v>
      </c>
      <c r="Q14" s="17">
        <v>0.19638515244559501</v>
      </c>
      <c r="R14" s="17"/>
      <c r="S14" s="17">
        <v>0.20662236847680901</v>
      </c>
      <c r="T14" s="17">
        <v>0.236983962570428</v>
      </c>
      <c r="U14" s="17">
        <v>0.20902093818836001</v>
      </c>
      <c r="V14" s="17">
        <v>0.230495374624866</v>
      </c>
      <c r="W14" s="17">
        <v>0.16656645221018801</v>
      </c>
      <c r="X14" s="17">
        <v>0.21373969636941201</v>
      </c>
      <c r="Y14" s="17">
        <v>0.16785967083499501</v>
      </c>
      <c r="Z14" s="17">
        <v>0.17760285008124799</v>
      </c>
      <c r="AA14" s="17">
        <v>0.15362731599357499</v>
      </c>
      <c r="AB14" s="17">
        <v>0.246832485422808</v>
      </c>
      <c r="AC14" s="17">
        <v>0.156313560709847</v>
      </c>
      <c r="AD14" s="17">
        <v>0.242501198308684</v>
      </c>
      <c r="AE14" s="17"/>
      <c r="AF14" s="17">
        <v>0.203173884665211</v>
      </c>
      <c r="AG14" s="17">
        <v>0.23416609977396</v>
      </c>
      <c r="AH14" s="17">
        <v>0.158070617500806</v>
      </c>
      <c r="AI14" s="17">
        <v>0.241851380342264</v>
      </c>
      <c r="AJ14" s="17"/>
      <c r="AK14" s="17">
        <v>0.17645123057960799</v>
      </c>
      <c r="AL14" s="17">
        <v>0.16563857231144999</v>
      </c>
      <c r="AM14" s="17"/>
      <c r="AN14" s="17">
        <v>0.18165022880682499</v>
      </c>
      <c r="AO14" s="17">
        <v>0.212191249379513</v>
      </c>
      <c r="AP14" s="17">
        <v>0.204609580858722</v>
      </c>
      <c r="AQ14" s="17">
        <v>0.212828806604517</v>
      </c>
      <c r="AR14" s="17">
        <v>0.216589336147645</v>
      </c>
      <c r="AS14" s="17">
        <v>0.18997913578585299</v>
      </c>
      <c r="AT14" s="17"/>
      <c r="AU14" s="17">
        <v>0.19328077439378599</v>
      </c>
      <c r="AV14" s="17">
        <v>0.21600427452748699</v>
      </c>
      <c r="AW14" s="17"/>
      <c r="AX14" s="17">
        <v>0.24304970920656599</v>
      </c>
      <c r="AY14" s="17">
        <v>0.19318427914685601</v>
      </c>
      <c r="AZ14" s="17"/>
      <c r="BA14" s="17">
        <v>0.20978804827834499</v>
      </c>
      <c r="BB14" s="17">
        <v>0.16689580995030201</v>
      </c>
      <c r="BC14" s="17"/>
      <c r="BD14" s="17">
        <v>0.20283973634476901</v>
      </c>
      <c r="BE14" s="17"/>
      <c r="BF14" s="17">
        <v>0.20493318702254901</v>
      </c>
      <c r="BG14" s="17"/>
      <c r="BH14" s="17">
        <v>0.22547617966931599</v>
      </c>
      <c r="BI14" s="17"/>
      <c r="BJ14" s="17">
        <v>0.127137638996979</v>
      </c>
      <c r="BK14" s="17"/>
      <c r="BL14" s="17">
        <v>0.27592220551817997</v>
      </c>
      <c r="BM14" s="17">
        <v>0.171225240362437</v>
      </c>
      <c r="BN14" s="17">
        <v>0.20056897382045899</v>
      </c>
      <c r="BO14" s="17">
        <v>0.191733553845812</v>
      </c>
      <c r="BP14" s="17"/>
      <c r="BQ14" s="17">
        <v>0.190104927808289</v>
      </c>
      <c r="BR14" s="17">
        <v>0.204377685164359</v>
      </c>
      <c r="BS14" s="17">
        <v>0.20379137292018501</v>
      </c>
      <c r="BT14" s="17">
        <v>0.228278958063096</v>
      </c>
      <c r="BU14" s="17">
        <v>0.21495811612039101</v>
      </c>
      <c r="BV14" s="17">
        <v>0.19638323099229299</v>
      </c>
      <c r="BW14" s="17"/>
      <c r="BX14" s="17">
        <v>0.17793555898341901</v>
      </c>
      <c r="BY14" s="17">
        <v>0.19533694571149099</v>
      </c>
      <c r="BZ14" s="17">
        <v>0.20257565517864901</v>
      </c>
      <c r="CA14" s="17">
        <v>0.20180223020893201</v>
      </c>
      <c r="CB14" s="17">
        <v>0.28831372941594102</v>
      </c>
      <c r="CC14" s="17">
        <v>0.19024526875571399</v>
      </c>
    </row>
    <row r="15" spans="2:81" ht="29" x14ac:dyDescent="0.35">
      <c r="B15" s="18" t="s">
        <v>545</v>
      </c>
      <c r="C15" s="17">
        <v>0.201458312344754</v>
      </c>
      <c r="D15" s="17">
        <v>0.239039230754239</v>
      </c>
      <c r="E15" s="17">
        <v>0.16225413246541101</v>
      </c>
      <c r="F15" s="17"/>
      <c r="G15" s="17">
        <v>0.16906529504804299</v>
      </c>
      <c r="H15" s="17">
        <v>0.18855384757578</v>
      </c>
      <c r="I15" s="17">
        <v>0.19539828916409499</v>
      </c>
      <c r="J15" s="17">
        <v>0.218691954466192</v>
      </c>
      <c r="K15" s="17">
        <v>0.221843242297696</v>
      </c>
      <c r="L15" s="17">
        <v>0.210722179196458</v>
      </c>
      <c r="M15" s="17"/>
      <c r="N15" s="17">
        <v>0.197807477595247</v>
      </c>
      <c r="O15" s="17">
        <v>0.20640728325802299</v>
      </c>
      <c r="P15" s="17">
        <v>0.21736223896265999</v>
      </c>
      <c r="Q15" s="17">
        <v>0.186279426085423</v>
      </c>
      <c r="R15" s="17"/>
      <c r="S15" s="17">
        <v>0.16976761799464399</v>
      </c>
      <c r="T15" s="17">
        <v>0.228287412583282</v>
      </c>
      <c r="U15" s="17">
        <v>0.212136416625925</v>
      </c>
      <c r="V15" s="17">
        <v>0.18577480435714</v>
      </c>
      <c r="W15" s="17">
        <v>0.19571009628484501</v>
      </c>
      <c r="X15" s="17">
        <v>0.204732493268415</v>
      </c>
      <c r="Y15" s="17">
        <v>0.18259496651242799</v>
      </c>
      <c r="Z15" s="17">
        <v>0.16028885566333201</v>
      </c>
      <c r="AA15" s="17">
        <v>0.19319909063593399</v>
      </c>
      <c r="AB15" s="17">
        <v>0.249000385276026</v>
      </c>
      <c r="AC15" s="17">
        <v>0.21428986629966201</v>
      </c>
      <c r="AD15" s="17">
        <v>0.226720439947807</v>
      </c>
      <c r="AE15" s="17"/>
      <c r="AF15" s="17">
        <v>0.194320315304715</v>
      </c>
      <c r="AG15" s="17">
        <v>0.24979842448909301</v>
      </c>
      <c r="AH15" s="17">
        <v>0.224663461009452</v>
      </c>
      <c r="AI15" s="17">
        <v>0.22857652002732101</v>
      </c>
      <c r="AJ15" s="17"/>
      <c r="AK15" s="17">
        <v>0.19756573920310699</v>
      </c>
      <c r="AL15" s="17">
        <v>0.18456039877345001</v>
      </c>
      <c r="AM15" s="17"/>
      <c r="AN15" s="17">
        <v>0.18461155478355601</v>
      </c>
      <c r="AO15" s="17">
        <v>0.20640933348453799</v>
      </c>
      <c r="AP15" s="17">
        <v>0.197588540941149</v>
      </c>
      <c r="AQ15" s="17">
        <v>0.18866933320471199</v>
      </c>
      <c r="AR15" s="17">
        <v>0.23143834258696599</v>
      </c>
      <c r="AS15" s="17">
        <v>0.25376274883091399</v>
      </c>
      <c r="AT15" s="17"/>
      <c r="AU15" s="17">
        <v>0.18884825726662699</v>
      </c>
      <c r="AV15" s="17">
        <v>0.218846950500724</v>
      </c>
      <c r="AW15" s="17"/>
      <c r="AX15" s="17">
        <v>0.26238089076440102</v>
      </c>
      <c r="AY15" s="17">
        <v>0.186838661007141</v>
      </c>
      <c r="AZ15" s="17"/>
      <c r="BA15" s="17">
        <v>0.20570851199738499</v>
      </c>
      <c r="BB15" s="17">
        <v>0.176515261117244</v>
      </c>
      <c r="BC15" s="17"/>
      <c r="BD15" s="17">
        <v>0.183841855686593</v>
      </c>
      <c r="BE15" s="17"/>
      <c r="BF15" s="17">
        <v>0.17864281349305799</v>
      </c>
      <c r="BG15" s="17"/>
      <c r="BH15" s="17">
        <v>0.23213833987031601</v>
      </c>
      <c r="BI15" s="17"/>
      <c r="BJ15" s="17">
        <v>0.21498235621983</v>
      </c>
      <c r="BK15" s="17"/>
      <c r="BL15" s="17">
        <v>0.30702038443270602</v>
      </c>
      <c r="BM15" s="17">
        <v>0.14552044020150301</v>
      </c>
      <c r="BN15" s="17">
        <v>0.19233351395540699</v>
      </c>
      <c r="BO15" s="17">
        <v>0.20191872555322901</v>
      </c>
      <c r="BP15" s="17"/>
      <c r="BQ15" s="17">
        <v>0.19633648463235401</v>
      </c>
      <c r="BR15" s="17">
        <v>0.180113485653281</v>
      </c>
      <c r="BS15" s="17">
        <v>0.24133100890885301</v>
      </c>
      <c r="BT15" s="17">
        <v>0.19463119049866001</v>
      </c>
      <c r="BU15" s="17">
        <v>0.23560133690170901</v>
      </c>
      <c r="BV15" s="17">
        <v>0.16874699452294301</v>
      </c>
      <c r="BW15" s="17"/>
      <c r="BX15" s="17">
        <v>0.19385258414204301</v>
      </c>
      <c r="BY15" s="17">
        <v>0.14875963597729</v>
      </c>
      <c r="BZ15" s="17">
        <v>0.22766264104551101</v>
      </c>
      <c r="CA15" s="17">
        <v>0.17515266389481801</v>
      </c>
      <c r="CB15" s="17">
        <v>0.301803578325685</v>
      </c>
      <c r="CC15" s="17">
        <v>0.163544924729637</v>
      </c>
    </row>
    <row r="16" spans="2:81" ht="29" x14ac:dyDescent="0.35">
      <c r="B16" s="18" t="s">
        <v>546</v>
      </c>
      <c r="C16" s="17">
        <v>0.198412333494146</v>
      </c>
      <c r="D16" s="17">
        <v>0.20195631094212901</v>
      </c>
      <c r="E16" s="17">
        <v>0.19387810056972199</v>
      </c>
      <c r="F16" s="17"/>
      <c r="G16" s="17">
        <v>0.233685686580757</v>
      </c>
      <c r="H16" s="17">
        <v>0.21707483555659299</v>
      </c>
      <c r="I16" s="17">
        <v>0.20852532457831299</v>
      </c>
      <c r="J16" s="17">
        <v>0.21131364572830999</v>
      </c>
      <c r="K16" s="17">
        <v>0.17665085542858699</v>
      </c>
      <c r="L16" s="17">
        <v>0.15572186929908999</v>
      </c>
      <c r="M16" s="17"/>
      <c r="N16" s="17">
        <v>0.19991503716196801</v>
      </c>
      <c r="O16" s="17">
        <v>0.21009938237873901</v>
      </c>
      <c r="P16" s="17">
        <v>0.18391890403713099</v>
      </c>
      <c r="Q16" s="17">
        <v>0.19960469329967701</v>
      </c>
      <c r="R16" s="17"/>
      <c r="S16" s="17">
        <v>0.19589551998580701</v>
      </c>
      <c r="T16" s="17">
        <v>0.20989115154501201</v>
      </c>
      <c r="U16" s="17">
        <v>0.20341820064469901</v>
      </c>
      <c r="V16" s="17">
        <v>0.1978906958744</v>
      </c>
      <c r="W16" s="17">
        <v>0.20444938544754601</v>
      </c>
      <c r="X16" s="17">
        <v>0.183255584415284</v>
      </c>
      <c r="Y16" s="17">
        <v>0.153517583705053</v>
      </c>
      <c r="Z16" s="17">
        <v>0.18763012801366399</v>
      </c>
      <c r="AA16" s="17">
        <v>0.21343765093556299</v>
      </c>
      <c r="AB16" s="17">
        <v>0.23508221035337301</v>
      </c>
      <c r="AC16" s="17">
        <v>0.19245144073264001</v>
      </c>
      <c r="AD16" s="17">
        <v>0.15894835084626499</v>
      </c>
      <c r="AE16" s="17"/>
      <c r="AF16" s="17">
        <v>0.19508821076466901</v>
      </c>
      <c r="AG16" s="17">
        <v>0.22236337762991701</v>
      </c>
      <c r="AH16" s="17">
        <v>0.21324691904378601</v>
      </c>
      <c r="AI16" s="17">
        <v>0.15363083418262399</v>
      </c>
      <c r="AJ16" s="17"/>
      <c r="AK16" s="17">
        <v>0.21574813693091</v>
      </c>
      <c r="AL16" s="17">
        <v>0.24691465471702201</v>
      </c>
      <c r="AM16" s="17"/>
      <c r="AN16" s="17">
        <v>0.21852184310481601</v>
      </c>
      <c r="AO16" s="17">
        <v>0.17819345538943199</v>
      </c>
      <c r="AP16" s="17">
        <v>0.17775396126930801</v>
      </c>
      <c r="AQ16" s="17">
        <v>0.22425205224483799</v>
      </c>
      <c r="AR16" s="17">
        <v>0.18898170617944801</v>
      </c>
      <c r="AS16" s="17">
        <v>0.18363818378150101</v>
      </c>
      <c r="AT16" s="17"/>
      <c r="AU16" s="17">
        <v>0.18234733240986001</v>
      </c>
      <c r="AV16" s="17">
        <v>0.22049480633405899</v>
      </c>
      <c r="AW16" s="17"/>
      <c r="AX16" s="17">
        <v>0.24569065147413</v>
      </c>
      <c r="AY16" s="17">
        <v>0.18706690881538299</v>
      </c>
      <c r="AZ16" s="17"/>
      <c r="BA16" s="17">
        <v>0.19420583152184401</v>
      </c>
      <c r="BB16" s="17">
        <v>0.21835440353598101</v>
      </c>
      <c r="BC16" s="17"/>
      <c r="BD16" s="17">
        <v>0.17490524671924701</v>
      </c>
      <c r="BE16" s="17"/>
      <c r="BF16" s="17">
        <v>0.17938294224231499</v>
      </c>
      <c r="BG16" s="17"/>
      <c r="BH16" s="17">
        <v>0.23406071642012699</v>
      </c>
      <c r="BI16" s="17"/>
      <c r="BJ16" s="17">
        <v>0.178781559912639</v>
      </c>
      <c r="BK16" s="17"/>
      <c r="BL16" s="17">
        <v>0.34441620644690502</v>
      </c>
      <c r="BM16" s="17">
        <v>0.14346634803775901</v>
      </c>
      <c r="BN16" s="17">
        <v>0.15411445532095699</v>
      </c>
      <c r="BO16" s="17">
        <v>0.21004797334726799</v>
      </c>
      <c r="BP16" s="17"/>
      <c r="BQ16" s="17">
        <v>0.21106451074546401</v>
      </c>
      <c r="BR16" s="17">
        <v>0.122751261429495</v>
      </c>
      <c r="BS16" s="17">
        <v>0.221741209250233</v>
      </c>
      <c r="BT16" s="17">
        <v>0.20872591595843801</v>
      </c>
      <c r="BU16" s="17">
        <v>0.25770222392137399</v>
      </c>
      <c r="BV16" s="17">
        <v>0.222973283029721</v>
      </c>
      <c r="BW16" s="17"/>
      <c r="BX16" s="17">
        <v>0.21283560238018101</v>
      </c>
      <c r="BY16" s="17">
        <v>0.126453239781009</v>
      </c>
      <c r="BZ16" s="17">
        <v>0.19459324769616901</v>
      </c>
      <c r="CA16" s="17">
        <v>0.189971487211538</v>
      </c>
      <c r="CB16" s="17">
        <v>0.312016149022804</v>
      </c>
      <c r="CC16" s="17">
        <v>0.24330351006229101</v>
      </c>
    </row>
    <row r="17" spans="2:81" x14ac:dyDescent="0.35">
      <c r="B17" s="18" t="s">
        <v>547</v>
      </c>
      <c r="C17" s="17">
        <v>0.188275672024868</v>
      </c>
      <c r="D17" s="17">
        <v>0.18414934484626</v>
      </c>
      <c r="E17" s="17">
        <v>0.19276249885566701</v>
      </c>
      <c r="F17" s="17"/>
      <c r="G17" s="17">
        <v>0.101310337993888</v>
      </c>
      <c r="H17" s="17">
        <v>0.16517433186053701</v>
      </c>
      <c r="I17" s="17">
        <v>0.156118578808949</v>
      </c>
      <c r="J17" s="17">
        <v>0.18652902198906601</v>
      </c>
      <c r="K17" s="17">
        <v>0.205192746342962</v>
      </c>
      <c r="L17" s="17">
        <v>0.28101532901496301</v>
      </c>
      <c r="M17" s="17"/>
      <c r="N17" s="17">
        <v>0.17652432965179701</v>
      </c>
      <c r="O17" s="17">
        <v>0.166550356715782</v>
      </c>
      <c r="P17" s="17">
        <v>0.20023418150671701</v>
      </c>
      <c r="Q17" s="17">
        <v>0.21411923254151599</v>
      </c>
      <c r="R17" s="17"/>
      <c r="S17" s="17">
        <v>0.151869230245021</v>
      </c>
      <c r="T17" s="17">
        <v>0.19304447713273201</v>
      </c>
      <c r="U17" s="17">
        <v>0.18017637050890001</v>
      </c>
      <c r="V17" s="17">
        <v>0.193015747569876</v>
      </c>
      <c r="W17" s="17">
        <v>0.19499250953699099</v>
      </c>
      <c r="X17" s="17">
        <v>0.179694811255562</v>
      </c>
      <c r="Y17" s="17">
        <v>0.210498261455383</v>
      </c>
      <c r="Z17" s="17">
        <v>0.24941432545655101</v>
      </c>
      <c r="AA17" s="17">
        <v>0.19644960300291101</v>
      </c>
      <c r="AB17" s="17">
        <v>0.18924238432760801</v>
      </c>
      <c r="AC17" s="17">
        <v>0.17691732411062999</v>
      </c>
      <c r="AD17" s="17">
        <v>0.20021867066437801</v>
      </c>
      <c r="AE17" s="17"/>
      <c r="AF17" s="17">
        <v>0.19087906777582</v>
      </c>
      <c r="AG17" s="17">
        <v>0.17794447016485099</v>
      </c>
      <c r="AH17" s="17">
        <v>0.18937856754353599</v>
      </c>
      <c r="AI17" s="17">
        <v>0.18563210594301599</v>
      </c>
      <c r="AJ17" s="17"/>
      <c r="AK17" s="17">
        <v>0.17273827553920901</v>
      </c>
      <c r="AL17" s="17">
        <v>0.155110563236211</v>
      </c>
      <c r="AM17" s="17"/>
      <c r="AN17" s="17">
        <v>0.164650229287923</v>
      </c>
      <c r="AO17" s="17">
        <v>0.20393465616317899</v>
      </c>
      <c r="AP17" s="17">
        <v>0.18464858367605499</v>
      </c>
      <c r="AQ17" s="17">
        <v>0.212827022599963</v>
      </c>
      <c r="AR17" s="17">
        <v>0.21243815778290701</v>
      </c>
      <c r="AS17" s="17">
        <v>8.92843069506873E-2</v>
      </c>
      <c r="AT17" s="17"/>
      <c r="AU17" s="17">
        <v>0.226329540147199</v>
      </c>
      <c r="AV17" s="17">
        <v>0.13675658446046299</v>
      </c>
      <c r="AW17" s="17"/>
      <c r="AX17" s="17">
        <v>0.16522498411061001</v>
      </c>
      <c r="AY17" s="17">
        <v>0.19380716837876999</v>
      </c>
      <c r="AZ17" s="17"/>
      <c r="BA17" s="17">
        <v>0.197310085564747</v>
      </c>
      <c r="BB17" s="17">
        <v>0.145590920061337</v>
      </c>
      <c r="BC17" s="17"/>
      <c r="BD17" s="17">
        <v>0.22117790179692401</v>
      </c>
      <c r="BE17" s="17"/>
      <c r="BF17" s="17">
        <v>0.22117304004704</v>
      </c>
      <c r="BG17" s="17"/>
      <c r="BH17" s="17">
        <v>0.187299119224693</v>
      </c>
      <c r="BI17" s="17"/>
      <c r="BJ17" s="17">
        <v>0.22276751173249401</v>
      </c>
      <c r="BK17" s="17"/>
      <c r="BL17" s="17">
        <v>8.6968016194993197E-2</v>
      </c>
      <c r="BM17" s="17">
        <v>0.28490233784538599</v>
      </c>
      <c r="BN17" s="17">
        <v>0.20357324381671399</v>
      </c>
      <c r="BO17" s="17">
        <v>0.13787108837020001</v>
      </c>
      <c r="BP17" s="17"/>
      <c r="BQ17" s="17">
        <v>0.17924205796267101</v>
      </c>
      <c r="BR17" s="17">
        <v>0.26018694956671601</v>
      </c>
      <c r="BS17" s="17">
        <v>0.19194475910414499</v>
      </c>
      <c r="BT17" s="17">
        <v>0.150774252177796</v>
      </c>
      <c r="BU17" s="17">
        <v>9.7469311797882305E-2</v>
      </c>
      <c r="BV17" s="17">
        <v>0.19550332274254201</v>
      </c>
      <c r="BW17" s="17"/>
      <c r="BX17" s="17">
        <v>0.185178191928175</v>
      </c>
      <c r="BY17" s="17">
        <v>0.23951689358543801</v>
      </c>
      <c r="BZ17" s="17">
        <v>0.21568093629238999</v>
      </c>
      <c r="CA17" s="17">
        <v>0.166745235404094</v>
      </c>
      <c r="CB17" s="17">
        <v>9.5697237504952196E-2</v>
      </c>
      <c r="CC17" s="17">
        <v>0.195557092734199</v>
      </c>
    </row>
    <row r="18" spans="2:81" ht="43.5" x14ac:dyDescent="0.35">
      <c r="B18" s="18" t="s">
        <v>548</v>
      </c>
      <c r="C18" s="17">
        <v>0.187760647939302</v>
      </c>
      <c r="D18" s="17">
        <v>0.186696746593603</v>
      </c>
      <c r="E18" s="17">
        <v>0.187765228952778</v>
      </c>
      <c r="F18" s="17"/>
      <c r="G18" s="17">
        <v>0.22238074835188201</v>
      </c>
      <c r="H18" s="17">
        <v>0.20497428573103299</v>
      </c>
      <c r="I18" s="17">
        <v>0.205121467685626</v>
      </c>
      <c r="J18" s="17">
        <v>0.18438878164880401</v>
      </c>
      <c r="K18" s="17">
        <v>0.15919512930860799</v>
      </c>
      <c r="L18" s="17">
        <v>0.15855215634612599</v>
      </c>
      <c r="M18" s="17"/>
      <c r="N18" s="17">
        <v>0.19575069239006901</v>
      </c>
      <c r="O18" s="17">
        <v>0.183967219837574</v>
      </c>
      <c r="P18" s="17">
        <v>0.178425649965821</v>
      </c>
      <c r="Q18" s="17">
        <v>0.18921111509813099</v>
      </c>
      <c r="R18" s="17"/>
      <c r="S18" s="17">
        <v>0.20418351686292799</v>
      </c>
      <c r="T18" s="17">
        <v>0.18618455053139599</v>
      </c>
      <c r="U18" s="17">
        <v>0.22482071088740799</v>
      </c>
      <c r="V18" s="17">
        <v>0.17911553716179299</v>
      </c>
      <c r="W18" s="17">
        <v>0.213116127680191</v>
      </c>
      <c r="X18" s="17">
        <v>0.15849110862336799</v>
      </c>
      <c r="Y18" s="17">
        <v>0.15298860825133001</v>
      </c>
      <c r="Z18" s="17">
        <v>0.12909547333587701</v>
      </c>
      <c r="AA18" s="17">
        <v>0.17684048492325</v>
      </c>
      <c r="AB18" s="17">
        <v>0.21388904362165601</v>
      </c>
      <c r="AC18" s="17">
        <v>0.17588379578837801</v>
      </c>
      <c r="AD18" s="17">
        <v>0.226112962426465</v>
      </c>
      <c r="AE18" s="17"/>
      <c r="AF18" s="17">
        <v>0.18588173274481001</v>
      </c>
      <c r="AG18" s="17">
        <v>0.20707002169529401</v>
      </c>
      <c r="AH18" s="17">
        <v>0.15647807143221901</v>
      </c>
      <c r="AI18" s="17">
        <v>0.24382934604279799</v>
      </c>
      <c r="AJ18" s="17"/>
      <c r="AK18" s="17">
        <v>0.18278830927044401</v>
      </c>
      <c r="AL18" s="17">
        <v>0.18114152305363901</v>
      </c>
      <c r="AM18" s="17"/>
      <c r="AN18" s="17">
        <v>0.19939206032826301</v>
      </c>
      <c r="AO18" s="17">
        <v>0.180854088129764</v>
      </c>
      <c r="AP18" s="17">
        <v>0.179048755177077</v>
      </c>
      <c r="AQ18" s="17">
        <v>0.19780099675511501</v>
      </c>
      <c r="AR18" s="17">
        <v>0.16546599746177701</v>
      </c>
      <c r="AS18" s="17">
        <v>0.20112276972624701</v>
      </c>
      <c r="AT18" s="17"/>
      <c r="AU18" s="17">
        <v>0.17810748242942601</v>
      </c>
      <c r="AV18" s="17">
        <v>0.20156148313372901</v>
      </c>
      <c r="AW18" s="17"/>
      <c r="AX18" s="17">
        <v>0.25145853179781602</v>
      </c>
      <c r="AY18" s="17">
        <v>0.172475003813398</v>
      </c>
      <c r="AZ18" s="17"/>
      <c r="BA18" s="17">
        <v>0.185381638123677</v>
      </c>
      <c r="BB18" s="17">
        <v>0.198003993562577</v>
      </c>
      <c r="BC18" s="17"/>
      <c r="BD18" s="17">
        <v>0.17209561812629801</v>
      </c>
      <c r="BE18" s="17"/>
      <c r="BF18" s="17">
        <v>0.172052333977468</v>
      </c>
      <c r="BG18" s="17"/>
      <c r="BH18" s="17">
        <v>0.22883421884007599</v>
      </c>
      <c r="BI18" s="17"/>
      <c r="BJ18" s="17">
        <v>0.15392967603771901</v>
      </c>
      <c r="BK18" s="17"/>
      <c r="BL18" s="17">
        <v>0.31926901772731597</v>
      </c>
      <c r="BM18" s="17">
        <v>0.147734301408842</v>
      </c>
      <c r="BN18" s="17">
        <v>0.13561225562900001</v>
      </c>
      <c r="BO18" s="17">
        <v>0.201697311185946</v>
      </c>
      <c r="BP18" s="17"/>
      <c r="BQ18" s="17">
        <v>0.20467327649181499</v>
      </c>
      <c r="BR18" s="17">
        <v>0.128062545856824</v>
      </c>
      <c r="BS18" s="17">
        <v>0.192281268647333</v>
      </c>
      <c r="BT18" s="17">
        <v>0.211476890322599</v>
      </c>
      <c r="BU18" s="17">
        <v>0.23517939583479999</v>
      </c>
      <c r="BV18" s="17">
        <v>0.184167111232514</v>
      </c>
      <c r="BW18" s="17"/>
      <c r="BX18" s="17">
        <v>0.19451626014093801</v>
      </c>
      <c r="BY18" s="17">
        <v>0.131214065756559</v>
      </c>
      <c r="BZ18" s="17">
        <v>0.181271307089169</v>
      </c>
      <c r="CA18" s="17">
        <v>0.192488257089933</v>
      </c>
      <c r="CB18" s="17">
        <v>0.28166007230099199</v>
      </c>
      <c r="CC18" s="17">
        <v>0.17596880840902501</v>
      </c>
    </row>
    <row r="19" spans="2:81" ht="29" x14ac:dyDescent="0.35">
      <c r="B19" s="18" t="s">
        <v>549</v>
      </c>
      <c r="C19" s="17">
        <v>0.17559204502672901</v>
      </c>
      <c r="D19" s="17">
        <v>0.19544034056961601</v>
      </c>
      <c r="E19" s="17">
        <v>0.15615335951228401</v>
      </c>
      <c r="F19" s="17"/>
      <c r="G19" s="17">
        <v>0.16023505331021201</v>
      </c>
      <c r="H19" s="17">
        <v>0.162615184904531</v>
      </c>
      <c r="I19" s="17">
        <v>0.17081486872356599</v>
      </c>
      <c r="J19" s="17">
        <v>0.162319426572648</v>
      </c>
      <c r="K19" s="17">
        <v>0.230928104255715</v>
      </c>
      <c r="L19" s="17">
        <v>0.173879055207561</v>
      </c>
      <c r="M19" s="17"/>
      <c r="N19" s="17">
        <v>0.16886409537154701</v>
      </c>
      <c r="O19" s="17">
        <v>0.18494983340492699</v>
      </c>
      <c r="P19" s="17">
        <v>0.176868095926277</v>
      </c>
      <c r="Q19" s="17">
        <v>0.172722646035289</v>
      </c>
      <c r="R19" s="17"/>
      <c r="S19" s="17">
        <v>0.16514680152821501</v>
      </c>
      <c r="T19" s="17">
        <v>0.192300713249589</v>
      </c>
      <c r="U19" s="17">
        <v>0.158782882144997</v>
      </c>
      <c r="V19" s="17">
        <v>0.16611704716260101</v>
      </c>
      <c r="W19" s="17">
        <v>0.17595941096180601</v>
      </c>
      <c r="X19" s="17">
        <v>0.18597118779799801</v>
      </c>
      <c r="Y19" s="17">
        <v>0.15235447430795701</v>
      </c>
      <c r="Z19" s="17">
        <v>0.16843061787195801</v>
      </c>
      <c r="AA19" s="17">
        <v>0.139142528857156</v>
      </c>
      <c r="AB19" s="17">
        <v>0.23490453167411399</v>
      </c>
      <c r="AC19" s="17">
        <v>0.203635901120025</v>
      </c>
      <c r="AD19" s="17">
        <v>0.17368403358296799</v>
      </c>
      <c r="AE19" s="17"/>
      <c r="AF19" s="17">
        <v>0.16809056561020799</v>
      </c>
      <c r="AG19" s="17">
        <v>0.24201596470794901</v>
      </c>
      <c r="AH19" s="17">
        <v>0.19950926043167</v>
      </c>
      <c r="AI19" s="17">
        <v>0.211029802313732</v>
      </c>
      <c r="AJ19" s="17"/>
      <c r="AK19" s="17">
        <v>0.151654791513368</v>
      </c>
      <c r="AL19" s="17">
        <v>0.153636369933251</v>
      </c>
      <c r="AM19" s="17"/>
      <c r="AN19" s="17">
        <v>0.18541323900457399</v>
      </c>
      <c r="AO19" s="17">
        <v>0.16378352844118901</v>
      </c>
      <c r="AP19" s="17">
        <v>0.172255346904129</v>
      </c>
      <c r="AQ19" s="17">
        <v>0.167413900987537</v>
      </c>
      <c r="AR19" s="17">
        <v>0.18365627252404701</v>
      </c>
      <c r="AS19" s="17">
        <v>0.211552331148322</v>
      </c>
      <c r="AT19" s="17"/>
      <c r="AU19" s="17">
        <v>0.16935876203539599</v>
      </c>
      <c r="AV19" s="17">
        <v>0.18388825122584401</v>
      </c>
      <c r="AW19" s="17"/>
      <c r="AX19" s="17">
        <v>0.20919461522263599</v>
      </c>
      <c r="AY19" s="17">
        <v>0.167528403055965</v>
      </c>
      <c r="AZ19" s="17"/>
      <c r="BA19" s="17">
        <v>0.17448274682944201</v>
      </c>
      <c r="BB19" s="17">
        <v>0.176055802093354</v>
      </c>
      <c r="BC19" s="17"/>
      <c r="BD19" s="17">
        <v>0.15878279131982001</v>
      </c>
      <c r="BE19" s="17"/>
      <c r="BF19" s="17">
        <v>0.15519403933567399</v>
      </c>
      <c r="BG19" s="17"/>
      <c r="BH19" s="17">
        <v>0.24692539813057501</v>
      </c>
      <c r="BI19" s="17"/>
      <c r="BJ19" s="17">
        <v>0.175509858299392</v>
      </c>
      <c r="BK19" s="17"/>
      <c r="BL19" s="17">
        <v>0.29277850470621603</v>
      </c>
      <c r="BM19" s="17">
        <v>0.11387458956310199</v>
      </c>
      <c r="BN19" s="17">
        <v>0.17525143475192401</v>
      </c>
      <c r="BO19" s="17">
        <v>0.16537678671154299</v>
      </c>
      <c r="BP19" s="17"/>
      <c r="BQ19" s="17">
        <v>0.16797429858351901</v>
      </c>
      <c r="BR19" s="17">
        <v>0.14161946451679899</v>
      </c>
      <c r="BS19" s="17">
        <v>0.19962617928828499</v>
      </c>
      <c r="BT19" s="17">
        <v>0.19571579329373601</v>
      </c>
      <c r="BU19" s="17">
        <v>0.19963088215938399</v>
      </c>
      <c r="BV19" s="17">
        <v>0.17670634912612901</v>
      </c>
      <c r="BW19" s="17"/>
      <c r="BX19" s="17">
        <v>0.153063982105689</v>
      </c>
      <c r="BY19" s="17">
        <v>0.148003408978478</v>
      </c>
      <c r="BZ19" s="17">
        <v>0.18821390516281999</v>
      </c>
      <c r="CA19" s="17">
        <v>0.17720016783867901</v>
      </c>
      <c r="CB19" s="17">
        <v>0.22302022839111299</v>
      </c>
      <c r="CC19" s="17">
        <v>0.16038144414983199</v>
      </c>
    </row>
    <row r="20" spans="2:81" ht="43.5" x14ac:dyDescent="0.35">
      <c r="B20" s="18" t="s">
        <v>550</v>
      </c>
      <c r="C20" s="17">
        <v>0.133477680797014</v>
      </c>
      <c r="D20" s="17">
        <v>0.12358426732482999</v>
      </c>
      <c r="E20" s="17">
        <v>0.141302762124699</v>
      </c>
      <c r="F20" s="17"/>
      <c r="G20" s="17">
        <v>0.18325544392951501</v>
      </c>
      <c r="H20" s="17">
        <v>0.14844647467356401</v>
      </c>
      <c r="I20" s="17">
        <v>0.150016534708595</v>
      </c>
      <c r="J20" s="17">
        <v>0.11659166477800199</v>
      </c>
      <c r="K20" s="17">
        <v>0.14210121885106899</v>
      </c>
      <c r="L20" s="17">
        <v>8.2728986629618501E-2</v>
      </c>
      <c r="M20" s="17"/>
      <c r="N20" s="17">
        <v>0.13832008546208899</v>
      </c>
      <c r="O20" s="17">
        <v>0.14310235655878101</v>
      </c>
      <c r="P20" s="17">
        <v>0.12226783763549801</v>
      </c>
      <c r="Q20" s="17">
        <v>0.12819565904542199</v>
      </c>
      <c r="R20" s="17"/>
      <c r="S20" s="17">
        <v>0.13848725880423099</v>
      </c>
      <c r="T20" s="17">
        <v>0.13927008904104299</v>
      </c>
      <c r="U20" s="17">
        <v>0.15221774396350801</v>
      </c>
      <c r="V20" s="17">
        <v>0.13205136085760699</v>
      </c>
      <c r="W20" s="17">
        <v>0.11319312726537099</v>
      </c>
      <c r="X20" s="17">
        <v>0.11130785630296899</v>
      </c>
      <c r="Y20" s="17">
        <v>0.114249174605808</v>
      </c>
      <c r="Z20" s="17">
        <v>0.111412141893869</v>
      </c>
      <c r="AA20" s="17">
        <v>0.15011948606595699</v>
      </c>
      <c r="AB20" s="17">
        <v>0.139622293350602</v>
      </c>
      <c r="AC20" s="17">
        <v>0.125955726273251</v>
      </c>
      <c r="AD20" s="17">
        <v>0.16692901209213601</v>
      </c>
      <c r="AE20" s="17"/>
      <c r="AF20" s="17">
        <v>0.128955892984011</v>
      </c>
      <c r="AG20" s="17">
        <v>0.123918069825141</v>
      </c>
      <c r="AH20" s="17">
        <v>0.12356983863939699</v>
      </c>
      <c r="AI20" s="17">
        <v>0.18546686632405299</v>
      </c>
      <c r="AJ20" s="17"/>
      <c r="AK20" s="17">
        <v>0.17673601438088499</v>
      </c>
      <c r="AL20" s="17">
        <v>0.113141725995877</v>
      </c>
      <c r="AM20" s="17"/>
      <c r="AN20" s="17">
        <v>0.146688505066492</v>
      </c>
      <c r="AO20" s="17">
        <v>0.14215507359337801</v>
      </c>
      <c r="AP20" s="17">
        <v>0.11143802256726</v>
      </c>
      <c r="AQ20" s="17">
        <v>0.121225718077037</v>
      </c>
      <c r="AR20" s="17">
        <v>0.10223856144994301</v>
      </c>
      <c r="AS20" s="17">
        <v>0.19046766071947599</v>
      </c>
      <c r="AT20" s="17"/>
      <c r="AU20" s="17">
        <v>0.10853747207251099</v>
      </c>
      <c r="AV20" s="17">
        <v>0.168675264935088</v>
      </c>
      <c r="AW20" s="17"/>
      <c r="AX20" s="17">
        <v>0.17304212638557601</v>
      </c>
      <c r="AY20" s="17">
        <v>0.123983361697674</v>
      </c>
      <c r="AZ20" s="17"/>
      <c r="BA20" s="17">
        <v>0.13172417929903299</v>
      </c>
      <c r="BB20" s="17">
        <v>0.13909806930952701</v>
      </c>
      <c r="BC20" s="17"/>
      <c r="BD20" s="17">
        <v>0.118921329024055</v>
      </c>
      <c r="BE20" s="17"/>
      <c r="BF20" s="17">
        <v>0.123936554358573</v>
      </c>
      <c r="BG20" s="17"/>
      <c r="BH20" s="17">
        <v>0.12741104501070599</v>
      </c>
      <c r="BI20" s="17"/>
      <c r="BJ20" s="17">
        <v>0.12511458270105699</v>
      </c>
      <c r="BK20" s="17"/>
      <c r="BL20" s="17">
        <v>0.19517000406358201</v>
      </c>
      <c r="BM20" s="17">
        <v>0.11616015003499</v>
      </c>
      <c r="BN20" s="17">
        <v>9.2715822578681495E-2</v>
      </c>
      <c r="BO20" s="17">
        <v>0.155776924119053</v>
      </c>
      <c r="BP20" s="17"/>
      <c r="BQ20" s="17">
        <v>0.14087936799146999</v>
      </c>
      <c r="BR20" s="17">
        <v>8.4882586304191293E-2</v>
      </c>
      <c r="BS20" s="17">
        <v>0.10845856712758201</v>
      </c>
      <c r="BT20" s="17">
        <v>0.19437286012053401</v>
      </c>
      <c r="BU20" s="17">
        <v>0.21040295408493501</v>
      </c>
      <c r="BV20" s="17">
        <v>0.13326218297136999</v>
      </c>
      <c r="BW20" s="17"/>
      <c r="BX20" s="17">
        <v>0.13277608282155501</v>
      </c>
      <c r="BY20" s="17">
        <v>9.6926649400391404E-2</v>
      </c>
      <c r="BZ20" s="17">
        <v>9.7869797662547803E-2</v>
      </c>
      <c r="CA20" s="17">
        <v>0.16833742077038799</v>
      </c>
      <c r="CB20" s="17">
        <v>0.27869548454814802</v>
      </c>
      <c r="CC20" s="17">
        <v>0.106344545242318</v>
      </c>
    </row>
    <row r="21" spans="2:81" ht="29" x14ac:dyDescent="0.35">
      <c r="B21" s="18" t="s">
        <v>551</v>
      </c>
      <c r="C21" s="17">
        <v>0.107084229571177</v>
      </c>
      <c r="D21" s="17">
        <v>0.112379399893539</v>
      </c>
      <c r="E21" s="17">
        <v>0.10197725510451799</v>
      </c>
      <c r="F21" s="17"/>
      <c r="G21" s="17">
        <v>0.16125426852886399</v>
      </c>
      <c r="H21" s="17">
        <v>0.12123468716220601</v>
      </c>
      <c r="I21" s="17">
        <v>0.109393539553</v>
      </c>
      <c r="J21" s="17">
        <v>9.0057850596518801E-2</v>
      </c>
      <c r="K21" s="17">
        <v>8.0588780633052401E-2</v>
      </c>
      <c r="L21" s="17">
        <v>8.9342836114764596E-2</v>
      </c>
      <c r="M21" s="17"/>
      <c r="N21" s="17">
        <v>0.11702353497319599</v>
      </c>
      <c r="O21" s="17">
        <v>0.103102909454309</v>
      </c>
      <c r="P21" s="17">
        <v>0.106943507374281</v>
      </c>
      <c r="Q21" s="17">
        <v>0.101363047541965</v>
      </c>
      <c r="R21" s="17"/>
      <c r="S21" s="17">
        <v>0.12893930125703601</v>
      </c>
      <c r="T21" s="17">
        <v>0.102417760857069</v>
      </c>
      <c r="U21" s="17">
        <v>0.10505438652005</v>
      </c>
      <c r="V21" s="17">
        <v>9.2459343956413906E-2</v>
      </c>
      <c r="W21" s="17">
        <v>0.112435986130184</v>
      </c>
      <c r="X21" s="17">
        <v>9.0277050274991805E-2</v>
      </c>
      <c r="Y21" s="17">
        <v>0.10445424900141199</v>
      </c>
      <c r="Z21" s="17">
        <v>0.11298200732046999</v>
      </c>
      <c r="AA21" s="17">
        <v>0.106537385336455</v>
      </c>
      <c r="AB21" s="17">
        <v>0.108881677237084</v>
      </c>
      <c r="AC21" s="17">
        <v>9.5543760144785397E-2</v>
      </c>
      <c r="AD21" s="17">
        <v>0.127544308947969</v>
      </c>
      <c r="AE21" s="17"/>
      <c r="AF21" s="17">
        <v>0.103664279175636</v>
      </c>
      <c r="AG21" s="17">
        <v>0.11647435991933699</v>
      </c>
      <c r="AH21" s="17">
        <v>0.10824887503373699</v>
      </c>
      <c r="AI21" s="17">
        <v>0.11759353577907</v>
      </c>
      <c r="AJ21" s="17"/>
      <c r="AK21" s="17">
        <v>0.127665481015965</v>
      </c>
      <c r="AL21" s="17">
        <v>0.127826955084897</v>
      </c>
      <c r="AM21" s="17"/>
      <c r="AN21" s="17">
        <v>0.122123143692249</v>
      </c>
      <c r="AO21" s="17">
        <v>0.106833146984654</v>
      </c>
      <c r="AP21" s="17">
        <v>0.110657573529284</v>
      </c>
      <c r="AQ21" s="17">
        <v>0.10385351013069601</v>
      </c>
      <c r="AR21" s="17">
        <v>8.4280746902465106E-2</v>
      </c>
      <c r="AS21" s="17">
        <v>8.4716496658584994E-2</v>
      </c>
      <c r="AT21" s="17"/>
      <c r="AU21" s="17">
        <v>9.6236586174615002E-2</v>
      </c>
      <c r="AV21" s="17">
        <v>0.122502321059569</v>
      </c>
      <c r="AW21" s="17"/>
      <c r="AX21" s="17">
        <v>0.122591515261517</v>
      </c>
      <c r="AY21" s="17">
        <v>0.10336293090217</v>
      </c>
      <c r="AZ21" s="17"/>
      <c r="BA21" s="17">
        <v>0.10132970761237001</v>
      </c>
      <c r="BB21" s="17">
        <v>0.13535087910327501</v>
      </c>
      <c r="BC21" s="17"/>
      <c r="BD21" s="17">
        <v>9.3547026547232404E-2</v>
      </c>
      <c r="BE21" s="17"/>
      <c r="BF21" s="17">
        <v>9.9097190569377297E-2</v>
      </c>
      <c r="BG21" s="17"/>
      <c r="BH21" s="17">
        <v>0.13787639103065899</v>
      </c>
      <c r="BI21" s="17"/>
      <c r="BJ21" s="17">
        <v>9.5004354427758106E-2</v>
      </c>
      <c r="BK21" s="17"/>
      <c r="BL21" s="17">
        <v>0.15612463138997301</v>
      </c>
      <c r="BM21" s="17">
        <v>9.3762109036210003E-2</v>
      </c>
      <c r="BN21" s="17">
        <v>7.9149095184602294E-2</v>
      </c>
      <c r="BO21" s="17">
        <v>0.119644240771829</v>
      </c>
      <c r="BP21" s="17"/>
      <c r="BQ21" s="17">
        <v>0.121455221025318</v>
      </c>
      <c r="BR21" s="17">
        <v>7.4682902234651197E-2</v>
      </c>
      <c r="BS21" s="17">
        <v>8.5016770761641602E-2</v>
      </c>
      <c r="BT21" s="17">
        <v>0.110951205705593</v>
      </c>
      <c r="BU21" s="17">
        <v>0.18760726528226199</v>
      </c>
      <c r="BV21" s="17">
        <v>9.7277821592271302E-2</v>
      </c>
      <c r="BW21" s="17"/>
      <c r="BX21" s="17">
        <v>0.12435616570198101</v>
      </c>
      <c r="BY21" s="17">
        <v>9.0951033615229895E-2</v>
      </c>
      <c r="BZ21" s="17">
        <v>7.5779652400050398E-2</v>
      </c>
      <c r="CA21" s="17">
        <v>0.11496375616733701</v>
      </c>
      <c r="CB21" s="17">
        <v>0.20136682940168599</v>
      </c>
      <c r="CC21" s="17">
        <v>9.6732674964495904E-2</v>
      </c>
    </row>
    <row r="22" spans="2:81" x14ac:dyDescent="0.35">
      <c r="B22" s="18" t="s">
        <v>171</v>
      </c>
      <c r="C22" s="19">
        <v>6.0123441356114901E-2</v>
      </c>
      <c r="D22" s="19">
        <v>5.0777868033962198E-2</v>
      </c>
      <c r="E22" s="19">
        <v>6.95441224356039E-2</v>
      </c>
      <c r="F22" s="19"/>
      <c r="G22" s="19">
        <v>5.6258225572861802E-2</v>
      </c>
      <c r="H22" s="19">
        <v>6.7344977674182405E-2</v>
      </c>
      <c r="I22" s="19">
        <v>6.6057214868593006E-2</v>
      </c>
      <c r="J22" s="19">
        <v>6.8533261383517993E-2</v>
      </c>
      <c r="K22" s="19">
        <v>3.7030374007694697E-2</v>
      </c>
      <c r="L22" s="19">
        <v>6.0647965414882897E-2</v>
      </c>
      <c r="M22" s="19"/>
      <c r="N22" s="19">
        <v>5.1471729158852501E-2</v>
      </c>
      <c r="O22" s="19">
        <v>6.3363338210885703E-2</v>
      </c>
      <c r="P22" s="19">
        <v>5.8001538219735499E-2</v>
      </c>
      <c r="Q22" s="19">
        <v>6.5709698102410397E-2</v>
      </c>
      <c r="R22" s="19"/>
      <c r="S22" s="19">
        <v>5.5710087031545799E-2</v>
      </c>
      <c r="T22" s="19">
        <v>5.7413974504765299E-2</v>
      </c>
      <c r="U22" s="19">
        <v>5.8388440518146803E-2</v>
      </c>
      <c r="V22" s="19">
        <v>5.6358947514656303E-2</v>
      </c>
      <c r="W22" s="19">
        <v>5.5326971833247598E-2</v>
      </c>
      <c r="X22" s="19">
        <v>7.4248015676529999E-2</v>
      </c>
      <c r="Y22" s="19">
        <v>7.8233337239211997E-2</v>
      </c>
      <c r="Z22" s="19">
        <v>6.1469724043115702E-2</v>
      </c>
      <c r="AA22" s="19">
        <v>6.5968249362725606E-2</v>
      </c>
      <c r="AB22" s="19">
        <v>4.47612814500905E-2</v>
      </c>
      <c r="AC22" s="19">
        <v>5.8336674887636102E-2</v>
      </c>
      <c r="AD22" s="19">
        <v>5.4737983119858703E-2</v>
      </c>
      <c r="AE22" s="19"/>
      <c r="AF22" s="19">
        <v>6.0323735201602502E-2</v>
      </c>
      <c r="AG22" s="19">
        <v>4.9942880712604602E-2</v>
      </c>
      <c r="AH22" s="19">
        <v>4.35982285001279E-2</v>
      </c>
      <c r="AI22" s="19">
        <v>4.7337429642316797E-2</v>
      </c>
      <c r="AJ22" s="19"/>
      <c r="AK22" s="19">
        <v>8.4722780613991203E-2</v>
      </c>
      <c r="AL22" s="19">
        <v>6.2647276004386299E-2</v>
      </c>
      <c r="AM22" s="19"/>
      <c r="AN22" s="19">
        <v>6.2779369556081502E-2</v>
      </c>
      <c r="AO22" s="19">
        <v>5.70244729969627E-2</v>
      </c>
      <c r="AP22" s="19">
        <v>7.5422721427058997E-2</v>
      </c>
      <c r="AQ22" s="19">
        <v>5.4165646535070902E-2</v>
      </c>
      <c r="AR22" s="19">
        <v>5.5971104645776398E-2</v>
      </c>
      <c r="AS22" s="19">
        <v>5.5871449799229797E-2</v>
      </c>
      <c r="AT22" s="19"/>
      <c r="AU22" s="19">
        <v>5.7550110788401401E-2</v>
      </c>
      <c r="AV22" s="19">
        <v>6.0624150406970202E-2</v>
      </c>
      <c r="AW22" s="19"/>
      <c r="AX22" s="19">
        <v>8.0458753740143399E-2</v>
      </c>
      <c r="AY22" s="19">
        <v>5.5243556351115601E-2</v>
      </c>
      <c r="AZ22" s="19"/>
      <c r="BA22" s="19">
        <v>5.5994048057664302E-2</v>
      </c>
      <c r="BB22" s="19">
        <v>7.6360830091651399E-2</v>
      </c>
      <c r="BC22" s="19"/>
      <c r="BD22" s="19">
        <v>5.28456129561636E-2</v>
      </c>
      <c r="BE22" s="19"/>
      <c r="BF22" s="19">
        <v>5.4876100704609902E-2</v>
      </c>
      <c r="BG22" s="19"/>
      <c r="BH22" s="19">
        <v>5.1212348289887598E-2</v>
      </c>
      <c r="BI22" s="19"/>
      <c r="BJ22" s="19">
        <v>4.9488383072673399E-2</v>
      </c>
      <c r="BK22" s="19"/>
      <c r="BL22" s="19">
        <v>8.5132765116610207E-2</v>
      </c>
      <c r="BM22" s="19">
        <v>2.69903846615215E-2</v>
      </c>
      <c r="BN22" s="19">
        <v>6.8582342350626199E-2</v>
      </c>
      <c r="BO22" s="19">
        <v>6.8938565212371503E-2</v>
      </c>
      <c r="BP22" s="19"/>
      <c r="BQ22" s="19">
        <v>4.23005877473146E-2</v>
      </c>
      <c r="BR22" s="19">
        <v>4.6463281273575498E-2</v>
      </c>
      <c r="BS22" s="19">
        <v>4.6464752443197803E-2</v>
      </c>
      <c r="BT22" s="19">
        <v>4.3127595563441E-2</v>
      </c>
      <c r="BU22" s="19">
        <v>5.5938939735897503E-2</v>
      </c>
      <c r="BV22" s="19">
        <v>0.115356787344585</v>
      </c>
      <c r="BW22" s="19"/>
      <c r="BX22" s="19">
        <v>3.2860719877439999E-2</v>
      </c>
      <c r="BY22" s="19">
        <v>4.7402124700761897E-2</v>
      </c>
      <c r="BZ22" s="19">
        <v>3.7591560322623098E-2</v>
      </c>
      <c r="CA22" s="19">
        <v>4.9808982706785201E-2</v>
      </c>
      <c r="CB22" s="19">
        <v>5.3097007258578403E-2</v>
      </c>
      <c r="CC22" s="19">
        <v>0.13577792808748601</v>
      </c>
    </row>
    <row r="23" spans="2:81" x14ac:dyDescent="0.35">
      <c r="B23" s="16"/>
    </row>
    <row r="24" spans="2:81" x14ac:dyDescent="0.35">
      <c r="B24" t="s">
        <v>90</v>
      </c>
    </row>
    <row r="25" spans="2:81" x14ac:dyDescent="0.35">
      <c r="B25" t="s">
        <v>91</v>
      </c>
    </row>
    <row r="27" spans="2:81" x14ac:dyDescent="0.35">
      <c r="B2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CC20"/>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128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3.1552696564472398E-2</v>
      </c>
      <c r="D9" s="17">
        <v>3.2495254088128499E-2</v>
      </c>
      <c r="E9" s="17">
        <v>3.0788842151737199E-2</v>
      </c>
      <c r="F9" s="17"/>
      <c r="G9" s="17">
        <v>3.3077453783529803E-2</v>
      </c>
      <c r="H9" s="17">
        <v>2.4003525286464E-2</v>
      </c>
      <c r="I9" s="17">
        <v>1.98764186609992E-2</v>
      </c>
      <c r="J9" s="17">
        <v>4.9554273413588701E-2</v>
      </c>
      <c r="K9" s="17">
        <v>3.7016029740054197E-2</v>
      </c>
      <c r="L9" s="17">
        <v>2.79151325646637E-2</v>
      </c>
      <c r="M9" s="17"/>
      <c r="N9" s="17">
        <v>2.4807828060315701E-2</v>
      </c>
      <c r="O9" s="17">
        <v>3.2018889184251199E-2</v>
      </c>
      <c r="P9" s="17">
        <v>2.65152257585476E-2</v>
      </c>
      <c r="Q9" s="17">
        <v>4.3290109345300802E-2</v>
      </c>
      <c r="R9" s="17"/>
      <c r="S9" s="17">
        <v>3.01528306935539E-2</v>
      </c>
      <c r="T9" s="17">
        <v>4.5527166584841898E-2</v>
      </c>
      <c r="U9" s="17">
        <v>3.0247491309195899E-2</v>
      </c>
      <c r="V9" s="17">
        <v>4.1167475074456297E-2</v>
      </c>
      <c r="W9" s="17">
        <v>2.46677611789052E-2</v>
      </c>
      <c r="X9" s="17">
        <v>2.82976363265416E-2</v>
      </c>
      <c r="Y9" s="17">
        <v>2.0631907303160401E-2</v>
      </c>
      <c r="Z9" s="17">
        <v>2.3023834835318301E-2</v>
      </c>
      <c r="AA9" s="17">
        <v>2.6695724950693101E-2</v>
      </c>
      <c r="AB9" s="17">
        <v>2.69586979154855E-2</v>
      </c>
      <c r="AC9" s="17">
        <v>3.8221631460019799E-2</v>
      </c>
      <c r="AD9" s="17">
        <v>3.8968219205758402E-2</v>
      </c>
      <c r="AE9" s="17"/>
      <c r="AF9" s="17">
        <v>3.0400794119464499E-2</v>
      </c>
      <c r="AG9" s="17">
        <v>1.8016024412700199E-2</v>
      </c>
      <c r="AH9" s="17">
        <v>3.69303243583348E-2</v>
      </c>
      <c r="AI9" s="17">
        <v>4.81527882316286E-2</v>
      </c>
      <c r="AJ9" s="17"/>
      <c r="AK9" s="17">
        <v>4.86326819803291E-2</v>
      </c>
      <c r="AL9" s="17">
        <v>3.7853203522653499E-2</v>
      </c>
      <c r="AM9" s="17"/>
      <c r="AN9" s="17">
        <v>3.12251021666612E-2</v>
      </c>
      <c r="AO9" s="17">
        <v>2.87280821189691E-2</v>
      </c>
      <c r="AP9" s="17">
        <v>2.52680570729629E-2</v>
      </c>
      <c r="AQ9" s="17">
        <v>4.5328760261088098E-2</v>
      </c>
      <c r="AR9" s="17">
        <v>2.2249306769168999E-2</v>
      </c>
      <c r="AS9" s="17">
        <v>3.4490366412715801E-2</v>
      </c>
      <c r="AT9" s="17"/>
      <c r="AU9" s="17">
        <v>2.62458978682194E-2</v>
      </c>
      <c r="AV9" s="17">
        <v>3.8493389286565198E-2</v>
      </c>
      <c r="AW9" s="17"/>
      <c r="AX9" s="17">
        <v>3.55263428087342E-2</v>
      </c>
      <c r="AY9" s="17">
        <v>3.05991367490955E-2</v>
      </c>
      <c r="AZ9" s="17"/>
      <c r="BA9" s="17">
        <v>2.9722339768872098E-2</v>
      </c>
      <c r="BB9" s="17">
        <v>4.0434477334881501E-2</v>
      </c>
      <c r="BC9" s="17"/>
      <c r="BD9" s="17">
        <v>2.0431815597570301E-2</v>
      </c>
      <c r="BE9" s="17"/>
      <c r="BF9" s="17">
        <v>2.2449839490914499E-2</v>
      </c>
      <c r="BG9" s="17"/>
      <c r="BH9" s="17">
        <v>1.02267612181335E-2</v>
      </c>
      <c r="BI9" s="17"/>
      <c r="BJ9" s="17">
        <v>2.65327130897633E-2</v>
      </c>
      <c r="BK9" s="17"/>
      <c r="BL9" s="17">
        <v>9.4510237843317801E-2</v>
      </c>
      <c r="BM9" s="17">
        <v>1.1316592011322299E-2</v>
      </c>
      <c r="BN9" s="17">
        <v>2.4956545277519501E-2</v>
      </c>
      <c r="BO9" s="17">
        <v>1.98887281771002E-2</v>
      </c>
      <c r="BP9" s="17"/>
      <c r="BQ9" s="17">
        <v>2.0284278027777099E-2</v>
      </c>
      <c r="BR9" s="17">
        <v>2.3826866394119999E-2</v>
      </c>
      <c r="BS9" s="17">
        <v>4.0068275102608499E-2</v>
      </c>
      <c r="BT9" s="17">
        <v>2.5440912475717298E-2</v>
      </c>
      <c r="BU9" s="17">
        <v>4.86729823543922E-2</v>
      </c>
      <c r="BV9" s="17">
        <v>5.9917919235877803E-2</v>
      </c>
      <c r="BW9" s="17"/>
      <c r="BX9" s="17">
        <v>2.2477733403436999E-2</v>
      </c>
      <c r="BY9" s="17">
        <v>2.4442241857338998E-2</v>
      </c>
      <c r="BZ9" s="17">
        <v>2.92541920570593E-2</v>
      </c>
      <c r="CA9" s="17">
        <v>2.7365908748722599E-2</v>
      </c>
      <c r="CB9" s="17">
        <v>2.4296073464333101E-2</v>
      </c>
      <c r="CC9" s="17">
        <v>0.101649159526261</v>
      </c>
    </row>
    <row r="10" spans="2:81" x14ac:dyDescent="0.35">
      <c r="B10" s="18" t="s">
        <v>58</v>
      </c>
      <c r="C10" s="17">
        <v>3.0093753852901299E-2</v>
      </c>
      <c r="D10" s="17">
        <v>3.04637132758213E-2</v>
      </c>
      <c r="E10" s="17">
        <v>2.9881632668380499E-2</v>
      </c>
      <c r="F10" s="17"/>
      <c r="G10" s="17">
        <v>2.5726269211843299E-2</v>
      </c>
      <c r="H10" s="17">
        <v>2.9609797190260599E-2</v>
      </c>
      <c r="I10" s="17">
        <v>3.12080679396372E-2</v>
      </c>
      <c r="J10" s="17">
        <v>2.9177722872122801E-2</v>
      </c>
      <c r="K10" s="17">
        <v>3.4996088608741802E-2</v>
      </c>
      <c r="L10" s="17">
        <v>2.9932849058364502E-2</v>
      </c>
      <c r="M10" s="17"/>
      <c r="N10" s="17">
        <v>2.59490770542294E-2</v>
      </c>
      <c r="O10" s="17">
        <v>2.8086581906045599E-2</v>
      </c>
      <c r="P10" s="17">
        <v>2.64014021020859E-2</v>
      </c>
      <c r="Q10" s="17">
        <v>3.9411118036208101E-2</v>
      </c>
      <c r="R10" s="17"/>
      <c r="S10" s="17">
        <v>3.8388670859151798E-2</v>
      </c>
      <c r="T10" s="17">
        <v>2.91278727452811E-2</v>
      </c>
      <c r="U10" s="17">
        <v>3.3162086269938697E-2</v>
      </c>
      <c r="V10" s="17">
        <v>4.8604782377988799E-2</v>
      </c>
      <c r="W10" s="17">
        <v>2.23699711005883E-2</v>
      </c>
      <c r="X10" s="17">
        <v>3.4677683726438598E-2</v>
      </c>
      <c r="Y10" s="17">
        <v>2.4058927432131502E-2</v>
      </c>
      <c r="Z10" s="17">
        <v>2.3219932186468499E-2</v>
      </c>
      <c r="AA10" s="17">
        <v>2.6963077468294201E-2</v>
      </c>
      <c r="AB10" s="17">
        <v>2.3609555825608801E-2</v>
      </c>
      <c r="AC10" s="17">
        <v>2.0744871671108299E-2</v>
      </c>
      <c r="AD10" s="17">
        <v>7.8960760684788998E-3</v>
      </c>
      <c r="AE10" s="17"/>
      <c r="AF10" s="17">
        <v>3.0551996065238899E-2</v>
      </c>
      <c r="AG10" s="17">
        <v>2.0323867820445599E-2</v>
      </c>
      <c r="AH10" s="17">
        <v>1.22124923609397E-2</v>
      </c>
      <c r="AI10" s="17">
        <v>1.6893630831233301E-2</v>
      </c>
      <c r="AJ10" s="17"/>
      <c r="AK10" s="17">
        <v>5.2532061375413303E-2</v>
      </c>
      <c r="AL10" s="17">
        <v>3.4011171815028197E-2</v>
      </c>
      <c r="AM10" s="17"/>
      <c r="AN10" s="17">
        <v>2.9700569288115399E-2</v>
      </c>
      <c r="AO10" s="17">
        <v>2.7311313987461502E-2</v>
      </c>
      <c r="AP10" s="17">
        <v>4.2862758526445097E-2</v>
      </c>
      <c r="AQ10" s="17">
        <v>3.4419347056942703E-2</v>
      </c>
      <c r="AR10" s="17">
        <v>1.58399453340641E-2</v>
      </c>
      <c r="AS10" s="17">
        <v>3.0527906626985301E-2</v>
      </c>
      <c r="AT10" s="17"/>
      <c r="AU10" s="17">
        <v>2.6038578983262801E-2</v>
      </c>
      <c r="AV10" s="17">
        <v>3.4135399644544699E-2</v>
      </c>
      <c r="AW10" s="17"/>
      <c r="AX10" s="17">
        <v>4.4778940939534502E-2</v>
      </c>
      <c r="AY10" s="17">
        <v>2.6569734998095999E-2</v>
      </c>
      <c r="AZ10" s="17"/>
      <c r="BA10" s="17">
        <v>2.8004297019464601E-2</v>
      </c>
      <c r="BB10" s="17">
        <v>4.0137931101522403E-2</v>
      </c>
      <c r="BC10" s="17"/>
      <c r="BD10" s="17">
        <v>2.0342619000811801E-2</v>
      </c>
      <c r="BE10" s="17"/>
      <c r="BF10" s="17">
        <v>2.23686635487052E-2</v>
      </c>
      <c r="BG10" s="17"/>
      <c r="BH10" s="17">
        <v>1.6508978386760902E-2</v>
      </c>
      <c r="BI10" s="17"/>
      <c r="BJ10" s="17">
        <v>0</v>
      </c>
      <c r="BK10" s="17"/>
      <c r="BL10" s="17">
        <v>7.5630230479491203E-2</v>
      </c>
      <c r="BM10" s="17">
        <v>9.9251925509795495E-3</v>
      </c>
      <c r="BN10" s="17">
        <v>2.9980274841138899E-2</v>
      </c>
      <c r="BO10" s="17">
        <v>2.2281119275473701E-2</v>
      </c>
      <c r="BP10" s="17"/>
      <c r="BQ10" s="17">
        <v>1.86283949158959E-2</v>
      </c>
      <c r="BR10" s="17">
        <v>2.67099389911001E-2</v>
      </c>
      <c r="BS10" s="17">
        <v>4.4668100828861398E-2</v>
      </c>
      <c r="BT10" s="17">
        <v>3.3439300913049801E-2</v>
      </c>
      <c r="BU10" s="17">
        <v>1.7254716788760401E-2</v>
      </c>
      <c r="BV10" s="17">
        <v>5.6042168180201503E-2</v>
      </c>
      <c r="BW10" s="17"/>
      <c r="BX10" s="17">
        <v>1.7336736896052599E-2</v>
      </c>
      <c r="BY10" s="17">
        <v>3.6325774449137399E-2</v>
      </c>
      <c r="BZ10" s="17">
        <v>3.6430179122623599E-2</v>
      </c>
      <c r="CA10" s="17">
        <v>2.3027219155987402E-2</v>
      </c>
      <c r="CB10" s="17">
        <v>3.0302310421092101E-2</v>
      </c>
      <c r="CC10" s="17">
        <v>6.3739637901205501E-2</v>
      </c>
    </row>
    <row r="11" spans="2:81" x14ac:dyDescent="0.35">
      <c r="B11" s="18" t="s">
        <v>59</v>
      </c>
      <c r="C11" s="17">
        <v>7.6907356370773297E-2</v>
      </c>
      <c r="D11" s="17">
        <v>7.1826643504391899E-2</v>
      </c>
      <c r="E11" s="17">
        <v>8.2247886825504102E-2</v>
      </c>
      <c r="F11" s="17"/>
      <c r="G11" s="17">
        <v>7.1803013955836797E-2</v>
      </c>
      <c r="H11" s="17">
        <v>8.0349933504872004E-2</v>
      </c>
      <c r="I11" s="17">
        <v>0.104601426482251</v>
      </c>
      <c r="J11" s="17">
        <v>8.2918921549999705E-2</v>
      </c>
      <c r="K11" s="17">
        <v>7.9790608165910701E-2</v>
      </c>
      <c r="L11" s="17">
        <v>4.8135435652248197E-2</v>
      </c>
      <c r="M11" s="17"/>
      <c r="N11" s="17">
        <v>6.7945870608745504E-2</v>
      </c>
      <c r="O11" s="17">
        <v>9.3393264380232197E-2</v>
      </c>
      <c r="P11" s="17">
        <v>6.7417822594122101E-2</v>
      </c>
      <c r="Q11" s="17">
        <v>7.9022853680447896E-2</v>
      </c>
      <c r="R11" s="17"/>
      <c r="S11" s="17">
        <v>6.39253815349652E-2</v>
      </c>
      <c r="T11" s="17">
        <v>9.6454907182236205E-2</v>
      </c>
      <c r="U11" s="17">
        <v>6.8120404782267094E-2</v>
      </c>
      <c r="V11" s="17">
        <v>5.7386870309580701E-2</v>
      </c>
      <c r="W11" s="17">
        <v>0.108722851960809</v>
      </c>
      <c r="X11" s="17">
        <v>9.2605103571606701E-2</v>
      </c>
      <c r="Y11" s="17">
        <v>6.0669412759521001E-2</v>
      </c>
      <c r="Z11" s="17">
        <v>8.7951813225133194E-2</v>
      </c>
      <c r="AA11" s="17">
        <v>6.6750783889718807E-2</v>
      </c>
      <c r="AB11" s="17">
        <v>8.3042423319115405E-2</v>
      </c>
      <c r="AC11" s="17">
        <v>7.6282440954864902E-2</v>
      </c>
      <c r="AD11" s="17">
        <v>6.1899747312107602E-2</v>
      </c>
      <c r="AE11" s="17"/>
      <c r="AF11" s="17">
        <v>7.3512103970720194E-2</v>
      </c>
      <c r="AG11" s="17">
        <v>7.8775621683979197E-2</v>
      </c>
      <c r="AH11" s="17">
        <v>7.4132855453401994E-2</v>
      </c>
      <c r="AI11" s="17">
        <v>8.6355442781747102E-2</v>
      </c>
      <c r="AJ11" s="17"/>
      <c r="AK11" s="17">
        <v>0.10844220843576</v>
      </c>
      <c r="AL11" s="17">
        <v>0.105780916638756</v>
      </c>
      <c r="AM11" s="17"/>
      <c r="AN11" s="17">
        <v>7.1729077615250394E-2</v>
      </c>
      <c r="AO11" s="17">
        <v>6.8510007849673801E-2</v>
      </c>
      <c r="AP11" s="17">
        <v>0.116328123064713</v>
      </c>
      <c r="AQ11" s="17">
        <v>7.78218942424488E-2</v>
      </c>
      <c r="AR11" s="17">
        <v>6.3560075094091201E-2</v>
      </c>
      <c r="AS11" s="17">
        <v>6.99627495143538E-2</v>
      </c>
      <c r="AT11" s="17"/>
      <c r="AU11" s="17">
        <v>7.20384374755762E-2</v>
      </c>
      <c r="AV11" s="17">
        <v>8.3724090350315694E-2</v>
      </c>
      <c r="AW11" s="17"/>
      <c r="AX11" s="17">
        <v>8.4013916141417302E-2</v>
      </c>
      <c r="AY11" s="17">
        <v>7.52019882010109E-2</v>
      </c>
      <c r="AZ11" s="17"/>
      <c r="BA11" s="17">
        <v>7.6821324503551405E-2</v>
      </c>
      <c r="BB11" s="17">
        <v>7.4610897534090406E-2</v>
      </c>
      <c r="BC11" s="17"/>
      <c r="BD11" s="17">
        <v>5.7395238360426697E-2</v>
      </c>
      <c r="BE11" s="17"/>
      <c r="BF11" s="17">
        <v>5.3179742107836603E-2</v>
      </c>
      <c r="BG11" s="17"/>
      <c r="BH11" s="17">
        <v>5.2968360108664701E-2</v>
      </c>
      <c r="BI11" s="17"/>
      <c r="BJ11" s="17">
        <v>8.1766956912897301E-2</v>
      </c>
      <c r="BK11" s="17"/>
      <c r="BL11" s="17">
        <v>0.134447670643427</v>
      </c>
      <c r="BM11" s="17">
        <v>4.5566244001515203E-2</v>
      </c>
      <c r="BN11" s="17">
        <v>6.3501703858156303E-2</v>
      </c>
      <c r="BO11" s="17">
        <v>8.6921590741235594E-2</v>
      </c>
      <c r="BP11" s="17"/>
      <c r="BQ11" s="17">
        <v>7.6158407001035294E-2</v>
      </c>
      <c r="BR11" s="17">
        <v>5.7972453027574901E-2</v>
      </c>
      <c r="BS11" s="17">
        <v>5.8046676005518598E-2</v>
      </c>
      <c r="BT11" s="17">
        <v>6.6216754685750306E-2</v>
      </c>
      <c r="BU11" s="17">
        <v>0.13397717255973901</v>
      </c>
      <c r="BV11" s="17">
        <v>0.114463765935469</v>
      </c>
      <c r="BW11" s="17"/>
      <c r="BX11" s="17">
        <v>7.6098762594737399E-2</v>
      </c>
      <c r="BY11" s="17">
        <v>5.32337277130389E-2</v>
      </c>
      <c r="BZ11" s="17">
        <v>5.9912984191558598E-2</v>
      </c>
      <c r="CA11" s="17">
        <v>6.9419641835151702E-2</v>
      </c>
      <c r="CB11" s="17">
        <v>0.109291675402308</v>
      </c>
      <c r="CC11" s="17">
        <v>9.6726157842687704E-2</v>
      </c>
    </row>
    <row r="12" spans="2:81" x14ac:dyDescent="0.35">
      <c r="B12" s="18" t="s">
        <v>102</v>
      </c>
      <c r="C12" s="17">
        <v>0.24164006041108699</v>
      </c>
      <c r="D12" s="17">
        <v>0.23450181128466799</v>
      </c>
      <c r="E12" s="17">
        <v>0.24827469670024799</v>
      </c>
      <c r="F12" s="17"/>
      <c r="G12" s="17">
        <v>0.218228868709087</v>
      </c>
      <c r="H12" s="17">
        <v>0.25812362358638402</v>
      </c>
      <c r="I12" s="17">
        <v>0.27909164308244</v>
      </c>
      <c r="J12" s="17">
        <v>0.25100352656816999</v>
      </c>
      <c r="K12" s="17">
        <v>0.241275010381724</v>
      </c>
      <c r="L12" s="17">
        <v>0.205919122429845</v>
      </c>
      <c r="M12" s="17"/>
      <c r="N12" s="17">
        <v>0.230523997274524</v>
      </c>
      <c r="O12" s="17">
        <v>0.26911349688897102</v>
      </c>
      <c r="P12" s="17">
        <v>0.226244677785819</v>
      </c>
      <c r="Q12" s="17">
        <v>0.238542413918716</v>
      </c>
      <c r="R12" s="17"/>
      <c r="S12" s="17">
        <v>0.25098733998669598</v>
      </c>
      <c r="T12" s="17">
        <v>0.26613006603303901</v>
      </c>
      <c r="U12" s="17">
        <v>0.20243929897268501</v>
      </c>
      <c r="V12" s="17">
        <v>0.258465993059871</v>
      </c>
      <c r="W12" s="17">
        <v>0.28846046237510398</v>
      </c>
      <c r="X12" s="17">
        <v>0.280232923989093</v>
      </c>
      <c r="Y12" s="17">
        <v>0.24822992677209499</v>
      </c>
      <c r="Z12" s="17">
        <v>0.198299409927681</v>
      </c>
      <c r="AA12" s="17">
        <v>0.21632747977046601</v>
      </c>
      <c r="AB12" s="17">
        <v>0.19978637386147799</v>
      </c>
      <c r="AC12" s="17">
        <v>0.22245966318507701</v>
      </c>
      <c r="AD12" s="17">
        <v>0.21148951629781201</v>
      </c>
      <c r="AE12" s="17"/>
      <c r="AF12" s="17">
        <v>0.24553466819616401</v>
      </c>
      <c r="AG12" s="17">
        <v>0.196540284375194</v>
      </c>
      <c r="AH12" s="17">
        <v>0.21191045505699699</v>
      </c>
      <c r="AI12" s="17">
        <v>0.190600584248653</v>
      </c>
      <c r="AJ12" s="17"/>
      <c r="AK12" s="17">
        <v>0.28977977078643802</v>
      </c>
      <c r="AL12" s="17">
        <v>0.27295849283801299</v>
      </c>
      <c r="AM12" s="17"/>
      <c r="AN12" s="17">
        <v>0.214407619572028</v>
      </c>
      <c r="AO12" s="17">
        <v>0.27670506150805502</v>
      </c>
      <c r="AP12" s="17">
        <v>0.26102200843530898</v>
      </c>
      <c r="AQ12" s="17">
        <v>0.239928442426151</v>
      </c>
      <c r="AR12" s="17">
        <v>0.204945756750642</v>
      </c>
      <c r="AS12" s="17">
        <v>0.230703915773146</v>
      </c>
      <c r="AT12" s="17"/>
      <c r="AU12" s="17">
        <v>0.224877039032607</v>
      </c>
      <c r="AV12" s="17">
        <v>0.26284777607531001</v>
      </c>
      <c r="AW12" s="17"/>
      <c r="AX12" s="17">
        <v>0.255244061512787</v>
      </c>
      <c r="AY12" s="17">
        <v>0.23837549482534701</v>
      </c>
      <c r="AZ12" s="17"/>
      <c r="BA12" s="17">
        <v>0.24010513704519601</v>
      </c>
      <c r="BB12" s="17">
        <v>0.24423034387628301</v>
      </c>
      <c r="BC12" s="17"/>
      <c r="BD12" s="17">
        <v>0.19222184772171899</v>
      </c>
      <c r="BE12" s="17"/>
      <c r="BF12" s="17">
        <v>0.20219329369750899</v>
      </c>
      <c r="BG12" s="17"/>
      <c r="BH12" s="17">
        <v>0.160260072859266</v>
      </c>
      <c r="BI12" s="17"/>
      <c r="BJ12" s="17">
        <v>0.17658669317186201</v>
      </c>
      <c r="BK12" s="17"/>
      <c r="BL12" s="17">
        <v>0.329785762168325</v>
      </c>
      <c r="BM12" s="17">
        <v>0.12893135579328699</v>
      </c>
      <c r="BN12" s="17">
        <v>0.243131094198338</v>
      </c>
      <c r="BO12" s="17">
        <v>0.29856138256284298</v>
      </c>
      <c r="BP12" s="17"/>
      <c r="BQ12" s="17">
        <v>0.249819740525595</v>
      </c>
      <c r="BR12" s="17">
        <v>0.21281736725435399</v>
      </c>
      <c r="BS12" s="17">
        <v>0.26766614072828598</v>
      </c>
      <c r="BT12" s="17">
        <v>0.19973524925782801</v>
      </c>
      <c r="BU12" s="17">
        <v>0.29598942264473499</v>
      </c>
      <c r="BV12" s="17">
        <v>0.26476622548774398</v>
      </c>
      <c r="BW12" s="17"/>
      <c r="BX12" s="17">
        <v>0.226513043684925</v>
      </c>
      <c r="BY12" s="17">
        <v>0.20972778846315401</v>
      </c>
      <c r="BZ12" s="17">
        <v>0.238845184302898</v>
      </c>
      <c r="CA12" s="17">
        <v>0.220285611539798</v>
      </c>
      <c r="CB12" s="17">
        <v>0.28304264026810799</v>
      </c>
      <c r="CC12" s="17">
        <v>0.31610026854560302</v>
      </c>
    </row>
    <row r="13" spans="2:81" x14ac:dyDescent="0.35">
      <c r="B13" s="18" t="s">
        <v>103</v>
      </c>
      <c r="C13" s="17">
        <v>0.28533093002682602</v>
      </c>
      <c r="D13" s="17">
        <v>0.28454007673399601</v>
      </c>
      <c r="E13" s="17">
        <v>0.28557903634673698</v>
      </c>
      <c r="F13" s="17"/>
      <c r="G13" s="17">
        <v>0.25077343606896901</v>
      </c>
      <c r="H13" s="17">
        <v>0.27135842355921502</v>
      </c>
      <c r="I13" s="17">
        <v>0.29054930759992098</v>
      </c>
      <c r="J13" s="17">
        <v>0.301426788961069</v>
      </c>
      <c r="K13" s="17">
        <v>0.28907053625797802</v>
      </c>
      <c r="L13" s="17">
        <v>0.29980732909622498</v>
      </c>
      <c r="M13" s="17"/>
      <c r="N13" s="17">
        <v>0.29325917599178403</v>
      </c>
      <c r="O13" s="17">
        <v>0.30729542902611701</v>
      </c>
      <c r="P13" s="17">
        <v>0.29072612765977202</v>
      </c>
      <c r="Q13" s="17">
        <v>0.248420853101604</v>
      </c>
      <c r="R13" s="17"/>
      <c r="S13" s="17">
        <v>0.218818044177021</v>
      </c>
      <c r="T13" s="17">
        <v>0.28852589361408898</v>
      </c>
      <c r="U13" s="17">
        <v>0.348500745644855</v>
      </c>
      <c r="V13" s="17">
        <v>0.27943586410444798</v>
      </c>
      <c r="W13" s="17">
        <v>0.26561911523600201</v>
      </c>
      <c r="X13" s="17">
        <v>0.28482166815993598</v>
      </c>
      <c r="Y13" s="17">
        <v>0.29457131075731902</v>
      </c>
      <c r="Z13" s="17">
        <v>0.23070217141723801</v>
      </c>
      <c r="AA13" s="17">
        <v>0.31121922927893197</v>
      </c>
      <c r="AB13" s="17">
        <v>0.29409147315825501</v>
      </c>
      <c r="AC13" s="17">
        <v>0.30380624968119802</v>
      </c>
      <c r="AD13" s="17">
        <v>0.37480451963582401</v>
      </c>
      <c r="AE13" s="17"/>
      <c r="AF13" s="17">
        <v>0.28362261064146999</v>
      </c>
      <c r="AG13" s="17">
        <v>0.29139485713823199</v>
      </c>
      <c r="AH13" s="17">
        <v>0.30149721235521498</v>
      </c>
      <c r="AI13" s="17">
        <v>0.36207236484310401</v>
      </c>
      <c r="AJ13" s="17"/>
      <c r="AK13" s="17">
        <v>0.25549227964126198</v>
      </c>
      <c r="AL13" s="17">
        <v>0.26925309232225397</v>
      </c>
      <c r="AM13" s="17"/>
      <c r="AN13" s="17">
        <v>0.270600688157972</v>
      </c>
      <c r="AO13" s="17">
        <v>0.29994208400474198</v>
      </c>
      <c r="AP13" s="17">
        <v>0.253735495960345</v>
      </c>
      <c r="AQ13" s="17">
        <v>0.307101648225723</v>
      </c>
      <c r="AR13" s="17">
        <v>0.29282161844619098</v>
      </c>
      <c r="AS13" s="17">
        <v>0.266311373514587</v>
      </c>
      <c r="AT13" s="17"/>
      <c r="AU13" s="17">
        <v>0.28961332255105598</v>
      </c>
      <c r="AV13" s="17">
        <v>0.28148534647185097</v>
      </c>
      <c r="AW13" s="17"/>
      <c r="AX13" s="17">
        <v>0.258778833922792</v>
      </c>
      <c r="AY13" s="17">
        <v>0.29170266276357698</v>
      </c>
      <c r="AZ13" s="17"/>
      <c r="BA13" s="17">
        <v>0.289101526123619</v>
      </c>
      <c r="BB13" s="17">
        <v>0.27058771599291898</v>
      </c>
      <c r="BC13" s="17"/>
      <c r="BD13" s="17">
        <v>0.27535415042663702</v>
      </c>
      <c r="BE13" s="17"/>
      <c r="BF13" s="17">
        <v>0.28105274478289399</v>
      </c>
      <c r="BG13" s="17"/>
      <c r="BH13" s="17">
        <v>0.30574125809748398</v>
      </c>
      <c r="BI13" s="17"/>
      <c r="BJ13" s="17">
        <v>0.30471245899184701</v>
      </c>
      <c r="BK13" s="17"/>
      <c r="BL13" s="17">
        <v>0.21638168165864499</v>
      </c>
      <c r="BM13" s="17">
        <v>0.26780225787870998</v>
      </c>
      <c r="BN13" s="17">
        <v>0.31161913732856</v>
      </c>
      <c r="BO13" s="17">
        <v>0.31774737820832499</v>
      </c>
      <c r="BP13" s="17"/>
      <c r="BQ13" s="17">
        <v>0.30432523587127402</v>
      </c>
      <c r="BR13" s="17">
        <v>0.29077761838071198</v>
      </c>
      <c r="BS13" s="17">
        <v>0.26983558917030298</v>
      </c>
      <c r="BT13" s="17">
        <v>0.244077011476522</v>
      </c>
      <c r="BU13" s="17">
        <v>0.26111895027061099</v>
      </c>
      <c r="BV13" s="17">
        <v>0.25653350691759502</v>
      </c>
      <c r="BW13" s="17"/>
      <c r="BX13" s="17">
        <v>0.29905620775474201</v>
      </c>
      <c r="BY13" s="17">
        <v>0.28944357459625503</v>
      </c>
      <c r="BZ13" s="17">
        <v>0.29141827959757899</v>
      </c>
      <c r="CA13" s="17">
        <v>0.25313921182798799</v>
      </c>
      <c r="CB13" s="17">
        <v>0.293283651859781</v>
      </c>
      <c r="CC13" s="17">
        <v>0.237599016240026</v>
      </c>
    </row>
    <row r="14" spans="2:81" x14ac:dyDescent="0.35">
      <c r="B14" s="18" t="s">
        <v>104</v>
      </c>
      <c r="C14" s="17">
        <v>0.18535681449484201</v>
      </c>
      <c r="D14" s="17">
        <v>0.19480648927472199</v>
      </c>
      <c r="E14" s="17">
        <v>0.17556515970721401</v>
      </c>
      <c r="F14" s="17"/>
      <c r="G14" s="17">
        <v>0.17695687491617601</v>
      </c>
      <c r="H14" s="17">
        <v>0.17955523216829899</v>
      </c>
      <c r="I14" s="17">
        <v>0.177351182158246</v>
      </c>
      <c r="J14" s="17">
        <v>0.15070419631773899</v>
      </c>
      <c r="K14" s="17">
        <v>0.197026075160358</v>
      </c>
      <c r="L14" s="17">
        <v>0.22246035107044199</v>
      </c>
      <c r="M14" s="17"/>
      <c r="N14" s="17">
        <v>0.193263204860328</v>
      </c>
      <c r="O14" s="17">
        <v>0.16432113046638699</v>
      </c>
      <c r="P14" s="17">
        <v>0.21064466432592399</v>
      </c>
      <c r="Q14" s="17">
        <v>0.177459422745987</v>
      </c>
      <c r="R14" s="17"/>
      <c r="S14" s="17">
        <v>0.19274767198815501</v>
      </c>
      <c r="T14" s="17">
        <v>0.163608469184962</v>
      </c>
      <c r="U14" s="17">
        <v>0.17015333212622699</v>
      </c>
      <c r="V14" s="17">
        <v>0.18822671665888399</v>
      </c>
      <c r="W14" s="17">
        <v>0.181193281815969</v>
      </c>
      <c r="X14" s="17">
        <v>0.16849536439013099</v>
      </c>
      <c r="Y14" s="17">
        <v>0.197872662482591</v>
      </c>
      <c r="Z14" s="17">
        <v>0.200457520499042</v>
      </c>
      <c r="AA14" s="17">
        <v>0.18494144488532599</v>
      </c>
      <c r="AB14" s="17">
        <v>0.23784662549673199</v>
      </c>
      <c r="AC14" s="17">
        <v>0.17048206351716499</v>
      </c>
      <c r="AD14" s="17">
        <v>0.15268042416198299</v>
      </c>
      <c r="AE14" s="17"/>
      <c r="AF14" s="17">
        <v>0.18401608406877201</v>
      </c>
      <c r="AG14" s="17">
        <v>0.248221745302875</v>
      </c>
      <c r="AH14" s="17">
        <v>0.20076409295673001</v>
      </c>
      <c r="AI14" s="17">
        <v>0.13446843184587301</v>
      </c>
      <c r="AJ14" s="17"/>
      <c r="AK14" s="17">
        <v>0.14078347617603201</v>
      </c>
      <c r="AL14" s="17">
        <v>0.152222859410892</v>
      </c>
      <c r="AM14" s="17"/>
      <c r="AN14" s="17">
        <v>0.18452344610284199</v>
      </c>
      <c r="AO14" s="17">
        <v>0.17767523291003701</v>
      </c>
      <c r="AP14" s="17">
        <v>0.182645524719277</v>
      </c>
      <c r="AQ14" s="17">
        <v>0.16732340812215199</v>
      </c>
      <c r="AR14" s="17">
        <v>0.24687434872536099</v>
      </c>
      <c r="AS14" s="17">
        <v>0.169397043122609</v>
      </c>
      <c r="AT14" s="17"/>
      <c r="AU14" s="17">
        <v>0.20355570329852499</v>
      </c>
      <c r="AV14" s="17">
        <v>0.161171913342847</v>
      </c>
      <c r="AW14" s="17"/>
      <c r="AX14" s="17">
        <v>0.183469473520011</v>
      </c>
      <c r="AY14" s="17">
        <v>0.18580972157334999</v>
      </c>
      <c r="AZ14" s="17"/>
      <c r="BA14" s="17">
        <v>0.18782972139399001</v>
      </c>
      <c r="BB14" s="17">
        <v>0.17617440166225001</v>
      </c>
      <c r="BC14" s="17"/>
      <c r="BD14" s="17">
        <v>0.22788168978532</v>
      </c>
      <c r="BE14" s="17"/>
      <c r="BF14" s="17">
        <v>0.214970970693178</v>
      </c>
      <c r="BG14" s="17"/>
      <c r="BH14" s="17">
        <v>0.27255393192016603</v>
      </c>
      <c r="BI14" s="17"/>
      <c r="BJ14" s="17">
        <v>0.23087002391809</v>
      </c>
      <c r="BK14" s="17"/>
      <c r="BL14" s="17">
        <v>7.8674488463371106E-2</v>
      </c>
      <c r="BM14" s="17">
        <v>0.27321302178540602</v>
      </c>
      <c r="BN14" s="17">
        <v>0.19004355589376001</v>
      </c>
      <c r="BO14" s="17">
        <v>0.15828104773924501</v>
      </c>
      <c r="BP14" s="17"/>
      <c r="BQ14" s="17">
        <v>0.183192761677648</v>
      </c>
      <c r="BR14" s="17">
        <v>0.221570497449839</v>
      </c>
      <c r="BS14" s="17">
        <v>0.17249716599472301</v>
      </c>
      <c r="BT14" s="17">
        <v>0.236298838245595</v>
      </c>
      <c r="BU14" s="17">
        <v>0.14680025199285099</v>
      </c>
      <c r="BV14" s="17">
        <v>0.124403437668676</v>
      </c>
      <c r="BW14" s="17"/>
      <c r="BX14" s="17">
        <v>0.216709361408262</v>
      </c>
      <c r="BY14" s="17">
        <v>0.21212902211922899</v>
      </c>
      <c r="BZ14" s="17">
        <v>0.177664063404566</v>
      </c>
      <c r="CA14" s="17">
        <v>0.20697741709624301</v>
      </c>
      <c r="CB14" s="17">
        <v>0.14014532207591601</v>
      </c>
      <c r="CC14" s="17">
        <v>7.7189971593438697E-2</v>
      </c>
    </row>
    <row r="15" spans="2:81" x14ac:dyDescent="0.35">
      <c r="B15" s="18" t="s">
        <v>126</v>
      </c>
      <c r="C15" s="19">
        <v>0.14911838827909801</v>
      </c>
      <c r="D15" s="19">
        <v>0.151366011838272</v>
      </c>
      <c r="E15" s="19">
        <v>0.147662745600179</v>
      </c>
      <c r="F15" s="19"/>
      <c r="G15" s="19">
        <v>0.223434083354559</v>
      </c>
      <c r="H15" s="19">
        <v>0.15699946470450499</v>
      </c>
      <c r="I15" s="19">
        <v>9.7321954076504999E-2</v>
      </c>
      <c r="J15" s="19">
        <v>0.13521457031731099</v>
      </c>
      <c r="K15" s="19">
        <v>0.120825651685233</v>
      </c>
      <c r="L15" s="19">
        <v>0.16582978012821201</v>
      </c>
      <c r="M15" s="19"/>
      <c r="N15" s="19">
        <v>0.16425084615007299</v>
      </c>
      <c r="O15" s="19">
        <v>0.105771208147997</v>
      </c>
      <c r="P15" s="19">
        <v>0.15205007977373</v>
      </c>
      <c r="Q15" s="19">
        <v>0.17385322917173601</v>
      </c>
      <c r="R15" s="19"/>
      <c r="S15" s="19">
        <v>0.20498006076045699</v>
      </c>
      <c r="T15" s="19">
        <v>0.11062562465555099</v>
      </c>
      <c r="U15" s="19">
        <v>0.14737664089483199</v>
      </c>
      <c r="V15" s="19">
        <v>0.126712298414771</v>
      </c>
      <c r="W15" s="19">
        <v>0.10896655633262201</v>
      </c>
      <c r="X15" s="19">
        <v>0.110869619836253</v>
      </c>
      <c r="Y15" s="19">
        <v>0.15396585249318201</v>
      </c>
      <c r="Z15" s="19">
        <v>0.236345317909119</v>
      </c>
      <c r="AA15" s="19">
        <v>0.16710225975657</v>
      </c>
      <c r="AB15" s="19">
        <v>0.13466485042332499</v>
      </c>
      <c r="AC15" s="19">
        <v>0.16800307953056701</v>
      </c>
      <c r="AD15" s="19">
        <v>0.15226149731803601</v>
      </c>
      <c r="AE15" s="19"/>
      <c r="AF15" s="19">
        <v>0.15236174293817001</v>
      </c>
      <c r="AG15" s="19">
        <v>0.146727599266574</v>
      </c>
      <c r="AH15" s="19">
        <v>0.16255256745838101</v>
      </c>
      <c r="AI15" s="19">
        <v>0.16145675721776101</v>
      </c>
      <c r="AJ15" s="19"/>
      <c r="AK15" s="19">
        <v>0.104337521604766</v>
      </c>
      <c r="AL15" s="19">
        <v>0.12792026345240301</v>
      </c>
      <c r="AM15" s="19"/>
      <c r="AN15" s="19">
        <v>0.197813497097132</v>
      </c>
      <c r="AO15" s="19">
        <v>0.121128217621061</v>
      </c>
      <c r="AP15" s="19">
        <v>0.118138032220947</v>
      </c>
      <c r="AQ15" s="19">
        <v>0.128076499665494</v>
      </c>
      <c r="AR15" s="19">
        <v>0.153708948880482</v>
      </c>
      <c r="AS15" s="19">
        <v>0.19860664503560399</v>
      </c>
      <c r="AT15" s="19"/>
      <c r="AU15" s="19">
        <v>0.157631020790753</v>
      </c>
      <c r="AV15" s="19">
        <v>0.13814208482856599</v>
      </c>
      <c r="AW15" s="19"/>
      <c r="AX15" s="19">
        <v>0.13818843115472401</v>
      </c>
      <c r="AY15" s="19">
        <v>0.151741260889524</v>
      </c>
      <c r="AZ15" s="19"/>
      <c r="BA15" s="19">
        <v>0.148415654145307</v>
      </c>
      <c r="BB15" s="19">
        <v>0.15382423249805399</v>
      </c>
      <c r="BC15" s="19"/>
      <c r="BD15" s="19">
        <v>0.20637263910751499</v>
      </c>
      <c r="BE15" s="19"/>
      <c r="BF15" s="19">
        <v>0.20378474567896199</v>
      </c>
      <c r="BG15" s="19"/>
      <c r="BH15" s="19">
        <v>0.18174063740952501</v>
      </c>
      <c r="BI15" s="19"/>
      <c r="BJ15" s="19">
        <v>0.179531153915541</v>
      </c>
      <c r="BK15" s="19"/>
      <c r="BL15" s="19">
        <v>7.0569928743422994E-2</v>
      </c>
      <c r="BM15" s="19">
        <v>0.26324533597878003</v>
      </c>
      <c r="BN15" s="19">
        <v>0.136767688602528</v>
      </c>
      <c r="BO15" s="19">
        <v>9.6318753295777104E-2</v>
      </c>
      <c r="BP15" s="19"/>
      <c r="BQ15" s="19">
        <v>0.14759118198077401</v>
      </c>
      <c r="BR15" s="19">
        <v>0.16632525850230001</v>
      </c>
      <c r="BS15" s="19">
        <v>0.14721805216969999</v>
      </c>
      <c r="BT15" s="19">
        <v>0.19479193294553801</v>
      </c>
      <c r="BU15" s="19">
        <v>9.6186503388911201E-2</v>
      </c>
      <c r="BV15" s="19">
        <v>0.12387297657443699</v>
      </c>
      <c r="BW15" s="19"/>
      <c r="BX15" s="19">
        <v>0.14180815425784499</v>
      </c>
      <c r="BY15" s="19">
        <v>0.17469787080184701</v>
      </c>
      <c r="BZ15" s="19">
        <v>0.16647511732371501</v>
      </c>
      <c r="CA15" s="19">
        <v>0.19978498979611001</v>
      </c>
      <c r="CB15" s="19">
        <v>0.119638326508461</v>
      </c>
      <c r="CC15" s="19">
        <v>0.106995788350779</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CC16"/>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555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43.5" x14ac:dyDescent="0.35">
      <c r="B9" s="18" t="s">
        <v>553</v>
      </c>
      <c r="C9" s="17">
        <v>0.61982523352049901</v>
      </c>
      <c r="D9" s="17">
        <v>0.64713565223306202</v>
      </c>
      <c r="E9" s="17">
        <v>0.59314693153798004</v>
      </c>
      <c r="F9" s="17"/>
      <c r="G9" s="17">
        <v>0.62469878990441796</v>
      </c>
      <c r="H9" s="17">
        <v>0.607895604990211</v>
      </c>
      <c r="I9" s="17">
        <v>0.61273250548650204</v>
      </c>
      <c r="J9" s="17">
        <v>0.636228914599553</v>
      </c>
      <c r="K9" s="17">
        <v>0.60819709609779304</v>
      </c>
      <c r="L9" s="17">
        <v>0.62656017415103205</v>
      </c>
      <c r="M9" s="17"/>
      <c r="N9" s="17">
        <v>0.69025112372331299</v>
      </c>
      <c r="O9" s="17">
        <v>0.62893363121053503</v>
      </c>
      <c r="P9" s="17">
        <v>0.58411632189929297</v>
      </c>
      <c r="Q9" s="17">
        <v>0.56891667241509003</v>
      </c>
      <c r="R9" s="17"/>
      <c r="S9" s="17">
        <v>0.63147909824677695</v>
      </c>
      <c r="T9" s="17">
        <v>0.64550336074097903</v>
      </c>
      <c r="U9" s="17">
        <v>0.62633345134089302</v>
      </c>
      <c r="V9" s="17">
        <v>0.62494517817965101</v>
      </c>
      <c r="W9" s="17">
        <v>0.61108691928064296</v>
      </c>
      <c r="X9" s="17">
        <v>0.55487204431724102</v>
      </c>
      <c r="Y9" s="17">
        <v>0.64720370217189305</v>
      </c>
      <c r="Z9" s="17">
        <v>0.693043359985128</v>
      </c>
      <c r="AA9" s="17">
        <v>0.64123026437104702</v>
      </c>
      <c r="AB9" s="17">
        <v>0.56404652506002195</v>
      </c>
      <c r="AC9" s="17">
        <v>0.60969845005684398</v>
      </c>
      <c r="AD9" s="17">
        <v>0.57179587172980895</v>
      </c>
      <c r="AE9" s="17"/>
      <c r="AF9" s="17">
        <v>0.625642270391916</v>
      </c>
      <c r="AG9" s="17">
        <v>0.56212165182694995</v>
      </c>
      <c r="AH9" s="17">
        <v>0.58599654071478102</v>
      </c>
      <c r="AI9" s="17">
        <v>0.57483544114193896</v>
      </c>
      <c r="AJ9" s="17"/>
      <c r="AK9" s="17">
        <v>0.66181469317425501</v>
      </c>
      <c r="AL9" s="17">
        <v>0.57428566540596404</v>
      </c>
      <c r="AM9" s="17"/>
      <c r="AN9" s="17">
        <v>0.63114836400887697</v>
      </c>
      <c r="AO9" s="17">
        <v>0.62686022355081805</v>
      </c>
      <c r="AP9" s="17">
        <v>0.63817854676849595</v>
      </c>
      <c r="AQ9" s="17">
        <v>0.60039635470807395</v>
      </c>
      <c r="AR9" s="17">
        <v>0.60679055218889799</v>
      </c>
      <c r="AS9" s="17">
        <v>0.57461160327321903</v>
      </c>
      <c r="AT9" s="17"/>
      <c r="AU9" s="17">
        <v>0.629402841189172</v>
      </c>
      <c r="AV9" s="17">
        <v>0.60743267929619105</v>
      </c>
      <c r="AW9" s="17"/>
      <c r="AX9" s="17">
        <v>0.54720483388287999</v>
      </c>
      <c r="AY9" s="17">
        <v>0.63725202257376201</v>
      </c>
      <c r="AZ9" s="17"/>
      <c r="BA9" s="17">
        <v>0.61797144987502695</v>
      </c>
      <c r="BB9" s="17">
        <v>0.63320863358879098</v>
      </c>
      <c r="BC9" s="17"/>
      <c r="BD9" s="17">
        <v>0.67255879960255804</v>
      </c>
      <c r="BE9" s="17"/>
      <c r="BF9" s="17">
        <v>0.66678785304099297</v>
      </c>
      <c r="BG9" s="17"/>
      <c r="BH9" s="17">
        <v>0.59311952455679195</v>
      </c>
      <c r="BI9" s="17"/>
      <c r="BJ9" s="17">
        <v>0.63981045346214205</v>
      </c>
      <c r="BK9" s="17"/>
      <c r="BL9" s="17">
        <v>0.31679105207039798</v>
      </c>
      <c r="BM9" s="17">
        <v>0.78174202659694503</v>
      </c>
      <c r="BN9" s="17">
        <v>0.62558193930600803</v>
      </c>
      <c r="BO9" s="17">
        <v>0.63876154461880497</v>
      </c>
      <c r="BP9" s="17"/>
      <c r="BQ9" s="17">
        <v>0.66603589886788594</v>
      </c>
      <c r="BR9" s="17">
        <v>0.706597103952327</v>
      </c>
      <c r="BS9" s="17">
        <v>0.54587806654341098</v>
      </c>
      <c r="BT9" s="17">
        <v>0.64049630233045496</v>
      </c>
      <c r="BU9" s="17">
        <v>0.55096132055685798</v>
      </c>
      <c r="BV9" s="17">
        <v>0.51707330545844399</v>
      </c>
      <c r="BW9" s="17"/>
      <c r="BX9" s="17">
        <v>0.67954709449746997</v>
      </c>
      <c r="BY9" s="17">
        <v>0.71622912639209102</v>
      </c>
      <c r="BZ9" s="17">
        <v>0.59838242413933196</v>
      </c>
      <c r="CA9" s="17">
        <v>0.68039577936036399</v>
      </c>
      <c r="CB9" s="17">
        <v>0.53362708274820003</v>
      </c>
      <c r="CC9" s="17">
        <v>0.43174789587023799</v>
      </c>
    </row>
    <row r="10" spans="2:81" ht="43.5" x14ac:dyDescent="0.35">
      <c r="B10" s="18" t="s">
        <v>554</v>
      </c>
      <c r="C10" s="17">
        <v>0.21607812732680901</v>
      </c>
      <c r="D10" s="17">
        <v>0.22794836359332499</v>
      </c>
      <c r="E10" s="17">
        <v>0.204164731629288</v>
      </c>
      <c r="F10" s="17"/>
      <c r="G10" s="17">
        <v>0.24169509675725601</v>
      </c>
      <c r="H10" s="17">
        <v>0.22331322973978601</v>
      </c>
      <c r="I10" s="17">
        <v>0.22504553501393701</v>
      </c>
      <c r="J10" s="17">
        <v>0.19622352819713801</v>
      </c>
      <c r="K10" s="17">
        <v>0.22507862696971701</v>
      </c>
      <c r="L10" s="17">
        <v>0.19597080895232299</v>
      </c>
      <c r="M10" s="17"/>
      <c r="N10" s="17">
        <v>0.18555507177927599</v>
      </c>
      <c r="O10" s="17">
        <v>0.21604832048502201</v>
      </c>
      <c r="P10" s="17">
        <v>0.24106226375062101</v>
      </c>
      <c r="Q10" s="17">
        <v>0.224341621713259</v>
      </c>
      <c r="R10" s="17"/>
      <c r="S10" s="17">
        <v>0.21688217061596399</v>
      </c>
      <c r="T10" s="17">
        <v>0.205814494655881</v>
      </c>
      <c r="U10" s="17">
        <v>0.200003945651124</v>
      </c>
      <c r="V10" s="17">
        <v>0.19943399729227801</v>
      </c>
      <c r="W10" s="17">
        <v>0.22573990920901399</v>
      </c>
      <c r="X10" s="17">
        <v>0.260933453455376</v>
      </c>
      <c r="Y10" s="17">
        <v>0.18674692439885299</v>
      </c>
      <c r="Z10" s="17">
        <v>0.16324680427661301</v>
      </c>
      <c r="AA10" s="17">
        <v>0.19816205951673899</v>
      </c>
      <c r="AB10" s="17">
        <v>0.26901352457556799</v>
      </c>
      <c r="AC10" s="17">
        <v>0.24233456977241899</v>
      </c>
      <c r="AD10" s="17">
        <v>0.20428217929582501</v>
      </c>
      <c r="AE10" s="17"/>
      <c r="AF10" s="17">
        <v>0.213671778384248</v>
      </c>
      <c r="AG10" s="17">
        <v>0.263053112584405</v>
      </c>
      <c r="AH10" s="17">
        <v>0.25988435184184799</v>
      </c>
      <c r="AI10" s="17">
        <v>0.23442704636564801</v>
      </c>
      <c r="AJ10" s="17"/>
      <c r="AK10" s="17">
        <v>0.15471703449722601</v>
      </c>
      <c r="AL10" s="17">
        <v>0.20980649638885701</v>
      </c>
      <c r="AM10" s="17"/>
      <c r="AN10" s="17">
        <v>0.223255146487847</v>
      </c>
      <c r="AO10" s="17">
        <v>0.20601882985752401</v>
      </c>
      <c r="AP10" s="17">
        <v>0.189485947768913</v>
      </c>
      <c r="AQ10" s="17">
        <v>0.238307963925837</v>
      </c>
      <c r="AR10" s="17">
        <v>0.21117947429592601</v>
      </c>
      <c r="AS10" s="17">
        <v>0.231558519215143</v>
      </c>
      <c r="AT10" s="17"/>
      <c r="AU10" s="17">
        <v>0.21567130826345601</v>
      </c>
      <c r="AV10" s="17">
        <v>0.21736333560429799</v>
      </c>
      <c r="AW10" s="17"/>
      <c r="AX10" s="17">
        <v>0.247952930406863</v>
      </c>
      <c r="AY10" s="17">
        <v>0.20842909933794801</v>
      </c>
      <c r="AZ10" s="17"/>
      <c r="BA10" s="17">
        <v>0.219621706696949</v>
      </c>
      <c r="BB10" s="17">
        <v>0.200895072126273</v>
      </c>
      <c r="BC10" s="17"/>
      <c r="BD10" s="17">
        <v>0.188895902422067</v>
      </c>
      <c r="BE10" s="17"/>
      <c r="BF10" s="17">
        <v>0.19571770915713901</v>
      </c>
      <c r="BG10" s="17"/>
      <c r="BH10" s="17">
        <v>0.223876728176264</v>
      </c>
      <c r="BI10" s="17"/>
      <c r="BJ10" s="17">
        <v>0.24737489765168799</v>
      </c>
      <c r="BK10" s="17"/>
      <c r="BL10" s="17">
        <v>0.38664635723642399</v>
      </c>
      <c r="BM10" s="17">
        <v>0.15475717138227699</v>
      </c>
      <c r="BN10" s="17">
        <v>0.19899118851835401</v>
      </c>
      <c r="BO10" s="17">
        <v>0.190161524622802</v>
      </c>
      <c r="BP10" s="17"/>
      <c r="BQ10" s="17">
        <v>0.20625912689262099</v>
      </c>
      <c r="BR10" s="17">
        <v>0.177959227022184</v>
      </c>
      <c r="BS10" s="17">
        <v>0.28045346123131598</v>
      </c>
      <c r="BT10" s="17">
        <v>0.23850119882809701</v>
      </c>
      <c r="BU10" s="17">
        <v>0.25804185120759898</v>
      </c>
      <c r="BV10" s="17">
        <v>0.19268339790035199</v>
      </c>
      <c r="BW10" s="17"/>
      <c r="BX10" s="17">
        <v>0.20141151999116799</v>
      </c>
      <c r="BY10" s="17">
        <v>0.18081177833862699</v>
      </c>
      <c r="BZ10" s="17">
        <v>0.246777394193743</v>
      </c>
      <c r="CA10" s="17">
        <v>0.213443645052173</v>
      </c>
      <c r="CB10" s="17">
        <v>0.28039531588380101</v>
      </c>
      <c r="CC10" s="17">
        <v>0.23310570958457899</v>
      </c>
    </row>
    <row r="11" spans="2:81" x14ac:dyDescent="0.35">
      <c r="B11" s="18" t="s">
        <v>171</v>
      </c>
      <c r="C11" s="19">
        <v>0.16409663915269199</v>
      </c>
      <c r="D11" s="19">
        <v>0.12491598417361301</v>
      </c>
      <c r="E11" s="19">
        <v>0.20268833683273199</v>
      </c>
      <c r="F11" s="19"/>
      <c r="G11" s="19">
        <v>0.133606113338326</v>
      </c>
      <c r="H11" s="19">
        <v>0.16879116527000301</v>
      </c>
      <c r="I11" s="19">
        <v>0.162221959499561</v>
      </c>
      <c r="J11" s="19">
        <v>0.16754755720330899</v>
      </c>
      <c r="K11" s="19">
        <v>0.16672427693249001</v>
      </c>
      <c r="L11" s="19">
        <v>0.17746901689664399</v>
      </c>
      <c r="M11" s="19"/>
      <c r="N11" s="19">
        <v>0.12419380449741101</v>
      </c>
      <c r="O11" s="19">
        <v>0.15501804830444299</v>
      </c>
      <c r="P11" s="19">
        <v>0.174821414350086</v>
      </c>
      <c r="Q11" s="19">
        <v>0.206741705871651</v>
      </c>
      <c r="R11" s="19"/>
      <c r="S11" s="19">
        <v>0.15163873113726001</v>
      </c>
      <c r="T11" s="19">
        <v>0.148682144603139</v>
      </c>
      <c r="U11" s="19">
        <v>0.173662603007983</v>
      </c>
      <c r="V11" s="19">
        <v>0.17562082452807101</v>
      </c>
      <c r="W11" s="19">
        <v>0.163173171510344</v>
      </c>
      <c r="X11" s="19">
        <v>0.18419450222738401</v>
      </c>
      <c r="Y11" s="19">
        <v>0.16604937342925399</v>
      </c>
      <c r="Z11" s="19">
        <v>0.14370983573825899</v>
      </c>
      <c r="AA11" s="19">
        <v>0.16060767611221399</v>
      </c>
      <c r="AB11" s="19">
        <v>0.16693995036441001</v>
      </c>
      <c r="AC11" s="19">
        <v>0.14796698017073601</v>
      </c>
      <c r="AD11" s="19">
        <v>0.22392194897436599</v>
      </c>
      <c r="AE11" s="19"/>
      <c r="AF11" s="19">
        <v>0.160685951223836</v>
      </c>
      <c r="AG11" s="19">
        <v>0.17482523558864599</v>
      </c>
      <c r="AH11" s="19">
        <v>0.15411910744337101</v>
      </c>
      <c r="AI11" s="19">
        <v>0.190737512492413</v>
      </c>
      <c r="AJ11" s="19"/>
      <c r="AK11" s="19">
        <v>0.18346827232851901</v>
      </c>
      <c r="AL11" s="19">
        <v>0.21590783820518</v>
      </c>
      <c r="AM11" s="19"/>
      <c r="AN11" s="19">
        <v>0.145596489503276</v>
      </c>
      <c r="AO11" s="19">
        <v>0.16712094659165799</v>
      </c>
      <c r="AP11" s="19">
        <v>0.17233550546258999</v>
      </c>
      <c r="AQ11" s="19">
        <v>0.16129568136608899</v>
      </c>
      <c r="AR11" s="19">
        <v>0.182029973515176</v>
      </c>
      <c r="AS11" s="19">
        <v>0.19382987751163799</v>
      </c>
      <c r="AT11" s="19"/>
      <c r="AU11" s="19">
        <v>0.15492585054737201</v>
      </c>
      <c r="AV11" s="19">
        <v>0.17520398509950999</v>
      </c>
      <c r="AW11" s="19"/>
      <c r="AX11" s="19">
        <v>0.204842235710257</v>
      </c>
      <c r="AY11" s="19">
        <v>0.15431887808828901</v>
      </c>
      <c r="AZ11" s="19"/>
      <c r="BA11" s="19">
        <v>0.162406843428024</v>
      </c>
      <c r="BB11" s="19">
        <v>0.16589629428493599</v>
      </c>
      <c r="BC11" s="19"/>
      <c r="BD11" s="19">
        <v>0.13854529797537499</v>
      </c>
      <c r="BE11" s="19"/>
      <c r="BF11" s="19">
        <v>0.13749443780186901</v>
      </c>
      <c r="BG11" s="19"/>
      <c r="BH11" s="19">
        <v>0.18300374726694399</v>
      </c>
      <c r="BI11" s="19"/>
      <c r="BJ11" s="19">
        <v>0.11281464888617</v>
      </c>
      <c r="BK11" s="19"/>
      <c r="BL11" s="19">
        <v>0.29656259069317797</v>
      </c>
      <c r="BM11" s="19">
        <v>6.3500802020777194E-2</v>
      </c>
      <c r="BN11" s="19">
        <v>0.17542687217563799</v>
      </c>
      <c r="BO11" s="19">
        <v>0.171076930758393</v>
      </c>
      <c r="BP11" s="19"/>
      <c r="BQ11" s="19">
        <v>0.12770497423949301</v>
      </c>
      <c r="BR11" s="19">
        <v>0.115443669025489</v>
      </c>
      <c r="BS11" s="19">
        <v>0.17366847222527401</v>
      </c>
      <c r="BT11" s="19">
        <v>0.12100249884144799</v>
      </c>
      <c r="BU11" s="19">
        <v>0.19099682823554401</v>
      </c>
      <c r="BV11" s="19">
        <v>0.29024329664120502</v>
      </c>
      <c r="BW11" s="19"/>
      <c r="BX11" s="19">
        <v>0.11904138551136099</v>
      </c>
      <c r="BY11" s="19">
        <v>0.102959095269281</v>
      </c>
      <c r="BZ11" s="19">
        <v>0.15484018166692501</v>
      </c>
      <c r="CA11" s="19">
        <v>0.106160575587463</v>
      </c>
      <c r="CB11" s="19">
        <v>0.18597760136799901</v>
      </c>
      <c r="CC11" s="19">
        <v>0.33514639454518302</v>
      </c>
    </row>
    <row r="12" spans="2:81" x14ac:dyDescent="0.35">
      <c r="B12" s="16"/>
    </row>
    <row r="13" spans="2:81" x14ac:dyDescent="0.35">
      <c r="B13" t="s">
        <v>90</v>
      </c>
    </row>
    <row r="14" spans="2:81" x14ac:dyDescent="0.35">
      <c r="B14" t="s">
        <v>91</v>
      </c>
    </row>
    <row r="16" spans="2:81" x14ac:dyDescent="0.35">
      <c r="B16"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CC21"/>
  <sheetViews>
    <sheetView showGridLines="0" topLeftCell="A7" workbookViewId="0">
      <pane xSplit="2" topLeftCell="C1" activePane="topRight" state="frozen"/>
      <selection pane="topRight" activeCell="D2" sqref="D2:BN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562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556</v>
      </c>
      <c r="C9" s="17">
        <v>0.51791170146936905</v>
      </c>
      <c r="D9" s="17">
        <v>0.49764858103270398</v>
      </c>
      <c r="E9" s="17">
        <v>0.53766510012801105</v>
      </c>
      <c r="F9" s="17"/>
      <c r="G9" s="17">
        <v>0.45671873069165703</v>
      </c>
      <c r="H9" s="17">
        <v>0.50700889056873999</v>
      </c>
      <c r="I9" s="17">
        <v>0.54964722797378995</v>
      </c>
      <c r="J9" s="17">
        <v>0.54831433658067497</v>
      </c>
      <c r="K9" s="17">
        <v>0.51526783047690705</v>
      </c>
      <c r="L9" s="17">
        <v>0.51864682822312302</v>
      </c>
      <c r="M9" s="17"/>
      <c r="N9" s="17">
        <v>0.53798618701520495</v>
      </c>
      <c r="O9" s="17">
        <v>0.530817824615055</v>
      </c>
      <c r="P9" s="17">
        <v>0.52403847195706099</v>
      </c>
      <c r="Q9" s="17">
        <v>0.47675597461934599</v>
      </c>
      <c r="R9" s="17"/>
      <c r="S9" s="17">
        <v>0.51732636747919503</v>
      </c>
      <c r="T9" s="17">
        <v>0.54433620445270503</v>
      </c>
      <c r="U9" s="17">
        <v>0.54942530941595702</v>
      </c>
      <c r="V9" s="17">
        <v>0.50328474348735197</v>
      </c>
      <c r="W9" s="17">
        <v>0.52712146559760698</v>
      </c>
      <c r="X9" s="17">
        <v>0.54220171643458404</v>
      </c>
      <c r="Y9" s="17">
        <v>0.51798240486740099</v>
      </c>
      <c r="Z9" s="17">
        <v>0.53004899989423604</v>
      </c>
      <c r="AA9" s="17">
        <v>0.51768480749947099</v>
      </c>
      <c r="AB9" s="17">
        <v>0.45769506242226199</v>
      </c>
      <c r="AC9" s="17">
        <v>0.47080338490435802</v>
      </c>
      <c r="AD9" s="17">
        <v>0.51523594954054697</v>
      </c>
      <c r="AE9" s="17"/>
      <c r="AF9" s="17">
        <v>0.52147059432161802</v>
      </c>
      <c r="AG9" s="17">
        <v>0.46451734741274098</v>
      </c>
      <c r="AH9" s="17">
        <v>0.458042241353317</v>
      </c>
      <c r="AI9" s="17">
        <v>0.54461530157346305</v>
      </c>
      <c r="AJ9" s="17"/>
      <c r="AK9" s="17">
        <v>0.56598373537695401</v>
      </c>
      <c r="AL9" s="17">
        <v>0.53441977897984905</v>
      </c>
      <c r="AM9" s="17"/>
      <c r="AN9" s="17">
        <v>0.52181200153073204</v>
      </c>
      <c r="AO9" s="17">
        <v>0.52134601439563</v>
      </c>
      <c r="AP9" s="17">
        <v>0.54062796639339805</v>
      </c>
      <c r="AQ9" s="17">
        <v>0.478680336685677</v>
      </c>
      <c r="AR9" s="17">
        <v>0.52519691500063803</v>
      </c>
      <c r="AS9" s="17">
        <v>0.54804716939598996</v>
      </c>
      <c r="AT9" s="17"/>
      <c r="AU9" s="17">
        <v>0.53436990556067798</v>
      </c>
      <c r="AV9" s="17">
        <v>0.49681107518331802</v>
      </c>
      <c r="AW9" s="17"/>
      <c r="AX9" s="17">
        <v>0.52601972176602996</v>
      </c>
      <c r="AY9" s="17">
        <v>0.51596601182768997</v>
      </c>
      <c r="AZ9" s="17"/>
      <c r="BA9" s="17">
        <v>0.52196118989420803</v>
      </c>
      <c r="BB9" s="17">
        <v>0.49822054008870897</v>
      </c>
      <c r="BC9" s="17"/>
      <c r="BD9" s="17">
        <v>0.553314036999628</v>
      </c>
      <c r="BE9" s="17"/>
      <c r="BF9" s="17">
        <v>0.54205832528472098</v>
      </c>
      <c r="BG9" s="17"/>
      <c r="BH9" s="17">
        <v>0.49004818226887398</v>
      </c>
      <c r="BI9" s="17"/>
      <c r="BJ9" s="17">
        <v>0.501304626627187</v>
      </c>
      <c r="BK9" s="17"/>
      <c r="BL9" s="17">
        <v>0.34745008115855103</v>
      </c>
      <c r="BM9" s="17">
        <v>0.62424665485694097</v>
      </c>
      <c r="BN9" s="17">
        <v>0.50027847601828601</v>
      </c>
      <c r="BO9" s="17">
        <v>0.53532872345970295</v>
      </c>
      <c r="BP9" s="17"/>
      <c r="BQ9" s="17">
        <v>0.55430304745241699</v>
      </c>
      <c r="BR9" s="17">
        <v>0.55951312716911905</v>
      </c>
      <c r="BS9" s="17">
        <v>0.42086731783589998</v>
      </c>
      <c r="BT9" s="17">
        <v>0.53062782880460801</v>
      </c>
      <c r="BU9" s="17">
        <v>0.51386721530556001</v>
      </c>
      <c r="BV9" s="17">
        <v>0.48291605099457702</v>
      </c>
      <c r="BW9" s="17"/>
      <c r="BX9" s="17">
        <v>0.54730579601481799</v>
      </c>
      <c r="BY9" s="17">
        <v>0.55763949982286898</v>
      </c>
      <c r="BZ9" s="17">
        <v>0.47230466905009399</v>
      </c>
      <c r="CA9" s="17">
        <v>0.558919632484979</v>
      </c>
      <c r="CB9" s="17">
        <v>0.53553004498129797</v>
      </c>
      <c r="CC9" s="17">
        <v>0.41964479147000899</v>
      </c>
    </row>
    <row r="10" spans="2:81" ht="29" x14ac:dyDescent="0.35">
      <c r="B10" s="18" t="s">
        <v>557</v>
      </c>
      <c r="C10" s="17">
        <v>0.41500896228416001</v>
      </c>
      <c r="D10" s="17">
        <v>0.40513522124809997</v>
      </c>
      <c r="E10" s="17">
        <v>0.42622908167399998</v>
      </c>
      <c r="F10" s="17"/>
      <c r="G10" s="17">
        <v>0.331108840356933</v>
      </c>
      <c r="H10" s="17">
        <v>0.38515178564326902</v>
      </c>
      <c r="I10" s="17">
        <v>0.39850988539145599</v>
      </c>
      <c r="J10" s="17">
        <v>0.421867112963979</v>
      </c>
      <c r="K10" s="17">
        <v>0.41610758177244</v>
      </c>
      <c r="L10" s="17">
        <v>0.50209291752316099</v>
      </c>
      <c r="M10" s="17"/>
      <c r="N10" s="17">
        <v>0.40807440182573901</v>
      </c>
      <c r="O10" s="17">
        <v>0.40792103655204698</v>
      </c>
      <c r="P10" s="17">
        <v>0.431704437424971</v>
      </c>
      <c r="Q10" s="17">
        <v>0.41596796464272601</v>
      </c>
      <c r="R10" s="17"/>
      <c r="S10" s="17">
        <v>0.41018870165823801</v>
      </c>
      <c r="T10" s="17">
        <v>0.425214647587289</v>
      </c>
      <c r="U10" s="17">
        <v>0.45092356017751101</v>
      </c>
      <c r="V10" s="17">
        <v>0.418402595374047</v>
      </c>
      <c r="W10" s="17">
        <v>0.465589756461881</v>
      </c>
      <c r="X10" s="17">
        <v>0.44506536289285298</v>
      </c>
      <c r="Y10" s="17">
        <v>0.412892558674262</v>
      </c>
      <c r="Z10" s="17">
        <v>0.45471251845869198</v>
      </c>
      <c r="AA10" s="17">
        <v>0.392139705259611</v>
      </c>
      <c r="AB10" s="17">
        <v>0.34131687889189899</v>
      </c>
      <c r="AC10" s="17">
        <v>0.42441740134511502</v>
      </c>
      <c r="AD10" s="17">
        <v>0.321071068707041</v>
      </c>
      <c r="AE10" s="17"/>
      <c r="AF10" s="17">
        <v>0.42668201220776097</v>
      </c>
      <c r="AG10" s="17">
        <v>0.35747591765535103</v>
      </c>
      <c r="AH10" s="17">
        <v>0.45395810474403098</v>
      </c>
      <c r="AI10" s="17">
        <v>0.28847035608736998</v>
      </c>
      <c r="AJ10" s="17"/>
      <c r="AK10" s="17">
        <v>0.38313771102595201</v>
      </c>
      <c r="AL10" s="17">
        <v>0.38704349545355399</v>
      </c>
      <c r="AM10" s="17"/>
      <c r="AN10" s="17">
        <v>0.39763410035581798</v>
      </c>
      <c r="AO10" s="17">
        <v>0.42933351111919599</v>
      </c>
      <c r="AP10" s="17">
        <v>0.418537678369518</v>
      </c>
      <c r="AQ10" s="17">
        <v>0.38762042810827801</v>
      </c>
      <c r="AR10" s="17">
        <v>0.44440966822078998</v>
      </c>
      <c r="AS10" s="17">
        <v>0.45652661406769601</v>
      </c>
      <c r="AT10" s="17"/>
      <c r="AU10" s="17">
        <v>0.44848394585540002</v>
      </c>
      <c r="AV10" s="17">
        <v>0.36950490939583203</v>
      </c>
      <c r="AW10" s="17"/>
      <c r="AX10" s="17">
        <v>0.40337737005091001</v>
      </c>
      <c r="AY10" s="17">
        <v>0.41780020696490899</v>
      </c>
      <c r="AZ10" s="17"/>
      <c r="BA10" s="17">
        <v>0.417623071168091</v>
      </c>
      <c r="BB10" s="17">
        <v>0.39932195985343499</v>
      </c>
      <c r="BC10" s="17"/>
      <c r="BD10" s="17">
        <v>0.486810636857824</v>
      </c>
      <c r="BE10" s="17"/>
      <c r="BF10" s="17">
        <v>0.48630143405028797</v>
      </c>
      <c r="BG10" s="17"/>
      <c r="BH10" s="17">
        <v>0.35871893601025001</v>
      </c>
      <c r="BI10" s="17"/>
      <c r="BJ10" s="17">
        <v>0.41718140889428001</v>
      </c>
      <c r="BK10" s="17"/>
      <c r="BL10" s="17">
        <v>0.16425476563621899</v>
      </c>
      <c r="BM10" s="17">
        <v>0.57260324437464705</v>
      </c>
      <c r="BN10" s="17">
        <v>0.47381901105218299</v>
      </c>
      <c r="BO10" s="17">
        <v>0.34989040413593397</v>
      </c>
      <c r="BP10" s="17"/>
      <c r="BQ10" s="17">
        <v>0.411005343284847</v>
      </c>
      <c r="BR10" s="17">
        <v>0.55247678330564798</v>
      </c>
      <c r="BS10" s="17">
        <v>0.40780277278905303</v>
      </c>
      <c r="BT10" s="17">
        <v>0.381579977055443</v>
      </c>
      <c r="BU10" s="17">
        <v>0.28524026747874098</v>
      </c>
      <c r="BV10" s="17">
        <v>0.35473692828328102</v>
      </c>
      <c r="BW10" s="17"/>
      <c r="BX10" s="17">
        <v>0.39707873013220601</v>
      </c>
      <c r="BY10" s="17">
        <v>0.53243326300614502</v>
      </c>
      <c r="BZ10" s="17">
        <v>0.46424929571316298</v>
      </c>
      <c r="CA10" s="17">
        <v>0.42025965284079397</v>
      </c>
      <c r="CB10" s="17">
        <v>0.26457048416656298</v>
      </c>
      <c r="CC10" s="17">
        <v>0.31427945147201702</v>
      </c>
    </row>
    <row r="11" spans="2:81" ht="43.5" x14ac:dyDescent="0.35">
      <c r="B11" s="18" t="s">
        <v>558</v>
      </c>
      <c r="C11" s="17">
        <v>0.40790603815133902</v>
      </c>
      <c r="D11" s="17">
        <v>0.39657219050736497</v>
      </c>
      <c r="E11" s="17">
        <v>0.418428164643733</v>
      </c>
      <c r="F11" s="17"/>
      <c r="G11" s="17">
        <v>0.36788970305926799</v>
      </c>
      <c r="H11" s="17">
        <v>0.38509623265209297</v>
      </c>
      <c r="I11" s="17">
        <v>0.37748110474691898</v>
      </c>
      <c r="J11" s="17">
        <v>0.44579185527009302</v>
      </c>
      <c r="K11" s="17">
        <v>0.424939669645302</v>
      </c>
      <c r="L11" s="17">
        <v>0.43560987095249598</v>
      </c>
      <c r="M11" s="17"/>
      <c r="N11" s="17">
        <v>0.42989355612080898</v>
      </c>
      <c r="O11" s="17">
        <v>0.416266112300127</v>
      </c>
      <c r="P11" s="17">
        <v>0.399121414782865</v>
      </c>
      <c r="Q11" s="17">
        <v>0.382689908776706</v>
      </c>
      <c r="R11" s="17"/>
      <c r="S11" s="17">
        <v>0.35890926465689799</v>
      </c>
      <c r="T11" s="17">
        <v>0.46972010845042</v>
      </c>
      <c r="U11" s="17">
        <v>0.469209480634733</v>
      </c>
      <c r="V11" s="17">
        <v>0.40665399517622403</v>
      </c>
      <c r="W11" s="17">
        <v>0.37606765458046398</v>
      </c>
      <c r="X11" s="17">
        <v>0.390345333571672</v>
      </c>
      <c r="Y11" s="17">
        <v>0.388790804056176</v>
      </c>
      <c r="Z11" s="17">
        <v>0.465223093622182</v>
      </c>
      <c r="AA11" s="17">
        <v>0.41472654722327101</v>
      </c>
      <c r="AB11" s="17">
        <v>0.40045572532898999</v>
      </c>
      <c r="AC11" s="17">
        <v>0.359200469714827</v>
      </c>
      <c r="AD11" s="17">
        <v>0.388993085227888</v>
      </c>
      <c r="AE11" s="17"/>
      <c r="AF11" s="17">
        <v>0.40962012632302203</v>
      </c>
      <c r="AG11" s="17">
        <v>0.423842158659468</v>
      </c>
      <c r="AH11" s="17">
        <v>0.37474669906372499</v>
      </c>
      <c r="AI11" s="17">
        <v>0.39905433242259303</v>
      </c>
      <c r="AJ11" s="17"/>
      <c r="AK11" s="17">
        <v>0.39632575386867602</v>
      </c>
      <c r="AL11" s="17">
        <v>0.376723209051261</v>
      </c>
      <c r="AM11" s="17"/>
      <c r="AN11" s="17">
        <v>0.38903994771058997</v>
      </c>
      <c r="AO11" s="17">
        <v>0.41757744651185902</v>
      </c>
      <c r="AP11" s="17">
        <v>0.415735298763381</v>
      </c>
      <c r="AQ11" s="17">
        <v>0.385385581099432</v>
      </c>
      <c r="AR11" s="17">
        <v>0.44460716159601699</v>
      </c>
      <c r="AS11" s="17">
        <v>0.43705784689303201</v>
      </c>
      <c r="AT11" s="17"/>
      <c r="AU11" s="17">
        <v>0.42764289472421702</v>
      </c>
      <c r="AV11" s="17">
        <v>0.38300147453219602</v>
      </c>
      <c r="AW11" s="17"/>
      <c r="AX11" s="17">
        <v>0.38069022450579199</v>
      </c>
      <c r="AY11" s="17">
        <v>0.41443704384231</v>
      </c>
      <c r="AZ11" s="17"/>
      <c r="BA11" s="17">
        <v>0.41260995239540199</v>
      </c>
      <c r="BB11" s="17">
        <v>0.38120926458769799</v>
      </c>
      <c r="BC11" s="17"/>
      <c r="BD11" s="17">
        <v>0.454452050054863</v>
      </c>
      <c r="BE11" s="17"/>
      <c r="BF11" s="17">
        <v>0.45092688082700699</v>
      </c>
      <c r="BG11" s="17"/>
      <c r="BH11" s="17">
        <v>0.42416108597049401</v>
      </c>
      <c r="BI11" s="17"/>
      <c r="BJ11" s="17">
        <v>0.40273623047391099</v>
      </c>
      <c r="BK11" s="17"/>
      <c r="BL11" s="17">
        <v>0.193056602616543</v>
      </c>
      <c r="BM11" s="17">
        <v>0.52785127622155603</v>
      </c>
      <c r="BN11" s="17">
        <v>0.42711837311569001</v>
      </c>
      <c r="BO11" s="17">
        <v>0.40018115450048602</v>
      </c>
      <c r="BP11" s="17"/>
      <c r="BQ11" s="17">
        <v>0.42780043646097898</v>
      </c>
      <c r="BR11" s="17">
        <v>0.47170632089259501</v>
      </c>
      <c r="BS11" s="17">
        <v>0.36654297617638998</v>
      </c>
      <c r="BT11" s="17">
        <v>0.41672212380941898</v>
      </c>
      <c r="BU11" s="17">
        <v>0.407275775584581</v>
      </c>
      <c r="BV11" s="17">
        <v>0.34209686133074901</v>
      </c>
      <c r="BW11" s="17"/>
      <c r="BX11" s="17">
        <v>0.43525767671992499</v>
      </c>
      <c r="BY11" s="17">
        <v>0.46462646740994201</v>
      </c>
      <c r="BZ11" s="17">
        <v>0.41289901310062499</v>
      </c>
      <c r="CA11" s="17">
        <v>0.41444433262269398</v>
      </c>
      <c r="CB11" s="17">
        <v>0.37441884741975401</v>
      </c>
      <c r="CC11" s="17">
        <v>0.25521017057057199</v>
      </c>
    </row>
    <row r="12" spans="2:81" ht="29" x14ac:dyDescent="0.35">
      <c r="B12" s="18" t="s">
        <v>559</v>
      </c>
      <c r="C12" s="17">
        <v>0.37913257071609102</v>
      </c>
      <c r="D12" s="17">
        <v>0.393902785792204</v>
      </c>
      <c r="E12" s="17">
        <v>0.36562932386777802</v>
      </c>
      <c r="F12" s="17"/>
      <c r="G12" s="17">
        <v>0.368926084741444</v>
      </c>
      <c r="H12" s="17">
        <v>0.368406050277927</v>
      </c>
      <c r="I12" s="17">
        <v>0.37055309271062198</v>
      </c>
      <c r="J12" s="17">
        <v>0.36351970860727001</v>
      </c>
      <c r="K12" s="17">
        <v>0.38194391161234698</v>
      </c>
      <c r="L12" s="17">
        <v>0.41239961311293899</v>
      </c>
      <c r="M12" s="17"/>
      <c r="N12" s="17">
        <v>0.39609224584452501</v>
      </c>
      <c r="O12" s="17">
        <v>0.38429955704971203</v>
      </c>
      <c r="P12" s="17">
        <v>0.35820726866837899</v>
      </c>
      <c r="Q12" s="17">
        <v>0.371877879297836</v>
      </c>
      <c r="R12" s="17"/>
      <c r="S12" s="17">
        <v>0.38241609114077302</v>
      </c>
      <c r="T12" s="17">
        <v>0.386066179098974</v>
      </c>
      <c r="U12" s="17">
        <v>0.42974115928475098</v>
      </c>
      <c r="V12" s="17">
        <v>0.35144972032337002</v>
      </c>
      <c r="W12" s="17">
        <v>0.39881566130170298</v>
      </c>
      <c r="X12" s="17">
        <v>0.33045474354161802</v>
      </c>
      <c r="Y12" s="17">
        <v>0.36901157667739598</v>
      </c>
      <c r="Z12" s="17">
        <v>0.45244374682268002</v>
      </c>
      <c r="AA12" s="17">
        <v>0.382695702713228</v>
      </c>
      <c r="AB12" s="17">
        <v>0.38961468842033598</v>
      </c>
      <c r="AC12" s="17">
        <v>0.29539909016397298</v>
      </c>
      <c r="AD12" s="17">
        <v>0.40624246541465597</v>
      </c>
      <c r="AE12" s="17"/>
      <c r="AF12" s="17">
        <v>0.37847119570655902</v>
      </c>
      <c r="AG12" s="17">
        <v>0.40942519328447202</v>
      </c>
      <c r="AH12" s="17">
        <v>0.331113094649433</v>
      </c>
      <c r="AI12" s="17">
        <v>0.407465357873459</v>
      </c>
      <c r="AJ12" s="17"/>
      <c r="AK12" s="17">
        <v>0.37076736633636798</v>
      </c>
      <c r="AL12" s="17">
        <v>0.41464284836012</v>
      </c>
      <c r="AM12" s="17"/>
      <c r="AN12" s="17">
        <v>0.377544621580085</v>
      </c>
      <c r="AO12" s="17">
        <v>0.400346755375523</v>
      </c>
      <c r="AP12" s="17">
        <v>0.401271355268918</v>
      </c>
      <c r="AQ12" s="17">
        <v>0.34488139388342698</v>
      </c>
      <c r="AR12" s="17">
        <v>0.36221067643038801</v>
      </c>
      <c r="AS12" s="17">
        <v>0.37635626599668798</v>
      </c>
      <c r="AT12" s="17"/>
      <c r="AU12" s="17">
        <v>0.385656832121404</v>
      </c>
      <c r="AV12" s="17">
        <v>0.37060715841570502</v>
      </c>
      <c r="AW12" s="17"/>
      <c r="AX12" s="17">
        <v>0.35122039945774602</v>
      </c>
      <c r="AY12" s="17">
        <v>0.385830682031437</v>
      </c>
      <c r="AZ12" s="17"/>
      <c r="BA12" s="17">
        <v>0.377510495350876</v>
      </c>
      <c r="BB12" s="17">
        <v>0.39182545392528001</v>
      </c>
      <c r="BC12" s="17"/>
      <c r="BD12" s="17">
        <v>0.41471737449321699</v>
      </c>
      <c r="BE12" s="17"/>
      <c r="BF12" s="17">
        <v>0.40794672399356202</v>
      </c>
      <c r="BG12" s="17"/>
      <c r="BH12" s="17">
        <v>0.42221383044534899</v>
      </c>
      <c r="BI12" s="17"/>
      <c r="BJ12" s="17">
        <v>0.33428429384476899</v>
      </c>
      <c r="BK12" s="17"/>
      <c r="BL12" s="17">
        <v>0.215766159400017</v>
      </c>
      <c r="BM12" s="17">
        <v>0.48479675215040302</v>
      </c>
      <c r="BN12" s="17">
        <v>0.38362485074575697</v>
      </c>
      <c r="BO12" s="17">
        <v>0.36945303420447301</v>
      </c>
      <c r="BP12" s="17"/>
      <c r="BQ12" s="17">
        <v>0.39767833101336503</v>
      </c>
      <c r="BR12" s="17">
        <v>0.44639448385472802</v>
      </c>
      <c r="BS12" s="17">
        <v>0.29616196626707297</v>
      </c>
      <c r="BT12" s="17">
        <v>0.39242767766559999</v>
      </c>
      <c r="BU12" s="17">
        <v>0.32349136513391402</v>
      </c>
      <c r="BV12" s="17">
        <v>0.33869298924390001</v>
      </c>
      <c r="BW12" s="17"/>
      <c r="BX12" s="17">
        <v>0.41696302344786701</v>
      </c>
      <c r="BY12" s="17">
        <v>0.44784384820628098</v>
      </c>
      <c r="BZ12" s="17">
        <v>0.35649606044047899</v>
      </c>
      <c r="CA12" s="17">
        <v>0.39510945952910898</v>
      </c>
      <c r="CB12" s="17">
        <v>0.29905272165543001</v>
      </c>
      <c r="CC12" s="17">
        <v>0.30090534930427099</v>
      </c>
    </row>
    <row r="13" spans="2:81" ht="29" x14ac:dyDescent="0.35">
      <c r="B13" s="18" t="s">
        <v>560</v>
      </c>
      <c r="C13" s="17">
        <v>0.36723001738586097</v>
      </c>
      <c r="D13" s="17">
        <v>0.38941224226454801</v>
      </c>
      <c r="E13" s="17">
        <v>0.34585854588973503</v>
      </c>
      <c r="F13" s="17"/>
      <c r="G13" s="17">
        <v>0.35976092446126801</v>
      </c>
      <c r="H13" s="17">
        <v>0.40629962052600699</v>
      </c>
      <c r="I13" s="17">
        <v>0.36744824987900099</v>
      </c>
      <c r="J13" s="17">
        <v>0.362082545260897</v>
      </c>
      <c r="K13" s="17">
        <v>0.33671313022669402</v>
      </c>
      <c r="L13" s="17">
        <v>0.36486858543024703</v>
      </c>
      <c r="M13" s="17"/>
      <c r="N13" s="17">
        <v>0.42568308441330499</v>
      </c>
      <c r="O13" s="17">
        <v>0.36658113425922501</v>
      </c>
      <c r="P13" s="17">
        <v>0.35040840633930598</v>
      </c>
      <c r="Q13" s="17">
        <v>0.31959452000176403</v>
      </c>
      <c r="R13" s="17"/>
      <c r="S13" s="17">
        <v>0.42073678801801301</v>
      </c>
      <c r="T13" s="17">
        <v>0.38550504308637001</v>
      </c>
      <c r="U13" s="17">
        <v>0.41626661593279901</v>
      </c>
      <c r="V13" s="17">
        <v>0.35788780169742102</v>
      </c>
      <c r="W13" s="17">
        <v>0.36667347802435002</v>
      </c>
      <c r="X13" s="17">
        <v>0.351700766176061</v>
      </c>
      <c r="Y13" s="17">
        <v>0.33607246973355298</v>
      </c>
      <c r="Z13" s="17">
        <v>0.37945898046909399</v>
      </c>
      <c r="AA13" s="17">
        <v>0.38260138512133102</v>
      </c>
      <c r="AB13" s="17">
        <v>0.31343400247798903</v>
      </c>
      <c r="AC13" s="17">
        <v>0.298053468415796</v>
      </c>
      <c r="AD13" s="17">
        <v>0.27059814109750502</v>
      </c>
      <c r="AE13" s="17"/>
      <c r="AF13" s="17">
        <v>0.37850920693791601</v>
      </c>
      <c r="AG13" s="17">
        <v>0.299885987727045</v>
      </c>
      <c r="AH13" s="17">
        <v>0.28391026635434602</v>
      </c>
      <c r="AI13" s="17">
        <v>0.29265258672424299</v>
      </c>
      <c r="AJ13" s="17"/>
      <c r="AK13" s="17">
        <v>0.40509718230434</v>
      </c>
      <c r="AL13" s="17">
        <v>0.38474868661711797</v>
      </c>
      <c r="AM13" s="17"/>
      <c r="AN13" s="17">
        <v>0.40187355193658197</v>
      </c>
      <c r="AO13" s="17">
        <v>0.361762888052517</v>
      </c>
      <c r="AP13" s="17">
        <v>0.369810817528332</v>
      </c>
      <c r="AQ13" s="17">
        <v>0.34986291585586798</v>
      </c>
      <c r="AR13" s="17">
        <v>0.33189519803661599</v>
      </c>
      <c r="AS13" s="17">
        <v>0.35646782940267002</v>
      </c>
      <c r="AT13" s="17"/>
      <c r="AU13" s="17">
        <v>0.37798869323609502</v>
      </c>
      <c r="AV13" s="17">
        <v>0.353885120119449</v>
      </c>
      <c r="AW13" s="17"/>
      <c r="AX13" s="17">
        <v>0.34076116371508702</v>
      </c>
      <c r="AY13" s="17">
        <v>0.37358177435365603</v>
      </c>
      <c r="AZ13" s="17"/>
      <c r="BA13" s="17">
        <v>0.35812624776329799</v>
      </c>
      <c r="BB13" s="17">
        <v>0.41348870578389901</v>
      </c>
      <c r="BC13" s="17"/>
      <c r="BD13" s="17">
        <v>0.407879179603512</v>
      </c>
      <c r="BE13" s="17"/>
      <c r="BF13" s="17">
        <v>0.38866424119392001</v>
      </c>
      <c r="BG13" s="17"/>
      <c r="BH13" s="17">
        <v>0.31702245351682101</v>
      </c>
      <c r="BI13" s="17"/>
      <c r="BJ13" s="17">
        <v>0.31079317452767802</v>
      </c>
      <c r="BK13" s="17"/>
      <c r="BL13" s="17">
        <v>0.156791581699637</v>
      </c>
      <c r="BM13" s="17">
        <v>0.50500805972935903</v>
      </c>
      <c r="BN13" s="17">
        <v>0.35243213480628499</v>
      </c>
      <c r="BO13" s="17">
        <v>0.37484335649962403</v>
      </c>
      <c r="BP13" s="17"/>
      <c r="BQ13" s="17">
        <v>0.41364840205530001</v>
      </c>
      <c r="BR13" s="17">
        <v>0.43186478847896398</v>
      </c>
      <c r="BS13" s="17">
        <v>0.30950211242554199</v>
      </c>
      <c r="BT13" s="17">
        <v>0.35657950799760002</v>
      </c>
      <c r="BU13" s="17">
        <v>0.35705480457365402</v>
      </c>
      <c r="BV13" s="17">
        <v>0.27948862822707099</v>
      </c>
      <c r="BW13" s="17"/>
      <c r="BX13" s="17">
        <v>0.44959142885292602</v>
      </c>
      <c r="BY13" s="17">
        <v>0.42315539153355902</v>
      </c>
      <c r="BZ13" s="17">
        <v>0.33581906563471597</v>
      </c>
      <c r="CA13" s="17">
        <v>0.37905299681267501</v>
      </c>
      <c r="CB13" s="17">
        <v>0.35628541553542398</v>
      </c>
      <c r="CC13" s="17">
        <v>0.19896950689203899</v>
      </c>
    </row>
    <row r="14" spans="2:81" ht="43.5" x14ac:dyDescent="0.35">
      <c r="B14" s="18" t="s">
        <v>561</v>
      </c>
      <c r="C14" s="17">
        <v>0.32278316439268101</v>
      </c>
      <c r="D14" s="17">
        <v>0.29383534962317698</v>
      </c>
      <c r="E14" s="17">
        <v>0.35110965325830001</v>
      </c>
      <c r="F14" s="17"/>
      <c r="G14" s="17">
        <v>0.358368652034113</v>
      </c>
      <c r="H14" s="17">
        <v>0.39945999754071998</v>
      </c>
      <c r="I14" s="17">
        <v>0.31791061396745002</v>
      </c>
      <c r="J14" s="17">
        <v>0.30789496059770799</v>
      </c>
      <c r="K14" s="17">
        <v>0.243747107715099</v>
      </c>
      <c r="L14" s="17">
        <v>0.30585569697797799</v>
      </c>
      <c r="M14" s="17"/>
      <c r="N14" s="17">
        <v>0.34602649057557</v>
      </c>
      <c r="O14" s="17">
        <v>0.31602775192226601</v>
      </c>
      <c r="P14" s="17">
        <v>0.29774105060537198</v>
      </c>
      <c r="Q14" s="17">
        <v>0.32586066564060201</v>
      </c>
      <c r="R14" s="17"/>
      <c r="S14" s="17">
        <v>0.36509150710387001</v>
      </c>
      <c r="T14" s="17">
        <v>0.36503999642042501</v>
      </c>
      <c r="U14" s="17">
        <v>0.368004024703174</v>
      </c>
      <c r="V14" s="17">
        <v>0.29404455266408702</v>
      </c>
      <c r="W14" s="17">
        <v>0.281848943260672</v>
      </c>
      <c r="X14" s="17">
        <v>0.30869881011210198</v>
      </c>
      <c r="Y14" s="17">
        <v>0.31341069411884498</v>
      </c>
      <c r="Z14" s="17">
        <v>0.33230317850616498</v>
      </c>
      <c r="AA14" s="17">
        <v>0.33099965139016801</v>
      </c>
      <c r="AB14" s="17">
        <v>0.25577897883037198</v>
      </c>
      <c r="AC14" s="17">
        <v>0.26387080504892302</v>
      </c>
      <c r="AD14" s="17">
        <v>0.32700743717931402</v>
      </c>
      <c r="AE14" s="17"/>
      <c r="AF14" s="17">
        <v>0.32595775874852401</v>
      </c>
      <c r="AG14" s="17">
        <v>0.27451999112966002</v>
      </c>
      <c r="AH14" s="17">
        <v>0.24631145206980901</v>
      </c>
      <c r="AI14" s="17">
        <v>0.321180664337885</v>
      </c>
      <c r="AJ14" s="17"/>
      <c r="AK14" s="17">
        <v>0.39094996385147901</v>
      </c>
      <c r="AL14" s="17">
        <v>0.31604570966249201</v>
      </c>
      <c r="AM14" s="17"/>
      <c r="AN14" s="17">
        <v>0.37010315426394802</v>
      </c>
      <c r="AO14" s="17">
        <v>0.29953812220526399</v>
      </c>
      <c r="AP14" s="17">
        <v>0.28754262036802197</v>
      </c>
      <c r="AQ14" s="17">
        <v>0.32003639502154602</v>
      </c>
      <c r="AR14" s="17">
        <v>0.28754964895764101</v>
      </c>
      <c r="AS14" s="17">
        <v>0.38617902593902398</v>
      </c>
      <c r="AT14" s="17"/>
      <c r="AU14" s="17">
        <v>0.332159544679128</v>
      </c>
      <c r="AV14" s="17">
        <v>0.31151692677409898</v>
      </c>
      <c r="AW14" s="17"/>
      <c r="AX14" s="17">
        <v>0.29486938216549802</v>
      </c>
      <c r="AY14" s="17">
        <v>0.32948166229381198</v>
      </c>
      <c r="AZ14" s="17"/>
      <c r="BA14" s="17">
        <v>0.31523694055229201</v>
      </c>
      <c r="BB14" s="17">
        <v>0.358292672778807</v>
      </c>
      <c r="BC14" s="17"/>
      <c r="BD14" s="17">
        <v>0.36051046846885298</v>
      </c>
      <c r="BE14" s="17"/>
      <c r="BF14" s="17">
        <v>0.35587950281439001</v>
      </c>
      <c r="BG14" s="17"/>
      <c r="BH14" s="17">
        <v>0.26873431805374798</v>
      </c>
      <c r="BI14" s="17"/>
      <c r="BJ14" s="17">
        <v>0.24052631631879501</v>
      </c>
      <c r="BK14" s="17"/>
      <c r="BL14" s="17">
        <v>0.182992704622051</v>
      </c>
      <c r="BM14" s="17">
        <v>0.43693614939606801</v>
      </c>
      <c r="BN14" s="17">
        <v>0.29525460454013502</v>
      </c>
      <c r="BO14" s="17">
        <v>0.32385865385444801</v>
      </c>
      <c r="BP14" s="17"/>
      <c r="BQ14" s="17">
        <v>0.34725768609497798</v>
      </c>
      <c r="BR14" s="17">
        <v>0.36104875134525599</v>
      </c>
      <c r="BS14" s="17">
        <v>0.243249061710127</v>
      </c>
      <c r="BT14" s="17">
        <v>0.29327097225885801</v>
      </c>
      <c r="BU14" s="17">
        <v>0.33522828917074399</v>
      </c>
      <c r="BV14" s="17">
        <v>0.31709080072189699</v>
      </c>
      <c r="BW14" s="17"/>
      <c r="BX14" s="17">
        <v>0.349347970950588</v>
      </c>
      <c r="BY14" s="17">
        <v>0.37634846323793603</v>
      </c>
      <c r="BZ14" s="17">
        <v>0.28554679203859601</v>
      </c>
      <c r="CA14" s="17">
        <v>0.33184801741542302</v>
      </c>
      <c r="CB14" s="17">
        <v>0.36808683356164501</v>
      </c>
      <c r="CC14" s="17">
        <v>0.25270682913361597</v>
      </c>
    </row>
    <row r="15" spans="2:81" x14ac:dyDescent="0.35">
      <c r="B15" s="18" t="s">
        <v>171</v>
      </c>
      <c r="C15" s="17">
        <v>0.12583643707529901</v>
      </c>
      <c r="D15" s="17">
        <v>0.12608208969936799</v>
      </c>
      <c r="E15" s="17">
        <v>0.125281939614175</v>
      </c>
      <c r="F15" s="17"/>
      <c r="G15" s="17">
        <v>7.9350272089557999E-2</v>
      </c>
      <c r="H15" s="17">
        <v>0.10171992222880399</v>
      </c>
      <c r="I15" s="17">
        <v>0.109700856838035</v>
      </c>
      <c r="J15" s="17">
        <v>0.147630120236621</v>
      </c>
      <c r="K15" s="17">
        <v>0.14704018241714201</v>
      </c>
      <c r="L15" s="17">
        <v>0.157524896037913</v>
      </c>
      <c r="M15" s="17"/>
      <c r="N15" s="17">
        <v>0.102579515977097</v>
      </c>
      <c r="O15" s="17">
        <v>0.120100468384575</v>
      </c>
      <c r="P15" s="17">
        <v>0.13137942697496199</v>
      </c>
      <c r="Q15" s="17">
        <v>0.15101270034567599</v>
      </c>
      <c r="R15" s="17"/>
      <c r="S15" s="17">
        <v>9.4896801594046495E-2</v>
      </c>
      <c r="T15" s="17">
        <v>0.12584708251082</v>
      </c>
      <c r="U15" s="17">
        <v>9.8406299914577597E-2</v>
      </c>
      <c r="V15" s="17">
        <v>0.12592122002817799</v>
      </c>
      <c r="W15" s="17">
        <v>0.10607592559286801</v>
      </c>
      <c r="X15" s="17">
        <v>0.13838478872764801</v>
      </c>
      <c r="Y15" s="17">
        <v>0.111842516144078</v>
      </c>
      <c r="Z15" s="17">
        <v>9.67342192136251E-2</v>
      </c>
      <c r="AA15" s="17">
        <v>0.13924736370666199</v>
      </c>
      <c r="AB15" s="17">
        <v>0.176618440354295</v>
      </c>
      <c r="AC15" s="17">
        <v>0.15921612780189101</v>
      </c>
      <c r="AD15" s="17">
        <v>0.17049876386420901</v>
      </c>
      <c r="AE15" s="17"/>
      <c r="AF15" s="17">
        <v>0.11980738752992399</v>
      </c>
      <c r="AG15" s="17">
        <v>0.16096791299559801</v>
      </c>
      <c r="AH15" s="17">
        <v>0.160747076594043</v>
      </c>
      <c r="AI15" s="17">
        <v>0.156587540090178</v>
      </c>
      <c r="AJ15" s="17"/>
      <c r="AK15" s="17">
        <v>0.116208274139526</v>
      </c>
      <c r="AL15" s="17">
        <v>0.11872667234763</v>
      </c>
      <c r="AM15" s="17"/>
      <c r="AN15" s="17">
        <v>0.10250690775559999</v>
      </c>
      <c r="AO15" s="17">
        <v>0.123584350817857</v>
      </c>
      <c r="AP15" s="17">
        <v>0.124614539979435</v>
      </c>
      <c r="AQ15" s="17">
        <v>0.15181944294260499</v>
      </c>
      <c r="AR15" s="17">
        <v>0.132865554610264</v>
      </c>
      <c r="AS15" s="17">
        <v>0.15065802448827501</v>
      </c>
      <c r="AT15" s="17"/>
      <c r="AU15" s="17">
        <v>0.121981655661012</v>
      </c>
      <c r="AV15" s="17">
        <v>0.12851961819737701</v>
      </c>
      <c r="AW15" s="17"/>
      <c r="AX15" s="17">
        <v>0.17255763516049899</v>
      </c>
      <c r="AY15" s="17">
        <v>0.114624705008147</v>
      </c>
      <c r="AZ15" s="17"/>
      <c r="BA15" s="17">
        <v>0.13104277036582601</v>
      </c>
      <c r="BB15" s="17">
        <v>9.7518301536811194E-2</v>
      </c>
      <c r="BC15" s="17"/>
      <c r="BD15" s="17">
        <v>9.5588379567251497E-2</v>
      </c>
      <c r="BE15" s="17"/>
      <c r="BF15" s="17">
        <v>9.8415827068245296E-2</v>
      </c>
      <c r="BG15" s="17"/>
      <c r="BH15" s="17">
        <v>0.15545741812394501</v>
      </c>
      <c r="BI15" s="17"/>
      <c r="BJ15" s="17">
        <v>0.13814991373665</v>
      </c>
      <c r="BK15" s="17"/>
      <c r="BL15" s="17">
        <v>0.343247074398213</v>
      </c>
      <c r="BM15" s="17">
        <v>2.1354338745446701E-2</v>
      </c>
      <c r="BN15" s="17">
        <v>0.12138806213039099</v>
      </c>
      <c r="BO15" s="17">
        <v>0.100873334483863</v>
      </c>
      <c r="BP15" s="17"/>
      <c r="BQ15" s="17">
        <v>8.9745661191861198E-2</v>
      </c>
      <c r="BR15" s="17">
        <v>8.4472816610149395E-2</v>
      </c>
      <c r="BS15" s="17">
        <v>0.15891207505353899</v>
      </c>
      <c r="BT15" s="17">
        <v>0.112025144401807</v>
      </c>
      <c r="BU15" s="17">
        <v>0.16630712083175</v>
      </c>
      <c r="BV15" s="17">
        <v>0.18573476129359501</v>
      </c>
      <c r="BW15" s="17"/>
      <c r="BX15" s="17">
        <v>7.4257151329434598E-2</v>
      </c>
      <c r="BY15" s="17">
        <v>7.1096297578892298E-2</v>
      </c>
      <c r="BZ15" s="17">
        <v>0.13189118324101901</v>
      </c>
      <c r="CA15" s="17">
        <v>9.9701855034007594E-2</v>
      </c>
      <c r="CB15" s="17">
        <v>0.163263019408247</v>
      </c>
      <c r="CC15" s="17">
        <v>0.25467235603671101</v>
      </c>
    </row>
    <row r="16" spans="2:81" x14ac:dyDescent="0.35">
      <c r="B16" s="18" t="s">
        <v>192</v>
      </c>
      <c r="C16" s="19">
        <v>6.9892794542901803E-3</v>
      </c>
      <c r="D16" s="19">
        <v>1.1370392205615899E-2</v>
      </c>
      <c r="E16" s="19">
        <v>2.2826265699929199E-3</v>
      </c>
      <c r="F16" s="19"/>
      <c r="G16" s="19">
        <v>3.6525233614422602E-3</v>
      </c>
      <c r="H16" s="19">
        <v>0</v>
      </c>
      <c r="I16" s="19">
        <v>3.0742984709527499E-3</v>
      </c>
      <c r="J16" s="19">
        <v>4.2837041224520998E-3</v>
      </c>
      <c r="K16" s="19">
        <v>2.0978211169448601E-2</v>
      </c>
      <c r="L16" s="19">
        <v>1.08884405201143E-2</v>
      </c>
      <c r="M16" s="19"/>
      <c r="N16" s="19">
        <v>8.4019392480352301E-3</v>
      </c>
      <c r="O16" s="19">
        <v>7.3625329321043501E-3</v>
      </c>
      <c r="P16" s="19">
        <v>8.70652950261574E-3</v>
      </c>
      <c r="Q16" s="19">
        <v>3.6765287490650202E-3</v>
      </c>
      <c r="R16" s="19"/>
      <c r="S16" s="19">
        <v>1.57837269372248E-3</v>
      </c>
      <c r="T16" s="19">
        <v>1.0466331183360799E-2</v>
      </c>
      <c r="U16" s="19">
        <v>2.8995347248733901E-3</v>
      </c>
      <c r="V16" s="19">
        <v>5.3540272815980599E-3</v>
      </c>
      <c r="W16" s="19">
        <v>6.64085527444734E-3</v>
      </c>
      <c r="X16" s="19">
        <v>8.52231995019667E-3</v>
      </c>
      <c r="Y16" s="19">
        <v>8.3753824923741092E-3</v>
      </c>
      <c r="Z16" s="19">
        <v>0</v>
      </c>
      <c r="AA16" s="19">
        <v>2.2607672784525001E-3</v>
      </c>
      <c r="AB16" s="19">
        <v>1.80028411918744E-2</v>
      </c>
      <c r="AC16" s="19">
        <v>1.36952366318996E-2</v>
      </c>
      <c r="AD16" s="19">
        <v>7.94267562832527E-3</v>
      </c>
      <c r="AE16" s="19"/>
      <c r="AF16" s="19">
        <v>5.7861891442883197E-3</v>
      </c>
      <c r="AG16" s="19">
        <v>1.9618036939146499E-2</v>
      </c>
      <c r="AH16" s="19">
        <v>9.9225799624773504E-3</v>
      </c>
      <c r="AI16" s="19">
        <v>1.6422439623256901E-2</v>
      </c>
      <c r="AJ16" s="19"/>
      <c r="AK16" s="19">
        <v>0</v>
      </c>
      <c r="AL16" s="19">
        <v>8.5463487496063306E-3</v>
      </c>
      <c r="AM16" s="19"/>
      <c r="AN16" s="19">
        <v>2.7972040093188701E-3</v>
      </c>
      <c r="AO16" s="19">
        <v>7.0791490413393797E-3</v>
      </c>
      <c r="AP16" s="19">
        <v>1.8345735450767499E-3</v>
      </c>
      <c r="AQ16" s="19">
        <v>1.25796233803086E-2</v>
      </c>
      <c r="AR16" s="19">
        <v>1.2026837171750101E-2</v>
      </c>
      <c r="AS16" s="19">
        <v>9.4308037095595706E-3</v>
      </c>
      <c r="AT16" s="19"/>
      <c r="AU16" s="19">
        <v>6.7961502339731203E-3</v>
      </c>
      <c r="AV16" s="19">
        <v>7.3196760872319497E-3</v>
      </c>
      <c r="AW16" s="19"/>
      <c r="AX16" s="19">
        <v>1.32718530079907E-2</v>
      </c>
      <c r="AY16" s="19">
        <v>5.4816440711432102E-3</v>
      </c>
      <c r="AZ16" s="19"/>
      <c r="BA16" s="19">
        <v>7.7797964876200098E-3</v>
      </c>
      <c r="BB16" s="19">
        <v>3.10770812025336E-3</v>
      </c>
      <c r="BC16" s="19"/>
      <c r="BD16" s="19">
        <v>4.0099090264413299E-3</v>
      </c>
      <c r="BE16" s="19"/>
      <c r="BF16" s="19">
        <v>3.5843544597768499E-3</v>
      </c>
      <c r="BG16" s="19"/>
      <c r="BH16" s="19">
        <v>1.6686379140280899E-2</v>
      </c>
      <c r="BI16" s="19"/>
      <c r="BJ16" s="19">
        <v>0</v>
      </c>
      <c r="BK16" s="19"/>
      <c r="BL16" s="19">
        <v>2.5261349778475599E-2</v>
      </c>
      <c r="BM16" s="19">
        <v>0</v>
      </c>
      <c r="BN16" s="19">
        <v>5.4154886653544699E-3</v>
      </c>
      <c r="BO16" s="19">
        <v>4.36308836091601E-3</v>
      </c>
      <c r="BP16" s="19"/>
      <c r="BQ16" s="19">
        <v>3.7142191105770401E-3</v>
      </c>
      <c r="BR16" s="19">
        <v>4.3567283813970804E-3</v>
      </c>
      <c r="BS16" s="19">
        <v>1.1638617900919501E-2</v>
      </c>
      <c r="BT16" s="19">
        <v>9.5140876210452405E-3</v>
      </c>
      <c r="BU16" s="19">
        <v>1.26387556851953E-2</v>
      </c>
      <c r="BV16" s="19">
        <v>6.7799091793930401E-3</v>
      </c>
      <c r="BW16" s="19"/>
      <c r="BX16" s="19">
        <v>3.9760113067592202E-3</v>
      </c>
      <c r="BY16" s="19">
        <v>5.4182370587850404E-3</v>
      </c>
      <c r="BZ16" s="19">
        <v>8.8193226141634398E-3</v>
      </c>
      <c r="CA16" s="19">
        <v>4.0039402842508799E-3</v>
      </c>
      <c r="CB16" s="19">
        <v>1.36204411544324E-2</v>
      </c>
      <c r="CC16" s="19">
        <v>9.8106522153798108E-3</v>
      </c>
    </row>
    <row r="17" spans="2:2" x14ac:dyDescent="0.35">
      <c r="B17" s="16"/>
    </row>
    <row r="18" spans="2:2" x14ac:dyDescent="0.35">
      <c r="B18" t="s">
        <v>90</v>
      </c>
    </row>
    <row r="19" spans="2:2" x14ac:dyDescent="0.35">
      <c r="B19" t="s">
        <v>91</v>
      </c>
    </row>
    <row r="21" spans="2:2" x14ac:dyDescent="0.35">
      <c r="B21"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H19"/>
  <sheetViews>
    <sheetView showGridLines="0" topLeftCell="A2" workbookViewId="0">
      <pane xSplit="2" topLeftCell="C1" activePane="topRight" state="frozen"/>
      <selection pane="topRight" activeCell="C8" sqref="C8"/>
    </sheetView>
  </sheetViews>
  <sheetFormatPr defaultColWidth="10.90625" defaultRowHeight="14.5" x14ac:dyDescent="0.35"/>
  <cols>
    <col min="2" max="2" width="25.7265625" customWidth="1"/>
    <col min="3" max="8" width="20.7265625" customWidth="1"/>
  </cols>
  <sheetData>
    <row r="2" spans="2:8" ht="40" customHeight="1" x14ac:dyDescent="0.35">
      <c r="D2" s="31" t="s">
        <v>573</v>
      </c>
      <c r="E2" s="27"/>
      <c r="F2" s="27"/>
      <c r="G2" s="27"/>
      <c r="H2" s="27"/>
    </row>
    <row r="6" spans="2:8" ht="50" customHeight="1" x14ac:dyDescent="0.35">
      <c r="B6" s="20" t="s">
        <v>15</v>
      </c>
      <c r="C6" s="20" t="s">
        <v>563</v>
      </c>
      <c r="D6" s="20" t="s">
        <v>564</v>
      </c>
      <c r="E6" s="20" t="s">
        <v>565</v>
      </c>
      <c r="F6" s="20" t="s">
        <v>566</v>
      </c>
      <c r="G6" s="20" t="s">
        <v>567</v>
      </c>
    </row>
    <row r="7" spans="2:8" ht="29" x14ac:dyDescent="0.35">
      <c r="B7" s="18" t="s">
        <v>568</v>
      </c>
      <c r="C7" s="17">
        <v>0.313543913445128</v>
      </c>
      <c r="D7" s="17">
        <v>0.31315053150942901</v>
      </c>
      <c r="E7" s="17">
        <v>0.30947732624475699</v>
      </c>
      <c r="F7" s="17">
        <v>0.24367899940448901</v>
      </c>
      <c r="G7" s="17">
        <v>0.26676456873267901</v>
      </c>
    </row>
    <row r="8" spans="2:8" ht="29" x14ac:dyDescent="0.35">
      <c r="B8" s="18" t="s">
        <v>569</v>
      </c>
      <c r="C8" s="17">
        <v>0.40721972832454401</v>
      </c>
      <c r="D8" s="17">
        <v>0.40002047273407998</v>
      </c>
      <c r="E8" s="17">
        <v>0.42848317390625301</v>
      </c>
      <c r="F8" s="17">
        <v>0.403340907137059</v>
      </c>
      <c r="G8" s="17">
        <v>0.38268675358318599</v>
      </c>
    </row>
    <row r="9" spans="2:8" ht="29" x14ac:dyDescent="0.35">
      <c r="B9" s="18" t="s">
        <v>570</v>
      </c>
      <c r="C9" s="17">
        <v>0.23876278145319299</v>
      </c>
      <c r="D9" s="17">
        <v>0.234145958230245</v>
      </c>
      <c r="E9" s="17">
        <v>0.220606769345884</v>
      </c>
      <c r="F9" s="17">
        <v>0.300090136799045</v>
      </c>
      <c r="G9" s="17">
        <v>0.29598098993803401</v>
      </c>
    </row>
    <row r="10" spans="2:8" ht="29" x14ac:dyDescent="0.35">
      <c r="B10" s="18" t="s">
        <v>571</v>
      </c>
      <c r="C10" s="17">
        <v>1.8002772220602099E-2</v>
      </c>
      <c r="D10" s="17">
        <v>2.5747730282558098E-2</v>
      </c>
      <c r="E10" s="17">
        <v>2.0070740754667499E-2</v>
      </c>
      <c r="F10" s="17">
        <v>2.5956196272508999E-2</v>
      </c>
      <c r="G10" s="17">
        <v>2.3685960530600899E-2</v>
      </c>
    </row>
    <row r="11" spans="2:8" ht="29" x14ac:dyDescent="0.35">
      <c r="B11" s="18" t="s">
        <v>572</v>
      </c>
      <c r="C11" s="17">
        <v>6.9087364684923399E-3</v>
      </c>
      <c r="D11" s="17">
        <v>9.04306687707895E-3</v>
      </c>
      <c r="E11" s="17">
        <v>5.09867806542217E-3</v>
      </c>
      <c r="F11" s="17">
        <v>8.5597282619487205E-3</v>
      </c>
      <c r="G11" s="17">
        <v>1.2496588897766701E-2</v>
      </c>
    </row>
    <row r="12" spans="2:8" x14ac:dyDescent="0.35">
      <c r="B12" s="18" t="s">
        <v>171</v>
      </c>
      <c r="C12" s="17">
        <v>1.55620680880405E-2</v>
      </c>
      <c r="D12" s="17">
        <v>1.78922403666084E-2</v>
      </c>
      <c r="E12" s="17">
        <v>1.6263311683016101E-2</v>
      </c>
      <c r="F12" s="17">
        <v>1.837403212495E-2</v>
      </c>
      <c r="G12" s="17">
        <v>1.83851383177339E-2</v>
      </c>
    </row>
    <row r="13" spans="2:8" x14ac:dyDescent="0.35">
      <c r="B13" s="16" t="s">
        <v>633</v>
      </c>
      <c r="C13" s="16"/>
      <c r="D13" s="16"/>
      <c r="E13" s="16"/>
      <c r="F13" s="16"/>
      <c r="G13" s="16"/>
    </row>
    <row r="14" spans="2:8" x14ac:dyDescent="0.35">
      <c r="B14" t="s">
        <v>90</v>
      </c>
    </row>
    <row r="15" spans="2:8" x14ac:dyDescent="0.35">
      <c r="B15" t="s">
        <v>91</v>
      </c>
    </row>
    <row r="19" spans="2:2" x14ac:dyDescent="0.35">
      <c r="B19"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CC19"/>
  <sheetViews>
    <sheetView showGridLines="0" topLeftCell="A8"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574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3553</v>
      </c>
      <c r="D7" s="10">
        <v>1722</v>
      </c>
      <c r="E7" s="10">
        <v>1823</v>
      </c>
      <c r="F7" s="10"/>
      <c r="G7" s="10">
        <v>488</v>
      </c>
      <c r="H7" s="10">
        <v>541</v>
      </c>
      <c r="I7" s="10">
        <v>589</v>
      </c>
      <c r="J7" s="10">
        <v>599</v>
      </c>
      <c r="K7" s="10">
        <v>541</v>
      </c>
      <c r="L7" s="10">
        <v>795</v>
      </c>
      <c r="M7" s="10"/>
      <c r="N7" s="10">
        <v>1005</v>
      </c>
      <c r="O7" s="10">
        <v>912</v>
      </c>
      <c r="P7" s="10">
        <v>763</v>
      </c>
      <c r="Q7" s="10">
        <v>858</v>
      </c>
      <c r="R7" s="10"/>
      <c r="S7" s="10">
        <v>509</v>
      </c>
      <c r="T7" s="10">
        <v>484</v>
      </c>
      <c r="U7" s="10">
        <v>261</v>
      </c>
      <c r="V7" s="10">
        <v>296</v>
      </c>
      <c r="W7" s="10">
        <v>254</v>
      </c>
      <c r="X7" s="10">
        <v>288</v>
      </c>
      <c r="Y7" s="10">
        <v>295</v>
      </c>
      <c r="Z7" s="10">
        <v>154</v>
      </c>
      <c r="AA7" s="10">
        <v>400</v>
      </c>
      <c r="AB7" s="10">
        <v>322</v>
      </c>
      <c r="AC7" s="10">
        <v>184</v>
      </c>
      <c r="AD7" s="10">
        <v>106</v>
      </c>
      <c r="AE7" s="10"/>
      <c r="AF7" s="10">
        <v>2734</v>
      </c>
      <c r="AG7" s="10">
        <v>292</v>
      </c>
      <c r="AH7" s="10">
        <v>169</v>
      </c>
      <c r="AI7" s="10">
        <v>105</v>
      </c>
      <c r="AJ7" s="10"/>
      <c r="AK7" s="10">
        <v>253</v>
      </c>
      <c r="AL7" s="10">
        <v>317</v>
      </c>
      <c r="AM7" s="10"/>
      <c r="AN7" s="10">
        <v>889</v>
      </c>
      <c r="AO7" s="10">
        <v>969</v>
      </c>
      <c r="AP7" s="10">
        <v>451</v>
      </c>
      <c r="AQ7" s="10">
        <v>652</v>
      </c>
      <c r="AR7" s="10">
        <v>414</v>
      </c>
      <c r="AS7" s="10">
        <v>177</v>
      </c>
      <c r="AT7" s="10"/>
      <c r="AU7" s="10">
        <v>2119</v>
      </c>
      <c r="AV7" s="10">
        <v>1427</v>
      </c>
      <c r="AW7" s="10"/>
      <c r="AX7" s="10">
        <v>685</v>
      </c>
      <c r="AY7" s="10">
        <v>2868</v>
      </c>
      <c r="AZ7" s="10"/>
      <c r="BA7" s="10">
        <v>2980</v>
      </c>
      <c r="BB7" s="10">
        <v>560</v>
      </c>
      <c r="BC7" s="10"/>
      <c r="BD7" s="10">
        <v>2131</v>
      </c>
      <c r="BE7" s="10"/>
      <c r="BF7" s="10">
        <v>1929</v>
      </c>
      <c r="BG7" s="10"/>
      <c r="BH7" s="10">
        <v>252</v>
      </c>
      <c r="BI7" s="10"/>
      <c r="BJ7" s="10">
        <v>137</v>
      </c>
      <c r="BK7" s="10"/>
      <c r="BL7" s="10">
        <v>417</v>
      </c>
      <c r="BM7" s="10">
        <v>1053</v>
      </c>
      <c r="BN7" s="10">
        <v>1102</v>
      </c>
      <c r="BO7" s="10">
        <v>981</v>
      </c>
      <c r="BP7" s="10"/>
      <c r="BQ7" s="10">
        <v>1176</v>
      </c>
      <c r="BR7" s="10">
        <v>758</v>
      </c>
      <c r="BS7" s="10">
        <v>426</v>
      </c>
      <c r="BT7" s="10">
        <v>337</v>
      </c>
      <c r="BU7" s="10">
        <v>194</v>
      </c>
      <c r="BV7" s="10">
        <v>444</v>
      </c>
      <c r="BW7" s="10"/>
      <c r="BX7" s="10">
        <v>839</v>
      </c>
      <c r="BY7" s="10">
        <v>623</v>
      </c>
      <c r="BZ7" s="10">
        <v>785</v>
      </c>
      <c r="CA7" s="10">
        <v>391</v>
      </c>
      <c r="CB7" s="10">
        <v>233</v>
      </c>
      <c r="CC7" s="10">
        <v>208</v>
      </c>
    </row>
    <row r="8" spans="2:81" ht="30" customHeight="1" x14ac:dyDescent="0.35">
      <c r="B8" s="11" t="s">
        <v>20</v>
      </c>
      <c r="C8" s="11">
        <v>3553</v>
      </c>
      <c r="D8" s="11">
        <v>1750</v>
      </c>
      <c r="E8" s="11">
        <v>1796</v>
      </c>
      <c r="F8" s="11"/>
      <c r="G8" s="11">
        <v>499</v>
      </c>
      <c r="H8" s="11">
        <v>599</v>
      </c>
      <c r="I8" s="11">
        <v>613</v>
      </c>
      <c r="J8" s="11">
        <v>588</v>
      </c>
      <c r="K8" s="11">
        <v>504</v>
      </c>
      <c r="L8" s="11">
        <v>750</v>
      </c>
      <c r="M8" s="11"/>
      <c r="N8" s="11">
        <v>970</v>
      </c>
      <c r="O8" s="11">
        <v>911</v>
      </c>
      <c r="P8" s="11">
        <v>787</v>
      </c>
      <c r="Q8" s="11">
        <v>870</v>
      </c>
      <c r="R8" s="11"/>
      <c r="S8" s="11">
        <v>505</v>
      </c>
      <c r="T8" s="11">
        <v>460</v>
      </c>
      <c r="U8" s="11">
        <v>285</v>
      </c>
      <c r="V8" s="11">
        <v>321</v>
      </c>
      <c r="W8" s="11">
        <v>255</v>
      </c>
      <c r="X8" s="11">
        <v>318</v>
      </c>
      <c r="Y8" s="11">
        <v>282</v>
      </c>
      <c r="Z8" s="11">
        <v>145</v>
      </c>
      <c r="AA8" s="11">
        <v>390</v>
      </c>
      <c r="AB8" s="11">
        <v>313</v>
      </c>
      <c r="AC8" s="11">
        <v>177</v>
      </c>
      <c r="AD8" s="11">
        <v>102</v>
      </c>
      <c r="AE8" s="11"/>
      <c r="AF8" s="11">
        <v>2750</v>
      </c>
      <c r="AG8" s="11">
        <v>283</v>
      </c>
      <c r="AH8" s="11">
        <v>163</v>
      </c>
      <c r="AI8" s="11">
        <v>101</v>
      </c>
      <c r="AJ8" s="11"/>
      <c r="AK8" s="11">
        <v>257</v>
      </c>
      <c r="AL8" s="11">
        <v>316</v>
      </c>
      <c r="AM8" s="11"/>
      <c r="AN8" s="11">
        <v>915</v>
      </c>
      <c r="AO8" s="11">
        <v>958</v>
      </c>
      <c r="AP8" s="11">
        <v>454</v>
      </c>
      <c r="AQ8" s="11">
        <v>645</v>
      </c>
      <c r="AR8" s="11">
        <v>403</v>
      </c>
      <c r="AS8" s="11">
        <v>177</v>
      </c>
      <c r="AT8" s="11"/>
      <c r="AU8" s="11">
        <v>2099</v>
      </c>
      <c r="AV8" s="11">
        <v>1447</v>
      </c>
      <c r="AW8" s="11"/>
      <c r="AX8" s="11">
        <v>675</v>
      </c>
      <c r="AY8" s="11">
        <v>2878</v>
      </c>
      <c r="AZ8" s="11"/>
      <c r="BA8" s="11">
        <v>2962</v>
      </c>
      <c r="BB8" s="11">
        <v>579</v>
      </c>
      <c r="BC8" s="11"/>
      <c r="BD8" s="11">
        <v>2129</v>
      </c>
      <c r="BE8" s="11"/>
      <c r="BF8" s="11">
        <v>1937</v>
      </c>
      <c r="BG8" s="11"/>
      <c r="BH8" s="11">
        <v>244</v>
      </c>
      <c r="BI8" s="11"/>
      <c r="BJ8" s="11">
        <v>131</v>
      </c>
      <c r="BK8" s="11"/>
      <c r="BL8" s="11">
        <v>416</v>
      </c>
      <c r="BM8" s="11">
        <v>1072</v>
      </c>
      <c r="BN8" s="11">
        <v>1077</v>
      </c>
      <c r="BO8" s="11">
        <v>989</v>
      </c>
      <c r="BP8" s="11"/>
      <c r="BQ8" s="11">
        <v>1186</v>
      </c>
      <c r="BR8" s="11">
        <v>749</v>
      </c>
      <c r="BS8" s="11">
        <v>427</v>
      </c>
      <c r="BT8" s="11">
        <v>335</v>
      </c>
      <c r="BU8" s="11">
        <v>194</v>
      </c>
      <c r="BV8" s="11">
        <v>448</v>
      </c>
      <c r="BW8" s="11"/>
      <c r="BX8" s="11">
        <v>850</v>
      </c>
      <c r="BY8" s="11">
        <v>622</v>
      </c>
      <c r="BZ8" s="11">
        <v>782</v>
      </c>
      <c r="CA8" s="11">
        <v>391</v>
      </c>
      <c r="CB8" s="11">
        <v>236</v>
      </c>
      <c r="CC8" s="11">
        <v>209</v>
      </c>
    </row>
    <row r="9" spans="2:81" ht="29" x14ac:dyDescent="0.35">
      <c r="B9" s="18" t="s">
        <v>568</v>
      </c>
      <c r="C9" s="17">
        <v>0.313543913445128</v>
      </c>
      <c r="D9" s="17">
        <v>0.33336106231789803</v>
      </c>
      <c r="E9" s="17">
        <v>0.29449391169011402</v>
      </c>
      <c r="F9" s="17"/>
      <c r="G9" s="17">
        <v>0.360347562413595</v>
      </c>
      <c r="H9" s="17">
        <v>0.34116624565732301</v>
      </c>
      <c r="I9" s="17">
        <v>0.32257329452001399</v>
      </c>
      <c r="J9" s="17">
        <v>0.28179011979128898</v>
      </c>
      <c r="K9" s="17">
        <v>0.25649975608709702</v>
      </c>
      <c r="L9" s="17">
        <v>0.31624157997507202</v>
      </c>
      <c r="M9" s="17"/>
      <c r="N9" s="17">
        <v>0.35220623729195799</v>
      </c>
      <c r="O9" s="17">
        <v>0.27519969455078103</v>
      </c>
      <c r="P9" s="17">
        <v>0.32452536823648798</v>
      </c>
      <c r="Q9" s="17">
        <v>0.299309571338157</v>
      </c>
      <c r="R9" s="17"/>
      <c r="S9" s="17">
        <v>0.42151404950195198</v>
      </c>
      <c r="T9" s="17">
        <v>0.27893897711649002</v>
      </c>
      <c r="U9" s="17">
        <v>0.27066452705677002</v>
      </c>
      <c r="V9" s="17">
        <v>0.33332909900477797</v>
      </c>
      <c r="W9" s="17">
        <v>0.32255788959878101</v>
      </c>
      <c r="X9" s="17">
        <v>0.29998569483412002</v>
      </c>
      <c r="Y9" s="17">
        <v>0.29409571857212802</v>
      </c>
      <c r="Z9" s="17">
        <v>0.37205524766598302</v>
      </c>
      <c r="AA9" s="17">
        <v>0.314356106103233</v>
      </c>
      <c r="AB9" s="17">
        <v>0.249499729170303</v>
      </c>
      <c r="AC9" s="17">
        <v>0.233463828122631</v>
      </c>
      <c r="AD9" s="17">
        <v>0.31490625189323401</v>
      </c>
      <c r="AE9" s="17"/>
      <c r="AF9" s="17">
        <v>0.32190967248844798</v>
      </c>
      <c r="AG9" s="17">
        <v>0.25560041555350499</v>
      </c>
      <c r="AH9" s="17">
        <v>0.22910387634221499</v>
      </c>
      <c r="AI9" s="17">
        <v>0.27885456699968902</v>
      </c>
      <c r="AJ9" s="17"/>
      <c r="AK9" s="17">
        <v>0.35492831253662499</v>
      </c>
      <c r="AL9" s="17">
        <v>0.28196654463965398</v>
      </c>
      <c r="AM9" s="17"/>
      <c r="AN9" s="17">
        <v>0.40457198151697599</v>
      </c>
      <c r="AO9" s="17">
        <v>0.298343058009714</v>
      </c>
      <c r="AP9" s="17">
        <v>0.28231411750337498</v>
      </c>
      <c r="AQ9" s="17">
        <v>0.25802226205082202</v>
      </c>
      <c r="AR9" s="17">
        <v>0.29906573063064301</v>
      </c>
      <c r="AS9" s="17">
        <v>0.24283231017779899</v>
      </c>
      <c r="AT9" s="17"/>
      <c r="AU9" s="17">
        <v>0.33124735761421298</v>
      </c>
      <c r="AV9" s="17">
        <v>0.28938602685806503</v>
      </c>
      <c r="AW9" s="17"/>
      <c r="AX9" s="17">
        <v>0.28481749576492699</v>
      </c>
      <c r="AY9" s="17">
        <v>0.32028612160617198</v>
      </c>
      <c r="AZ9" s="17"/>
      <c r="BA9" s="17">
        <v>0.29824943776891899</v>
      </c>
      <c r="BB9" s="17">
        <v>0.390296517399775</v>
      </c>
      <c r="BC9" s="17"/>
      <c r="BD9" s="17">
        <v>0.39281557569508702</v>
      </c>
      <c r="BE9" s="17"/>
      <c r="BF9" s="17">
        <v>0.39294433612764901</v>
      </c>
      <c r="BG9" s="17"/>
      <c r="BH9" s="17">
        <v>0.25517232884715202</v>
      </c>
      <c r="BI9" s="17"/>
      <c r="BJ9" s="17">
        <v>0.20437389327118299</v>
      </c>
      <c r="BK9" s="17"/>
      <c r="BL9" s="17">
        <v>4.3761579788795302E-2</v>
      </c>
      <c r="BM9" s="17">
        <v>0.55696436363172996</v>
      </c>
      <c r="BN9" s="17">
        <v>0.28939465531501501</v>
      </c>
      <c r="BO9" s="17">
        <v>0.189509297335127</v>
      </c>
      <c r="BP9" s="17"/>
      <c r="BQ9" s="17">
        <v>0.32097957036771602</v>
      </c>
      <c r="BR9" s="17">
        <v>0.39380771438205697</v>
      </c>
      <c r="BS9" s="17">
        <v>0.28519967346067099</v>
      </c>
      <c r="BT9" s="17">
        <v>0.32493586966997901</v>
      </c>
      <c r="BU9" s="17">
        <v>0.22696294962409799</v>
      </c>
      <c r="BV9" s="17">
        <v>0.25639330029347002</v>
      </c>
      <c r="BW9" s="17"/>
      <c r="BX9" s="17">
        <v>0.341885096084667</v>
      </c>
      <c r="BY9" s="17">
        <v>0.38325444756494698</v>
      </c>
      <c r="BZ9" s="17">
        <v>0.32925067042926798</v>
      </c>
      <c r="CA9" s="17">
        <v>0.35762767465782103</v>
      </c>
      <c r="CB9" s="17">
        <v>0.20379690361706099</v>
      </c>
      <c r="CC9" s="17">
        <v>0.20752700778402</v>
      </c>
    </row>
    <row r="10" spans="2:81" ht="29" x14ac:dyDescent="0.35">
      <c r="B10" s="18" t="s">
        <v>569</v>
      </c>
      <c r="C10" s="17">
        <v>0.40721972832454401</v>
      </c>
      <c r="D10" s="17">
        <v>0.402237532769879</v>
      </c>
      <c r="E10" s="17">
        <v>0.41283156240010199</v>
      </c>
      <c r="F10" s="17"/>
      <c r="G10" s="17">
        <v>0.38490303304682699</v>
      </c>
      <c r="H10" s="17">
        <v>0.40171685761586501</v>
      </c>
      <c r="I10" s="17">
        <v>0.408756712864705</v>
      </c>
      <c r="J10" s="17">
        <v>0.43988367169612402</v>
      </c>
      <c r="K10" s="17">
        <v>0.40407013756784699</v>
      </c>
      <c r="L10" s="17">
        <v>0.401714798790134</v>
      </c>
      <c r="M10" s="17"/>
      <c r="N10" s="17">
        <v>0.43146053024791098</v>
      </c>
      <c r="O10" s="17">
        <v>0.42107565144354397</v>
      </c>
      <c r="P10" s="17">
        <v>0.39010517820106999</v>
      </c>
      <c r="Q10" s="17">
        <v>0.38465832902392799</v>
      </c>
      <c r="R10" s="17"/>
      <c r="S10" s="17">
        <v>0.36523748340610201</v>
      </c>
      <c r="T10" s="17">
        <v>0.44582779210567602</v>
      </c>
      <c r="U10" s="17">
        <v>0.473363191737945</v>
      </c>
      <c r="V10" s="17">
        <v>0.38875709903354499</v>
      </c>
      <c r="W10" s="17">
        <v>0.41123088506366001</v>
      </c>
      <c r="X10" s="17">
        <v>0.414619990931341</v>
      </c>
      <c r="Y10" s="17">
        <v>0.383823228919902</v>
      </c>
      <c r="Z10" s="17">
        <v>0.41598869033339803</v>
      </c>
      <c r="AA10" s="17">
        <v>0.41611253745289101</v>
      </c>
      <c r="AB10" s="17">
        <v>0.406053561319065</v>
      </c>
      <c r="AC10" s="17">
        <v>0.36411900588613699</v>
      </c>
      <c r="AD10" s="17">
        <v>0.37781629179605403</v>
      </c>
      <c r="AE10" s="17"/>
      <c r="AF10" s="17">
        <v>0.41124535641347398</v>
      </c>
      <c r="AG10" s="17">
        <v>0.38713754909937098</v>
      </c>
      <c r="AH10" s="17">
        <v>0.36430541727190202</v>
      </c>
      <c r="AI10" s="17">
        <v>0.37207594101254698</v>
      </c>
      <c r="AJ10" s="17"/>
      <c r="AK10" s="17">
        <v>0.42723493488202202</v>
      </c>
      <c r="AL10" s="17">
        <v>0.38628182216887103</v>
      </c>
      <c r="AM10" s="17"/>
      <c r="AN10" s="17">
        <v>0.36884405286613597</v>
      </c>
      <c r="AO10" s="17">
        <v>0.43175690246777998</v>
      </c>
      <c r="AP10" s="17">
        <v>0.41589344551679303</v>
      </c>
      <c r="AQ10" s="17">
        <v>0.43430209552000798</v>
      </c>
      <c r="AR10" s="17">
        <v>0.37101929912308301</v>
      </c>
      <c r="AS10" s="17">
        <v>0.43066087535221798</v>
      </c>
      <c r="AT10" s="17"/>
      <c r="AU10" s="17">
        <v>0.41118067031204902</v>
      </c>
      <c r="AV10" s="17">
        <v>0.40080115556562901</v>
      </c>
      <c r="AW10" s="17"/>
      <c r="AX10" s="17">
        <v>0.37703104465041598</v>
      </c>
      <c r="AY10" s="17">
        <v>0.41430513631745097</v>
      </c>
      <c r="AZ10" s="17"/>
      <c r="BA10" s="17">
        <v>0.41586954534943799</v>
      </c>
      <c r="BB10" s="17">
        <v>0.36884386858606699</v>
      </c>
      <c r="BC10" s="17"/>
      <c r="BD10" s="17">
        <v>0.38440158684208298</v>
      </c>
      <c r="BE10" s="17"/>
      <c r="BF10" s="17">
        <v>0.38879341413741803</v>
      </c>
      <c r="BG10" s="17"/>
      <c r="BH10" s="17">
        <v>0.41089877371011602</v>
      </c>
      <c r="BI10" s="17"/>
      <c r="BJ10" s="17">
        <v>0.37588468512886902</v>
      </c>
      <c r="BK10" s="17"/>
      <c r="BL10" s="17">
        <v>0.36171005322282102</v>
      </c>
      <c r="BM10" s="17">
        <v>0.354088277038898</v>
      </c>
      <c r="BN10" s="17">
        <v>0.41971706220807597</v>
      </c>
      <c r="BO10" s="17">
        <v>0.470352191779349</v>
      </c>
      <c r="BP10" s="17"/>
      <c r="BQ10" s="17">
        <v>0.43084669494059602</v>
      </c>
      <c r="BR10" s="17">
        <v>0.37332767870783201</v>
      </c>
      <c r="BS10" s="17">
        <v>0.427987723631921</v>
      </c>
      <c r="BT10" s="17">
        <v>0.43697432011590298</v>
      </c>
      <c r="BU10" s="17">
        <v>0.37376464211921101</v>
      </c>
      <c r="BV10" s="17">
        <v>0.396002080166793</v>
      </c>
      <c r="BW10" s="17"/>
      <c r="BX10" s="17">
        <v>0.433841531366077</v>
      </c>
      <c r="BY10" s="17">
        <v>0.38694619280318399</v>
      </c>
      <c r="BZ10" s="17">
        <v>0.39899598172762601</v>
      </c>
      <c r="CA10" s="17">
        <v>0.39448726934336797</v>
      </c>
      <c r="CB10" s="17">
        <v>0.38983825294348801</v>
      </c>
      <c r="CC10" s="17">
        <v>0.37907077468638001</v>
      </c>
    </row>
    <row r="11" spans="2:81" ht="29" x14ac:dyDescent="0.35">
      <c r="B11" s="18" t="s">
        <v>570</v>
      </c>
      <c r="C11" s="17">
        <v>0.23876278145319299</v>
      </c>
      <c r="D11" s="17">
        <v>0.22245990902454901</v>
      </c>
      <c r="E11" s="17">
        <v>0.25344753137116199</v>
      </c>
      <c r="F11" s="17"/>
      <c r="G11" s="17">
        <v>0.18786864194522199</v>
      </c>
      <c r="H11" s="17">
        <v>0.201350141490242</v>
      </c>
      <c r="I11" s="17">
        <v>0.21759623063790501</v>
      </c>
      <c r="J11" s="17">
        <v>0.25725977290274399</v>
      </c>
      <c r="K11" s="17">
        <v>0.31008942865092198</v>
      </c>
      <c r="L11" s="17">
        <v>0.25730275683312098</v>
      </c>
      <c r="M11" s="17"/>
      <c r="N11" s="17">
        <v>0.18883100819209001</v>
      </c>
      <c r="O11" s="17">
        <v>0.25858793861400797</v>
      </c>
      <c r="P11" s="17">
        <v>0.244287816938945</v>
      </c>
      <c r="Q11" s="17">
        <v>0.26688063512971999</v>
      </c>
      <c r="R11" s="17"/>
      <c r="S11" s="17">
        <v>0.16333562008461</v>
      </c>
      <c r="T11" s="17">
        <v>0.23745607690738799</v>
      </c>
      <c r="U11" s="17">
        <v>0.21627488374932999</v>
      </c>
      <c r="V11" s="17">
        <v>0.247160954280911</v>
      </c>
      <c r="W11" s="17">
        <v>0.221378195337991</v>
      </c>
      <c r="X11" s="17">
        <v>0.228099904639294</v>
      </c>
      <c r="Y11" s="17">
        <v>0.28892531254207399</v>
      </c>
      <c r="Z11" s="17">
        <v>0.18570204665878701</v>
      </c>
      <c r="AA11" s="17">
        <v>0.22598005567377699</v>
      </c>
      <c r="AB11" s="17">
        <v>0.30133035713961798</v>
      </c>
      <c r="AC11" s="17">
        <v>0.36959809951905498</v>
      </c>
      <c r="AD11" s="17">
        <v>0.29816750238797002</v>
      </c>
      <c r="AE11" s="17"/>
      <c r="AF11" s="17">
        <v>0.22575304315835201</v>
      </c>
      <c r="AG11" s="17">
        <v>0.32034432699380599</v>
      </c>
      <c r="AH11" s="17">
        <v>0.35793617805345301</v>
      </c>
      <c r="AI11" s="17">
        <v>0.318573912566745</v>
      </c>
      <c r="AJ11" s="17"/>
      <c r="AK11" s="17">
        <v>0.181322441218147</v>
      </c>
      <c r="AL11" s="17">
        <v>0.26901925224515699</v>
      </c>
      <c r="AM11" s="17"/>
      <c r="AN11" s="17">
        <v>0.18349079172416799</v>
      </c>
      <c r="AO11" s="17">
        <v>0.235141669718923</v>
      </c>
      <c r="AP11" s="17">
        <v>0.244597805369416</v>
      </c>
      <c r="AQ11" s="17">
        <v>0.26550891652942898</v>
      </c>
      <c r="AR11" s="17">
        <v>0.31798294533821397</v>
      </c>
      <c r="AS11" s="17">
        <v>0.25241306440850803</v>
      </c>
      <c r="AT11" s="17"/>
      <c r="AU11" s="17">
        <v>0.225521261348888</v>
      </c>
      <c r="AV11" s="17">
        <v>0.25754017827644299</v>
      </c>
      <c r="AW11" s="17"/>
      <c r="AX11" s="17">
        <v>0.295201236108319</v>
      </c>
      <c r="AY11" s="17">
        <v>0.225516444447004</v>
      </c>
      <c r="AZ11" s="17"/>
      <c r="BA11" s="17">
        <v>0.253672125487795</v>
      </c>
      <c r="BB11" s="17">
        <v>0.159243503188011</v>
      </c>
      <c r="BC11" s="17"/>
      <c r="BD11" s="17">
        <v>0.193818505762479</v>
      </c>
      <c r="BE11" s="17"/>
      <c r="BF11" s="17">
        <v>0.185669665141282</v>
      </c>
      <c r="BG11" s="17"/>
      <c r="BH11" s="17">
        <v>0.29097678181366898</v>
      </c>
      <c r="BI11" s="17"/>
      <c r="BJ11" s="17">
        <v>0.38180047872789502</v>
      </c>
      <c r="BK11" s="17"/>
      <c r="BL11" s="17">
        <v>0.49557129578633802</v>
      </c>
      <c r="BM11" s="17">
        <v>7.6065181996565007E-2</v>
      </c>
      <c r="BN11" s="17">
        <v>0.257382063692362</v>
      </c>
      <c r="BO11" s="17">
        <v>0.28677624259036799</v>
      </c>
      <c r="BP11" s="17"/>
      <c r="BQ11" s="17">
        <v>0.20848106652822301</v>
      </c>
      <c r="BR11" s="17">
        <v>0.20503595573073699</v>
      </c>
      <c r="BS11" s="17">
        <v>0.25118246678510497</v>
      </c>
      <c r="BT11" s="17">
        <v>0.21731991640864501</v>
      </c>
      <c r="BU11" s="17">
        <v>0.34167986766805503</v>
      </c>
      <c r="BV11" s="17">
        <v>0.29124013058870601</v>
      </c>
      <c r="BW11" s="17"/>
      <c r="BX11" s="17">
        <v>0.181075131771193</v>
      </c>
      <c r="BY11" s="17">
        <v>0.19267424693948401</v>
      </c>
      <c r="BZ11" s="17">
        <v>0.243740048648284</v>
      </c>
      <c r="CA11" s="17">
        <v>0.22979236496995301</v>
      </c>
      <c r="CB11" s="17">
        <v>0.33365116175363102</v>
      </c>
      <c r="CC11" s="17">
        <v>0.32711854054940598</v>
      </c>
    </row>
    <row r="12" spans="2:81" ht="29" x14ac:dyDescent="0.35">
      <c r="B12" s="18" t="s">
        <v>571</v>
      </c>
      <c r="C12" s="17">
        <v>1.8002772220602099E-2</v>
      </c>
      <c r="D12" s="17">
        <v>2.2364463971311699E-2</v>
      </c>
      <c r="E12" s="17">
        <v>1.38349340689691E-2</v>
      </c>
      <c r="F12" s="17"/>
      <c r="G12" s="17">
        <v>3.7937887952529399E-2</v>
      </c>
      <c r="H12" s="17">
        <v>2.78888375508165E-2</v>
      </c>
      <c r="I12" s="17">
        <v>2.0647417888810801E-2</v>
      </c>
      <c r="J12" s="17">
        <v>6.4728347390398304E-3</v>
      </c>
      <c r="K12" s="17">
        <v>1.4552547206088E-2</v>
      </c>
      <c r="L12" s="17">
        <v>6.0548991074991397E-3</v>
      </c>
      <c r="M12" s="17"/>
      <c r="N12" s="17">
        <v>1.50375013354942E-2</v>
      </c>
      <c r="O12" s="17">
        <v>2.35665837550409E-2</v>
      </c>
      <c r="P12" s="17">
        <v>1.8316208553032402E-2</v>
      </c>
      <c r="Q12" s="17">
        <v>1.4467637820613499E-2</v>
      </c>
      <c r="R12" s="17"/>
      <c r="S12" s="17">
        <v>2.2626118600998901E-2</v>
      </c>
      <c r="T12" s="17">
        <v>1.44967484517377E-2</v>
      </c>
      <c r="U12" s="17">
        <v>1.1860303659938801E-2</v>
      </c>
      <c r="V12" s="17">
        <v>1.46181883895264E-2</v>
      </c>
      <c r="W12" s="17">
        <v>2.98683934396127E-2</v>
      </c>
      <c r="X12" s="17">
        <v>2.4251667371354702E-2</v>
      </c>
      <c r="Y12" s="17">
        <v>1.26814806327056E-2</v>
      </c>
      <c r="Z12" s="17">
        <v>1.34552811402906E-2</v>
      </c>
      <c r="AA12" s="17">
        <v>2.5567011112888401E-2</v>
      </c>
      <c r="AB12" s="17">
        <v>1.6495067795051301E-2</v>
      </c>
      <c r="AC12" s="17">
        <v>1.0185675359061499E-2</v>
      </c>
      <c r="AD12" s="17">
        <v>0</v>
      </c>
      <c r="AE12" s="17"/>
      <c r="AF12" s="17">
        <v>1.87964217494354E-2</v>
      </c>
      <c r="AG12" s="17">
        <v>1.05822425691316E-2</v>
      </c>
      <c r="AH12" s="17">
        <v>2.3794320599447E-2</v>
      </c>
      <c r="AI12" s="17">
        <v>2.12976279194107E-2</v>
      </c>
      <c r="AJ12" s="17"/>
      <c r="AK12" s="17">
        <v>1.2719011440762E-2</v>
      </c>
      <c r="AL12" s="17">
        <v>3.0347787125391001E-2</v>
      </c>
      <c r="AM12" s="17"/>
      <c r="AN12" s="17">
        <v>1.7361310005924901E-2</v>
      </c>
      <c r="AO12" s="17">
        <v>1.57944619274791E-2</v>
      </c>
      <c r="AP12" s="17">
        <v>2.5420100699973198E-2</v>
      </c>
      <c r="AQ12" s="17">
        <v>2.1695453419744298E-2</v>
      </c>
      <c r="AR12" s="17">
        <v>7.3261298703761303E-3</v>
      </c>
      <c r="AS12" s="17">
        <v>2.5215455052086801E-2</v>
      </c>
      <c r="AT12" s="17"/>
      <c r="AU12" s="17">
        <v>1.3866070438906501E-2</v>
      </c>
      <c r="AV12" s="17">
        <v>2.3473912224528201E-2</v>
      </c>
      <c r="AW12" s="17"/>
      <c r="AX12" s="17">
        <v>1.32903204205892E-2</v>
      </c>
      <c r="AY12" s="17">
        <v>1.9108804004247401E-2</v>
      </c>
      <c r="AZ12" s="17"/>
      <c r="BA12" s="17">
        <v>1.3750260969513E-2</v>
      </c>
      <c r="BB12" s="17">
        <v>4.0165631786960802E-2</v>
      </c>
      <c r="BC12" s="17"/>
      <c r="BD12" s="17">
        <v>1.19352323445565E-2</v>
      </c>
      <c r="BE12" s="17"/>
      <c r="BF12" s="17">
        <v>1.37263233244237E-2</v>
      </c>
      <c r="BG12" s="17"/>
      <c r="BH12" s="17">
        <v>1.23717399755775E-2</v>
      </c>
      <c r="BI12" s="17"/>
      <c r="BJ12" s="17">
        <v>7.1737213461054196E-3</v>
      </c>
      <c r="BK12" s="17"/>
      <c r="BL12" s="17">
        <v>4.2829246800562999E-2</v>
      </c>
      <c r="BM12" s="17">
        <v>7.8101743855016597E-3</v>
      </c>
      <c r="BN12" s="17">
        <v>1.33574809404357E-2</v>
      </c>
      <c r="BO12" s="17">
        <v>2.36647670753455E-2</v>
      </c>
      <c r="BP12" s="17"/>
      <c r="BQ12" s="17">
        <v>2.69409707196872E-2</v>
      </c>
      <c r="BR12" s="17">
        <v>1.3421312400206E-2</v>
      </c>
      <c r="BS12" s="17">
        <v>9.9782027344859307E-3</v>
      </c>
      <c r="BT12" s="17">
        <v>6.4586708848555201E-3</v>
      </c>
      <c r="BU12" s="17">
        <v>2.6638799739490199E-2</v>
      </c>
      <c r="BV12" s="17">
        <v>1.55921168501852E-2</v>
      </c>
      <c r="BW12" s="17"/>
      <c r="BX12" s="17">
        <v>2.65159550264485E-2</v>
      </c>
      <c r="BY12" s="17">
        <v>1.7631810050596299E-2</v>
      </c>
      <c r="BZ12" s="17">
        <v>7.7982573182549704E-3</v>
      </c>
      <c r="CA12" s="17">
        <v>6.0262039686289504E-3</v>
      </c>
      <c r="CB12" s="17">
        <v>4.2876621215017702E-2</v>
      </c>
      <c r="CC12" s="17">
        <v>2.49560409805352E-2</v>
      </c>
    </row>
    <row r="13" spans="2:81" ht="29" x14ac:dyDescent="0.35">
      <c r="B13" s="18" t="s">
        <v>572</v>
      </c>
      <c r="C13" s="17">
        <v>6.9087364684923399E-3</v>
      </c>
      <c r="D13" s="17">
        <v>6.5565027040691698E-3</v>
      </c>
      <c r="E13" s="17">
        <v>7.2832456381397596E-3</v>
      </c>
      <c r="F13" s="17"/>
      <c r="G13" s="17">
        <v>1.8416803710749899E-2</v>
      </c>
      <c r="H13" s="17">
        <v>7.4394529322838604E-3</v>
      </c>
      <c r="I13" s="17">
        <v>1.04152691897209E-2</v>
      </c>
      <c r="J13" s="17">
        <v>3.0728168081101299E-3</v>
      </c>
      <c r="K13" s="17">
        <v>3.6763649151897201E-3</v>
      </c>
      <c r="L13" s="17">
        <v>1.1494612511432499E-3</v>
      </c>
      <c r="M13" s="17"/>
      <c r="N13" s="17">
        <v>4.9505474501477797E-3</v>
      </c>
      <c r="O13" s="17">
        <v>9.0304137998287095E-3</v>
      </c>
      <c r="P13" s="17">
        <v>5.5960347343528196E-3</v>
      </c>
      <c r="Q13" s="17">
        <v>8.1762987430188793E-3</v>
      </c>
      <c r="R13" s="17"/>
      <c r="S13" s="17">
        <v>1.5749476834128601E-2</v>
      </c>
      <c r="T13" s="17">
        <v>2.08053492044448E-3</v>
      </c>
      <c r="U13" s="17">
        <v>0</v>
      </c>
      <c r="V13" s="17">
        <v>3.47113491335994E-3</v>
      </c>
      <c r="W13" s="17">
        <v>3.3835487088292801E-3</v>
      </c>
      <c r="X13" s="17">
        <v>1.1666826115591999E-2</v>
      </c>
      <c r="Y13" s="17">
        <v>7.0706407836293797E-3</v>
      </c>
      <c r="Z13" s="17">
        <v>6.8213152479475996E-3</v>
      </c>
      <c r="AA13" s="17">
        <v>1.03296216740957E-2</v>
      </c>
      <c r="AB13" s="17">
        <v>6.4684927317893402E-3</v>
      </c>
      <c r="AC13" s="17">
        <v>5.1200548935431602E-3</v>
      </c>
      <c r="AD13" s="17">
        <v>0</v>
      </c>
      <c r="AE13" s="17"/>
      <c r="AF13" s="17">
        <v>7.1408563021940798E-3</v>
      </c>
      <c r="AG13" s="17">
        <v>7.15127615030432E-3</v>
      </c>
      <c r="AH13" s="17">
        <v>1.14597309359506E-2</v>
      </c>
      <c r="AI13" s="17">
        <v>0</v>
      </c>
      <c r="AJ13" s="17"/>
      <c r="AK13" s="17">
        <v>3.9901040908856596E-3</v>
      </c>
      <c r="AL13" s="17">
        <v>1.5849498837414801E-2</v>
      </c>
      <c r="AM13" s="17"/>
      <c r="AN13" s="17">
        <v>1.04688230487903E-2</v>
      </c>
      <c r="AO13" s="17">
        <v>5.2393317067722604E-3</v>
      </c>
      <c r="AP13" s="17">
        <v>6.3768709729621897E-3</v>
      </c>
      <c r="AQ13" s="17">
        <v>2.8807350602235498E-3</v>
      </c>
      <c r="AR13" s="17">
        <v>2.45479447859901E-3</v>
      </c>
      <c r="AS13" s="17">
        <v>2.3800388048861799E-2</v>
      </c>
      <c r="AT13" s="17"/>
      <c r="AU13" s="17">
        <v>4.4933236312176298E-3</v>
      </c>
      <c r="AV13" s="17">
        <v>1.0446734618369801E-2</v>
      </c>
      <c r="AW13" s="17"/>
      <c r="AX13" s="17">
        <v>7.6298615492255096E-3</v>
      </c>
      <c r="AY13" s="17">
        <v>6.73948545158593E-3</v>
      </c>
      <c r="AZ13" s="17"/>
      <c r="BA13" s="17">
        <v>3.75003182056622E-3</v>
      </c>
      <c r="BB13" s="17">
        <v>2.3228785261549499E-2</v>
      </c>
      <c r="BC13" s="17"/>
      <c r="BD13" s="17">
        <v>2.8223566366634401E-3</v>
      </c>
      <c r="BE13" s="17"/>
      <c r="BF13" s="17">
        <v>4.9208194219226599E-3</v>
      </c>
      <c r="BG13" s="17"/>
      <c r="BH13" s="17">
        <v>8.3039621501373104E-3</v>
      </c>
      <c r="BI13" s="17"/>
      <c r="BJ13" s="17">
        <v>1.41826683075687E-2</v>
      </c>
      <c r="BK13" s="17"/>
      <c r="BL13" s="17">
        <v>2.5558205557958399E-2</v>
      </c>
      <c r="BM13" s="17">
        <v>2.0103665543500602E-3</v>
      </c>
      <c r="BN13" s="17">
        <v>2.1995218926686801E-3</v>
      </c>
      <c r="BO13" s="17">
        <v>9.5007352520652105E-3</v>
      </c>
      <c r="BP13" s="17"/>
      <c r="BQ13" s="17">
        <v>7.0220432986796899E-3</v>
      </c>
      <c r="BR13" s="17">
        <v>2.34975583112029E-3</v>
      </c>
      <c r="BS13" s="17">
        <v>4.8078773422313096E-3</v>
      </c>
      <c r="BT13" s="17">
        <v>6.3520976314730398E-3</v>
      </c>
      <c r="BU13" s="17">
        <v>5.4339207142610002E-3</v>
      </c>
      <c r="BV13" s="17">
        <v>8.7189069530128702E-3</v>
      </c>
      <c r="BW13" s="17"/>
      <c r="BX13" s="17">
        <v>9.6610556609880906E-3</v>
      </c>
      <c r="BY13" s="17">
        <v>6.4258780438241703E-3</v>
      </c>
      <c r="BZ13" s="17">
        <v>3.7295731743947399E-3</v>
      </c>
      <c r="CA13" s="17">
        <v>5.4474147472057003E-3</v>
      </c>
      <c r="CB13" s="17">
        <v>1.8106850644483599E-2</v>
      </c>
      <c r="CC13" s="17">
        <v>1.4466253122487199E-2</v>
      </c>
    </row>
    <row r="14" spans="2:81" x14ac:dyDescent="0.35">
      <c r="B14" s="18" t="s">
        <v>171</v>
      </c>
      <c r="C14" s="19">
        <v>1.55620680880405E-2</v>
      </c>
      <c r="D14" s="19">
        <v>1.30205292122933E-2</v>
      </c>
      <c r="E14" s="19">
        <v>1.8108814831513401E-2</v>
      </c>
      <c r="F14" s="19"/>
      <c r="G14" s="19">
        <v>1.05260709310761E-2</v>
      </c>
      <c r="H14" s="19">
        <v>2.04384647534686E-2</v>
      </c>
      <c r="I14" s="19">
        <v>2.0011074898845099E-2</v>
      </c>
      <c r="J14" s="19">
        <v>1.1520784062691599E-2</v>
      </c>
      <c r="K14" s="19">
        <v>1.1111765572856201E-2</v>
      </c>
      <c r="L14" s="19">
        <v>1.7536504043031201E-2</v>
      </c>
      <c r="M14" s="19"/>
      <c r="N14" s="19">
        <v>7.5141754823991403E-3</v>
      </c>
      <c r="O14" s="19">
        <v>1.25397178367969E-2</v>
      </c>
      <c r="P14" s="19">
        <v>1.7169393336111598E-2</v>
      </c>
      <c r="Q14" s="19">
        <v>2.65075279445629E-2</v>
      </c>
      <c r="R14" s="19"/>
      <c r="S14" s="19">
        <v>1.15372515722081E-2</v>
      </c>
      <c r="T14" s="19">
        <v>2.1199870498264699E-2</v>
      </c>
      <c r="U14" s="19">
        <v>2.78370937960154E-2</v>
      </c>
      <c r="V14" s="19">
        <v>1.26635243778791E-2</v>
      </c>
      <c r="W14" s="19">
        <v>1.15810878511263E-2</v>
      </c>
      <c r="X14" s="19">
        <v>2.13759161082984E-2</v>
      </c>
      <c r="Y14" s="19">
        <v>1.3403618549561401E-2</v>
      </c>
      <c r="Z14" s="19">
        <v>5.9774189535929901E-3</v>
      </c>
      <c r="AA14" s="19">
        <v>7.6546679831155304E-3</v>
      </c>
      <c r="AB14" s="19">
        <v>2.0152791844173599E-2</v>
      </c>
      <c r="AC14" s="19">
        <v>1.7513336219572101E-2</v>
      </c>
      <c r="AD14" s="19">
        <v>9.1099539227410993E-3</v>
      </c>
      <c r="AE14" s="19"/>
      <c r="AF14" s="19">
        <v>1.51546498880962E-2</v>
      </c>
      <c r="AG14" s="19">
        <v>1.9184189633881701E-2</v>
      </c>
      <c r="AH14" s="19">
        <v>1.34004767970322E-2</v>
      </c>
      <c r="AI14" s="19">
        <v>9.1979515016076003E-3</v>
      </c>
      <c r="AJ14" s="19"/>
      <c r="AK14" s="19">
        <v>1.9805195831558101E-2</v>
      </c>
      <c r="AL14" s="19">
        <v>1.6535094983512199E-2</v>
      </c>
      <c r="AM14" s="19"/>
      <c r="AN14" s="19">
        <v>1.5263040838006E-2</v>
      </c>
      <c r="AO14" s="19">
        <v>1.37245761693319E-2</v>
      </c>
      <c r="AP14" s="19">
        <v>2.5397659937480499E-2</v>
      </c>
      <c r="AQ14" s="19">
        <v>1.7590537419773299E-2</v>
      </c>
      <c r="AR14" s="19">
        <v>2.1511005590847099E-3</v>
      </c>
      <c r="AS14" s="19">
        <v>2.50779069605261E-2</v>
      </c>
      <c r="AT14" s="19"/>
      <c r="AU14" s="19">
        <v>1.36913166547252E-2</v>
      </c>
      <c r="AV14" s="19">
        <v>1.8351992456965598E-2</v>
      </c>
      <c r="AW14" s="19"/>
      <c r="AX14" s="19">
        <v>2.2030041506523299E-2</v>
      </c>
      <c r="AY14" s="19">
        <v>1.4044008173540099E-2</v>
      </c>
      <c r="AZ14" s="19"/>
      <c r="BA14" s="19">
        <v>1.47085986037684E-2</v>
      </c>
      <c r="BB14" s="19">
        <v>1.8221693777636699E-2</v>
      </c>
      <c r="BC14" s="19"/>
      <c r="BD14" s="19">
        <v>1.42067427191311E-2</v>
      </c>
      <c r="BE14" s="19"/>
      <c r="BF14" s="19">
        <v>1.39454418473044E-2</v>
      </c>
      <c r="BG14" s="19"/>
      <c r="BH14" s="19">
        <v>2.2276413503348001E-2</v>
      </c>
      <c r="BI14" s="19"/>
      <c r="BJ14" s="19">
        <v>1.6584553218379199E-2</v>
      </c>
      <c r="BK14" s="19"/>
      <c r="BL14" s="19">
        <v>3.05696188435245E-2</v>
      </c>
      <c r="BM14" s="19">
        <v>3.0616363929554598E-3</v>
      </c>
      <c r="BN14" s="19">
        <v>1.7949215951442901E-2</v>
      </c>
      <c r="BO14" s="19">
        <v>2.0196765967745899E-2</v>
      </c>
      <c r="BP14" s="19"/>
      <c r="BQ14" s="19">
        <v>5.7296541450979803E-3</v>
      </c>
      <c r="BR14" s="19">
        <v>1.2057582948047801E-2</v>
      </c>
      <c r="BS14" s="19">
        <v>2.0844056045585199E-2</v>
      </c>
      <c r="BT14" s="19">
        <v>7.9591252891447993E-3</v>
      </c>
      <c r="BU14" s="19">
        <v>2.5519820134885001E-2</v>
      </c>
      <c r="BV14" s="19">
        <v>3.2053465147833103E-2</v>
      </c>
      <c r="BW14" s="19"/>
      <c r="BX14" s="19">
        <v>7.0212300906259502E-3</v>
      </c>
      <c r="BY14" s="19">
        <v>1.3067424597963799E-2</v>
      </c>
      <c r="BZ14" s="19">
        <v>1.6485468702173298E-2</v>
      </c>
      <c r="CA14" s="19">
        <v>6.6190723130241996E-3</v>
      </c>
      <c r="CB14" s="19">
        <v>1.17302098263185E-2</v>
      </c>
      <c r="CC14" s="19">
        <v>4.6861382877171301E-2</v>
      </c>
    </row>
    <row r="15" spans="2:81" x14ac:dyDescent="0.35">
      <c r="B15" s="16" t="s">
        <v>633</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CC19"/>
  <sheetViews>
    <sheetView showGridLines="0" topLeftCell="A10"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575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3553</v>
      </c>
      <c r="D7" s="10">
        <v>1722</v>
      </c>
      <c r="E7" s="10">
        <v>1823</v>
      </c>
      <c r="F7" s="10"/>
      <c r="G7" s="10">
        <v>488</v>
      </c>
      <c r="H7" s="10">
        <v>541</v>
      </c>
      <c r="I7" s="10">
        <v>589</v>
      </c>
      <c r="J7" s="10">
        <v>599</v>
      </c>
      <c r="K7" s="10">
        <v>541</v>
      </c>
      <c r="L7" s="10">
        <v>795</v>
      </c>
      <c r="M7" s="10"/>
      <c r="N7" s="10">
        <v>1005</v>
      </c>
      <c r="O7" s="10">
        <v>912</v>
      </c>
      <c r="P7" s="10">
        <v>763</v>
      </c>
      <c r="Q7" s="10">
        <v>858</v>
      </c>
      <c r="R7" s="10"/>
      <c r="S7" s="10">
        <v>509</v>
      </c>
      <c r="T7" s="10">
        <v>484</v>
      </c>
      <c r="U7" s="10">
        <v>261</v>
      </c>
      <c r="V7" s="10">
        <v>296</v>
      </c>
      <c r="W7" s="10">
        <v>254</v>
      </c>
      <c r="X7" s="10">
        <v>288</v>
      </c>
      <c r="Y7" s="10">
        <v>295</v>
      </c>
      <c r="Z7" s="10">
        <v>154</v>
      </c>
      <c r="AA7" s="10">
        <v>400</v>
      </c>
      <c r="AB7" s="10">
        <v>322</v>
      </c>
      <c r="AC7" s="10">
        <v>184</v>
      </c>
      <c r="AD7" s="10">
        <v>106</v>
      </c>
      <c r="AE7" s="10"/>
      <c r="AF7" s="10">
        <v>2734</v>
      </c>
      <c r="AG7" s="10">
        <v>292</v>
      </c>
      <c r="AH7" s="10">
        <v>169</v>
      </c>
      <c r="AI7" s="10">
        <v>105</v>
      </c>
      <c r="AJ7" s="10"/>
      <c r="AK7" s="10">
        <v>253</v>
      </c>
      <c r="AL7" s="10">
        <v>317</v>
      </c>
      <c r="AM7" s="10"/>
      <c r="AN7" s="10">
        <v>889</v>
      </c>
      <c r="AO7" s="10">
        <v>969</v>
      </c>
      <c r="AP7" s="10">
        <v>451</v>
      </c>
      <c r="AQ7" s="10">
        <v>652</v>
      </c>
      <c r="AR7" s="10">
        <v>414</v>
      </c>
      <c r="AS7" s="10">
        <v>177</v>
      </c>
      <c r="AT7" s="10"/>
      <c r="AU7" s="10">
        <v>2119</v>
      </c>
      <c r="AV7" s="10">
        <v>1427</v>
      </c>
      <c r="AW7" s="10"/>
      <c r="AX7" s="10">
        <v>685</v>
      </c>
      <c r="AY7" s="10">
        <v>2868</v>
      </c>
      <c r="AZ7" s="10"/>
      <c r="BA7" s="10">
        <v>2980</v>
      </c>
      <c r="BB7" s="10">
        <v>560</v>
      </c>
      <c r="BC7" s="10"/>
      <c r="BD7" s="10">
        <v>2131</v>
      </c>
      <c r="BE7" s="10"/>
      <c r="BF7" s="10">
        <v>1929</v>
      </c>
      <c r="BG7" s="10"/>
      <c r="BH7" s="10">
        <v>252</v>
      </c>
      <c r="BI7" s="10"/>
      <c r="BJ7" s="10">
        <v>137</v>
      </c>
      <c r="BK7" s="10"/>
      <c r="BL7" s="10">
        <v>417</v>
      </c>
      <c r="BM7" s="10">
        <v>1053</v>
      </c>
      <c r="BN7" s="10">
        <v>1102</v>
      </c>
      <c r="BO7" s="10">
        <v>981</v>
      </c>
      <c r="BP7" s="10"/>
      <c r="BQ7" s="10">
        <v>1176</v>
      </c>
      <c r="BR7" s="10">
        <v>758</v>
      </c>
      <c r="BS7" s="10">
        <v>426</v>
      </c>
      <c r="BT7" s="10">
        <v>337</v>
      </c>
      <c r="BU7" s="10">
        <v>194</v>
      </c>
      <c r="BV7" s="10">
        <v>444</v>
      </c>
      <c r="BW7" s="10"/>
      <c r="BX7" s="10">
        <v>839</v>
      </c>
      <c r="BY7" s="10">
        <v>623</v>
      </c>
      <c r="BZ7" s="10">
        <v>785</v>
      </c>
      <c r="CA7" s="10">
        <v>391</v>
      </c>
      <c r="CB7" s="10">
        <v>233</v>
      </c>
      <c r="CC7" s="10">
        <v>208</v>
      </c>
    </row>
    <row r="8" spans="2:81" ht="30" customHeight="1" x14ac:dyDescent="0.35">
      <c r="B8" s="11" t="s">
        <v>20</v>
      </c>
      <c r="C8" s="11">
        <v>3553</v>
      </c>
      <c r="D8" s="11">
        <v>1750</v>
      </c>
      <c r="E8" s="11">
        <v>1796</v>
      </c>
      <c r="F8" s="11"/>
      <c r="G8" s="11">
        <v>499</v>
      </c>
      <c r="H8" s="11">
        <v>599</v>
      </c>
      <c r="I8" s="11">
        <v>613</v>
      </c>
      <c r="J8" s="11">
        <v>588</v>
      </c>
      <c r="K8" s="11">
        <v>504</v>
      </c>
      <c r="L8" s="11">
        <v>750</v>
      </c>
      <c r="M8" s="11"/>
      <c r="N8" s="11">
        <v>970</v>
      </c>
      <c r="O8" s="11">
        <v>911</v>
      </c>
      <c r="P8" s="11">
        <v>787</v>
      </c>
      <c r="Q8" s="11">
        <v>870</v>
      </c>
      <c r="R8" s="11"/>
      <c r="S8" s="11">
        <v>505</v>
      </c>
      <c r="T8" s="11">
        <v>460</v>
      </c>
      <c r="U8" s="11">
        <v>285</v>
      </c>
      <c r="V8" s="11">
        <v>321</v>
      </c>
      <c r="W8" s="11">
        <v>255</v>
      </c>
      <c r="X8" s="11">
        <v>318</v>
      </c>
      <c r="Y8" s="11">
        <v>282</v>
      </c>
      <c r="Z8" s="11">
        <v>145</v>
      </c>
      <c r="AA8" s="11">
        <v>390</v>
      </c>
      <c r="AB8" s="11">
        <v>313</v>
      </c>
      <c r="AC8" s="11">
        <v>177</v>
      </c>
      <c r="AD8" s="11">
        <v>102</v>
      </c>
      <c r="AE8" s="11"/>
      <c r="AF8" s="11">
        <v>2750</v>
      </c>
      <c r="AG8" s="11">
        <v>283</v>
      </c>
      <c r="AH8" s="11">
        <v>163</v>
      </c>
      <c r="AI8" s="11">
        <v>101</v>
      </c>
      <c r="AJ8" s="11"/>
      <c r="AK8" s="11">
        <v>257</v>
      </c>
      <c r="AL8" s="11">
        <v>316</v>
      </c>
      <c r="AM8" s="11"/>
      <c r="AN8" s="11">
        <v>915</v>
      </c>
      <c r="AO8" s="11">
        <v>958</v>
      </c>
      <c r="AP8" s="11">
        <v>454</v>
      </c>
      <c r="AQ8" s="11">
        <v>645</v>
      </c>
      <c r="AR8" s="11">
        <v>403</v>
      </c>
      <c r="AS8" s="11">
        <v>177</v>
      </c>
      <c r="AT8" s="11"/>
      <c r="AU8" s="11">
        <v>2099</v>
      </c>
      <c r="AV8" s="11">
        <v>1447</v>
      </c>
      <c r="AW8" s="11"/>
      <c r="AX8" s="11">
        <v>675</v>
      </c>
      <c r="AY8" s="11">
        <v>2878</v>
      </c>
      <c r="AZ8" s="11"/>
      <c r="BA8" s="11">
        <v>2962</v>
      </c>
      <c r="BB8" s="11">
        <v>579</v>
      </c>
      <c r="BC8" s="11"/>
      <c r="BD8" s="11">
        <v>2129</v>
      </c>
      <c r="BE8" s="11"/>
      <c r="BF8" s="11">
        <v>1937</v>
      </c>
      <c r="BG8" s="11"/>
      <c r="BH8" s="11">
        <v>244</v>
      </c>
      <c r="BI8" s="11"/>
      <c r="BJ8" s="11">
        <v>131</v>
      </c>
      <c r="BK8" s="11"/>
      <c r="BL8" s="11">
        <v>416</v>
      </c>
      <c r="BM8" s="11">
        <v>1072</v>
      </c>
      <c r="BN8" s="11">
        <v>1077</v>
      </c>
      <c r="BO8" s="11">
        <v>989</v>
      </c>
      <c r="BP8" s="11"/>
      <c r="BQ8" s="11">
        <v>1186</v>
      </c>
      <c r="BR8" s="11">
        <v>749</v>
      </c>
      <c r="BS8" s="11">
        <v>427</v>
      </c>
      <c r="BT8" s="11">
        <v>335</v>
      </c>
      <c r="BU8" s="11">
        <v>194</v>
      </c>
      <c r="BV8" s="11">
        <v>448</v>
      </c>
      <c r="BW8" s="11"/>
      <c r="BX8" s="11">
        <v>850</v>
      </c>
      <c r="BY8" s="11">
        <v>622</v>
      </c>
      <c r="BZ8" s="11">
        <v>782</v>
      </c>
      <c r="CA8" s="11">
        <v>391</v>
      </c>
      <c r="CB8" s="11">
        <v>236</v>
      </c>
      <c r="CC8" s="11">
        <v>209</v>
      </c>
    </row>
    <row r="9" spans="2:81" ht="29" x14ac:dyDescent="0.35">
      <c r="B9" s="18" t="s">
        <v>568</v>
      </c>
      <c r="C9" s="17">
        <v>0.31315053150942901</v>
      </c>
      <c r="D9" s="17">
        <v>0.33079032828305999</v>
      </c>
      <c r="E9" s="17">
        <v>0.29567547007186201</v>
      </c>
      <c r="F9" s="17"/>
      <c r="G9" s="17">
        <v>0.33610843352817499</v>
      </c>
      <c r="H9" s="17">
        <v>0.32622621090905402</v>
      </c>
      <c r="I9" s="17">
        <v>0.30105910182037499</v>
      </c>
      <c r="J9" s="17">
        <v>0.26713626569832899</v>
      </c>
      <c r="K9" s="17">
        <v>0.29060226493977898</v>
      </c>
      <c r="L9" s="17">
        <v>0.34855000157082899</v>
      </c>
      <c r="M9" s="17"/>
      <c r="N9" s="17">
        <v>0.34049402162067799</v>
      </c>
      <c r="O9" s="17">
        <v>0.26671880672672699</v>
      </c>
      <c r="P9" s="17">
        <v>0.328757381044741</v>
      </c>
      <c r="Q9" s="17">
        <v>0.318174617065273</v>
      </c>
      <c r="R9" s="17"/>
      <c r="S9" s="17">
        <v>0.38371447500050199</v>
      </c>
      <c r="T9" s="17">
        <v>0.30401590214733798</v>
      </c>
      <c r="U9" s="17">
        <v>0.30290787675865599</v>
      </c>
      <c r="V9" s="17">
        <v>0.33884756751684197</v>
      </c>
      <c r="W9" s="17">
        <v>0.30726624067957597</v>
      </c>
      <c r="X9" s="17">
        <v>0.29408422226367298</v>
      </c>
      <c r="Y9" s="17">
        <v>0.345351105124236</v>
      </c>
      <c r="Z9" s="17">
        <v>0.34742642068083401</v>
      </c>
      <c r="AA9" s="17">
        <v>0.33962125953046601</v>
      </c>
      <c r="AB9" s="17">
        <v>0.22653951830605101</v>
      </c>
      <c r="AC9" s="17">
        <v>0.207871159348233</v>
      </c>
      <c r="AD9" s="17">
        <v>0.23585482812956299</v>
      </c>
      <c r="AE9" s="17"/>
      <c r="AF9" s="17">
        <v>0.32809312147588798</v>
      </c>
      <c r="AG9" s="17">
        <v>0.24551396620993499</v>
      </c>
      <c r="AH9" s="17">
        <v>0.214258808885815</v>
      </c>
      <c r="AI9" s="17">
        <v>0.20813113870734801</v>
      </c>
      <c r="AJ9" s="17"/>
      <c r="AK9" s="17">
        <v>0.33157627550478203</v>
      </c>
      <c r="AL9" s="17">
        <v>0.27940507441678603</v>
      </c>
      <c r="AM9" s="17"/>
      <c r="AN9" s="17">
        <v>0.38390724449518698</v>
      </c>
      <c r="AO9" s="17">
        <v>0.29866442766467799</v>
      </c>
      <c r="AP9" s="17">
        <v>0.29781799708442702</v>
      </c>
      <c r="AQ9" s="17">
        <v>0.25850296366986802</v>
      </c>
      <c r="AR9" s="17">
        <v>0.28917952057781698</v>
      </c>
      <c r="AS9" s="17">
        <v>0.31485601535812602</v>
      </c>
      <c r="AT9" s="17"/>
      <c r="AU9" s="17">
        <v>0.33710024492221102</v>
      </c>
      <c r="AV9" s="17">
        <v>0.27931069826007898</v>
      </c>
      <c r="AW9" s="17"/>
      <c r="AX9" s="17">
        <v>0.31061732743501902</v>
      </c>
      <c r="AY9" s="17">
        <v>0.31374508490533898</v>
      </c>
      <c r="AZ9" s="17"/>
      <c r="BA9" s="17">
        <v>0.30559092488735901</v>
      </c>
      <c r="BB9" s="17">
        <v>0.35182335421868299</v>
      </c>
      <c r="BC9" s="17"/>
      <c r="BD9" s="17">
        <v>0.40175115814013401</v>
      </c>
      <c r="BE9" s="17"/>
      <c r="BF9" s="17">
        <v>0.41427099435885301</v>
      </c>
      <c r="BG9" s="17"/>
      <c r="BH9" s="17">
        <v>0.24616379770499699</v>
      </c>
      <c r="BI9" s="17"/>
      <c r="BJ9" s="17">
        <v>0.18989125599867199</v>
      </c>
      <c r="BK9" s="17"/>
      <c r="BL9" s="17">
        <v>7.8645894664504001E-2</v>
      </c>
      <c r="BM9" s="17">
        <v>0.55674288627930202</v>
      </c>
      <c r="BN9" s="17">
        <v>0.31940471980302199</v>
      </c>
      <c r="BO9" s="17">
        <v>0.140962947123807</v>
      </c>
      <c r="BP9" s="17"/>
      <c r="BQ9" s="17">
        <v>0.30237365380402198</v>
      </c>
      <c r="BR9" s="17">
        <v>0.40072115594809399</v>
      </c>
      <c r="BS9" s="17">
        <v>0.36061623237503299</v>
      </c>
      <c r="BT9" s="17">
        <v>0.321202870834224</v>
      </c>
      <c r="BU9" s="17">
        <v>0.22738474466726699</v>
      </c>
      <c r="BV9" s="17">
        <v>0.23962666487051901</v>
      </c>
      <c r="BW9" s="17"/>
      <c r="BX9" s="17">
        <v>0.31522437583923901</v>
      </c>
      <c r="BY9" s="17">
        <v>0.383212613708663</v>
      </c>
      <c r="BZ9" s="17">
        <v>0.37337057696124898</v>
      </c>
      <c r="CA9" s="17">
        <v>0.34189679219521502</v>
      </c>
      <c r="CB9" s="17">
        <v>0.21398878087062501</v>
      </c>
      <c r="CC9" s="17">
        <v>0.195118243043998</v>
      </c>
    </row>
    <row r="10" spans="2:81" ht="29" x14ac:dyDescent="0.35">
      <c r="B10" s="18" t="s">
        <v>569</v>
      </c>
      <c r="C10" s="17">
        <v>0.40002047273407998</v>
      </c>
      <c r="D10" s="17">
        <v>0.39902576280124302</v>
      </c>
      <c r="E10" s="17">
        <v>0.40169810893638802</v>
      </c>
      <c r="F10" s="17"/>
      <c r="G10" s="17">
        <v>0.36230197919037399</v>
      </c>
      <c r="H10" s="17">
        <v>0.39469325164269498</v>
      </c>
      <c r="I10" s="17">
        <v>0.422789102973463</v>
      </c>
      <c r="J10" s="17">
        <v>0.44164050522527598</v>
      </c>
      <c r="K10" s="17">
        <v>0.36622409019476698</v>
      </c>
      <c r="L10" s="17">
        <v>0.40084007917582098</v>
      </c>
      <c r="M10" s="17"/>
      <c r="N10" s="17">
        <v>0.42404515920535002</v>
      </c>
      <c r="O10" s="17">
        <v>0.41165565197653298</v>
      </c>
      <c r="P10" s="17">
        <v>0.39339793203520601</v>
      </c>
      <c r="Q10" s="17">
        <v>0.36783349099451501</v>
      </c>
      <c r="R10" s="17"/>
      <c r="S10" s="17">
        <v>0.35621748849371399</v>
      </c>
      <c r="T10" s="17">
        <v>0.36803859371972403</v>
      </c>
      <c r="U10" s="17">
        <v>0.43552426226669699</v>
      </c>
      <c r="V10" s="17">
        <v>0.39331811415989099</v>
      </c>
      <c r="W10" s="17">
        <v>0.42273375596505303</v>
      </c>
      <c r="X10" s="17">
        <v>0.44651035229999703</v>
      </c>
      <c r="Y10" s="17">
        <v>0.36297597641659102</v>
      </c>
      <c r="Z10" s="17">
        <v>0.42335227174525503</v>
      </c>
      <c r="AA10" s="17">
        <v>0.39853745927536799</v>
      </c>
      <c r="AB10" s="17">
        <v>0.42581842837196399</v>
      </c>
      <c r="AC10" s="17">
        <v>0.46602322584153999</v>
      </c>
      <c r="AD10" s="17">
        <v>0.36282228395278698</v>
      </c>
      <c r="AE10" s="17"/>
      <c r="AF10" s="17">
        <v>0.39866402641516102</v>
      </c>
      <c r="AG10" s="17">
        <v>0.41171312513946101</v>
      </c>
      <c r="AH10" s="17">
        <v>0.47088726933762698</v>
      </c>
      <c r="AI10" s="17">
        <v>0.34498275572592502</v>
      </c>
      <c r="AJ10" s="17"/>
      <c r="AK10" s="17">
        <v>0.37843356908493803</v>
      </c>
      <c r="AL10" s="17">
        <v>0.39854947522272699</v>
      </c>
      <c r="AM10" s="17"/>
      <c r="AN10" s="17">
        <v>0.37574605371856701</v>
      </c>
      <c r="AO10" s="17">
        <v>0.40895291903851999</v>
      </c>
      <c r="AP10" s="17">
        <v>0.38445193017432</v>
      </c>
      <c r="AQ10" s="17">
        <v>0.437061283706767</v>
      </c>
      <c r="AR10" s="17">
        <v>0.42264946906208201</v>
      </c>
      <c r="AS10" s="17">
        <v>0.33290005219886498</v>
      </c>
      <c r="AT10" s="17"/>
      <c r="AU10" s="17">
        <v>0.40924196022545101</v>
      </c>
      <c r="AV10" s="17">
        <v>0.387028573462668</v>
      </c>
      <c r="AW10" s="17"/>
      <c r="AX10" s="17">
        <v>0.35278999277137402</v>
      </c>
      <c r="AY10" s="17">
        <v>0.41110566027815898</v>
      </c>
      <c r="AZ10" s="17"/>
      <c r="BA10" s="17">
        <v>0.40370291190141999</v>
      </c>
      <c r="BB10" s="17">
        <v>0.38516823360519198</v>
      </c>
      <c r="BC10" s="17"/>
      <c r="BD10" s="17">
        <v>0.39606730803437801</v>
      </c>
      <c r="BE10" s="17"/>
      <c r="BF10" s="17">
        <v>0.38555977157866</v>
      </c>
      <c r="BG10" s="17"/>
      <c r="BH10" s="17">
        <v>0.40031025117508601</v>
      </c>
      <c r="BI10" s="17"/>
      <c r="BJ10" s="17">
        <v>0.50204841880793605</v>
      </c>
      <c r="BK10" s="17"/>
      <c r="BL10" s="17">
        <v>0.27217189509176198</v>
      </c>
      <c r="BM10" s="17">
        <v>0.36757129640527397</v>
      </c>
      <c r="BN10" s="17">
        <v>0.426685586097312</v>
      </c>
      <c r="BO10" s="17">
        <v>0.45994867038081599</v>
      </c>
      <c r="BP10" s="17"/>
      <c r="BQ10" s="17">
        <v>0.407503928498956</v>
      </c>
      <c r="BR10" s="17">
        <v>0.39817925827585399</v>
      </c>
      <c r="BS10" s="17">
        <v>0.38669861864191302</v>
      </c>
      <c r="BT10" s="17">
        <v>0.42910782568824002</v>
      </c>
      <c r="BU10" s="17">
        <v>0.36845365156901</v>
      </c>
      <c r="BV10" s="17">
        <v>0.38527033703983099</v>
      </c>
      <c r="BW10" s="17"/>
      <c r="BX10" s="17">
        <v>0.39992116170587799</v>
      </c>
      <c r="BY10" s="17">
        <v>0.413842940515116</v>
      </c>
      <c r="BZ10" s="17">
        <v>0.397311268251273</v>
      </c>
      <c r="CA10" s="17">
        <v>0.41324398441009602</v>
      </c>
      <c r="CB10" s="17">
        <v>0.3409989020759</v>
      </c>
      <c r="CC10" s="17">
        <v>0.35845829641924798</v>
      </c>
    </row>
    <row r="11" spans="2:81" ht="29" x14ac:dyDescent="0.35">
      <c r="B11" s="18" t="s">
        <v>570</v>
      </c>
      <c r="C11" s="17">
        <v>0.234145958230245</v>
      </c>
      <c r="D11" s="17">
        <v>0.21850828046814399</v>
      </c>
      <c r="E11" s="17">
        <v>0.24872293296474701</v>
      </c>
      <c r="F11" s="17"/>
      <c r="G11" s="17">
        <v>0.21011193195443401</v>
      </c>
      <c r="H11" s="17">
        <v>0.19797348420223099</v>
      </c>
      <c r="I11" s="17">
        <v>0.215943591463167</v>
      </c>
      <c r="J11" s="17">
        <v>0.25876696608056898</v>
      </c>
      <c r="K11" s="17">
        <v>0.30436145796316799</v>
      </c>
      <c r="L11" s="17">
        <v>0.227374467810773</v>
      </c>
      <c r="M11" s="17"/>
      <c r="N11" s="17">
        <v>0.190848188062965</v>
      </c>
      <c r="O11" s="17">
        <v>0.26561637504017399</v>
      </c>
      <c r="P11" s="17">
        <v>0.222992081255936</v>
      </c>
      <c r="Q11" s="17">
        <v>0.257994431960686</v>
      </c>
      <c r="R11" s="17"/>
      <c r="S11" s="17">
        <v>0.19727699832749199</v>
      </c>
      <c r="T11" s="17">
        <v>0.28313015302542799</v>
      </c>
      <c r="U11" s="17">
        <v>0.21127613187994801</v>
      </c>
      <c r="V11" s="17">
        <v>0.230019301006296</v>
      </c>
      <c r="W11" s="17">
        <v>0.22363381791169801</v>
      </c>
      <c r="X11" s="17">
        <v>0.20558452014720199</v>
      </c>
      <c r="Y11" s="17">
        <v>0.215124809540468</v>
      </c>
      <c r="Z11" s="17">
        <v>0.19618061990706401</v>
      </c>
      <c r="AA11" s="17">
        <v>0.207664232173223</v>
      </c>
      <c r="AB11" s="17">
        <v>0.298999770768828</v>
      </c>
      <c r="AC11" s="17">
        <v>0.26450738475560898</v>
      </c>
      <c r="AD11" s="17">
        <v>0.34443267939524402</v>
      </c>
      <c r="AE11" s="17"/>
      <c r="AF11" s="17">
        <v>0.22129010332754701</v>
      </c>
      <c r="AG11" s="17">
        <v>0.303128007450638</v>
      </c>
      <c r="AH11" s="17">
        <v>0.25349459103245198</v>
      </c>
      <c r="AI11" s="17">
        <v>0.37898584451547701</v>
      </c>
      <c r="AJ11" s="17"/>
      <c r="AK11" s="17">
        <v>0.22658466407213301</v>
      </c>
      <c r="AL11" s="17">
        <v>0.23377159815130399</v>
      </c>
      <c r="AM11" s="17"/>
      <c r="AN11" s="17">
        <v>0.18166616246440301</v>
      </c>
      <c r="AO11" s="17">
        <v>0.24253946392447401</v>
      </c>
      <c r="AP11" s="17">
        <v>0.247815324579679</v>
      </c>
      <c r="AQ11" s="17">
        <v>0.25424970749113301</v>
      </c>
      <c r="AR11" s="17">
        <v>0.26186061428713298</v>
      </c>
      <c r="AS11" s="17">
        <v>0.28987430724659502</v>
      </c>
      <c r="AT11" s="17"/>
      <c r="AU11" s="17">
        <v>0.214174547832475</v>
      </c>
      <c r="AV11" s="17">
        <v>0.26228012666155498</v>
      </c>
      <c r="AW11" s="17"/>
      <c r="AX11" s="17">
        <v>0.28060690528043702</v>
      </c>
      <c r="AY11" s="17">
        <v>0.22324138321992201</v>
      </c>
      <c r="AZ11" s="17"/>
      <c r="BA11" s="17">
        <v>0.24553379382739501</v>
      </c>
      <c r="BB11" s="17">
        <v>0.17277370103446599</v>
      </c>
      <c r="BC11" s="17"/>
      <c r="BD11" s="17">
        <v>0.16774408107750999</v>
      </c>
      <c r="BE11" s="17"/>
      <c r="BF11" s="17">
        <v>0.16128557836882099</v>
      </c>
      <c r="BG11" s="17"/>
      <c r="BH11" s="17">
        <v>0.302859965001264</v>
      </c>
      <c r="BI11" s="17"/>
      <c r="BJ11" s="17">
        <v>0.25404999508391701</v>
      </c>
      <c r="BK11" s="17"/>
      <c r="BL11" s="17">
        <v>0.51310929136232097</v>
      </c>
      <c r="BM11" s="17">
        <v>5.7862105327867397E-2</v>
      </c>
      <c r="BN11" s="17">
        <v>0.219318014964302</v>
      </c>
      <c r="BO11" s="17">
        <v>0.32400087816477402</v>
      </c>
      <c r="BP11" s="17"/>
      <c r="BQ11" s="17">
        <v>0.246655768366176</v>
      </c>
      <c r="BR11" s="17">
        <v>0.170755090718887</v>
      </c>
      <c r="BS11" s="17">
        <v>0.21792941572962601</v>
      </c>
      <c r="BT11" s="17">
        <v>0.20058875881125801</v>
      </c>
      <c r="BU11" s="17">
        <v>0.274518963837038</v>
      </c>
      <c r="BV11" s="17">
        <v>0.29211045357612903</v>
      </c>
      <c r="BW11" s="17"/>
      <c r="BX11" s="17">
        <v>0.234346127536285</v>
      </c>
      <c r="BY11" s="17">
        <v>0.163437240359668</v>
      </c>
      <c r="BZ11" s="17">
        <v>0.19380755840814801</v>
      </c>
      <c r="CA11" s="17">
        <v>0.20666944978899099</v>
      </c>
      <c r="CB11" s="17">
        <v>0.33247377960908397</v>
      </c>
      <c r="CC11" s="17">
        <v>0.346969764476531</v>
      </c>
    </row>
    <row r="12" spans="2:81" ht="29" x14ac:dyDescent="0.35">
      <c r="B12" s="18" t="s">
        <v>571</v>
      </c>
      <c r="C12" s="17">
        <v>2.5747730282558098E-2</v>
      </c>
      <c r="D12" s="17">
        <v>2.9634557652825501E-2</v>
      </c>
      <c r="E12" s="17">
        <v>2.2077670293027499E-2</v>
      </c>
      <c r="F12" s="17"/>
      <c r="G12" s="17">
        <v>4.7614913833640297E-2</v>
      </c>
      <c r="H12" s="17">
        <v>4.8203092925702497E-2</v>
      </c>
      <c r="I12" s="17">
        <v>2.8896633142588699E-2</v>
      </c>
      <c r="J12" s="17">
        <v>1.1237068992901699E-2</v>
      </c>
      <c r="K12" s="17">
        <v>1.99774463274607E-2</v>
      </c>
      <c r="L12" s="17">
        <v>5.9660456219515004E-3</v>
      </c>
      <c r="M12" s="17"/>
      <c r="N12" s="17">
        <v>2.4051523342476299E-2</v>
      </c>
      <c r="O12" s="17">
        <v>3.2429333400071703E-2</v>
      </c>
      <c r="P12" s="17">
        <v>2.7569848046807999E-2</v>
      </c>
      <c r="Q12" s="17">
        <v>1.8295662944405499E-2</v>
      </c>
      <c r="R12" s="17"/>
      <c r="S12" s="17">
        <v>3.14428041105283E-2</v>
      </c>
      <c r="T12" s="17">
        <v>2.3242512769902201E-2</v>
      </c>
      <c r="U12" s="17">
        <v>1.4693250175615499E-2</v>
      </c>
      <c r="V12" s="17">
        <v>1.1215205788637999E-2</v>
      </c>
      <c r="W12" s="17">
        <v>2.7368332939542599E-2</v>
      </c>
      <c r="X12" s="17">
        <v>2.90748910761203E-2</v>
      </c>
      <c r="Y12" s="17">
        <v>4.6805400664416699E-2</v>
      </c>
      <c r="Z12" s="17">
        <v>2.62149332569722E-2</v>
      </c>
      <c r="AA12" s="17">
        <v>2.8573616395991E-2</v>
      </c>
      <c r="AB12" s="17">
        <v>2.2097976082618299E-2</v>
      </c>
      <c r="AC12" s="17">
        <v>3.2889752846214503E-2</v>
      </c>
      <c r="AD12" s="17">
        <v>0</v>
      </c>
      <c r="AE12" s="17"/>
      <c r="AF12" s="17">
        <v>2.6773094636603399E-2</v>
      </c>
      <c r="AG12" s="17">
        <v>1.3529001747649601E-2</v>
      </c>
      <c r="AH12" s="17">
        <v>3.5779939927019201E-2</v>
      </c>
      <c r="AI12" s="17">
        <v>1.04605216910761E-2</v>
      </c>
      <c r="AJ12" s="17"/>
      <c r="AK12" s="17">
        <v>2.7897185461615799E-2</v>
      </c>
      <c r="AL12" s="17">
        <v>3.88892035081463E-2</v>
      </c>
      <c r="AM12" s="17"/>
      <c r="AN12" s="17">
        <v>3.0488429570625801E-2</v>
      </c>
      <c r="AO12" s="17">
        <v>2.54754377448164E-2</v>
      </c>
      <c r="AP12" s="17">
        <v>2.4516589208687E-2</v>
      </c>
      <c r="AQ12" s="17">
        <v>2.24785665900279E-2</v>
      </c>
      <c r="AR12" s="17">
        <v>2.1584569442917E-2</v>
      </c>
      <c r="AS12" s="17">
        <v>2.7450102609866699E-2</v>
      </c>
      <c r="AT12" s="17"/>
      <c r="AU12" s="17">
        <v>1.8638413549041499E-2</v>
      </c>
      <c r="AV12" s="17">
        <v>3.5477883657614499E-2</v>
      </c>
      <c r="AW12" s="17"/>
      <c r="AX12" s="17">
        <v>2.17278703039664E-2</v>
      </c>
      <c r="AY12" s="17">
        <v>2.6691207922396001E-2</v>
      </c>
      <c r="AZ12" s="17"/>
      <c r="BA12" s="17">
        <v>2.1158326471967401E-2</v>
      </c>
      <c r="BB12" s="17">
        <v>4.9805399231124703E-2</v>
      </c>
      <c r="BC12" s="17"/>
      <c r="BD12" s="17">
        <v>1.33449351325177E-2</v>
      </c>
      <c r="BE12" s="17"/>
      <c r="BF12" s="17">
        <v>1.79058311533415E-2</v>
      </c>
      <c r="BG12" s="17"/>
      <c r="BH12" s="17">
        <v>2.03405678281562E-2</v>
      </c>
      <c r="BI12" s="17"/>
      <c r="BJ12" s="17">
        <v>3.00207590997764E-2</v>
      </c>
      <c r="BK12" s="17"/>
      <c r="BL12" s="17">
        <v>5.9113800901045399E-2</v>
      </c>
      <c r="BM12" s="17">
        <v>1.07622026659189E-2</v>
      </c>
      <c r="BN12" s="17">
        <v>1.54540972030841E-2</v>
      </c>
      <c r="BO12" s="17">
        <v>3.9164934183460301E-2</v>
      </c>
      <c r="BP12" s="17"/>
      <c r="BQ12" s="17">
        <v>3.12031172379332E-2</v>
      </c>
      <c r="BR12" s="17">
        <v>1.18226614087493E-2</v>
      </c>
      <c r="BS12" s="17">
        <v>9.8079949407752203E-3</v>
      </c>
      <c r="BT12" s="17">
        <v>3.82227254901394E-2</v>
      </c>
      <c r="BU12" s="17">
        <v>6.1783463025771403E-2</v>
      </c>
      <c r="BV12" s="17">
        <v>2.7918562963099899E-2</v>
      </c>
      <c r="BW12" s="17"/>
      <c r="BX12" s="17">
        <v>3.28224525756559E-2</v>
      </c>
      <c r="BY12" s="17">
        <v>1.99006961252437E-2</v>
      </c>
      <c r="BZ12" s="17">
        <v>1.41416647979715E-2</v>
      </c>
      <c r="CA12" s="17">
        <v>2.6544431223752701E-2</v>
      </c>
      <c r="CB12" s="17">
        <v>6.6354683254756797E-2</v>
      </c>
      <c r="CC12" s="17">
        <v>2.4626030417488599E-2</v>
      </c>
    </row>
    <row r="13" spans="2:81" ht="29" x14ac:dyDescent="0.35">
      <c r="B13" s="18" t="s">
        <v>572</v>
      </c>
      <c r="C13" s="17">
        <v>9.04306687707895E-3</v>
      </c>
      <c r="D13" s="17">
        <v>8.8650372599459303E-3</v>
      </c>
      <c r="E13" s="17">
        <v>9.2575337689921999E-3</v>
      </c>
      <c r="F13" s="17"/>
      <c r="G13" s="17">
        <v>2.28301845529667E-2</v>
      </c>
      <c r="H13" s="17">
        <v>9.0340359351166102E-3</v>
      </c>
      <c r="I13" s="17">
        <v>8.3723040010770799E-3</v>
      </c>
      <c r="J13" s="17">
        <v>6.5391543928156196E-3</v>
      </c>
      <c r="K13" s="17">
        <v>7.2930996371743401E-3</v>
      </c>
      <c r="L13" s="17">
        <v>3.5754695871407101E-3</v>
      </c>
      <c r="M13" s="17"/>
      <c r="N13" s="17">
        <v>1.09757602010552E-2</v>
      </c>
      <c r="O13" s="17">
        <v>7.59628016367387E-3</v>
      </c>
      <c r="P13" s="17">
        <v>1.25088855963277E-2</v>
      </c>
      <c r="Q13" s="17">
        <v>5.4273829027109404E-3</v>
      </c>
      <c r="R13" s="17"/>
      <c r="S13" s="17">
        <v>1.6209902069402701E-2</v>
      </c>
      <c r="T13" s="17">
        <v>8.58298123465236E-3</v>
      </c>
      <c r="U13" s="17">
        <v>1.1129916241285899E-2</v>
      </c>
      <c r="V13" s="17">
        <v>3.6917911873540002E-3</v>
      </c>
      <c r="W13" s="17">
        <v>7.2263361887124501E-3</v>
      </c>
      <c r="X13" s="17">
        <v>3.37009810470931E-3</v>
      </c>
      <c r="Y13" s="17">
        <v>6.40005603964117E-3</v>
      </c>
      <c r="Z13" s="17">
        <v>0</v>
      </c>
      <c r="AA13" s="17">
        <v>1.28907762698377E-2</v>
      </c>
      <c r="AB13" s="17">
        <v>9.3293218256095805E-3</v>
      </c>
      <c r="AC13" s="17">
        <v>0</v>
      </c>
      <c r="AD13" s="17">
        <v>2.9137694988572001E-2</v>
      </c>
      <c r="AE13" s="17"/>
      <c r="AF13" s="17">
        <v>9.1465292915550098E-3</v>
      </c>
      <c r="AG13" s="17">
        <v>7.0837826634832903E-3</v>
      </c>
      <c r="AH13" s="17">
        <v>0</v>
      </c>
      <c r="AI13" s="17">
        <v>2.94191504859861E-2</v>
      </c>
      <c r="AJ13" s="17"/>
      <c r="AK13" s="17">
        <v>7.8061696146935903E-3</v>
      </c>
      <c r="AL13" s="17">
        <v>2.6520851441342801E-2</v>
      </c>
      <c r="AM13" s="17"/>
      <c r="AN13" s="17">
        <v>7.4999692548760096E-3</v>
      </c>
      <c r="AO13" s="17">
        <v>7.2209676868732597E-3</v>
      </c>
      <c r="AP13" s="17">
        <v>1.7703424081724699E-2</v>
      </c>
      <c r="AQ13" s="17">
        <v>1.28707681292474E-2</v>
      </c>
      <c r="AR13" s="17">
        <v>0</v>
      </c>
      <c r="AS13" s="17">
        <v>1.1360303617103299E-2</v>
      </c>
      <c r="AT13" s="17"/>
      <c r="AU13" s="17">
        <v>6.1041266834110496E-3</v>
      </c>
      <c r="AV13" s="17">
        <v>1.3351007950567401E-2</v>
      </c>
      <c r="AW13" s="17"/>
      <c r="AX13" s="17">
        <v>1.46919225855819E-2</v>
      </c>
      <c r="AY13" s="17">
        <v>7.7172572518615498E-3</v>
      </c>
      <c r="AZ13" s="17"/>
      <c r="BA13" s="17">
        <v>8.5704843109025396E-3</v>
      </c>
      <c r="BB13" s="17">
        <v>1.16609753467618E-2</v>
      </c>
      <c r="BC13" s="17"/>
      <c r="BD13" s="17">
        <v>5.4281313879635104E-3</v>
      </c>
      <c r="BE13" s="17"/>
      <c r="BF13" s="17">
        <v>7.3954432826625104E-3</v>
      </c>
      <c r="BG13" s="17"/>
      <c r="BH13" s="17">
        <v>8.2255896543529401E-3</v>
      </c>
      <c r="BI13" s="17"/>
      <c r="BJ13" s="17">
        <v>0</v>
      </c>
      <c r="BK13" s="17"/>
      <c r="BL13" s="17">
        <v>3.5578260408138003E-2</v>
      </c>
      <c r="BM13" s="17">
        <v>2.84444316381588E-3</v>
      </c>
      <c r="BN13" s="17">
        <v>2.8652993131982E-3</v>
      </c>
      <c r="BO13" s="17">
        <v>1.13259126057287E-2</v>
      </c>
      <c r="BP13" s="17"/>
      <c r="BQ13" s="17">
        <v>4.9041028408079602E-3</v>
      </c>
      <c r="BR13" s="17">
        <v>5.3534511314803001E-3</v>
      </c>
      <c r="BS13" s="17">
        <v>5.3102018853762398E-3</v>
      </c>
      <c r="BT13" s="17">
        <v>2.70340150674239E-3</v>
      </c>
      <c r="BU13" s="17">
        <v>3.72370036610759E-2</v>
      </c>
      <c r="BV13" s="17">
        <v>1.3647515003335799E-2</v>
      </c>
      <c r="BW13" s="17"/>
      <c r="BX13" s="17">
        <v>6.9605923028696996E-3</v>
      </c>
      <c r="BY13" s="17">
        <v>5.0970345178288096E-3</v>
      </c>
      <c r="BZ13" s="17">
        <v>7.9328446626588198E-3</v>
      </c>
      <c r="CA13" s="17">
        <v>2.31837576967965E-3</v>
      </c>
      <c r="CB13" s="17">
        <v>3.0253805203580099E-2</v>
      </c>
      <c r="CC13" s="17">
        <v>1.4050813239555199E-2</v>
      </c>
    </row>
    <row r="14" spans="2:81" x14ac:dyDescent="0.35">
      <c r="B14" s="18" t="s">
        <v>171</v>
      </c>
      <c r="C14" s="19">
        <v>1.78922403666084E-2</v>
      </c>
      <c r="D14" s="19">
        <v>1.31760335347805E-2</v>
      </c>
      <c r="E14" s="19">
        <v>2.2568283964984299E-2</v>
      </c>
      <c r="F14" s="19"/>
      <c r="G14" s="19">
        <v>2.1032556940410001E-2</v>
      </c>
      <c r="H14" s="19">
        <v>2.38699243852009E-2</v>
      </c>
      <c r="I14" s="19">
        <v>2.2939266599328999E-2</v>
      </c>
      <c r="J14" s="19">
        <v>1.4680039610109E-2</v>
      </c>
      <c r="K14" s="19">
        <v>1.15416409376503E-2</v>
      </c>
      <c r="L14" s="19">
        <v>1.36939362334849E-2</v>
      </c>
      <c r="M14" s="19"/>
      <c r="N14" s="19">
        <v>9.5853475674754808E-3</v>
      </c>
      <c r="O14" s="19">
        <v>1.5983552692820001E-2</v>
      </c>
      <c r="P14" s="19">
        <v>1.47738720209812E-2</v>
      </c>
      <c r="Q14" s="19">
        <v>3.2274414132409501E-2</v>
      </c>
      <c r="R14" s="19"/>
      <c r="S14" s="19">
        <v>1.51383319983611E-2</v>
      </c>
      <c r="T14" s="19">
        <v>1.2989857102956E-2</v>
      </c>
      <c r="U14" s="19">
        <v>2.4468562677797599E-2</v>
      </c>
      <c r="V14" s="19">
        <v>2.2908020340978798E-2</v>
      </c>
      <c r="W14" s="19">
        <v>1.17715163154178E-2</v>
      </c>
      <c r="X14" s="19">
        <v>2.13759161082984E-2</v>
      </c>
      <c r="Y14" s="19">
        <v>2.33426522146476E-2</v>
      </c>
      <c r="Z14" s="19">
        <v>6.8257544098749203E-3</v>
      </c>
      <c r="AA14" s="19">
        <v>1.2712656355114199E-2</v>
      </c>
      <c r="AB14" s="19">
        <v>1.72149846449288E-2</v>
      </c>
      <c r="AC14" s="19">
        <v>2.8708477208403201E-2</v>
      </c>
      <c r="AD14" s="19">
        <v>2.7752513533834799E-2</v>
      </c>
      <c r="AE14" s="19"/>
      <c r="AF14" s="19">
        <v>1.60331248532459E-2</v>
      </c>
      <c r="AG14" s="19">
        <v>1.90321167888334E-2</v>
      </c>
      <c r="AH14" s="19">
        <v>2.55793908170866E-2</v>
      </c>
      <c r="AI14" s="19">
        <v>2.80205888741876E-2</v>
      </c>
      <c r="AJ14" s="19"/>
      <c r="AK14" s="19">
        <v>2.77021362618378E-2</v>
      </c>
      <c r="AL14" s="19">
        <v>2.2863797259694198E-2</v>
      </c>
      <c r="AM14" s="19"/>
      <c r="AN14" s="19">
        <v>2.0692140496341601E-2</v>
      </c>
      <c r="AO14" s="19">
        <v>1.7146783940637698E-2</v>
      </c>
      <c r="AP14" s="19">
        <v>2.76947348711622E-2</v>
      </c>
      <c r="AQ14" s="19">
        <v>1.4836710412957E-2</v>
      </c>
      <c r="AR14" s="19">
        <v>4.7258266300503702E-3</v>
      </c>
      <c r="AS14" s="19">
        <v>2.3559218969443799E-2</v>
      </c>
      <c r="AT14" s="19"/>
      <c r="AU14" s="19">
        <v>1.4740706787409999E-2</v>
      </c>
      <c r="AV14" s="19">
        <v>2.2551710007516101E-2</v>
      </c>
      <c r="AW14" s="19"/>
      <c r="AX14" s="19">
        <v>1.9565981623622199E-2</v>
      </c>
      <c r="AY14" s="19">
        <v>1.74994064223227E-2</v>
      </c>
      <c r="AZ14" s="19"/>
      <c r="BA14" s="19">
        <v>1.5443558600956199E-2</v>
      </c>
      <c r="BB14" s="19">
        <v>2.8768336563772801E-2</v>
      </c>
      <c r="BC14" s="19"/>
      <c r="BD14" s="19">
        <v>1.5664386227495899E-2</v>
      </c>
      <c r="BE14" s="19"/>
      <c r="BF14" s="19">
        <v>1.35823812576623E-2</v>
      </c>
      <c r="BG14" s="19"/>
      <c r="BH14" s="19">
        <v>2.2099828636143501E-2</v>
      </c>
      <c r="BI14" s="19"/>
      <c r="BJ14" s="19">
        <v>2.39895710096984E-2</v>
      </c>
      <c r="BK14" s="19"/>
      <c r="BL14" s="19">
        <v>4.1380857572229E-2</v>
      </c>
      <c r="BM14" s="19">
        <v>4.2170661578216197E-3</v>
      </c>
      <c r="BN14" s="19">
        <v>1.6272282619081899E-2</v>
      </c>
      <c r="BO14" s="19">
        <v>2.4596657541414199E-2</v>
      </c>
      <c r="BP14" s="19"/>
      <c r="BQ14" s="19">
        <v>7.35942925210494E-3</v>
      </c>
      <c r="BR14" s="19">
        <v>1.3168382516934E-2</v>
      </c>
      <c r="BS14" s="19">
        <v>1.9637536427276701E-2</v>
      </c>
      <c r="BT14" s="19">
        <v>8.1744176693958094E-3</v>
      </c>
      <c r="BU14" s="19">
        <v>3.0622173239838499E-2</v>
      </c>
      <c r="BV14" s="19">
        <v>4.1426466547085601E-2</v>
      </c>
      <c r="BW14" s="19"/>
      <c r="BX14" s="19">
        <v>1.0725290040072499E-2</v>
      </c>
      <c r="BY14" s="19">
        <v>1.45094747734811E-2</v>
      </c>
      <c r="BZ14" s="19">
        <v>1.34360869187003E-2</v>
      </c>
      <c r="CA14" s="19">
        <v>9.3269666122658707E-3</v>
      </c>
      <c r="CB14" s="19">
        <v>1.5930048986053699E-2</v>
      </c>
      <c r="CC14" s="19">
        <v>6.0776852403178899E-2</v>
      </c>
    </row>
    <row r="15" spans="2:81" x14ac:dyDescent="0.35">
      <c r="B15" s="16" t="s">
        <v>633</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CC19"/>
  <sheetViews>
    <sheetView showGridLines="0" topLeftCell="A7"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576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3553</v>
      </c>
      <c r="D7" s="10">
        <v>1722</v>
      </c>
      <c r="E7" s="10">
        <v>1823</v>
      </c>
      <c r="F7" s="10"/>
      <c r="G7" s="10">
        <v>488</v>
      </c>
      <c r="H7" s="10">
        <v>541</v>
      </c>
      <c r="I7" s="10">
        <v>589</v>
      </c>
      <c r="J7" s="10">
        <v>599</v>
      </c>
      <c r="K7" s="10">
        <v>541</v>
      </c>
      <c r="L7" s="10">
        <v>795</v>
      </c>
      <c r="M7" s="10"/>
      <c r="N7" s="10">
        <v>1005</v>
      </c>
      <c r="O7" s="10">
        <v>912</v>
      </c>
      <c r="P7" s="10">
        <v>763</v>
      </c>
      <c r="Q7" s="10">
        <v>858</v>
      </c>
      <c r="R7" s="10"/>
      <c r="S7" s="10">
        <v>509</v>
      </c>
      <c r="T7" s="10">
        <v>484</v>
      </c>
      <c r="U7" s="10">
        <v>261</v>
      </c>
      <c r="V7" s="10">
        <v>296</v>
      </c>
      <c r="W7" s="10">
        <v>254</v>
      </c>
      <c r="X7" s="10">
        <v>288</v>
      </c>
      <c r="Y7" s="10">
        <v>295</v>
      </c>
      <c r="Z7" s="10">
        <v>154</v>
      </c>
      <c r="AA7" s="10">
        <v>400</v>
      </c>
      <c r="AB7" s="10">
        <v>322</v>
      </c>
      <c r="AC7" s="10">
        <v>184</v>
      </c>
      <c r="AD7" s="10">
        <v>106</v>
      </c>
      <c r="AE7" s="10"/>
      <c r="AF7" s="10">
        <v>2734</v>
      </c>
      <c r="AG7" s="10">
        <v>292</v>
      </c>
      <c r="AH7" s="10">
        <v>169</v>
      </c>
      <c r="AI7" s="10">
        <v>105</v>
      </c>
      <c r="AJ7" s="10"/>
      <c r="AK7" s="10">
        <v>253</v>
      </c>
      <c r="AL7" s="10">
        <v>317</v>
      </c>
      <c r="AM7" s="10"/>
      <c r="AN7" s="10">
        <v>889</v>
      </c>
      <c r="AO7" s="10">
        <v>969</v>
      </c>
      <c r="AP7" s="10">
        <v>451</v>
      </c>
      <c r="AQ7" s="10">
        <v>652</v>
      </c>
      <c r="AR7" s="10">
        <v>414</v>
      </c>
      <c r="AS7" s="10">
        <v>177</v>
      </c>
      <c r="AT7" s="10"/>
      <c r="AU7" s="10">
        <v>2119</v>
      </c>
      <c r="AV7" s="10">
        <v>1427</v>
      </c>
      <c r="AW7" s="10"/>
      <c r="AX7" s="10">
        <v>685</v>
      </c>
      <c r="AY7" s="10">
        <v>2868</v>
      </c>
      <c r="AZ7" s="10"/>
      <c r="BA7" s="10">
        <v>2980</v>
      </c>
      <c r="BB7" s="10">
        <v>560</v>
      </c>
      <c r="BC7" s="10"/>
      <c r="BD7" s="10">
        <v>2131</v>
      </c>
      <c r="BE7" s="10"/>
      <c r="BF7" s="10">
        <v>1929</v>
      </c>
      <c r="BG7" s="10"/>
      <c r="BH7" s="10">
        <v>252</v>
      </c>
      <c r="BI7" s="10"/>
      <c r="BJ7" s="10">
        <v>137</v>
      </c>
      <c r="BK7" s="10"/>
      <c r="BL7" s="10">
        <v>417</v>
      </c>
      <c r="BM7" s="10">
        <v>1053</v>
      </c>
      <c r="BN7" s="10">
        <v>1102</v>
      </c>
      <c r="BO7" s="10">
        <v>981</v>
      </c>
      <c r="BP7" s="10"/>
      <c r="BQ7" s="10">
        <v>1176</v>
      </c>
      <c r="BR7" s="10">
        <v>758</v>
      </c>
      <c r="BS7" s="10">
        <v>426</v>
      </c>
      <c r="BT7" s="10">
        <v>337</v>
      </c>
      <c r="BU7" s="10">
        <v>194</v>
      </c>
      <c r="BV7" s="10">
        <v>444</v>
      </c>
      <c r="BW7" s="10"/>
      <c r="BX7" s="10">
        <v>839</v>
      </c>
      <c r="BY7" s="10">
        <v>623</v>
      </c>
      <c r="BZ7" s="10">
        <v>785</v>
      </c>
      <c r="CA7" s="10">
        <v>391</v>
      </c>
      <c r="CB7" s="10">
        <v>233</v>
      </c>
      <c r="CC7" s="10">
        <v>208</v>
      </c>
    </row>
    <row r="8" spans="2:81" ht="30" customHeight="1" x14ac:dyDescent="0.35">
      <c r="B8" s="11" t="s">
        <v>20</v>
      </c>
      <c r="C8" s="11">
        <v>3553</v>
      </c>
      <c r="D8" s="11">
        <v>1750</v>
      </c>
      <c r="E8" s="11">
        <v>1796</v>
      </c>
      <c r="F8" s="11"/>
      <c r="G8" s="11">
        <v>499</v>
      </c>
      <c r="H8" s="11">
        <v>599</v>
      </c>
      <c r="I8" s="11">
        <v>613</v>
      </c>
      <c r="J8" s="11">
        <v>588</v>
      </c>
      <c r="K8" s="11">
        <v>504</v>
      </c>
      <c r="L8" s="11">
        <v>750</v>
      </c>
      <c r="M8" s="11"/>
      <c r="N8" s="11">
        <v>970</v>
      </c>
      <c r="O8" s="11">
        <v>911</v>
      </c>
      <c r="P8" s="11">
        <v>787</v>
      </c>
      <c r="Q8" s="11">
        <v>870</v>
      </c>
      <c r="R8" s="11"/>
      <c r="S8" s="11">
        <v>505</v>
      </c>
      <c r="T8" s="11">
        <v>460</v>
      </c>
      <c r="U8" s="11">
        <v>285</v>
      </c>
      <c r="V8" s="11">
        <v>321</v>
      </c>
      <c r="W8" s="11">
        <v>255</v>
      </c>
      <c r="X8" s="11">
        <v>318</v>
      </c>
      <c r="Y8" s="11">
        <v>282</v>
      </c>
      <c r="Z8" s="11">
        <v>145</v>
      </c>
      <c r="AA8" s="11">
        <v>390</v>
      </c>
      <c r="AB8" s="11">
        <v>313</v>
      </c>
      <c r="AC8" s="11">
        <v>177</v>
      </c>
      <c r="AD8" s="11">
        <v>102</v>
      </c>
      <c r="AE8" s="11"/>
      <c r="AF8" s="11">
        <v>2750</v>
      </c>
      <c r="AG8" s="11">
        <v>283</v>
      </c>
      <c r="AH8" s="11">
        <v>163</v>
      </c>
      <c r="AI8" s="11">
        <v>101</v>
      </c>
      <c r="AJ8" s="11"/>
      <c r="AK8" s="11">
        <v>257</v>
      </c>
      <c r="AL8" s="11">
        <v>316</v>
      </c>
      <c r="AM8" s="11"/>
      <c r="AN8" s="11">
        <v>915</v>
      </c>
      <c r="AO8" s="11">
        <v>958</v>
      </c>
      <c r="AP8" s="11">
        <v>454</v>
      </c>
      <c r="AQ8" s="11">
        <v>645</v>
      </c>
      <c r="AR8" s="11">
        <v>403</v>
      </c>
      <c r="AS8" s="11">
        <v>177</v>
      </c>
      <c r="AT8" s="11"/>
      <c r="AU8" s="11">
        <v>2099</v>
      </c>
      <c r="AV8" s="11">
        <v>1447</v>
      </c>
      <c r="AW8" s="11"/>
      <c r="AX8" s="11">
        <v>675</v>
      </c>
      <c r="AY8" s="11">
        <v>2878</v>
      </c>
      <c r="AZ8" s="11"/>
      <c r="BA8" s="11">
        <v>2962</v>
      </c>
      <c r="BB8" s="11">
        <v>579</v>
      </c>
      <c r="BC8" s="11"/>
      <c r="BD8" s="11">
        <v>2129</v>
      </c>
      <c r="BE8" s="11"/>
      <c r="BF8" s="11">
        <v>1937</v>
      </c>
      <c r="BG8" s="11"/>
      <c r="BH8" s="11">
        <v>244</v>
      </c>
      <c r="BI8" s="11"/>
      <c r="BJ8" s="11">
        <v>131</v>
      </c>
      <c r="BK8" s="11"/>
      <c r="BL8" s="11">
        <v>416</v>
      </c>
      <c r="BM8" s="11">
        <v>1072</v>
      </c>
      <c r="BN8" s="11">
        <v>1077</v>
      </c>
      <c r="BO8" s="11">
        <v>989</v>
      </c>
      <c r="BP8" s="11"/>
      <c r="BQ8" s="11">
        <v>1186</v>
      </c>
      <c r="BR8" s="11">
        <v>749</v>
      </c>
      <c r="BS8" s="11">
        <v>427</v>
      </c>
      <c r="BT8" s="11">
        <v>335</v>
      </c>
      <c r="BU8" s="11">
        <v>194</v>
      </c>
      <c r="BV8" s="11">
        <v>448</v>
      </c>
      <c r="BW8" s="11"/>
      <c r="BX8" s="11">
        <v>850</v>
      </c>
      <c r="BY8" s="11">
        <v>622</v>
      </c>
      <c r="BZ8" s="11">
        <v>782</v>
      </c>
      <c r="CA8" s="11">
        <v>391</v>
      </c>
      <c r="CB8" s="11">
        <v>236</v>
      </c>
      <c r="CC8" s="11">
        <v>209</v>
      </c>
    </row>
    <row r="9" spans="2:81" ht="29" x14ac:dyDescent="0.35">
      <c r="B9" s="18" t="s">
        <v>568</v>
      </c>
      <c r="C9" s="17">
        <v>0.30947732624475699</v>
      </c>
      <c r="D9" s="17">
        <v>0.32598455279212601</v>
      </c>
      <c r="E9" s="17">
        <v>0.29309401367037002</v>
      </c>
      <c r="F9" s="17"/>
      <c r="G9" s="17">
        <v>0.34986188695269599</v>
      </c>
      <c r="H9" s="17">
        <v>0.39149523614909998</v>
      </c>
      <c r="I9" s="17">
        <v>0.28570961809219902</v>
      </c>
      <c r="J9" s="17">
        <v>0.26440963084007202</v>
      </c>
      <c r="K9" s="17">
        <v>0.26063684315797803</v>
      </c>
      <c r="L9" s="17">
        <v>0.30475151304846798</v>
      </c>
      <c r="M9" s="17"/>
      <c r="N9" s="17">
        <v>0.36295421084632101</v>
      </c>
      <c r="O9" s="17">
        <v>0.26089723574082702</v>
      </c>
      <c r="P9" s="17">
        <v>0.29438597499540498</v>
      </c>
      <c r="Q9" s="17">
        <v>0.315171515745238</v>
      </c>
      <c r="R9" s="17"/>
      <c r="S9" s="17">
        <v>0.38771055805683702</v>
      </c>
      <c r="T9" s="17">
        <v>0.267039369273321</v>
      </c>
      <c r="U9" s="17">
        <v>0.31785404543061901</v>
      </c>
      <c r="V9" s="17">
        <v>0.29248833174876898</v>
      </c>
      <c r="W9" s="17">
        <v>0.26592513617868901</v>
      </c>
      <c r="X9" s="17">
        <v>0.298238139745088</v>
      </c>
      <c r="Y9" s="17">
        <v>0.34058004215236098</v>
      </c>
      <c r="Z9" s="17">
        <v>0.289556155388138</v>
      </c>
      <c r="AA9" s="17">
        <v>0.32095212779214299</v>
      </c>
      <c r="AB9" s="17">
        <v>0.30050971483821698</v>
      </c>
      <c r="AC9" s="17">
        <v>0.24704081782531501</v>
      </c>
      <c r="AD9" s="17">
        <v>0.32146826173899301</v>
      </c>
      <c r="AE9" s="17"/>
      <c r="AF9" s="17">
        <v>0.31031193126470802</v>
      </c>
      <c r="AG9" s="17">
        <v>0.300244647243673</v>
      </c>
      <c r="AH9" s="17">
        <v>0.23893827322251199</v>
      </c>
      <c r="AI9" s="17">
        <v>0.28615364309637598</v>
      </c>
      <c r="AJ9" s="17"/>
      <c r="AK9" s="17">
        <v>0.364561069349367</v>
      </c>
      <c r="AL9" s="17">
        <v>0.32405429550075898</v>
      </c>
      <c r="AM9" s="17"/>
      <c r="AN9" s="17">
        <v>0.412780139657905</v>
      </c>
      <c r="AO9" s="17">
        <v>0.29219229164541899</v>
      </c>
      <c r="AP9" s="17">
        <v>0.28046448173956101</v>
      </c>
      <c r="AQ9" s="17">
        <v>0.24499799328797101</v>
      </c>
      <c r="AR9" s="17">
        <v>0.26486117228338002</v>
      </c>
      <c r="AS9" s="17">
        <v>0.27610275969343401</v>
      </c>
      <c r="AT9" s="17"/>
      <c r="AU9" s="17">
        <v>0.323973308173507</v>
      </c>
      <c r="AV9" s="17">
        <v>0.28933537237321599</v>
      </c>
      <c r="AW9" s="17"/>
      <c r="AX9" s="17">
        <v>0.27673680713948001</v>
      </c>
      <c r="AY9" s="17">
        <v>0.31716166048948802</v>
      </c>
      <c r="AZ9" s="17"/>
      <c r="BA9" s="17">
        <v>0.28992510219124601</v>
      </c>
      <c r="BB9" s="17">
        <v>0.40959652222864101</v>
      </c>
      <c r="BC9" s="17"/>
      <c r="BD9" s="17">
        <v>0.38735277654147798</v>
      </c>
      <c r="BE9" s="17"/>
      <c r="BF9" s="17">
        <v>0.37355785478238701</v>
      </c>
      <c r="BG9" s="17"/>
      <c r="BH9" s="17">
        <v>0.32430162304844601</v>
      </c>
      <c r="BI9" s="17"/>
      <c r="BJ9" s="17">
        <v>0.24498586589605101</v>
      </c>
      <c r="BK9" s="17"/>
      <c r="BL9" s="17">
        <v>8.4013747191272498E-2</v>
      </c>
      <c r="BM9" s="17">
        <v>0.55610899563341998</v>
      </c>
      <c r="BN9" s="17">
        <v>0.26892625841149898</v>
      </c>
      <c r="BO9" s="17">
        <v>0.18117934707828801</v>
      </c>
      <c r="BP9" s="17"/>
      <c r="BQ9" s="17">
        <v>0.31377582409051802</v>
      </c>
      <c r="BR9" s="17">
        <v>0.38196328907988403</v>
      </c>
      <c r="BS9" s="17">
        <v>0.289096120307056</v>
      </c>
      <c r="BT9" s="17">
        <v>0.31099408117494698</v>
      </c>
      <c r="BU9" s="17">
        <v>0.21541678649693499</v>
      </c>
      <c r="BV9" s="17">
        <v>0.25449324148712399</v>
      </c>
      <c r="BW9" s="17"/>
      <c r="BX9" s="17">
        <v>0.33403202878878802</v>
      </c>
      <c r="BY9" s="17">
        <v>0.39038634542140199</v>
      </c>
      <c r="BZ9" s="17">
        <v>0.31377793278720301</v>
      </c>
      <c r="CA9" s="17">
        <v>0.33728329597263601</v>
      </c>
      <c r="CB9" s="17">
        <v>0.23045272004758099</v>
      </c>
      <c r="CC9" s="17">
        <v>0.19998666494157499</v>
      </c>
    </row>
    <row r="10" spans="2:81" ht="29" x14ac:dyDescent="0.35">
      <c r="B10" s="18" t="s">
        <v>569</v>
      </c>
      <c r="C10" s="17">
        <v>0.42848317390625301</v>
      </c>
      <c r="D10" s="17">
        <v>0.43514631513517799</v>
      </c>
      <c r="E10" s="17">
        <v>0.42282407171616598</v>
      </c>
      <c r="F10" s="17"/>
      <c r="G10" s="17">
        <v>0.404218392085613</v>
      </c>
      <c r="H10" s="17">
        <v>0.34463224919816898</v>
      </c>
      <c r="I10" s="17">
        <v>0.45858668090365401</v>
      </c>
      <c r="J10" s="17">
        <v>0.453918087467092</v>
      </c>
      <c r="K10" s="17">
        <v>0.44215014995657198</v>
      </c>
      <c r="L10" s="17">
        <v>0.45780868987326701</v>
      </c>
      <c r="M10" s="17"/>
      <c r="N10" s="17">
        <v>0.42519481861751801</v>
      </c>
      <c r="O10" s="17">
        <v>0.44936041869798798</v>
      </c>
      <c r="P10" s="17">
        <v>0.43384603185894299</v>
      </c>
      <c r="Q10" s="17">
        <v>0.40609421113501498</v>
      </c>
      <c r="R10" s="17"/>
      <c r="S10" s="17">
        <v>0.40631658300594498</v>
      </c>
      <c r="T10" s="17">
        <v>0.44333066964712697</v>
      </c>
      <c r="U10" s="17">
        <v>0.43928332577360601</v>
      </c>
      <c r="V10" s="17">
        <v>0.45496457743782798</v>
      </c>
      <c r="W10" s="17">
        <v>0.46392334578833</v>
      </c>
      <c r="X10" s="17">
        <v>0.44943501443373901</v>
      </c>
      <c r="Y10" s="17">
        <v>0.38855685589309102</v>
      </c>
      <c r="Z10" s="17">
        <v>0.43649346525773097</v>
      </c>
      <c r="AA10" s="17">
        <v>0.44546344127369097</v>
      </c>
      <c r="AB10" s="17">
        <v>0.38246362429578601</v>
      </c>
      <c r="AC10" s="17">
        <v>0.45183486928900402</v>
      </c>
      <c r="AD10" s="17">
        <v>0.338791870452885</v>
      </c>
      <c r="AE10" s="17"/>
      <c r="AF10" s="17">
        <v>0.43550114948622398</v>
      </c>
      <c r="AG10" s="17">
        <v>0.391830197984258</v>
      </c>
      <c r="AH10" s="17">
        <v>0.47801363640135702</v>
      </c>
      <c r="AI10" s="17">
        <v>0.34989646403383001</v>
      </c>
      <c r="AJ10" s="17"/>
      <c r="AK10" s="17">
        <v>0.39326032003489803</v>
      </c>
      <c r="AL10" s="17">
        <v>0.40837735171585798</v>
      </c>
      <c r="AM10" s="17"/>
      <c r="AN10" s="17">
        <v>0.37153812037610401</v>
      </c>
      <c r="AO10" s="17">
        <v>0.45021432277677798</v>
      </c>
      <c r="AP10" s="17">
        <v>0.43831937620543798</v>
      </c>
      <c r="AQ10" s="17">
        <v>0.44807066405609802</v>
      </c>
      <c r="AR10" s="17">
        <v>0.45896645815299902</v>
      </c>
      <c r="AS10" s="17">
        <v>0.44170586611205898</v>
      </c>
      <c r="AT10" s="17"/>
      <c r="AU10" s="17">
        <v>0.42847600219561499</v>
      </c>
      <c r="AV10" s="17">
        <v>0.429252600351266</v>
      </c>
      <c r="AW10" s="17"/>
      <c r="AX10" s="17">
        <v>0.42255690142130498</v>
      </c>
      <c r="AY10" s="17">
        <v>0.42987409438779001</v>
      </c>
      <c r="AZ10" s="17"/>
      <c r="BA10" s="17">
        <v>0.44146818991116199</v>
      </c>
      <c r="BB10" s="17">
        <v>0.36659622280885301</v>
      </c>
      <c r="BC10" s="17"/>
      <c r="BD10" s="17">
        <v>0.41698305264642899</v>
      </c>
      <c r="BE10" s="17"/>
      <c r="BF10" s="17">
        <v>0.42113433802032202</v>
      </c>
      <c r="BG10" s="17"/>
      <c r="BH10" s="17">
        <v>0.397087417738411</v>
      </c>
      <c r="BI10" s="17"/>
      <c r="BJ10" s="17">
        <v>0.44422614331530502</v>
      </c>
      <c r="BK10" s="17"/>
      <c r="BL10" s="17">
        <v>0.32044537894242697</v>
      </c>
      <c r="BM10" s="17">
        <v>0.36585116317306299</v>
      </c>
      <c r="BN10" s="17">
        <v>0.47005712025774199</v>
      </c>
      <c r="BO10" s="17">
        <v>0.49655189168813801</v>
      </c>
      <c r="BP10" s="17"/>
      <c r="BQ10" s="17">
        <v>0.461296922363436</v>
      </c>
      <c r="BR10" s="17">
        <v>0.41293996261400201</v>
      </c>
      <c r="BS10" s="17">
        <v>0.41775053141541502</v>
      </c>
      <c r="BT10" s="17">
        <v>0.45909394117584701</v>
      </c>
      <c r="BU10" s="17">
        <v>0.39400828170289698</v>
      </c>
      <c r="BV10" s="17">
        <v>0.41708185126185598</v>
      </c>
      <c r="BW10" s="17"/>
      <c r="BX10" s="17">
        <v>0.44277227343158898</v>
      </c>
      <c r="BY10" s="17">
        <v>0.42174958321558798</v>
      </c>
      <c r="BZ10" s="17">
        <v>0.42097004478600702</v>
      </c>
      <c r="CA10" s="17">
        <v>0.45427523518205198</v>
      </c>
      <c r="CB10" s="17">
        <v>0.389961886118596</v>
      </c>
      <c r="CC10" s="17">
        <v>0.38729004375360399</v>
      </c>
    </row>
    <row r="11" spans="2:81" ht="29" x14ac:dyDescent="0.35">
      <c r="B11" s="18" t="s">
        <v>570</v>
      </c>
      <c r="C11" s="17">
        <v>0.220606769345884</v>
      </c>
      <c r="D11" s="17">
        <v>0.200284079268154</v>
      </c>
      <c r="E11" s="17">
        <v>0.24023144977494401</v>
      </c>
      <c r="F11" s="17"/>
      <c r="G11" s="17">
        <v>0.18602868735740699</v>
      </c>
      <c r="H11" s="17">
        <v>0.19639170603141001</v>
      </c>
      <c r="I11" s="17">
        <v>0.207346609817259</v>
      </c>
      <c r="J11" s="17">
        <v>0.25227407389323198</v>
      </c>
      <c r="K11" s="17">
        <v>0.263929944618573</v>
      </c>
      <c r="L11" s="17">
        <v>0.21981796031398801</v>
      </c>
      <c r="M11" s="17"/>
      <c r="N11" s="17">
        <v>0.17916774147422099</v>
      </c>
      <c r="O11" s="17">
        <v>0.24892368469380499</v>
      </c>
      <c r="P11" s="17">
        <v>0.23104526514509799</v>
      </c>
      <c r="Q11" s="17">
        <v>0.225550587628637</v>
      </c>
      <c r="R11" s="17"/>
      <c r="S11" s="17">
        <v>0.140411134866823</v>
      </c>
      <c r="T11" s="17">
        <v>0.25761315688233699</v>
      </c>
      <c r="U11" s="17">
        <v>0.206419113792463</v>
      </c>
      <c r="V11" s="17">
        <v>0.235853912145077</v>
      </c>
      <c r="W11" s="17">
        <v>0.242819904890437</v>
      </c>
      <c r="X11" s="17">
        <v>0.194978341145289</v>
      </c>
      <c r="Y11" s="17">
        <v>0.22936102032799</v>
      </c>
      <c r="Z11" s="17">
        <v>0.23212177424889499</v>
      </c>
      <c r="AA11" s="17">
        <v>0.188560686658063</v>
      </c>
      <c r="AB11" s="17">
        <v>0.27325070192016998</v>
      </c>
      <c r="AC11" s="17">
        <v>0.25880500916939397</v>
      </c>
      <c r="AD11" s="17">
        <v>0.32128120972566399</v>
      </c>
      <c r="AE11" s="17"/>
      <c r="AF11" s="17">
        <v>0.21375277037593299</v>
      </c>
      <c r="AG11" s="17">
        <v>0.262624248540753</v>
      </c>
      <c r="AH11" s="17">
        <v>0.24841138968874699</v>
      </c>
      <c r="AI11" s="17">
        <v>0.34531293342224101</v>
      </c>
      <c r="AJ11" s="17"/>
      <c r="AK11" s="17">
        <v>0.18104147047848099</v>
      </c>
      <c r="AL11" s="17">
        <v>0.225158571938915</v>
      </c>
      <c r="AM11" s="17"/>
      <c r="AN11" s="17">
        <v>0.16757237609828299</v>
      </c>
      <c r="AO11" s="17">
        <v>0.21920122043138901</v>
      </c>
      <c r="AP11" s="17">
        <v>0.22911623278639501</v>
      </c>
      <c r="AQ11" s="17">
        <v>0.25914710174738398</v>
      </c>
      <c r="AR11" s="17">
        <v>0.25917659772297202</v>
      </c>
      <c r="AS11" s="17">
        <v>0.25340268164277702</v>
      </c>
      <c r="AT11" s="17"/>
      <c r="AU11" s="17">
        <v>0.21132763281042499</v>
      </c>
      <c r="AV11" s="17">
        <v>0.23292882541907101</v>
      </c>
      <c r="AW11" s="17"/>
      <c r="AX11" s="17">
        <v>0.261151047648985</v>
      </c>
      <c r="AY11" s="17">
        <v>0.21109086078039699</v>
      </c>
      <c r="AZ11" s="17"/>
      <c r="BA11" s="17">
        <v>0.23282981846213699</v>
      </c>
      <c r="BB11" s="17">
        <v>0.15625634355529999</v>
      </c>
      <c r="BC11" s="17"/>
      <c r="BD11" s="17">
        <v>0.16372860667955999</v>
      </c>
      <c r="BE11" s="17"/>
      <c r="BF11" s="17">
        <v>0.17121773795155801</v>
      </c>
      <c r="BG11" s="17"/>
      <c r="BH11" s="17">
        <v>0.23063905820556499</v>
      </c>
      <c r="BI11" s="17"/>
      <c r="BJ11" s="17">
        <v>0.27446119802060298</v>
      </c>
      <c r="BK11" s="17"/>
      <c r="BL11" s="17">
        <v>0.508042174440128</v>
      </c>
      <c r="BM11" s="17">
        <v>6.0767980913844097E-2</v>
      </c>
      <c r="BN11" s="17">
        <v>0.22714608490597399</v>
      </c>
      <c r="BO11" s="17">
        <v>0.265792546270185</v>
      </c>
      <c r="BP11" s="17"/>
      <c r="BQ11" s="17">
        <v>0.18717328840141301</v>
      </c>
      <c r="BR11" s="17">
        <v>0.17718676989495</v>
      </c>
      <c r="BS11" s="17">
        <v>0.240066158508529</v>
      </c>
      <c r="BT11" s="17">
        <v>0.206029904602262</v>
      </c>
      <c r="BU11" s="17">
        <v>0.33218602890316701</v>
      </c>
      <c r="BV11" s="17">
        <v>0.27172855501899401</v>
      </c>
      <c r="BW11" s="17"/>
      <c r="BX11" s="17">
        <v>0.18076069463639599</v>
      </c>
      <c r="BY11" s="17">
        <v>0.157181804672195</v>
      </c>
      <c r="BZ11" s="17">
        <v>0.22618700875195599</v>
      </c>
      <c r="CA11" s="17">
        <v>0.187953982283211</v>
      </c>
      <c r="CB11" s="17">
        <v>0.32425112596343297</v>
      </c>
      <c r="CC11" s="17">
        <v>0.33213978177280801</v>
      </c>
    </row>
    <row r="12" spans="2:81" ht="29" x14ac:dyDescent="0.35">
      <c r="B12" s="18" t="s">
        <v>571</v>
      </c>
      <c r="C12" s="17">
        <v>2.0070740754667499E-2</v>
      </c>
      <c r="D12" s="17">
        <v>2.18591556105577E-2</v>
      </c>
      <c r="E12" s="17">
        <v>1.8419365489445502E-2</v>
      </c>
      <c r="F12" s="17"/>
      <c r="G12" s="17">
        <v>2.9146480984103499E-2</v>
      </c>
      <c r="H12" s="17">
        <v>4.7776848194859903E-2</v>
      </c>
      <c r="I12" s="17">
        <v>1.8614347985522299E-2</v>
      </c>
      <c r="J12" s="17">
        <v>9.5269837803491995E-3</v>
      </c>
      <c r="K12" s="17">
        <v>1.26934438538884E-2</v>
      </c>
      <c r="L12" s="17">
        <v>6.3359549726544001E-3</v>
      </c>
      <c r="M12" s="17"/>
      <c r="N12" s="17">
        <v>2.20816032006638E-2</v>
      </c>
      <c r="O12" s="17">
        <v>1.6355861439520801E-2</v>
      </c>
      <c r="P12" s="17">
        <v>2.3633924115192901E-2</v>
      </c>
      <c r="Q12" s="17">
        <v>1.8845514315490398E-2</v>
      </c>
      <c r="R12" s="17"/>
      <c r="S12" s="17">
        <v>4.1865073664177299E-2</v>
      </c>
      <c r="T12" s="17">
        <v>1.4757457489071601E-2</v>
      </c>
      <c r="U12" s="17">
        <v>1.22891015411622E-2</v>
      </c>
      <c r="V12" s="17">
        <v>3.6917911873540002E-3</v>
      </c>
      <c r="W12" s="17">
        <v>1.5611619262670099E-2</v>
      </c>
      <c r="X12" s="17">
        <v>2.1843265889508499E-2</v>
      </c>
      <c r="Y12" s="17">
        <v>1.4580659820483E-2</v>
      </c>
      <c r="Z12" s="17">
        <v>3.5762150970233303E-2</v>
      </c>
      <c r="AA12" s="17">
        <v>2.2865313527808101E-2</v>
      </c>
      <c r="AB12" s="17">
        <v>2.1593774141061499E-2</v>
      </c>
      <c r="AC12" s="17">
        <v>1.56946843562638E-2</v>
      </c>
      <c r="AD12" s="17">
        <v>0</v>
      </c>
      <c r="AE12" s="17"/>
      <c r="AF12" s="17">
        <v>1.939160883708E-2</v>
      </c>
      <c r="AG12" s="17">
        <v>2.3873110539511098E-2</v>
      </c>
      <c r="AH12" s="17">
        <v>1.7073854767664501E-2</v>
      </c>
      <c r="AI12" s="17">
        <v>0</v>
      </c>
      <c r="AJ12" s="17"/>
      <c r="AK12" s="17">
        <v>3.29472296769934E-2</v>
      </c>
      <c r="AL12" s="17">
        <v>2.00944449029004E-2</v>
      </c>
      <c r="AM12" s="17"/>
      <c r="AN12" s="17">
        <v>2.5382322525044701E-2</v>
      </c>
      <c r="AO12" s="17">
        <v>2.54117680911E-2</v>
      </c>
      <c r="AP12" s="17">
        <v>2.0751910172763701E-2</v>
      </c>
      <c r="AQ12" s="17">
        <v>1.2999002310164501E-2</v>
      </c>
      <c r="AR12" s="17">
        <v>1.2175645301967301E-2</v>
      </c>
      <c r="AS12" s="17">
        <v>5.86766913997474E-3</v>
      </c>
      <c r="AT12" s="17"/>
      <c r="AU12" s="17">
        <v>1.94323141308528E-2</v>
      </c>
      <c r="AV12" s="17">
        <v>2.10947253609058E-2</v>
      </c>
      <c r="AW12" s="17"/>
      <c r="AX12" s="17">
        <v>1.1815842383735099E-2</v>
      </c>
      <c r="AY12" s="17">
        <v>2.2008199291429199E-2</v>
      </c>
      <c r="AZ12" s="17"/>
      <c r="BA12" s="17">
        <v>1.6184603434970701E-2</v>
      </c>
      <c r="BB12" s="17">
        <v>4.0403789075396802E-2</v>
      </c>
      <c r="BC12" s="17"/>
      <c r="BD12" s="17">
        <v>1.3525326728223199E-2</v>
      </c>
      <c r="BE12" s="17"/>
      <c r="BF12" s="17">
        <v>1.5320137020548E-2</v>
      </c>
      <c r="BG12" s="17"/>
      <c r="BH12" s="17">
        <v>2.3090243434047801E-2</v>
      </c>
      <c r="BI12" s="17"/>
      <c r="BJ12" s="17">
        <v>1.45908532762252E-2</v>
      </c>
      <c r="BK12" s="17"/>
      <c r="BL12" s="17">
        <v>3.4531922794980997E-2</v>
      </c>
      <c r="BM12" s="17">
        <v>1.13924538604254E-2</v>
      </c>
      <c r="BN12" s="17">
        <v>1.5403261421054099E-2</v>
      </c>
      <c r="BO12" s="17">
        <v>2.8477289714149701E-2</v>
      </c>
      <c r="BP12" s="17"/>
      <c r="BQ12" s="17">
        <v>2.60743396380064E-2</v>
      </c>
      <c r="BR12" s="17">
        <v>1.9091421952939301E-2</v>
      </c>
      <c r="BS12" s="17">
        <v>1.0551237820294801E-2</v>
      </c>
      <c r="BT12" s="17">
        <v>1.2138754693151701E-2</v>
      </c>
      <c r="BU12" s="17">
        <v>2.75823355407873E-2</v>
      </c>
      <c r="BV12" s="17">
        <v>1.6494338862214099E-2</v>
      </c>
      <c r="BW12" s="17"/>
      <c r="BX12" s="17">
        <v>2.6947647975404401E-2</v>
      </c>
      <c r="BY12" s="17">
        <v>2.3089131059392799E-2</v>
      </c>
      <c r="BZ12" s="17">
        <v>9.4032487225374894E-3</v>
      </c>
      <c r="CA12" s="17">
        <v>1.2767823441941601E-2</v>
      </c>
      <c r="CB12" s="17">
        <v>2.7726076852160001E-2</v>
      </c>
      <c r="CC12" s="17">
        <v>2.07912450022599E-2</v>
      </c>
    </row>
    <row r="13" spans="2:81" ht="29" x14ac:dyDescent="0.35">
      <c r="B13" s="18" t="s">
        <v>572</v>
      </c>
      <c r="C13" s="17">
        <v>5.09867806542217E-3</v>
      </c>
      <c r="D13" s="17">
        <v>4.8396578899786002E-3</v>
      </c>
      <c r="E13" s="17">
        <v>5.3741615087356098E-3</v>
      </c>
      <c r="F13" s="17"/>
      <c r="G13" s="17">
        <v>1.85516411888829E-2</v>
      </c>
      <c r="H13" s="17">
        <v>3.5103282427227998E-3</v>
      </c>
      <c r="I13" s="17">
        <v>5.0255421691722301E-3</v>
      </c>
      <c r="J13" s="17">
        <v>1.5734056207449599E-3</v>
      </c>
      <c r="K13" s="17">
        <v>3.7587563035124901E-3</v>
      </c>
      <c r="L13" s="17">
        <v>1.1494612511432499E-3</v>
      </c>
      <c r="M13" s="17"/>
      <c r="N13" s="17">
        <v>3.89435719592856E-3</v>
      </c>
      <c r="O13" s="17">
        <v>2.1262260758876999E-3</v>
      </c>
      <c r="P13" s="17">
        <v>7.0610699249989903E-3</v>
      </c>
      <c r="Q13" s="17">
        <v>7.8655826295632499E-3</v>
      </c>
      <c r="R13" s="17"/>
      <c r="S13" s="17">
        <v>8.2348311712881501E-3</v>
      </c>
      <c r="T13" s="17">
        <v>4.1898919189590801E-3</v>
      </c>
      <c r="U13" s="17">
        <v>3.9102940677698296E-3</v>
      </c>
      <c r="V13" s="17">
        <v>0</v>
      </c>
      <c r="W13" s="17">
        <v>3.3835487088292801E-3</v>
      </c>
      <c r="X13" s="17">
        <v>7.6735691130083898E-3</v>
      </c>
      <c r="Y13" s="17">
        <v>7.1322457093754496E-3</v>
      </c>
      <c r="Z13" s="17">
        <v>6.0664541350025801E-3</v>
      </c>
      <c r="AA13" s="17">
        <v>1.2088815172321399E-2</v>
      </c>
      <c r="AB13" s="17">
        <v>0</v>
      </c>
      <c r="AC13" s="17">
        <v>0</v>
      </c>
      <c r="AD13" s="17">
        <v>0</v>
      </c>
      <c r="AE13" s="17"/>
      <c r="AF13" s="17">
        <v>5.7838571817935896E-3</v>
      </c>
      <c r="AG13" s="17">
        <v>0</v>
      </c>
      <c r="AH13" s="17">
        <v>0</v>
      </c>
      <c r="AI13" s="17">
        <v>0</v>
      </c>
      <c r="AJ13" s="17"/>
      <c r="AK13" s="17">
        <v>8.6147253289211596E-3</v>
      </c>
      <c r="AL13" s="17">
        <v>9.0849978114371302E-3</v>
      </c>
      <c r="AM13" s="17"/>
      <c r="AN13" s="17">
        <v>4.2643040608405002E-3</v>
      </c>
      <c r="AO13" s="17">
        <v>0</v>
      </c>
      <c r="AP13" s="17">
        <v>1.0974641192606899E-2</v>
      </c>
      <c r="AQ13" s="17">
        <v>9.8132773049780693E-3</v>
      </c>
      <c r="AR13" s="17">
        <v>2.2921229743298002E-3</v>
      </c>
      <c r="AS13" s="17">
        <v>1.1157391781571199E-2</v>
      </c>
      <c r="AT13" s="17"/>
      <c r="AU13" s="17">
        <v>2.2498825377549E-3</v>
      </c>
      <c r="AV13" s="17">
        <v>8.5469837900390595E-3</v>
      </c>
      <c r="AW13" s="17"/>
      <c r="AX13" s="17">
        <v>4.1362911872138801E-3</v>
      </c>
      <c r="AY13" s="17">
        <v>5.3245542166559297E-3</v>
      </c>
      <c r="AZ13" s="17"/>
      <c r="BA13" s="17">
        <v>3.35298640995592E-3</v>
      </c>
      <c r="BB13" s="17">
        <v>1.0403083468310899E-2</v>
      </c>
      <c r="BC13" s="17"/>
      <c r="BD13" s="17">
        <v>4.2913902289369501E-3</v>
      </c>
      <c r="BE13" s="17"/>
      <c r="BF13" s="17">
        <v>3.6118443462978701E-3</v>
      </c>
      <c r="BG13" s="17"/>
      <c r="BH13" s="17">
        <v>0</v>
      </c>
      <c r="BI13" s="17"/>
      <c r="BJ13" s="17">
        <v>0</v>
      </c>
      <c r="BK13" s="17"/>
      <c r="BL13" s="17">
        <v>1.16008957350108E-2</v>
      </c>
      <c r="BM13" s="17">
        <v>1.85962102215282E-3</v>
      </c>
      <c r="BN13" s="17">
        <v>2.98592621579337E-3</v>
      </c>
      <c r="BO13" s="17">
        <v>8.1752118204468007E-3</v>
      </c>
      <c r="BP13" s="17"/>
      <c r="BQ13" s="17">
        <v>4.2617980495760098E-3</v>
      </c>
      <c r="BR13" s="17">
        <v>4.7811412934628201E-3</v>
      </c>
      <c r="BS13" s="17">
        <v>1.2196104450427001E-2</v>
      </c>
      <c r="BT13" s="17">
        <v>3.32327143784136E-3</v>
      </c>
      <c r="BU13" s="17">
        <v>0</v>
      </c>
      <c r="BV13" s="17">
        <v>4.7697954296061903E-3</v>
      </c>
      <c r="BW13" s="17"/>
      <c r="BX13" s="17">
        <v>4.8624270491922699E-3</v>
      </c>
      <c r="BY13" s="17">
        <v>4.3676239879740404E-3</v>
      </c>
      <c r="BZ13" s="17">
        <v>7.7656336491551499E-3</v>
      </c>
      <c r="CA13" s="17">
        <v>2.8499621526230298E-3</v>
      </c>
      <c r="CB13" s="17">
        <v>7.9372216021418203E-3</v>
      </c>
      <c r="CC13" s="17">
        <v>1.0569863756953801E-2</v>
      </c>
    </row>
    <row r="14" spans="2:81" x14ac:dyDescent="0.35">
      <c r="B14" s="18" t="s">
        <v>171</v>
      </c>
      <c r="C14" s="19">
        <v>1.6263311683016101E-2</v>
      </c>
      <c r="D14" s="19">
        <v>1.18862393040064E-2</v>
      </c>
      <c r="E14" s="19">
        <v>2.00569378403378E-2</v>
      </c>
      <c r="F14" s="19"/>
      <c r="G14" s="19">
        <v>1.21929114312975E-2</v>
      </c>
      <c r="H14" s="19">
        <v>1.6193632183738399E-2</v>
      </c>
      <c r="I14" s="19">
        <v>2.47172010321937E-2</v>
      </c>
      <c r="J14" s="19">
        <v>1.8297818398509198E-2</v>
      </c>
      <c r="K14" s="19">
        <v>1.68308621094766E-2</v>
      </c>
      <c r="L14" s="19">
        <v>1.01364205404792E-2</v>
      </c>
      <c r="M14" s="19"/>
      <c r="N14" s="19">
        <v>6.7072686653472198E-3</v>
      </c>
      <c r="O14" s="19">
        <v>2.2336573351971301E-2</v>
      </c>
      <c r="P14" s="19">
        <v>1.00277339603613E-2</v>
      </c>
      <c r="Q14" s="19">
        <v>2.6472588546056101E-2</v>
      </c>
      <c r="R14" s="19"/>
      <c r="S14" s="19">
        <v>1.54618192349296E-2</v>
      </c>
      <c r="T14" s="19">
        <v>1.3069454789184601E-2</v>
      </c>
      <c r="U14" s="19">
        <v>2.02441193943797E-2</v>
      </c>
      <c r="V14" s="19">
        <v>1.30013874809721E-2</v>
      </c>
      <c r="W14" s="19">
        <v>8.33644517104409E-3</v>
      </c>
      <c r="X14" s="19">
        <v>2.7831669673366099E-2</v>
      </c>
      <c r="Y14" s="19">
        <v>1.9789176096699002E-2</v>
      </c>
      <c r="Z14" s="19">
        <v>0</v>
      </c>
      <c r="AA14" s="19">
        <v>1.0069615575974E-2</v>
      </c>
      <c r="AB14" s="19">
        <v>2.2182184804765501E-2</v>
      </c>
      <c r="AC14" s="19">
        <v>2.6624619360023399E-2</v>
      </c>
      <c r="AD14" s="19">
        <v>1.8458658082457901E-2</v>
      </c>
      <c r="AE14" s="19"/>
      <c r="AF14" s="19">
        <v>1.52586828542614E-2</v>
      </c>
      <c r="AG14" s="19">
        <v>2.1427795691805099E-2</v>
      </c>
      <c r="AH14" s="19">
        <v>1.7562845919718899E-2</v>
      </c>
      <c r="AI14" s="19">
        <v>1.8636959447553302E-2</v>
      </c>
      <c r="AJ14" s="19"/>
      <c r="AK14" s="19">
        <v>1.9575185131340499E-2</v>
      </c>
      <c r="AL14" s="19">
        <v>1.32303381301305E-2</v>
      </c>
      <c r="AM14" s="19"/>
      <c r="AN14" s="19">
        <v>1.84627372818227E-2</v>
      </c>
      <c r="AO14" s="19">
        <v>1.29803970553132E-2</v>
      </c>
      <c r="AP14" s="19">
        <v>2.0373357903235599E-2</v>
      </c>
      <c r="AQ14" s="19">
        <v>2.4971961293403299E-2</v>
      </c>
      <c r="AR14" s="19">
        <v>2.5280035643518699E-3</v>
      </c>
      <c r="AS14" s="19">
        <v>1.1763631630184001E-2</v>
      </c>
      <c r="AT14" s="19"/>
      <c r="AU14" s="19">
        <v>1.4540860151844999E-2</v>
      </c>
      <c r="AV14" s="19">
        <v>1.8841492705503001E-2</v>
      </c>
      <c r="AW14" s="19"/>
      <c r="AX14" s="19">
        <v>2.3603110219281E-2</v>
      </c>
      <c r="AY14" s="19">
        <v>1.4540630834240099E-2</v>
      </c>
      <c r="AZ14" s="19"/>
      <c r="BA14" s="19">
        <v>1.6239299590528299E-2</v>
      </c>
      <c r="BB14" s="19">
        <v>1.6744038863498199E-2</v>
      </c>
      <c r="BC14" s="19"/>
      <c r="BD14" s="19">
        <v>1.4118847175372101E-2</v>
      </c>
      <c r="BE14" s="19"/>
      <c r="BF14" s="19">
        <v>1.51580878788876E-2</v>
      </c>
      <c r="BG14" s="19"/>
      <c r="BH14" s="19">
        <v>2.48816575735302E-2</v>
      </c>
      <c r="BI14" s="19"/>
      <c r="BJ14" s="19">
        <v>2.1735939491815601E-2</v>
      </c>
      <c r="BK14" s="19"/>
      <c r="BL14" s="19">
        <v>4.1365880896180401E-2</v>
      </c>
      <c r="BM14" s="19">
        <v>4.0197853970944802E-3</v>
      </c>
      <c r="BN14" s="19">
        <v>1.5481348787936999E-2</v>
      </c>
      <c r="BO14" s="19">
        <v>1.9823713428791599E-2</v>
      </c>
      <c r="BP14" s="19"/>
      <c r="BQ14" s="19">
        <v>7.4178274570508296E-3</v>
      </c>
      <c r="BR14" s="19">
        <v>4.0374151647617398E-3</v>
      </c>
      <c r="BS14" s="19">
        <v>3.03398474982777E-2</v>
      </c>
      <c r="BT14" s="19">
        <v>8.42004691594978E-3</v>
      </c>
      <c r="BU14" s="19">
        <v>3.0806567356213101E-2</v>
      </c>
      <c r="BV14" s="19">
        <v>3.5432217940204999E-2</v>
      </c>
      <c r="BW14" s="19"/>
      <c r="BX14" s="19">
        <v>1.0624928118629799E-2</v>
      </c>
      <c r="BY14" s="19">
        <v>3.2255116434483501E-3</v>
      </c>
      <c r="BZ14" s="19">
        <v>2.1896131303141299E-2</v>
      </c>
      <c r="CA14" s="19">
        <v>4.8697009675371201E-3</v>
      </c>
      <c r="CB14" s="19">
        <v>1.9670969416088899E-2</v>
      </c>
      <c r="CC14" s="19">
        <v>4.9222400772799602E-2</v>
      </c>
    </row>
    <row r="15" spans="2:81" x14ac:dyDescent="0.35">
      <c r="B15" s="16" t="s">
        <v>633</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CC19"/>
  <sheetViews>
    <sheetView showGridLines="0" topLeftCell="A8"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577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3553</v>
      </c>
      <c r="D7" s="10">
        <v>1722</v>
      </c>
      <c r="E7" s="10">
        <v>1823</v>
      </c>
      <c r="F7" s="10"/>
      <c r="G7" s="10">
        <v>488</v>
      </c>
      <c r="H7" s="10">
        <v>541</v>
      </c>
      <c r="I7" s="10">
        <v>589</v>
      </c>
      <c r="J7" s="10">
        <v>599</v>
      </c>
      <c r="K7" s="10">
        <v>541</v>
      </c>
      <c r="L7" s="10">
        <v>795</v>
      </c>
      <c r="M7" s="10"/>
      <c r="N7" s="10">
        <v>1005</v>
      </c>
      <c r="O7" s="10">
        <v>912</v>
      </c>
      <c r="P7" s="10">
        <v>763</v>
      </c>
      <c r="Q7" s="10">
        <v>858</v>
      </c>
      <c r="R7" s="10"/>
      <c r="S7" s="10">
        <v>509</v>
      </c>
      <c r="T7" s="10">
        <v>484</v>
      </c>
      <c r="U7" s="10">
        <v>261</v>
      </c>
      <c r="V7" s="10">
        <v>296</v>
      </c>
      <c r="W7" s="10">
        <v>254</v>
      </c>
      <c r="X7" s="10">
        <v>288</v>
      </c>
      <c r="Y7" s="10">
        <v>295</v>
      </c>
      <c r="Z7" s="10">
        <v>154</v>
      </c>
      <c r="AA7" s="10">
        <v>400</v>
      </c>
      <c r="AB7" s="10">
        <v>322</v>
      </c>
      <c r="AC7" s="10">
        <v>184</v>
      </c>
      <c r="AD7" s="10">
        <v>106</v>
      </c>
      <c r="AE7" s="10"/>
      <c r="AF7" s="10">
        <v>2734</v>
      </c>
      <c r="AG7" s="10">
        <v>292</v>
      </c>
      <c r="AH7" s="10">
        <v>169</v>
      </c>
      <c r="AI7" s="10">
        <v>105</v>
      </c>
      <c r="AJ7" s="10"/>
      <c r="AK7" s="10">
        <v>253</v>
      </c>
      <c r="AL7" s="10">
        <v>317</v>
      </c>
      <c r="AM7" s="10"/>
      <c r="AN7" s="10">
        <v>889</v>
      </c>
      <c r="AO7" s="10">
        <v>969</v>
      </c>
      <c r="AP7" s="10">
        <v>451</v>
      </c>
      <c r="AQ7" s="10">
        <v>652</v>
      </c>
      <c r="AR7" s="10">
        <v>414</v>
      </c>
      <c r="AS7" s="10">
        <v>177</v>
      </c>
      <c r="AT7" s="10"/>
      <c r="AU7" s="10">
        <v>2119</v>
      </c>
      <c r="AV7" s="10">
        <v>1427</v>
      </c>
      <c r="AW7" s="10"/>
      <c r="AX7" s="10">
        <v>685</v>
      </c>
      <c r="AY7" s="10">
        <v>2868</v>
      </c>
      <c r="AZ7" s="10"/>
      <c r="BA7" s="10">
        <v>2980</v>
      </c>
      <c r="BB7" s="10">
        <v>560</v>
      </c>
      <c r="BC7" s="10"/>
      <c r="BD7" s="10">
        <v>2131</v>
      </c>
      <c r="BE7" s="10"/>
      <c r="BF7" s="10">
        <v>1929</v>
      </c>
      <c r="BG7" s="10"/>
      <c r="BH7" s="10">
        <v>252</v>
      </c>
      <c r="BI7" s="10"/>
      <c r="BJ7" s="10">
        <v>137</v>
      </c>
      <c r="BK7" s="10"/>
      <c r="BL7" s="10">
        <v>417</v>
      </c>
      <c r="BM7" s="10">
        <v>1053</v>
      </c>
      <c r="BN7" s="10">
        <v>1102</v>
      </c>
      <c r="BO7" s="10">
        <v>981</v>
      </c>
      <c r="BP7" s="10"/>
      <c r="BQ7" s="10">
        <v>1176</v>
      </c>
      <c r="BR7" s="10">
        <v>758</v>
      </c>
      <c r="BS7" s="10">
        <v>426</v>
      </c>
      <c r="BT7" s="10">
        <v>337</v>
      </c>
      <c r="BU7" s="10">
        <v>194</v>
      </c>
      <c r="BV7" s="10">
        <v>444</v>
      </c>
      <c r="BW7" s="10"/>
      <c r="BX7" s="10">
        <v>839</v>
      </c>
      <c r="BY7" s="10">
        <v>623</v>
      </c>
      <c r="BZ7" s="10">
        <v>785</v>
      </c>
      <c r="CA7" s="10">
        <v>391</v>
      </c>
      <c r="CB7" s="10">
        <v>233</v>
      </c>
      <c r="CC7" s="10">
        <v>208</v>
      </c>
    </row>
    <row r="8" spans="2:81" ht="30" customHeight="1" x14ac:dyDescent="0.35">
      <c r="B8" s="11" t="s">
        <v>20</v>
      </c>
      <c r="C8" s="11">
        <v>3553</v>
      </c>
      <c r="D8" s="11">
        <v>1750</v>
      </c>
      <c r="E8" s="11">
        <v>1796</v>
      </c>
      <c r="F8" s="11"/>
      <c r="G8" s="11">
        <v>499</v>
      </c>
      <c r="H8" s="11">
        <v>599</v>
      </c>
      <c r="I8" s="11">
        <v>613</v>
      </c>
      <c r="J8" s="11">
        <v>588</v>
      </c>
      <c r="K8" s="11">
        <v>504</v>
      </c>
      <c r="L8" s="11">
        <v>750</v>
      </c>
      <c r="M8" s="11"/>
      <c r="N8" s="11">
        <v>970</v>
      </c>
      <c r="O8" s="11">
        <v>911</v>
      </c>
      <c r="P8" s="11">
        <v>787</v>
      </c>
      <c r="Q8" s="11">
        <v>870</v>
      </c>
      <c r="R8" s="11"/>
      <c r="S8" s="11">
        <v>505</v>
      </c>
      <c r="T8" s="11">
        <v>460</v>
      </c>
      <c r="U8" s="11">
        <v>285</v>
      </c>
      <c r="V8" s="11">
        <v>321</v>
      </c>
      <c r="W8" s="11">
        <v>255</v>
      </c>
      <c r="X8" s="11">
        <v>318</v>
      </c>
      <c r="Y8" s="11">
        <v>282</v>
      </c>
      <c r="Z8" s="11">
        <v>145</v>
      </c>
      <c r="AA8" s="11">
        <v>390</v>
      </c>
      <c r="AB8" s="11">
        <v>313</v>
      </c>
      <c r="AC8" s="11">
        <v>177</v>
      </c>
      <c r="AD8" s="11">
        <v>102</v>
      </c>
      <c r="AE8" s="11"/>
      <c r="AF8" s="11">
        <v>2750</v>
      </c>
      <c r="AG8" s="11">
        <v>283</v>
      </c>
      <c r="AH8" s="11">
        <v>163</v>
      </c>
      <c r="AI8" s="11">
        <v>101</v>
      </c>
      <c r="AJ8" s="11"/>
      <c r="AK8" s="11">
        <v>257</v>
      </c>
      <c r="AL8" s="11">
        <v>316</v>
      </c>
      <c r="AM8" s="11"/>
      <c r="AN8" s="11">
        <v>915</v>
      </c>
      <c r="AO8" s="11">
        <v>958</v>
      </c>
      <c r="AP8" s="11">
        <v>454</v>
      </c>
      <c r="AQ8" s="11">
        <v>645</v>
      </c>
      <c r="AR8" s="11">
        <v>403</v>
      </c>
      <c r="AS8" s="11">
        <v>177</v>
      </c>
      <c r="AT8" s="11"/>
      <c r="AU8" s="11">
        <v>2099</v>
      </c>
      <c r="AV8" s="11">
        <v>1447</v>
      </c>
      <c r="AW8" s="11"/>
      <c r="AX8" s="11">
        <v>675</v>
      </c>
      <c r="AY8" s="11">
        <v>2878</v>
      </c>
      <c r="AZ8" s="11"/>
      <c r="BA8" s="11">
        <v>2962</v>
      </c>
      <c r="BB8" s="11">
        <v>579</v>
      </c>
      <c r="BC8" s="11"/>
      <c r="BD8" s="11">
        <v>2129</v>
      </c>
      <c r="BE8" s="11"/>
      <c r="BF8" s="11">
        <v>1937</v>
      </c>
      <c r="BG8" s="11"/>
      <c r="BH8" s="11">
        <v>244</v>
      </c>
      <c r="BI8" s="11"/>
      <c r="BJ8" s="11">
        <v>131</v>
      </c>
      <c r="BK8" s="11"/>
      <c r="BL8" s="11">
        <v>416</v>
      </c>
      <c r="BM8" s="11">
        <v>1072</v>
      </c>
      <c r="BN8" s="11">
        <v>1077</v>
      </c>
      <c r="BO8" s="11">
        <v>989</v>
      </c>
      <c r="BP8" s="11"/>
      <c r="BQ8" s="11">
        <v>1186</v>
      </c>
      <c r="BR8" s="11">
        <v>749</v>
      </c>
      <c r="BS8" s="11">
        <v>427</v>
      </c>
      <c r="BT8" s="11">
        <v>335</v>
      </c>
      <c r="BU8" s="11">
        <v>194</v>
      </c>
      <c r="BV8" s="11">
        <v>448</v>
      </c>
      <c r="BW8" s="11"/>
      <c r="BX8" s="11">
        <v>850</v>
      </c>
      <c r="BY8" s="11">
        <v>622</v>
      </c>
      <c r="BZ8" s="11">
        <v>782</v>
      </c>
      <c r="CA8" s="11">
        <v>391</v>
      </c>
      <c r="CB8" s="11">
        <v>236</v>
      </c>
      <c r="CC8" s="11">
        <v>209</v>
      </c>
    </row>
    <row r="9" spans="2:81" ht="29" x14ac:dyDescent="0.35">
      <c r="B9" s="18" t="s">
        <v>568</v>
      </c>
      <c r="C9" s="17">
        <v>0.24367899940448901</v>
      </c>
      <c r="D9" s="17">
        <v>0.24896758244905701</v>
      </c>
      <c r="E9" s="17">
        <v>0.23856186000099799</v>
      </c>
      <c r="F9" s="17"/>
      <c r="G9" s="17">
        <v>0.319056778179235</v>
      </c>
      <c r="H9" s="17">
        <v>0.30945188352532699</v>
      </c>
      <c r="I9" s="17">
        <v>0.24746480279549599</v>
      </c>
      <c r="J9" s="17">
        <v>0.20652888444179801</v>
      </c>
      <c r="K9" s="17">
        <v>0.19089330398681101</v>
      </c>
      <c r="L9" s="17">
        <v>0.202590040409144</v>
      </c>
      <c r="M9" s="17"/>
      <c r="N9" s="17">
        <v>0.29223937716620302</v>
      </c>
      <c r="O9" s="17">
        <v>0.20897409671268</v>
      </c>
      <c r="P9" s="17">
        <v>0.216409798186073</v>
      </c>
      <c r="Q9" s="17">
        <v>0.25037124031213298</v>
      </c>
      <c r="R9" s="17"/>
      <c r="S9" s="17">
        <v>0.33180691076692098</v>
      </c>
      <c r="T9" s="17">
        <v>0.20018460885903799</v>
      </c>
      <c r="U9" s="17">
        <v>0.22279998250397801</v>
      </c>
      <c r="V9" s="17">
        <v>0.24439705071765699</v>
      </c>
      <c r="W9" s="17">
        <v>0.23359852106203299</v>
      </c>
      <c r="X9" s="17">
        <v>0.228331685296358</v>
      </c>
      <c r="Y9" s="17">
        <v>0.25200885787163502</v>
      </c>
      <c r="Z9" s="17">
        <v>0.247197264454355</v>
      </c>
      <c r="AA9" s="17">
        <v>0.27027119052456799</v>
      </c>
      <c r="AB9" s="17">
        <v>0.21162059751908099</v>
      </c>
      <c r="AC9" s="17">
        <v>0.15886221087829</v>
      </c>
      <c r="AD9" s="17">
        <v>0.248097650262398</v>
      </c>
      <c r="AE9" s="17"/>
      <c r="AF9" s="17">
        <v>0.24786606239549999</v>
      </c>
      <c r="AG9" s="17">
        <v>0.213379497357429</v>
      </c>
      <c r="AH9" s="17">
        <v>0.16613100301737799</v>
      </c>
      <c r="AI9" s="17">
        <v>0.203401739780703</v>
      </c>
      <c r="AJ9" s="17"/>
      <c r="AK9" s="17">
        <v>0.297183464011405</v>
      </c>
      <c r="AL9" s="17">
        <v>0.24695801041913401</v>
      </c>
      <c r="AM9" s="17"/>
      <c r="AN9" s="17">
        <v>0.359009583766842</v>
      </c>
      <c r="AO9" s="17">
        <v>0.21406533079183601</v>
      </c>
      <c r="AP9" s="17">
        <v>0.20390003030177301</v>
      </c>
      <c r="AQ9" s="17">
        <v>0.20188097845539299</v>
      </c>
      <c r="AR9" s="17">
        <v>0.169484970880278</v>
      </c>
      <c r="AS9" s="17">
        <v>0.23299329433687699</v>
      </c>
      <c r="AT9" s="17"/>
      <c r="AU9" s="17">
        <v>0.25028343667816</v>
      </c>
      <c r="AV9" s="17">
        <v>0.23528368476748299</v>
      </c>
      <c r="AW9" s="17"/>
      <c r="AX9" s="17">
        <v>0.21920416829532899</v>
      </c>
      <c r="AY9" s="17">
        <v>0.24942334274313199</v>
      </c>
      <c r="AZ9" s="17"/>
      <c r="BA9" s="17">
        <v>0.22562802208548099</v>
      </c>
      <c r="BB9" s="17">
        <v>0.33793876747294099</v>
      </c>
      <c r="BC9" s="17"/>
      <c r="BD9" s="17">
        <v>0.31162710380740999</v>
      </c>
      <c r="BE9" s="17"/>
      <c r="BF9" s="17">
        <v>0.30117665264576199</v>
      </c>
      <c r="BG9" s="17"/>
      <c r="BH9" s="17">
        <v>0.224255038664569</v>
      </c>
      <c r="BI9" s="17"/>
      <c r="BJ9" s="17">
        <v>0.16153837028676099</v>
      </c>
      <c r="BK9" s="17"/>
      <c r="BL9" s="17">
        <v>5.8463382378166902E-2</v>
      </c>
      <c r="BM9" s="17">
        <v>0.46393927808897301</v>
      </c>
      <c r="BN9" s="17">
        <v>0.190957862522974</v>
      </c>
      <c r="BO9" s="17">
        <v>0.140288833876835</v>
      </c>
      <c r="BP9" s="17"/>
      <c r="BQ9" s="17">
        <v>0.25724870171439501</v>
      </c>
      <c r="BR9" s="17">
        <v>0.28650635128486901</v>
      </c>
      <c r="BS9" s="17">
        <v>0.22387416706518401</v>
      </c>
      <c r="BT9" s="17">
        <v>0.25927757501839299</v>
      </c>
      <c r="BU9" s="17">
        <v>0.18956060137321001</v>
      </c>
      <c r="BV9" s="17">
        <v>0.196085754860513</v>
      </c>
      <c r="BW9" s="17"/>
      <c r="BX9" s="17">
        <v>0.27771605107595398</v>
      </c>
      <c r="BY9" s="17">
        <v>0.297591985372331</v>
      </c>
      <c r="BZ9" s="17">
        <v>0.24763631353632501</v>
      </c>
      <c r="CA9" s="17">
        <v>0.26899596275691401</v>
      </c>
      <c r="CB9" s="17">
        <v>0.16581306813437599</v>
      </c>
      <c r="CC9" s="17">
        <v>0.154883801184866</v>
      </c>
    </row>
    <row r="10" spans="2:81" ht="29" x14ac:dyDescent="0.35">
      <c r="B10" s="18" t="s">
        <v>569</v>
      </c>
      <c r="C10" s="17">
        <v>0.403340907137059</v>
      </c>
      <c r="D10" s="17">
        <v>0.40895373859040701</v>
      </c>
      <c r="E10" s="17">
        <v>0.39795650330386201</v>
      </c>
      <c r="F10" s="17"/>
      <c r="G10" s="17">
        <v>0.408188193295204</v>
      </c>
      <c r="H10" s="17">
        <v>0.41349802631376997</v>
      </c>
      <c r="I10" s="17">
        <v>0.42082518857609702</v>
      </c>
      <c r="J10" s="17">
        <v>0.42964976779708203</v>
      </c>
      <c r="K10" s="17">
        <v>0.34800359179602403</v>
      </c>
      <c r="L10" s="17">
        <v>0.39431461500332099</v>
      </c>
      <c r="M10" s="17"/>
      <c r="N10" s="17">
        <v>0.42797042397165602</v>
      </c>
      <c r="O10" s="17">
        <v>0.40539281519148901</v>
      </c>
      <c r="P10" s="17">
        <v>0.40089659727836702</v>
      </c>
      <c r="Q10" s="17">
        <v>0.37728581301396502</v>
      </c>
      <c r="R10" s="17"/>
      <c r="S10" s="17">
        <v>0.41806576325094702</v>
      </c>
      <c r="T10" s="17">
        <v>0.41289148164941702</v>
      </c>
      <c r="U10" s="17">
        <v>0.38059102981300402</v>
      </c>
      <c r="V10" s="17">
        <v>0.40153409088303599</v>
      </c>
      <c r="W10" s="17">
        <v>0.42145568876053802</v>
      </c>
      <c r="X10" s="17">
        <v>0.41786984975327701</v>
      </c>
      <c r="Y10" s="17">
        <v>0.41359720007499601</v>
      </c>
      <c r="Z10" s="17">
        <v>0.36705945408721402</v>
      </c>
      <c r="AA10" s="17">
        <v>0.43572219395269002</v>
      </c>
      <c r="AB10" s="17">
        <v>0.34686004515080898</v>
      </c>
      <c r="AC10" s="17">
        <v>0.37401284164564402</v>
      </c>
      <c r="AD10" s="17">
        <v>0.38943543923000001</v>
      </c>
      <c r="AE10" s="17"/>
      <c r="AF10" s="17">
        <v>0.410969604740062</v>
      </c>
      <c r="AG10" s="17">
        <v>0.35541225528485898</v>
      </c>
      <c r="AH10" s="17">
        <v>0.40092988020205</v>
      </c>
      <c r="AI10" s="17">
        <v>0.410718303385815</v>
      </c>
      <c r="AJ10" s="17"/>
      <c r="AK10" s="17">
        <v>0.37308462373530399</v>
      </c>
      <c r="AL10" s="17">
        <v>0.41634322259891399</v>
      </c>
      <c r="AM10" s="17"/>
      <c r="AN10" s="17">
        <v>0.38334501591519599</v>
      </c>
      <c r="AO10" s="17">
        <v>0.40944345206701599</v>
      </c>
      <c r="AP10" s="17">
        <v>0.41232663897081501</v>
      </c>
      <c r="AQ10" s="17">
        <v>0.40442687472642602</v>
      </c>
      <c r="AR10" s="17">
        <v>0.41860790207717902</v>
      </c>
      <c r="AS10" s="17">
        <v>0.40815810682321202</v>
      </c>
      <c r="AT10" s="17"/>
      <c r="AU10" s="17">
        <v>0.40561606996813199</v>
      </c>
      <c r="AV10" s="17">
        <v>0.39944068971261798</v>
      </c>
      <c r="AW10" s="17"/>
      <c r="AX10" s="17">
        <v>0.352715491709028</v>
      </c>
      <c r="AY10" s="17">
        <v>0.41522289997218798</v>
      </c>
      <c r="AZ10" s="17"/>
      <c r="BA10" s="17">
        <v>0.40309588531400298</v>
      </c>
      <c r="BB10" s="17">
        <v>0.41022757483597699</v>
      </c>
      <c r="BC10" s="17"/>
      <c r="BD10" s="17">
        <v>0.39792964182045898</v>
      </c>
      <c r="BE10" s="17"/>
      <c r="BF10" s="17">
        <v>0.40160092450160201</v>
      </c>
      <c r="BG10" s="17"/>
      <c r="BH10" s="17">
        <v>0.38144551358161299</v>
      </c>
      <c r="BI10" s="17"/>
      <c r="BJ10" s="17">
        <v>0.40535419274762502</v>
      </c>
      <c r="BK10" s="17"/>
      <c r="BL10" s="17">
        <v>0.29019470864387298</v>
      </c>
      <c r="BM10" s="17">
        <v>0.399448067505077</v>
      </c>
      <c r="BN10" s="17">
        <v>0.39038161101843699</v>
      </c>
      <c r="BO10" s="17">
        <v>0.46929267957237902</v>
      </c>
      <c r="BP10" s="17"/>
      <c r="BQ10" s="17">
        <v>0.44199590155128998</v>
      </c>
      <c r="BR10" s="17">
        <v>0.39707079464798301</v>
      </c>
      <c r="BS10" s="17">
        <v>0.34229527835555301</v>
      </c>
      <c r="BT10" s="17">
        <v>0.42613796134408499</v>
      </c>
      <c r="BU10" s="17">
        <v>0.39170522294655802</v>
      </c>
      <c r="BV10" s="17">
        <v>0.37960317059535198</v>
      </c>
      <c r="BW10" s="17"/>
      <c r="BX10" s="17">
        <v>0.426781479305608</v>
      </c>
      <c r="BY10" s="17">
        <v>0.40328429892821599</v>
      </c>
      <c r="BZ10" s="17">
        <v>0.37533728222317803</v>
      </c>
      <c r="CA10" s="17">
        <v>0.43174008523166202</v>
      </c>
      <c r="CB10" s="17">
        <v>0.41768467501429601</v>
      </c>
      <c r="CC10" s="17">
        <v>0.37721038624709302</v>
      </c>
    </row>
    <row r="11" spans="2:81" ht="29" x14ac:dyDescent="0.35">
      <c r="B11" s="18" t="s">
        <v>570</v>
      </c>
      <c r="C11" s="17">
        <v>0.300090136799045</v>
      </c>
      <c r="D11" s="17">
        <v>0.28608921130183701</v>
      </c>
      <c r="E11" s="17">
        <v>0.31337156665155702</v>
      </c>
      <c r="F11" s="17"/>
      <c r="G11" s="17">
        <v>0.21009018855633299</v>
      </c>
      <c r="H11" s="17">
        <v>0.21882092671537301</v>
      </c>
      <c r="I11" s="17">
        <v>0.26608119723803603</v>
      </c>
      <c r="J11" s="17">
        <v>0.32608131164443999</v>
      </c>
      <c r="K11" s="17">
        <v>0.39723061470849202</v>
      </c>
      <c r="L11" s="17">
        <v>0.36689393934511499</v>
      </c>
      <c r="M11" s="17"/>
      <c r="N11" s="17">
        <v>0.240511229338156</v>
      </c>
      <c r="O11" s="17">
        <v>0.33551218963326102</v>
      </c>
      <c r="P11" s="17">
        <v>0.32955836239995101</v>
      </c>
      <c r="Q11" s="17">
        <v>0.302886355168759</v>
      </c>
      <c r="R11" s="17"/>
      <c r="S11" s="17">
        <v>0.190853994023745</v>
      </c>
      <c r="T11" s="17">
        <v>0.32814888064486403</v>
      </c>
      <c r="U11" s="17">
        <v>0.349033778802884</v>
      </c>
      <c r="V11" s="17">
        <v>0.31409570998962999</v>
      </c>
      <c r="W11" s="17">
        <v>0.294832937280746</v>
      </c>
      <c r="X11" s="17">
        <v>0.30759596333099198</v>
      </c>
      <c r="Y11" s="17">
        <v>0.28080610385049498</v>
      </c>
      <c r="Z11" s="17">
        <v>0.32604988421559999</v>
      </c>
      <c r="AA11" s="17">
        <v>0.25585656354005598</v>
      </c>
      <c r="AB11" s="17">
        <v>0.37124370501418003</v>
      </c>
      <c r="AC11" s="17">
        <v>0.38986458444064997</v>
      </c>
      <c r="AD11" s="17">
        <v>0.33532616647389801</v>
      </c>
      <c r="AE11" s="17"/>
      <c r="AF11" s="17">
        <v>0.29165817683469503</v>
      </c>
      <c r="AG11" s="17">
        <v>0.35722424077144099</v>
      </c>
      <c r="AH11" s="17">
        <v>0.34865159188549399</v>
      </c>
      <c r="AI11" s="17">
        <v>0.35847704684549903</v>
      </c>
      <c r="AJ11" s="17"/>
      <c r="AK11" s="17">
        <v>0.27370564043939599</v>
      </c>
      <c r="AL11" s="17">
        <v>0.28039710043348598</v>
      </c>
      <c r="AM11" s="17"/>
      <c r="AN11" s="17">
        <v>0.20256394783011</v>
      </c>
      <c r="AO11" s="17">
        <v>0.32434194192337401</v>
      </c>
      <c r="AP11" s="17">
        <v>0.32257945458009601</v>
      </c>
      <c r="AQ11" s="17">
        <v>0.34030492412669799</v>
      </c>
      <c r="AR11" s="17">
        <v>0.37275031676479398</v>
      </c>
      <c r="AS11" s="17">
        <v>0.30477483178901899</v>
      </c>
      <c r="AT11" s="17"/>
      <c r="AU11" s="17">
        <v>0.29579117661878102</v>
      </c>
      <c r="AV11" s="17">
        <v>0.30548238432893299</v>
      </c>
      <c r="AW11" s="17"/>
      <c r="AX11" s="17">
        <v>0.35088623027187599</v>
      </c>
      <c r="AY11" s="17">
        <v>0.28816808512610997</v>
      </c>
      <c r="AZ11" s="17"/>
      <c r="BA11" s="17">
        <v>0.32255026663138198</v>
      </c>
      <c r="BB11" s="17">
        <v>0.17851695508600901</v>
      </c>
      <c r="BC11" s="17"/>
      <c r="BD11" s="17">
        <v>0.246662307142511</v>
      </c>
      <c r="BE11" s="17"/>
      <c r="BF11" s="17">
        <v>0.249567476119961</v>
      </c>
      <c r="BG11" s="17"/>
      <c r="BH11" s="17">
        <v>0.32381036389175399</v>
      </c>
      <c r="BI11" s="17"/>
      <c r="BJ11" s="17">
        <v>0.36608452572355099</v>
      </c>
      <c r="BK11" s="17"/>
      <c r="BL11" s="17">
        <v>0.51461951919564697</v>
      </c>
      <c r="BM11" s="17">
        <v>0.116290626139764</v>
      </c>
      <c r="BN11" s="17">
        <v>0.36949439365400699</v>
      </c>
      <c r="BO11" s="17">
        <v>0.33344598974399298</v>
      </c>
      <c r="BP11" s="17"/>
      <c r="BQ11" s="17">
        <v>0.26335033253078799</v>
      </c>
      <c r="BR11" s="17">
        <v>0.27573815001028201</v>
      </c>
      <c r="BS11" s="17">
        <v>0.36365342673877399</v>
      </c>
      <c r="BT11" s="17">
        <v>0.28599305004783299</v>
      </c>
      <c r="BU11" s="17">
        <v>0.34044537195355201</v>
      </c>
      <c r="BV11" s="17">
        <v>0.34695917097646001</v>
      </c>
      <c r="BW11" s="17"/>
      <c r="BX11" s="17">
        <v>0.25162408617381998</v>
      </c>
      <c r="BY11" s="17">
        <v>0.24906898728510801</v>
      </c>
      <c r="BZ11" s="17">
        <v>0.32016544233572902</v>
      </c>
      <c r="CA11" s="17">
        <v>0.27994226408016898</v>
      </c>
      <c r="CB11" s="17">
        <v>0.34320525079992897</v>
      </c>
      <c r="CC11" s="17">
        <v>0.36964912523455801</v>
      </c>
    </row>
    <row r="12" spans="2:81" ht="29" x14ac:dyDescent="0.35">
      <c r="B12" s="18" t="s">
        <v>571</v>
      </c>
      <c r="C12" s="17">
        <v>2.5956196272508999E-2</v>
      </c>
      <c r="D12" s="17">
        <v>3.0175927139555699E-2</v>
      </c>
      <c r="E12" s="17">
        <v>2.1962741778857001E-2</v>
      </c>
      <c r="F12" s="17"/>
      <c r="G12" s="17">
        <v>4.4239730049607601E-2</v>
      </c>
      <c r="H12" s="17">
        <v>3.2615191001819102E-2</v>
      </c>
      <c r="I12" s="17">
        <v>2.7327055367713501E-2</v>
      </c>
      <c r="J12" s="17">
        <v>9.7448851133800692E-3</v>
      </c>
      <c r="K12" s="17">
        <v>3.1127182708019601E-2</v>
      </c>
      <c r="L12" s="17">
        <v>1.6593674018966199E-2</v>
      </c>
      <c r="M12" s="17"/>
      <c r="N12" s="17">
        <v>2.3108537876173601E-2</v>
      </c>
      <c r="O12" s="17">
        <v>2.44038038676485E-2</v>
      </c>
      <c r="P12" s="17">
        <v>3.12756554635912E-2</v>
      </c>
      <c r="Q12" s="17">
        <v>2.4202991147074401E-2</v>
      </c>
      <c r="R12" s="17"/>
      <c r="S12" s="17">
        <v>3.2805942639155497E-2</v>
      </c>
      <c r="T12" s="17">
        <v>2.52640885363868E-2</v>
      </c>
      <c r="U12" s="17">
        <v>1.54031783178495E-2</v>
      </c>
      <c r="V12" s="17">
        <v>1.39718773008127E-2</v>
      </c>
      <c r="W12" s="17">
        <v>3.0026587914494401E-2</v>
      </c>
      <c r="X12" s="17">
        <v>1.05834616215145E-2</v>
      </c>
      <c r="Y12" s="17">
        <v>3.3282543071515999E-2</v>
      </c>
      <c r="Z12" s="17">
        <v>4.0328448523498601E-2</v>
      </c>
      <c r="AA12" s="17">
        <v>2.5437395627570501E-2</v>
      </c>
      <c r="AB12" s="17">
        <v>4.2125997783437702E-2</v>
      </c>
      <c r="AC12" s="17">
        <v>3.2708520215574799E-2</v>
      </c>
      <c r="AD12" s="17">
        <v>0</v>
      </c>
      <c r="AE12" s="17"/>
      <c r="AF12" s="17">
        <v>2.52020658446469E-2</v>
      </c>
      <c r="AG12" s="17">
        <v>3.9176885719269798E-2</v>
      </c>
      <c r="AH12" s="17">
        <v>3.5582781478689603E-2</v>
      </c>
      <c r="AI12" s="17">
        <v>0</v>
      </c>
      <c r="AJ12" s="17"/>
      <c r="AK12" s="17">
        <v>2.35711553482486E-2</v>
      </c>
      <c r="AL12" s="17">
        <v>2.1971085451516398E-2</v>
      </c>
      <c r="AM12" s="17"/>
      <c r="AN12" s="17">
        <v>2.8518131506159599E-2</v>
      </c>
      <c r="AO12" s="17">
        <v>2.7233711229973898E-2</v>
      </c>
      <c r="AP12" s="17">
        <v>2.77067828694668E-2</v>
      </c>
      <c r="AQ12" s="17">
        <v>2.57361616859445E-2</v>
      </c>
      <c r="AR12" s="17">
        <v>2.1247965316440701E-2</v>
      </c>
      <c r="AS12" s="17">
        <v>1.2995848154320099E-2</v>
      </c>
      <c r="AT12" s="17"/>
      <c r="AU12" s="17">
        <v>2.2262634343848699E-2</v>
      </c>
      <c r="AV12" s="17">
        <v>3.1441325265577698E-2</v>
      </c>
      <c r="AW12" s="17"/>
      <c r="AX12" s="17">
        <v>3.59836561658608E-2</v>
      </c>
      <c r="AY12" s="17">
        <v>2.3602710269480898E-2</v>
      </c>
      <c r="AZ12" s="17"/>
      <c r="BA12" s="17">
        <v>2.3079398319773702E-2</v>
      </c>
      <c r="BB12" s="17">
        <v>4.1252361908095198E-2</v>
      </c>
      <c r="BC12" s="17"/>
      <c r="BD12" s="17">
        <v>1.86270425431691E-2</v>
      </c>
      <c r="BE12" s="17"/>
      <c r="BF12" s="17">
        <v>2.3696673755492701E-2</v>
      </c>
      <c r="BG12" s="17"/>
      <c r="BH12" s="17">
        <v>3.7946655100277997E-2</v>
      </c>
      <c r="BI12" s="17"/>
      <c r="BJ12" s="17">
        <v>2.3266234579147199E-2</v>
      </c>
      <c r="BK12" s="17"/>
      <c r="BL12" s="17">
        <v>7.4253392344196201E-2</v>
      </c>
      <c r="BM12" s="17">
        <v>1.05781559603647E-2</v>
      </c>
      <c r="BN12" s="17">
        <v>2.0162212510509901E-2</v>
      </c>
      <c r="BO12" s="17">
        <v>2.8613722811490001E-2</v>
      </c>
      <c r="BP12" s="17"/>
      <c r="BQ12" s="17">
        <v>2.5043223980859401E-2</v>
      </c>
      <c r="BR12" s="17">
        <v>2.4005634161822002E-2</v>
      </c>
      <c r="BS12" s="17">
        <v>1.99932456794959E-2</v>
      </c>
      <c r="BT12" s="17">
        <v>2.06322883005438E-2</v>
      </c>
      <c r="BU12" s="17">
        <v>4.23798832655135E-2</v>
      </c>
      <c r="BV12" s="17">
        <v>2.5233281498366299E-2</v>
      </c>
      <c r="BW12" s="17"/>
      <c r="BX12" s="17">
        <v>2.4027915767150999E-2</v>
      </c>
      <c r="BY12" s="17">
        <v>3.5496638090062503E-2</v>
      </c>
      <c r="BZ12" s="17">
        <v>2.0641286774214899E-2</v>
      </c>
      <c r="CA12" s="17">
        <v>1.27026156182304E-2</v>
      </c>
      <c r="CB12" s="17">
        <v>5.2048623153529802E-2</v>
      </c>
      <c r="CC12" s="17">
        <v>2.8999603808477901E-2</v>
      </c>
    </row>
    <row r="13" spans="2:81" ht="29" x14ac:dyDescent="0.35">
      <c r="B13" s="18" t="s">
        <v>572</v>
      </c>
      <c r="C13" s="17">
        <v>8.5597282619487205E-3</v>
      </c>
      <c r="D13" s="17">
        <v>1.1157555298013801E-2</v>
      </c>
      <c r="E13" s="17">
        <v>6.0675510114568901E-3</v>
      </c>
      <c r="F13" s="17"/>
      <c r="G13" s="17">
        <v>5.8690539769980796E-3</v>
      </c>
      <c r="H13" s="17">
        <v>7.7721219493818699E-3</v>
      </c>
      <c r="I13" s="17">
        <v>1.3115979207771E-2</v>
      </c>
      <c r="J13" s="17">
        <v>6.3989012115710699E-3</v>
      </c>
      <c r="K13" s="17">
        <v>1.8101353974618199E-2</v>
      </c>
      <c r="L13" s="17">
        <v>2.52848353773704E-3</v>
      </c>
      <c r="M13" s="17"/>
      <c r="N13" s="17">
        <v>2.73803629330968E-3</v>
      </c>
      <c r="O13" s="17">
        <v>6.4458300374247201E-3</v>
      </c>
      <c r="P13" s="17">
        <v>1.10325808991911E-2</v>
      </c>
      <c r="Q13" s="17">
        <v>1.51700640119123E-2</v>
      </c>
      <c r="R13" s="17"/>
      <c r="S13" s="17">
        <v>5.6427442650874597E-3</v>
      </c>
      <c r="T13" s="17">
        <v>1.0997351417132701E-2</v>
      </c>
      <c r="U13" s="17">
        <v>8.5971739610828796E-3</v>
      </c>
      <c r="V13" s="17">
        <v>6.9769702500484896E-3</v>
      </c>
      <c r="W13" s="17">
        <v>1.15658242557748E-2</v>
      </c>
      <c r="X13" s="17">
        <v>3.9435114809250101E-3</v>
      </c>
      <c r="Y13" s="17">
        <v>1.40538645337204E-2</v>
      </c>
      <c r="Z13" s="17">
        <v>1.2539194309457701E-2</v>
      </c>
      <c r="AA13" s="17">
        <v>5.0579883719987003E-3</v>
      </c>
      <c r="AB13" s="17">
        <v>6.1389827868956496E-3</v>
      </c>
      <c r="AC13" s="17">
        <v>1.6961726381931701E-2</v>
      </c>
      <c r="AD13" s="17">
        <v>9.1558317708852199E-3</v>
      </c>
      <c r="AE13" s="17"/>
      <c r="AF13" s="17">
        <v>8.5294147132132393E-3</v>
      </c>
      <c r="AG13" s="17">
        <v>3.6911493474302199E-3</v>
      </c>
      <c r="AH13" s="17">
        <v>2.4341989324183001E-2</v>
      </c>
      <c r="AI13" s="17">
        <v>9.2442725067198601E-3</v>
      </c>
      <c r="AJ13" s="17"/>
      <c r="AK13" s="17">
        <v>3.9901040908856596E-3</v>
      </c>
      <c r="AL13" s="17">
        <v>1.1592866522619901E-2</v>
      </c>
      <c r="AM13" s="17"/>
      <c r="AN13" s="17">
        <v>6.95754555129481E-3</v>
      </c>
      <c r="AO13" s="17">
        <v>5.9047332527142398E-3</v>
      </c>
      <c r="AP13" s="17">
        <v>8.6456824119069305E-3</v>
      </c>
      <c r="AQ13" s="17">
        <v>7.7589469551244197E-3</v>
      </c>
      <c r="AR13" s="17">
        <v>1.31382310676858E-2</v>
      </c>
      <c r="AS13" s="17">
        <v>2.3530270068850601E-2</v>
      </c>
      <c r="AT13" s="17"/>
      <c r="AU13" s="17">
        <v>9.7530903098590107E-3</v>
      </c>
      <c r="AV13" s="17">
        <v>6.87004370250193E-3</v>
      </c>
      <c r="AW13" s="17"/>
      <c r="AX13" s="17">
        <v>1.38959578166066E-2</v>
      </c>
      <c r="AY13" s="17">
        <v>7.3072932784731199E-3</v>
      </c>
      <c r="AZ13" s="17"/>
      <c r="BA13" s="17">
        <v>9.3105574704519106E-3</v>
      </c>
      <c r="BB13" s="17">
        <v>4.9048858626646796E-3</v>
      </c>
      <c r="BC13" s="17"/>
      <c r="BD13" s="17">
        <v>7.1431366880412503E-3</v>
      </c>
      <c r="BE13" s="17"/>
      <c r="BF13" s="17">
        <v>7.5991211457343997E-3</v>
      </c>
      <c r="BG13" s="17"/>
      <c r="BH13" s="17">
        <v>4.2861111537778104E-3</v>
      </c>
      <c r="BI13" s="17"/>
      <c r="BJ13" s="17">
        <v>2.07225745801322E-2</v>
      </c>
      <c r="BK13" s="17"/>
      <c r="BL13" s="17">
        <v>2.55690645658905E-2</v>
      </c>
      <c r="BM13" s="17">
        <v>2.8403676458859601E-3</v>
      </c>
      <c r="BN13" s="17">
        <v>8.6621034250287804E-3</v>
      </c>
      <c r="BO13" s="17">
        <v>7.49022407892002E-3</v>
      </c>
      <c r="BP13" s="17"/>
      <c r="BQ13" s="17">
        <v>4.9005722166355296E-3</v>
      </c>
      <c r="BR13" s="17">
        <v>4.9840329299998404E-3</v>
      </c>
      <c r="BS13" s="17">
        <v>2.2647978213917699E-2</v>
      </c>
      <c r="BT13" s="17">
        <v>0</v>
      </c>
      <c r="BU13" s="17">
        <v>0</v>
      </c>
      <c r="BV13" s="17">
        <v>1.3892458255993501E-2</v>
      </c>
      <c r="BW13" s="17"/>
      <c r="BX13" s="17">
        <v>6.8926018242137102E-3</v>
      </c>
      <c r="BY13" s="17">
        <v>3.42242213147284E-3</v>
      </c>
      <c r="BZ13" s="17">
        <v>1.71816789246154E-2</v>
      </c>
      <c r="CA13" s="17">
        <v>0</v>
      </c>
      <c r="CB13" s="17">
        <v>5.3183339118153799E-3</v>
      </c>
      <c r="CC13" s="17">
        <v>2.4204366510444299E-2</v>
      </c>
    </row>
    <row r="14" spans="2:81" x14ac:dyDescent="0.35">
      <c r="B14" s="18" t="s">
        <v>171</v>
      </c>
      <c r="C14" s="19">
        <v>1.837403212495E-2</v>
      </c>
      <c r="D14" s="19">
        <v>1.46559852211298E-2</v>
      </c>
      <c r="E14" s="19">
        <v>2.2079777253268401E-2</v>
      </c>
      <c r="F14" s="19"/>
      <c r="G14" s="19">
        <v>1.25560559426223E-2</v>
      </c>
      <c r="H14" s="19">
        <v>1.7841850494328799E-2</v>
      </c>
      <c r="I14" s="19">
        <v>2.5185776814886301E-2</v>
      </c>
      <c r="J14" s="19">
        <v>2.1596249791729499E-2</v>
      </c>
      <c r="K14" s="19">
        <v>1.4643952826035001E-2</v>
      </c>
      <c r="L14" s="19">
        <v>1.70792476857171E-2</v>
      </c>
      <c r="M14" s="19"/>
      <c r="N14" s="19">
        <v>1.34323953545014E-2</v>
      </c>
      <c r="O14" s="19">
        <v>1.9271264557496198E-2</v>
      </c>
      <c r="P14" s="19">
        <v>1.08270057728262E-2</v>
      </c>
      <c r="Q14" s="19">
        <v>3.0083536346156198E-2</v>
      </c>
      <c r="R14" s="19"/>
      <c r="S14" s="19">
        <v>2.0824645054143599E-2</v>
      </c>
      <c r="T14" s="19">
        <v>2.2513588893162E-2</v>
      </c>
      <c r="U14" s="19">
        <v>2.3574856601201E-2</v>
      </c>
      <c r="V14" s="19">
        <v>1.9024300858815499E-2</v>
      </c>
      <c r="W14" s="19">
        <v>8.5204407264136608E-3</v>
      </c>
      <c r="X14" s="19">
        <v>3.16755285169339E-2</v>
      </c>
      <c r="Y14" s="19">
        <v>6.2514305976377003E-3</v>
      </c>
      <c r="Z14" s="19">
        <v>6.8257544098749203E-3</v>
      </c>
      <c r="AA14" s="19">
        <v>7.6546679831155304E-3</v>
      </c>
      <c r="AB14" s="19">
        <v>2.2010671745597302E-2</v>
      </c>
      <c r="AC14" s="19">
        <v>2.75901164379103E-2</v>
      </c>
      <c r="AD14" s="19">
        <v>1.7984912262818301E-2</v>
      </c>
      <c r="AE14" s="19"/>
      <c r="AF14" s="19">
        <v>1.5774675471883399E-2</v>
      </c>
      <c r="AG14" s="19">
        <v>3.11159715195705E-2</v>
      </c>
      <c r="AH14" s="19">
        <v>2.43627540922054E-2</v>
      </c>
      <c r="AI14" s="19">
        <v>1.81586374812635E-2</v>
      </c>
      <c r="AJ14" s="19"/>
      <c r="AK14" s="19">
        <v>2.8465012374760599E-2</v>
      </c>
      <c r="AL14" s="19">
        <v>2.27377145743306E-2</v>
      </c>
      <c r="AM14" s="19"/>
      <c r="AN14" s="19">
        <v>1.96057754303978E-2</v>
      </c>
      <c r="AO14" s="19">
        <v>1.9010830735086099E-2</v>
      </c>
      <c r="AP14" s="19">
        <v>2.48414108659431E-2</v>
      </c>
      <c r="AQ14" s="19">
        <v>1.9892114050414699E-2</v>
      </c>
      <c r="AR14" s="19">
        <v>4.7706138936225396E-3</v>
      </c>
      <c r="AS14" s="19">
        <v>1.7547648827720599E-2</v>
      </c>
      <c r="AT14" s="19"/>
      <c r="AU14" s="19">
        <v>1.6293592081219398E-2</v>
      </c>
      <c r="AV14" s="19">
        <v>2.1481872222886202E-2</v>
      </c>
      <c r="AW14" s="19"/>
      <c r="AX14" s="19">
        <v>2.7314495741300598E-2</v>
      </c>
      <c r="AY14" s="19">
        <v>1.6275668610615301E-2</v>
      </c>
      <c r="AZ14" s="19"/>
      <c r="BA14" s="19">
        <v>1.6335870178909001E-2</v>
      </c>
      <c r="BB14" s="19">
        <v>2.7159454834312799E-2</v>
      </c>
      <c r="BC14" s="19"/>
      <c r="BD14" s="19">
        <v>1.8010767998410698E-2</v>
      </c>
      <c r="BE14" s="19"/>
      <c r="BF14" s="19">
        <v>1.63591518314469E-2</v>
      </c>
      <c r="BG14" s="19"/>
      <c r="BH14" s="19">
        <v>2.82563176080089E-2</v>
      </c>
      <c r="BI14" s="19"/>
      <c r="BJ14" s="19">
        <v>2.3034102082783801E-2</v>
      </c>
      <c r="BK14" s="19"/>
      <c r="BL14" s="19">
        <v>3.68999328722266E-2</v>
      </c>
      <c r="BM14" s="19">
        <v>6.9035046599355701E-3</v>
      </c>
      <c r="BN14" s="19">
        <v>2.0341816869042899E-2</v>
      </c>
      <c r="BO14" s="19">
        <v>2.08685499163828E-2</v>
      </c>
      <c r="BP14" s="19"/>
      <c r="BQ14" s="19">
        <v>7.4612680060321297E-3</v>
      </c>
      <c r="BR14" s="19">
        <v>1.16950369650439E-2</v>
      </c>
      <c r="BS14" s="19">
        <v>2.7535903947075599E-2</v>
      </c>
      <c r="BT14" s="19">
        <v>7.9591252891447993E-3</v>
      </c>
      <c r="BU14" s="19">
        <v>3.5908920461166602E-2</v>
      </c>
      <c r="BV14" s="19">
        <v>3.8226163813315998E-2</v>
      </c>
      <c r="BW14" s="19"/>
      <c r="BX14" s="19">
        <v>1.2957865853253399E-2</v>
      </c>
      <c r="BY14" s="19">
        <v>1.1135668192809201E-2</v>
      </c>
      <c r="BZ14" s="19">
        <v>1.9037996205937699E-2</v>
      </c>
      <c r="CA14" s="19">
        <v>6.6190723130241996E-3</v>
      </c>
      <c r="CB14" s="19">
        <v>1.5930048986053699E-2</v>
      </c>
      <c r="CC14" s="19">
        <v>4.5052717014560602E-2</v>
      </c>
    </row>
    <row r="15" spans="2:81" x14ac:dyDescent="0.35">
      <c r="B15" s="16" t="s">
        <v>633</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CC19"/>
  <sheetViews>
    <sheetView showGridLines="0" topLeftCell="A7" workbookViewId="0">
      <pane xSplit="2" topLeftCell="C1" activePane="topRight" state="frozen"/>
      <selection pane="topRight" activeCell="B15" sqref="B15"/>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578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3553</v>
      </c>
      <c r="D7" s="10">
        <v>1722</v>
      </c>
      <c r="E7" s="10">
        <v>1823</v>
      </c>
      <c r="F7" s="10"/>
      <c r="G7" s="10">
        <v>488</v>
      </c>
      <c r="H7" s="10">
        <v>541</v>
      </c>
      <c r="I7" s="10">
        <v>589</v>
      </c>
      <c r="J7" s="10">
        <v>599</v>
      </c>
      <c r="K7" s="10">
        <v>541</v>
      </c>
      <c r="L7" s="10">
        <v>795</v>
      </c>
      <c r="M7" s="10"/>
      <c r="N7" s="10">
        <v>1005</v>
      </c>
      <c r="O7" s="10">
        <v>912</v>
      </c>
      <c r="P7" s="10">
        <v>763</v>
      </c>
      <c r="Q7" s="10">
        <v>858</v>
      </c>
      <c r="R7" s="10"/>
      <c r="S7" s="10">
        <v>509</v>
      </c>
      <c r="T7" s="10">
        <v>484</v>
      </c>
      <c r="U7" s="10">
        <v>261</v>
      </c>
      <c r="V7" s="10">
        <v>296</v>
      </c>
      <c r="W7" s="10">
        <v>254</v>
      </c>
      <c r="X7" s="10">
        <v>288</v>
      </c>
      <c r="Y7" s="10">
        <v>295</v>
      </c>
      <c r="Z7" s="10">
        <v>154</v>
      </c>
      <c r="AA7" s="10">
        <v>400</v>
      </c>
      <c r="AB7" s="10">
        <v>322</v>
      </c>
      <c r="AC7" s="10">
        <v>184</v>
      </c>
      <c r="AD7" s="10">
        <v>106</v>
      </c>
      <c r="AE7" s="10"/>
      <c r="AF7" s="10">
        <v>2734</v>
      </c>
      <c r="AG7" s="10">
        <v>292</v>
      </c>
      <c r="AH7" s="10">
        <v>169</v>
      </c>
      <c r="AI7" s="10">
        <v>105</v>
      </c>
      <c r="AJ7" s="10"/>
      <c r="AK7" s="10">
        <v>253</v>
      </c>
      <c r="AL7" s="10">
        <v>317</v>
      </c>
      <c r="AM7" s="10"/>
      <c r="AN7" s="10">
        <v>889</v>
      </c>
      <c r="AO7" s="10">
        <v>969</v>
      </c>
      <c r="AP7" s="10">
        <v>451</v>
      </c>
      <c r="AQ7" s="10">
        <v>652</v>
      </c>
      <c r="AR7" s="10">
        <v>414</v>
      </c>
      <c r="AS7" s="10">
        <v>177</v>
      </c>
      <c r="AT7" s="10"/>
      <c r="AU7" s="10">
        <v>2119</v>
      </c>
      <c r="AV7" s="10">
        <v>1427</v>
      </c>
      <c r="AW7" s="10"/>
      <c r="AX7" s="10">
        <v>685</v>
      </c>
      <c r="AY7" s="10">
        <v>2868</v>
      </c>
      <c r="AZ7" s="10"/>
      <c r="BA7" s="10">
        <v>2980</v>
      </c>
      <c r="BB7" s="10">
        <v>560</v>
      </c>
      <c r="BC7" s="10"/>
      <c r="BD7" s="10">
        <v>2131</v>
      </c>
      <c r="BE7" s="10"/>
      <c r="BF7" s="10">
        <v>1929</v>
      </c>
      <c r="BG7" s="10"/>
      <c r="BH7" s="10">
        <v>252</v>
      </c>
      <c r="BI7" s="10"/>
      <c r="BJ7" s="10">
        <v>137</v>
      </c>
      <c r="BK7" s="10"/>
      <c r="BL7" s="10">
        <v>417</v>
      </c>
      <c r="BM7" s="10">
        <v>1053</v>
      </c>
      <c r="BN7" s="10">
        <v>1102</v>
      </c>
      <c r="BO7" s="10">
        <v>981</v>
      </c>
      <c r="BP7" s="10"/>
      <c r="BQ7" s="10">
        <v>1176</v>
      </c>
      <c r="BR7" s="10">
        <v>758</v>
      </c>
      <c r="BS7" s="10">
        <v>426</v>
      </c>
      <c r="BT7" s="10">
        <v>337</v>
      </c>
      <c r="BU7" s="10">
        <v>194</v>
      </c>
      <c r="BV7" s="10">
        <v>444</v>
      </c>
      <c r="BW7" s="10"/>
      <c r="BX7" s="10">
        <v>839</v>
      </c>
      <c r="BY7" s="10">
        <v>623</v>
      </c>
      <c r="BZ7" s="10">
        <v>785</v>
      </c>
      <c r="CA7" s="10">
        <v>391</v>
      </c>
      <c r="CB7" s="10">
        <v>233</v>
      </c>
      <c r="CC7" s="10">
        <v>208</v>
      </c>
    </row>
    <row r="8" spans="2:81" ht="30" customHeight="1" x14ac:dyDescent="0.35">
      <c r="B8" s="11" t="s">
        <v>20</v>
      </c>
      <c r="C8" s="11">
        <v>3553</v>
      </c>
      <c r="D8" s="11">
        <v>1750</v>
      </c>
      <c r="E8" s="11">
        <v>1796</v>
      </c>
      <c r="F8" s="11"/>
      <c r="G8" s="11">
        <v>499</v>
      </c>
      <c r="H8" s="11">
        <v>599</v>
      </c>
      <c r="I8" s="11">
        <v>613</v>
      </c>
      <c r="J8" s="11">
        <v>588</v>
      </c>
      <c r="K8" s="11">
        <v>504</v>
      </c>
      <c r="L8" s="11">
        <v>750</v>
      </c>
      <c r="M8" s="11"/>
      <c r="N8" s="11">
        <v>970</v>
      </c>
      <c r="O8" s="11">
        <v>911</v>
      </c>
      <c r="P8" s="11">
        <v>787</v>
      </c>
      <c r="Q8" s="11">
        <v>870</v>
      </c>
      <c r="R8" s="11"/>
      <c r="S8" s="11">
        <v>505</v>
      </c>
      <c r="T8" s="11">
        <v>460</v>
      </c>
      <c r="U8" s="11">
        <v>285</v>
      </c>
      <c r="V8" s="11">
        <v>321</v>
      </c>
      <c r="W8" s="11">
        <v>255</v>
      </c>
      <c r="X8" s="11">
        <v>318</v>
      </c>
      <c r="Y8" s="11">
        <v>282</v>
      </c>
      <c r="Z8" s="11">
        <v>145</v>
      </c>
      <c r="AA8" s="11">
        <v>390</v>
      </c>
      <c r="AB8" s="11">
        <v>313</v>
      </c>
      <c r="AC8" s="11">
        <v>177</v>
      </c>
      <c r="AD8" s="11">
        <v>102</v>
      </c>
      <c r="AE8" s="11"/>
      <c r="AF8" s="11">
        <v>2750</v>
      </c>
      <c r="AG8" s="11">
        <v>283</v>
      </c>
      <c r="AH8" s="11">
        <v>163</v>
      </c>
      <c r="AI8" s="11">
        <v>101</v>
      </c>
      <c r="AJ8" s="11"/>
      <c r="AK8" s="11">
        <v>257</v>
      </c>
      <c r="AL8" s="11">
        <v>316</v>
      </c>
      <c r="AM8" s="11"/>
      <c r="AN8" s="11">
        <v>915</v>
      </c>
      <c r="AO8" s="11">
        <v>958</v>
      </c>
      <c r="AP8" s="11">
        <v>454</v>
      </c>
      <c r="AQ8" s="11">
        <v>645</v>
      </c>
      <c r="AR8" s="11">
        <v>403</v>
      </c>
      <c r="AS8" s="11">
        <v>177</v>
      </c>
      <c r="AT8" s="11"/>
      <c r="AU8" s="11">
        <v>2099</v>
      </c>
      <c r="AV8" s="11">
        <v>1447</v>
      </c>
      <c r="AW8" s="11"/>
      <c r="AX8" s="11">
        <v>675</v>
      </c>
      <c r="AY8" s="11">
        <v>2878</v>
      </c>
      <c r="AZ8" s="11"/>
      <c r="BA8" s="11">
        <v>2962</v>
      </c>
      <c r="BB8" s="11">
        <v>579</v>
      </c>
      <c r="BC8" s="11"/>
      <c r="BD8" s="11">
        <v>2129</v>
      </c>
      <c r="BE8" s="11"/>
      <c r="BF8" s="11">
        <v>1937</v>
      </c>
      <c r="BG8" s="11"/>
      <c r="BH8" s="11">
        <v>244</v>
      </c>
      <c r="BI8" s="11"/>
      <c r="BJ8" s="11">
        <v>131</v>
      </c>
      <c r="BK8" s="11"/>
      <c r="BL8" s="11">
        <v>416</v>
      </c>
      <c r="BM8" s="11">
        <v>1072</v>
      </c>
      <c r="BN8" s="11">
        <v>1077</v>
      </c>
      <c r="BO8" s="11">
        <v>989</v>
      </c>
      <c r="BP8" s="11"/>
      <c r="BQ8" s="11">
        <v>1186</v>
      </c>
      <c r="BR8" s="11">
        <v>749</v>
      </c>
      <c r="BS8" s="11">
        <v>427</v>
      </c>
      <c r="BT8" s="11">
        <v>335</v>
      </c>
      <c r="BU8" s="11">
        <v>194</v>
      </c>
      <c r="BV8" s="11">
        <v>448</v>
      </c>
      <c r="BW8" s="11"/>
      <c r="BX8" s="11">
        <v>850</v>
      </c>
      <c r="BY8" s="11">
        <v>622</v>
      </c>
      <c r="BZ8" s="11">
        <v>782</v>
      </c>
      <c r="CA8" s="11">
        <v>391</v>
      </c>
      <c r="CB8" s="11">
        <v>236</v>
      </c>
      <c r="CC8" s="11">
        <v>209</v>
      </c>
    </row>
    <row r="9" spans="2:81" ht="29" x14ac:dyDescent="0.35">
      <c r="B9" s="18" t="s">
        <v>568</v>
      </c>
      <c r="C9" s="17">
        <v>0.26676456873267901</v>
      </c>
      <c r="D9" s="17">
        <v>0.28533009344608501</v>
      </c>
      <c r="E9" s="17">
        <v>0.24880455073174501</v>
      </c>
      <c r="F9" s="17"/>
      <c r="G9" s="17">
        <v>0.32964725787819699</v>
      </c>
      <c r="H9" s="17">
        <v>0.29780756259281499</v>
      </c>
      <c r="I9" s="17">
        <v>0.26644616719748099</v>
      </c>
      <c r="J9" s="17">
        <v>0.22702362851691699</v>
      </c>
      <c r="K9" s="17">
        <v>0.206010181054227</v>
      </c>
      <c r="L9" s="17">
        <v>0.27244175783753999</v>
      </c>
      <c r="M9" s="17"/>
      <c r="N9" s="17">
        <v>0.320925381176764</v>
      </c>
      <c r="O9" s="17">
        <v>0.22080462512170901</v>
      </c>
      <c r="P9" s="17">
        <v>0.23843583731968301</v>
      </c>
      <c r="Q9" s="17">
        <v>0.28144873274172799</v>
      </c>
      <c r="R9" s="17"/>
      <c r="S9" s="17">
        <v>0.38560417359471999</v>
      </c>
      <c r="T9" s="17">
        <v>0.235458892457242</v>
      </c>
      <c r="U9" s="17">
        <v>0.236832705069529</v>
      </c>
      <c r="V9" s="17">
        <v>0.26643288872038201</v>
      </c>
      <c r="W9" s="17">
        <v>0.25529542969763402</v>
      </c>
      <c r="X9" s="17">
        <v>0.246850249428886</v>
      </c>
      <c r="Y9" s="17">
        <v>0.277877573057424</v>
      </c>
      <c r="Z9" s="17">
        <v>0.28040776346586299</v>
      </c>
      <c r="AA9" s="17">
        <v>0.26555785909106999</v>
      </c>
      <c r="AB9" s="17">
        <v>0.18820320678562399</v>
      </c>
      <c r="AC9" s="17">
        <v>0.217219846795182</v>
      </c>
      <c r="AD9" s="17">
        <v>0.27611715775649498</v>
      </c>
      <c r="AE9" s="17"/>
      <c r="AF9" s="17">
        <v>0.27581763599875397</v>
      </c>
      <c r="AG9" s="17">
        <v>0.189080702282719</v>
      </c>
      <c r="AH9" s="17">
        <v>0.22551416367117399</v>
      </c>
      <c r="AI9" s="17">
        <v>0.236939378333269</v>
      </c>
      <c r="AJ9" s="17"/>
      <c r="AK9" s="17">
        <v>0.29329104098561298</v>
      </c>
      <c r="AL9" s="17">
        <v>0.24379092403341901</v>
      </c>
      <c r="AM9" s="17"/>
      <c r="AN9" s="17">
        <v>0.353617955533442</v>
      </c>
      <c r="AO9" s="17">
        <v>0.25163777650521901</v>
      </c>
      <c r="AP9" s="17">
        <v>0.22555549612669801</v>
      </c>
      <c r="AQ9" s="17">
        <v>0.22186604807823601</v>
      </c>
      <c r="AR9" s="17">
        <v>0.23478935409859</v>
      </c>
      <c r="AS9" s="17">
        <v>0.23756735771095999</v>
      </c>
      <c r="AT9" s="17"/>
      <c r="AU9" s="17">
        <v>0.27907096524206898</v>
      </c>
      <c r="AV9" s="17">
        <v>0.25020909151811399</v>
      </c>
      <c r="AW9" s="17"/>
      <c r="AX9" s="17">
        <v>0.23087654750103301</v>
      </c>
      <c r="AY9" s="17">
        <v>0.27518763464801099</v>
      </c>
      <c r="AZ9" s="17"/>
      <c r="BA9" s="17">
        <v>0.25411628412549198</v>
      </c>
      <c r="BB9" s="17">
        <v>0.33387820616655201</v>
      </c>
      <c r="BC9" s="17"/>
      <c r="BD9" s="17">
        <v>0.339329157989194</v>
      </c>
      <c r="BE9" s="17"/>
      <c r="BF9" s="17">
        <v>0.32715425770052398</v>
      </c>
      <c r="BG9" s="17"/>
      <c r="BH9" s="17">
        <v>0.200408191396761</v>
      </c>
      <c r="BI9" s="17"/>
      <c r="BJ9" s="17">
        <v>0.20428327607934599</v>
      </c>
      <c r="BK9" s="17"/>
      <c r="BL9" s="17">
        <v>4.7731792977629001E-2</v>
      </c>
      <c r="BM9" s="17">
        <v>0.51277606397349995</v>
      </c>
      <c r="BN9" s="17">
        <v>0.229864586674319</v>
      </c>
      <c r="BO9" s="17">
        <v>0.13245522062074699</v>
      </c>
      <c r="BP9" s="17"/>
      <c r="BQ9" s="17">
        <v>0.29129812229783902</v>
      </c>
      <c r="BR9" s="17">
        <v>0.32529550544401697</v>
      </c>
      <c r="BS9" s="17">
        <v>0.206986281077985</v>
      </c>
      <c r="BT9" s="17">
        <v>0.30798102236215102</v>
      </c>
      <c r="BU9" s="17">
        <v>0.20905350569094899</v>
      </c>
      <c r="BV9" s="17">
        <v>0.18523869778477101</v>
      </c>
      <c r="BW9" s="17"/>
      <c r="BX9" s="17">
        <v>0.32390734245595199</v>
      </c>
      <c r="BY9" s="17">
        <v>0.35526777498526602</v>
      </c>
      <c r="BZ9" s="17">
        <v>0.237344759078219</v>
      </c>
      <c r="CA9" s="17">
        <v>0.30811711125122998</v>
      </c>
      <c r="CB9" s="17">
        <v>0.16453873486894299</v>
      </c>
      <c r="CC9" s="17">
        <v>0.154068408504902</v>
      </c>
    </row>
    <row r="10" spans="2:81" ht="29" x14ac:dyDescent="0.35">
      <c r="B10" s="18" t="s">
        <v>569</v>
      </c>
      <c r="C10" s="17">
        <v>0.38268675358318599</v>
      </c>
      <c r="D10" s="17">
        <v>0.39486517196174498</v>
      </c>
      <c r="E10" s="17">
        <v>0.371480306648516</v>
      </c>
      <c r="F10" s="17"/>
      <c r="G10" s="17">
        <v>0.36168327714363302</v>
      </c>
      <c r="H10" s="17">
        <v>0.33937538343539703</v>
      </c>
      <c r="I10" s="17">
        <v>0.40273640659810001</v>
      </c>
      <c r="J10" s="17">
        <v>0.41545249935057699</v>
      </c>
      <c r="K10" s="17">
        <v>0.38061636582491598</v>
      </c>
      <c r="L10" s="17">
        <v>0.39054584400032999</v>
      </c>
      <c r="M10" s="17"/>
      <c r="N10" s="17">
        <v>0.40863825364468098</v>
      </c>
      <c r="O10" s="17">
        <v>0.39827746016173599</v>
      </c>
      <c r="P10" s="17">
        <v>0.38105833887671903</v>
      </c>
      <c r="Q10" s="17">
        <v>0.34208145423069503</v>
      </c>
      <c r="R10" s="17"/>
      <c r="S10" s="17">
        <v>0.34299306426562498</v>
      </c>
      <c r="T10" s="17">
        <v>0.40002772415417498</v>
      </c>
      <c r="U10" s="17">
        <v>0.37170152249058003</v>
      </c>
      <c r="V10" s="17">
        <v>0.37271504039199099</v>
      </c>
      <c r="W10" s="17">
        <v>0.41155538553346599</v>
      </c>
      <c r="X10" s="17">
        <v>0.38889193044725801</v>
      </c>
      <c r="Y10" s="17">
        <v>0.38197285436456602</v>
      </c>
      <c r="Z10" s="17">
        <v>0.35270021687027803</v>
      </c>
      <c r="AA10" s="17">
        <v>0.39560822664277001</v>
      </c>
      <c r="AB10" s="17">
        <v>0.41408115214715502</v>
      </c>
      <c r="AC10" s="17">
        <v>0.386254557259128</v>
      </c>
      <c r="AD10" s="17">
        <v>0.36430968388941798</v>
      </c>
      <c r="AE10" s="17"/>
      <c r="AF10" s="17">
        <v>0.37699085475255401</v>
      </c>
      <c r="AG10" s="17">
        <v>0.40367083468100901</v>
      </c>
      <c r="AH10" s="17">
        <v>0.41256507306374401</v>
      </c>
      <c r="AI10" s="17">
        <v>0.359433345075302</v>
      </c>
      <c r="AJ10" s="17"/>
      <c r="AK10" s="17">
        <v>0.41080032187607102</v>
      </c>
      <c r="AL10" s="17">
        <v>0.35440180223169998</v>
      </c>
      <c r="AM10" s="17"/>
      <c r="AN10" s="17">
        <v>0.37558251671017201</v>
      </c>
      <c r="AO10" s="17">
        <v>0.37902531156419</v>
      </c>
      <c r="AP10" s="17">
        <v>0.36425443043247402</v>
      </c>
      <c r="AQ10" s="17">
        <v>0.40526659461159398</v>
      </c>
      <c r="AR10" s="17">
        <v>0.37659184533193402</v>
      </c>
      <c r="AS10" s="17">
        <v>0.42048524050922098</v>
      </c>
      <c r="AT10" s="17"/>
      <c r="AU10" s="17">
        <v>0.40359786512898499</v>
      </c>
      <c r="AV10" s="17">
        <v>0.35084981614073701</v>
      </c>
      <c r="AW10" s="17"/>
      <c r="AX10" s="17">
        <v>0.35568060683282299</v>
      </c>
      <c r="AY10" s="17">
        <v>0.389025207094712</v>
      </c>
      <c r="AZ10" s="17"/>
      <c r="BA10" s="17">
        <v>0.38677274970265102</v>
      </c>
      <c r="BB10" s="17">
        <v>0.36403204475769202</v>
      </c>
      <c r="BC10" s="17"/>
      <c r="BD10" s="17">
        <v>0.37625625722231898</v>
      </c>
      <c r="BE10" s="17"/>
      <c r="BF10" s="17">
        <v>0.37633204569573298</v>
      </c>
      <c r="BG10" s="17"/>
      <c r="BH10" s="17">
        <v>0.40403932523584901</v>
      </c>
      <c r="BI10" s="17"/>
      <c r="BJ10" s="17">
        <v>0.43411662597580503</v>
      </c>
      <c r="BK10" s="17"/>
      <c r="BL10" s="17">
        <v>0.28902686570750502</v>
      </c>
      <c r="BM10" s="17">
        <v>0.35637654709574701</v>
      </c>
      <c r="BN10" s="17">
        <v>0.39000390137661001</v>
      </c>
      <c r="BO10" s="17">
        <v>0.442650285108319</v>
      </c>
      <c r="BP10" s="17"/>
      <c r="BQ10" s="17">
        <v>0.39546826518704098</v>
      </c>
      <c r="BR10" s="17">
        <v>0.38331328672445197</v>
      </c>
      <c r="BS10" s="17">
        <v>0.35782899361818299</v>
      </c>
      <c r="BT10" s="17">
        <v>0.38266895451691402</v>
      </c>
      <c r="BU10" s="17">
        <v>0.37132786400416201</v>
      </c>
      <c r="BV10" s="17">
        <v>0.39831996083444998</v>
      </c>
      <c r="BW10" s="17"/>
      <c r="BX10" s="17">
        <v>0.37928019202415297</v>
      </c>
      <c r="BY10" s="17">
        <v>0.36929122164535499</v>
      </c>
      <c r="BZ10" s="17">
        <v>0.39284101868884502</v>
      </c>
      <c r="CA10" s="17">
        <v>0.40150906398092101</v>
      </c>
      <c r="CB10" s="17">
        <v>0.36964372120455102</v>
      </c>
      <c r="CC10" s="17">
        <v>0.38271820744398999</v>
      </c>
    </row>
    <row r="11" spans="2:81" ht="29" x14ac:dyDescent="0.35">
      <c r="B11" s="18" t="s">
        <v>570</v>
      </c>
      <c r="C11" s="17">
        <v>0.29598098993803401</v>
      </c>
      <c r="D11" s="17">
        <v>0.2630447803989</v>
      </c>
      <c r="E11" s="17">
        <v>0.32703582474012799</v>
      </c>
      <c r="F11" s="17"/>
      <c r="G11" s="17">
        <v>0.230955198014242</v>
      </c>
      <c r="H11" s="17">
        <v>0.29324705830980402</v>
      </c>
      <c r="I11" s="17">
        <v>0.25953182040477102</v>
      </c>
      <c r="J11" s="17">
        <v>0.32010979592204503</v>
      </c>
      <c r="K11" s="17">
        <v>0.37011331504360201</v>
      </c>
      <c r="L11" s="17">
        <v>0.302428370217658</v>
      </c>
      <c r="M11" s="17"/>
      <c r="N11" s="17">
        <v>0.242991832641551</v>
      </c>
      <c r="O11" s="17">
        <v>0.32044381891206403</v>
      </c>
      <c r="P11" s="17">
        <v>0.31412415542921002</v>
      </c>
      <c r="Q11" s="17">
        <v>0.308649691222672</v>
      </c>
      <c r="R11" s="17"/>
      <c r="S11" s="17">
        <v>0.214931338471299</v>
      </c>
      <c r="T11" s="17">
        <v>0.31288628518522199</v>
      </c>
      <c r="U11" s="17">
        <v>0.31714105239955298</v>
      </c>
      <c r="V11" s="17">
        <v>0.29773136090299901</v>
      </c>
      <c r="W11" s="17">
        <v>0.28044727373929101</v>
      </c>
      <c r="X11" s="17">
        <v>0.30037922092281599</v>
      </c>
      <c r="Y11" s="17">
        <v>0.28366679329671202</v>
      </c>
      <c r="Z11" s="17">
        <v>0.34103000234167602</v>
      </c>
      <c r="AA11" s="17">
        <v>0.297185358143226</v>
      </c>
      <c r="AB11" s="17">
        <v>0.354253528508089</v>
      </c>
      <c r="AC11" s="17">
        <v>0.323049699883662</v>
      </c>
      <c r="AD11" s="17">
        <v>0.32134749872637403</v>
      </c>
      <c r="AE11" s="17"/>
      <c r="AF11" s="17">
        <v>0.29254446023030001</v>
      </c>
      <c r="AG11" s="17">
        <v>0.34803424206633399</v>
      </c>
      <c r="AH11" s="17">
        <v>0.28055090823883</v>
      </c>
      <c r="AI11" s="17">
        <v>0.365032376292869</v>
      </c>
      <c r="AJ11" s="17"/>
      <c r="AK11" s="17">
        <v>0.25800456028637597</v>
      </c>
      <c r="AL11" s="17">
        <v>0.32080798011526201</v>
      </c>
      <c r="AM11" s="17"/>
      <c r="AN11" s="17">
        <v>0.21349972644620199</v>
      </c>
      <c r="AO11" s="17">
        <v>0.32470325088374402</v>
      </c>
      <c r="AP11" s="17">
        <v>0.335354041645267</v>
      </c>
      <c r="AQ11" s="17">
        <v>0.31738035609745202</v>
      </c>
      <c r="AR11" s="17">
        <v>0.35609489615830098</v>
      </c>
      <c r="AS11" s="17">
        <v>0.25252359311585698</v>
      </c>
      <c r="AT11" s="17"/>
      <c r="AU11" s="17">
        <v>0.27166770976644899</v>
      </c>
      <c r="AV11" s="17">
        <v>0.33118915503572499</v>
      </c>
      <c r="AW11" s="17"/>
      <c r="AX11" s="17">
        <v>0.342859139458842</v>
      </c>
      <c r="AY11" s="17">
        <v>0.28497849579510198</v>
      </c>
      <c r="AZ11" s="17"/>
      <c r="BA11" s="17">
        <v>0.30968957351549498</v>
      </c>
      <c r="BB11" s="17">
        <v>0.22587883648607501</v>
      </c>
      <c r="BC11" s="17"/>
      <c r="BD11" s="17">
        <v>0.241803075247739</v>
      </c>
      <c r="BE11" s="17"/>
      <c r="BF11" s="17">
        <v>0.25115187858667398</v>
      </c>
      <c r="BG11" s="17"/>
      <c r="BH11" s="17">
        <v>0.33933457362078101</v>
      </c>
      <c r="BI11" s="17"/>
      <c r="BJ11" s="17">
        <v>0.28505819848083003</v>
      </c>
      <c r="BK11" s="17"/>
      <c r="BL11" s="17">
        <v>0.53065681500669204</v>
      </c>
      <c r="BM11" s="17">
        <v>0.110755566265006</v>
      </c>
      <c r="BN11" s="17">
        <v>0.329466565309183</v>
      </c>
      <c r="BO11" s="17">
        <v>0.36153379837286798</v>
      </c>
      <c r="BP11" s="17"/>
      <c r="BQ11" s="17">
        <v>0.27513395351248998</v>
      </c>
      <c r="BR11" s="17">
        <v>0.24926290283796501</v>
      </c>
      <c r="BS11" s="17">
        <v>0.32822151045530901</v>
      </c>
      <c r="BT11" s="17">
        <v>0.27521119936192701</v>
      </c>
      <c r="BU11" s="17">
        <v>0.35760500879908402</v>
      </c>
      <c r="BV11" s="17">
        <v>0.34441972097722501</v>
      </c>
      <c r="BW11" s="17"/>
      <c r="BX11" s="17">
        <v>0.25196895805609498</v>
      </c>
      <c r="BY11" s="17">
        <v>0.23503791191467199</v>
      </c>
      <c r="BZ11" s="17">
        <v>0.298062244464116</v>
      </c>
      <c r="CA11" s="17">
        <v>0.25527094350659302</v>
      </c>
      <c r="CB11" s="17">
        <v>0.40171390390452599</v>
      </c>
      <c r="CC11" s="17">
        <v>0.36702489568192298</v>
      </c>
    </row>
    <row r="12" spans="2:81" ht="29" x14ac:dyDescent="0.35">
      <c r="B12" s="18" t="s">
        <v>571</v>
      </c>
      <c r="C12" s="17">
        <v>2.3685960530600899E-2</v>
      </c>
      <c r="D12" s="17">
        <v>2.57648487370335E-2</v>
      </c>
      <c r="E12" s="17">
        <v>2.17679815374907E-2</v>
      </c>
      <c r="F12" s="17"/>
      <c r="G12" s="17">
        <v>5.4728240421011702E-2</v>
      </c>
      <c r="H12" s="17">
        <v>3.6266076565707503E-2</v>
      </c>
      <c r="I12" s="17">
        <v>3.2186378008878601E-2</v>
      </c>
      <c r="J12" s="17">
        <v>8.3776268328697792E-3</v>
      </c>
      <c r="K12" s="17">
        <v>7.4321641709928403E-3</v>
      </c>
      <c r="L12" s="17">
        <v>8.9878422352965299E-3</v>
      </c>
      <c r="M12" s="17"/>
      <c r="N12" s="17">
        <v>1.2831619929351E-2</v>
      </c>
      <c r="O12" s="17">
        <v>2.82381103712607E-2</v>
      </c>
      <c r="P12" s="17">
        <v>2.7674355021810499E-2</v>
      </c>
      <c r="Q12" s="17">
        <v>2.67733980089844E-2</v>
      </c>
      <c r="R12" s="17"/>
      <c r="S12" s="17">
        <v>2.7083784681067799E-2</v>
      </c>
      <c r="T12" s="17">
        <v>3.0641447636998099E-2</v>
      </c>
      <c r="U12" s="17">
        <v>3.8237705265746401E-2</v>
      </c>
      <c r="V12" s="17">
        <v>2.0799980885704599E-2</v>
      </c>
      <c r="W12" s="17">
        <v>2.4929968473426999E-2</v>
      </c>
      <c r="X12" s="17">
        <v>2.2151820699220101E-2</v>
      </c>
      <c r="Y12" s="17">
        <v>2.4862010054000201E-2</v>
      </c>
      <c r="Z12" s="17">
        <v>6.0664541350025801E-3</v>
      </c>
      <c r="AA12" s="17">
        <v>1.8302783568130102E-2</v>
      </c>
      <c r="AB12" s="17">
        <v>1.37996591157579E-2</v>
      </c>
      <c r="AC12" s="17">
        <v>2.8873893168560701E-2</v>
      </c>
      <c r="AD12" s="17">
        <v>9.3487041597168294E-3</v>
      </c>
      <c r="AE12" s="17"/>
      <c r="AF12" s="17">
        <v>2.5274674794191099E-2</v>
      </c>
      <c r="AG12" s="17">
        <v>2.6304066927228299E-2</v>
      </c>
      <c r="AH12" s="17">
        <v>3.8500294930633498E-2</v>
      </c>
      <c r="AI12" s="17">
        <v>9.4390079459457203E-3</v>
      </c>
      <c r="AJ12" s="17"/>
      <c r="AK12" s="17">
        <v>0</v>
      </c>
      <c r="AL12" s="17">
        <v>3.3061049011827097E-2</v>
      </c>
      <c r="AM12" s="17"/>
      <c r="AN12" s="17">
        <v>2.1281790238839401E-2</v>
      </c>
      <c r="AO12" s="17">
        <v>1.6513458422539901E-2</v>
      </c>
      <c r="AP12" s="17">
        <v>4.3413689482446803E-2</v>
      </c>
      <c r="AQ12" s="17">
        <v>2.6779428448889898E-2</v>
      </c>
      <c r="AR12" s="17">
        <v>1.5671513046592599E-2</v>
      </c>
      <c r="AS12" s="17">
        <v>3.14175209140534E-2</v>
      </c>
      <c r="AT12" s="17"/>
      <c r="AU12" s="17">
        <v>1.8710776389700399E-2</v>
      </c>
      <c r="AV12" s="17">
        <v>3.1019451667351199E-2</v>
      </c>
      <c r="AW12" s="17"/>
      <c r="AX12" s="17">
        <v>2.7357730594688899E-2</v>
      </c>
      <c r="AY12" s="17">
        <v>2.28241810227219E-2</v>
      </c>
      <c r="AZ12" s="17"/>
      <c r="BA12" s="17">
        <v>2.1801194486538E-2</v>
      </c>
      <c r="BB12" s="17">
        <v>3.21624857285625E-2</v>
      </c>
      <c r="BC12" s="17"/>
      <c r="BD12" s="17">
        <v>1.6141740673990899E-2</v>
      </c>
      <c r="BE12" s="17"/>
      <c r="BF12" s="17">
        <v>1.6861789175965401E-2</v>
      </c>
      <c r="BG12" s="17"/>
      <c r="BH12" s="17">
        <v>2.5687174836002E-2</v>
      </c>
      <c r="BI12" s="17"/>
      <c r="BJ12" s="17">
        <v>3.11538560792106E-2</v>
      </c>
      <c r="BK12" s="17"/>
      <c r="BL12" s="17">
        <v>6.3825081274131695E-2</v>
      </c>
      <c r="BM12" s="17">
        <v>8.9350197752677604E-3</v>
      </c>
      <c r="BN12" s="17">
        <v>1.73351484296278E-2</v>
      </c>
      <c r="BO12" s="17">
        <v>2.97033823719032E-2</v>
      </c>
      <c r="BP12" s="17"/>
      <c r="BQ12" s="17">
        <v>1.8778175173307401E-2</v>
      </c>
      <c r="BR12" s="17">
        <v>1.9667789158041599E-2</v>
      </c>
      <c r="BS12" s="17">
        <v>5.0100207526300101E-2</v>
      </c>
      <c r="BT12" s="17">
        <v>1.8838492453105999E-2</v>
      </c>
      <c r="BU12" s="17">
        <v>2.56718213245265E-2</v>
      </c>
      <c r="BV12" s="17">
        <v>1.5756790618922399E-2</v>
      </c>
      <c r="BW12" s="17"/>
      <c r="BX12" s="17">
        <v>2.1209711906780001E-2</v>
      </c>
      <c r="BY12" s="17">
        <v>2.42579961916944E-2</v>
      </c>
      <c r="BZ12" s="17">
        <v>3.2106574195014802E-2</v>
      </c>
      <c r="CA12" s="17">
        <v>1.92792886507894E-2</v>
      </c>
      <c r="CB12" s="17">
        <v>2.5952439126542E-2</v>
      </c>
      <c r="CC12" s="17">
        <v>2.4951960073812399E-2</v>
      </c>
    </row>
    <row r="13" spans="2:81" ht="29" x14ac:dyDescent="0.35">
      <c r="B13" s="18" t="s">
        <v>572</v>
      </c>
      <c r="C13" s="17">
        <v>1.2496588897766701E-2</v>
      </c>
      <c r="D13" s="17">
        <v>1.63044222841205E-2</v>
      </c>
      <c r="E13" s="17">
        <v>8.8433874166600705E-3</v>
      </c>
      <c r="F13" s="17"/>
      <c r="G13" s="17">
        <v>1.23318099213524E-2</v>
      </c>
      <c r="H13" s="17">
        <v>1.1566923277675001E-2</v>
      </c>
      <c r="I13" s="17">
        <v>1.0432549800538499E-2</v>
      </c>
      <c r="J13" s="17">
        <v>1.1997223804877E-2</v>
      </c>
      <c r="K13" s="17">
        <v>2.42811792379054E-2</v>
      </c>
      <c r="L13" s="17">
        <v>7.5035257536143303E-3</v>
      </c>
      <c r="M13" s="17"/>
      <c r="N13" s="17">
        <v>4.7605370076145501E-3</v>
      </c>
      <c r="O13" s="17">
        <v>1.41589709891763E-2</v>
      </c>
      <c r="P13" s="17">
        <v>1.5923487503525E-2</v>
      </c>
      <c r="Q13" s="17">
        <v>1.6492297846754999E-2</v>
      </c>
      <c r="R13" s="17"/>
      <c r="S13" s="17">
        <v>1.44421706909855E-2</v>
      </c>
      <c r="T13" s="17">
        <v>9.81694285123858E-3</v>
      </c>
      <c r="U13" s="17">
        <v>4.2003141225594297E-3</v>
      </c>
      <c r="V13" s="17">
        <v>1.9591373565815699E-2</v>
      </c>
      <c r="W13" s="17">
        <v>1.55184687522816E-2</v>
      </c>
      <c r="X13" s="17">
        <v>6.6000818793195996E-3</v>
      </c>
      <c r="Y13" s="17">
        <v>1.8376331208632399E-2</v>
      </c>
      <c r="Z13" s="17">
        <v>6.0664541350025801E-3</v>
      </c>
      <c r="AA13" s="17">
        <v>1.5807138981216801E-2</v>
      </c>
      <c r="AB13" s="17">
        <v>9.3676315485554402E-3</v>
      </c>
      <c r="AC13" s="17">
        <v>1.05926869815633E-2</v>
      </c>
      <c r="AD13" s="17">
        <v>1.9767001545255299E-2</v>
      </c>
      <c r="AE13" s="17"/>
      <c r="AF13" s="17">
        <v>1.31661589851014E-2</v>
      </c>
      <c r="AG13" s="17">
        <v>3.6911493474302199E-3</v>
      </c>
      <c r="AH13" s="17">
        <v>1.15235193659923E-2</v>
      </c>
      <c r="AI13" s="17">
        <v>1.9957940851006401E-2</v>
      </c>
      <c r="AJ13" s="17"/>
      <c r="AK13" s="17">
        <v>1.2714214939706399E-2</v>
      </c>
      <c r="AL13" s="17">
        <v>1.8497216938662998E-2</v>
      </c>
      <c r="AM13" s="17"/>
      <c r="AN13" s="17">
        <v>1.6228670518693901E-2</v>
      </c>
      <c r="AO13" s="17">
        <v>1.13372657368455E-2</v>
      </c>
      <c r="AP13" s="17">
        <v>6.3590499718093598E-3</v>
      </c>
      <c r="AQ13" s="17">
        <v>1.40435968802605E-2</v>
      </c>
      <c r="AR13" s="17">
        <v>6.8641449023125797E-3</v>
      </c>
      <c r="AS13" s="17">
        <v>2.2519606991743799E-2</v>
      </c>
      <c r="AT13" s="17"/>
      <c r="AU13" s="17">
        <v>1.06300722342979E-2</v>
      </c>
      <c r="AV13" s="17">
        <v>1.5265441823541601E-2</v>
      </c>
      <c r="AW13" s="17"/>
      <c r="AX13" s="17">
        <v>2.0844397141795999E-2</v>
      </c>
      <c r="AY13" s="17">
        <v>1.05373240323633E-2</v>
      </c>
      <c r="AZ13" s="17"/>
      <c r="BA13" s="17">
        <v>1.14459579307318E-2</v>
      </c>
      <c r="BB13" s="17">
        <v>1.59934598016464E-2</v>
      </c>
      <c r="BC13" s="17"/>
      <c r="BD13" s="17">
        <v>1.01572149400948E-2</v>
      </c>
      <c r="BE13" s="17"/>
      <c r="BF13" s="17">
        <v>1.3690855849088499E-2</v>
      </c>
      <c r="BG13" s="17"/>
      <c r="BH13" s="17">
        <v>8.4309062744634001E-3</v>
      </c>
      <c r="BI13" s="17"/>
      <c r="BJ13" s="17">
        <v>1.4261613454727901E-2</v>
      </c>
      <c r="BK13" s="17"/>
      <c r="BL13" s="17">
        <v>3.2956013477609701E-2</v>
      </c>
      <c r="BM13" s="17">
        <v>5.7317744872963502E-3</v>
      </c>
      <c r="BN13" s="17">
        <v>1.49520168677123E-2</v>
      </c>
      <c r="BO13" s="17">
        <v>8.5451292551528193E-3</v>
      </c>
      <c r="BP13" s="17"/>
      <c r="BQ13" s="17">
        <v>7.42993986152543E-3</v>
      </c>
      <c r="BR13" s="17">
        <v>9.2684772244806604E-3</v>
      </c>
      <c r="BS13" s="17">
        <v>3.77354361308768E-2</v>
      </c>
      <c r="BT13" s="17">
        <v>6.3428011966917197E-3</v>
      </c>
      <c r="BU13" s="17">
        <v>1.08219800463937E-2</v>
      </c>
      <c r="BV13" s="17">
        <v>1.44466859497344E-2</v>
      </c>
      <c r="BW13" s="17"/>
      <c r="BX13" s="17">
        <v>9.1778402916128203E-3</v>
      </c>
      <c r="BY13" s="17">
        <v>4.8879209060229099E-3</v>
      </c>
      <c r="BZ13" s="17">
        <v>2.40048448921374E-2</v>
      </c>
      <c r="CA13" s="17">
        <v>7.8056087158861502E-3</v>
      </c>
      <c r="CB13" s="17">
        <v>2.1766645707126501E-2</v>
      </c>
      <c r="CC13" s="17">
        <v>1.54366771025826E-2</v>
      </c>
    </row>
    <row r="14" spans="2:81" x14ac:dyDescent="0.35">
      <c r="B14" s="18" t="s">
        <v>171</v>
      </c>
      <c r="C14" s="19">
        <v>1.83851383177339E-2</v>
      </c>
      <c r="D14" s="19">
        <v>1.46906831721166E-2</v>
      </c>
      <c r="E14" s="19">
        <v>2.2067948925460101E-2</v>
      </c>
      <c r="F14" s="19"/>
      <c r="G14" s="19">
        <v>1.0654216621563699E-2</v>
      </c>
      <c r="H14" s="19">
        <v>2.17369958186013E-2</v>
      </c>
      <c r="I14" s="19">
        <v>2.86666779902305E-2</v>
      </c>
      <c r="J14" s="19">
        <v>1.7039225572713999E-2</v>
      </c>
      <c r="K14" s="19">
        <v>1.1546794668356701E-2</v>
      </c>
      <c r="L14" s="19">
        <v>1.8092659955560801E-2</v>
      </c>
      <c r="M14" s="19"/>
      <c r="N14" s="19">
        <v>9.8523756000383593E-3</v>
      </c>
      <c r="O14" s="19">
        <v>1.8077014444054299E-2</v>
      </c>
      <c r="P14" s="19">
        <v>2.2783825849052801E-2</v>
      </c>
      <c r="Q14" s="19">
        <v>2.4554425949165098E-2</v>
      </c>
      <c r="R14" s="19"/>
      <c r="S14" s="19">
        <v>1.4945468296302399E-2</v>
      </c>
      <c r="T14" s="19">
        <v>1.1168707715123899E-2</v>
      </c>
      <c r="U14" s="19">
        <v>3.1886700652031801E-2</v>
      </c>
      <c r="V14" s="19">
        <v>2.2729355533107301E-2</v>
      </c>
      <c r="W14" s="19">
        <v>1.2253473803901E-2</v>
      </c>
      <c r="X14" s="19">
        <v>3.5126696622500099E-2</v>
      </c>
      <c r="Y14" s="19">
        <v>1.3244438018665599E-2</v>
      </c>
      <c r="Z14" s="19">
        <v>1.37291090521778E-2</v>
      </c>
      <c r="AA14" s="19">
        <v>7.5386335735871902E-3</v>
      </c>
      <c r="AB14" s="19">
        <v>2.02948218948193E-2</v>
      </c>
      <c r="AC14" s="19">
        <v>3.4009315911903697E-2</v>
      </c>
      <c r="AD14" s="19">
        <v>9.1099539227410993E-3</v>
      </c>
      <c r="AE14" s="19"/>
      <c r="AF14" s="19">
        <v>1.6206215239099101E-2</v>
      </c>
      <c r="AG14" s="19">
        <v>2.92190046952794E-2</v>
      </c>
      <c r="AH14" s="19">
        <v>3.1346040729625997E-2</v>
      </c>
      <c r="AI14" s="19">
        <v>9.1979515016076003E-3</v>
      </c>
      <c r="AJ14" s="19"/>
      <c r="AK14" s="19">
        <v>2.5189861912233501E-2</v>
      </c>
      <c r="AL14" s="19">
        <v>2.9441027669129202E-2</v>
      </c>
      <c r="AM14" s="19"/>
      <c r="AN14" s="19">
        <v>1.9789340552650601E-2</v>
      </c>
      <c r="AO14" s="19">
        <v>1.6782936887461901E-2</v>
      </c>
      <c r="AP14" s="19">
        <v>2.50632923413046E-2</v>
      </c>
      <c r="AQ14" s="19">
        <v>1.46639758835673E-2</v>
      </c>
      <c r="AR14" s="19">
        <v>9.9882464622694997E-3</v>
      </c>
      <c r="AS14" s="19">
        <v>3.5486680758163899E-2</v>
      </c>
      <c r="AT14" s="19"/>
      <c r="AU14" s="19">
        <v>1.63226112384986E-2</v>
      </c>
      <c r="AV14" s="19">
        <v>2.1467043814531801E-2</v>
      </c>
      <c r="AW14" s="19"/>
      <c r="AX14" s="19">
        <v>2.2381578470816899E-2</v>
      </c>
      <c r="AY14" s="19">
        <v>1.74471574070891E-2</v>
      </c>
      <c r="AZ14" s="19"/>
      <c r="BA14" s="19">
        <v>1.6174240239093099E-2</v>
      </c>
      <c r="BB14" s="19">
        <v>2.8054967059471698E-2</v>
      </c>
      <c r="BC14" s="19"/>
      <c r="BD14" s="19">
        <v>1.6312553926661699E-2</v>
      </c>
      <c r="BE14" s="19"/>
      <c r="BF14" s="19">
        <v>1.48091729920147E-2</v>
      </c>
      <c r="BG14" s="19"/>
      <c r="BH14" s="19">
        <v>2.2099828636143501E-2</v>
      </c>
      <c r="BI14" s="19"/>
      <c r="BJ14" s="19">
        <v>3.1126429930080499E-2</v>
      </c>
      <c r="BK14" s="19"/>
      <c r="BL14" s="19">
        <v>3.5803431556432598E-2</v>
      </c>
      <c r="BM14" s="19">
        <v>5.4250284031830001E-3</v>
      </c>
      <c r="BN14" s="19">
        <v>1.8377781342548E-2</v>
      </c>
      <c r="BO14" s="19">
        <v>2.5112184271010099E-2</v>
      </c>
      <c r="BP14" s="19"/>
      <c r="BQ14" s="19">
        <v>1.1891543967796601E-2</v>
      </c>
      <c r="BR14" s="19">
        <v>1.31920386110434E-2</v>
      </c>
      <c r="BS14" s="19">
        <v>1.91275711913469E-2</v>
      </c>
      <c r="BT14" s="19">
        <v>8.9575301092109493E-3</v>
      </c>
      <c r="BU14" s="19">
        <v>2.5519820134885001E-2</v>
      </c>
      <c r="BV14" s="19">
        <v>4.1818143834897702E-2</v>
      </c>
      <c r="BW14" s="19"/>
      <c r="BX14" s="19">
        <v>1.44559552654073E-2</v>
      </c>
      <c r="BY14" s="19">
        <v>1.1257174356990401E-2</v>
      </c>
      <c r="BZ14" s="19">
        <v>1.5640558681668901E-2</v>
      </c>
      <c r="CA14" s="19">
        <v>8.0179838945809295E-3</v>
      </c>
      <c r="CB14" s="19">
        <v>1.6384555188311199E-2</v>
      </c>
      <c r="CC14" s="19">
        <v>5.5799851192789199E-2</v>
      </c>
    </row>
    <row r="15" spans="2:81" x14ac:dyDescent="0.35">
      <c r="B15" s="16" t="s">
        <v>633</v>
      </c>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CC16"/>
  <sheetViews>
    <sheetView showGridLines="0" topLeftCell="A7" workbookViewId="0">
      <pane xSplit="2" topLeftCell="C1" activePane="topRight" state="frozen"/>
      <selection pane="topRight" activeCell="B16" sqref="B1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581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58" x14ac:dyDescent="0.35">
      <c r="B9" s="18" t="s">
        <v>579</v>
      </c>
      <c r="C9" s="17">
        <v>0.33990901752826602</v>
      </c>
      <c r="D9" s="17">
        <v>0.35050117660593</v>
      </c>
      <c r="E9" s="17">
        <v>0.33067485097044902</v>
      </c>
      <c r="F9" s="17"/>
      <c r="G9" s="17">
        <v>0.42193156317385599</v>
      </c>
      <c r="H9" s="17">
        <v>0.41673417928253198</v>
      </c>
      <c r="I9" s="17">
        <v>0.39236493374162901</v>
      </c>
      <c r="J9" s="17">
        <v>0.29976341292063402</v>
      </c>
      <c r="K9" s="17">
        <v>0.317603429525458</v>
      </c>
      <c r="L9" s="17">
        <v>0.227824929399118</v>
      </c>
      <c r="M9" s="17"/>
      <c r="N9" s="17">
        <v>0.371925142685615</v>
      </c>
      <c r="O9" s="17">
        <v>0.34969417609955999</v>
      </c>
      <c r="P9" s="17">
        <v>0.32185504660480302</v>
      </c>
      <c r="Q9" s="17">
        <v>0.312409833126646</v>
      </c>
      <c r="R9" s="17"/>
      <c r="S9" s="17">
        <v>0.41285208633530102</v>
      </c>
      <c r="T9" s="17">
        <v>0.27380294812216699</v>
      </c>
      <c r="U9" s="17">
        <v>0.30845509914348002</v>
      </c>
      <c r="V9" s="17">
        <v>0.26071843340772899</v>
      </c>
      <c r="W9" s="17">
        <v>0.334202952916138</v>
      </c>
      <c r="X9" s="17">
        <v>0.35536508499713698</v>
      </c>
      <c r="Y9" s="17">
        <v>0.35645497701615603</v>
      </c>
      <c r="Z9" s="17">
        <v>0.27179122795731703</v>
      </c>
      <c r="AA9" s="17">
        <v>0.36705570809774601</v>
      </c>
      <c r="AB9" s="17">
        <v>0.38579692119958803</v>
      </c>
      <c r="AC9" s="17">
        <v>0.34153242627770097</v>
      </c>
      <c r="AD9" s="17">
        <v>0.381192895924296</v>
      </c>
      <c r="AE9" s="17"/>
      <c r="AF9" s="17">
        <v>0.325492014681807</v>
      </c>
      <c r="AG9" s="17">
        <v>0.37024205464183202</v>
      </c>
      <c r="AH9" s="17">
        <v>0.37055773714268903</v>
      </c>
      <c r="AI9" s="17">
        <v>0.405516923156859</v>
      </c>
      <c r="AJ9" s="17"/>
      <c r="AK9" s="17">
        <v>0.41236206132192998</v>
      </c>
      <c r="AL9" s="17">
        <v>0.34570142021445299</v>
      </c>
      <c r="AM9" s="17"/>
      <c r="AN9" s="17">
        <v>0.41224026904546202</v>
      </c>
      <c r="AO9" s="17">
        <v>0.34261083492185102</v>
      </c>
      <c r="AP9" s="17">
        <v>0.30010586473928602</v>
      </c>
      <c r="AQ9" s="17">
        <v>0.30468055963731999</v>
      </c>
      <c r="AR9" s="17">
        <v>0.26758315546387901</v>
      </c>
      <c r="AS9" s="17">
        <v>0.34674033195114401</v>
      </c>
      <c r="AT9" s="17"/>
      <c r="AU9" s="17">
        <v>0.33555067148381801</v>
      </c>
      <c r="AV9" s="17">
        <v>0.34606107899224903</v>
      </c>
      <c r="AW9" s="17"/>
      <c r="AX9" s="17">
        <v>0.32761376025262601</v>
      </c>
      <c r="AY9" s="17">
        <v>0.34285952256496899</v>
      </c>
      <c r="AZ9" s="17"/>
      <c r="BA9" s="17">
        <v>0.32908522532368201</v>
      </c>
      <c r="BB9" s="17">
        <v>0.40351588542772998</v>
      </c>
      <c r="BC9" s="17"/>
      <c r="BD9" s="17">
        <v>0.32203343650002803</v>
      </c>
      <c r="BE9" s="17"/>
      <c r="BF9" s="17">
        <v>0.32915501892299298</v>
      </c>
      <c r="BG9" s="17"/>
      <c r="BH9" s="17">
        <v>0.39922715601831998</v>
      </c>
      <c r="BI9" s="17"/>
      <c r="BJ9" s="17">
        <v>0.38997631857294701</v>
      </c>
      <c r="BK9" s="17"/>
      <c r="BL9" s="17">
        <v>0.32140148612826003</v>
      </c>
      <c r="BM9" s="17">
        <v>0.36645156037262799</v>
      </c>
      <c r="BN9" s="17">
        <v>0.28863482464156998</v>
      </c>
      <c r="BO9" s="17">
        <v>0.378929275630562</v>
      </c>
      <c r="BP9" s="17"/>
      <c r="BQ9" s="17">
        <v>0.372419458013246</v>
      </c>
      <c r="BR9" s="17">
        <v>0.271986194484443</v>
      </c>
      <c r="BS9" s="17">
        <v>0.32452121786744098</v>
      </c>
      <c r="BT9" s="17">
        <v>0.39086557236221903</v>
      </c>
      <c r="BU9" s="17">
        <v>0.38836607495853998</v>
      </c>
      <c r="BV9" s="17">
        <v>0.32110559627483398</v>
      </c>
      <c r="BW9" s="17"/>
      <c r="BX9" s="17">
        <v>0.382214756115271</v>
      </c>
      <c r="BY9" s="17">
        <v>0.30367138382213099</v>
      </c>
      <c r="BZ9" s="17">
        <v>0.31060736243050202</v>
      </c>
      <c r="CA9" s="17">
        <v>0.38919375378489002</v>
      </c>
      <c r="CB9" s="17">
        <v>0.40334027620665402</v>
      </c>
      <c r="CC9" s="17">
        <v>0.30227385040798599</v>
      </c>
    </row>
    <row r="10" spans="2:81" ht="58" x14ac:dyDescent="0.35">
      <c r="B10" s="18" t="s">
        <v>580</v>
      </c>
      <c r="C10" s="17">
        <v>0.51676270956281201</v>
      </c>
      <c r="D10" s="17">
        <v>0.51873490031401004</v>
      </c>
      <c r="E10" s="17">
        <v>0.51397095935870796</v>
      </c>
      <c r="F10" s="17"/>
      <c r="G10" s="17">
        <v>0.463266070991318</v>
      </c>
      <c r="H10" s="17">
        <v>0.450031366601153</v>
      </c>
      <c r="I10" s="17">
        <v>0.49694324600015799</v>
      </c>
      <c r="J10" s="17">
        <v>0.53018991171611096</v>
      </c>
      <c r="K10" s="17">
        <v>0.49303201621930298</v>
      </c>
      <c r="L10" s="17">
        <v>0.62770406990448102</v>
      </c>
      <c r="M10" s="17"/>
      <c r="N10" s="17">
        <v>0.51440334914408004</v>
      </c>
      <c r="O10" s="17">
        <v>0.51162408643344104</v>
      </c>
      <c r="P10" s="17">
        <v>0.52723869139489499</v>
      </c>
      <c r="Q10" s="17">
        <v>0.51466837954885702</v>
      </c>
      <c r="R10" s="17"/>
      <c r="S10" s="17">
        <v>0.47556951036193201</v>
      </c>
      <c r="T10" s="17">
        <v>0.57048838282176495</v>
      </c>
      <c r="U10" s="17">
        <v>0.53446341646944995</v>
      </c>
      <c r="V10" s="17">
        <v>0.577166868946973</v>
      </c>
      <c r="W10" s="17">
        <v>0.55229770778576404</v>
      </c>
      <c r="X10" s="17">
        <v>0.49733599598788802</v>
      </c>
      <c r="Y10" s="17">
        <v>0.51047638090036696</v>
      </c>
      <c r="Z10" s="17">
        <v>0.641727978964858</v>
      </c>
      <c r="AA10" s="17">
        <v>0.492327630712242</v>
      </c>
      <c r="AB10" s="17">
        <v>0.45799442447053101</v>
      </c>
      <c r="AC10" s="17">
        <v>0.47592319758186502</v>
      </c>
      <c r="AD10" s="17">
        <v>0.40721504760293797</v>
      </c>
      <c r="AE10" s="17"/>
      <c r="AF10" s="17">
        <v>0.53689138270609404</v>
      </c>
      <c r="AG10" s="17">
        <v>0.48158105749206598</v>
      </c>
      <c r="AH10" s="17">
        <v>0.45942817152361998</v>
      </c>
      <c r="AI10" s="17">
        <v>0.372685729322279</v>
      </c>
      <c r="AJ10" s="17"/>
      <c r="AK10" s="17">
        <v>0.437907322863759</v>
      </c>
      <c r="AL10" s="17">
        <v>0.521297380506341</v>
      </c>
      <c r="AM10" s="17"/>
      <c r="AN10" s="17">
        <v>0.46649439323199299</v>
      </c>
      <c r="AO10" s="17">
        <v>0.52016767845454404</v>
      </c>
      <c r="AP10" s="17">
        <v>0.53244627064233396</v>
      </c>
      <c r="AQ10" s="17">
        <v>0.54107626069686499</v>
      </c>
      <c r="AR10" s="17">
        <v>0.57976798395618001</v>
      </c>
      <c r="AS10" s="17">
        <v>0.48442087091098901</v>
      </c>
      <c r="AT10" s="17"/>
      <c r="AU10" s="17">
        <v>0.53932788526545805</v>
      </c>
      <c r="AV10" s="17">
        <v>0.48846537486229702</v>
      </c>
      <c r="AW10" s="17"/>
      <c r="AX10" s="17">
        <v>0.49746132939444598</v>
      </c>
      <c r="AY10" s="17">
        <v>0.52139448083244799</v>
      </c>
      <c r="AZ10" s="17"/>
      <c r="BA10" s="17">
        <v>0.52410640929353902</v>
      </c>
      <c r="BB10" s="17">
        <v>0.48081669074491201</v>
      </c>
      <c r="BC10" s="17"/>
      <c r="BD10" s="17">
        <v>0.58157637911517401</v>
      </c>
      <c r="BE10" s="17"/>
      <c r="BF10" s="17">
        <v>0.56907722491021595</v>
      </c>
      <c r="BG10" s="17"/>
      <c r="BH10" s="17">
        <v>0.45834502892231299</v>
      </c>
      <c r="BI10" s="17"/>
      <c r="BJ10" s="17">
        <v>0.46680093002689199</v>
      </c>
      <c r="BK10" s="17"/>
      <c r="BL10" s="17">
        <v>0.27215079671250603</v>
      </c>
      <c r="BM10" s="17">
        <v>0.61522594195372204</v>
      </c>
      <c r="BN10" s="17">
        <v>0.60287995285074703</v>
      </c>
      <c r="BO10" s="17">
        <v>0.47826704057911401</v>
      </c>
      <c r="BP10" s="17"/>
      <c r="BQ10" s="17">
        <v>0.51812507815717601</v>
      </c>
      <c r="BR10" s="17">
        <v>0.64553626788713503</v>
      </c>
      <c r="BS10" s="17">
        <v>0.51608635956056503</v>
      </c>
      <c r="BT10" s="17">
        <v>0.50791308778016897</v>
      </c>
      <c r="BU10" s="17">
        <v>0.42849446725414098</v>
      </c>
      <c r="BV10" s="17">
        <v>0.422110680661683</v>
      </c>
      <c r="BW10" s="17"/>
      <c r="BX10" s="17">
        <v>0.52337032896911895</v>
      </c>
      <c r="BY10" s="17">
        <v>0.61801187322736495</v>
      </c>
      <c r="BZ10" s="17">
        <v>0.56527102072046198</v>
      </c>
      <c r="CA10" s="17">
        <v>0.50481152656380701</v>
      </c>
      <c r="CB10" s="17">
        <v>0.40509559937224798</v>
      </c>
      <c r="CC10" s="17">
        <v>0.34775032504714298</v>
      </c>
    </row>
    <row r="11" spans="2:81" x14ac:dyDescent="0.35">
      <c r="B11" s="18" t="s">
        <v>171</v>
      </c>
      <c r="C11" s="19">
        <v>0.143328272908922</v>
      </c>
      <c r="D11" s="19">
        <v>0.13076392308005999</v>
      </c>
      <c r="E11" s="19">
        <v>0.155354189670843</v>
      </c>
      <c r="F11" s="19"/>
      <c r="G11" s="19">
        <v>0.114802365834826</v>
      </c>
      <c r="H11" s="19">
        <v>0.13323445411631399</v>
      </c>
      <c r="I11" s="19">
        <v>0.110691820258214</v>
      </c>
      <c r="J11" s="19">
        <v>0.17004667536325499</v>
      </c>
      <c r="K11" s="19">
        <v>0.18936455425523899</v>
      </c>
      <c r="L11" s="19">
        <v>0.14447100069640101</v>
      </c>
      <c r="M11" s="19"/>
      <c r="N11" s="19">
        <v>0.113671508170305</v>
      </c>
      <c r="O11" s="19">
        <v>0.13868173746699899</v>
      </c>
      <c r="P11" s="19">
        <v>0.15090626200030199</v>
      </c>
      <c r="Q11" s="19">
        <v>0.17292178732449701</v>
      </c>
      <c r="R11" s="19"/>
      <c r="S11" s="19">
        <v>0.111578403302767</v>
      </c>
      <c r="T11" s="19">
        <v>0.15570866905606801</v>
      </c>
      <c r="U11" s="19">
        <v>0.15708148438707001</v>
      </c>
      <c r="V11" s="19">
        <v>0.16211469764529801</v>
      </c>
      <c r="W11" s="19">
        <v>0.113499339298098</v>
      </c>
      <c r="X11" s="19">
        <v>0.14729891901497399</v>
      </c>
      <c r="Y11" s="19">
        <v>0.13306864208347799</v>
      </c>
      <c r="Z11" s="19">
        <v>8.6480793077824594E-2</v>
      </c>
      <c r="AA11" s="19">
        <v>0.14061666119001101</v>
      </c>
      <c r="AB11" s="19">
        <v>0.15620865432988201</v>
      </c>
      <c r="AC11" s="19">
        <v>0.18254437614043501</v>
      </c>
      <c r="AD11" s="19">
        <v>0.21159205647276599</v>
      </c>
      <c r="AE11" s="19"/>
      <c r="AF11" s="19">
        <v>0.13761660261209899</v>
      </c>
      <c r="AG11" s="19">
        <v>0.148176887866102</v>
      </c>
      <c r="AH11" s="19">
        <v>0.170014091333691</v>
      </c>
      <c r="AI11" s="19">
        <v>0.221797347520862</v>
      </c>
      <c r="AJ11" s="19"/>
      <c r="AK11" s="19">
        <v>0.14973061581430999</v>
      </c>
      <c r="AL11" s="19">
        <v>0.13300119927920601</v>
      </c>
      <c r="AM11" s="19"/>
      <c r="AN11" s="19">
        <v>0.121265337722545</v>
      </c>
      <c r="AO11" s="19">
        <v>0.137221486623605</v>
      </c>
      <c r="AP11" s="19">
        <v>0.16744786461837999</v>
      </c>
      <c r="AQ11" s="19">
        <v>0.15424317966581499</v>
      </c>
      <c r="AR11" s="19">
        <v>0.15264886057994101</v>
      </c>
      <c r="AS11" s="19">
        <v>0.16883879713786801</v>
      </c>
      <c r="AT11" s="19"/>
      <c r="AU11" s="19">
        <v>0.125121443250724</v>
      </c>
      <c r="AV11" s="19">
        <v>0.16547354614545401</v>
      </c>
      <c r="AW11" s="19"/>
      <c r="AX11" s="19">
        <v>0.17492491035292701</v>
      </c>
      <c r="AY11" s="19">
        <v>0.13574599660258399</v>
      </c>
      <c r="AZ11" s="19"/>
      <c r="BA11" s="19">
        <v>0.146808365382779</v>
      </c>
      <c r="BB11" s="19">
        <v>0.11566742382735801</v>
      </c>
      <c r="BC11" s="19"/>
      <c r="BD11" s="19">
        <v>9.6390184384797697E-2</v>
      </c>
      <c r="BE11" s="19"/>
      <c r="BF11" s="19">
        <v>0.101767756166791</v>
      </c>
      <c r="BG11" s="19"/>
      <c r="BH11" s="19">
        <v>0.142427815059366</v>
      </c>
      <c r="BI11" s="19"/>
      <c r="BJ11" s="19">
        <v>0.143222751400161</v>
      </c>
      <c r="BK11" s="19"/>
      <c r="BL11" s="19">
        <v>0.406447717159235</v>
      </c>
      <c r="BM11" s="19">
        <v>1.8322497673649799E-2</v>
      </c>
      <c r="BN11" s="19">
        <v>0.108485222507683</v>
      </c>
      <c r="BO11" s="19">
        <v>0.14280368379032499</v>
      </c>
      <c r="BP11" s="19"/>
      <c r="BQ11" s="19">
        <v>0.10945546382957801</v>
      </c>
      <c r="BR11" s="19">
        <v>8.2477537628421901E-2</v>
      </c>
      <c r="BS11" s="19">
        <v>0.15939242257199401</v>
      </c>
      <c r="BT11" s="19">
        <v>0.101221339857612</v>
      </c>
      <c r="BU11" s="19">
        <v>0.18313945778731899</v>
      </c>
      <c r="BV11" s="19">
        <v>0.25678372306348302</v>
      </c>
      <c r="BW11" s="19"/>
      <c r="BX11" s="19">
        <v>9.4414914915610201E-2</v>
      </c>
      <c r="BY11" s="19">
        <v>7.8316742950504101E-2</v>
      </c>
      <c r="BZ11" s="19">
        <v>0.124121616849036</v>
      </c>
      <c r="CA11" s="19">
        <v>0.105994719651304</v>
      </c>
      <c r="CB11" s="19">
        <v>0.19156412442109799</v>
      </c>
      <c r="CC11" s="19">
        <v>0.34997582454487097</v>
      </c>
    </row>
    <row r="12" spans="2:81" x14ac:dyDescent="0.35">
      <c r="B12" s="16"/>
    </row>
    <row r="13" spans="2:81" x14ac:dyDescent="0.35">
      <c r="B13" t="s">
        <v>90</v>
      </c>
    </row>
    <row r="14" spans="2:81" x14ac:dyDescent="0.35">
      <c r="B14" t="s">
        <v>91</v>
      </c>
    </row>
    <row r="16" spans="2:81" x14ac:dyDescent="0.35">
      <c r="B16"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I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1" t="s">
        <v>595</v>
      </c>
      <c r="E2" s="27"/>
      <c r="F2" s="27"/>
      <c r="G2" s="27"/>
      <c r="H2" s="27"/>
      <c r="I2" s="27"/>
    </row>
    <row r="6" spans="2:9" ht="50" customHeight="1" x14ac:dyDescent="0.35">
      <c r="B6" s="20" t="s">
        <v>15</v>
      </c>
      <c r="C6" s="20" t="s">
        <v>582</v>
      </c>
      <c r="D6" s="20" t="s">
        <v>583</v>
      </c>
      <c r="E6" s="20" t="s">
        <v>584</v>
      </c>
      <c r="F6" s="20" t="s">
        <v>585</v>
      </c>
      <c r="G6" s="20" t="s">
        <v>586</v>
      </c>
      <c r="H6" s="20" t="s">
        <v>587</v>
      </c>
    </row>
    <row r="7" spans="2:9" x14ac:dyDescent="0.35">
      <c r="B7" s="18" t="s">
        <v>588</v>
      </c>
      <c r="C7" s="17">
        <v>0.28505032497795102</v>
      </c>
      <c r="D7" s="17">
        <v>0.28461229601233301</v>
      </c>
      <c r="E7" s="17">
        <v>0.16826257751321499</v>
      </c>
      <c r="F7" s="17">
        <v>0.18787361645573</v>
      </c>
      <c r="G7" s="17">
        <v>0.16629188452362401</v>
      </c>
      <c r="H7" s="17">
        <v>0.26316846994634502</v>
      </c>
    </row>
    <row r="8" spans="2:9" x14ac:dyDescent="0.35">
      <c r="B8" s="18" t="s">
        <v>589</v>
      </c>
      <c r="C8" s="17">
        <v>0.39370274064944499</v>
      </c>
      <c r="D8" s="17">
        <v>0.3590728434105</v>
      </c>
      <c r="E8" s="17">
        <v>0.331988433901789</v>
      </c>
      <c r="F8" s="17">
        <v>0.331129113375493</v>
      </c>
      <c r="G8" s="17">
        <v>0.33750459314421399</v>
      </c>
      <c r="H8" s="17">
        <v>0.306920833465126</v>
      </c>
    </row>
    <row r="9" spans="2:9" x14ac:dyDescent="0.35">
      <c r="B9" s="18" t="s">
        <v>590</v>
      </c>
      <c r="C9" s="17">
        <v>0.21038259534944201</v>
      </c>
      <c r="D9" s="17">
        <v>0.21916546387210001</v>
      </c>
      <c r="E9" s="17">
        <v>0.31405546683586899</v>
      </c>
      <c r="F9" s="17">
        <v>0.28011668614442398</v>
      </c>
      <c r="G9" s="17">
        <v>0.28672623727359597</v>
      </c>
      <c r="H9" s="17">
        <v>0.19273786560439601</v>
      </c>
    </row>
    <row r="10" spans="2:9" x14ac:dyDescent="0.35">
      <c r="B10" s="18" t="s">
        <v>591</v>
      </c>
      <c r="C10" s="17">
        <v>5.4042320031216201E-2</v>
      </c>
      <c r="D10" s="17">
        <v>5.8605838299070297E-2</v>
      </c>
      <c r="E10" s="17">
        <v>9.1893475507367595E-2</v>
      </c>
      <c r="F10" s="17">
        <v>0.10715349158878</v>
      </c>
      <c r="G10" s="17">
        <v>0.113319737659409</v>
      </c>
      <c r="H10" s="17">
        <v>9.0355123453186706E-2</v>
      </c>
    </row>
    <row r="11" spans="2:9" x14ac:dyDescent="0.35">
      <c r="B11" s="18" t="s">
        <v>592</v>
      </c>
      <c r="C11" s="17">
        <v>3.6073161219684499E-2</v>
      </c>
      <c r="D11" s="17">
        <v>5.9148918056749399E-2</v>
      </c>
      <c r="E11" s="17">
        <v>6.0535373569839498E-2</v>
      </c>
      <c r="F11" s="17">
        <v>6.9055745971715599E-2</v>
      </c>
      <c r="G11" s="17">
        <v>6.6948102925305994E-2</v>
      </c>
      <c r="H11" s="17">
        <v>0.12731432011032801</v>
      </c>
    </row>
    <row r="12" spans="2:9" x14ac:dyDescent="0.35">
      <c r="B12" s="18" t="s">
        <v>171</v>
      </c>
      <c r="C12" s="17">
        <v>2.0748857772260699E-2</v>
      </c>
      <c r="D12" s="17">
        <v>1.9394640349247799E-2</v>
      </c>
      <c r="E12" s="17">
        <v>3.3264672671920098E-2</v>
      </c>
      <c r="F12" s="17">
        <v>2.46713464638585E-2</v>
      </c>
      <c r="G12" s="17">
        <v>2.9209444473850699E-2</v>
      </c>
      <c r="H12" s="17">
        <v>1.95033874206181E-2</v>
      </c>
    </row>
    <row r="13" spans="2:9" x14ac:dyDescent="0.35">
      <c r="B13" s="23" t="s">
        <v>593</v>
      </c>
      <c r="C13" s="21">
        <v>0.67875306562739701</v>
      </c>
      <c r="D13" s="21">
        <v>0.64368513942283201</v>
      </c>
      <c r="E13" s="21">
        <v>0.50025101141500405</v>
      </c>
      <c r="F13" s="21">
        <v>0.51900272983122298</v>
      </c>
      <c r="G13" s="21">
        <v>0.50379647766783797</v>
      </c>
      <c r="H13" s="21">
        <v>0.57008930341147002</v>
      </c>
    </row>
    <row r="14" spans="2:9" x14ac:dyDescent="0.35">
      <c r="B14" s="23" t="s">
        <v>594</v>
      </c>
      <c r="C14" s="21">
        <v>9.01154812509007E-2</v>
      </c>
      <c r="D14" s="21">
        <v>0.11775475635582</v>
      </c>
      <c r="E14" s="21">
        <v>0.152428849077207</v>
      </c>
      <c r="F14" s="21">
        <v>0.176209237560495</v>
      </c>
      <c r="G14" s="21">
        <v>0.18026784058471501</v>
      </c>
      <c r="H14" s="21">
        <v>0.217669443563515</v>
      </c>
    </row>
    <row r="15" spans="2:9" x14ac:dyDescent="0.35">
      <c r="B15" s="23" t="s">
        <v>288</v>
      </c>
      <c r="C15" s="22">
        <v>0.58863758437649605</v>
      </c>
      <c r="D15" s="22">
        <v>0.52593038306701301</v>
      </c>
      <c r="E15" s="22">
        <v>0.347822162337797</v>
      </c>
      <c r="F15" s="22">
        <v>0.34279349227072697</v>
      </c>
      <c r="G15" s="22">
        <v>0.32352863708312302</v>
      </c>
      <c r="H15" s="22">
        <v>0.35241985984795499</v>
      </c>
    </row>
    <row r="16" spans="2:9" x14ac:dyDescent="0.35">
      <c r="B16" s="16"/>
      <c r="C16" s="16"/>
      <c r="D16" s="16"/>
      <c r="E16" s="16"/>
      <c r="F16" s="16"/>
      <c r="G16" s="16"/>
      <c r="H16" s="16"/>
    </row>
    <row r="17" spans="2:2" x14ac:dyDescent="0.35">
      <c r="B17" t="s">
        <v>90</v>
      </c>
    </row>
    <row r="18" spans="2:2" x14ac:dyDescent="0.35">
      <c r="B18" t="s">
        <v>91</v>
      </c>
    </row>
    <row r="22" spans="2:2" x14ac:dyDescent="0.35">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CC20"/>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129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7.0047874182566E-2</v>
      </c>
      <c r="D9" s="17">
        <v>6.6792698067263997E-2</v>
      </c>
      <c r="E9" s="17">
        <v>7.3572386513338597E-2</v>
      </c>
      <c r="F9" s="17"/>
      <c r="G9" s="17">
        <v>6.3222061426305307E-2</v>
      </c>
      <c r="H9" s="17">
        <v>6.4939738433955799E-2</v>
      </c>
      <c r="I9" s="17">
        <v>4.9137190329338498E-2</v>
      </c>
      <c r="J9" s="17">
        <v>5.0744650447179497E-2</v>
      </c>
      <c r="K9" s="17">
        <v>7.6139895551242801E-2</v>
      </c>
      <c r="L9" s="17">
        <v>0.107333486946163</v>
      </c>
      <c r="M9" s="17"/>
      <c r="N9" s="17">
        <v>5.2356621709036703E-2</v>
      </c>
      <c r="O9" s="17">
        <v>5.18124085361239E-2</v>
      </c>
      <c r="P9" s="17">
        <v>7.7581813370376895E-2</v>
      </c>
      <c r="Q9" s="17">
        <v>0.100733270701601</v>
      </c>
      <c r="R9" s="17"/>
      <c r="S9" s="17">
        <v>6.6650489382963599E-2</v>
      </c>
      <c r="T9" s="17">
        <v>6.6235044119577494E-2</v>
      </c>
      <c r="U9" s="17">
        <v>8.8769364653591101E-2</v>
      </c>
      <c r="V9" s="17">
        <v>8.7768689909971401E-2</v>
      </c>
      <c r="W9" s="17">
        <v>8.7983298826359094E-2</v>
      </c>
      <c r="X9" s="17">
        <v>5.20831090106516E-2</v>
      </c>
      <c r="Y9" s="17">
        <v>8.8042348884055904E-2</v>
      </c>
      <c r="Z9" s="17">
        <v>5.7397889561352299E-2</v>
      </c>
      <c r="AA9" s="17">
        <v>7.7171464639086806E-2</v>
      </c>
      <c r="AB9" s="17">
        <v>4.7653593827765899E-2</v>
      </c>
      <c r="AC9" s="17">
        <v>6.4337653355005103E-2</v>
      </c>
      <c r="AD9" s="17">
        <v>3.08354564892598E-2</v>
      </c>
      <c r="AE9" s="17"/>
      <c r="AF9" s="17">
        <v>7.2829718147895295E-2</v>
      </c>
      <c r="AG9" s="17">
        <v>4.2398576923594299E-2</v>
      </c>
      <c r="AH9" s="17">
        <v>6.5081734399435806E-2</v>
      </c>
      <c r="AI9" s="17">
        <v>3.8485872939173299E-2</v>
      </c>
      <c r="AJ9" s="17"/>
      <c r="AK9" s="17">
        <v>8.7309582252687895E-2</v>
      </c>
      <c r="AL9" s="17">
        <v>6.4917957624846506E-2</v>
      </c>
      <c r="AM9" s="17"/>
      <c r="AN9" s="17">
        <v>6.0414293665924601E-2</v>
      </c>
      <c r="AO9" s="17">
        <v>6.2564102178655295E-2</v>
      </c>
      <c r="AP9" s="17">
        <v>8.6346514047707004E-2</v>
      </c>
      <c r="AQ9" s="17">
        <v>8.0748758263440204E-2</v>
      </c>
      <c r="AR9" s="17">
        <v>7.5064262788577002E-2</v>
      </c>
      <c r="AS9" s="17">
        <v>6.8522143131824004E-2</v>
      </c>
      <c r="AT9" s="17"/>
      <c r="AU9" s="17">
        <v>6.8931504609973202E-2</v>
      </c>
      <c r="AV9" s="17">
        <v>7.0929454733594993E-2</v>
      </c>
      <c r="AW9" s="17"/>
      <c r="AX9" s="17">
        <v>7.3423494569322303E-2</v>
      </c>
      <c r="AY9" s="17">
        <v>6.9237823223091202E-2</v>
      </c>
      <c r="AZ9" s="17"/>
      <c r="BA9" s="17">
        <v>6.9564498207499006E-2</v>
      </c>
      <c r="BB9" s="17">
        <v>7.0206152794345597E-2</v>
      </c>
      <c r="BC9" s="17"/>
      <c r="BD9" s="17">
        <v>6.7416211232808707E-2</v>
      </c>
      <c r="BE9" s="17"/>
      <c r="BF9" s="17">
        <v>7.7332918145919097E-2</v>
      </c>
      <c r="BG9" s="17"/>
      <c r="BH9" s="17">
        <v>3.5315777734109002E-2</v>
      </c>
      <c r="BI9" s="17"/>
      <c r="BJ9" s="17">
        <v>7.0059633727550905E-2</v>
      </c>
      <c r="BK9" s="17"/>
      <c r="BL9" s="17">
        <v>0.107506567420836</v>
      </c>
      <c r="BM9" s="17">
        <v>4.0830585790718098E-2</v>
      </c>
      <c r="BN9" s="17">
        <v>9.3661767613014202E-2</v>
      </c>
      <c r="BO9" s="17">
        <v>5.1224942467233303E-2</v>
      </c>
      <c r="BP9" s="17"/>
      <c r="BQ9" s="17">
        <v>4.8359339947860201E-2</v>
      </c>
      <c r="BR9" s="17">
        <v>7.49482929476704E-2</v>
      </c>
      <c r="BS9" s="17">
        <v>9.8340303946202801E-2</v>
      </c>
      <c r="BT9" s="17">
        <v>4.0200990826611299E-2</v>
      </c>
      <c r="BU9" s="17">
        <v>7.1400666327135195E-2</v>
      </c>
      <c r="BV9" s="17">
        <v>0.120373070479578</v>
      </c>
      <c r="BW9" s="17"/>
      <c r="BX9" s="17">
        <v>4.3891899498714297E-2</v>
      </c>
      <c r="BY9" s="17">
        <v>7.2475895732272005E-2</v>
      </c>
      <c r="BZ9" s="17">
        <v>9.7481365440150902E-2</v>
      </c>
      <c r="CA9" s="17">
        <v>3.3213977983523803E-2</v>
      </c>
      <c r="CB9" s="17">
        <v>4.7246619176389802E-2</v>
      </c>
      <c r="CC9" s="17">
        <v>0.15159826152769401</v>
      </c>
    </row>
    <row r="10" spans="2:81" x14ac:dyDescent="0.35">
      <c r="B10" s="18" t="s">
        <v>58</v>
      </c>
      <c r="C10" s="17">
        <v>5.3645028816419797E-2</v>
      </c>
      <c r="D10" s="17">
        <v>5.1109019597748599E-2</v>
      </c>
      <c r="E10" s="17">
        <v>5.6386278451577398E-2</v>
      </c>
      <c r="F10" s="17"/>
      <c r="G10" s="17">
        <v>5.75609357383692E-2</v>
      </c>
      <c r="H10" s="17">
        <v>5.3235556809012097E-2</v>
      </c>
      <c r="I10" s="17">
        <v>5.4204719879847901E-2</v>
      </c>
      <c r="J10" s="17">
        <v>5.7113876002031501E-2</v>
      </c>
      <c r="K10" s="17">
        <v>5.5762789113726903E-2</v>
      </c>
      <c r="L10" s="17">
        <v>4.6688952619344297E-2</v>
      </c>
      <c r="M10" s="17"/>
      <c r="N10" s="17">
        <v>3.3100995220785003E-2</v>
      </c>
      <c r="O10" s="17">
        <v>5.8364541087745303E-2</v>
      </c>
      <c r="P10" s="17">
        <v>7.7159073085597302E-2</v>
      </c>
      <c r="Q10" s="17">
        <v>5.1066640301568697E-2</v>
      </c>
      <c r="R10" s="17"/>
      <c r="S10" s="17">
        <v>6.3977811356172504E-2</v>
      </c>
      <c r="T10" s="17">
        <v>4.6907986129585098E-2</v>
      </c>
      <c r="U10" s="17">
        <v>5.82611603630439E-2</v>
      </c>
      <c r="V10" s="17">
        <v>5.4607446503051001E-2</v>
      </c>
      <c r="W10" s="17">
        <v>3.9787781526957902E-2</v>
      </c>
      <c r="X10" s="17">
        <v>5.8851000916686602E-2</v>
      </c>
      <c r="Y10" s="17">
        <v>5.8323095795309497E-2</v>
      </c>
      <c r="Z10" s="17">
        <v>7.6146887366131802E-2</v>
      </c>
      <c r="AA10" s="17">
        <v>4.11586920910171E-2</v>
      </c>
      <c r="AB10" s="17">
        <v>5.6992271987396301E-2</v>
      </c>
      <c r="AC10" s="17">
        <v>4.27456574975313E-2</v>
      </c>
      <c r="AD10" s="17">
        <v>4.7568607929557902E-2</v>
      </c>
      <c r="AE10" s="17"/>
      <c r="AF10" s="17">
        <v>5.0534556852220802E-2</v>
      </c>
      <c r="AG10" s="17">
        <v>5.47363719385714E-2</v>
      </c>
      <c r="AH10" s="17">
        <v>3.6924798187228797E-2</v>
      </c>
      <c r="AI10" s="17">
        <v>4.8476261153175798E-2</v>
      </c>
      <c r="AJ10" s="17"/>
      <c r="AK10" s="17">
        <v>9.7602940295410306E-2</v>
      </c>
      <c r="AL10" s="17">
        <v>6.0282585070196799E-2</v>
      </c>
      <c r="AM10" s="17"/>
      <c r="AN10" s="17">
        <v>6.0532708017465603E-2</v>
      </c>
      <c r="AO10" s="17">
        <v>5.5064673829955502E-2</v>
      </c>
      <c r="AP10" s="17">
        <v>4.7428094778370802E-2</v>
      </c>
      <c r="AQ10" s="17">
        <v>4.2929439383534003E-2</v>
      </c>
      <c r="AR10" s="17">
        <v>4.9244056945004097E-2</v>
      </c>
      <c r="AS10" s="17">
        <v>7.6280525627097501E-2</v>
      </c>
      <c r="AT10" s="17"/>
      <c r="AU10" s="17">
        <v>4.9543323371356203E-2</v>
      </c>
      <c r="AV10" s="17">
        <v>5.8553776596618097E-2</v>
      </c>
      <c r="AW10" s="17"/>
      <c r="AX10" s="17">
        <v>5.76633826570754E-2</v>
      </c>
      <c r="AY10" s="17">
        <v>5.2680740474963197E-2</v>
      </c>
      <c r="AZ10" s="17"/>
      <c r="BA10" s="17">
        <v>5.1878267325277602E-2</v>
      </c>
      <c r="BB10" s="17">
        <v>6.2667556914666606E-2</v>
      </c>
      <c r="BC10" s="17"/>
      <c r="BD10" s="17">
        <v>4.5181621097145103E-2</v>
      </c>
      <c r="BE10" s="17"/>
      <c r="BF10" s="17">
        <v>5.0970489509660898E-2</v>
      </c>
      <c r="BG10" s="17"/>
      <c r="BH10" s="17">
        <v>4.9474949700707503E-2</v>
      </c>
      <c r="BI10" s="17"/>
      <c r="BJ10" s="17">
        <v>2.67409091194678E-2</v>
      </c>
      <c r="BK10" s="17"/>
      <c r="BL10" s="17">
        <v>8.3706303989923597E-2</v>
      </c>
      <c r="BM10" s="17">
        <v>3.5980612054358603E-2</v>
      </c>
      <c r="BN10" s="17">
        <v>5.8192650550698201E-2</v>
      </c>
      <c r="BO10" s="17">
        <v>4.7963132200342401E-2</v>
      </c>
      <c r="BP10" s="17"/>
      <c r="BQ10" s="17">
        <v>4.9585902449253899E-2</v>
      </c>
      <c r="BR10" s="17">
        <v>4.7437814127322002E-2</v>
      </c>
      <c r="BS10" s="17">
        <v>5.4248230598534501E-2</v>
      </c>
      <c r="BT10" s="17">
        <v>3.61373341354694E-2</v>
      </c>
      <c r="BU10" s="17">
        <v>6.0632807461756998E-2</v>
      </c>
      <c r="BV10" s="17">
        <v>8.3153250146975097E-2</v>
      </c>
      <c r="BW10" s="17"/>
      <c r="BX10" s="17">
        <v>4.3838614636758998E-2</v>
      </c>
      <c r="BY10" s="17">
        <v>4.2096900143604801E-2</v>
      </c>
      <c r="BZ10" s="17">
        <v>5.7201905439354897E-2</v>
      </c>
      <c r="CA10" s="17">
        <v>3.6745026294827197E-2</v>
      </c>
      <c r="CB10" s="17">
        <v>5.0674012921761498E-2</v>
      </c>
      <c r="CC10" s="17">
        <v>0.113909006066669</v>
      </c>
    </row>
    <row r="11" spans="2:81" x14ac:dyDescent="0.35">
      <c r="B11" s="18" t="s">
        <v>59</v>
      </c>
      <c r="C11" s="17">
        <v>0.12850047158338901</v>
      </c>
      <c r="D11" s="17">
        <v>0.126727346711969</v>
      </c>
      <c r="E11" s="17">
        <v>0.13086769651473801</v>
      </c>
      <c r="F11" s="17"/>
      <c r="G11" s="17">
        <v>0.12542562234153301</v>
      </c>
      <c r="H11" s="17">
        <v>0.110910333029877</v>
      </c>
      <c r="I11" s="17">
        <v>0.147600148119193</v>
      </c>
      <c r="J11" s="17">
        <v>0.126030714021481</v>
      </c>
      <c r="K11" s="17">
        <v>0.140799396405134</v>
      </c>
      <c r="L11" s="17">
        <v>0.12305744236923399</v>
      </c>
      <c r="M11" s="17"/>
      <c r="N11" s="17">
        <v>0.115711336094863</v>
      </c>
      <c r="O11" s="17">
        <v>0.14112523767977</v>
      </c>
      <c r="P11" s="17">
        <v>0.120759920475304</v>
      </c>
      <c r="Q11" s="17">
        <v>0.135131510822769</v>
      </c>
      <c r="R11" s="17"/>
      <c r="S11" s="17">
        <v>9.1780904647660602E-2</v>
      </c>
      <c r="T11" s="17">
        <v>0.130845254526925</v>
      </c>
      <c r="U11" s="17">
        <v>0.11163858976855801</v>
      </c>
      <c r="V11" s="17">
        <v>0.132478577316648</v>
      </c>
      <c r="W11" s="17">
        <v>0.14781430497211301</v>
      </c>
      <c r="X11" s="17">
        <v>0.158304027862535</v>
      </c>
      <c r="Y11" s="17">
        <v>0.122281858927766</v>
      </c>
      <c r="Z11" s="17">
        <v>0.14496053108583101</v>
      </c>
      <c r="AA11" s="17">
        <v>0.13469692037156999</v>
      </c>
      <c r="AB11" s="17">
        <v>0.114069409521148</v>
      </c>
      <c r="AC11" s="17">
        <v>0.15086338553678899</v>
      </c>
      <c r="AD11" s="17">
        <v>0.16617564886129399</v>
      </c>
      <c r="AE11" s="17"/>
      <c r="AF11" s="17">
        <v>0.1256680243518</v>
      </c>
      <c r="AG11" s="17">
        <v>0.134417223282881</v>
      </c>
      <c r="AH11" s="17">
        <v>0.152916374522688</v>
      </c>
      <c r="AI11" s="17">
        <v>0.167619039649438</v>
      </c>
      <c r="AJ11" s="17"/>
      <c r="AK11" s="17">
        <v>0.12076877379010501</v>
      </c>
      <c r="AL11" s="17">
        <v>0.14435192606376701</v>
      </c>
      <c r="AM11" s="17"/>
      <c r="AN11" s="17">
        <v>0.10882417629171</v>
      </c>
      <c r="AO11" s="17">
        <v>0.123670940275432</v>
      </c>
      <c r="AP11" s="17">
        <v>0.15807370045214</v>
      </c>
      <c r="AQ11" s="17">
        <v>0.135691314479676</v>
      </c>
      <c r="AR11" s="17">
        <v>0.15024925479035001</v>
      </c>
      <c r="AS11" s="17">
        <v>0.100826046474823</v>
      </c>
      <c r="AT11" s="17"/>
      <c r="AU11" s="17">
        <v>0.13073038058678099</v>
      </c>
      <c r="AV11" s="17">
        <v>0.124675719902945</v>
      </c>
      <c r="AW11" s="17"/>
      <c r="AX11" s="17">
        <v>0.113854691345431</v>
      </c>
      <c r="AY11" s="17">
        <v>0.13201503393778199</v>
      </c>
      <c r="AZ11" s="17"/>
      <c r="BA11" s="17">
        <v>0.127157907489961</v>
      </c>
      <c r="BB11" s="17">
        <v>0.129035950149197</v>
      </c>
      <c r="BC11" s="17"/>
      <c r="BD11" s="17">
        <v>0.10881619630778901</v>
      </c>
      <c r="BE11" s="17"/>
      <c r="BF11" s="17">
        <v>0.121981192421501</v>
      </c>
      <c r="BG11" s="17"/>
      <c r="BH11" s="17">
        <v>0.12944659905261999</v>
      </c>
      <c r="BI11" s="17"/>
      <c r="BJ11" s="17">
        <v>0.162004892579663</v>
      </c>
      <c r="BK11" s="17"/>
      <c r="BL11" s="17">
        <v>0.164422921504328</v>
      </c>
      <c r="BM11" s="17">
        <v>9.6847811933009606E-2</v>
      </c>
      <c r="BN11" s="17">
        <v>0.13344577921765399</v>
      </c>
      <c r="BO11" s="17">
        <v>0.132798013786178</v>
      </c>
      <c r="BP11" s="17"/>
      <c r="BQ11" s="17">
        <v>0.112127421021484</v>
      </c>
      <c r="BR11" s="17">
        <v>0.12610093507901901</v>
      </c>
      <c r="BS11" s="17">
        <v>0.13431715341589701</v>
      </c>
      <c r="BT11" s="17">
        <v>9.5536687609396501E-2</v>
      </c>
      <c r="BU11" s="17">
        <v>0.13278562784991599</v>
      </c>
      <c r="BV11" s="17">
        <v>0.156820527542223</v>
      </c>
      <c r="BW11" s="17"/>
      <c r="BX11" s="17">
        <v>0.12994246325023501</v>
      </c>
      <c r="BY11" s="17">
        <v>0.121163464161371</v>
      </c>
      <c r="BZ11" s="17">
        <v>0.124314334215104</v>
      </c>
      <c r="CA11" s="17">
        <v>8.7708411563934593E-2</v>
      </c>
      <c r="CB11" s="17">
        <v>0.13482235090269501</v>
      </c>
      <c r="CC11" s="17">
        <v>0.13476116398191401</v>
      </c>
    </row>
    <row r="12" spans="2:81" x14ac:dyDescent="0.35">
      <c r="B12" s="18" t="s">
        <v>102</v>
      </c>
      <c r="C12" s="17">
        <v>0.30893743332217</v>
      </c>
      <c r="D12" s="17">
        <v>0.29251138869633397</v>
      </c>
      <c r="E12" s="17">
        <v>0.32439775537072602</v>
      </c>
      <c r="F12" s="17"/>
      <c r="G12" s="17">
        <v>0.24984985492631501</v>
      </c>
      <c r="H12" s="17">
        <v>0.27066351601598998</v>
      </c>
      <c r="I12" s="17">
        <v>0.28441468315733598</v>
      </c>
      <c r="J12" s="17">
        <v>0.34436099705245499</v>
      </c>
      <c r="K12" s="17">
        <v>0.36264460955160299</v>
      </c>
      <c r="L12" s="17">
        <v>0.33446838801137302</v>
      </c>
      <c r="M12" s="17"/>
      <c r="N12" s="17">
        <v>0.30036874542824299</v>
      </c>
      <c r="O12" s="17">
        <v>0.32439493704925199</v>
      </c>
      <c r="P12" s="17">
        <v>0.29247792998066302</v>
      </c>
      <c r="Q12" s="17">
        <v>0.31816050978413501</v>
      </c>
      <c r="R12" s="17"/>
      <c r="S12" s="17">
        <v>0.25061665442343101</v>
      </c>
      <c r="T12" s="17">
        <v>0.33629507585109297</v>
      </c>
      <c r="U12" s="17">
        <v>0.32045143188625203</v>
      </c>
      <c r="V12" s="17">
        <v>0.32879360466388402</v>
      </c>
      <c r="W12" s="17">
        <v>0.36801904261578</v>
      </c>
      <c r="X12" s="17">
        <v>0.29061488026993998</v>
      </c>
      <c r="Y12" s="17">
        <v>0.28132525364337102</v>
      </c>
      <c r="Z12" s="17">
        <v>0.23426818080387099</v>
      </c>
      <c r="AA12" s="17">
        <v>0.32209732107401401</v>
      </c>
      <c r="AB12" s="17">
        <v>0.34335427613860903</v>
      </c>
      <c r="AC12" s="17">
        <v>0.32011911468145199</v>
      </c>
      <c r="AD12" s="17">
        <v>0.29242725841582401</v>
      </c>
      <c r="AE12" s="17"/>
      <c r="AF12" s="17">
        <v>0.30774324747168702</v>
      </c>
      <c r="AG12" s="17">
        <v>0.33209582518797498</v>
      </c>
      <c r="AH12" s="17">
        <v>0.29622570585962099</v>
      </c>
      <c r="AI12" s="17">
        <v>0.32200897606068501</v>
      </c>
      <c r="AJ12" s="17"/>
      <c r="AK12" s="17">
        <v>0.29839428253401101</v>
      </c>
      <c r="AL12" s="17">
        <v>0.32179020947292902</v>
      </c>
      <c r="AM12" s="17"/>
      <c r="AN12" s="17">
        <v>0.23873289694969699</v>
      </c>
      <c r="AO12" s="17">
        <v>0.352188905782648</v>
      </c>
      <c r="AP12" s="17">
        <v>0.29241297516117498</v>
      </c>
      <c r="AQ12" s="17">
        <v>0.324437930622333</v>
      </c>
      <c r="AR12" s="17">
        <v>0.32695481955494099</v>
      </c>
      <c r="AS12" s="17">
        <v>0.38268102478041699</v>
      </c>
      <c r="AT12" s="17"/>
      <c r="AU12" s="17">
        <v>0.31372950309873099</v>
      </c>
      <c r="AV12" s="17">
        <v>0.30232746689187501</v>
      </c>
      <c r="AW12" s="17"/>
      <c r="AX12" s="17">
        <v>0.31425142463335598</v>
      </c>
      <c r="AY12" s="17">
        <v>0.30766222957676298</v>
      </c>
      <c r="AZ12" s="17"/>
      <c r="BA12" s="17">
        <v>0.31638386757300602</v>
      </c>
      <c r="BB12" s="17">
        <v>0.27009511920922402</v>
      </c>
      <c r="BC12" s="17"/>
      <c r="BD12" s="17">
        <v>0.27469828844517602</v>
      </c>
      <c r="BE12" s="17"/>
      <c r="BF12" s="17">
        <v>0.28256639520952098</v>
      </c>
      <c r="BG12" s="17"/>
      <c r="BH12" s="17">
        <v>0.33012439799425802</v>
      </c>
      <c r="BI12" s="17"/>
      <c r="BJ12" s="17">
        <v>0.286664538120671</v>
      </c>
      <c r="BK12" s="17"/>
      <c r="BL12" s="17">
        <v>0.34785441566421799</v>
      </c>
      <c r="BM12" s="17">
        <v>0.220397502536122</v>
      </c>
      <c r="BN12" s="17">
        <v>0.33092974803823799</v>
      </c>
      <c r="BO12" s="17">
        <v>0.35039761871257102</v>
      </c>
      <c r="BP12" s="17"/>
      <c r="BQ12" s="17">
        <v>0.29295875403223498</v>
      </c>
      <c r="BR12" s="17">
        <v>0.32471182420913203</v>
      </c>
      <c r="BS12" s="17">
        <v>0.29331467566080699</v>
      </c>
      <c r="BT12" s="17">
        <v>0.25254747150304502</v>
      </c>
      <c r="BU12" s="17">
        <v>0.32711219836140698</v>
      </c>
      <c r="BV12" s="17">
        <v>0.35047769107419202</v>
      </c>
      <c r="BW12" s="17"/>
      <c r="BX12" s="17">
        <v>0.25870889509473199</v>
      </c>
      <c r="BY12" s="17">
        <v>0.31939927805527102</v>
      </c>
      <c r="BZ12" s="17">
        <v>0.30585562915444803</v>
      </c>
      <c r="CA12" s="17">
        <v>0.29204809365853002</v>
      </c>
      <c r="CB12" s="17">
        <v>0.307159015579276</v>
      </c>
      <c r="CC12" s="17">
        <v>0.35387680968827601</v>
      </c>
    </row>
    <row r="13" spans="2:81" x14ac:dyDescent="0.35">
      <c r="B13" s="18" t="s">
        <v>103</v>
      </c>
      <c r="C13" s="17">
        <v>0.229167682274869</v>
      </c>
      <c r="D13" s="17">
        <v>0.23395639066145499</v>
      </c>
      <c r="E13" s="17">
        <v>0.22419991446535301</v>
      </c>
      <c r="F13" s="17"/>
      <c r="G13" s="17">
        <v>0.18867145375247399</v>
      </c>
      <c r="H13" s="17">
        <v>0.27522762138187501</v>
      </c>
      <c r="I13" s="17">
        <v>0.24475864766136701</v>
      </c>
      <c r="J13" s="17">
        <v>0.247529046932395</v>
      </c>
      <c r="K13" s="17">
        <v>0.204197536968386</v>
      </c>
      <c r="L13" s="17">
        <v>0.20771765043544099</v>
      </c>
      <c r="M13" s="17"/>
      <c r="N13" s="17">
        <v>0.25485875015924497</v>
      </c>
      <c r="O13" s="17">
        <v>0.24333693323428601</v>
      </c>
      <c r="P13" s="17">
        <v>0.22289273633044601</v>
      </c>
      <c r="Q13" s="17">
        <v>0.19093511523961901</v>
      </c>
      <c r="R13" s="17"/>
      <c r="S13" s="17">
        <v>0.217174254414982</v>
      </c>
      <c r="T13" s="17">
        <v>0.24699529111795601</v>
      </c>
      <c r="U13" s="17">
        <v>0.237077702849848</v>
      </c>
      <c r="V13" s="17">
        <v>0.218782632048939</v>
      </c>
      <c r="W13" s="17">
        <v>0.19744829244553699</v>
      </c>
      <c r="X13" s="17">
        <v>0.234279999027731</v>
      </c>
      <c r="Y13" s="17">
        <v>0.22402780275890299</v>
      </c>
      <c r="Z13" s="17">
        <v>0.23278642230386401</v>
      </c>
      <c r="AA13" s="17">
        <v>0.24123913047040199</v>
      </c>
      <c r="AB13" s="17">
        <v>0.225990213734723</v>
      </c>
      <c r="AC13" s="17">
        <v>0.219363197555317</v>
      </c>
      <c r="AD13" s="17">
        <v>0.267110401098476</v>
      </c>
      <c r="AE13" s="17"/>
      <c r="AF13" s="17">
        <v>0.23201342275217199</v>
      </c>
      <c r="AG13" s="17">
        <v>0.23449237398374201</v>
      </c>
      <c r="AH13" s="17">
        <v>0.21285006964658401</v>
      </c>
      <c r="AI13" s="17">
        <v>0.26819076805137398</v>
      </c>
      <c r="AJ13" s="17"/>
      <c r="AK13" s="17">
        <v>0.18764031699027101</v>
      </c>
      <c r="AL13" s="17">
        <v>0.22404562553017399</v>
      </c>
      <c r="AM13" s="17"/>
      <c r="AN13" s="17">
        <v>0.22729711242091</v>
      </c>
      <c r="AO13" s="17">
        <v>0.22860627937974301</v>
      </c>
      <c r="AP13" s="17">
        <v>0.2493738027056</v>
      </c>
      <c r="AQ13" s="17">
        <v>0.23155975648197799</v>
      </c>
      <c r="AR13" s="17">
        <v>0.22793448575636999</v>
      </c>
      <c r="AS13" s="17">
        <v>0.18495402711540801</v>
      </c>
      <c r="AT13" s="17"/>
      <c r="AU13" s="17">
        <v>0.23666294513441999</v>
      </c>
      <c r="AV13" s="17">
        <v>0.22024239371021201</v>
      </c>
      <c r="AW13" s="17"/>
      <c r="AX13" s="17">
        <v>0.23200148686473299</v>
      </c>
      <c r="AY13" s="17">
        <v>0.22848765138751301</v>
      </c>
      <c r="AZ13" s="17"/>
      <c r="BA13" s="17">
        <v>0.231566138514291</v>
      </c>
      <c r="BB13" s="17">
        <v>0.22166082794244599</v>
      </c>
      <c r="BC13" s="17"/>
      <c r="BD13" s="17">
        <v>0.23652582820590401</v>
      </c>
      <c r="BE13" s="17"/>
      <c r="BF13" s="17">
        <v>0.21989798022485199</v>
      </c>
      <c r="BG13" s="17"/>
      <c r="BH13" s="17">
        <v>0.253778348135208</v>
      </c>
      <c r="BI13" s="17"/>
      <c r="BJ13" s="17">
        <v>0.221757890651477</v>
      </c>
      <c r="BK13" s="17"/>
      <c r="BL13" s="17">
        <v>0.16823082226351699</v>
      </c>
      <c r="BM13" s="17">
        <v>0.261355991702796</v>
      </c>
      <c r="BN13" s="17">
        <v>0.21014404150678001</v>
      </c>
      <c r="BO13" s="17">
        <v>0.25467577195295099</v>
      </c>
      <c r="BP13" s="17"/>
      <c r="BQ13" s="17">
        <v>0.26793680662268099</v>
      </c>
      <c r="BR13" s="17">
        <v>0.22483266594975801</v>
      </c>
      <c r="BS13" s="17">
        <v>0.22590109316533299</v>
      </c>
      <c r="BT13" s="17">
        <v>0.235422258704714</v>
      </c>
      <c r="BU13" s="17">
        <v>0.197017317426604</v>
      </c>
      <c r="BV13" s="17">
        <v>0.161493261270125</v>
      </c>
      <c r="BW13" s="17"/>
      <c r="BX13" s="17">
        <v>0.26714506218112699</v>
      </c>
      <c r="BY13" s="17">
        <v>0.24066949497373699</v>
      </c>
      <c r="BZ13" s="17">
        <v>0.23416068185192801</v>
      </c>
      <c r="CA13" s="17">
        <v>0.22107495876298</v>
      </c>
      <c r="CB13" s="17">
        <v>0.21859553463328499</v>
      </c>
      <c r="CC13" s="17">
        <v>0.131031003848154</v>
      </c>
    </row>
    <row r="14" spans="2:81" x14ac:dyDescent="0.35">
      <c r="B14" s="18" t="s">
        <v>104</v>
      </c>
      <c r="C14" s="17">
        <v>0.12001884623315701</v>
      </c>
      <c r="D14" s="17">
        <v>0.13155294210812499</v>
      </c>
      <c r="E14" s="17">
        <v>0.109353846971084</v>
      </c>
      <c r="F14" s="17"/>
      <c r="G14" s="17">
        <v>0.179837866175247</v>
      </c>
      <c r="H14" s="17">
        <v>0.111558616763572</v>
      </c>
      <c r="I14" s="17">
        <v>0.14684628873914601</v>
      </c>
      <c r="J14" s="17">
        <v>9.8117935216954499E-2</v>
      </c>
      <c r="K14" s="17">
        <v>8.2476475150064496E-2</v>
      </c>
      <c r="L14" s="17">
        <v>0.10833221236946899</v>
      </c>
      <c r="M14" s="17"/>
      <c r="N14" s="17">
        <v>0.137144958269072</v>
      </c>
      <c r="O14" s="17">
        <v>0.110046307130635</v>
      </c>
      <c r="P14" s="17">
        <v>0.12527628384563799</v>
      </c>
      <c r="Q14" s="17">
        <v>0.10728464503174399</v>
      </c>
      <c r="R14" s="17"/>
      <c r="S14" s="17">
        <v>0.17586171077208601</v>
      </c>
      <c r="T14" s="17">
        <v>0.107557387744731</v>
      </c>
      <c r="U14" s="17">
        <v>9.9565124041712499E-2</v>
      </c>
      <c r="V14" s="17">
        <v>8.6575423245871905E-2</v>
      </c>
      <c r="W14" s="17">
        <v>9.2235275177628001E-2</v>
      </c>
      <c r="X14" s="17">
        <v>0.106894994445226</v>
      </c>
      <c r="Y14" s="17">
        <v>0.12625674319421701</v>
      </c>
      <c r="Z14" s="17">
        <v>0.129683674955442</v>
      </c>
      <c r="AA14" s="17">
        <v>0.105286795902494</v>
      </c>
      <c r="AB14" s="17">
        <v>0.1251546341932</v>
      </c>
      <c r="AC14" s="17">
        <v>0.14503956444546601</v>
      </c>
      <c r="AD14" s="17">
        <v>0.13990961072574301</v>
      </c>
      <c r="AE14" s="17"/>
      <c r="AF14" s="17">
        <v>0.116856859156236</v>
      </c>
      <c r="AG14" s="17">
        <v>0.121964573868253</v>
      </c>
      <c r="AH14" s="17">
        <v>0.17260383055453701</v>
      </c>
      <c r="AI14" s="17">
        <v>0.10540613422765301</v>
      </c>
      <c r="AJ14" s="17"/>
      <c r="AK14" s="17">
        <v>0.124458184942126</v>
      </c>
      <c r="AL14" s="17">
        <v>0.113784760435524</v>
      </c>
      <c r="AM14" s="17"/>
      <c r="AN14" s="17">
        <v>0.17312358867240199</v>
      </c>
      <c r="AO14" s="17">
        <v>9.4760302117367801E-2</v>
      </c>
      <c r="AP14" s="17">
        <v>0.101660101799754</v>
      </c>
      <c r="AQ14" s="17">
        <v>0.1105509133828</v>
      </c>
      <c r="AR14" s="17">
        <v>0.103655899042885</v>
      </c>
      <c r="AS14" s="17">
        <v>0.102399828562379</v>
      </c>
      <c r="AT14" s="17"/>
      <c r="AU14" s="17">
        <v>0.115634862030337</v>
      </c>
      <c r="AV14" s="17">
        <v>0.126510245135043</v>
      </c>
      <c r="AW14" s="17"/>
      <c r="AX14" s="17">
        <v>0.108328045134311</v>
      </c>
      <c r="AY14" s="17">
        <v>0.122824299323885</v>
      </c>
      <c r="AZ14" s="17"/>
      <c r="BA14" s="17">
        <v>0.11155585361390399</v>
      </c>
      <c r="BB14" s="17">
        <v>0.16559996012414599</v>
      </c>
      <c r="BC14" s="17"/>
      <c r="BD14" s="17">
        <v>0.14597346938511699</v>
      </c>
      <c r="BE14" s="17"/>
      <c r="BF14" s="17">
        <v>0.13024490529080099</v>
      </c>
      <c r="BG14" s="17"/>
      <c r="BH14" s="17">
        <v>0.11828595130442</v>
      </c>
      <c r="BI14" s="17"/>
      <c r="BJ14" s="17">
        <v>0.164540365507991</v>
      </c>
      <c r="BK14" s="17"/>
      <c r="BL14" s="17">
        <v>6.3787077888729005E-2</v>
      </c>
      <c r="BM14" s="17">
        <v>0.18970174942589099</v>
      </c>
      <c r="BN14" s="17">
        <v>0.10677403269354301</v>
      </c>
      <c r="BO14" s="17">
        <v>9.8922663454406007E-2</v>
      </c>
      <c r="BP14" s="17"/>
      <c r="BQ14" s="17">
        <v>0.134381780890796</v>
      </c>
      <c r="BR14" s="17">
        <v>0.110284133463738</v>
      </c>
      <c r="BS14" s="17">
        <v>0.10918876089640001</v>
      </c>
      <c r="BT14" s="17">
        <v>0.187725780869096</v>
      </c>
      <c r="BU14" s="17">
        <v>0.106028880213832</v>
      </c>
      <c r="BV14" s="17">
        <v>7.0202523708849399E-2</v>
      </c>
      <c r="BW14" s="17"/>
      <c r="BX14" s="17">
        <v>0.15657737752581499</v>
      </c>
      <c r="BY14" s="17">
        <v>0.11807885681281099</v>
      </c>
      <c r="BZ14" s="17">
        <v>9.2409258425359797E-2</v>
      </c>
      <c r="CA14" s="17">
        <v>0.17197376897868799</v>
      </c>
      <c r="CB14" s="17">
        <v>0.132867975037748</v>
      </c>
      <c r="CC14" s="17">
        <v>5.5447138229631099E-2</v>
      </c>
    </row>
    <row r="15" spans="2:81" x14ac:dyDescent="0.35">
      <c r="B15" s="18" t="s">
        <v>126</v>
      </c>
      <c r="C15" s="19">
        <v>8.9682663587428907E-2</v>
      </c>
      <c r="D15" s="19">
        <v>9.7350214157104195E-2</v>
      </c>
      <c r="E15" s="19">
        <v>8.1222121713183798E-2</v>
      </c>
      <c r="F15" s="19"/>
      <c r="G15" s="19">
        <v>0.135432205639757</v>
      </c>
      <c r="H15" s="19">
        <v>0.113464617565719</v>
      </c>
      <c r="I15" s="19">
        <v>7.3038322113771703E-2</v>
      </c>
      <c r="J15" s="19">
        <v>7.6102780327503894E-2</v>
      </c>
      <c r="K15" s="19">
        <v>7.7979297259843205E-2</v>
      </c>
      <c r="L15" s="19">
        <v>7.2401867248975696E-2</v>
      </c>
      <c r="M15" s="19"/>
      <c r="N15" s="19">
        <v>0.106458593118756</v>
      </c>
      <c r="O15" s="19">
        <v>7.0919635282188004E-2</v>
      </c>
      <c r="P15" s="19">
        <v>8.3852242911974406E-2</v>
      </c>
      <c r="Q15" s="19">
        <v>9.6688308118563604E-2</v>
      </c>
      <c r="R15" s="19"/>
      <c r="S15" s="19">
        <v>0.133938175002705</v>
      </c>
      <c r="T15" s="19">
        <v>6.5163960510131694E-2</v>
      </c>
      <c r="U15" s="19">
        <v>8.4236626436995296E-2</v>
      </c>
      <c r="V15" s="19">
        <v>9.0993626311634906E-2</v>
      </c>
      <c r="W15" s="19">
        <v>6.6712004435624903E-2</v>
      </c>
      <c r="X15" s="19">
        <v>9.8971988467229696E-2</v>
      </c>
      <c r="Y15" s="19">
        <v>9.9742896796376004E-2</v>
      </c>
      <c r="Z15" s="19">
        <v>0.124756413923508</v>
      </c>
      <c r="AA15" s="19">
        <v>7.8349675451416897E-2</v>
      </c>
      <c r="AB15" s="19">
        <v>8.6785600597158494E-2</v>
      </c>
      <c r="AC15" s="19">
        <v>5.7531426928440002E-2</v>
      </c>
      <c r="AD15" s="19">
        <v>5.5973016479845199E-2</v>
      </c>
      <c r="AE15" s="19"/>
      <c r="AF15" s="19">
        <v>9.4354171267987993E-2</v>
      </c>
      <c r="AG15" s="19">
        <v>7.9895054814983602E-2</v>
      </c>
      <c r="AH15" s="19">
        <v>6.3397486829905703E-2</v>
      </c>
      <c r="AI15" s="19">
        <v>4.9812947918501403E-2</v>
      </c>
      <c r="AJ15" s="19"/>
      <c r="AK15" s="19">
        <v>8.3825919195388093E-2</v>
      </c>
      <c r="AL15" s="19">
        <v>7.0826935802563204E-2</v>
      </c>
      <c r="AM15" s="19"/>
      <c r="AN15" s="19">
        <v>0.13107522398189</v>
      </c>
      <c r="AO15" s="19">
        <v>8.3144796436197502E-2</v>
      </c>
      <c r="AP15" s="19">
        <v>6.4704811055254205E-2</v>
      </c>
      <c r="AQ15" s="19">
        <v>7.4081887386238998E-2</v>
      </c>
      <c r="AR15" s="19">
        <v>6.6897221121873296E-2</v>
      </c>
      <c r="AS15" s="19">
        <v>8.4336404308051102E-2</v>
      </c>
      <c r="AT15" s="19"/>
      <c r="AU15" s="19">
        <v>8.4767481168402506E-2</v>
      </c>
      <c r="AV15" s="19">
        <v>9.6760943029710902E-2</v>
      </c>
      <c r="AW15" s="19"/>
      <c r="AX15" s="19">
        <v>0.10047747479577</v>
      </c>
      <c r="AY15" s="19">
        <v>8.7092222076003895E-2</v>
      </c>
      <c r="AZ15" s="19"/>
      <c r="BA15" s="19">
        <v>9.1893467276060806E-2</v>
      </c>
      <c r="BB15" s="19">
        <v>8.0734432865974204E-2</v>
      </c>
      <c r="BC15" s="19"/>
      <c r="BD15" s="19">
        <v>0.12138838532606</v>
      </c>
      <c r="BE15" s="19"/>
      <c r="BF15" s="19">
        <v>0.11700611919774399</v>
      </c>
      <c r="BG15" s="19"/>
      <c r="BH15" s="19">
        <v>8.3573976078677906E-2</v>
      </c>
      <c r="BI15" s="19"/>
      <c r="BJ15" s="19">
        <v>6.8231770293179894E-2</v>
      </c>
      <c r="BK15" s="19"/>
      <c r="BL15" s="19">
        <v>6.4491891268448495E-2</v>
      </c>
      <c r="BM15" s="19">
        <v>0.15488574655710499</v>
      </c>
      <c r="BN15" s="19">
        <v>6.6851980380072007E-2</v>
      </c>
      <c r="BO15" s="19">
        <v>6.4017857426317798E-2</v>
      </c>
      <c r="BP15" s="19"/>
      <c r="BQ15" s="19">
        <v>9.46499950356883E-2</v>
      </c>
      <c r="BR15" s="19">
        <v>9.16843342233606E-2</v>
      </c>
      <c r="BS15" s="19">
        <v>8.4689782316824905E-2</v>
      </c>
      <c r="BT15" s="19">
        <v>0.15242947635166701</v>
      </c>
      <c r="BU15" s="19">
        <v>0.105022502359349</v>
      </c>
      <c r="BV15" s="19">
        <v>5.74796757780578E-2</v>
      </c>
      <c r="BW15" s="19"/>
      <c r="BX15" s="19">
        <v>9.98956878126184E-2</v>
      </c>
      <c r="BY15" s="19">
        <v>8.6116110120932204E-2</v>
      </c>
      <c r="BZ15" s="19">
        <v>8.8576825473654003E-2</v>
      </c>
      <c r="CA15" s="19">
        <v>0.15723576275751699</v>
      </c>
      <c r="CB15" s="19">
        <v>0.108634491748845</v>
      </c>
      <c r="CC15" s="19">
        <v>5.9376616657661703E-2</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CC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596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588</v>
      </c>
      <c r="C9" s="17">
        <v>0.18787361645573</v>
      </c>
      <c r="D9" s="17">
        <v>0.21596309176006701</v>
      </c>
      <c r="E9" s="17">
        <v>0.15986428158201599</v>
      </c>
      <c r="F9" s="17"/>
      <c r="G9" s="17">
        <v>0.304939925424077</v>
      </c>
      <c r="H9" s="17">
        <v>0.27663637668130298</v>
      </c>
      <c r="I9" s="17">
        <v>0.198067860391407</v>
      </c>
      <c r="J9" s="17">
        <v>0.16125297252658399</v>
      </c>
      <c r="K9" s="17">
        <v>0.109324915400869</v>
      </c>
      <c r="L9" s="17">
        <v>0.103983615758956</v>
      </c>
      <c r="M9" s="17"/>
      <c r="N9" s="17">
        <v>0.21887892190247399</v>
      </c>
      <c r="O9" s="17">
        <v>0.17489966660005599</v>
      </c>
      <c r="P9" s="17">
        <v>0.17018142555523399</v>
      </c>
      <c r="Q9" s="17">
        <v>0.18542027383246401</v>
      </c>
      <c r="R9" s="17"/>
      <c r="S9" s="17">
        <v>0.321019720602083</v>
      </c>
      <c r="T9" s="17">
        <v>0.127860701967169</v>
      </c>
      <c r="U9" s="17">
        <v>0.182360205835295</v>
      </c>
      <c r="V9" s="17">
        <v>0.156711819990451</v>
      </c>
      <c r="W9" s="17">
        <v>0.16674109022346101</v>
      </c>
      <c r="X9" s="17">
        <v>0.17750598423321801</v>
      </c>
      <c r="Y9" s="17">
        <v>0.16994139729697399</v>
      </c>
      <c r="Z9" s="17">
        <v>0.19809587882229199</v>
      </c>
      <c r="AA9" s="17">
        <v>0.226371782621134</v>
      </c>
      <c r="AB9" s="17">
        <v>0.127208882664608</v>
      </c>
      <c r="AC9" s="17">
        <v>0.121812592084219</v>
      </c>
      <c r="AD9" s="17">
        <v>0.20034658420009799</v>
      </c>
      <c r="AE9" s="17"/>
      <c r="AF9" s="17">
        <v>0.193689164351948</v>
      </c>
      <c r="AG9" s="17">
        <v>0.13036544034186601</v>
      </c>
      <c r="AH9" s="17">
        <v>0.145620343429465</v>
      </c>
      <c r="AI9" s="17">
        <v>0.15925474170357801</v>
      </c>
      <c r="AJ9" s="17"/>
      <c r="AK9" s="17">
        <v>0.22825396374882101</v>
      </c>
      <c r="AL9" s="17">
        <v>0.192577000398343</v>
      </c>
      <c r="AM9" s="17"/>
      <c r="AN9" s="17">
        <v>0.31764917860626102</v>
      </c>
      <c r="AO9" s="17">
        <v>0.15680977986882999</v>
      </c>
      <c r="AP9" s="17">
        <v>0.16581675534954801</v>
      </c>
      <c r="AQ9" s="17">
        <v>0.116139777016094</v>
      </c>
      <c r="AR9" s="17">
        <v>0.10666848925526</v>
      </c>
      <c r="AS9" s="17">
        <v>0.185662063593861</v>
      </c>
      <c r="AT9" s="17"/>
      <c r="AU9" s="17">
        <v>0.181557833112373</v>
      </c>
      <c r="AV9" s="17">
        <v>0.19777624020441001</v>
      </c>
      <c r="AW9" s="17"/>
      <c r="AX9" s="17">
        <v>0.14349296901786199</v>
      </c>
      <c r="AY9" s="17">
        <v>0.19852368427147199</v>
      </c>
      <c r="AZ9" s="17"/>
      <c r="BA9" s="17">
        <v>0.171810994577201</v>
      </c>
      <c r="BB9" s="17">
        <v>0.27420224219047001</v>
      </c>
      <c r="BC9" s="17"/>
      <c r="BD9" s="17">
        <v>0.22896853754267199</v>
      </c>
      <c r="BE9" s="17"/>
      <c r="BF9" s="17">
        <v>0.22762140905054001</v>
      </c>
      <c r="BG9" s="17"/>
      <c r="BH9" s="17">
        <v>0.154173932733535</v>
      </c>
      <c r="BI9" s="17"/>
      <c r="BJ9" s="17">
        <v>0.138453643157222</v>
      </c>
      <c r="BK9" s="17"/>
      <c r="BL9" s="17">
        <v>4.8979585058272303E-2</v>
      </c>
      <c r="BM9" s="17">
        <v>0.42443852708768698</v>
      </c>
      <c r="BN9" s="17">
        <v>7.9739114135675998E-2</v>
      </c>
      <c r="BO9" s="17">
        <v>0.15086269151181</v>
      </c>
      <c r="BP9" s="17"/>
      <c r="BQ9" s="17">
        <v>0.22822786261519501</v>
      </c>
      <c r="BR9" s="17">
        <v>0.181368065576819</v>
      </c>
      <c r="BS9" s="17">
        <v>0.14870138502354699</v>
      </c>
      <c r="BT9" s="17">
        <v>0.235598268175195</v>
      </c>
      <c r="BU9" s="17">
        <v>0.189799088730534</v>
      </c>
      <c r="BV9" s="17">
        <v>0.137065002104377</v>
      </c>
      <c r="BW9" s="17"/>
      <c r="BX9" s="17">
        <v>0.25837502929310202</v>
      </c>
      <c r="BY9" s="17">
        <v>0.187850243823939</v>
      </c>
      <c r="BZ9" s="17">
        <v>0.16293236206610501</v>
      </c>
      <c r="CA9" s="17">
        <v>0.23406604093382299</v>
      </c>
      <c r="CB9" s="17">
        <v>0.20309950529544299</v>
      </c>
      <c r="CC9" s="17">
        <v>0.108162274711256</v>
      </c>
    </row>
    <row r="10" spans="2:81" x14ac:dyDescent="0.35">
      <c r="B10" s="18" t="s">
        <v>589</v>
      </c>
      <c r="C10" s="17">
        <v>0.331129113375493</v>
      </c>
      <c r="D10" s="17">
        <v>0.334698262367087</v>
      </c>
      <c r="E10" s="17">
        <v>0.32725442408532301</v>
      </c>
      <c r="F10" s="17"/>
      <c r="G10" s="17">
        <v>0.36117970135634098</v>
      </c>
      <c r="H10" s="17">
        <v>0.36635950287393299</v>
      </c>
      <c r="I10" s="17">
        <v>0.37724095128150698</v>
      </c>
      <c r="J10" s="17">
        <v>0.33340197938491001</v>
      </c>
      <c r="K10" s="17">
        <v>0.31099272352292101</v>
      </c>
      <c r="L10" s="17">
        <v>0.256653412423407</v>
      </c>
      <c r="M10" s="17"/>
      <c r="N10" s="17">
        <v>0.36789382397130599</v>
      </c>
      <c r="O10" s="17">
        <v>0.35181196242763302</v>
      </c>
      <c r="P10" s="17">
        <v>0.31993462234026898</v>
      </c>
      <c r="Q10" s="17">
        <v>0.27915254988735899</v>
      </c>
      <c r="R10" s="17"/>
      <c r="S10" s="17">
        <v>0.34687516995127599</v>
      </c>
      <c r="T10" s="17">
        <v>0.34202589145620599</v>
      </c>
      <c r="U10" s="17">
        <v>0.30846999380975298</v>
      </c>
      <c r="V10" s="17">
        <v>0.33591084474675498</v>
      </c>
      <c r="W10" s="17">
        <v>0.28892404758350498</v>
      </c>
      <c r="X10" s="17">
        <v>0.36460079423409703</v>
      </c>
      <c r="Y10" s="17">
        <v>0.31436089926434602</v>
      </c>
      <c r="Z10" s="17">
        <v>0.306745084221069</v>
      </c>
      <c r="AA10" s="17">
        <v>0.3098229699499</v>
      </c>
      <c r="AB10" s="17">
        <v>0.33470503574258398</v>
      </c>
      <c r="AC10" s="17">
        <v>0.33632239333312403</v>
      </c>
      <c r="AD10" s="17">
        <v>0.39055212922596699</v>
      </c>
      <c r="AE10" s="17"/>
      <c r="AF10" s="17">
        <v>0.32471060792474299</v>
      </c>
      <c r="AG10" s="17">
        <v>0.326114396630171</v>
      </c>
      <c r="AH10" s="17">
        <v>0.33954783138378603</v>
      </c>
      <c r="AI10" s="17">
        <v>0.40990485143996502</v>
      </c>
      <c r="AJ10" s="17"/>
      <c r="AK10" s="17">
        <v>0.36709959138200499</v>
      </c>
      <c r="AL10" s="17">
        <v>0.30793139681660298</v>
      </c>
      <c r="AM10" s="17"/>
      <c r="AN10" s="17">
        <v>0.34912907334452398</v>
      </c>
      <c r="AO10" s="17">
        <v>0.342141263215272</v>
      </c>
      <c r="AP10" s="17">
        <v>0.34885820303839699</v>
      </c>
      <c r="AQ10" s="17">
        <v>0.31388362341693798</v>
      </c>
      <c r="AR10" s="17">
        <v>0.27338287696514102</v>
      </c>
      <c r="AS10" s="17">
        <v>0.32702803205523101</v>
      </c>
      <c r="AT10" s="17"/>
      <c r="AU10" s="17">
        <v>0.33131707834320601</v>
      </c>
      <c r="AV10" s="17">
        <v>0.33257966937359201</v>
      </c>
      <c r="AW10" s="17"/>
      <c r="AX10" s="17">
        <v>0.32341614896546</v>
      </c>
      <c r="AY10" s="17">
        <v>0.33298000106572401</v>
      </c>
      <c r="AZ10" s="17"/>
      <c r="BA10" s="17">
        <v>0.329773636174373</v>
      </c>
      <c r="BB10" s="17">
        <v>0.341492921637153</v>
      </c>
      <c r="BC10" s="17"/>
      <c r="BD10" s="17">
        <v>0.32905198947126801</v>
      </c>
      <c r="BE10" s="17"/>
      <c r="BF10" s="17">
        <v>0.30643968598881299</v>
      </c>
      <c r="BG10" s="17"/>
      <c r="BH10" s="17">
        <v>0.32340574387415899</v>
      </c>
      <c r="BI10" s="17"/>
      <c r="BJ10" s="17">
        <v>0.39847796814930397</v>
      </c>
      <c r="BK10" s="17"/>
      <c r="BL10" s="17">
        <v>0.216698230212023</v>
      </c>
      <c r="BM10" s="17">
        <v>0.40812062072391497</v>
      </c>
      <c r="BN10" s="17">
        <v>0.240327049932725</v>
      </c>
      <c r="BO10" s="17">
        <v>0.42064970878603603</v>
      </c>
      <c r="BP10" s="17"/>
      <c r="BQ10" s="17">
        <v>0.39096892632733699</v>
      </c>
      <c r="BR10" s="17">
        <v>0.30604662523919102</v>
      </c>
      <c r="BS10" s="17">
        <v>0.28723482953233098</v>
      </c>
      <c r="BT10" s="17">
        <v>0.28629673667734601</v>
      </c>
      <c r="BU10" s="17">
        <v>0.34378765497012798</v>
      </c>
      <c r="BV10" s="17">
        <v>0.29204983357313602</v>
      </c>
      <c r="BW10" s="17"/>
      <c r="BX10" s="17">
        <v>0.40753603516058301</v>
      </c>
      <c r="BY10" s="17">
        <v>0.32851209600494602</v>
      </c>
      <c r="BZ10" s="17">
        <v>0.290342117822949</v>
      </c>
      <c r="CA10" s="17">
        <v>0.31235613750607699</v>
      </c>
      <c r="CB10" s="17">
        <v>0.35134190092453699</v>
      </c>
      <c r="CC10" s="17">
        <v>0.238669391601772</v>
      </c>
    </row>
    <row r="11" spans="2:81" x14ac:dyDescent="0.35">
      <c r="B11" s="18" t="s">
        <v>590</v>
      </c>
      <c r="C11" s="17">
        <v>0.28011668614442398</v>
      </c>
      <c r="D11" s="17">
        <v>0.25641208292633699</v>
      </c>
      <c r="E11" s="17">
        <v>0.30415937545739802</v>
      </c>
      <c r="F11" s="17"/>
      <c r="G11" s="17">
        <v>0.18847068528497299</v>
      </c>
      <c r="H11" s="17">
        <v>0.21108736952118501</v>
      </c>
      <c r="I11" s="17">
        <v>0.25282779707393799</v>
      </c>
      <c r="J11" s="17">
        <v>0.303235709401453</v>
      </c>
      <c r="K11" s="17">
        <v>0.342466509633717</v>
      </c>
      <c r="L11" s="17">
        <v>0.35871062216822602</v>
      </c>
      <c r="M11" s="17"/>
      <c r="N11" s="17">
        <v>0.24516269181004999</v>
      </c>
      <c r="O11" s="17">
        <v>0.27264289094363398</v>
      </c>
      <c r="P11" s="17">
        <v>0.29349851594173798</v>
      </c>
      <c r="Q11" s="17">
        <v>0.312129952357659</v>
      </c>
      <c r="R11" s="17"/>
      <c r="S11" s="17">
        <v>0.201008517846583</v>
      </c>
      <c r="T11" s="17">
        <v>0.310005868563558</v>
      </c>
      <c r="U11" s="17">
        <v>0.27701135769469099</v>
      </c>
      <c r="V11" s="17">
        <v>0.29387951463598999</v>
      </c>
      <c r="W11" s="17">
        <v>0.32208404450064199</v>
      </c>
      <c r="X11" s="17">
        <v>0.28334935413483697</v>
      </c>
      <c r="Y11" s="17">
        <v>0.296507329689918</v>
      </c>
      <c r="Z11" s="17">
        <v>0.30694555163491899</v>
      </c>
      <c r="AA11" s="17">
        <v>0.25568316721867002</v>
      </c>
      <c r="AB11" s="17">
        <v>0.30102310401054799</v>
      </c>
      <c r="AC11" s="17">
        <v>0.31565567113450699</v>
      </c>
      <c r="AD11" s="17">
        <v>0.26727044989312898</v>
      </c>
      <c r="AE11" s="17"/>
      <c r="AF11" s="17">
        <v>0.27973641236511398</v>
      </c>
      <c r="AG11" s="17">
        <v>0.30849977227775099</v>
      </c>
      <c r="AH11" s="17">
        <v>0.26967427898768498</v>
      </c>
      <c r="AI11" s="17">
        <v>0.28566257943296203</v>
      </c>
      <c r="AJ11" s="17"/>
      <c r="AK11" s="17">
        <v>0.25685764864162097</v>
      </c>
      <c r="AL11" s="17">
        <v>0.30491116589877398</v>
      </c>
      <c r="AM11" s="17"/>
      <c r="AN11" s="17">
        <v>0.186114625752719</v>
      </c>
      <c r="AO11" s="17">
        <v>0.29969937430101601</v>
      </c>
      <c r="AP11" s="17">
        <v>0.30177530890698201</v>
      </c>
      <c r="AQ11" s="17">
        <v>0.320644570564176</v>
      </c>
      <c r="AR11" s="17">
        <v>0.35536569359742898</v>
      </c>
      <c r="AS11" s="17">
        <v>0.28736696265140299</v>
      </c>
      <c r="AT11" s="17"/>
      <c r="AU11" s="17">
        <v>0.28653797932806802</v>
      </c>
      <c r="AV11" s="17">
        <v>0.27086648570065402</v>
      </c>
      <c r="AW11" s="17"/>
      <c r="AX11" s="17">
        <v>0.28449183260480498</v>
      </c>
      <c r="AY11" s="17">
        <v>0.27906677792548401</v>
      </c>
      <c r="AZ11" s="17"/>
      <c r="BA11" s="17">
        <v>0.28921060889128097</v>
      </c>
      <c r="BB11" s="17">
        <v>0.23478628423183101</v>
      </c>
      <c r="BC11" s="17"/>
      <c r="BD11" s="17">
        <v>0.258931193604228</v>
      </c>
      <c r="BE11" s="17"/>
      <c r="BF11" s="17">
        <v>0.26729077378237998</v>
      </c>
      <c r="BG11" s="17"/>
      <c r="BH11" s="17">
        <v>0.30256485305023201</v>
      </c>
      <c r="BI11" s="17"/>
      <c r="BJ11" s="17">
        <v>0.25120880946095198</v>
      </c>
      <c r="BK11" s="17"/>
      <c r="BL11" s="17">
        <v>0.32069216512127802</v>
      </c>
      <c r="BM11" s="17">
        <v>0.125682266388257</v>
      </c>
      <c r="BN11" s="17">
        <v>0.39412002118578299</v>
      </c>
      <c r="BO11" s="17">
        <v>0.28937197177998097</v>
      </c>
      <c r="BP11" s="17"/>
      <c r="BQ11" s="17">
        <v>0.23343599138905799</v>
      </c>
      <c r="BR11" s="17">
        <v>0.29647877551766399</v>
      </c>
      <c r="BS11" s="17">
        <v>0.28786518505670899</v>
      </c>
      <c r="BT11" s="17">
        <v>0.27741503425872899</v>
      </c>
      <c r="BU11" s="17">
        <v>0.29554966813356998</v>
      </c>
      <c r="BV11" s="17">
        <v>0.33821951912229298</v>
      </c>
      <c r="BW11" s="17"/>
      <c r="BX11" s="17">
        <v>0.205631913371108</v>
      </c>
      <c r="BY11" s="17">
        <v>0.28418386183466399</v>
      </c>
      <c r="BZ11" s="17">
        <v>0.29541454895511499</v>
      </c>
      <c r="CA11" s="17">
        <v>0.27023695195220698</v>
      </c>
      <c r="CB11" s="17">
        <v>0.30519740631722198</v>
      </c>
      <c r="CC11" s="17">
        <v>0.36879598177145101</v>
      </c>
    </row>
    <row r="12" spans="2:81" x14ac:dyDescent="0.35">
      <c r="B12" s="18" t="s">
        <v>591</v>
      </c>
      <c r="C12" s="17">
        <v>0.10715349158878</v>
      </c>
      <c r="D12" s="17">
        <v>0.106184348022708</v>
      </c>
      <c r="E12" s="17">
        <v>0.108176715408754</v>
      </c>
      <c r="F12" s="17"/>
      <c r="G12" s="17">
        <v>7.2777138485552104E-2</v>
      </c>
      <c r="H12" s="17">
        <v>8.1626500176658096E-2</v>
      </c>
      <c r="I12" s="17">
        <v>9.8769740911561002E-2</v>
      </c>
      <c r="J12" s="17">
        <v>9.8088531919017896E-2</v>
      </c>
      <c r="K12" s="17">
        <v>0.11121171084125001</v>
      </c>
      <c r="L12" s="17">
        <v>0.16218814196216499</v>
      </c>
      <c r="M12" s="17"/>
      <c r="N12" s="17">
        <v>8.9237594586380906E-2</v>
      </c>
      <c r="O12" s="17">
        <v>0.114810835499756</v>
      </c>
      <c r="P12" s="17">
        <v>0.11287553439047</v>
      </c>
      <c r="Q12" s="17">
        <v>0.113365548891932</v>
      </c>
      <c r="R12" s="17"/>
      <c r="S12" s="17">
        <v>6.6354889383481303E-2</v>
      </c>
      <c r="T12" s="17">
        <v>0.119419841886926</v>
      </c>
      <c r="U12" s="17">
        <v>0.118867590072879</v>
      </c>
      <c r="V12" s="17">
        <v>0.12221475590611799</v>
      </c>
      <c r="W12" s="17">
        <v>0.11995222469472901</v>
      </c>
      <c r="X12" s="17">
        <v>8.2765699963782399E-2</v>
      </c>
      <c r="Y12" s="17">
        <v>0.12992393725385701</v>
      </c>
      <c r="Z12" s="17">
        <v>0.102356561160385</v>
      </c>
      <c r="AA12" s="17">
        <v>0.123466399371056</v>
      </c>
      <c r="AB12" s="17">
        <v>0.117379391084885</v>
      </c>
      <c r="AC12" s="17">
        <v>0.10018948332949899</v>
      </c>
      <c r="AD12" s="17">
        <v>7.8042348268881595E-2</v>
      </c>
      <c r="AE12" s="17"/>
      <c r="AF12" s="17">
        <v>0.110891755580882</v>
      </c>
      <c r="AG12" s="17">
        <v>0.121346882501536</v>
      </c>
      <c r="AH12" s="17">
        <v>0.110717223758991</v>
      </c>
      <c r="AI12" s="17">
        <v>6.3351203936516304E-2</v>
      </c>
      <c r="AJ12" s="17"/>
      <c r="AK12" s="17">
        <v>6.7612886943573106E-2</v>
      </c>
      <c r="AL12" s="17">
        <v>9.6539206380333004E-2</v>
      </c>
      <c r="AM12" s="17"/>
      <c r="AN12" s="17">
        <v>6.9321176889148697E-2</v>
      </c>
      <c r="AO12" s="17">
        <v>0.113555816812516</v>
      </c>
      <c r="AP12" s="17">
        <v>9.6293942123404294E-2</v>
      </c>
      <c r="AQ12" s="17">
        <v>0.13563832045039301</v>
      </c>
      <c r="AR12" s="17">
        <v>0.149438789461041</v>
      </c>
      <c r="AS12" s="17">
        <v>9.6086104604160796E-2</v>
      </c>
      <c r="AT12" s="17"/>
      <c r="AU12" s="17">
        <v>0.111688659550469</v>
      </c>
      <c r="AV12" s="17">
        <v>0.100617343448393</v>
      </c>
      <c r="AW12" s="17"/>
      <c r="AX12" s="17">
        <v>0.12707646850144499</v>
      </c>
      <c r="AY12" s="17">
        <v>0.102372555134249</v>
      </c>
      <c r="AZ12" s="17"/>
      <c r="BA12" s="17">
        <v>0.113786868942855</v>
      </c>
      <c r="BB12" s="17">
        <v>7.5901479169252994E-2</v>
      </c>
      <c r="BC12" s="17"/>
      <c r="BD12" s="17">
        <v>0.102950229523413</v>
      </c>
      <c r="BE12" s="17"/>
      <c r="BF12" s="17">
        <v>0.11118924811505999</v>
      </c>
      <c r="BG12" s="17"/>
      <c r="BH12" s="17">
        <v>0.11419452247905899</v>
      </c>
      <c r="BI12" s="17"/>
      <c r="BJ12" s="17">
        <v>0.108542603610364</v>
      </c>
      <c r="BK12" s="17"/>
      <c r="BL12" s="17">
        <v>0.169553265044838</v>
      </c>
      <c r="BM12" s="17">
        <v>3.2066111798972903E-2</v>
      </c>
      <c r="BN12" s="17">
        <v>0.15650247233846101</v>
      </c>
      <c r="BO12" s="17">
        <v>9.1698983238004406E-2</v>
      </c>
      <c r="BP12" s="17"/>
      <c r="BQ12" s="17">
        <v>8.6303431873250902E-2</v>
      </c>
      <c r="BR12" s="17">
        <v>0.12283530234538</v>
      </c>
      <c r="BS12" s="17">
        <v>0.12249818009233999</v>
      </c>
      <c r="BT12" s="17">
        <v>0.13906024538643799</v>
      </c>
      <c r="BU12" s="17">
        <v>9.2262629142984998E-2</v>
      </c>
      <c r="BV12" s="17">
        <v>0.10204444342060601</v>
      </c>
      <c r="BW12" s="17"/>
      <c r="BX12" s="17">
        <v>7.4382002092245103E-2</v>
      </c>
      <c r="BY12" s="17">
        <v>0.129242332417383</v>
      </c>
      <c r="BZ12" s="17">
        <v>0.118372325924894</v>
      </c>
      <c r="CA12" s="17">
        <v>0.121747438594014</v>
      </c>
      <c r="CB12" s="17">
        <v>8.4808020474568396E-2</v>
      </c>
      <c r="CC12" s="17">
        <v>0.113087773447868</v>
      </c>
    </row>
    <row r="13" spans="2:81" x14ac:dyDescent="0.35">
      <c r="B13" s="18" t="s">
        <v>592</v>
      </c>
      <c r="C13" s="17">
        <v>6.9055745971715599E-2</v>
      </c>
      <c r="D13" s="17">
        <v>7.13078831721011E-2</v>
      </c>
      <c r="E13" s="17">
        <v>6.6734708438623905E-2</v>
      </c>
      <c r="F13" s="17"/>
      <c r="G13" s="17">
        <v>4.2920398346635601E-2</v>
      </c>
      <c r="H13" s="17">
        <v>4.3265689748737499E-2</v>
      </c>
      <c r="I13" s="17">
        <v>5.0307183685741698E-2</v>
      </c>
      <c r="J13" s="17">
        <v>7.4911779870204004E-2</v>
      </c>
      <c r="K13" s="17">
        <v>0.108045005802317</v>
      </c>
      <c r="L13" s="17">
        <v>9.1734399558285495E-2</v>
      </c>
      <c r="M13" s="17"/>
      <c r="N13" s="17">
        <v>6.12306339670219E-2</v>
      </c>
      <c r="O13" s="17">
        <v>6.5601953721303605E-2</v>
      </c>
      <c r="P13" s="17">
        <v>8.3631362325314901E-2</v>
      </c>
      <c r="Q13" s="17">
        <v>6.8390730965551705E-2</v>
      </c>
      <c r="R13" s="17"/>
      <c r="S13" s="17">
        <v>4.03394934790006E-2</v>
      </c>
      <c r="T13" s="17">
        <v>8.7564060862426699E-2</v>
      </c>
      <c r="U13" s="17">
        <v>9.3018141631170601E-2</v>
      </c>
      <c r="V13" s="17">
        <v>6.2028992091525403E-2</v>
      </c>
      <c r="W13" s="17">
        <v>7.67333057537255E-2</v>
      </c>
      <c r="X13" s="17">
        <v>5.9798222422903002E-2</v>
      </c>
      <c r="Y13" s="17">
        <v>5.8279506259826599E-2</v>
      </c>
      <c r="Z13" s="17">
        <v>6.9099297942931695E-2</v>
      </c>
      <c r="AA13" s="17">
        <v>6.7576349145990894E-2</v>
      </c>
      <c r="AB13" s="17">
        <v>8.2299732699912601E-2</v>
      </c>
      <c r="AC13" s="17">
        <v>9.5413317706982206E-2</v>
      </c>
      <c r="AD13" s="17">
        <v>4.0333370858479899E-2</v>
      </c>
      <c r="AE13" s="17"/>
      <c r="AF13" s="17">
        <v>6.8669555529717902E-2</v>
      </c>
      <c r="AG13" s="17">
        <v>7.5392680768637907E-2</v>
      </c>
      <c r="AH13" s="17">
        <v>9.52017074857473E-2</v>
      </c>
      <c r="AI13" s="17">
        <v>5.80971767390304E-2</v>
      </c>
      <c r="AJ13" s="17"/>
      <c r="AK13" s="17">
        <v>5.4327151441827301E-2</v>
      </c>
      <c r="AL13" s="17">
        <v>7.4455508113134006E-2</v>
      </c>
      <c r="AM13" s="17"/>
      <c r="AN13" s="17">
        <v>5.1593863944616403E-2</v>
      </c>
      <c r="AO13" s="17">
        <v>6.2931615756654596E-2</v>
      </c>
      <c r="AP13" s="17">
        <v>5.7607381315540801E-2</v>
      </c>
      <c r="AQ13" s="17">
        <v>8.7773772681129306E-2</v>
      </c>
      <c r="AR13" s="17">
        <v>9.5552156216329495E-2</v>
      </c>
      <c r="AS13" s="17">
        <v>9.4146279133474203E-2</v>
      </c>
      <c r="AT13" s="17"/>
      <c r="AU13" s="17">
        <v>6.7809506141950304E-2</v>
      </c>
      <c r="AV13" s="17">
        <v>6.9560094618161303E-2</v>
      </c>
      <c r="AW13" s="17"/>
      <c r="AX13" s="17">
        <v>7.9404774688602103E-2</v>
      </c>
      <c r="AY13" s="17">
        <v>6.6572279325218101E-2</v>
      </c>
      <c r="AZ13" s="17"/>
      <c r="BA13" s="17">
        <v>7.3148925312793198E-2</v>
      </c>
      <c r="BB13" s="17">
        <v>4.2785855588783603E-2</v>
      </c>
      <c r="BC13" s="17"/>
      <c r="BD13" s="17">
        <v>5.8841182977246602E-2</v>
      </c>
      <c r="BE13" s="17"/>
      <c r="BF13" s="17">
        <v>6.7947499782198703E-2</v>
      </c>
      <c r="BG13" s="17"/>
      <c r="BH13" s="17">
        <v>7.1801999874996303E-2</v>
      </c>
      <c r="BI13" s="17"/>
      <c r="BJ13" s="17">
        <v>6.6693514513703506E-2</v>
      </c>
      <c r="BK13" s="17"/>
      <c r="BL13" s="17">
        <v>0.19176697190560901</v>
      </c>
      <c r="BM13" s="17">
        <v>6.9483438456044103E-3</v>
      </c>
      <c r="BN13" s="17">
        <v>0.101268513776836</v>
      </c>
      <c r="BO13" s="17">
        <v>2.1412927479058302E-2</v>
      </c>
      <c r="BP13" s="17"/>
      <c r="BQ13" s="17">
        <v>4.3850720533150103E-2</v>
      </c>
      <c r="BR13" s="17">
        <v>7.6541193979529104E-2</v>
      </c>
      <c r="BS13" s="17">
        <v>0.135646984950968</v>
      </c>
      <c r="BT13" s="17">
        <v>5.0841454187100302E-2</v>
      </c>
      <c r="BU13" s="17">
        <v>5.2761976542988101E-2</v>
      </c>
      <c r="BV13" s="17">
        <v>8.0309333895646401E-2</v>
      </c>
      <c r="BW13" s="17"/>
      <c r="BX13" s="17">
        <v>4.0171236905370597E-2</v>
      </c>
      <c r="BY13" s="17">
        <v>5.6475960006268401E-2</v>
      </c>
      <c r="BZ13" s="17">
        <v>0.117179260008494</v>
      </c>
      <c r="CA13" s="17">
        <v>4.2241146618124198E-2</v>
      </c>
      <c r="CB13" s="17">
        <v>3.4744523794519297E-2</v>
      </c>
      <c r="CC13" s="17">
        <v>0.108364196035629</v>
      </c>
    </row>
    <row r="14" spans="2:81" x14ac:dyDescent="0.35">
      <c r="B14" s="18" t="s">
        <v>171</v>
      </c>
      <c r="C14" s="17">
        <v>2.46713464638585E-2</v>
      </c>
      <c r="D14" s="17">
        <v>1.54343317516995E-2</v>
      </c>
      <c r="E14" s="17">
        <v>3.3810495027884503E-2</v>
      </c>
      <c r="F14" s="17"/>
      <c r="G14" s="17">
        <v>2.97121511024207E-2</v>
      </c>
      <c r="H14" s="17">
        <v>2.1024560998183301E-2</v>
      </c>
      <c r="I14" s="17">
        <v>2.2786466655844301E-2</v>
      </c>
      <c r="J14" s="17">
        <v>2.9109026897830799E-2</v>
      </c>
      <c r="K14" s="17">
        <v>1.79591347989261E-2</v>
      </c>
      <c r="L14" s="17">
        <v>2.67298081289601E-2</v>
      </c>
      <c r="M14" s="17"/>
      <c r="N14" s="17">
        <v>1.7596333762765998E-2</v>
      </c>
      <c r="O14" s="17">
        <v>2.0232690807616902E-2</v>
      </c>
      <c r="P14" s="17">
        <v>1.9878539446973501E-2</v>
      </c>
      <c r="Q14" s="17">
        <v>4.1540944065033801E-2</v>
      </c>
      <c r="R14" s="17"/>
      <c r="S14" s="17">
        <v>2.4402208737575499E-2</v>
      </c>
      <c r="T14" s="17">
        <v>1.31236352637149E-2</v>
      </c>
      <c r="U14" s="17">
        <v>2.02727109562106E-2</v>
      </c>
      <c r="V14" s="17">
        <v>2.92540726291604E-2</v>
      </c>
      <c r="W14" s="17">
        <v>2.5565287243937401E-2</v>
      </c>
      <c r="X14" s="17">
        <v>3.1979945011163503E-2</v>
      </c>
      <c r="Y14" s="17">
        <v>3.09869302350788E-2</v>
      </c>
      <c r="Z14" s="17">
        <v>1.6757626218401801E-2</v>
      </c>
      <c r="AA14" s="17">
        <v>1.7079331693248202E-2</v>
      </c>
      <c r="AB14" s="17">
        <v>3.73838537974618E-2</v>
      </c>
      <c r="AC14" s="17">
        <v>3.06065424116687E-2</v>
      </c>
      <c r="AD14" s="17">
        <v>2.3455117553444201E-2</v>
      </c>
      <c r="AE14" s="17"/>
      <c r="AF14" s="17">
        <v>2.23025042475955E-2</v>
      </c>
      <c r="AG14" s="17">
        <v>3.8280827480037603E-2</v>
      </c>
      <c r="AH14" s="17">
        <v>3.9238614954325901E-2</v>
      </c>
      <c r="AI14" s="17">
        <v>2.3729446747949301E-2</v>
      </c>
      <c r="AJ14" s="17"/>
      <c r="AK14" s="17">
        <v>2.5848757842153E-2</v>
      </c>
      <c r="AL14" s="17">
        <v>2.3585722392813101E-2</v>
      </c>
      <c r="AM14" s="17"/>
      <c r="AN14" s="17">
        <v>2.6192081462730499E-2</v>
      </c>
      <c r="AO14" s="17">
        <v>2.4862150045711798E-2</v>
      </c>
      <c r="AP14" s="17">
        <v>2.9648409266127201E-2</v>
      </c>
      <c r="AQ14" s="17">
        <v>2.5919935871269902E-2</v>
      </c>
      <c r="AR14" s="17">
        <v>1.9591994504799301E-2</v>
      </c>
      <c r="AS14" s="17">
        <v>9.7105579618702899E-3</v>
      </c>
      <c r="AT14" s="17"/>
      <c r="AU14" s="17">
        <v>2.1088943523933899E-2</v>
      </c>
      <c r="AV14" s="17">
        <v>2.8600166654789701E-2</v>
      </c>
      <c r="AW14" s="17"/>
      <c r="AX14" s="17">
        <v>4.2117806221824899E-2</v>
      </c>
      <c r="AY14" s="17">
        <v>2.04847022778517E-2</v>
      </c>
      <c r="AZ14" s="17"/>
      <c r="BA14" s="17">
        <v>2.22689661014959E-2</v>
      </c>
      <c r="BB14" s="17">
        <v>3.0831217182508901E-2</v>
      </c>
      <c r="BC14" s="17"/>
      <c r="BD14" s="17">
        <v>2.12568668811722E-2</v>
      </c>
      <c r="BE14" s="17"/>
      <c r="BF14" s="17">
        <v>1.95113832810083E-2</v>
      </c>
      <c r="BG14" s="17"/>
      <c r="BH14" s="17">
        <v>3.3858947988017897E-2</v>
      </c>
      <c r="BI14" s="17"/>
      <c r="BJ14" s="17">
        <v>3.6623461108453902E-2</v>
      </c>
      <c r="BK14" s="17"/>
      <c r="BL14" s="17">
        <v>5.2309782657980801E-2</v>
      </c>
      <c r="BM14" s="17">
        <v>2.74413015556335E-3</v>
      </c>
      <c r="BN14" s="17">
        <v>2.80428286305195E-2</v>
      </c>
      <c r="BO14" s="17">
        <v>2.6003717205110501E-2</v>
      </c>
      <c r="BP14" s="17"/>
      <c r="BQ14" s="17">
        <v>1.72130672620084E-2</v>
      </c>
      <c r="BR14" s="17">
        <v>1.6730037341416201E-2</v>
      </c>
      <c r="BS14" s="17">
        <v>1.8053435344105001E-2</v>
      </c>
      <c r="BT14" s="17">
        <v>1.0788261315192499E-2</v>
      </c>
      <c r="BU14" s="17">
        <v>2.5838982479793899E-2</v>
      </c>
      <c r="BV14" s="17">
        <v>5.0311867883941298E-2</v>
      </c>
      <c r="BW14" s="17"/>
      <c r="BX14" s="17">
        <v>1.39037831775912E-2</v>
      </c>
      <c r="BY14" s="17">
        <v>1.37355059127987E-2</v>
      </c>
      <c r="BZ14" s="17">
        <v>1.5759385222442301E-2</v>
      </c>
      <c r="CA14" s="17">
        <v>1.93522843957551E-2</v>
      </c>
      <c r="CB14" s="17">
        <v>2.0808643193710199E-2</v>
      </c>
      <c r="CC14" s="17">
        <v>6.2920382432023095E-2</v>
      </c>
    </row>
    <row r="15" spans="2:81" x14ac:dyDescent="0.35">
      <c r="B15" s="18" t="s">
        <v>593</v>
      </c>
      <c r="C15" s="21">
        <v>0.51900272983122298</v>
      </c>
      <c r="D15" s="21">
        <v>0.550661354127154</v>
      </c>
      <c r="E15" s="21">
        <v>0.48711870566734</v>
      </c>
      <c r="F15" s="21"/>
      <c r="G15" s="21">
        <v>0.66611962678041803</v>
      </c>
      <c r="H15" s="21">
        <v>0.64299587955523596</v>
      </c>
      <c r="I15" s="21">
        <v>0.57530881167291503</v>
      </c>
      <c r="J15" s="21">
        <v>0.494654951911494</v>
      </c>
      <c r="K15" s="21">
        <v>0.42031763892378898</v>
      </c>
      <c r="L15" s="21">
        <v>0.36063702818236398</v>
      </c>
      <c r="M15" s="21"/>
      <c r="N15" s="21">
        <v>0.58677274587378103</v>
      </c>
      <c r="O15" s="21">
        <v>0.52671162902768998</v>
      </c>
      <c r="P15" s="21">
        <v>0.490116047895504</v>
      </c>
      <c r="Q15" s="21">
        <v>0.464572823719823</v>
      </c>
      <c r="R15" s="21"/>
      <c r="S15" s="21">
        <v>0.66789489055335904</v>
      </c>
      <c r="T15" s="21">
        <v>0.46988659342337502</v>
      </c>
      <c r="U15" s="21">
        <v>0.49083019964504798</v>
      </c>
      <c r="V15" s="21">
        <v>0.49262266473720601</v>
      </c>
      <c r="W15" s="21">
        <v>0.45566513780696599</v>
      </c>
      <c r="X15" s="21">
        <v>0.54210677846731403</v>
      </c>
      <c r="Y15" s="21">
        <v>0.48430229656132001</v>
      </c>
      <c r="Z15" s="21">
        <v>0.50484096304336201</v>
      </c>
      <c r="AA15" s="21">
        <v>0.53619475257103499</v>
      </c>
      <c r="AB15" s="21">
        <v>0.46191391840719298</v>
      </c>
      <c r="AC15" s="21">
        <v>0.45813498541734299</v>
      </c>
      <c r="AD15" s="21">
        <v>0.59089871342606504</v>
      </c>
      <c r="AE15" s="21"/>
      <c r="AF15" s="21">
        <v>0.51839977227669098</v>
      </c>
      <c r="AG15" s="21">
        <v>0.45647983697203698</v>
      </c>
      <c r="AH15" s="21">
        <v>0.48516817481325097</v>
      </c>
      <c r="AI15" s="21">
        <v>0.56915959314354203</v>
      </c>
      <c r="AJ15" s="21"/>
      <c r="AK15" s="21">
        <v>0.595353555130826</v>
      </c>
      <c r="AL15" s="21">
        <v>0.500508397214946</v>
      </c>
      <c r="AM15" s="21"/>
      <c r="AN15" s="21">
        <v>0.66677825195078499</v>
      </c>
      <c r="AO15" s="21">
        <v>0.49895104308410199</v>
      </c>
      <c r="AP15" s="21">
        <v>0.51467495838794597</v>
      </c>
      <c r="AQ15" s="21">
        <v>0.430023400433032</v>
      </c>
      <c r="AR15" s="21">
        <v>0.38005136622040098</v>
      </c>
      <c r="AS15" s="21">
        <v>0.51269009564909196</v>
      </c>
      <c r="AT15" s="21"/>
      <c r="AU15" s="21">
        <v>0.51287491145557795</v>
      </c>
      <c r="AV15" s="21">
        <v>0.53035590957800205</v>
      </c>
      <c r="AW15" s="21"/>
      <c r="AX15" s="21">
        <v>0.46690911798332202</v>
      </c>
      <c r="AY15" s="21">
        <v>0.53150368533719705</v>
      </c>
      <c r="AZ15" s="21"/>
      <c r="BA15" s="21">
        <v>0.501584630751574</v>
      </c>
      <c r="BB15" s="21">
        <v>0.61569516382762401</v>
      </c>
      <c r="BC15" s="21"/>
      <c r="BD15" s="21">
        <v>0.55802052701394</v>
      </c>
      <c r="BE15" s="21"/>
      <c r="BF15" s="21">
        <v>0.53406109503935295</v>
      </c>
      <c r="BG15" s="21"/>
      <c r="BH15" s="21">
        <v>0.47757967660769401</v>
      </c>
      <c r="BI15" s="21"/>
      <c r="BJ15" s="21">
        <v>0.536931611306527</v>
      </c>
      <c r="BK15" s="21"/>
      <c r="BL15" s="21">
        <v>0.26567781527029499</v>
      </c>
      <c r="BM15" s="21">
        <v>0.83255914781160201</v>
      </c>
      <c r="BN15" s="21">
        <v>0.32006616406840099</v>
      </c>
      <c r="BO15" s="21">
        <v>0.571512400297846</v>
      </c>
      <c r="BP15" s="21"/>
      <c r="BQ15" s="21">
        <v>0.61919678894253205</v>
      </c>
      <c r="BR15" s="21">
        <v>0.48741469081601002</v>
      </c>
      <c r="BS15" s="21">
        <v>0.435936214555878</v>
      </c>
      <c r="BT15" s="21">
        <v>0.52189500485254103</v>
      </c>
      <c r="BU15" s="21">
        <v>0.53358674370066295</v>
      </c>
      <c r="BV15" s="21">
        <v>0.42911483567751302</v>
      </c>
      <c r="BW15" s="21"/>
      <c r="BX15" s="21">
        <v>0.66591106445368498</v>
      </c>
      <c r="BY15" s="21">
        <v>0.51636233982888502</v>
      </c>
      <c r="BZ15" s="21">
        <v>0.453274479889054</v>
      </c>
      <c r="CA15" s="21">
        <v>0.54642217843990004</v>
      </c>
      <c r="CB15" s="21">
        <v>0.55444140621997995</v>
      </c>
      <c r="CC15" s="21">
        <v>0.34683166631302798</v>
      </c>
    </row>
    <row r="16" spans="2:81" x14ac:dyDescent="0.35">
      <c r="B16" s="18" t="s">
        <v>594</v>
      </c>
      <c r="C16" s="21">
        <v>0.176209237560495</v>
      </c>
      <c r="D16" s="21">
        <v>0.177492231194809</v>
      </c>
      <c r="E16" s="21">
        <v>0.17491142384737801</v>
      </c>
      <c r="F16" s="21"/>
      <c r="G16" s="21">
        <v>0.115697536832188</v>
      </c>
      <c r="H16" s="21">
        <v>0.124892189925396</v>
      </c>
      <c r="I16" s="21">
        <v>0.14907692459730301</v>
      </c>
      <c r="J16" s="21">
        <v>0.17300031178922201</v>
      </c>
      <c r="K16" s="21">
        <v>0.219256716643567</v>
      </c>
      <c r="L16" s="21">
        <v>0.25392254152045102</v>
      </c>
      <c r="M16" s="21"/>
      <c r="N16" s="21">
        <v>0.150468228553403</v>
      </c>
      <c r="O16" s="21">
        <v>0.18041278922105999</v>
      </c>
      <c r="P16" s="21">
        <v>0.196506896715785</v>
      </c>
      <c r="Q16" s="21">
        <v>0.18175627985748399</v>
      </c>
      <c r="R16" s="21"/>
      <c r="S16" s="21">
        <v>0.10669438286248201</v>
      </c>
      <c r="T16" s="21">
        <v>0.20698390274935199</v>
      </c>
      <c r="U16" s="21">
        <v>0.21188573170405001</v>
      </c>
      <c r="V16" s="21">
        <v>0.18424374799764401</v>
      </c>
      <c r="W16" s="21">
        <v>0.19668553044845499</v>
      </c>
      <c r="X16" s="21">
        <v>0.142563922386685</v>
      </c>
      <c r="Y16" s="21">
        <v>0.18820344351368401</v>
      </c>
      <c r="Z16" s="21">
        <v>0.17145585910331701</v>
      </c>
      <c r="AA16" s="21">
        <v>0.191042748517046</v>
      </c>
      <c r="AB16" s="21">
        <v>0.19967912378479699</v>
      </c>
      <c r="AC16" s="21">
        <v>0.195602801036482</v>
      </c>
      <c r="AD16" s="21">
        <v>0.118375719127361</v>
      </c>
      <c r="AE16" s="21"/>
      <c r="AF16" s="21">
        <v>0.1795613111106</v>
      </c>
      <c r="AG16" s="21">
        <v>0.196739563270174</v>
      </c>
      <c r="AH16" s="21">
        <v>0.20591893124473801</v>
      </c>
      <c r="AI16" s="21">
        <v>0.121448380675547</v>
      </c>
      <c r="AJ16" s="21"/>
      <c r="AK16" s="21">
        <v>0.1219400383854</v>
      </c>
      <c r="AL16" s="21">
        <v>0.17099471449346701</v>
      </c>
      <c r="AM16" s="21"/>
      <c r="AN16" s="21">
        <v>0.120915040833765</v>
      </c>
      <c r="AO16" s="21">
        <v>0.17648743256917099</v>
      </c>
      <c r="AP16" s="21">
        <v>0.153901323438945</v>
      </c>
      <c r="AQ16" s="21">
        <v>0.22341209313152199</v>
      </c>
      <c r="AR16" s="21">
        <v>0.24499094567737101</v>
      </c>
      <c r="AS16" s="21">
        <v>0.19023238373763501</v>
      </c>
      <c r="AT16" s="21"/>
      <c r="AU16" s="21">
        <v>0.17949816569242</v>
      </c>
      <c r="AV16" s="21">
        <v>0.170177438066554</v>
      </c>
      <c r="AW16" s="21"/>
      <c r="AX16" s="21">
        <v>0.20648124319004699</v>
      </c>
      <c r="AY16" s="21">
        <v>0.16894483445946701</v>
      </c>
      <c r="AZ16" s="21"/>
      <c r="BA16" s="21">
        <v>0.18693579425564799</v>
      </c>
      <c r="BB16" s="21">
        <v>0.118687334758037</v>
      </c>
      <c r="BC16" s="21"/>
      <c r="BD16" s="21">
        <v>0.16179141250065901</v>
      </c>
      <c r="BE16" s="21"/>
      <c r="BF16" s="21">
        <v>0.179136747897258</v>
      </c>
      <c r="BG16" s="21"/>
      <c r="BH16" s="21">
        <v>0.185996522354056</v>
      </c>
      <c r="BI16" s="21"/>
      <c r="BJ16" s="21">
        <v>0.175236118124068</v>
      </c>
      <c r="BK16" s="21"/>
      <c r="BL16" s="21">
        <v>0.36132023695044602</v>
      </c>
      <c r="BM16" s="21">
        <v>3.9014455644577298E-2</v>
      </c>
      <c r="BN16" s="21">
        <v>0.25777098611529697</v>
      </c>
      <c r="BO16" s="21">
        <v>0.113111910717063</v>
      </c>
      <c r="BP16" s="21"/>
      <c r="BQ16" s="21">
        <v>0.13015415240640099</v>
      </c>
      <c r="BR16" s="21">
        <v>0.19937649632491</v>
      </c>
      <c r="BS16" s="21">
        <v>0.25814516504330798</v>
      </c>
      <c r="BT16" s="21">
        <v>0.189901699573538</v>
      </c>
      <c r="BU16" s="21">
        <v>0.145024605685973</v>
      </c>
      <c r="BV16" s="21">
        <v>0.18235377731625299</v>
      </c>
      <c r="BW16" s="21"/>
      <c r="BX16" s="21">
        <v>0.11455323899761601</v>
      </c>
      <c r="BY16" s="21">
        <v>0.18571829242365201</v>
      </c>
      <c r="BZ16" s="21">
        <v>0.23555158593338801</v>
      </c>
      <c r="CA16" s="21">
        <v>0.16398858521213799</v>
      </c>
      <c r="CB16" s="21">
        <v>0.119552544269088</v>
      </c>
      <c r="CC16" s="21">
        <v>0.22145196948349699</v>
      </c>
    </row>
    <row r="17" spans="2:81" x14ac:dyDescent="0.35">
      <c r="B17" s="18" t="s">
        <v>288</v>
      </c>
      <c r="C17" s="22">
        <v>0.34279349227072697</v>
      </c>
      <c r="D17" s="22">
        <v>0.373169122932346</v>
      </c>
      <c r="E17" s="22">
        <v>0.31220728181996199</v>
      </c>
      <c r="F17" s="22"/>
      <c r="G17" s="22">
        <v>0.55042208994823105</v>
      </c>
      <c r="H17" s="22">
        <v>0.51810368962984099</v>
      </c>
      <c r="I17" s="22">
        <v>0.42623188707561199</v>
      </c>
      <c r="J17" s="22">
        <v>0.32165464012227202</v>
      </c>
      <c r="K17" s="22">
        <v>0.20106092228022199</v>
      </c>
      <c r="L17" s="22">
        <v>0.10671448666191299</v>
      </c>
      <c r="M17" s="22"/>
      <c r="N17" s="22">
        <v>0.436304517320378</v>
      </c>
      <c r="O17" s="22">
        <v>0.34629883980663001</v>
      </c>
      <c r="P17" s="22">
        <v>0.29360915117971897</v>
      </c>
      <c r="Q17" s="22">
        <v>0.28281654386233901</v>
      </c>
      <c r="R17" s="22"/>
      <c r="S17" s="22">
        <v>0.56120050769087804</v>
      </c>
      <c r="T17" s="22">
        <v>0.262902690674022</v>
      </c>
      <c r="U17" s="22">
        <v>0.27894446794099897</v>
      </c>
      <c r="V17" s="22">
        <v>0.30837891673956203</v>
      </c>
      <c r="W17" s="22">
        <v>0.258979607358511</v>
      </c>
      <c r="X17" s="22">
        <v>0.39954285608062901</v>
      </c>
      <c r="Y17" s="22">
        <v>0.296098853047636</v>
      </c>
      <c r="Z17" s="22">
        <v>0.333385103940045</v>
      </c>
      <c r="AA17" s="22">
        <v>0.34515200405398799</v>
      </c>
      <c r="AB17" s="22">
        <v>0.26223479462239502</v>
      </c>
      <c r="AC17" s="22">
        <v>0.26253218438086101</v>
      </c>
      <c r="AD17" s="22">
        <v>0.47252299429870398</v>
      </c>
      <c r="AE17" s="22"/>
      <c r="AF17" s="22">
        <v>0.33883846116609101</v>
      </c>
      <c r="AG17" s="22">
        <v>0.25974027370186198</v>
      </c>
      <c r="AH17" s="22">
        <v>0.27924924356851299</v>
      </c>
      <c r="AI17" s="22">
        <v>0.447711212467996</v>
      </c>
      <c r="AJ17" s="22"/>
      <c r="AK17" s="22">
        <v>0.47341351674542498</v>
      </c>
      <c r="AL17" s="22">
        <v>0.32951368272147902</v>
      </c>
      <c r="AM17" s="22"/>
      <c r="AN17" s="22">
        <v>0.54586321111701996</v>
      </c>
      <c r="AO17" s="22">
        <v>0.322463610514931</v>
      </c>
      <c r="AP17" s="22">
        <v>0.360773634949001</v>
      </c>
      <c r="AQ17" s="22">
        <v>0.20661130730151001</v>
      </c>
      <c r="AR17" s="22">
        <v>0.135060420543031</v>
      </c>
      <c r="AS17" s="22">
        <v>0.322457711911457</v>
      </c>
      <c r="AT17" s="22"/>
      <c r="AU17" s="22">
        <v>0.33337674576315901</v>
      </c>
      <c r="AV17" s="22">
        <v>0.360178471511448</v>
      </c>
      <c r="AW17" s="22"/>
      <c r="AX17" s="22">
        <v>0.260427874793275</v>
      </c>
      <c r="AY17" s="22">
        <v>0.36255885087772899</v>
      </c>
      <c r="AZ17" s="22"/>
      <c r="BA17" s="22">
        <v>0.31464883649592601</v>
      </c>
      <c r="BB17" s="22">
        <v>0.49700782906958701</v>
      </c>
      <c r="BC17" s="22"/>
      <c r="BD17" s="22">
        <v>0.39622911451328102</v>
      </c>
      <c r="BE17" s="22"/>
      <c r="BF17" s="22">
        <v>0.35492434714209498</v>
      </c>
      <c r="BG17" s="22"/>
      <c r="BH17" s="22">
        <v>0.29158315425363801</v>
      </c>
      <c r="BI17" s="22"/>
      <c r="BJ17" s="22">
        <v>0.36169549318245903</v>
      </c>
      <c r="BK17" s="22"/>
      <c r="BL17" s="22">
        <v>-9.5642421680151204E-2</v>
      </c>
      <c r="BM17" s="22">
        <v>0.79354469216702495</v>
      </c>
      <c r="BN17" s="22">
        <v>6.2295177953104103E-2</v>
      </c>
      <c r="BO17" s="22">
        <v>0.458400489580783</v>
      </c>
      <c r="BP17" s="22"/>
      <c r="BQ17" s="22">
        <v>0.489042636536131</v>
      </c>
      <c r="BR17" s="22">
        <v>0.28803819449110002</v>
      </c>
      <c r="BS17" s="22">
        <v>0.17779104951256999</v>
      </c>
      <c r="BT17" s="22">
        <v>0.331993305279003</v>
      </c>
      <c r="BU17" s="22">
        <v>0.38856213801468997</v>
      </c>
      <c r="BV17" s="22">
        <v>0.24676105836126</v>
      </c>
      <c r="BW17" s="22"/>
      <c r="BX17" s="22">
        <v>0.55135782545606904</v>
      </c>
      <c r="BY17" s="22">
        <v>0.33064404740523301</v>
      </c>
      <c r="BZ17" s="22">
        <v>0.21772289395566499</v>
      </c>
      <c r="CA17" s="22">
        <v>0.38243359322776199</v>
      </c>
      <c r="CB17" s="22">
        <v>0.43488886195089199</v>
      </c>
      <c r="CC17" s="22">
        <v>0.12537969682953101</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CC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597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588</v>
      </c>
      <c r="C9" s="17">
        <v>0.26316846994634502</v>
      </c>
      <c r="D9" s="17">
        <v>0.27398064822221302</v>
      </c>
      <c r="E9" s="17">
        <v>0.25344352038053197</v>
      </c>
      <c r="F9" s="17"/>
      <c r="G9" s="17">
        <v>0.25095314725087903</v>
      </c>
      <c r="H9" s="17">
        <v>0.22684649487258399</v>
      </c>
      <c r="I9" s="17">
        <v>0.222554903159314</v>
      </c>
      <c r="J9" s="17">
        <v>0.25559419281967999</v>
      </c>
      <c r="K9" s="17">
        <v>0.25691540701133603</v>
      </c>
      <c r="L9" s="17">
        <v>0.344227743093869</v>
      </c>
      <c r="M9" s="17"/>
      <c r="N9" s="17">
        <v>0.31166631750773499</v>
      </c>
      <c r="O9" s="17">
        <v>0.215709812952701</v>
      </c>
      <c r="P9" s="17">
        <v>0.25560973934570203</v>
      </c>
      <c r="Q9" s="17">
        <v>0.26513205397447398</v>
      </c>
      <c r="R9" s="17"/>
      <c r="S9" s="17">
        <v>0.33846618062309503</v>
      </c>
      <c r="T9" s="17">
        <v>0.26610330887891398</v>
      </c>
      <c r="U9" s="17">
        <v>0.27834787639516101</v>
      </c>
      <c r="V9" s="17">
        <v>0.27926018026177202</v>
      </c>
      <c r="W9" s="17">
        <v>0.305864371047876</v>
      </c>
      <c r="X9" s="17">
        <v>0.24662148734584299</v>
      </c>
      <c r="Y9" s="17">
        <v>0.23882768750984801</v>
      </c>
      <c r="Z9" s="17">
        <v>0.260293735350282</v>
      </c>
      <c r="AA9" s="17">
        <v>0.26589692041260998</v>
      </c>
      <c r="AB9" s="17">
        <v>0.16548842895510801</v>
      </c>
      <c r="AC9" s="17">
        <v>0.190903175866483</v>
      </c>
      <c r="AD9" s="17">
        <v>0.232561651013209</v>
      </c>
      <c r="AE9" s="17"/>
      <c r="AF9" s="17">
        <v>0.28344437241488502</v>
      </c>
      <c r="AG9" s="17">
        <v>0.195734229392585</v>
      </c>
      <c r="AH9" s="17">
        <v>0.19036673817879499</v>
      </c>
      <c r="AI9" s="17">
        <v>0.18275667379039801</v>
      </c>
      <c r="AJ9" s="17"/>
      <c r="AK9" s="17">
        <v>0.202349279146495</v>
      </c>
      <c r="AL9" s="17">
        <v>0.22738685740001799</v>
      </c>
      <c r="AM9" s="17"/>
      <c r="AN9" s="17">
        <v>0.28870997768101397</v>
      </c>
      <c r="AO9" s="17">
        <v>0.26090353870378802</v>
      </c>
      <c r="AP9" s="17">
        <v>0.222519970538858</v>
      </c>
      <c r="AQ9" s="17">
        <v>0.23741175104864501</v>
      </c>
      <c r="AR9" s="17">
        <v>0.29893827885788599</v>
      </c>
      <c r="AS9" s="17">
        <v>0.26484693165252099</v>
      </c>
      <c r="AT9" s="17"/>
      <c r="AU9" s="17">
        <v>0.29157804910123702</v>
      </c>
      <c r="AV9" s="17">
        <v>0.22620886645937399</v>
      </c>
      <c r="AW9" s="17"/>
      <c r="AX9" s="17">
        <v>0.2375841637162</v>
      </c>
      <c r="AY9" s="17">
        <v>0.269307961190839</v>
      </c>
      <c r="AZ9" s="17"/>
      <c r="BA9" s="17">
        <v>0.26993521519703501</v>
      </c>
      <c r="BB9" s="17">
        <v>0.228276723823953</v>
      </c>
      <c r="BC9" s="17"/>
      <c r="BD9" s="17">
        <v>0.34588947758569399</v>
      </c>
      <c r="BE9" s="17"/>
      <c r="BF9" s="17">
        <v>0.35161829821003199</v>
      </c>
      <c r="BG9" s="17"/>
      <c r="BH9" s="17">
        <v>0.19640883807642801</v>
      </c>
      <c r="BI9" s="17"/>
      <c r="BJ9" s="17">
        <v>0.218168030301716</v>
      </c>
      <c r="BK9" s="17"/>
      <c r="BL9" s="17">
        <v>4.3412094544536303E-2</v>
      </c>
      <c r="BM9" s="17">
        <v>0.50905075724694404</v>
      </c>
      <c r="BN9" s="17">
        <v>0.32200485535290502</v>
      </c>
      <c r="BO9" s="17">
        <v>9.0349893422379299E-2</v>
      </c>
      <c r="BP9" s="17"/>
      <c r="BQ9" s="17">
        <v>0.247684493320347</v>
      </c>
      <c r="BR9" s="17">
        <v>0.41449407237953101</v>
      </c>
      <c r="BS9" s="17">
        <v>0.29609840114830199</v>
      </c>
      <c r="BT9" s="17">
        <v>0.30424422263199402</v>
      </c>
      <c r="BU9" s="17">
        <v>0.154783388794208</v>
      </c>
      <c r="BV9" s="17">
        <v>0.123047912742779</v>
      </c>
      <c r="BW9" s="17"/>
      <c r="BX9" s="17">
        <v>0.25507733367954399</v>
      </c>
      <c r="BY9" s="17">
        <v>0.376545678561445</v>
      </c>
      <c r="BZ9" s="17">
        <v>0.31565594547404602</v>
      </c>
      <c r="CA9" s="17">
        <v>0.33521715351170001</v>
      </c>
      <c r="CB9" s="17">
        <v>0.12368264563299999</v>
      </c>
      <c r="CC9" s="17">
        <v>0.10482626157094301</v>
      </c>
    </row>
    <row r="10" spans="2:81" x14ac:dyDescent="0.35">
      <c r="B10" s="18" t="s">
        <v>589</v>
      </c>
      <c r="C10" s="17">
        <v>0.306920833465126</v>
      </c>
      <c r="D10" s="17">
        <v>0.31263504740953202</v>
      </c>
      <c r="E10" s="17">
        <v>0.30238464731906101</v>
      </c>
      <c r="F10" s="17"/>
      <c r="G10" s="17">
        <v>0.31347297804548102</v>
      </c>
      <c r="H10" s="17">
        <v>0.33025190714279901</v>
      </c>
      <c r="I10" s="17">
        <v>0.32953732834300098</v>
      </c>
      <c r="J10" s="17">
        <v>0.28266550909371402</v>
      </c>
      <c r="K10" s="17">
        <v>0.29083253889972799</v>
      </c>
      <c r="L10" s="17">
        <v>0.29565574184090199</v>
      </c>
      <c r="M10" s="17"/>
      <c r="N10" s="17">
        <v>0.31063784152788199</v>
      </c>
      <c r="O10" s="17">
        <v>0.31340023268910899</v>
      </c>
      <c r="P10" s="17">
        <v>0.32678713672304899</v>
      </c>
      <c r="Q10" s="17">
        <v>0.280766768466855</v>
      </c>
      <c r="R10" s="17"/>
      <c r="S10" s="17">
        <v>0.26801159760469601</v>
      </c>
      <c r="T10" s="17">
        <v>0.30450211527914101</v>
      </c>
      <c r="U10" s="17">
        <v>0.34544218745614003</v>
      </c>
      <c r="V10" s="17">
        <v>0.34657351120268098</v>
      </c>
      <c r="W10" s="17">
        <v>0.28936479830994</v>
      </c>
      <c r="X10" s="17">
        <v>0.33543080402798398</v>
      </c>
      <c r="Y10" s="17">
        <v>0.33556970609141201</v>
      </c>
      <c r="Z10" s="17">
        <v>0.345851601993172</v>
      </c>
      <c r="AA10" s="17">
        <v>0.30984750745741901</v>
      </c>
      <c r="AB10" s="17">
        <v>0.26304997171218802</v>
      </c>
      <c r="AC10" s="17">
        <v>0.29299631154915101</v>
      </c>
      <c r="AD10" s="17">
        <v>0.248478075392908</v>
      </c>
      <c r="AE10" s="17"/>
      <c r="AF10" s="17">
        <v>0.312848155348873</v>
      </c>
      <c r="AG10" s="17">
        <v>0.279659071862564</v>
      </c>
      <c r="AH10" s="17">
        <v>0.28557681663545298</v>
      </c>
      <c r="AI10" s="17">
        <v>0.26650289416971401</v>
      </c>
      <c r="AJ10" s="17"/>
      <c r="AK10" s="17">
        <v>0.30439828568413602</v>
      </c>
      <c r="AL10" s="17">
        <v>0.29985569179382099</v>
      </c>
      <c r="AM10" s="17"/>
      <c r="AN10" s="17">
        <v>0.28896498910435098</v>
      </c>
      <c r="AO10" s="17">
        <v>0.31776048796691198</v>
      </c>
      <c r="AP10" s="17">
        <v>0.32229093472479298</v>
      </c>
      <c r="AQ10" s="17">
        <v>0.30899375688198299</v>
      </c>
      <c r="AR10" s="17">
        <v>0.30485516082949499</v>
      </c>
      <c r="AS10" s="17">
        <v>0.29424911978734702</v>
      </c>
      <c r="AT10" s="17"/>
      <c r="AU10" s="17">
        <v>0.31719719532511098</v>
      </c>
      <c r="AV10" s="17">
        <v>0.29270909529668399</v>
      </c>
      <c r="AW10" s="17"/>
      <c r="AX10" s="17">
        <v>0.25760142774108002</v>
      </c>
      <c r="AY10" s="17">
        <v>0.31875605998651801</v>
      </c>
      <c r="AZ10" s="17"/>
      <c r="BA10" s="17">
        <v>0.302694602009142</v>
      </c>
      <c r="BB10" s="17">
        <v>0.33137421247090898</v>
      </c>
      <c r="BC10" s="17"/>
      <c r="BD10" s="17">
        <v>0.32440766132626098</v>
      </c>
      <c r="BE10" s="17"/>
      <c r="BF10" s="17">
        <v>0.31928067521182102</v>
      </c>
      <c r="BG10" s="17"/>
      <c r="BH10" s="17">
        <v>0.268453443413946</v>
      </c>
      <c r="BI10" s="17"/>
      <c r="BJ10" s="17">
        <v>0.286194841979586</v>
      </c>
      <c r="BK10" s="17"/>
      <c r="BL10" s="17">
        <v>0.120091568512022</v>
      </c>
      <c r="BM10" s="17">
        <v>0.35675867645739001</v>
      </c>
      <c r="BN10" s="17">
        <v>0.35655352059996298</v>
      </c>
      <c r="BO10" s="17">
        <v>0.320007248209214</v>
      </c>
      <c r="BP10" s="17"/>
      <c r="BQ10" s="17">
        <v>0.33120257412362097</v>
      </c>
      <c r="BR10" s="17">
        <v>0.32889312495985801</v>
      </c>
      <c r="BS10" s="17">
        <v>0.32012109521795501</v>
      </c>
      <c r="BT10" s="17">
        <v>0.31753282160470298</v>
      </c>
      <c r="BU10" s="17">
        <v>0.24955420227354499</v>
      </c>
      <c r="BV10" s="17">
        <v>0.27162890057905897</v>
      </c>
      <c r="BW10" s="17"/>
      <c r="BX10" s="17">
        <v>0.350543074961505</v>
      </c>
      <c r="BY10" s="17">
        <v>0.34556680399275402</v>
      </c>
      <c r="BZ10" s="17">
        <v>0.32605684683938002</v>
      </c>
      <c r="CA10" s="17">
        <v>0.27743919741336898</v>
      </c>
      <c r="CB10" s="17">
        <v>0.23102077125470299</v>
      </c>
      <c r="CC10" s="17">
        <v>0.228443651363402</v>
      </c>
    </row>
    <row r="11" spans="2:81" x14ac:dyDescent="0.35">
      <c r="B11" s="18" t="s">
        <v>590</v>
      </c>
      <c r="C11" s="17">
        <v>0.19273786560439601</v>
      </c>
      <c r="D11" s="17">
        <v>0.18916309185379901</v>
      </c>
      <c r="E11" s="17">
        <v>0.19565519822545499</v>
      </c>
      <c r="F11" s="17"/>
      <c r="G11" s="17">
        <v>0.19270878395000199</v>
      </c>
      <c r="H11" s="17">
        <v>0.21416101927520301</v>
      </c>
      <c r="I11" s="17">
        <v>0.19275716781833199</v>
      </c>
      <c r="J11" s="17">
        <v>0.19499841522235201</v>
      </c>
      <c r="K11" s="17">
        <v>0.16790491633906299</v>
      </c>
      <c r="L11" s="17">
        <v>0.19013500879311801</v>
      </c>
      <c r="M11" s="17"/>
      <c r="N11" s="17">
        <v>0.17258422712424901</v>
      </c>
      <c r="O11" s="17">
        <v>0.20666728144971599</v>
      </c>
      <c r="P11" s="17">
        <v>0.17810214193921001</v>
      </c>
      <c r="Q11" s="17">
        <v>0.21376596681297499</v>
      </c>
      <c r="R11" s="17"/>
      <c r="S11" s="17">
        <v>0.19226623120914499</v>
      </c>
      <c r="T11" s="17">
        <v>0.18050881785303199</v>
      </c>
      <c r="U11" s="17">
        <v>0.16161159539147801</v>
      </c>
      <c r="V11" s="17">
        <v>0.19185496720227299</v>
      </c>
      <c r="W11" s="17">
        <v>0.19333861971781799</v>
      </c>
      <c r="X11" s="17">
        <v>0.225406907055891</v>
      </c>
      <c r="Y11" s="17">
        <v>0.187527216341908</v>
      </c>
      <c r="Z11" s="17">
        <v>0.18206206364225999</v>
      </c>
      <c r="AA11" s="17">
        <v>0.20233267884902401</v>
      </c>
      <c r="AB11" s="17">
        <v>0.21102084114373901</v>
      </c>
      <c r="AC11" s="17">
        <v>0.18593090498182299</v>
      </c>
      <c r="AD11" s="17">
        <v>0.183620809546444</v>
      </c>
      <c r="AE11" s="17"/>
      <c r="AF11" s="17">
        <v>0.187971097990002</v>
      </c>
      <c r="AG11" s="17">
        <v>0.19163841340628399</v>
      </c>
      <c r="AH11" s="17">
        <v>0.18908612299504199</v>
      </c>
      <c r="AI11" s="17">
        <v>0.19607322622567</v>
      </c>
      <c r="AJ11" s="17"/>
      <c r="AK11" s="17">
        <v>0.24500888725550901</v>
      </c>
      <c r="AL11" s="17">
        <v>0.21287372883751601</v>
      </c>
      <c r="AM11" s="17"/>
      <c r="AN11" s="17">
        <v>0.18565342320637701</v>
      </c>
      <c r="AO11" s="17">
        <v>0.20370790010804701</v>
      </c>
      <c r="AP11" s="17">
        <v>0.20920039691339601</v>
      </c>
      <c r="AQ11" s="17">
        <v>0.193299563064948</v>
      </c>
      <c r="AR11" s="17">
        <v>0.16253588073072001</v>
      </c>
      <c r="AS11" s="17">
        <v>0.19361654987447999</v>
      </c>
      <c r="AT11" s="17"/>
      <c r="AU11" s="17">
        <v>0.17933822583699899</v>
      </c>
      <c r="AV11" s="17">
        <v>0.21039489911051801</v>
      </c>
      <c r="AW11" s="17"/>
      <c r="AX11" s="17">
        <v>0.17705047617862099</v>
      </c>
      <c r="AY11" s="17">
        <v>0.19650238394474701</v>
      </c>
      <c r="AZ11" s="17"/>
      <c r="BA11" s="17">
        <v>0.18821334982549401</v>
      </c>
      <c r="BB11" s="17">
        <v>0.21944950982838801</v>
      </c>
      <c r="BC11" s="17"/>
      <c r="BD11" s="17">
        <v>0.164760116288268</v>
      </c>
      <c r="BE11" s="17"/>
      <c r="BF11" s="17">
        <v>0.16289035413714101</v>
      </c>
      <c r="BG11" s="17"/>
      <c r="BH11" s="17">
        <v>0.19037128745594101</v>
      </c>
      <c r="BI11" s="17"/>
      <c r="BJ11" s="17">
        <v>0.18351500629373599</v>
      </c>
      <c r="BK11" s="17"/>
      <c r="BL11" s="17">
        <v>0.247403199211254</v>
      </c>
      <c r="BM11" s="17">
        <v>8.8084946277769194E-2</v>
      </c>
      <c r="BN11" s="17">
        <v>0.19107808800985299</v>
      </c>
      <c r="BO11" s="17">
        <v>0.26561131475933097</v>
      </c>
      <c r="BP11" s="17"/>
      <c r="BQ11" s="17">
        <v>0.17487140229779499</v>
      </c>
      <c r="BR11" s="17">
        <v>0.152327015120473</v>
      </c>
      <c r="BS11" s="17">
        <v>0.18418468530542201</v>
      </c>
      <c r="BT11" s="17">
        <v>0.18010145225544499</v>
      </c>
      <c r="BU11" s="17">
        <v>0.17099275856748999</v>
      </c>
      <c r="BV11" s="17">
        <v>0.28397625355386802</v>
      </c>
      <c r="BW11" s="17"/>
      <c r="BX11" s="17">
        <v>0.178220488236497</v>
      </c>
      <c r="BY11" s="17">
        <v>0.157560734477208</v>
      </c>
      <c r="BZ11" s="17">
        <v>0.167398892323322</v>
      </c>
      <c r="CA11" s="17">
        <v>0.17004412051774101</v>
      </c>
      <c r="CB11" s="17">
        <v>0.19406310946994401</v>
      </c>
      <c r="CC11" s="17">
        <v>0.317124585755588</v>
      </c>
    </row>
    <row r="12" spans="2:81" x14ac:dyDescent="0.35">
      <c r="B12" s="18" t="s">
        <v>591</v>
      </c>
      <c r="C12" s="17">
        <v>9.0355123453186706E-2</v>
      </c>
      <c r="D12" s="17">
        <v>8.4227578780937604E-2</v>
      </c>
      <c r="E12" s="17">
        <v>9.6274139754958202E-2</v>
      </c>
      <c r="F12" s="17"/>
      <c r="G12" s="17">
        <v>7.9861755225957898E-2</v>
      </c>
      <c r="H12" s="17">
        <v>7.3610037558030694E-2</v>
      </c>
      <c r="I12" s="17">
        <v>0.104925361955695</v>
      </c>
      <c r="J12" s="17">
        <v>0.115302254216287</v>
      </c>
      <c r="K12" s="17">
        <v>0.109184866532756</v>
      </c>
      <c r="L12" s="17">
        <v>6.62036158751967E-2</v>
      </c>
      <c r="M12" s="17"/>
      <c r="N12" s="17">
        <v>7.8142441679807301E-2</v>
      </c>
      <c r="O12" s="17">
        <v>0.10472609333689099</v>
      </c>
      <c r="P12" s="17">
        <v>9.7811825164081004E-2</v>
      </c>
      <c r="Q12" s="17">
        <v>8.2561989285046503E-2</v>
      </c>
      <c r="R12" s="17"/>
      <c r="S12" s="17">
        <v>8.6294305061341295E-2</v>
      </c>
      <c r="T12" s="17">
        <v>8.5263436457574407E-2</v>
      </c>
      <c r="U12" s="17">
        <v>6.1329251804111598E-2</v>
      </c>
      <c r="V12" s="17">
        <v>6.2538046615827902E-2</v>
      </c>
      <c r="W12" s="17">
        <v>6.52297922984892E-2</v>
      </c>
      <c r="X12" s="17">
        <v>7.0125057024475607E-2</v>
      </c>
      <c r="Y12" s="17">
        <v>0.10431283124407</v>
      </c>
      <c r="Z12" s="17">
        <v>7.0085378836363996E-2</v>
      </c>
      <c r="AA12" s="17">
        <v>0.10190126784159501</v>
      </c>
      <c r="AB12" s="17">
        <v>0.13990537729162</v>
      </c>
      <c r="AC12" s="17">
        <v>0.14572531982995099</v>
      </c>
      <c r="AD12" s="17">
        <v>0.11808779089131601</v>
      </c>
      <c r="AE12" s="17"/>
      <c r="AF12" s="17">
        <v>8.2664708765473396E-2</v>
      </c>
      <c r="AG12" s="17">
        <v>0.130401916896487</v>
      </c>
      <c r="AH12" s="17">
        <v>0.15515984490269499</v>
      </c>
      <c r="AI12" s="17">
        <v>0.110912821357874</v>
      </c>
      <c r="AJ12" s="17"/>
      <c r="AK12" s="17">
        <v>7.8356438266657294E-2</v>
      </c>
      <c r="AL12" s="17">
        <v>8.7226944892715499E-2</v>
      </c>
      <c r="AM12" s="17"/>
      <c r="AN12" s="17">
        <v>7.7903820137229907E-2</v>
      </c>
      <c r="AO12" s="17">
        <v>8.6568634671248507E-2</v>
      </c>
      <c r="AP12" s="17">
        <v>7.7810778433802505E-2</v>
      </c>
      <c r="AQ12" s="17">
        <v>0.106238766437444</v>
      </c>
      <c r="AR12" s="17">
        <v>9.8400999041131199E-2</v>
      </c>
      <c r="AS12" s="17">
        <v>0.13145795569338101</v>
      </c>
      <c r="AT12" s="17"/>
      <c r="AU12" s="17">
        <v>9.0852367823541502E-2</v>
      </c>
      <c r="AV12" s="17">
        <v>9.0481332085694199E-2</v>
      </c>
      <c r="AW12" s="17"/>
      <c r="AX12" s="17">
        <v>0.118785191833187</v>
      </c>
      <c r="AY12" s="17">
        <v>8.3532731853850795E-2</v>
      </c>
      <c r="AZ12" s="17"/>
      <c r="BA12" s="17">
        <v>9.2236011623086298E-2</v>
      </c>
      <c r="BB12" s="17">
        <v>8.15883520365034E-2</v>
      </c>
      <c r="BC12" s="17"/>
      <c r="BD12" s="17">
        <v>6.8478742698825201E-2</v>
      </c>
      <c r="BE12" s="17"/>
      <c r="BF12" s="17">
        <v>6.92777513555103E-2</v>
      </c>
      <c r="BG12" s="17"/>
      <c r="BH12" s="17">
        <v>0.13011029236475699</v>
      </c>
      <c r="BI12" s="17"/>
      <c r="BJ12" s="17">
        <v>0.14665019258918299</v>
      </c>
      <c r="BK12" s="17"/>
      <c r="BL12" s="17">
        <v>0.156235660530886</v>
      </c>
      <c r="BM12" s="17">
        <v>3.0115797046854E-2</v>
      </c>
      <c r="BN12" s="17">
        <v>6.1458200811606599E-2</v>
      </c>
      <c r="BO12" s="17">
        <v>0.140555164894687</v>
      </c>
      <c r="BP12" s="17"/>
      <c r="BQ12" s="17">
        <v>0.102168801300266</v>
      </c>
      <c r="BR12" s="17">
        <v>5.1128792506695199E-2</v>
      </c>
      <c r="BS12" s="17">
        <v>7.2128979689375594E-2</v>
      </c>
      <c r="BT12" s="17">
        <v>8.3925161074244997E-2</v>
      </c>
      <c r="BU12" s="17">
        <v>0.10905319880594901</v>
      </c>
      <c r="BV12" s="17">
        <v>0.116204820970383</v>
      </c>
      <c r="BW12" s="17"/>
      <c r="BX12" s="17">
        <v>8.5759050531188305E-2</v>
      </c>
      <c r="BY12" s="17">
        <v>6.05247210316361E-2</v>
      </c>
      <c r="BZ12" s="17">
        <v>7.4725706091071306E-2</v>
      </c>
      <c r="CA12" s="17">
        <v>0.106087729171291</v>
      </c>
      <c r="CB12" s="17">
        <v>0.12968810738181899</v>
      </c>
      <c r="CC12" s="17">
        <v>9.8311555700245398E-2</v>
      </c>
    </row>
    <row r="13" spans="2:81" x14ac:dyDescent="0.35">
      <c r="B13" s="18" t="s">
        <v>592</v>
      </c>
      <c r="C13" s="17">
        <v>0.12731432011032801</v>
      </c>
      <c r="D13" s="17">
        <v>0.12704312452615499</v>
      </c>
      <c r="E13" s="17">
        <v>0.126245746603039</v>
      </c>
      <c r="F13" s="17"/>
      <c r="G13" s="17">
        <v>0.12463150637199</v>
      </c>
      <c r="H13" s="17">
        <v>0.13427243771950401</v>
      </c>
      <c r="I13" s="17">
        <v>0.12735280255920101</v>
      </c>
      <c r="J13" s="17">
        <v>0.136817199089001</v>
      </c>
      <c r="K13" s="17">
        <v>0.162062496755076</v>
      </c>
      <c r="L13" s="17">
        <v>9.2381035159430303E-2</v>
      </c>
      <c r="M13" s="17"/>
      <c r="N13" s="17">
        <v>0.111960597605855</v>
      </c>
      <c r="O13" s="17">
        <v>0.14302148997578401</v>
      </c>
      <c r="P13" s="17">
        <v>0.12784669276886301</v>
      </c>
      <c r="Q13" s="17">
        <v>0.12605090117519299</v>
      </c>
      <c r="R13" s="17"/>
      <c r="S13" s="17">
        <v>8.7814631410199698E-2</v>
      </c>
      <c r="T13" s="17">
        <v>0.15783660059962001</v>
      </c>
      <c r="U13" s="17">
        <v>0.132341622000336</v>
      </c>
      <c r="V13" s="17">
        <v>0.10489564703686501</v>
      </c>
      <c r="W13" s="17">
        <v>0.12845211338565601</v>
      </c>
      <c r="X13" s="17">
        <v>9.58269187714159E-2</v>
      </c>
      <c r="Y13" s="17">
        <v>0.114874282407859</v>
      </c>
      <c r="Z13" s="17">
        <v>0.112461015423094</v>
      </c>
      <c r="AA13" s="17">
        <v>0.107195328730933</v>
      </c>
      <c r="AB13" s="17">
        <v>0.19688129077142599</v>
      </c>
      <c r="AC13" s="17">
        <v>0.162881273696275</v>
      </c>
      <c r="AD13" s="17">
        <v>0.183812227524976</v>
      </c>
      <c r="AE13" s="17"/>
      <c r="AF13" s="17">
        <v>0.116911000041796</v>
      </c>
      <c r="AG13" s="17">
        <v>0.179248483288653</v>
      </c>
      <c r="AH13" s="17">
        <v>0.149118209193152</v>
      </c>
      <c r="AI13" s="17">
        <v>0.22053538797286101</v>
      </c>
      <c r="AJ13" s="17"/>
      <c r="AK13" s="17">
        <v>0.127890179677037</v>
      </c>
      <c r="AL13" s="17">
        <v>0.14902569694607301</v>
      </c>
      <c r="AM13" s="17"/>
      <c r="AN13" s="17">
        <v>0.134328600982523</v>
      </c>
      <c r="AO13" s="17">
        <v>0.118832483117338</v>
      </c>
      <c r="AP13" s="17">
        <v>0.13840486994944201</v>
      </c>
      <c r="AQ13" s="17">
        <v>0.13294359364416999</v>
      </c>
      <c r="AR13" s="17">
        <v>0.12011496095011701</v>
      </c>
      <c r="AS13" s="17">
        <v>0.104625093106329</v>
      </c>
      <c r="AT13" s="17"/>
      <c r="AU13" s="17">
        <v>0.105316110307171</v>
      </c>
      <c r="AV13" s="17">
        <v>0.15653923799087199</v>
      </c>
      <c r="AW13" s="17"/>
      <c r="AX13" s="17">
        <v>0.183485366436347</v>
      </c>
      <c r="AY13" s="17">
        <v>0.113834898623952</v>
      </c>
      <c r="AZ13" s="17"/>
      <c r="BA13" s="17">
        <v>0.131375486706476</v>
      </c>
      <c r="BB13" s="17">
        <v>0.102152860527045</v>
      </c>
      <c r="BC13" s="17"/>
      <c r="BD13" s="17">
        <v>8.3640546912466501E-2</v>
      </c>
      <c r="BE13" s="17"/>
      <c r="BF13" s="17">
        <v>8.6041332905073806E-2</v>
      </c>
      <c r="BG13" s="17"/>
      <c r="BH13" s="17">
        <v>0.19430829422885201</v>
      </c>
      <c r="BI13" s="17"/>
      <c r="BJ13" s="17">
        <v>0.149883236021573</v>
      </c>
      <c r="BK13" s="17"/>
      <c r="BL13" s="17">
        <v>0.39445310733008898</v>
      </c>
      <c r="BM13" s="17">
        <v>1.34785782928598E-2</v>
      </c>
      <c r="BN13" s="17">
        <v>5.01444525741295E-2</v>
      </c>
      <c r="BO13" s="17">
        <v>0.15783863509009199</v>
      </c>
      <c r="BP13" s="17"/>
      <c r="BQ13" s="17">
        <v>0.13061426921223701</v>
      </c>
      <c r="BR13" s="17">
        <v>4.1844034520646403E-2</v>
      </c>
      <c r="BS13" s="17">
        <v>0.119537658662927</v>
      </c>
      <c r="BT13" s="17">
        <v>0.105606313933756</v>
      </c>
      <c r="BU13" s="17">
        <v>0.285407380762144</v>
      </c>
      <c r="BV13" s="17">
        <v>0.163826246806766</v>
      </c>
      <c r="BW13" s="17"/>
      <c r="BX13" s="17">
        <v>0.11264094500174</v>
      </c>
      <c r="BY13" s="17">
        <v>4.9654540242571002E-2</v>
      </c>
      <c r="BZ13" s="17">
        <v>0.10710371146540799</v>
      </c>
      <c r="CA13" s="17">
        <v>0.103533464414697</v>
      </c>
      <c r="CB13" s="17">
        <v>0.30474908471453599</v>
      </c>
      <c r="CC13" s="17">
        <v>0.19763483412409599</v>
      </c>
    </row>
    <row r="14" spans="2:81" x14ac:dyDescent="0.35">
      <c r="B14" s="18" t="s">
        <v>171</v>
      </c>
      <c r="C14" s="17">
        <v>1.95033874206181E-2</v>
      </c>
      <c r="D14" s="17">
        <v>1.29505092073634E-2</v>
      </c>
      <c r="E14" s="17">
        <v>2.5996747716954899E-2</v>
      </c>
      <c r="F14" s="17"/>
      <c r="G14" s="17">
        <v>3.8371829155691102E-2</v>
      </c>
      <c r="H14" s="17">
        <v>2.0858103431878799E-2</v>
      </c>
      <c r="I14" s="17">
        <v>2.2872436164456899E-2</v>
      </c>
      <c r="J14" s="17">
        <v>1.46224295589649E-2</v>
      </c>
      <c r="K14" s="17">
        <v>1.30997744620408E-2</v>
      </c>
      <c r="L14" s="17">
        <v>1.1396855237484E-2</v>
      </c>
      <c r="M14" s="17"/>
      <c r="N14" s="17">
        <v>1.50085745544723E-2</v>
      </c>
      <c r="O14" s="17">
        <v>1.6475089595798902E-2</v>
      </c>
      <c r="P14" s="17">
        <v>1.3842464059094299E-2</v>
      </c>
      <c r="Q14" s="17">
        <v>3.1722320285456698E-2</v>
      </c>
      <c r="R14" s="17"/>
      <c r="S14" s="17">
        <v>2.71470540915228E-2</v>
      </c>
      <c r="T14" s="17">
        <v>5.7857209317189202E-3</v>
      </c>
      <c r="U14" s="17">
        <v>2.0927466952773598E-2</v>
      </c>
      <c r="V14" s="17">
        <v>1.4877647680581E-2</v>
      </c>
      <c r="W14" s="17">
        <v>1.7750305240220601E-2</v>
      </c>
      <c r="X14" s="17">
        <v>2.6588825774389601E-2</v>
      </c>
      <c r="Y14" s="17">
        <v>1.8888276404903599E-2</v>
      </c>
      <c r="Z14" s="17">
        <v>2.9246204754828999E-2</v>
      </c>
      <c r="AA14" s="17">
        <v>1.28262967084184E-2</v>
      </c>
      <c r="AB14" s="17">
        <v>2.36540901259202E-2</v>
      </c>
      <c r="AC14" s="17">
        <v>2.1563014076317499E-2</v>
      </c>
      <c r="AD14" s="17">
        <v>3.3439445631147598E-2</v>
      </c>
      <c r="AE14" s="17"/>
      <c r="AF14" s="17">
        <v>1.61606654389705E-2</v>
      </c>
      <c r="AG14" s="17">
        <v>2.3317885153427299E-2</v>
      </c>
      <c r="AH14" s="17">
        <v>3.0692268094862599E-2</v>
      </c>
      <c r="AI14" s="17">
        <v>2.3218996483482399E-2</v>
      </c>
      <c r="AJ14" s="17"/>
      <c r="AK14" s="17">
        <v>4.1996929970164701E-2</v>
      </c>
      <c r="AL14" s="17">
        <v>2.3631080129856399E-2</v>
      </c>
      <c r="AM14" s="17"/>
      <c r="AN14" s="17">
        <v>2.4439188888505301E-2</v>
      </c>
      <c r="AO14" s="17">
        <v>1.22269554326669E-2</v>
      </c>
      <c r="AP14" s="17">
        <v>2.97730494397082E-2</v>
      </c>
      <c r="AQ14" s="17">
        <v>2.1112568922809299E-2</v>
      </c>
      <c r="AR14" s="17">
        <v>1.51547195906511E-2</v>
      </c>
      <c r="AS14" s="17">
        <v>1.12043498859427E-2</v>
      </c>
      <c r="AT14" s="17"/>
      <c r="AU14" s="17">
        <v>1.5718051605940201E-2</v>
      </c>
      <c r="AV14" s="17">
        <v>2.3666569056858301E-2</v>
      </c>
      <c r="AW14" s="17"/>
      <c r="AX14" s="17">
        <v>2.54933740945654E-2</v>
      </c>
      <c r="AY14" s="17">
        <v>1.8065964400094399E-2</v>
      </c>
      <c r="AZ14" s="17"/>
      <c r="BA14" s="17">
        <v>1.55453346387669E-2</v>
      </c>
      <c r="BB14" s="17">
        <v>3.7158341313201997E-2</v>
      </c>
      <c r="BC14" s="17"/>
      <c r="BD14" s="17">
        <v>1.2823455188484699E-2</v>
      </c>
      <c r="BE14" s="17"/>
      <c r="BF14" s="17">
        <v>1.08915881804219E-2</v>
      </c>
      <c r="BG14" s="17"/>
      <c r="BH14" s="17">
        <v>2.03478444600768E-2</v>
      </c>
      <c r="BI14" s="17"/>
      <c r="BJ14" s="17">
        <v>1.5588692814205199E-2</v>
      </c>
      <c r="BK14" s="17"/>
      <c r="BL14" s="17">
        <v>3.8404369871213297E-2</v>
      </c>
      <c r="BM14" s="17">
        <v>2.5112446781831101E-3</v>
      </c>
      <c r="BN14" s="17">
        <v>1.8760882651542399E-2</v>
      </c>
      <c r="BO14" s="17">
        <v>2.5637743624297101E-2</v>
      </c>
      <c r="BP14" s="17"/>
      <c r="BQ14" s="17">
        <v>1.34584597457343E-2</v>
      </c>
      <c r="BR14" s="17">
        <v>1.1312960512797199E-2</v>
      </c>
      <c r="BS14" s="17">
        <v>7.9291799760187708E-3</v>
      </c>
      <c r="BT14" s="17">
        <v>8.5900284998568707E-3</v>
      </c>
      <c r="BU14" s="17">
        <v>3.02090707966641E-2</v>
      </c>
      <c r="BV14" s="17">
        <v>4.1315865347144903E-2</v>
      </c>
      <c r="BW14" s="17"/>
      <c r="BX14" s="17">
        <v>1.77591075895264E-2</v>
      </c>
      <c r="BY14" s="17">
        <v>1.0147521694386199E-2</v>
      </c>
      <c r="BZ14" s="17">
        <v>9.0588978067716007E-3</v>
      </c>
      <c r="CA14" s="17">
        <v>7.6783349712021502E-3</v>
      </c>
      <c r="CB14" s="17">
        <v>1.6796281545997299E-2</v>
      </c>
      <c r="CC14" s="17">
        <v>5.3659111485725601E-2</v>
      </c>
    </row>
    <row r="15" spans="2:81" x14ac:dyDescent="0.35">
      <c r="B15" s="18" t="s">
        <v>593</v>
      </c>
      <c r="C15" s="21">
        <v>0.57008930341147002</v>
      </c>
      <c r="D15" s="21">
        <v>0.58661569563174498</v>
      </c>
      <c r="E15" s="21">
        <v>0.55582816769959298</v>
      </c>
      <c r="F15" s="21"/>
      <c r="G15" s="21">
        <v>0.56442612529636005</v>
      </c>
      <c r="H15" s="21">
        <v>0.55709840201538297</v>
      </c>
      <c r="I15" s="21">
        <v>0.55209223150231501</v>
      </c>
      <c r="J15" s="21">
        <v>0.53825970191339501</v>
      </c>
      <c r="K15" s="21">
        <v>0.54774794591106402</v>
      </c>
      <c r="L15" s="21">
        <v>0.63988348493477099</v>
      </c>
      <c r="M15" s="21"/>
      <c r="N15" s="21">
        <v>0.62230415903561598</v>
      </c>
      <c r="O15" s="21">
        <v>0.52911004564180997</v>
      </c>
      <c r="P15" s="21">
        <v>0.58239687606875101</v>
      </c>
      <c r="Q15" s="21">
        <v>0.54589882244132903</v>
      </c>
      <c r="R15" s="21"/>
      <c r="S15" s="21">
        <v>0.60647777822779103</v>
      </c>
      <c r="T15" s="21">
        <v>0.57060542415805504</v>
      </c>
      <c r="U15" s="21">
        <v>0.62379006385130098</v>
      </c>
      <c r="V15" s="21">
        <v>0.625833691464453</v>
      </c>
      <c r="W15" s="21">
        <v>0.595229169357816</v>
      </c>
      <c r="X15" s="21">
        <v>0.58205229137382797</v>
      </c>
      <c r="Y15" s="21">
        <v>0.57439739360125996</v>
      </c>
      <c r="Z15" s="21">
        <v>0.60614533734345399</v>
      </c>
      <c r="AA15" s="21">
        <v>0.575744427870029</v>
      </c>
      <c r="AB15" s="21">
        <v>0.42853840066729498</v>
      </c>
      <c r="AC15" s="21">
        <v>0.48389948741563399</v>
      </c>
      <c r="AD15" s="21">
        <v>0.48103972640611697</v>
      </c>
      <c r="AE15" s="21"/>
      <c r="AF15" s="21">
        <v>0.59629252776375796</v>
      </c>
      <c r="AG15" s="21">
        <v>0.475393301255148</v>
      </c>
      <c r="AH15" s="21">
        <v>0.47594355481424799</v>
      </c>
      <c r="AI15" s="21">
        <v>0.44925956796011202</v>
      </c>
      <c r="AJ15" s="21"/>
      <c r="AK15" s="21">
        <v>0.50674756483063099</v>
      </c>
      <c r="AL15" s="21">
        <v>0.52724254919383895</v>
      </c>
      <c r="AM15" s="21"/>
      <c r="AN15" s="21">
        <v>0.57767496678536501</v>
      </c>
      <c r="AO15" s="21">
        <v>0.57866402667070005</v>
      </c>
      <c r="AP15" s="21">
        <v>0.54481090526365195</v>
      </c>
      <c r="AQ15" s="21">
        <v>0.54640550793062903</v>
      </c>
      <c r="AR15" s="21">
        <v>0.60379343968738097</v>
      </c>
      <c r="AS15" s="21">
        <v>0.55909605143986796</v>
      </c>
      <c r="AT15" s="21"/>
      <c r="AU15" s="21">
        <v>0.60877524442634801</v>
      </c>
      <c r="AV15" s="21">
        <v>0.51891796175605798</v>
      </c>
      <c r="AW15" s="21"/>
      <c r="AX15" s="21">
        <v>0.49518559145728003</v>
      </c>
      <c r="AY15" s="21">
        <v>0.58806402117735701</v>
      </c>
      <c r="AZ15" s="21"/>
      <c r="BA15" s="21">
        <v>0.57262981720617701</v>
      </c>
      <c r="BB15" s="21">
        <v>0.55965093629486196</v>
      </c>
      <c r="BC15" s="21"/>
      <c r="BD15" s="21">
        <v>0.67029713891195497</v>
      </c>
      <c r="BE15" s="21"/>
      <c r="BF15" s="21">
        <v>0.67089897342185301</v>
      </c>
      <c r="BG15" s="21"/>
      <c r="BH15" s="21">
        <v>0.46486228149037301</v>
      </c>
      <c r="BI15" s="21"/>
      <c r="BJ15" s="21">
        <v>0.50436287228130205</v>
      </c>
      <c r="BK15" s="21"/>
      <c r="BL15" s="21">
        <v>0.163503663056558</v>
      </c>
      <c r="BM15" s="21">
        <v>0.86580943370433405</v>
      </c>
      <c r="BN15" s="21">
        <v>0.67855837595286805</v>
      </c>
      <c r="BO15" s="21">
        <v>0.41035714163159298</v>
      </c>
      <c r="BP15" s="21"/>
      <c r="BQ15" s="21">
        <v>0.57888706744396801</v>
      </c>
      <c r="BR15" s="21">
        <v>0.74338719733938896</v>
      </c>
      <c r="BS15" s="21">
        <v>0.61621949636625695</v>
      </c>
      <c r="BT15" s="21">
        <v>0.621777044236697</v>
      </c>
      <c r="BU15" s="21">
        <v>0.40433759106775302</v>
      </c>
      <c r="BV15" s="21">
        <v>0.39467681332183802</v>
      </c>
      <c r="BW15" s="21"/>
      <c r="BX15" s="21">
        <v>0.60562040864104905</v>
      </c>
      <c r="BY15" s="21">
        <v>0.72211248255419902</v>
      </c>
      <c r="BZ15" s="21">
        <v>0.64171279231342704</v>
      </c>
      <c r="CA15" s="21">
        <v>0.61265635092506898</v>
      </c>
      <c r="CB15" s="21">
        <v>0.35470341688770302</v>
      </c>
      <c r="CC15" s="21">
        <v>0.33326991293434499</v>
      </c>
    </row>
    <row r="16" spans="2:81" x14ac:dyDescent="0.35">
      <c r="B16" s="18" t="s">
        <v>594</v>
      </c>
      <c r="C16" s="21">
        <v>0.217669443563515</v>
      </c>
      <c r="D16" s="21">
        <v>0.21127070330709299</v>
      </c>
      <c r="E16" s="21">
        <v>0.22251988635799699</v>
      </c>
      <c r="F16" s="21"/>
      <c r="G16" s="21">
        <v>0.20449326159794701</v>
      </c>
      <c r="H16" s="21">
        <v>0.20788247527753501</v>
      </c>
      <c r="I16" s="21">
        <v>0.232278164514896</v>
      </c>
      <c r="J16" s="21">
        <v>0.25211945330528901</v>
      </c>
      <c r="K16" s="21">
        <v>0.271247363287832</v>
      </c>
      <c r="L16" s="21">
        <v>0.15858465103462699</v>
      </c>
      <c r="M16" s="21"/>
      <c r="N16" s="21">
        <v>0.190103039285662</v>
      </c>
      <c r="O16" s="21">
        <v>0.24774758331267499</v>
      </c>
      <c r="P16" s="21">
        <v>0.225658517932944</v>
      </c>
      <c r="Q16" s="21">
        <v>0.20861289046024001</v>
      </c>
      <c r="R16" s="21"/>
      <c r="S16" s="21">
        <v>0.17410893647154099</v>
      </c>
      <c r="T16" s="21">
        <v>0.24310003705719399</v>
      </c>
      <c r="U16" s="21">
        <v>0.193670873804448</v>
      </c>
      <c r="V16" s="21">
        <v>0.16743369365269301</v>
      </c>
      <c r="W16" s="21">
        <v>0.19368190568414501</v>
      </c>
      <c r="X16" s="21">
        <v>0.16595197579589199</v>
      </c>
      <c r="Y16" s="21">
        <v>0.219187113651929</v>
      </c>
      <c r="Z16" s="21">
        <v>0.18254639425945801</v>
      </c>
      <c r="AA16" s="21">
        <v>0.20909659657252899</v>
      </c>
      <c r="AB16" s="21">
        <v>0.33678666806304502</v>
      </c>
      <c r="AC16" s="21">
        <v>0.30860659352622599</v>
      </c>
      <c r="AD16" s="21">
        <v>0.30190001841629199</v>
      </c>
      <c r="AE16" s="21"/>
      <c r="AF16" s="21">
        <v>0.19957570880726999</v>
      </c>
      <c r="AG16" s="21">
        <v>0.30965040018514001</v>
      </c>
      <c r="AH16" s="21">
        <v>0.30427805409584702</v>
      </c>
      <c r="AI16" s="21">
        <v>0.33144820933073499</v>
      </c>
      <c r="AJ16" s="21"/>
      <c r="AK16" s="21">
        <v>0.206246617943695</v>
      </c>
      <c r="AL16" s="21">
        <v>0.236252641838788</v>
      </c>
      <c r="AM16" s="21"/>
      <c r="AN16" s="21">
        <v>0.21223242111975299</v>
      </c>
      <c r="AO16" s="21">
        <v>0.205401117788586</v>
      </c>
      <c r="AP16" s="21">
        <v>0.216215648383244</v>
      </c>
      <c r="AQ16" s="21">
        <v>0.239182360081614</v>
      </c>
      <c r="AR16" s="21">
        <v>0.21851595999124801</v>
      </c>
      <c r="AS16" s="21">
        <v>0.23608304879971001</v>
      </c>
      <c r="AT16" s="21"/>
      <c r="AU16" s="21">
        <v>0.196168478130713</v>
      </c>
      <c r="AV16" s="21">
        <v>0.247020570076566</v>
      </c>
      <c r="AW16" s="21"/>
      <c r="AX16" s="21">
        <v>0.30227055826953397</v>
      </c>
      <c r="AY16" s="21">
        <v>0.19736763047780201</v>
      </c>
      <c r="AZ16" s="21"/>
      <c r="BA16" s="21">
        <v>0.22361149832956301</v>
      </c>
      <c r="BB16" s="21">
        <v>0.183741212563548</v>
      </c>
      <c r="BC16" s="21"/>
      <c r="BD16" s="21">
        <v>0.15211928961129201</v>
      </c>
      <c r="BE16" s="21"/>
      <c r="BF16" s="21">
        <v>0.15531908426058399</v>
      </c>
      <c r="BG16" s="21"/>
      <c r="BH16" s="21">
        <v>0.324418586593609</v>
      </c>
      <c r="BI16" s="21"/>
      <c r="BJ16" s="21">
        <v>0.29653342861075599</v>
      </c>
      <c r="BK16" s="21"/>
      <c r="BL16" s="21">
        <v>0.55068876786097498</v>
      </c>
      <c r="BM16" s="21">
        <v>4.3594375339713803E-2</v>
      </c>
      <c r="BN16" s="21">
        <v>0.11160265338573599</v>
      </c>
      <c r="BO16" s="21">
        <v>0.298393799984779</v>
      </c>
      <c r="BP16" s="21"/>
      <c r="BQ16" s="21">
        <v>0.23278307051250299</v>
      </c>
      <c r="BR16" s="21">
        <v>9.2972827027341595E-2</v>
      </c>
      <c r="BS16" s="21">
        <v>0.19166663835230199</v>
      </c>
      <c r="BT16" s="21">
        <v>0.18953147500800099</v>
      </c>
      <c r="BU16" s="21">
        <v>0.39446057956809299</v>
      </c>
      <c r="BV16" s="21">
        <v>0.28003106777714898</v>
      </c>
      <c r="BW16" s="21"/>
      <c r="BX16" s="21">
        <v>0.198399995532928</v>
      </c>
      <c r="BY16" s="21">
        <v>0.110179261274207</v>
      </c>
      <c r="BZ16" s="21">
        <v>0.18182941755647999</v>
      </c>
      <c r="CA16" s="21">
        <v>0.20962119358598799</v>
      </c>
      <c r="CB16" s="21">
        <v>0.43443719209635601</v>
      </c>
      <c r="CC16" s="21">
        <v>0.29594638982434102</v>
      </c>
    </row>
    <row r="17" spans="2:81" x14ac:dyDescent="0.35">
      <c r="B17" s="18" t="s">
        <v>288</v>
      </c>
      <c r="C17" s="22">
        <v>0.35241985984795499</v>
      </c>
      <c r="D17" s="22">
        <v>0.37534499232465202</v>
      </c>
      <c r="E17" s="22">
        <v>0.33330828134159601</v>
      </c>
      <c r="F17" s="22"/>
      <c r="G17" s="22">
        <v>0.35993286369841199</v>
      </c>
      <c r="H17" s="22">
        <v>0.34921592673784801</v>
      </c>
      <c r="I17" s="22">
        <v>0.31981406698741899</v>
      </c>
      <c r="J17" s="22">
        <v>0.286140248608106</v>
      </c>
      <c r="K17" s="22">
        <v>0.27650058262323102</v>
      </c>
      <c r="L17" s="22">
        <v>0.481298833900144</v>
      </c>
      <c r="M17" s="22"/>
      <c r="N17" s="22">
        <v>0.43220111974995401</v>
      </c>
      <c r="O17" s="22">
        <v>0.28136246232913398</v>
      </c>
      <c r="P17" s="22">
        <v>0.35673835813580701</v>
      </c>
      <c r="Q17" s="22">
        <v>0.33728593198108903</v>
      </c>
      <c r="R17" s="22"/>
      <c r="S17" s="22">
        <v>0.43236884175625001</v>
      </c>
      <c r="T17" s="22">
        <v>0.32750538710086102</v>
      </c>
      <c r="U17" s="22">
        <v>0.43011919004685401</v>
      </c>
      <c r="V17" s="22">
        <v>0.45839999781176</v>
      </c>
      <c r="W17" s="22">
        <v>0.40154726367367199</v>
      </c>
      <c r="X17" s="22">
        <v>0.41610031557793598</v>
      </c>
      <c r="Y17" s="22">
        <v>0.35521027994933102</v>
      </c>
      <c r="Z17" s="22">
        <v>0.42359894308399598</v>
      </c>
      <c r="AA17" s="22">
        <v>0.3666478312975</v>
      </c>
      <c r="AB17" s="22">
        <v>9.1751732604249805E-2</v>
      </c>
      <c r="AC17" s="22">
        <v>0.175292893889407</v>
      </c>
      <c r="AD17" s="22">
        <v>0.17913970798982501</v>
      </c>
      <c r="AE17" s="22"/>
      <c r="AF17" s="22">
        <v>0.39671681895648803</v>
      </c>
      <c r="AG17" s="22">
        <v>0.165742901070008</v>
      </c>
      <c r="AH17" s="22">
        <v>0.171665500718401</v>
      </c>
      <c r="AI17" s="22">
        <v>0.117811358629377</v>
      </c>
      <c r="AJ17" s="22"/>
      <c r="AK17" s="22">
        <v>0.30050094688693701</v>
      </c>
      <c r="AL17" s="22">
        <v>0.29098990735504998</v>
      </c>
      <c r="AM17" s="22"/>
      <c r="AN17" s="22">
        <v>0.36544254566561202</v>
      </c>
      <c r="AO17" s="22">
        <v>0.373262908882113</v>
      </c>
      <c r="AP17" s="22">
        <v>0.32859525688040703</v>
      </c>
      <c r="AQ17" s="22">
        <v>0.307223147849014</v>
      </c>
      <c r="AR17" s="22">
        <v>0.38527747969613302</v>
      </c>
      <c r="AS17" s="22">
        <v>0.32301300264015798</v>
      </c>
      <c r="AT17" s="22"/>
      <c r="AU17" s="22">
        <v>0.41260676629563497</v>
      </c>
      <c r="AV17" s="22">
        <v>0.27189739167949201</v>
      </c>
      <c r="AW17" s="22"/>
      <c r="AX17" s="22">
        <v>0.192915033187746</v>
      </c>
      <c r="AY17" s="22">
        <v>0.39069639069955397</v>
      </c>
      <c r="AZ17" s="22"/>
      <c r="BA17" s="22">
        <v>0.349018318876614</v>
      </c>
      <c r="BB17" s="22">
        <v>0.37590972373131398</v>
      </c>
      <c r="BC17" s="22"/>
      <c r="BD17" s="22">
        <v>0.51817784930066402</v>
      </c>
      <c r="BE17" s="22"/>
      <c r="BF17" s="22">
        <v>0.51557988916126896</v>
      </c>
      <c r="BG17" s="22"/>
      <c r="BH17" s="22">
        <v>0.140443694896765</v>
      </c>
      <c r="BI17" s="22"/>
      <c r="BJ17" s="22">
        <v>0.20782944367054601</v>
      </c>
      <c r="BK17" s="22"/>
      <c r="BL17" s="22">
        <v>-0.38718510480441698</v>
      </c>
      <c r="BM17" s="22">
        <v>0.82221505836462006</v>
      </c>
      <c r="BN17" s="22">
        <v>0.566955722567132</v>
      </c>
      <c r="BO17" s="22">
        <v>0.111963341646814</v>
      </c>
      <c r="BP17" s="22"/>
      <c r="BQ17" s="22">
        <v>0.34610399693146598</v>
      </c>
      <c r="BR17" s="22">
        <v>0.65041437031204696</v>
      </c>
      <c r="BS17" s="22">
        <v>0.42455285801395398</v>
      </c>
      <c r="BT17" s="22">
        <v>0.432245569228695</v>
      </c>
      <c r="BU17" s="22">
        <v>9.8770114996590795E-3</v>
      </c>
      <c r="BV17" s="22">
        <v>0.114645745544689</v>
      </c>
      <c r="BW17" s="22"/>
      <c r="BX17" s="22">
        <v>0.40722041310812102</v>
      </c>
      <c r="BY17" s="22">
        <v>0.61193322127999195</v>
      </c>
      <c r="BZ17" s="22">
        <v>0.45988337475694702</v>
      </c>
      <c r="CA17" s="22">
        <v>0.40303515733908102</v>
      </c>
      <c r="CB17" s="22">
        <v>-7.9733775208652505E-2</v>
      </c>
      <c r="CC17" s="22">
        <v>3.7323523110003802E-2</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CC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598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588</v>
      </c>
      <c r="C9" s="17">
        <v>0.28505032497795102</v>
      </c>
      <c r="D9" s="17">
        <v>0.30477078888324299</v>
      </c>
      <c r="E9" s="17">
        <v>0.266633641383964</v>
      </c>
      <c r="F9" s="17"/>
      <c r="G9" s="17">
        <v>0.31109985951547597</v>
      </c>
      <c r="H9" s="17">
        <v>0.29344628315152399</v>
      </c>
      <c r="I9" s="17">
        <v>0.24900625313824001</v>
      </c>
      <c r="J9" s="17">
        <v>0.268711520687831</v>
      </c>
      <c r="K9" s="17">
        <v>0.26805535748410098</v>
      </c>
      <c r="L9" s="17">
        <v>0.31493872013729202</v>
      </c>
      <c r="M9" s="17"/>
      <c r="N9" s="17">
        <v>0.29552151046144298</v>
      </c>
      <c r="O9" s="17">
        <v>0.251358408447175</v>
      </c>
      <c r="P9" s="17">
        <v>0.30763089254087</v>
      </c>
      <c r="Q9" s="17">
        <v>0.29040277311002399</v>
      </c>
      <c r="R9" s="17"/>
      <c r="S9" s="17">
        <v>0.35754559067944103</v>
      </c>
      <c r="T9" s="17">
        <v>0.25400325320123301</v>
      </c>
      <c r="U9" s="17">
        <v>0.32531481567960302</v>
      </c>
      <c r="V9" s="17">
        <v>0.29299570597215002</v>
      </c>
      <c r="W9" s="17">
        <v>0.27626763049207698</v>
      </c>
      <c r="X9" s="17">
        <v>0.266995530401749</v>
      </c>
      <c r="Y9" s="17">
        <v>0.27976788166587102</v>
      </c>
      <c r="Z9" s="17">
        <v>0.38958773218419701</v>
      </c>
      <c r="AA9" s="17">
        <v>0.26411796042111901</v>
      </c>
      <c r="AB9" s="17">
        <v>0.23018000943068501</v>
      </c>
      <c r="AC9" s="17">
        <v>0.24424969879951899</v>
      </c>
      <c r="AD9" s="17">
        <v>0.208798940147604</v>
      </c>
      <c r="AE9" s="17"/>
      <c r="AF9" s="17">
        <v>0.29899139570080902</v>
      </c>
      <c r="AG9" s="17">
        <v>0.25775620389131698</v>
      </c>
      <c r="AH9" s="17">
        <v>0.24567966347346201</v>
      </c>
      <c r="AI9" s="17">
        <v>0.20290151439606599</v>
      </c>
      <c r="AJ9" s="17"/>
      <c r="AK9" s="17">
        <v>0.22633196166827299</v>
      </c>
      <c r="AL9" s="17">
        <v>0.240961312958301</v>
      </c>
      <c r="AM9" s="17"/>
      <c r="AN9" s="17">
        <v>0.33785098804260399</v>
      </c>
      <c r="AO9" s="17">
        <v>0.26137342987400097</v>
      </c>
      <c r="AP9" s="17">
        <v>0.26646104183959002</v>
      </c>
      <c r="AQ9" s="17">
        <v>0.26107422116576101</v>
      </c>
      <c r="AR9" s="17">
        <v>0.30207722887340899</v>
      </c>
      <c r="AS9" s="17">
        <v>0.241139871981295</v>
      </c>
      <c r="AT9" s="17"/>
      <c r="AU9" s="17">
        <v>0.30961772821333999</v>
      </c>
      <c r="AV9" s="17">
        <v>0.253607394401965</v>
      </c>
      <c r="AW9" s="17"/>
      <c r="AX9" s="17">
        <v>0.28698618356174599</v>
      </c>
      <c r="AY9" s="17">
        <v>0.28458577508088301</v>
      </c>
      <c r="AZ9" s="17"/>
      <c r="BA9" s="17">
        <v>0.28914022213955798</v>
      </c>
      <c r="BB9" s="17">
        <v>0.26463080227858798</v>
      </c>
      <c r="BC9" s="17"/>
      <c r="BD9" s="17">
        <v>0.37234602670497702</v>
      </c>
      <c r="BE9" s="17"/>
      <c r="BF9" s="17">
        <v>0.36518133408584902</v>
      </c>
      <c r="BG9" s="17"/>
      <c r="BH9" s="17">
        <v>0.25722101030334399</v>
      </c>
      <c r="BI9" s="17"/>
      <c r="BJ9" s="17">
        <v>0.26959720141829602</v>
      </c>
      <c r="BK9" s="17"/>
      <c r="BL9" s="17">
        <v>7.0561175982516003E-2</v>
      </c>
      <c r="BM9" s="17">
        <v>0.52284453952278598</v>
      </c>
      <c r="BN9" s="17">
        <v>0.31207488441502801</v>
      </c>
      <c r="BO9" s="17">
        <v>0.15070301644758499</v>
      </c>
      <c r="BP9" s="17"/>
      <c r="BQ9" s="17">
        <v>0.28287076671323003</v>
      </c>
      <c r="BR9" s="17">
        <v>0.37848438601110601</v>
      </c>
      <c r="BS9" s="17">
        <v>0.33111344843929302</v>
      </c>
      <c r="BT9" s="17">
        <v>0.29945682548600799</v>
      </c>
      <c r="BU9" s="17">
        <v>0.22021795300560901</v>
      </c>
      <c r="BV9" s="17">
        <v>0.180494651996157</v>
      </c>
      <c r="BW9" s="17"/>
      <c r="BX9" s="17">
        <v>0.285418468947087</v>
      </c>
      <c r="BY9" s="17">
        <v>0.35348069350189798</v>
      </c>
      <c r="BZ9" s="17">
        <v>0.35606657599472402</v>
      </c>
      <c r="CA9" s="17">
        <v>0.32586131791288597</v>
      </c>
      <c r="CB9" s="17">
        <v>0.18294936834512601</v>
      </c>
      <c r="CC9" s="17">
        <v>0.13530337067255599</v>
      </c>
    </row>
    <row r="10" spans="2:81" x14ac:dyDescent="0.35">
      <c r="B10" s="18" t="s">
        <v>589</v>
      </c>
      <c r="C10" s="17">
        <v>0.39370274064944499</v>
      </c>
      <c r="D10" s="17">
        <v>0.39708688370476503</v>
      </c>
      <c r="E10" s="17">
        <v>0.39035496710614298</v>
      </c>
      <c r="F10" s="17"/>
      <c r="G10" s="17">
        <v>0.37925993544169501</v>
      </c>
      <c r="H10" s="17">
        <v>0.37127610817496598</v>
      </c>
      <c r="I10" s="17">
        <v>0.44624059718708697</v>
      </c>
      <c r="J10" s="17">
        <v>0.38029122161373002</v>
      </c>
      <c r="K10" s="17">
        <v>0.38457573084510999</v>
      </c>
      <c r="L10" s="17">
        <v>0.395767498789591</v>
      </c>
      <c r="M10" s="17"/>
      <c r="N10" s="17">
        <v>0.410240367662002</v>
      </c>
      <c r="O10" s="17">
        <v>0.40949496381947498</v>
      </c>
      <c r="P10" s="17">
        <v>0.387556510403541</v>
      </c>
      <c r="Q10" s="17">
        <v>0.36337561824268</v>
      </c>
      <c r="R10" s="17"/>
      <c r="S10" s="17">
        <v>0.347785911751537</v>
      </c>
      <c r="T10" s="17">
        <v>0.42891197595908098</v>
      </c>
      <c r="U10" s="17">
        <v>0.36844535310236498</v>
      </c>
      <c r="V10" s="17">
        <v>0.41342976267410098</v>
      </c>
      <c r="W10" s="17">
        <v>0.40685220707148601</v>
      </c>
      <c r="X10" s="17">
        <v>0.40523756252827098</v>
      </c>
      <c r="Y10" s="17">
        <v>0.39479647670698598</v>
      </c>
      <c r="Z10" s="17">
        <v>0.37055835919895402</v>
      </c>
      <c r="AA10" s="17">
        <v>0.41354166077761301</v>
      </c>
      <c r="AB10" s="17">
        <v>0.38006410754455899</v>
      </c>
      <c r="AC10" s="17">
        <v>0.38493840248105698</v>
      </c>
      <c r="AD10" s="17">
        <v>0.40900313278196598</v>
      </c>
      <c r="AE10" s="17"/>
      <c r="AF10" s="17">
        <v>0.39337070779136502</v>
      </c>
      <c r="AG10" s="17">
        <v>0.38736366952947299</v>
      </c>
      <c r="AH10" s="17">
        <v>0.38360256088585698</v>
      </c>
      <c r="AI10" s="17">
        <v>0.42069878036289099</v>
      </c>
      <c r="AJ10" s="17"/>
      <c r="AK10" s="17">
        <v>0.39955549875472501</v>
      </c>
      <c r="AL10" s="17">
        <v>0.38280265678259501</v>
      </c>
      <c r="AM10" s="17"/>
      <c r="AN10" s="17">
        <v>0.36499554868146</v>
      </c>
      <c r="AO10" s="17">
        <v>0.41030445301916901</v>
      </c>
      <c r="AP10" s="17">
        <v>0.406574841509384</v>
      </c>
      <c r="AQ10" s="17">
        <v>0.39050659297204998</v>
      </c>
      <c r="AR10" s="17">
        <v>0.41053031807708301</v>
      </c>
      <c r="AS10" s="17">
        <v>0.389594702158365</v>
      </c>
      <c r="AT10" s="17"/>
      <c r="AU10" s="17">
        <v>0.39144518502366199</v>
      </c>
      <c r="AV10" s="17">
        <v>0.39738768674997399</v>
      </c>
      <c r="AW10" s="17"/>
      <c r="AX10" s="17">
        <v>0.35266891118689297</v>
      </c>
      <c r="AY10" s="17">
        <v>0.403549669248844</v>
      </c>
      <c r="AZ10" s="17"/>
      <c r="BA10" s="17">
        <v>0.39688227525866698</v>
      </c>
      <c r="BB10" s="17">
        <v>0.38352782932310903</v>
      </c>
      <c r="BC10" s="17"/>
      <c r="BD10" s="17">
        <v>0.39815758752958003</v>
      </c>
      <c r="BE10" s="17"/>
      <c r="BF10" s="17">
        <v>0.39554957433537202</v>
      </c>
      <c r="BG10" s="17"/>
      <c r="BH10" s="17">
        <v>0.38136497740695002</v>
      </c>
      <c r="BI10" s="17"/>
      <c r="BJ10" s="17">
        <v>0.37832996870985502</v>
      </c>
      <c r="BK10" s="17"/>
      <c r="BL10" s="17">
        <v>0.23101756028937601</v>
      </c>
      <c r="BM10" s="17">
        <v>0.39940179220164801</v>
      </c>
      <c r="BN10" s="17">
        <v>0.43157261218014598</v>
      </c>
      <c r="BO10" s="17">
        <v>0.44854308951029698</v>
      </c>
      <c r="BP10" s="17"/>
      <c r="BQ10" s="17">
        <v>0.42540480364665201</v>
      </c>
      <c r="BR10" s="17">
        <v>0.39618103985257902</v>
      </c>
      <c r="BS10" s="17">
        <v>0.38860307983518599</v>
      </c>
      <c r="BT10" s="17">
        <v>0.44236657279506503</v>
      </c>
      <c r="BU10" s="17">
        <v>0.313905474284502</v>
      </c>
      <c r="BV10" s="17">
        <v>0.35352427496981798</v>
      </c>
      <c r="BW10" s="17"/>
      <c r="BX10" s="17">
        <v>0.42454615030494902</v>
      </c>
      <c r="BY10" s="17">
        <v>0.40848072985906703</v>
      </c>
      <c r="BZ10" s="17">
        <v>0.396071684336393</v>
      </c>
      <c r="CA10" s="17">
        <v>0.43119397092371398</v>
      </c>
      <c r="CB10" s="17">
        <v>0.32998640094755999</v>
      </c>
      <c r="CC10" s="17">
        <v>0.31926647415902798</v>
      </c>
    </row>
    <row r="11" spans="2:81" x14ac:dyDescent="0.35">
      <c r="B11" s="18" t="s">
        <v>590</v>
      </c>
      <c r="C11" s="17">
        <v>0.21038259534944201</v>
      </c>
      <c r="D11" s="17">
        <v>0.190235249524424</v>
      </c>
      <c r="E11" s="17">
        <v>0.23012835930732201</v>
      </c>
      <c r="F11" s="17"/>
      <c r="G11" s="17">
        <v>0.181865324596683</v>
      </c>
      <c r="H11" s="17">
        <v>0.24157301368598999</v>
      </c>
      <c r="I11" s="17">
        <v>0.18476872927876101</v>
      </c>
      <c r="J11" s="17">
        <v>0.227079700552725</v>
      </c>
      <c r="K11" s="17">
        <v>0.23618567148991601</v>
      </c>
      <c r="L11" s="17">
        <v>0.19391866015353801</v>
      </c>
      <c r="M11" s="17"/>
      <c r="N11" s="17">
        <v>0.200464433546335</v>
      </c>
      <c r="O11" s="17">
        <v>0.213733599280645</v>
      </c>
      <c r="P11" s="17">
        <v>0.20960894256826901</v>
      </c>
      <c r="Q11" s="17">
        <v>0.21836401944438799</v>
      </c>
      <c r="R11" s="17"/>
      <c r="S11" s="17">
        <v>0.19786264741545201</v>
      </c>
      <c r="T11" s="17">
        <v>0.20690858683066099</v>
      </c>
      <c r="U11" s="17">
        <v>0.18685111044648001</v>
      </c>
      <c r="V11" s="17">
        <v>0.18784799644573899</v>
      </c>
      <c r="W11" s="17">
        <v>0.20076436850643301</v>
      </c>
      <c r="X11" s="17">
        <v>0.215064529286844</v>
      </c>
      <c r="Y11" s="17">
        <v>0.224695723353804</v>
      </c>
      <c r="Z11" s="17">
        <v>0.17731236803560299</v>
      </c>
      <c r="AA11" s="17">
        <v>0.21146402460035299</v>
      </c>
      <c r="AB11" s="17">
        <v>0.246553382533167</v>
      </c>
      <c r="AC11" s="17">
        <v>0.237042594029818</v>
      </c>
      <c r="AD11" s="17">
        <v>0.27163542292859899</v>
      </c>
      <c r="AE11" s="17"/>
      <c r="AF11" s="17">
        <v>0.204422145822895</v>
      </c>
      <c r="AG11" s="17">
        <v>0.216649391963771</v>
      </c>
      <c r="AH11" s="17">
        <v>0.23356955382670699</v>
      </c>
      <c r="AI11" s="17">
        <v>0.25705298890795503</v>
      </c>
      <c r="AJ11" s="17"/>
      <c r="AK11" s="17">
        <v>0.23286885247876099</v>
      </c>
      <c r="AL11" s="17">
        <v>0.255864683129996</v>
      </c>
      <c r="AM11" s="17"/>
      <c r="AN11" s="17">
        <v>0.17214210617435299</v>
      </c>
      <c r="AO11" s="17">
        <v>0.227516199974272</v>
      </c>
      <c r="AP11" s="17">
        <v>0.21117836131145001</v>
      </c>
      <c r="AQ11" s="17">
        <v>0.234384069370594</v>
      </c>
      <c r="AR11" s="17">
        <v>0.186862894765122</v>
      </c>
      <c r="AS11" s="17">
        <v>0.27753445833867701</v>
      </c>
      <c r="AT11" s="17"/>
      <c r="AU11" s="17">
        <v>0.20300592530098299</v>
      </c>
      <c r="AV11" s="17">
        <v>0.21993980032357299</v>
      </c>
      <c r="AW11" s="17"/>
      <c r="AX11" s="17">
        <v>0.21398325270644999</v>
      </c>
      <c r="AY11" s="17">
        <v>0.20951854204586901</v>
      </c>
      <c r="AZ11" s="17"/>
      <c r="BA11" s="17">
        <v>0.20798232123066299</v>
      </c>
      <c r="BB11" s="17">
        <v>0.22382478123757901</v>
      </c>
      <c r="BC11" s="17"/>
      <c r="BD11" s="17">
        <v>0.157098248648468</v>
      </c>
      <c r="BE11" s="17"/>
      <c r="BF11" s="17">
        <v>0.16499650792239801</v>
      </c>
      <c r="BG11" s="17"/>
      <c r="BH11" s="17">
        <v>0.22466773183498501</v>
      </c>
      <c r="BI11" s="17"/>
      <c r="BJ11" s="17">
        <v>0.21626031879023599</v>
      </c>
      <c r="BK11" s="17"/>
      <c r="BL11" s="17">
        <v>0.346325186489779</v>
      </c>
      <c r="BM11" s="17">
        <v>6.6262877914601406E-2</v>
      </c>
      <c r="BN11" s="17">
        <v>0.19896175001284899</v>
      </c>
      <c r="BO11" s="17">
        <v>0.28288997545454497</v>
      </c>
      <c r="BP11" s="17"/>
      <c r="BQ11" s="17">
        <v>0.201569165131887</v>
      </c>
      <c r="BR11" s="17">
        <v>0.15812196634877701</v>
      </c>
      <c r="BS11" s="17">
        <v>0.1913755900297</v>
      </c>
      <c r="BT11" s="17">
        <v>0.17048784641883899</v>
      </c>
      <c r="BU11" s="17">
        <v>0.27219786766847798</v>
      </c>
      <c r="BV11" s="17">
        <v>0.28311992426922999</v>
      </c>
      <c r="BW11" s="17"/>
      <c r="BX11" s="17">
        <v>0.19564607052581801</v>
      </c>
      <c r="BY11" s="17">
        <v>0.17345912743626499</v>
      </c>
      <c r="BZ11" s="17">
        <v>0.167871759492114</v>
      </c>
      <c r="CA11" s="17">
        <v>0.1735394570189</v>
      </c>
      <c r="CB11" s="17">
        <v>0.266635635454679</v>
      </c>
      <c r="CC11" s="17">
        <v>0.33687765098169598</v>
      </c>
    </row>
    <row r="12" spans="2:81" x14ac:dyDescent="0.35">
      <c r="B12" s="18" t="s">
        <v>591</v>
      </c>
      <c r="C12" s="17">
        <v>5.4042320031216201E-2</v>
      </c>
      <c r="D12" s="17">
        <v>5.5073457047082303E-2</v>
      </c>
      <c r="E12" s="17">
        <v>5.2818983668252398E-2</v>
      </c>
      <c r="F12" s="17"/>
      <c r="G12" s="17">
        <v>6.7033465960820604E-2</v>
      </c>
      <c r="H12" s="17">
        <v>4.2688393052224903E-2</v>
      </c>
      <c r="I12" s="17">
        <v>5.6206705676424801E-2</v>
      </c>
      <c r="J12" s="17">
        <v>5.8653193274254299E-2</v>
      </c>
      <c r="K12" s="17">
        <v>5.8234978769222803E-2</v>
      </c>
      <c r="L12" s="17">
        <v>4.6344784245797098E-2</v>
      </c>
      <c r="M12" s="17"/>
      <c r="N12" s="17">
        <v>4.2189657772065098E-2</v>
      </c>
      <c r="O12" s="17">
        <v>6.9521198265251299E-2</v>
      </c>
      <c r="P12" s="17">
        <v>4.7874600434661498E-2</v>
      </c>
      <c r="Q12" s="17">
        <v>5.5143004223608703E-2</v>
      </c>
      <c r="R12" s="17"/>
      <c r="S12" s="17">
        <v>4.8034319919587697E-2</v>
      </c>
      <c r="T12" s="17">
        <v>6.0170129500899401E-2</v>
      </c>
      <c r="U12" s="17">
        <v>6.9012420590505205E-2</v>
      </c>
      <c r="V12" s="17">
        <v>6.1665936358913702E-2</v>
      </c>
      <c r="W12" s="17">
        <v>4.4920767713221801E-2</v>
      </c>
      <c r="X12" s="17">
        <v>6.4146277666486201E-2</v>
      </c>
      <c r="Y12" s="17">
        <v>4.4625535851570697E-2</v>
      </c>
      <c r="Z12" s="17">
        <v>1.21753685815983E-2</v>
      </c>
      <c r="AA12" s="17">
        <v>5.2646008069875801E-2</v>
      </c>
      <c r="AB12" s="17">
        <v>5.3530565869990797E-2</v>
      </c>
      <c r="AC12" s="17">
        <v>6.3952820916263295E-2</v>
      </c>
      <c r="AD12" s="17">
        <v>5.4776384765692097E-2</v>
      </c>
      <c r="AE12" s="17"/>
      <c r="AF12" s="17">
        <v>5.3122004116348903E-2</v>
      </c>
      <c r="AG12" s="17">
        <v>4.5492478318054599E-2</v>
      </c>
      <c r="AH12" s="17">
        <v>6.5001241871736601E-2</v>
      </c>
      <c r="AI12" s="17">
        <v>6.2562024425197496E-2</v>
      </c>
      <c r="AJ12" s="17"/>
      <c r="AK12" s="17">
        <v>6.2968210286418497E-2</v>
      </c>
      <c r="AL12" s="17">
        <v>5.5691241877222103E-2</v>
      </c>
      <c r="AM12" s="17"/>
      <c r="AN12" s="17">
        <v>6.4095992554995304E-2</v>
      </c>
      <c r="AO12" s="17">
        <v>4.5372519832836501E-2</v>
      </c>
      <c r="AP12" s="17">
        <v>5.3321143753694497E-2</v>
      </c>
      <c r="AQ12" s="17">
        <v>5.5078863670024403E-2</v>
      </c>
      <c r="AR12" s="17">
        <v>5.66987237031569E-2</v>
      </c>
      <c r="AS12" s="17">
        <v>4.1662853047632203E-2</v>
      </c>
      <c r="AT12" s="17"/>
      <c r="AU12" s="17">
        <v>4.50890059677602E-2</v>
      </c>
      <c r="AV12" s="17">
        <v>6.5292290243753298E-2</v>
      </c>
      <c r="AW12" s="17"/>
      <c r="AX12" s="17">
        <v>7.4293256418587195E-2</v>
      </c>
      <c r="AY12" s="17">
        <v>4.9182682817502099E-2</v>
      </c>
      <c r="AZ12" s="17"/>
      <c r="BA12" s="17">
        <v>5.4158293907302701E-2</v>
      </c>
      <c r="BB12" s="17">
        <v>5.34545909738205E-2</v>
      </c>
      <c r="BC12" s="17"/>
      <c r="BD12" s="17">
        <v>3.4862849461394202E-2</v>
      </c>
      <c r="BE12" s="17"/>
      <c r="BF12" s="17">
        <v>3.7358928189344498E-2</v>
      </c>
      <c r="BG12" s="17"/>
      <c r="BH12" s="17">
        <v>5.2447481309769603E-2</v>
      </c>
      <c r="BI12" s="17"/>
      <c r="BJ12" s="17">
        <v>7.0784212002470301E-2</v>
      </c>
      <c r="BK12" s="17"/>
      <c r="BL12" s="17">
        <v>0.14958709026521999</v>
      </c>
      <c r="BM12" s="17">
        <v>6.4360740513677798E-3</v>
      </c>
      <c r="BN12" s="17">
        <v>2.8469292315233801E-2</v>
      </c>
      <c r="BO12" s="17">
        <v>6.9725938811240604E-2</v>
      </c>
      <c r="BP12" s="17"/>
      <c r="BQ12" s="17">
        <v>4.8911627681320902E-2</v>
      </c>
      <c r="BR12" s="17">
        <v>3.3281735219134301E-2</v>
      </c>
      <c r="BS12" s="17">
        <v>3.64776834269415E-2</v>
      </c>
      <c r="BT12" s="17">
        <v>5.0515734581593801E-2</v>
      </c>
      <c r="BU12" s="17">
        <v>0.11775118432793399</v>
      </c>
      <c r="BV12" s="17">
        <v>7.8283796788237006E-2</v>
      </c>
      <c r="BW12" s="17"/>
      <c r="BX12" s="17">
        <v>5.4886412750689902E-2</v>
      </c>
      <c r="BY12" s="17">
        <v>3.6132141349283199E-2</v>
      </c>
      <c r="BZ12" s="17">
        <v>3.3122036976737802E-2</v>
      </c>
      <c r="CA12" s="17">
        <v>3.7351916534199198E-2</v>
      </c>
      <c r="CB12" s="17">
        <v>0.133284056087874</v>
      </c>
      <c r="CC12" s="17">
        <v>7.7027982131217004E-2</v>
      </c>
    </row>
    <row r="13" spans="2:81" x14ac:dyDescent="0.35">
      <c r="B13" s="18" t="s">
        <v>592</v>
      </c>
      <c r="C13" s="17">
        <v>3.6073161219684499E-2</v>
      </c>
      <c r="D13" s="17">
        <v>3.6451609226419303E-2</v>
      </c>
      <c r="E13" s="17">
        <v>3.5417847971564498E-2</v>
      </c>
      <c r="F13" s="17"/>
      <c r="G13" s="17">
        <v>2.2276648754721299E-2</v>
      </c>
      <c r="H13" s="17">
        <v>3.4992488885350698E-2</v>
      </c>
      <c r="I13" s="17">
        <v>3.8596787317068802E-2</v>
      </c>
      <c r="J13" s="17">
        <v>3.8019778008411297E-2</v>
      </c>
      <c r="K13" s="17">
        <v>4.4687230704490197E-2</v>
      </c>
      <c r="L13" s="17">
        <v>3.6693208417765397E-2</v>
      </c>
      <c r="M13" s="17"/>
      <c r="N13" s="17">
        <v>3.6619212500233297E-2</v>
      </c>
      <c r="O13" s="17">
        <v>4.1201887320730497E-2</v>
      </c>
      <c r="P13" s="17">
        <v>3.5448457292191801E-2</v>
      </c>
      <c r="Q13" s="17">
        <v>3.1278653746444202E-2</v>
      </c>
      <c r="R13" s="17"/>
      <c r="S13" s="17">
        <v>2.29976714479725E-2</v>
      </c>
      <c r="T13" s="17">
        <v>4.1950297594504603E-2</v>
      </c>
      <c r="U13" s="17">
        <v>3.3197664300492799E-2</v>
      </c>
      <c r="V13" s="17">
        <v>2.36365645979747E-2</v>
      </c>
      <c r="W13" s="17">
        <v>3.8885523472538E-2</v>
      </c>
      <c r="X13" s="17">
        <v>2.4437170999610801E-2</v>
      </c>
      <c r="Y13" s="17">
        <v>2.60173484357588E-2</v>
      </c>
      <c r="Z13" s="17">
        <v>3.36085457812463E-2</v>
      </c>
      <c r="AA13" s="17">
        <v>4.7685792778367098E-2</v>
      </c>
      <c r="AB13" s="17">
        <v>6.5123042404273704E-2</v>
      </c>
      <c r="AC13" s="17">
        <v>3.9206687829735597E-2</v>
      </c>
      <c r="AD13" s="17">
        <v>4.0098478713965401E-2</v>
      </c>
      <c r="AE13" s="17"/>
      <c r="AF13" s="17">
        <v>3.16278928799619E-2</v>
      </c>
      <c r="AG13" s="17">
        <v>6.8807568325434804E-2</v>
      </c>
      <c r="AH13" s="17">
        <v>3.8420879842487002E-2</v>
      </c>
      <c r="AI13" s="17">
        <v>4.8954334431270702E-2</v>
      </c>
      <c r="AJ13" s="17"/>
      <c r="AK13" s="17">
        <v>3.9852155534633997E-2</v>
      </c>
      <c r="AL13" s="17">
        <v>3.8917003762260802E-2</v>
      </c>
      <c r="AM13" s="17"/>
      <c r="AN13" s="17">
        <v>3.40680843953481E-2</v>
      </c>
      <c r="AO13" s="17">
        <v>3.6553539412387301E-2</v>
      </c>
      <c r="AP13" s="17">
        <v>3.4754773418468901E-2</v>
      </c>
      <c r="AQ13" s="17">
        <v>3.4778082778237997E-2</v>
      </c>
      <c r="AR13" s="17">
        <v>3.70884565558878E-2</v>
      </c>
      <c r="AS13" s="17">
        <v>5.00681144740307E-2</v>
      </c>
      <c r="AT13" s="17"/>
      <c r="AU13" s="17">
        <v>3.4752662801852199E-2</v>
      </c>
      <c r="AV13" s="17">
        <v>3.7639489925588299E-2</v>
      </c>
      <c r="AW13" s="17"/>
      <c r="AX13" s="17">
        <v>3.8816591527391898E-2</v>
      </c>
      <c r="AY13" s="17">
        <v>3.5414817538111397E-2</v>
      </c>
      <c r="AZ13" s="17"/>
      <c r="BA13" s="17">
        <v>3.5883043923532497E-2</v>
      </c>
      <c r="BB13" s="17">
        <v>3.5226028501057202E-2</v>
      </c>
      <c r="BC13" s="17"/>
      <c r="BD13" s="17">
        <v>2.2263416945675501E-2</v>
      </c>
      <c r="BE13" s="17"/>
      <c r="BF13" s="17">
        <v>2.3441054805446001E-2</v>
      </c>
      <c r="BG13" s="17"/>
      <c r="BH13" s="17">
        <v>6.3134969543568606E-2</v>
      </c>
      <c r="BI13" s="17"/>
      <c r="BJ13" s="17">
        <v>2.8358854620959599E-2</v>
      </c>
      <c r="BK13" s="17"/>
      <c r="BL13" s="17">
        <v>0.15370456915737399</v>
      </c>
      <c r="BM13" s="17">
        <v>1.58888353617582E-3</v>
      </c>
      <c r="BN13" s="17">
        <v>1.3781395070752499E-2</v>
      </c>
      <c r="BO13" s="17">
        <v>2.1479921137060799E-2</v>
      </c>
      <c r="BP13" s="17"/>
      <c r="BQ13" s="17">
        <v>2.4114502910201601E-2</v>
      </c>
      <c r="BR13" s="17">
        <v>2.38850884059334E-2</v>
      </c>
      <c r="BS13" s="17">
        <v>3.9671052021853198E-2</v>
      </c>
      <c r="BT13" s="17">
        <v>2.89161115027823E-2</v>
      </c>
      <c r="BU13" s="17">
        <v>4.1702344196113801E-2</v>
      </c>
      <c r="BV13" s="17">
        <v>6.6366112013734796E-2</v>
      </c>
      <c r="BW13" s="17"/>
      <c r="BX13" s="17">
        <v>2.5207334739442599E-2</v>
      </c>
      <c r="BY13" s="17">
        <v>2.0713487169255099E-2</v>
      </c>
      <c r="BZ13" s="17">
        <v>3.4334795837393399E-2</v>
      </c>
      <c r="CA13" s="17">
        <v>2.2041325317219501E-2</v>
      </c>
      <c r="CB13" s="17">
        <v>5.31300499024083E-2</v>
      </c>
      <c r="CC13" s="17">
        <v>8.2305296666157601E-2</v>
      </c>
    </row>
    <row r="14" spans="2:81" x14ac:dyDescent="0.35">
      <c r="B14" s="18" t="s">
        <v>171</v>
      </c>
      <c r="C14" s="17">
        <v>2.0748857772260699E-2</v>
      </c>
      <c r="D14" s="17">
        <v>1.63820116140663E-2</v>
      </c>
      <c r="E14" s="17">
        <v>2.4646200562754E-2</v>
      </c>
      <c r="F14" s="17"/>
      <c r="G14" s="17">
        <v>3.8464765730603603E-2</v>
      </c>
      <c r="H14" s="17">
        <v>1.6023713049944401E-2</v>
      </c>
      <c r="I14" s="17">
        <v>2.5180927402418202E-2</v>
      </c>
      <c r="J14" s="17">
        <v>2.7244585863048398E-2</v>
      </c>
      <c r="K14" s="17">
        <v>8.2610307071601993E-3</v>
      </c>
      <c r="L14" s="17">
        <v>1.23371282560172E-2</v>
      </c>
      <c r="M14" s="17"/>
      <c r="N14" s="17">
        <v>1.4964818057922E-2</v>
      </c>
      <c r="O14" s="17">
        <v>1.4689942866723101E-2</v>
      </c>
      <c r="P14" s="17">
        <v>1.1880596760465901E-2</v>
      </c>
      <c r="Q14" s="17">
        <v>4.1435931232854203E-2</v>
      </c>
      <c r="R14" s="17"/>
      <c r="S14" s="17">
        <v>2.5773858786010101E-2</v>
      </c>
      <c r="T14" s="17">
        <v>8.0557569136217103E-3</v>
      </c>
      <c r="U14" s="17">
        <v>1.71786358805547E-2</v>
      </c>
      <c r="V14" s="17">
        <v>2.04240339511217E-2</v>
      </c>
      <c r="W14" s="17">
        <v>3.2309502744243997E-2</v>
      </c>
      <c r="X14" s="17">
        <v>2.4118929117038501E-2</v>
      </c>
      <c r="Y14" s="17">
        <v>3.0097033986009301E-2</v>
      </c>
      <c r="Z14" s="17">
        <v>1.6757626218401801E-2</v>
      </c>
      <c r="AA14" s="17">
        <v>1.05445533526718E-2</v>
      </c>
      <c r="AB14" s="17">
        <v>2.45488922173248E-2</v>
      </c>
      <c r="AC14" s="17">
        <v>3.06097959436075E-2</v>
      </c>
      <c r="AD14" s="17">
        <v>1.5687640662173999E-2</v>
      </c>
      <c r="AE14" s="17"/>
      <c r="AF14" s="17">
        <v>1.84658536886196E-2</v>
      </c>
      <c r="AG14" s="17">
        <v>2.39306879719507E-2</v>
      </c>
      <c r="AH14" s="17">
        <v>3.3726100099749898E-2</v>
      </c>
      <c r="AI14" s="17">
        <v>7.8303574766203001E-3</v>
      </c>
      <c r="AJ14" s="17"/>
      <c r="AK14" s="17">
        <v>3.8423321277188803E-2</v>
      </c>
      <c r="AL14" s="17">
        <v>2.57631014896249E-2</v>
      </c>
      <c r="AM14" s="17"/>
      <c r="AN14" s="17">
        <v>2.6847280151239699E-2</v>
      </c>
      <c r="AO14" s="17">
        <v>1.8879857887334098E-2</v>
      </c>
      <c r="AP14" s="17">
        <v>2.77098381674124E-2</v>
      </c>
      <c r="AQ14" s="17">
        <v>2.4178170043333499E-2</v>
      </c>
      <c r="AR14" s="17">
        <v>6.7423780253413499E-3</v>
      </c>
      <c r="AS14" s="17">
        <v>0</v>
      </c>
      <c r="AT14" s="17"/>
      <c r="AU14" s="17">
        <v>1.60894926924024E-2</v>
      </c>
      <c r="AV14" s="17">
        <v>2.6133338355146599E-2</v>
      </c>
      <c r="AW14" s="17"/>
      <c r="AX14" s="17">
        <v>3.3251804598932101E-2</v>
      </c>
      <c r="AY14" s="17">
        <v>1.7748513268790098E-2</v>
      </c>
      <c r="AZ14" s="17"/>
      <c r="BA14" s="17">
        <v>1.5953843540276801E-2</v>
      </c>
      <c r="BB14" s="17">
        <v>3.9335967685846802E-2</v>
      </c>
      <c r="BC14" s="17"/>
      <c r="BD14" s="17">
        <v>1.5271870709906101E-2</v>
      </c>
      <c r="BE14" s="17"/>
      <c r="BF14" s="17">
        <v>1.3472600661591E-2</v>
      </c>
      <c r="BG14" s="17"/>
      <c r="BH14" s="17">
        <v>2.11638296013822E-2</v>
      </c>
      <c r="BI14" s="17"/>
      <c r="BJ14" s="17">
        <v>3.6669444458182099E-2</v>
      </c>
      <c r="BK14" s="17"/>
      <c r="BL14" s="17">
        <v>4.8804417815734101E-2</v>
      </c>
      <c r="BM14" s="17">
        <v>3.4658327734218299E-3</v>
      </c>
      <c r="BN14" s="17">
        <v>1.51400660059907E-2</v>
      </c>
      <c r="BO14" s="17">
        <v>2.6658058639270898E-2</v>
      </c>
      <c r="BP14" s="17"/>
      <c r="BQ14" s="17">
        <v>1.7129133916707801E-2</v>
      </c>
      <c r="BR14" s="17">
        <v>1.00457841624698E-2</v>
      </c>
      <c r="BS14" s="17">
        <v>1.27591462470261E-2</v>
      </c>
      <c r="BT14" s="17">
        <v>8.2569092157123505E-3</v>
      </c>
      <c r="BU14" s="17">
        <v>3.42251765173631E-2</v>
      </c>
      <c r="BV14" s="17">
        <v>3.8211239962824203E-2</v>
      </c>
      <c r="BW14" s="17"/>
      <c r="BX14" s="17">
        <v>1.42955627320138E-2</v>
      </c>
      <c r="BY14" s="17">
        <v>7.7338206842323997E-3</v>
      </c>
      <c r="BZ14" s="17">
        <v>1.25331473626378E-2</v>
      </c>
      <c r="CA14" s="17">
        <v>1.0012012293080999E-2</v>
      </c>
      <c r="CB14" s="17">
        <v>3.4014489262353398E-2</v>
      </c>
      <c r="CC14" s="17">
        <v>4.92192253893452E-2</v>
      </c>
    </row>
    <row r="15" spans="2:81" x14ac:dyDescent="0.35">
      <c r="B15" s="18" t="s">
        <v>593</v>
      </c>
      <c r="C15" s="21">
        <v>0.67875306562739701</v>
      </c>
      <c r="D15" s="21">
        <v>0.70185767258800802</v>
      </c>
      <c r="E15" s="21">
        <v>0.65698860849010698</v>
      </c>
      <c r="F15" s="21"/>
      <c r="G15" s="21">
        <v>0.69035979495717104</v>
      </c>
      <c r="H15" s="21">
        <v>0.66472239132649003</v>
      </c>
      <c r="I15" s="21">
        <v>0.69524685032532796</v>
      </c>
      <c r="J15" s="21">
        <v>0.64900274230156096</v>
      </c>
      <c r="K15" s="21">
        <v>0.65263108832921002</v>
      </c>
      <c r="L15" s="21">
        <v>0.71070621892688202</v>
      </c>
      <c r="M15" s="21"/>
      <c r="N15" s="21">
        <v>0.70576187812344504</v>
      </c>
      <c r="O15" s="21">
        <v>0.66085337226664997</v>
      </c>
      <c r="P15" s="21">
        <v>0.69518740294441095</v>
      </c>
      <c r="Q15" s="21">
        <v>0.65377839135270499</v>
      </c>
      <c r="R15" s="21"/>
      <c r="S15" s="21">
        <v>0.70533150243097797</v>
      </c>
      <c r="T15" s="21">
        <v>0.682915229160314</v>
      </c>
      <c r="U15" s="21">
        <v>0.693760168781967</v>
      </c>
      <c r="V15" s="21">
        <v>0.706425468646251</v>
      </c>
      <c r="W15" s="21">
        <v>0.68311983756356298</v>
      </c>
      <c r="X15" s="21">
        <v>0.67223309293001998</v>
      </c>
      <c r="Y15" s="21">
        <v>0.674564358372858</v>
      </c>
      <c r="Z15" s="21">
        <v>0.76014609138315004</v>
      </c>
      <c r="AA15" s="21">
        <v>0.67765962119873202</v>
      </c>
      <c r="AB15" s="21">
        <v>0.61024411697524406</v>
      </c>
      <c r="AC15" s="21">
        <v>0.62918810128057601</v>
      </c>
      <c r="AD15" s="21">
        <v>0.61780207292957001</v>
      </c>
      <c r="AE15" s="21"/>
      <c r="AF15" s="21">
        <v>0.69236210349217497</v>
      </c>
      <c r="AG15" s="21">
        <v>0.64511987342078903</v>
      </c>
      <c r="AH15" s="21">
        <v>0.62928222435931902</v>
      </c>
      <c r="AI15" s="21">
        <v>0.62360029475895695</v>
      </c>
      <c r="AJ15" s="21"/>
      <c r="AK15" s="21">
        <v>0.62588746042299803</v>
      </c>
      <c r="AL15" s="21">
        <v>0.62376396974089598</v>
      </c>
      <c r="AM15" s="21"/>
      <c r="AN15" s="21">
        <v>0.70284653672406305</v>
      </c>
      <c r="AO15" s="21">
        <v>0.67167788289316999</v>
      </c>
      <c r="AP15" s="21">
        <v>0.67303588334897402</v>
      </c>
      <c r="AQ15" s="21">
        <v>0.65158081413781099</v>
      </c>
      <c r="AR15" s="21">
        <v>0.712607546950492</v>
      </c>
      <c r="AS15" s="21">
        <v>0.63073457413966005</v>
      </c>
      <c r="AT15" s="21"/>
      <c r="AU15" s="21">
        <v>0.70106291323700198</v>
      </c>
      <c r="AV15" s="21">
        <v>0.65099508115193905</v>
      </c>
      <c r="AW15" s="21"/>
      <c r="AX15" s="21">
        <v>0.63965509474863902</v>
      </c>
      <c r="AY15" s="21">
        <v>0.68813544432972695</v>
      </c>
      <c r="AZ15" s="21"/>
      <c r="BA15" s="21">
        <v>0.68602249739822496</v>
      </c>
      <c r="BB15" s="21">
        <v>0.64815863160169696</v>
      </c>
      <c r="BC15" s="21"/>
      <c r="BD15" s="21">
        <v>0.77050361423455604</v>
      </c>
      <c r="BE15" s="21"/>
      <c r="BF15" s="21">
        <v>0.76073090842122104</v>
      </c>
      <c r="BG15" s="21"/>
      <c r="BH15" s="21">
        <v>0.63858598771029496</v>
      </c>
      <c r="BI15" s="21"/>
      <c r="BJ15" s="21">
        <v>0.64792717012815104</v>
      </c>
      <c r="BK15" s="21"/>
      <c r="BL15" s="21">
        <v>0.30157873627189202</v>
      </c>
      <c r="BM15" s="21">
        <v>0.92224633172443304</v>
      </c>
      <c r="BN15" s="21">
        <v>0.74364749659517404</v>
      </c>
      <c r="BO15" s="21">
        <v>0.59924610595788197</v>
      </c>
      <c r="BP15" s="21"/>
      <c r="BQ15" s="21">
        <v>0.70827557035988198</v>
      </c>
      <c r="BR15" s="21">
        <v>0.77466542586368503</v>
      </c>
      <c r="BS15" s="21">
        <v>0.71971652827447896</v>
      </c>
      <c r="BT15" s="21">
        <v>0.74182339828107202</v>
      </c>
      <c r="BU15" s="21">
        <v>0.53412342729011097</v>
      </c>
      <c r="BV15" s="21">
        <v>0.53401892696597397</v>
      </c>
      <c r="BW15" s="21"/>
      <c r="BX15" s="21">
        <v>0.70996461925203602</v>
      </c>
      <c r="BY15" s="21">
        <v>0.76196142336096495</v>
      </c>
      <c r="BZ15" s="21">
        <v>0.75213826033111697</v>
      </c>
      <c r="CA15" s="21">
        <v>0.7570552888366</v>
      </c>
      <c r="CB15" s="21">
        <v>0.51293576929268603</v>
      </c>
      <c r="CC15" s="21">
        <v>0.45456984483158402</v>
      </c>
    </row>
    <row r="16" spans="2:81" x14ac:dyDescent="0.35">
      <c r="B16" s="18" t="s">
        <v>594</v>
      </c>
      <c r="C16" s="21">
        <v>9.01154812509007E-2</v>
      </c>
      <c r="D16" s="21">
        <v>9.1525066273501599E-2</v>
      </c>
      <c r="E16" s="21">
        <v>8.8236831639816896E-2</v>
      </c>
      <c r="F16" s="21"/>
      <c r="G16" s="21">
        <v>8.9310114715541802E-2</v>
      </c>
      <c r="H16" s="21">
        <v>7.7680881937575594E-2</v>
      </c>
      <c r="I16" s="21">
        <v>9.4803492993493596E-2</v>
      </c>
      <c r="J16" s="21">
        <v>9.6672971282665596E-2</v>
      </c>
      <c r="K16" s="21">
        <v>0.102922209473713</v>
      </c>
      <c r="L16" s="21">
        <v>8.3037992663562502E-2</v>
      </c>
      <c r="M16" s="21"/>
      <c r="N16" s="21">
        <v>7.8808870272298395E-2</v>
      </c>
      <c r="O16" s="21">
        <v>0.110723085585982</v>
      </c>
      <c r="P16" s="21">
        <v>8.3323057726853306E-2</v>
      </c>
      <c r="Q16" s="21">
        <v>8.6421657970052898E-2</v>
      </c>
      <c r="R16" s="21"/>
      <c r="S16" s="21">
        <v>7.1031991367560193E-2</v>
      </c>
      <c r="T16" s="21">
        <v>0.102120427095404</v>
      </c>
      <c r="U16" s="21">
        <v>0.102210084890998</v>
      </c>
      <c r="V16" s="21">
        <v>8.5302500956888502E-2</v>
      </c>
      <c r="W16" s="21">
        <v>8.3806291185759801E-2</v>
      </c>
      <c r="X16" s="21">
        <v>8.8583448666097006E-2</v>
      </c>
      <c r="Y16" s="21">
        <v>7.0642884287329497E-2</v>
      </c>
      <c r="Z16" s="21">
        <v>4.5783914362844597E-2</v>
      </c>
      <c r="AA16" s="21">
        <v>0.100331800848243</v>
      </c>
      <c r="AB16" s="21">
        <v>0.11865360827426499</v>
      </c>
      <c r="AC16" s="21">
        <v>0.103159508745999</v>
      </c>
      <c r="AD16" s="21">
        <v>9.4874863479657595E-2</v>
      </c>
      <c r="AE16" s="21"/>
      <c r="AF16" s="21">
        <v>8.4749896996310803E-2</v>
      </c>
      <c r="AG16" s="21">
        <v>0.114300046643489</v>
      </c>
      <c r="AH16" s="21">
        <v>0.10342212171422401</v>
      </c>
      <c r="AI16" s="21">
        <v>0.111516358856468</v>
      </c>
      <c r="AJ16" s="21"/>
      <c r="AK16" s="21">
        <v>0.102820365821052</v>
      </c>
      <c r="AL16" s="21">
        <v>9.4608245639482905E-2</v>
      </c>
      <c r="AM16" s="21"/>
      <c r="AN16" s="21">
        <v>9.8164076950343501E-2</v>
      </c>
      <c r="AO16" s="21">
        <v>8.1926059245223795E-2</v>
      </c>
      <c r="AP16" s="21">
        <v>8.8075917172163398E-2</v>
      </c>
      <c r="AQ16" s="21">
        <v>8.9856946448262406E-2</v>
      </c>
      <c r="AR16" s="21">
        <v>9.37871802590447E-2</v>
      </c>
      <c r="AS16" s="21">
        <v>9.1730967521662904E-2</v>
      </c>
      <c r="AT16" s="21"/>
      <c r="AU16" s="21">
        <v>7.9841668769612406E-2</v>
      </c>
      <c r="AV16" s="21">
        <v>0.102931780169342</v>
      </c>
      <c r="AW16" s="21"/>
      <c r="AX16" s="21">
        <v>0.113109847945979</v>
      </c>
      <c r="AY16" s="21">
        <v>8.4597500355613406E-2</v>
      </c>
      <c r="AZ16" s="21"/>
      <c r="BA16" s="21">
        <v>9.0041337830835302E-2</v>
      </c>
      <c r="BB16" s="21">
        <v>8.8680619474877695E-2</v>
      </c>
      <c r="BC16" s="21"/>
      <c r="BD16" s="21">
        <v>5.7126266407069699E-2</v>
      </c>
      <c r="BE16" s="21"/>
      <c r="BF16" s="21">
        <v>6.0799982994790398E-2</v>
      </c>
      <c r="BG16" s="21"/>
      <c r="BH16" s="21">
        <v>0.115582450853338</v>
      </c>
      <c r="BI16" s="21"/>
      <c r="BJ16" s="21">
        <v>9.9143066623430004E-2</v>
      </c>
      <c r="BK16" s="21"/>
      <c r="BL16" s="21">
        <v>0.30329165942259501</v>
      </c>
      <c r="BM16" s="21">
        <v>8.0249575875436102E-3</v>
      </c>
      <c r="BN16" s="21">
        <v>4.2250687385986301E-2</v>
      </c>
      <c r="BO16" s="21">
        <v>9.1205859948301396E-2</v>
      </c>
      <c r="BP16" s="21"/>
      <c r="BQ16" s="21">
        <v>7.3026130591522603E-2</v>
      </c>
      <c r="BR16" s="21">
        <v>5.7166823625067698E-2</v>
      </c>
      <c r="BS16" s="21">
        <v>7.6148735448794705E-2</v>
      </c>
      <c r="BT16" s="21">
        <v>7.9431846084376201E-2</v>
      </c>
      <c r="BU16" s="21">
        <v>0.15945352852404801</v>
      </c>
      <c r="BV16" s="21">
        <v>0.14464990880197201</v>
      </c>
      <c r="BW16" s="21"/>
      <c r="BX16" s="21">
        <v>8.0093747490132594E-2</v>
      </c>
      <c r="BY16" s="21">
        <v>5.6845628518538298E-2</v>
      </c>
      <c r="BZ16" s="21">
        <v>6.7456832814131201E-2</v>
      </c>
      <c r="CA16" s="21">
        <v>5.9393241851418699E-2</v>
      </c>
      <c r="CB16" s="21">
        <v>0.18641410599028199</v>
      </c>
      <c r="CC16" s="21">
        <v>0.15933327879737499</v>
      </c>
    </row>
    <row r="17" spans="2:81" x14ac:dyDescent="0.35">
      <c r="B17" s="18" t="s">
        <v>288</v>
      </c>
      <c r="C17" s="22">
        <v>0.58863758437649605</v>
      </c>
      <c r="D17" s="22">
        <v>0.61033260631450603</v>
      </c>
      <c r="E17" s="22">
        <v>0.56875177685028999</v>
      </c>
      <c r="F17" s="22"/>
      <c r="G17" s="22">
        <v>0.60104968024162897</v>
      </c>
      <c r="H17" s="22">
        <v>0.58704150938891497</v>
      </c>
      <c r="I17" s="22">
        <v>0.60044335733183396</v>
      </c>
      <c r="J17" s="22">
        <v>0.55232977101889502</v>
      </c>
      <c r="K17" s="22">
        <v>0.54970887885549702</v>
      </c>
      <c r="L17" s="22">
        <v>0.62766822626331997</v>
      </c>
      <c r="M17" s="22"/>
      <c r="N17" s="22">
        <v>0.62695300785114605</v>
      </c>
      <c r="O17" s="22">
        <v>0.55013028668066799</v>
      </c>
      <c r="P17" s="22">
        <v>0.61186434521755795</v>
      </c>
      <c r="Q17" s="22">
        <v>0.56735673338265202</v>
      </c>
      <c r="R17" s="22"/>
      <c r="S17" s="22">
        <v>0.63429951106341798</v>
      </c>
      <c r="T17" s="22">
        <v>0.58079480206490997</v>
      </c>
      <c r="U17" s="22">
        <v>0.59155008389096897</v>
      </c>
      <c r="V17" s="22">
        <v>0.62112296768936304</v>
      </c>
      <c r="W17" s="22">
        <v>0.59931354637780399</v>
      </c>
      <c r="X17" s="22">
        <v>0.58364964426392296</v>
      </c>
      <c r="Y17" s="22">
        <v>0.60392147408552799</v>
      </c>
      <c r="Z17" s="22">
        <v>0.71436217702030602</v>
      </c>
      <c r="AA17" s="22">
        <v>0.57732782035048902</v>
      </c>
      <c r="AB17" s="22">
        <v>0.49159050870097898</v>
      </c>
      <c r="AC17" s="22">
        <v>0.52602859253457701</v>
      </c>
      <c r="AD17" s="22">
        <v>0.522927209449912</v>
      </c>
      <c r="AE17" s="22"/>
      <c r="AF17" s="22">
        <v>0.607612206495864</v>
      </c>
      <c r="AG17" s="22">
        <v>0.5308198267773</v>
      </c>
      <c r="AH17" s="22">
        <v>0.52586010264509597</v>
      </c>
      <c r="AI17" s="22">
        <v>0.51208393590248902</v>
      </c>
      <c r="AJ17" s="22"/>
      <c r="AK17" s="22">
        <v>0.523067094601945</v>
      </c>
      <c r="AL17" s="22">
        <v>0.52915572410141298</v>
      </c>
      <c r="AM17" s="22"/>
      <c r="AN17" s="22">
        <v>0.60468245977372004</v>
      </c>
      <c r="AO17" s="22">
        <v>0.58975182364794598</v>
      </c>
      <c r="AP17" s="22">
        <v>0.58495996617681101</v>
      </c>
      <c r="AQ17" s="22">
        <v>0.56172386768954796</v>
      </c>
      <c r="AR17" s="22">
        <v>0.61882036669144702</v>
      </c>
      <c r="AS17" s="22">
        <v>0.53900360661799696</v>
      </c>
      <c r="AT17" s="22"/>
      <c r="AU17" s="22">
        <v>0.62122124446738902</v>
      </c>
      <c r="AV17" s="22">
        <v>0.54806330098259703</v>
      </c>
      <c r="AW17" s="22"/>
      <c r="AX17" s="22">
        <v>0.52654524680266002</v>
      </c>
      <c r="AY17" s="22">
        <v>0.60353794397411398</v>
      </c>
      <c r="AZ17" s="22"/>
      <c r="BA17" s="22">
        <v>0.59598115956738995</v>
      </c>
      <c r="BB17" s="22">
        <v>0.55947801212681902</v>
      </c>
      <c r="BC17" s="22"/>
      <c r="BD17" s="22">
        <v>0.71337734782748696</v>
      </c>
      <c r="BE17" s="22"/>
      <c r="BF17" s="22">
        <v>0.69993092542642998</v>
      </c>
      <c r="BG17" s="22"/>
      <c r="BH17" s="22">
        <v>0.523003536856956</v>
      </c>
      <c r="BI17" s="22"/>
      <c r="BJ17" s="22">
        <v>0.54878410350472195</v>
      </c>
      <c r="BK17" s="22"/>
      <c r="BL17" s="22">
        <v>-1.7129231507026501E-3</v>
      </c>
      <c r="BM17" s="22">
        <v>0.91422137413688997</v>
      </c>
      <c r="BN17" s="22">
        <v>0.70139680920918701</v>
      </c>
      <c r="BO17" s="22">
        <v>0.50804024600958098</v>
      </c>
      <c r="BP17" s="22"/>
      <c r="BQ17" s="22">
        <v>0.63524943976836001</v>
      </c>
      <c r="BR17" s="22">
        <v>0.71749860223861694</v>
      </c>
      <c r="BS17" s="22">
        <v>0.64356779282568399</v>
      </c>
      <c r="BT17" s="22">
        <v>0.66239155219669599</v>
      </c>
      <c r="BU17" s="22">
        <v>0.37466989876606299</v>
      </c>
      <c r="BV17" s="22">
        <v>0.38936901816400299</v>
      </c>
      <c r="BW17" s="22"/>
      <c r="BX17" s="22">
        <v>0.62987087176190304</v>
      </c>
      <c r="BY17" s="22">
        <v>0.70511579484242604</v>
      </c>
      <c r="BZ17" s="22">
        <v>0.68468142751698602</v>
      </c>
      <c r="CA17" s="22">
        <v>0.69766204698518197</v>
      </c>
      <c r="CB17" s="22">
        <v>0.32652166330240401</v>
      </c>
      <c r="CC17" s="22">
        <v>0.295236566034209</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CC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599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588</v>
      </c>
      <c r="C9" s="17">
        <v>0.28461229601233301</v>
      </c>
      <c r="D9" s="17">
        <v>0.328713564567164</v>
      </c>
      <c r="E9" s="17">
        <v>0.242970994827514</v>
      </c>
      <c r="F9" s="17"/>
      <c r="G9" s="17">
        <v>0.34807384001595998</v>
      </c>
      <c r="H9" s="17">
        <v>0.356796609327793</v>
      </c>
      <c r="I9" s="17">
        <v>0.30737987818277601</v>
      </c>
      <c r="J9" s="17">
        <v>0.269189020628958</v>
      </c>
      <c r="K9" s="17">
        <v>0.21495877528586901</v>
      </c>
      <c r="L9" s="17">
        <v>0.224485084445424</v>
      </c>
      <c r="M9" s="17"/>
      <c r="N9" s="17">
        <v>0.34868570720507802</v>
      </c>
      <c r="O9" s="17">
        <v>0.273699617495127</v>
      </c>
      <c r="P9" s="17">
        <v>0.27632232961952702</v>
      </c>
      <c r="Q9" s="17">
        <v>0.23451183186045699</v>
      </c>
      <c r="R9" s="17"/>
      <c r="S9" s="17">
        <v>0.37503281010634099</v>
      </c>
      <c r="T9" s="17">
        <v>0.26319596829261599</v>
      </c>
      <c r="U9" s="17">
        <v>0.28483369639592199</v>
      </c>
      <c r="V9" s="17">
        <v>0.27944569001493103</v>
      </c>
      <c r="W9" s="17">
        <v>0.27462249626219298</v>
      </c>
      <c r="X9" s="17">
        <v>0.27674288418369503</v>
      </c>
      <c r="Y9" s="17">
        <v>0.255344682307589</v>
      </c>
      <c r="Z9" s="17">
        <v>0.32759133690624698</v>
      </c>
      <c r="AA9" s="17">
        <v>0.33336052170559299</v>
      </c>
      <c r="AB9" s="17">
        <v>0.22503978863392901</v>
      </c>
      <c r="AC9" s="17">
        <v>0.18091685327148099</v>
      </c>
      <c r="AD9" s="17">
        <v>0.21084094188249</v>
      </c>
      <c r="AE9" s="17"/>
      <c r="AF9" s="17">
        <v>0.29731634413727398</v>
      </c>
      <c r="AG9" s="17">
        <v>0.231847194973239</v>
      </c>
      <c r="AH9" s="17">
        <v>0.17352429196035199</v>
      </c>
      <c r="AI9" s="17">
        <v>0.18790034662972199</v>
      </c>
      <c r="AJ9" s="17"/>
      <c r="AK9" s="17">
        <v>0.31748408921135401</v>
      </c>
      <c r="AL9" s="17">
        <v>0.30501752327521398</v>
      </c>
      <c r="AM9" s="17"/>
      <c r="AN9" s="17">
        <v>0.39648283402676399</v>
      </c>
      <c r="AO9" s="17">
        <v>0.25723080371780299</v>
      </c>
      <c r="AP9" s="17">
        <v>0.26200665880882001</v>
      </c>
      <c r="AQ9" s="17">
        <v>0.227922146475002</v>
      </c>
      <c r="AR9" s="17">
        <v>0.225975196978904</v>
      </c>
      <c r="AS9" s="17">
        <v>0.25036837148840702</v>
      </c>
      <c r="AT9" s="17"/>
      <c r="AU9" s="17">
        <v>0.29897559940852803</v>
      </c>
      <c r="AV9" s="17">
        <v>0.26675746518793098</v>
      </c>
      <c r="AW9" s="17"/>
      <c r="AX9" s="17">
        <v>0.22799092615258501</v>
      </c>
      <c r="AY9" s="17">
        <v>0.29819978208203901</v>
      </c>
      <c r="AZ9" s="17"/>
      <c r="BA9" s="17">
        <v>0.26984004898320402</v>
      </c>
      <c r="BB9" s="17">
        <v>0.36279897573945902</v>
      </c>
      <c r="BC9" s="17"/>
      <c r="BD9" s="17">
        <v>0.35014681576996298</v>
      </c>
      <c r="BE9" s="17"/>
      <c r="BF9" s="17">
        <v>0.347076099453206</v>
      </c>
      <c r="BG9" s="17"/>
      <c r="BH9" s="17">
        <v>0.27244194890231999</v>
      </c>
      <c r="BI9" s="17"/>
      <c r="BJ9" s="17">
        <v>0.198078893232633</v>
      </c>
      <c r="BK9" s="17"/>
      <c r="BL9" s="17">
        <v>6.7782938667521206E-2</v>
      </c>
      <c r="BM9" s="17">
        <v>0.54978793433802697</v>
      </c>
      <c r="BN9" s="17">
        <v>0.22179762259555899</v>
      </c>
      <c r="BO9" s="17">
        <v>0.219205500201783</v>
      </c>
      <c r="BP9" s="17"/>
      <c r="BQ9" s="17">
        <v>0.33623019111573899</v>
      </c>
      <c r="BR9" s="17">
        <v>0.34455196577980901</v>
      </c>
      <c r="BS9" s="17">
        <v>0.226714938962154</v>
      </c>
      <c r="BT9" s="17">
        <v>0.26479009730902398</v>
      </c>
      <c r="BU9" s="17">
        <v>0.237600370782766</v>
      </c>
      <c r="BV9" s="17">
        <v>0.20934622096088201</v>
      </c>
      <c r="BW9" s="17"/>
      <c r="BX9" s="17">
        <v>0.35483424575963401</v>
      </c>
      <c r="BY9" s="17">
        <v>0.360719255322413</v>
      </c>
      <c r="BZ9" s="17">
        <v>0.26462866185731698</v>
      </c>
      <c r="CA9" s="17">
        <v>0.30129030900442599</v>
      </c>
      <c r="CB9" s="17">
        <v>0.24194734436851401</v>
      </c>
      <c r="CC9" s="17">
        <v>0.14175709550683999</v>
      </c>
    </row>
    <row r="10" spans="2:81" x14ac:dyDescent="0.35">
      <c r="B10" s="18" t="s">
        <v>589</v>
      </c>
      <c r="C10" s="17">
        <v>0.3590728434105</v>
      </c>
      <c r="D10" s="17">
        <v>0.350118241730837</v>
      </c>
      <c r="E10" s="17">
        <v>0.36749438221551001</v>
      </c>
      <c r="F10" s="17"/>
      <c r="G10" s="17">
        <v>0.35100734976647702</v>
      </c>
      <c r="H10" s="17">
        <v>0.33662830968788598</v>
      </c>
      <c r="I10" s="17">
        <v>0.38729181092647003</v>
      </c>
      <c r="J10" s="17">
        <v>0.36900609185926903</v>
      </c>
      <c r="K10" s="17">
        <v>0.35172440991493298</v>
      </c>
      <c r="L10" s="17">
        <v>0.35658084206273499</v>
      </c>
      <c r="M10" s="17"/>
      <c r="N10" s="17">
        <v>0.37552056780083398</v>
      </c>
      <c r="O10" s="17">
        <v>0.367781512447037</v>
      </c>
      <c r="P10" s="17">
        <v>0.34324227102260102</v>
      </c>
      <c r="Q10" s="17">
        <v>0.34696342088550802</v>
      </c>
      <c r="R10" s="17"/>
      <c r="S10" s="17">
        <v>0.35919540978707798</v>
      </c>
      <c r="T10" s="17">
        <v>0.354360731707488</v>
      </c>
      <c r="U10" s="17">
        <v>0.35488784455579903</v>
      </c>
      <c r="V10" s="17">
        <v>0.37059570646066198</v>
      </c>
      <c r="W10" s="17">
        <v>0.36720878963164599</v>
      </c>
      <c r="X10" s="17">
        <v>0.355192019552245</v>
      </c>
      <c r="Y10" s="17">
        <v>0.36178165740550799</v>
      </c>
      <c r="Z10" s="17">
        <v>0.303066065684446</v>
      </c>
      <c r="AA10" s="17">
        <v>0.33895685505477702</v>
      </c>
      <c r="AB10" s="17">
        <v>0.36836239628960499</v>
      </c>
      <c r="AC10" s="17">
        <v>0.385767590167371</v>
      </c>
      <c r="AD10" s="17">
        <v>0.41702863300970999</v>
      </c>
      <c r="AE10" s="17"/>
      <c r="AF10" s="17">
        <v>0.35032626314932502</v>
      </c>
      <c r="AG10" s="17">
        <v>0.363994643014452</v>
      </c>
      <c r="AH10" s="17">
        <v>0.38240401682249398</v>
      </c>
      <c r="AI10" s="17">
        <v>0.446277209796827</v>
      </c>
      <c r="AJ10" s="17"/>
      <c r="AK10" s="17">
        <v>0.39585886971669898</v>
      </c>
      <c r="AL10" s="17">
        <v>0.333216858290175</v>
      </c>
      <c r="AM10" s="17"/>
      <c r="AN10" s="17">
        <v>0.33358127566359602</v>
      </c>
      <c r="AO10" s="17">
        <v>0.36893898746767101</v>
      </c>
      <c r="AP10" s="17">
        <v>0.38919382595102597</v>
      </c>
      <c r="AQ10" s="17">
        <v>0.34824917705483199</v>
      </c>
      <c r="AR10" s="17">
        <v>0.382748387090734</v>
      </c>
      <c r="AS10" s="17">
        <v>0.34936149864659899</v>
      </c>
      <c r="AT10" s="17"/>
      <c r="AU10" s="17">
        <v>0.35524645307845898</v>
      </c>
      <c r="AV10" s="17">
        <v>0.36405194443274902</v>
      </c>
      <c r="AW10" s="17"/>
      <c r="AX10" s="17">
        <v>0.33875185183149498</v>
      </c>
      <c r="AY10" s="17">
        <v>0.36394929183776797</v>
      </c>
      <c r="AZ10" s="17"/>
      <c r="BA10" s="17">
        <v>0.36119824992335597</v>
      </c>
      <c r="BB10" s="17">
        <v>0.34883122048795201</v>
      </c>
      <c r="BC10" s="17"/>
      <c r="BD10" s="17">
        <v>0.34178638763630298</v>
      </c>
      <c r="BE10" s="17"/>
      <c r="BF10" s="17">
        <v>0.34084581135863801</v>
      </c>
      <c r="BG10" s="17"/>
      <c r="BH10" s="17">
        <v>0.34426946178494</v>
      </c>
      <c r="BI10" s="17"/>
      <c r="BJ10" s="17">
        <v>0.41160662243921398</v>
      </c>
      <c r="BK10" s="17"/>
      <c r="BL10" s="17">
        <v>0.24833728348815501</v>
      </c>
      <c r="BM10" s="17">
        <v>0.34806704104713299</v>
      </c>
      <c r="BN10" s="17">
        <v>0.380930972566416</v>
      </c>
      <c r="BO10" s="17">
        <v>0.41546501443002398</v>
      </c>
      <c r="BP10" s="17"/>
      <c r="BQ10" s="17">
        <v>0.38377800954415697</v>
      </c>
      <c r="BR10" s="17">
        <v>0.35806245589200097</v>
      </c>
      <c r="BS10" s="17">
        <v>0.345317014151996</v>
      </c>
      <c r="BT10" s="17">
        <v>0.41819174319640601</v>
      </c>
      <c r="BU10" s="17">
        <v>0.27779362711795103</v>
      </c>
      <c r="BV10" s="17">
        <v>0.315502712132533</v>
      </c>
      <c r="BW10" s="17"/>
      <c r="BX10" s="17">
        <v>0.382985936980207</v>
      </c>
      <c r="BY10" s="17">
        <v>0.36353639492671003</v>
      </c>
      <c r="BZ10" s="17">
        <v>0.34771640854782898</v>
      </c>
      <c r="CA10" s="17">
        <v>0.41313664444043102</v>
      </c>
      <c r="CB10" s="17">
        <v>0.334085390142565</v>
      </c>
      <c r="CC10" s="17">
        <v>0.28473861037709802</v>
      </c>
    </row>
    <row r="11" spans="2:81" x14ac:dyDescent="0.35">
      <c r="B11" s="18" t="s">
        <v>590</v>
      </c>
      <c r="C11" s="17">
        <v>0.21916546387210001</v>
      </c>
      <c r="D11" s="17">
        <v>0.19490492579499599</v>
      </c>
      <c r="E11" s="17">
        <v>0.24199722978244501</v>
      </c>
      <c r="F11" s="17"/>
      <c r="G11" s="17">
        <v>0.199777817085774</v>
      </c>
      <c r="H11" s="17">
        <v>0.19841817197873099</v>
      </c>
      <c r="I11" s="17">
        <v>0.17575621981525399</v>
      </c>
      <c r="J11" s="17">
        <v>0.221569825671912</v>
      </c>
      <c r="K11" s="17">
        <v>0.26186990694235401</v>
      </c>
      <c r="L11" s="17">
        <v>0.25364908390720298</v>
      </c>
      <c r="M11" s="17"/>
      <c r="N11" s="17">
        <v>0.16372849203777101</v>
      </c>
      <c r="O11" s="17">
        <v>0.21800029012535699</v>
      </c>
      <c r="P11" s="17">
        <v>0.248027585578494</v>
      </c>
      <c r="Q11" s="17">
        <v>0.25418284028181398</v>
      </c>
      <c r="R11" s="17"/>
      <c r="S11" s="17">
        <v>0.17481188960854799</v>
      </c>
      <c r="T11" s="17">
        <v>0.21826617825203901</v>
      </c>
      <c r="U11" s="17">
        <v>0.21430374603309599</v>
      </c>
      <c r="V11" s="17">
        <v>0.20623635831989501</v>
      </c>
      <c r="W11" s="17">
        <v>0.242720163603242</v>
      </c>
      <c r="X11" s="17">
        <v>0.250684530309149</v>
      </c>
      <c r="Y11" s="17">
        <v>0.25470133751676099</v>
      </c>
      <c r="Z11" s="17">
        <v>0.232164972379901</v>
      </c>
      <c r="AA11" s="17">
        <v>0.20253900412058801</v>
      </c>
      <c r="AB11" s="17">
        <v>0.22624941056505199</v>
      </c>
      <c r="AC11" s="17">
        <v>0.233325938513189</v>
      </c>
      <c r="AD11" s="17">
        <v>0.23627670738703299</v>
      </c>
      <c r="AE11" s="17"/>
      <c r="AF11" s="17">
        <v>0.21872951381619099</v>
      </c>
      <c r="AG11" s="17">
        <v>0.24457252761859</v>
      </c>
      <c r="AH11" s="17">
        <v>0.22268075093115799</v>
      </c>
      <c r="AI11" s="17">
        <v>0.22193736695255001</v>
      </c>
      <c r="AJ11" s="17"/>
      <c r="AK11" s="17">
        <v>0.192269047989401</v>
      </c>
      <c r="AL11" s="17">
        <v>0.23239703006767501</v>
      </c>
      <c r="AM11" s="17"/>
      <c r="AN11" s="17">
        <v>0.163785448058377</v>
      </c>
      <c r="AO11" s="17">
        <v>0.23951003721386199</v>
      </c>
      <c r="AP11" s="17">
        <v>0.21681038438501399</v>
      </c>
      <c r="AQ11" s="17">
        <v>0.24883638954516199</v>
      </c>
      <c r="AR11" s="17">
        <v>0.237138108249972</v>
      </c>
      <c r="AS11" s="17">
        <v>0.25171891959984899</v>
      </c>
      <c r="AT11" s="17"/>
      <c r="AU11" s="17">
        <v>0.21771637585627701</v>
      </c>
      <c r="AV11" s="17">
        <v>0.221286178549957</v>
      </c>
      <c r="AW11" s="17"/>
      <c r="AX11" s="17">
        <v>0.25097407778620401</v>
      </c>
      <c r="AY11" s="17">
        <v>0.21153231936278999</v>
      </c>
      <c r="AZ11" s="17"/>
      <c r="BA11" s="17">
        <v>0.224232733584107</v>
      </c>
      <c r="BB11" s="17">
        <v>0.19439420766377899</v>
      </c>
      <c r="BC11" s="17"/>
      <c r="BD11" s="17">
        <v>0.192719929420096</v>
      </c>
      <c r="BE11" s="17"/>
      <c r="BF11" s="17">
        <v>0.19181911782609301</v>
      </c>
      <c r="BG11" s="17"/>
      <c r="BH11" s="17">
        <v>0.230177994268255</v>
      </c>
      <c r="BI11" s="17"/>
      <c r="BJ11" s="17">
        <v>0.21836293941593601</v>
      </c>
      <c r="BK11" s="17"/>
      <c r="BL11" s="17">
        <v>0.33253112014115699</v>
      </c>
      <c r="BM11" s="17">
        <v>7.5636378984165295E-2</v>
      </c>
      <c r="BN11" s="17">
        <v>0.258330885961779</v>
      </c>
      <c r="BO11" s="17">
        <v>0.251577812610837</v>
      </c>
      <c r="BP11" s="17"/>
      <c r="BQ11" s="17">
        <v>0.185886169997519</v>
      </c>
      <c r="BR11" s="17">
        <v>0.179158644459947</v>
      </c>
      <c r="BS11" s="17">
        <v>0.25003509815032499</v>
      </c>
      <c r="BT11" s="17">
        <v>0.174244037219245</v>
      </c>
      <c r="BU11" s="17">
        <v>0.30680513284854399</v>
      </c>
      <c r="BV11" s="17">
        <v>0.29983685051874498</v>
      </c>
      <c r="BW11" s="17"/>
      <c r="BX11" s="17">
        <v>0.174407259686537</v>
      </c>
      <c r="BY11" s="17">
        <v>0.17993412072836601</v>
      </c>
      <c r="BZ11" s="17">
        <v>0.230494755779688</v>
      </c>
      <c r="CA11" s="17">
        <v>0.171197561504248</v>
      </c>
      <c r="CB11" s="17">
        <v>0.26361238215709998</v>
      </c>
      <c r="CC11" s="17">
        <v>0.340532909285714</v>
      </c>
    </row>
    <row r="12" spans="2:81" x14ac:dyDescent="0.35">
      <c r="B12" s="18" t="s">
        <v>591</v>
      </c>
      <c r="C12" s="17">
        <v>5.8605838299070297E-2</v>
      </c>
      <c r="D12" s="17">
        <v>5.1950260569675201E-2</v>
      </c>
      <c r="E12" s="17">
        <v>6.5393088271602007E-2</v>
      </c>
      <c r="F12" s="17"/>
      <c r="G12" s="17">
        <v>5.8329091557154801E-2</v>
      </c>
      <c r="H12" s="17">
        <v>4.5460640833985801E-2</v>
      </c>
      <c r="I12" s="17">
        <v>5.1368020204549801E-2</v>
      </c>
      <c r="J12" s="17">
        <v>4.6065773484488502E-2</v>
      </c>
      <c r="K12" s="17">
        <v>7.9252330826771605E-2</v>
      </c>
      <c r="L12" s="17">
        <v>7.1703261501989801E-2</v>
      </c>
      <c r="M12" s="17"/>
      <c r="N12" s="17">
        <v>4.7701384577747898E-2</v>
      </c>
      <c r="O12" s="17">
        <v>6.8545217737632197E-2</v>
      </c>
      <c r="P12" s="17">
        <v>5.6165533270765698E-2</v>
      </c>
      <c r="Q12" s="17">
        <v>6.1261702466040603E-2</v>
      </c>
      <c r="R12" s="17"/>
      <c r="S12" s="17">
        <v>4.64321150149241E-2</v>
      </c>
      <c r="T12" s="17">
        <v>6.8423487359376395E-2</v>
      </c>
      <c r="U12" s="17">
        <v>6.4693293941764901E-2</v>
      </c>
      <c r="V12" s="17">
        <v>6.6980901399216405E-2</v>
      </c>
      <c r="W12" s="17">
        <v>3.0263837191336702E-2</v>
      </c>
      <c r="X12" s="17">
        <v>5.5427981074022699E-2</v>
      </c>
      <c r="Y12" s="17">
        <v>5.16034789781607E-2</v>
      </c>
      <c r="Z12" s="17">
        <v>7.4245270686067094E-2</v>
      </c>
      <c r="AA12" s="17">
        <v>5.1180964543776297E-2</v>
      </c>
      <c r="AB12" s="17">
        <v>7.3354817927133095E-2</v>
      </c>
      <c r="AC12" s="17">
        <v>7.6488857728001597E-2</v>
      </c>
      <c r="AD12" s="17">
        <v>5.8170207798215599E-2</v>
      </c>
      <c r="AE12" s="17"/>
      <c r="AF12" s="17">
        <v>5.8160301085049299E-2</v>
      </c>
      <c r="AG12" s="17">
        <v>6.0717264510648301E-2</v>
      </c>
      <c r="AH12" s="17">
        <v>9.0269003289606603E-2</v>
      </c>
      <c r="AI12" s="17">
        <v>5.7486143300753197E-2</v>
      </c>
      <c r="AJ12" s="17"/>
      <c r="AK12" s="17">
        <v>4.1787580141805801E-2</v>
      </c>
      <c r="AL12" s="17">
        <v>6.4101173611209095E-2</v>
      </c>
      <c r="AM12" s="17"/>
      <c r="AN12" s="17">
        <v>4.5187496896397499E-2</v>
      </c>
      <c r="AO12" s="17">
        <v>5.4230806397299103E-2</v>
      </c>
      <c r="AP12" s="17">
        <v>4.4717970134377401E-2</v>
      </c>
      <c r="AQ12" s="17">
        <v>8.5725217416870406E-2</v>
      </c>
      <c r="AR12" s="17">
        <v>7.1631474341612794E-2</v>
      </c>
      <c r="AS12" s="17">
        <v>5.7964163865944003E-2</v>
      </c>
      <c r="AT12" s="17"/>
      <c r="AU12" s="17">
        <v>5.5738997549050401E-2</v>
      </c>
      <c r="AV12" s="17">
        <v>6.2571282288869504E-2</v>
      </c>
      <c r="AW12" s="17"/>
      <c r="AX12" s="17">
        <v>6.8217884185819894E-2</v>
      </c>
      <c r="AY12" s="17">
        <v>5.6299226150493001E-2</v>
      </c>
      <c r="AZ12" s="17"/>
      <c r="BA12" s="17">
        <v>6.2681245318164505E-2</v>
      </c>
      <c r="BB12" s="17">
        <v>3.9208740038674597E-2</v>
      </c>
      <c r="BC12" s="17"/>
      <c r="BD12" s="17">
        <v>5.1162241072684099E-2</v>
      </c>
      <c r="BE12" s="17"/>
      <c r="BF12" s="17">
        <v>5.2102589689071901E-2</v>
      </c>
      <c r="BG12" s="17"/>
      <c r="BH12" s="17">
        <v>6.7939097856278594E-2</v>
      </c>
      <c r="BI12" s="17"/>
      <c r="BJ12" s="17">
        <v>8.1687624755899704E-2</v>
      </c>
      <c r="BK12" s="17"/>
      <c r="BL12" s="17">
        <v>0.110390079322087</v>
      </c>
      <c r="BM12" s="17">
        <v>1.6826909022836099E-2</v>
      </c>
      <c r="BN12" s="17">
        <v>7.1380855024492706E-2</v>
      </c>
      <c r="BO12" s="17">
        <v>5.49743255643712E-2</v>
      </c>
      <c r="BP12" s="17"/>
      <c r="BQ12" s="17">
        <v>4.28106896881493E-2</v>
      </c>
      <c r="BR12" s="17">
        <v>5.4769588042317997E-2</v>
      </c>
      <c r="BS12" s="17">
        <v>6.1252437748240199E-2</v>
      </c>
      <c r="BT12" s="17">
        <v>7.3846578609636601E-2</v>
      </c>
      <c r="BU12" s="17">
        <v>8.4048439577820294E-2</v>
      </c>
      <c r="BV12" s="17">
        <v>6.8370211117492405E-2</v>
      </c>
      <c r="BW12" s="17"/>
      <c r="BX12" s="17">
        <v>4.1906903846255297E-2</v>
      </c>
      <c r="BY12" s="17">
        <v>4.7028322219048901E-2</v>
      </c>
      <c r="BZ12" s="17">
        <v>5.7210649199745903E-2</v>
      </c>
      <c r="CA12" s="17">
        <v>6.3801157260857194E-2</v>
      </c>
      <c r="CB12" s="17">
        <v>6.6641759416513499E-2</v>
      </c>
      <c r="CC12" s="17">
        <v>7.1959275381714094E-2</v>
      </c>
    </row>
    <row r="13" spans="2:81" x14ac:dyDescent="0.35">
      <c r="B13" s="18" t="s">
        <v>592</v>
      </c>
      <c r="C13" s="17">
        <v>5.9148918056749399E-2</v>
      </c>
      <c r="D13" s="17">
        <v>6.4191544400442294E-2</v>
      </c>
      <c r="E13" s="17">
        <v>5.3601345160150797E-2</v>
      </c>
      <c r="F13" s="17"/>
      <c r="G13" s="17">
        <v>1.5619889026605599E-2</v>
      </c>
      <c r="H13" s="17">
        <v>4.3595214755934697E-2</v>
      </c>
      <c r="I13" s="17">
        <v>5.2167108418923303E-2</v>
      </c>
      <c r="J13" s="17">
        <v>7.0109534530696599E-2</v>
      </c>
      <c r="K13" s="17">
        <v>8.7154561399645197E-2</v>
      </c>
      <c r="L13" s="17">
        <v>7.8685417192414606E-2</v>
      </c>
      <c r="M13" s="17"/>
      <c r="N13" s="17">
        <v>5.1142280161394403E-2</v>
      </c>
      <c r="O13" s="17">
        <v>5.1416498414547498E-2</v>
      </c>
      <c r="P13" s="17">
        <v>6.7005439763473396E-2</v>
      </c>
      <c r="Q13" s="17">
        <v>6.8976032464361403E-2</v>
      </c>
      <c r="R13" s="17"/>
      <c r="S13" s="17">
        <v>2.4384915642184798E-2</v>
      </c>
      <c r="T13" s="17">
        <v>8.6079139843816002E-2</v>
      </c>
      <c r="U13" s="17">
        <v>6.0692089954022102E-2</v>
      </c>
      <c r="V13" s="17">
        <v>5.6556431858177103E-2</v>
      </c>
      <c r="W13" s="17">
        <v>6.7106354835839696E-2</v>
      </c>
      <c r="X13" s="17">
        <v>4.0994694949950103E-2</v>
      </c>
      <c r="Y13" s="17">
        <v>5.7982802679479799E-2</v>
      </c>
      <c r="Z13" s="17">
        <v>4.6174728124936802E-2</v>
      </c>
      <c r="AA13" s="17">
        <v>6.1247231204517097E-2</v>
      </c>
      <c r="AB13" s="17">
        <v>8.3077596922494099E-2</v>
      </c>
      <c r="AC13" s="17">
        <v>7.7653224951384506E-2</v>
      </c>
      <c r="AD13" s="17">
        <v>5.4323429838952698E-2</v>
      </c>
      <c r="AE13" s="17"/>
      <c r="AF13" s="17">
        <v>5.9069066252642098E-2</v>
      </c>
      <c r="AG13" s="17">
        <v>7.5190664497810394E-2</v>
      </c>
      <c r="AH13" s="17">
        <v>8.0606782631558502E-2</v>
      </c>
      <c r="AI13" s="17">
        <v>6.2765635592753902E-2</v>
      </c>
      <c r="AJ13" s="17"/>
      <c r="AK13" s="17">
        <v>2.7437357141180101E-2</v>
      </c>
      <c r="AL13" s="17">
        <v>3.9248623916851202E-2</v>
      </c>
      <c r="AM13" s="17"/>
      <c r="AN13" s="17">
        <v>4.2136279364675698E-2</v>
      </c>
      <c r="AO13" s="17">
        <v>6.2630735660330603E-2</v>
      </c>
      <c r="AP13" s="17">
        <v>5.5701064628317802E-2</v>
      </c>
      <c r="AQ13" s="17">
        <v>6.8740562141308303E-2</v>
      </c>
      <c r="AR13" s="17">
        <v>7.3632489738458706E-2</v>
      </c>
      <c r="AS13" s="17">
        <v>6.9458483515854305E-2</v>
      </c>
      <c r="AT13" s="17"/>
      <c r="AU13" s="17">
        <v>5.8043956834582099E-2</v>
      </c>
      <c r="AV13" s="17">
        <v>5.9933987375506301E-2</v>
      </c>
      <c r="AW13" s="17"/>
      <c r="AX13" s="17">
        <v>8.21878917963135E-2</v>
      </c>
      <c r="AY13" s="17">
        <v>5.3620232764923101E-2</v>
      </c>
      <c r="AZ13" s="17"/>
      <c r="BA13" s="17">
        <v>6.5695705292611997E-2</v>
      </c>
      <c r="BB13" s="17">
        <v>2.42302490615906E-2</v>
      </c>
      <c r="BC13" s="17"/>
      <c r="BD13" s="17">
        <v>4.9329268745744302E-2</v>
      </c>
      <c r="BE13" s="17"/>
      <c r="BF13" s="17">
        <v>5.4674071380086002E-2</v>
      </c>
      <c r="BG13" s="17"/>
      <c r="BH13" s="17">
        <v>6.4304610547906302E-2</v>
      </c>
      <c r="BI13" s="17"/>
      <c r="BJ13" s="17">
        <v>6.0787954288019599E-2</v>
      </c>
      <c r="BK13" s="17"/>
      <c r="BL13" s="17">
        <v>0.19647086955551099</v>
      </c>
      <c r="BM13" s="17">
        <v>6.2455412647854603E-3</v>
      </c>
      <c r="BN13" s="17">
        <v>5.5074586102192999E-2</v>
      </c>
      <c r="BO13" s="17">
        <v>3.1595250265877499E-2</v>
      </c>
      <c r="BP13" s="17"/>
      <c r="BQ13" s="17">
        <v>3.9132195087173999E-2</v>
      </c>
      <c r="BR13" s="17">
        <v>5.46033319394678E-2</v>
      </c>
      <c r="BS13" s="17">
        <v>0.106337172904007</v>
      </c>
      <c r="BT13" s="17">
        <v>5.5543366787602001E-2</v>
      </c>
      <c r="BU13" s="17">
        <v>6.7329438527189298E-2</v>
      </c>
      <c r="BV13" s="17">
        <v>6.9094999906701399E-2</v>
      </c>
      <c r="BW13" s="17"/>
      <c r="BX13" s="17">
        <v>3.4056502963030602E-2</v>
      </c>
      <c r="BY13" s="17">
        <v>4.2933786090870001E-2</v>
      </c>
      <c r="BZ13" s="17">
        <v>8.9459001829802806E-2</v>
      </c>
      <c r="CA13" s="17">
        <v>3.8305935854014803E-2</v>
      </c>
      <c r="CB13" s="17">
        <v>7.6777868960529502E-2</v>
      </c>
      <c r="CC13" s="17">
        <v>0.11933984513076799</v>
      </c>
    </row>
    <row r="14" spans="2:81" x14ac:dyDescent="0.35">
      <c r="B14" s="18" t="s">
        <v>171</v>
      </c>
      <c r="C14" s="17">
        <v>1.9394640349247799E-2</v>
      </c>
      <c r="D14" s="17">
        <v>1.0121462936884601E-2</v>
      </c>
      <c r="E14" s="17">
        <v>2.8542959742779001E-2</v>
      </c>
      <c r="F14" s="17"/>
      <c r="G14" s="17">
        <v>2.7192012548029099E-2</v>
      </c>
      <c r="H14" s="17">
        <v>1.9101053415669901E-2</v>
      </c>
      <c r="I14" s="17">
        <v>2.6036962452026701E-2</v>
      </c>
      <c r="J14" s="17">
        <v>2.4059753824675002E-2</v>
      </c>
      <c r="K14" s="17">
        <v>5.0400156304272097E-3</v>
      </c>
      <c r="L14" s="17">
        <v>1.4896310890234301E-2</v>
      </c>
      <c r="M14" s="17"/>
      <c r="N14" s="17">
        <v>1.32215682171742E-2</v>
      </c>
      <c r="O14" s="17">
        <v>2.0556863780299701E-2</v>
      </c>
      <c r="P14" s="17">
        <v>9.2368407451379995E-3</v>
      </c>
      <c r="Q14" s="17">
        <v>3.4104172041819598E-2</v>
      </c>
      <c r="R14" s="17"/>
      <c r="S14" s="17">
        <v>2.0142859840924E-2</v>
      </c>
      <c r="T14" s="17">
        <v>9.6744945446639793E-3</v>
      </c>
      <c r="U14" s="17">
        <v>2.0589329119396101E-2</v>
      </c>
      <c r="V14" s="17">
        <v>2.0184911947117599E-2</v>
      </c>
      <c r="W14" s="17">
        <v>1.8078358475742299E-2</v>
      </c>
      <c r="X14" s="17">
        <v>2.0957889930938601E-2</v>
      </c>
      <c r="Y14" s="17">
        <v>1.85860411125012E-2</v>
      </c>
      <c r="Z14" s="17">
        <v>1.6757626218401801E-2</v>
      </c>
      <c r="AA14" s="17">
        <v>1.27154233707488E-2</v>
      </c>
      <c r="AB14" s="17">
        <v>2.39159896617866E-2</v>
      </c>
      <c r="AC14" s="17">
        <v>4.5847535368572397E-2</v>
      </c>
      <c r="AD14" s="17">
        <v>2.3360080083598699E-2</v>
      </c>
      <c r="AE14" s="17"/>
      <c r="AF14" s="17">
        <v>1.6398511559517999E-2</v>
      </c>
      <c r="AG14" s="17">
        <v>2.36777053852604E-2</v>
      </c>
      <c r="AH14" s="17">
        <v>5.0515154364830499E-2</v>
      </c>
      <c r="AI14" s="17">
        <v>2.36332977273946E-2</v>
      </c>
      <c r="AJ14" s="17"/>
      <c r="AK14" s="17">
        <v>2.51630557995592E-2</v>
      </c>
      <c r="AL14" s="17">
        <v>2.6018790838876201E-2</v>
      </c>
      <c r="AM14" s="17"/>
      <c r="AN14" s="17">
        <v>1.8826665990190401E-2</v>
      </c>
      <c r="AO14" s="17">
        <v>1.7458629543034201E-2</v>
      </c>
      <c r="AP14" s="17">
        <v>3.15700960924458E-2</v>
      </c>
      <c r="AQ14" s="17">
        <v>2.05265073668249E-2</v>
      </c>
      <c r="AR14" s="17">
        <v>8.8743436003176808E-3</v>
      </c>
      <c r="AS14" s="17">
        <v>2.1128562883346001E-2</v>
      </c>
      <c r="AT14" s="17"/>
      <c r="AU14" s="17">
        <v>1.42786172731031E-2</v>
      </c>
      <c r="AV14" s="17">
        <v>2.53991421649876E-2</v>
      </c>
      <c r="AW14" s="17"/>
      <c r="AX14" s="17">
        <v>3.18773682475837E-2</v>
      </c>
      <c r="AY14" s="17">
        <v>1.6399147801987101E-2</v>
      </c>
      <c r="AZ14" s="17"/>
      <c r="BA14" s="17">
        <v>1.63520168985564E-2</v>
      </c>
      <c r="BB14" s="17">
        <v>3.0536607008544801E-2</v>
      </c>
      <c r="BC14" s="17"/>
      <c r="BD14" s="17">
        <v>1.48553573552103E-2</v>
      </c>
      <c r="BE14" s="17"/>
      <c r="BF14" s="17">
        <v>1.3482310292905199E-2</v>
      </c>
      <c r="BG14" s="17"/>
      <c r="BH14" s="17">
        <v>2.0866886640300598E-2</v>
      </c>
      <c r="BI14" s="17"/>
      <c r="BJ14" s="17">
        <v>2.9475965868297899E-2</v>
      </c>
      <c r="BK14" s="17"/>
      <c r="BL14" s="17">
        <v>4.4487708825569697E-2</v>
      </c>
      <c r="BM14" s="17">
        <v>3.4361953430525598E-3</v>
      </c>
      <c r="BN14" s="17">
        <v>1.24850777495595E-2</v>
      </c>
      <c r="BO14" s="17">
        <v>2.7182096927107401E-2</v>
      </c>
      <c r="BP14" s="17"/>
      <c r="BQ14" s="17">
        <v>1.2162744567261E-2</v>
      </c>
      <c r="BR14" s="17">
        <v>8.8540138864573598E-3</v>
      </c>
      <c r="BS14" s="17">
        <v>1.0343338083277399E-2</v>
      </c>
      <c r="BT14" s="17">
        <v>1.3384176878085701E-2</v>
      </c>
      <c r="BU14" s="17">
        <v>2.6422991145728401E-2</v>
      </c>
      <c r="BV14" s="17">
        <v>3.7849005363645799E-2</v>
      </c>
      <c r="BW14" s="17"/>
      <c r="BX14" s="17">
        <v>1.1809150764336101E-2</v>
      </c>
      <c r="BY14" s="17">
        <v>5.8481207125930298E-3</v>
      </c>
      <c r="BZ14" s="17">
        <v>1.0490522785616701E-2</v>
      </c>
      <c r="CA14" s="17">
        <v>1.22683919360229E-2</v>
      </c>
      <c r="CB14" s="17">
        <v>1.69352549547774E-2</v>
      </c>
      <c r="CC14" s="17">
        <v>4.1672264317865602E-2</v>
      </c>
    </row>
    <row r="15" spans="2:81" x14ac:dyDescent="0.35">
      <c r="B15" s="18" t="s">
        <v>593</v>
      </c>
      <c r="C15" s="21">
        <v>0.64368513942283201</v>
      </c>
      <c r="D15" s="21">
        <v>0.67883180629800099</v>
      </c>
      <c r="E15" s="21">
        <v>0.61046537704302395</v>
      </c>
      <c r="F15" s="21"/>
      <c r="G15" s="21">
        <v>0.69908118978243605</v>
      </c>
      <c r="H15" s="21">
        <v>0.69342491901567904</v>
      </c>
      <c r="I15" s="21">
        <v>0.69467168910924604</v>
      </c>
      <c r="J15" s="21">
        <v>0.63819511248822802</v>
      </c>
      <c r="K15" s="21">
        <v>0.56668318520080196</v>
      </c>
      <c r="L15" s="21">
        <v>0.58106592650815903</v>
      </c>
      <c r="M15" s="21"/>
      <c r="N15" s="21">
        <v>0.72420627500591295</v>
      </c>
      <c r="O15" s="21">
        <v>0.641481129942164</v>
      </c>
      <c r="P15" s="21">
        <v>0.61956460064212904</v>
      </c>
      <c r="Q15" s="21">
        <v>0.58147525274596401</v>
      </c>
      <c r="R15" s="21"/>
      <c r="S15" s="21">
        <v>0.73422821989341902</v>
      </c>
      <c r="T15" s="21">
        <v>0.61755670000010399</v>
      </c>
      <c r="U15" s="21">
        <v>0.63972154095172096</v>
      </c>
      <c r="V15" s="21">
        <v>0.650041396475594</v>
      </c>
      <c r="W15" s="21">
        <v>0.64183128589383898</v>
      </c>
      <c r="X15" s="21">
        <v>0.63193490373593897</v>
      </c>
      <c r="Y15" s="21">
        <v>0.61712633971309805</v>
      </c>
      <c r="Z15" s="21">
        <v>0.63065740259069303</v>
      </c>
      <c r="AA15" s="21">
        <v>0.67231737676036996</v>
      </c>
      <c r="AB15" s="21">
        <v>0.59340218492353503</v>
      </c>
      <c r="AC15" s="21">
        <v>0.56668444343885305</v>
      </c>
      <c r="AD15" s="21">
        <v>0.62786957489219997</v>
      </c>
      <c r="AE15" s="21"/>
      <c r="AF15" s="21">
        <v>0.64764260728659895</v>
      </c>
      <c r="AG15" s="21">
        <v>0.59584183798769097</v>
      </c>
      <c r="AH15" s="21">
        <v>0.55592830878284605</v>
      </c>
      <c r="AI15" s="21">
        <v>0.63417755642654805</v>
      </c>
      <c r="AJ15" s="21"/>
      <c r="AK15" s="21">
        <v>0.71334295892805299</v>
      </c>
      <c r="AL15" s="21">
        <v>0.63823438156538903</v>
      </c>
      <c r="AM15" s="21"/>
      <c r="AN15" s="21">
        <v>0.73006410969035995</v>
      </c>
      <c r="AO15" s="21">
        <v>0.626169791185474</v>
      </c>
      <c r="AP15" s="21">
        <v>0.65120048475984504</v>
      </c>
      <c r="AQ15" s="21">
        <v>0.57617132352983402</v>
      </c>
      <c r="AR15" s="21">
        <v>0.608723584069638</v>
      </c>
      <c r="AS15" s="21">
        <v>0.599729870135006</v>
      </c>
      <c r="AT15" s="21"/>
      <c r="AU15" s="21">
        <v>0.65422205248698695</v>
      </c>
      <c r="AV15" s="21">
        <v>0.630809409620679</v>
      </c>
      <c r="AW15" s="21"/>
      <c r="AX15" s="21">
        <v>0.56674277798407902</v>
      </c>
      <c r="AY15" s="21">
        <v>0.66214907391980704</v>
      </c>
      <c r="AZ15" s="21"/>
      <c r="BA15" s="21">
        <v>0.63103829890656005</v>
      </c>
      <c r="BB15" s="21">
        <v>0.71163019622741197</v>
      </c>
      <c r="BC15" s="21"/>
      <c r="BD15" s="21">
        <v>0.69193320340626496</v>
      </c>
      <c r="BE15" s="21"/>
      <c r="BF15" s="21">
        <v>0.68792191081184395</v>
      </c>
      <c r="BG15" s="21"/>
      <c r="BH15" s="21">
        <v>0.61671141068725999</v>
      </c>
      <c r="BI15" s="21"/>
      <c r="BJ15" s="21">
        <v>0.60968551567184603</v>
      </c>
      <c r="BK15" s="21"/>
      <c r="BL15" s="21">
        <v>0.31612022215567598</v>
      </c>
      <c r="BM15" s="21">
        <v>0.89785497538516101</v>
      </c>
      <c r="BN15" s="21">
        <v>0.60272859516197597</v>
      </c>
      <c r="BO15" s="21">
        <v>0.63467051463180701</v>
      </c>
      <c r="BP15" s="21"/>
      <c r="BQ15" s="21">
        <v>0.72000820065989701</v>
      </c>
      <c r="BR15" s="21">
        <v>0.70261442167180999</v>
      </c>
      <c r="BS15" s="21">
        <v>0.572031953114151</v>
      </c>
      <c r="BT15" s="21">
        <v>0.68298184050542998</v>
      </c>
      <c r="BU15" s="21">
        <v>0.51539399790071805</v>
      </c>
      <c r="BV15" s="21">
        <v>0.52484893309341496</v>
      </c>
      <c r="BW15" s="21"/>
      <c r="BX15" s="21">
        <v>0.73782018273984096</v>
      </c>
      <c r="BY15" s="21">
        <v>0.72425565024912197</v>
      </c>
      <c r="BZ15" s="21">
        <v>0.61234507040514696</v>
      </c>
      <c r="CA15" s="21">
        <v>0.71442695344485696</v>
      </c>
      <c r="CB15" s="21">
        <v>0.57603273451107895</v>
      </c>
      <c r="CC15" s="21">
        <v>0.42649570588393798</v>
      </c>
    </row>
    <row r="16" spans="2:81" x14ac:dyDescent="0.35">
      <c r="B16" s="18" t="s">
        <v>594</v>
      </c>
      <c r="C16" s="21">
        <v>0.11775475635582</v>
      </c>
      <c r="D16" s="21">
        <v>0.116141804970118</v>
      </c>
      <c r="E16" s="21">
        <v>0.11899443343175301</v>
      </c>
      <c r="F16" s="21"/>
      <c r="G16" s="21">
        <v>7.3948980583760399E-2</v>
      </c>
      <c r="H16" s="21">
        <v>8.9055855589920602E-2</v>
      </c>
      <c r="I16" s="21">
        <v>0.103535128623473</v>
      </c>
      <c r="J16" s="21">
        <v>0.116175308015185</v>
      </c>
      <c r="K16" s="21">
        <v>0.166406892226417</v>
      </c>
      <c r="L16" s="21">
        <v>0.150388678694404</v>
      </c>
      <c r="M16" s="21"/>
      <c r="N16" s="21">
        <v>9.8843664739142204E-2</v>
      </c>
      <c r="O16" s="21">
        <v>0.11996171615218</v>
      </c>
      <c r="P16" s="21">
        <v>0.123170973034239</v>
      </c>
      <c r="Q16" s="21">
        <v>0.130237734930402</v>
      </c>
      <c r="R16" s="21"/>
      <c r="S16" s="21">
        <v>7.0817030657108898E-2</v>
      </c>
      <c r="T16" s="21">
        <v>0.15450262720319199</v>
      </c>
      <c r="U16" s="21">
        <v>0.12538538389578699</v>
      </c>
      <c r="V16" s="21">
        <v>0.12353733325739399</v>
      </c>
      <c r="W16" s="21">
        <v>9.7370192027176394E-2</v>
      </c>
      <c r="X16" s="21">
        <v>9.6422676023972906E-2</v>
      </c>
      <c r="Y16" s="21">
        <v>0.10958628165764001</v>
      </c>
      <c r="Z16" s="21">
        <v>0.120419998811004</v>
      </c>
      <c r="AA16" s="21">
        <v>0.11242819574829301</v>
      </c>
      <c r="AB16" s="21">
        <v>0.156432414849627</v>
      </c>
      <c r="AC16" s="21">
        <v>0.15414208267938601</v>
      </c>
      <c r="AD16" s="21">
        <v>0.11249363763716801</v>
      </c>
      <c r="AE16" s="21"/>
      <c r="AF16" s="21">
        <v>0.117229367337691</v>
      </c>
      <c r="AG16" s="21">
        <v>0.13590792900845899</v>
      </c>
      <c r="AH16" s="21">
        <v>0.17087578592116501</v>
      </c>
      <c r="AI16" s="21">
        <v>0.12025177889350699</v>
      </c>
      <c r="AJ16" s="21"/>
      <c r="AK16" s="21">
        <v>6.9224937282985899E-2</v>
      </c>
      <c r="AL16" s="21">
        <v>0.10334979752806001</v>
      </c>
      <c r="AM16" s="21"/>
      <c r="AN16" s="21">
        <v>8.7323776261073197E-2</v>
      </c>
      <c r="AO16" s="21">
        <v>0.11686154205763</v>
      </c>
      <c r="AP16" s="21">
        <v>0.10041903476269499</v>
      </c>
      <c r="AQ16" s="21">
        <v>0.154465779558179</v>
      </c>
      <c r="AR16" s="21">
        <v>0.145263964080072</v>
      </c>
      <c r="AS16" s="21">
        <v>0.12742264738179801</v>
      </c>
      <c r="AT16" s="21"/>
      <c r="AU16" s="21">
        <v>0.11378295438363301</v>
      </c>
      <c r="AV16" s="21">
        <v>0.122505269664376</v>
      </c>
      <c r="AW16" s="21"/>
      <c r="AX16" s="21">
        <v>0.15040577598213301</v>
      </c>
      <c r="AY16" s="21">
        <v>0.109919458915416</v>
      </c>
      <c r="AZ16" s="21"/>
      <c r="BA16" s="21">
        <v>0.128376950610777</v>
      </c>
      <c r="BB16" s="21">
        <v>6.34389891002652E-2</v>
      </c>
      <c r="BC16" s="21"/>
      <c r="BD16" s="21">
        <v>0.100491509818428</v>
      </c>
      <c r="BE16" s="21"/>
      <c r="BF16" s="21">
        <v>0.10677666106915799</v>
      </c>
      <c r="BG16" s="21"/>
      <c r="BH16" s="21">
        <v>0.13224370840418501</v>
      </c>
      <c r="BI16" s="21"/>
      <c r="BJ16" s="21">
        <v>0.142475579043919</v>
      </c>
      <c r="BK16" s="21"/>
      <c r="BL16" s="21">
        <v>0.30686094887759802</v>
      </c>
      <c r="BM16" s="21">
        <v>2.3072450287621501E-2</v>
      </c>
      <c r="BN16" s="21">
        <v>0.126455441126686</v>
      </c>
      <c r="BO16" s="21">
        <v>8.6569575830248699E-2</v>
      </c>
      <c r="BP16" s="21"/>
      <c r="BQ16" s="21">
        <v>8.1942884775323299E-2</v>
      </c>
      <c r="BR16" s="21">
        <v>0.109372919981786</v>
      </c>
      <c r="BS16" s="21">
        <v>0.16758961065224701</v>
      </c>
      <c r="BT16" s="21">
        <v>0.129389945397239</v>
      </c>
      <c r="BU16" s="21">
        <v>0.15137787810500999</v>
      </c>
      <c r="BV16" s="21">
        <v>0.13746521102419401</v>
      </c>
      <c r="BW16" s="21"/>
      <c r="BX16" s="21">
        <v>7.5963406809285802E-2</v>
      </c>
      <c r="BY16" s="21">
        <v>8.9962108309918895E-2</v>
      </c>
      <c r="BZ16" s="21">
        <v>0.14666965102954899</v>
      </c>
      <c r="CA16" s="21">
        <v>0.102107093114872</v>
      </c>
      <c r="CB16" s="21">
        <v>0.143419628377043</v>
      </c>
      <c r="CC16" s="21">
        <v>0.19129912051248199</v>
      </c>
    </row>
    <row r="17" spans="2:81" x14ac:dyDescent="0.35">
      <c r="B17" s="18" t="s">
        <v>288</v>
      </c>
      <c r="C17" s="22">
        <v>0.52593038306701301</v>
      </c>
      <c r="D17" s="22">
        <v>0.56269000132788405</v>
      </c>
      <c r="E17" s="22">
        <v>0.49147094361127103</v>
      </c>
      <c r="F17" s="22"/>
      <c r="G17" s="22">
        <v>0.62513220919867596</v>
      </c>
      <c r="H17" s="22">
        <v>0.60436906342575802</v>
      </c>
      <c r="I17" s="22">
        <v>0.59113656048577301</v>
      </c>
      <c r="J17" s="22">
        <v>0.52201980447304297</v>
      </c>
      <c r="K17" s="22">
        <v>0.400276292974385</v>
      </c>
      <c r="L17" s="22">
        <v>0.43067724781375399</v>
      </c>
      <c r="M17" s="22"/>
      <c r="N17" s="22">
        <v>0.62536261026676998</v>
      </c>
      <c r="O17" s="22">
        <v>0.52151941378998401</v>
      </c>
      <c r="P17" s="22">
        <v>0.49639362760788902</v>
      </c>
      <c r="Q17" s="22">
        <v>0.45123751781556198</v>
      </c>
      <c r="R17" s="22"/>
      <c r="S17" s="22">
        <v>0.66341118923631004</v>
      </c>
      <c r="T17" s="22">
        <v>0.46305407279691202</v>
      </c>
      <c r="U17" s="22">
        <v>0.51433615705593405</v>
      </c>
      <c r="V17" s="22">
        <v>0.52650406321819998</v>
      </c>
      <c r="W17" s="22">
        <v>0.54446109386666197</v>
      </c>
      <c r="X17" s="22">
        <v>0.53551222771196705</v>
      </c>
      <c r="Y17" s="22">
        <v>0.50754005805545699</v>
      </c>
      <c r="Z17" s="22">
        <v>0.51023740377968896</v>
      </c>
      <c r="AA17" s="22">
        <v>0.55988918101207696</v>
      </c>
      <c r="AB17" s="22">
        <v>0.43696977007390703</v>
      </c>
      <c r="AC17" s="22">
        <v>0.41254236075946699</v>
      </c>
      <c r="AD17" s="22">
        <v>0.51537593725503195</v>
      </c>
      <c r="AE17" s="22"/>
      <c r="AF17" s="22">
        <v>0.53041323994890799</v>
      </c>
      <c r="AG17" s="22">
        <v>0.45993390897923198</v>
      </c>
      <c r="AH17" s="22">
        <v>0.38505252286168101</v>
      </c>
      <c r="AI17" s="22">
        <v>0.51392577753304103</v>
      </c>
      <c r="AJ17" s="22"/>
      <c r="AK17" s="22">
        <v>0.64411802164506704</v>
      </c>
      <c r="AL17" s="22">
        <v>0.53488458403732797</v>
      </c>
      <c r="AM17" s="22"/>
      <c r="AN17" s="22">
        <v>0.64274033342928605</v>
      </c>
      <c r="AO17" s="22">
        <v>0.509308249127845</v>
      </c>
      <c r="AP17" s="22">
        <v>0.55078144999714995</v>
      </c>
      <c r="AQ17" s="22">
        <v>0.42170554397165499</v>
      </c>
      <c r="AR17" s="22">
        <v>0.46345961998956697</v>
      </c>
      <c r="AS17" s="22">
        <v>0.47230722275320802</v>
      </c>
      <c r="AT17" s="22"/>
      <c r="AU17" s="22">
        <v>0.540439098103355</v>
      </c>
      <c r="AV17" s="22">
        <v>0.50830413995630397</v>
      </c>
      <c r="AW17" s="22"/>
      <c r="AX17" s="22">
        <v>0.41633700200194601</v>
      </c>
      <c r="AY17" s="22">
        <v>0.55222961500439105</v>
      </c>
      <c r="AZ17" s="22"/>
      <c r="BA17" s="22">
        <v>0.50266134829578302</v>
      </c>
      <c r="BB17" s="22">
        <v>0.64819120712714695</v>
      </c>
      <c r="BC17" s="22"/>
      <c r="BD17" s="22">
        <v>0.59144169358783705</v>
      </c>
      <c r="BE17" s="22"/>
      <c r="BF17" s="22">
        <v>0.581145249742686</v>
      </c>
      <c r="BG17" s="22"/>
      <c r="BH17" s="22">
        <v>0.48446770228307501</v>
      </c>
      <c r="BI17" s="22"/>
      <c r="BJ17" s="22">
        <v>0.46720993662792698</v>
      </c>
      <c r="BK17" s="22"/>
      <c r="BL17" s="22">
        <v>9.2592732780779098E-3</v>
      </c>
      <c r="BM17" s="22">
        <v>0.87478252509753895</v>
      </c>
      <c r="BN17" s="22">
        <v>0.47627315403529003</v>
      </c>
      <c r="BO17" s="22">
        <v>0.54810093880155797</v>
      </c>
      <c r="BP17" s="22"/>
      <c r="BQ17" s="22">
        <v>0.63806531588457305</v>
      </c>
      <c r="BR17" s="22">
        <v>0.59324150169002399</v>
      </c>
      <c r="BS17" s="22">
        <v>0.40444234246190303</v>
      </c>
      <c r="BT17" s="22">
        <v>0.55359189510819196</v>
      </c>
      <c r="BU17" s="22">
        <v>0.36401611979570803</v>
      </c>
      <c r="BV17" s="22">
        <v>0.387383722069221</v>
      </c>
      <c r="BW17" s="22"/>
      <c r="BX17" s="22">
        <v>0.66185677593055603</v>
      </c>
      <c r="BY17" s="22">
        <v>0.63429354193920395</v>
      </c>
      <c r="BZ17" s="22">
        <v>0.46567541937559798</v>
      </c>
      <c r="CA17" s="22">
        <v>0.61231986032998498</v>
      </c>
      <c r="CB17" s="22">
        <v>0.43261310613403597</v>
      </c>
      <c r="CC17" s="22">
        <v>0.23519658537145599</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CC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600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588</v>
      </c>
      <c r="C9" s="17">
        <v>0.16826257751321499</v>
      </c>
      <c r="D9" s="17">
        <v>0.20551389909772</v>
      </c>
      <c r="E9" s="17">
        <v>0.131686083059496</v>
      </c>
      <c r="F9" s="17"/>
      <c r="G9" s="17">
        <v>0.28122579025543099</v>
      </c>
      <c r="H9" s="17">
        <v>0.25345669674500898</v>
      </c>
      <c r="I9" s="17">
        <v>0.17635449743644999</v>
      </c>
      <c r="J9" s="17">
        <v>0.137530493792338</v>
      </c>
      <c r="K9" s="17">
        <v>9.0595625136405206E-2</v>
      </c>
      <c r="L9" s="17">
        <v>9.4454655060231499E-2</v>
      </c>
      <c r="M9" s="17"/>
      <c r="N9" s="17">
        <v>0.22490135819937199</v>
      </c>
      <c r="O9" s="17">
        <v>0.13607835392576101</v>
      </c>
      <c r="P9" s="17">
        <v>0.15300810711792601</v>
      </c>
      <c r="Q9" s="17">
        <v>0.15466546338875001</v>
      </c>
      <c r="R9" s="17"/>
      <c r="S9" s="17">
        <v>0.28620335259270802</v>
      </c>
      <c r="T9" s="17">
        <v>0.110644946530104</v>
      </c>
      <c r="U9" s="17">
        <v>0.162726373826001</v>
      </c>
      <c r="V9" s="17">
        <v>0.146422342882186</v>
      </c>
      <c r="W9" s="17">
        <v>0.166496808842343</v>
      </c>
      <c r="X9" s="17">
        <v>0.154096929517091</v>
      </c>
      <c r="Y9" s="17">
        <v>0.145598555129899</v>
      </c>
      <c r="Z9" s="17">
        <v>0.16766154820614501</v>
      </c>
      <c r="AA9" s="17">
        <v>0.19738870667286601</v>
      </c>
      <c r="AB9" s="17">
        <v>0.141184307622439</v>
      </c>
      <c r="AC9" s="17">
        <v>0.10990670922300801</v>
      </c>
      <c r="AD9" s="17">
        <v>0.12742357218547901</v>
      </c>
      <c r="AE9" s="17"/>
      <c r="AF9" s="17">
        <v>0.176785827928302</v>
      </c>
      <c r="AG9" s="17">
        <v>0.131719464854539</v>
      </c>
      <c r="AH9" s="17">
        <v>0.12177809288100901</v>
      </c>
      <c r="AI9" s="17">
        <v>0.11100961218886</v>
      </c>
      <c r="AJ9" s="17"/>
      <c r="AK9" s="17">
        <v>0.171119802544624</v>
      </c>
      <c r="AL9" s="17">
        <v>0.18818303375826601</v>
      </c>
      <c r="AM9" s="17"/>
      <c r="AN9" s="17">
        <v>0.284387762093323</v>
      </c>
      <c r="AO9" s="17">
        <v>0.13915374218016199</v>
      </c>
      <c r="AP9" s="17">
        <v>0.15032214902683999</v>
      </c>
      <c r="AQ9" s="17">
        <v>0.105494094677688</v>
      </c>
      <c r="AR9" s="17">
        <v>9.6294438028517504E-2</v>
      </c>
      <c r="AS9" s="17">
        <v>0.16141248519595999</v>
      </c>
      <c r="AT9" s="17"/>
      <c r="AU9" s="17">
        <v>0.17104049646518599</v>
      </c>
      <c r="AV9" s="17">
        <v>0.16486352537481599</v>
      </c>
      <c r="AW9" s="17"/>
      <c r="AX9" s="17">
        <v>0.131937521474153</v>
      </c>
      <c r="AY9" s="17">
        <v>0.1769795371017</v>
      </c>
      <c r="AZ9" s="17"/>
      <c r="BA9" s="17">
        <v>0.147793935610224</v>
      </c>
      <c r="BB9" s="17">
        <v>0.27532261916942802</v>
      </c>
      <c r="BC9" s="17"/>
      <c r="BD9" s="17">
        <v>0.212755709157642</v>
      </c>
      <c r="BE9" s="17"/>
      <c r="BF9" s="17">
        <v>0.20382019981890601</v>
      </c>
      <c r="BG9" s="17"/>
      <c r="BH9" s="17">
        <v>0.14042984496400601</v>
      </c>
      <c r="BI9" s="17"/>
      <c r="BJ9" s="17">
        <v>0.143793068583983</v>
      </c>
      <c r="BK9" s="17"/>
      <c r="BL9" s="17">
        <v>4.5622909372717402E-2</v>
      </c>
      <c r="BM9" s="17">
        <v>0.38267800221763298</v>
      </c>
      <c r="BN9" s="17">
        <v>9.4867477057781799E-2</v>
      </c>
      <c r="BO9" s="17">
        <v>0.106694555683925</v>
      </c>
      <c r="BP9" s="17"/>
      <c r="BQ9" s="17">
        <v>0.19332262588136501</v>
      </c>
      <c r="BR9" s="17">
        <v>0.17815544875167799</v>
      </c>
      <c r="BS9" s="17">
        <v>0.140586791405134</v>
      </c>
      <c r="BT9" s="17">
        <v>0.226764216022942</v>
      </c>
      <c r="BU9" s="17">
        <v>0.16203956848925399</v>
      </c>
      <c r="BV9" s="17">
        <v>0.107357127865795</v>
      </c>
      <c r="BW9" s="17"/>
      <c r="BX9" s="17">
        <v>0.225497674406029</v>
      </c>
      <c r="BY9" s="17">
        <v>0.19325049537862099</v>
      </c>
      <c r="BZ9" s="17">
        <v>0.14973066465061499</v>
      </c>
      <c r="CA9" s="17">
        <v>0.230598543584071</v>
      </c>
      <c r="CB9" s="17">
        <v>0.15494552715201901</v>
      </c>
      <c r="CC9" s="17">
        <v>7.3790441174779606E-2</v>
      </c>
    </row>
    <row r="10" spans="2:81" x14ac:dyDescent="0.35">
      <c r="B10" s="18" t="s">
        <v>589</v>
      </c>
      <c r="C10" s="17">
        <v>0.331988433901789</v>
      </c>
      <c r="D10" s="17">
        <v>0.33569736477027501</v>
      </c>
      <c r="E10" s="17">
        <v>0.32712811785608897</v>
      </c>
      <c r="F10" s="17"/>
      <c r="G10" s="17">
        <v>0.350001802283811</v>
      </c>
      <c r="H10" s="17">
        <v>0.34660564603244898</v>
      </c>
      <c r="I10" s="17">
        <v>0.37482542933545498</v>
      </c>
      <c r="J10" s="17">
        <v>0.32403645503288497</v>
      </c>
      <c r="K10" s="17">
        <v>0.31576519714029599</v>
      </c>
      <c r="L10" s="17">
        <v>0.29060826272374002</v>
      </c>
      <c r="M10" s="17"/>
      <c r="N10" s="17">
        <v>0.34711201301866002</v>
      </c>
      <c r="O10" s="17">
        <v>0.35710142949358198</v>
      </c>
      <c r="P10" s="17">
        <v>0.33268403821185799</v>
      </c>
      <c r="Q10" s="17">
        <v>0.28827676108148598</v>
      </c>
      <c r="R10" s="17"/>
      <c r="S10" s="17">
        <v>0.312446319447857</v>
      </c>
      <c r="T10" s="17">
        <v>0.31753743686892599</v>
      </c>
      <c r="U10" s="17">
        <v>0.29886374161858797</v>
      </c>
      <c r="V10" s="17">
        <v>0.30862303604876101</v>
      </c>
      <c r="W10" s="17">
        <v>0.376113297635435</v>
      </c>
      <c r="X10" s="17">
        <v>0.33891759329230098</v>
      </c>
      <c r="Y10" s="17">
        <v>0.33503842501064202</v>
      </c>
      <c r="Z10" s="17">
        <v>0.388736922117842</v>
      </c>
      <c r="AA10" s="17">
        <v>0.32496145953088501</v>
      </c>
      <c r="AB10" s="17">
        <v>0.37811332813468101</v>
      </c>
      <c r="AC10" s="17">
        <v>0.33596060083047302</v>
      </c>
      <c r="AD10" s="17">
        <v>0.31745853587485201</v>
      </c>
      <c r="AE10" s="17"/>
      <c r="AF10" s="17">
        <v>0.32158498661766699</v>
      </c>
      <c r="AG10" s="17">
        <v>0.36608494950014397</v>
      </c>
      <c r="AH10" s="17">
        <v>0.37063101373965601</v>
      </c>
      <c r="AI10" s="17">
        <v>0.30338239563077402</v>
      </c>
      <c r="AJ10" s="17"/>
      <c r="AK10" s="17">
        <v>0.39123717630448301</v>
      </c>
      <c r="AL10" s="17">
        <v>0.29104463681224302</v>
      </c>
      <c r="AM10" s="17"/>
      <c r="AN10" s="17">
        <v>0.35163074655016502</v>
      </c>
      <c r="AO10" s="17">
        <v>0.33329552855955602</v>
      </c>
      <c r="AP10" s="17">
        <v>0.36138633875598802</v>
      </c>
      <c r="AQ10" s="17">
        <v>0.319747706919219</v>
      </c>
      <c r="AR10" s="17">
        <v>0.29394082750141498</v>
      </c>
      <c r="AS10" s="17">
        <v>0.27965779269163399</v>
      </c>
      <c r="AT10" s="17"/>
      <c r="AU10" s="17">
        <v>0.32310939043068398</v>
      </c>
      <c r="AV10" s="17">
        <v>0.34612497822302002</v>
      </c>
      <c r="AW10" s="17"/>
      <c r="AX10" s="17">
        <v>0.29475627339168597</v>
      </c>
      <c r="AY10" s="17">
        <v>0.34092307224644802</v>
      </c>
      <c r="AZ10" s="17"/>
      <c r="BA10" s="17">
        <v>0.33276976156994797</v>
      </c>
      <c r="BB10" s="17">
        <v>0.334070629052099</v>
      </c>
      <c r="BC10" s="17"/>
      <c r="BD10" s="17">
        <v>0.33163189433616302</v>
      </c>
      <c r="BE10" s="17"/>
      <c r="BF10" s="17">
        <v>0.31864202702436001</v>
      </c>
      <c r="BG10" s="17"/>
      <c r="BH10" s="17">
        <v>0.36754850642722398</v>
      </c>
      <c r="BI10" s="17"/>
      <c r="BJ10" s="17">
        <v>0.388422383346817</v>
      </c>
      <c r="BK10" s="17"/>
      <c r="BL10" s="17">
        <v>0.19141835262628701</v>
      </c>
      <c r="BM10" s="17">
        <v>0.410865146086066</v>
      </c>
      <c r="BN10" s="17">
        <v>0.28479252017228002</v>
      </c>
      <c r="BO10" s="17">
        <v>0.38969515722770198</v>
      </c>
      <c r="BP10" s="17"/>
      <c r="BQ10" s="17">
        <v>0.39446766065537298</v>
      </c>
      <c r="BR10" s="17">
        <v>0.32058522071724799</v>
      </c>
      <c r="BS10" s="17">
        <v>0.279713388244137</v>
      </c>
      <c r="BT10" s="17">
        <v>0.319685802415825</v>
      </c>
      <c r="BU10" s="17">
        <v>0.302158515287764</v>
      </c>
      <c r="BV10" s="17">
        <v>0.30606731693219502</v>
      </c>
      <c r="BW10" s="17"/>
      <c r="BX10" s="17">
        <v>0.40093847440309899</v>
      </c>
      <c r="BY10" s="17">
        <v>0.34606739717526502</v>
      </c>
      <c r="BZ10" s="17">
        <v>0.28964447791821202</v>
      </c>
      <c r="CA10" s="17">
        <v>0.35853315593159402</v>
      </c>
      <c r="CB10" s="17">
        <v>0.35385499748936</v>
      </c>
      <c r="CC10" s="17">
        <v>0.236413811959443</v>
      </c>
    </row>
    <row r="11" spans="2:81" x14ac:dyDescent="0.35">
      <c r="B11" s="18" t="s">
        <v>590</v>
      </c>
      <c r="C11" s="17">
        <v>0.31405546683586899</v>
      </c>
      <c r="D11" s="17">
        <v>0.28900023583659801</v>
      </c>
      <c r="E11" s="17">
        <v>0.339511092725087</v>
      </c>
      <c r="F11" s="17"/>
      <c r="G11" s="17">
        <v>0.238736797639646</v>
      </c>
      <c r="H11" s="17">
        <v>0.26340446255966199</v>
      </c>
      <c r="I11" s="17">
        <v>0.29128031354511702</v>
      </c>
      <c r="J11" s="17">
        <v>0.34033702256599302</v>
      </c>
      <c r="K11" s="17">
        <v>0.34658451888950298</v>
      </c>
      <c r="L11" s="17">
        <v>0.38062730509528903</v>
      </c>
      <c r="M11" s="17"/>
      <c r="N11" s="17">
        <v>0.277468120130897</v>
      </c>
      <c r="O11" s="17">
        <v>0.31990577124495101</v>
      </c>
      <c r="P11" s="17">
        <v>0.3195328721829</v>
      </c>
      <c r="Q11" s="17">
        <v>0.342463040922033</v>
      </c>
      <c r="R11" s="17"/>
      <c r="S11" s="17">
        <v>0.27077189114677203</v>
      </c>
      <c r="T11" s="17">
        <v>0.32680311206838297</v>
      </c>
      <c r="U11" s="17">
        <v>0.36040356795515499</v>
      </c>
      <c r="V11" s="17">
        <v>0.355514785757434</v>
      </c>
      <c r="W11" s="17">
        <v>0.28173211774205997</v>
      </c>
      <c r="X11" s="17">
        <v>0.32094387727605</v>
      </c>
      <c r="Y11" s="17">
        <v>0.35209309618430401</v>
      </c>
      <c r="Z11" s="17">
        <v>0.292467561803813</v>
      </c>
      <c r="AA11" s="17">
        <v>0.29903937145753601</v>
      </c>
      <c r="AB11" s="17">
        <v>0.25047347342195703</v>
      </c>
      <c r="AC11" s="17">
        <v>0.31844060245608102</v>
      </c>
      <c r="AD11" s="17">
        <v>0.43340840101675698</v>
      </c>
      <c r="AE11" s="17"/>
      <c r="AF11" s="17">
        <v>0.31867245338943301</v>
      </c>
      <c r="AG11" s="17">
        <v>0.27866894050744001</v>
      </c>
      <c r="AH11" s="17">
        <v>0.273103941990536</v>
      </c>
      <c r="AI11" s="17">
        <v>0.43134493004403401</v>
      </c>
      <c r="AJ11" s="17"/>
      <c r="AK11" s="17">
        <v>0.28263268637282501</v>
      </c>
      <c r="AL11" s="17">
        <v>0.36150272028001401</v>
      </c>
      <c r="AM11" s="17"/>
      <c r="AN11" s="17">
        <v>0.220226795718209</v>
      </c>
      <c r="AO11" s="17">
        <v>0.34171445650058502</v>
      </c>
      <c r="AP11" s="17">
        <v>0.29821856012209802</v>
      </c>
      <c r="AQ11" s="17">
        <v>0.35723454636201302</v>
      </c>
      <c r="AR11" s="17">
        <v>0.38756021875070401</v>
      </c>
      <c r="AS11" s="17">
        <v>0.36680691591860698</v>
      </c>
      <c r="AT11" s="17"/>
      <c r="AU11" s="17">
        <v>0.319612108805439</v>
      </c>
      <c r="AV11" s="17">
        <v>0.30671800790083698</v>
      </c>
      <c r="AW11" s="17"/>
      <c r="AX11" s="17">
        <v>0.35216697636531702</v>
      </c>
      <c r="AY11" s="17">
        <v>0.30490981023820002</v>
      </c>
      <c r="AZ11" s="17"/>
      <c r="BA11" s="17">
        <v>0.32404270734401902</v>
      </c>
      <c r="BB11" s="17">
        <v>0.26210714010179598</v>
      </c>
      <c r="BC11" s="17"/>
      <c r="BD11" s="17">
        <v>0.28955301202501199</v>
      </c>
      <c r="BE11" s="17"/>
      <c r="BF11" s="17">
        <v>0.304427993855301</v>
      </c>
      <c r="BG11" s="17"/>
      <c r="BH11" s="17">
        <v>0.28524198356175101</v>
      </c>
      <c r="BI11" s="17"/>
      <c r="BJ11" s="17">
        <v>0.26870466508746499</v>
      </c>
      <c r="BK11" s="17"/>
      <c r="BL11" s="17">
        <v>0.37527624495706802</v>
      </c>
      <c r="BM11" s="17">
        <v>0.158800075801492</v>
      </c>
      <c r="BN11" s="17">
        <v>0.38116894561387998</v>
      </c>
      <c r="BO11" s="17">
        <v>0.36092444343915397</v>
      </c>
      <c r="BP11" s="17"/>
      <c r="BQ11" s="17">
        <v>0.28673329201557601</v>
      </c>
      <c r="BR11" s="17">
        <v>0.28413212251018999</v>
      </c>
      <c r="BS11" s="17">
        <v>0.36051481883911901</v>
      </c>
      <c r="BT11" s="17">
        <v>0.28666981408523401</v>
      </c>
      <c r="BU11" s="17">
        <v>0.37871075076141097</v>
      </c>
      <c r="BV11" s="17">
        <v>0.32765940575939601</v>
      </c>
      <c r="BW11" s="17"/>
      <c r="BX11" s="17">
        <v>0.25393509679824799</v>
      </c>
      <c r="BY11" s="17">
        <v>0.277392752128513</v>
      </c>
      <c r="BZ11" s="17">
        <v>0.33217185413601702</v>
      </c>
      <c r="CA11" s="17">
        <v>0.28860803506768101</v>
      </c>
      <c r="CB11" s="17">
        <v>0.35037790115096501</v>
      </c>
      <c r="CC11" s="17">
        <v>0.37294824987707698</v>
      </c>
    </row>
    <row r="12" spans="2:81" x14ac:dyDescent="0.35">
      <c r="B12" s="18" t="s">
        <v>591</v>
      </c>
      <c r="C12" s="17">
        <v>9.1893475507367595E-2</v>
      </c>
      <c r="D12" s="17">
        <v>8.5436983007607201E-2</v>
      </c>
      <c r="E12" s="17">
        <v>9.8651224225444797E-2</v>
      </c>
      <c r="F12" s="17"/>
      <c r="G12" s="17">
        <v>5.8344048849200199E-2</v>
      </c>
      <c r="H12" s="17">
        <v>6.3960956941047906E-2</v>
      </c>
      <c r="I12" s="17">
        <v>7.0478656258578104E-2</v>
      </c>
      <c r="J12" s="17">
        <v>9.7462765944657706E-2</v>
      </c>
      <c r="K12" s="17">
        <v>0.122086425309627</v>
      </c>
      <c r="L12" s="17">
        <v>0.12953784538327501</v>
      </c>
      <c r="M12" s="17"/>
      <c r="N12" s="17">
        <v>7.5771129512212904E-2</v>
      </c>
      <c r="O12" s="17">
        <v>9.4383171658522405E-2</v>
      </c>
      <c r="P12" s="17">
        <v>0.103344114252093</v>
      </c>
      <c r="Q12" s="17">
        <v>9.6296616229357104E-2</v>
      </c>
      <c r="R12" s="17"/>
      <c r="S12" s="17">
        <v>5.94168309077013E-2</v>
      </c>
      <c r="T12" s="17">
        <v>0.123311144635675</v>
      </c>
      <c r="U12" s="17">
        <v>0.10450861044158</v>
      </c>
      <c r="V12" s="17">
        <v>8.8016876813488201E-2</v>
      </c>
      <c r="W12" s="17">
        <v>5.9422937625418101E-2</v>
      </c>
      <c r="X12" s="17">
        <v>8.3340358701137998E-2</v>
      </c>
      <c r="Y12" s="17">
        <v>9.0732894447167894E-2</v>
      </c>
      <c r="Z12" s="17">
        <v>8.3720381124271395E-2</v>
      </c>
      <c r="AA12" s="17">
        <v>0.108947303378088</v>
      </c>
      <c r="AB12" s="17">
        <v>0.100109090876533</v>
      </c>
      <c r="AC12" s="17">
        <v>0.119520601371834</v>
      </c>
      <c r="AD12" s="17">
        <v>6.7481951211520799E-2</v>
      </c>
      <c r="AE12" s="17"/>
      <c r="AF12" s="17">
        <v>9.3534465479753803E-2</v>
      </c>
      <c r="AG12" s="17">
        <v>9.5983048627980599E-2</v>
      </c>
      <c r="AH12" s="17">
        <v>0.105875132658843</v>
      </c>
      <c r="AI12" s="17">
        <v>7.6228744318998704E-2</v>
      </c>
      <c r="AJ12" s="17"/>
      <c r="AK12" s="17">
        <v>6.7775878554557203E-2</v>
      </c>
      <c r="AL12" s="17">
        <v>7.7921595923873002E-2</v>
      </c>
      <c r="AM12" s="17"/>
      <c r="AN12" s="17">
        <v>5.8144952668511801E-2</v>
      </c>
      <c r="AO12" s="17">
        <v>9.8746806539016893E-2</v>
      </c>
      <c r="AP12" s="17">
        <v>9.0710194715716799E-2</v>
      </c>
      <c r="AQ12" s="17">
        <v>0.11389082992343</v>
      </c>
      <c r="AR12" s="17">
        <v>0.123450530802754</v>
      </c>
      <c r="AS12" s="17">
        <v>8.0411271114817801E-2</v>
      </c>
      <c r="AT12" s="17"/>
      <c r="AU12" s="17">
        <v>0.100762748266584</v>
      </c>
      <c r="AV12" s="17">
        <v>7.9219293829844606E-2</v>
      </c>
      <c r="AW12" s="17"/>
      <c r="AX12" s="17">
        <v>9.7413327099354199E-2</v>
      </c>
      <c r="AY12" s="17">
        <v>9.05688712669767E-2</v>
      </c>
      <c r="AZ12" s="17"/>
      <c r="BA12" s="17">
        <v>0.10124817456192101</v>
      </c>
      <c r="BB12" s="17">
        <v>4.62100924079758E-2</v>
      </c>
      <c r="BC12" s="17"/>
      <c r="BD12" s="17">
        <v>8.5406949304945801E-2</v>
      </c>
      <c r="BE12" s="17"/>
      <c r="BF12" s="17">
        <v>9.0873878798121005E-2</v>
      </c>
      <c r="BG12" s="17"/>
      <c r="BH12" s="17">
        <v>9.7730998766784899E-2</v>
      </c>
      <c r="BI12" s="17"/>
      <c r="BJ12" s="17">
        <v>0.102588631510674</v>
      </c>
      <c r="BK12" s="17"/>
      <c r="BL12" s="17">
        <v>0.16442017045162599</v>
      </c>
      <c r="BM12" s="17">
        <v>3.2277198260923998E-2</v>
      </c>
      <c r="BN12" s="17">
        <v>0.12631631793197501</v>
      </c>
      <c r="BO12" s="17">
        <v>7.0442721930747798E-2</v>
      </c>
      <c r="BP12" s="17"/>
      <c r="BQ12" s="17">
        <v>6.9735396567379204E-2</v>
      </c>
      <c r="BR12" s="17">
        <v>0.104497629715275</v>
      </c>
      <c r="BS12" s="17">
        <v>0.1115706973214</v>
      </c>
      <c r="BT12" s="17">
        <v>9.6837431564323007E-2</v>
      </c>
      <c r="BU12" s="17">
        <v>7.6472466733560798E-2</v>
      </c>
      <c r="BV12" s="17">
        <v>0.117355658985658</v>
      </c>
      <c r="BW12" s="17"/>
      <c r="BX12" s="17">
        <v>5.9470573297491301E-2</v>
      </c>
      <c r="BY12" s="17">
        <v>9.9055465214587704E-2</v>
      </c>
      <c r="BZ12" s="17">
        <v>0.116741996055408</v>
      </c>
      <c r="CA12" s="17">
        <v>7.3425473245547004E-2</v>
      </c>
      <c r="CB12" s="17">
        <v>8.7914225328616799E-2</v>
      </c>
      <c r="CC12" s="17">
        <v>0.10774570440353599</v>
      </c>
    </row>
    <row r="13" spans="2:81" x14ac:dyDescent="0.35">
      <c r="B13" s="18" t="s">
        <v>592</v>
      </c>
      <c r="C13" s="17">
        <v>6.0535373569839498E-2</v>
      </c>
      <c r="D13" s="17">
        <v>6.0533133234264798E-2</v>
      </c>
      <c r="E13" s="17">
        <v>6.0372817775743201E-2</v>
      </c>
      <c r="F13" s="17"/>
      <c r="G13" s="17">
        <v>3.70756041808823E-2</v>
      </c>
      <c r="H13" s="17">
        <v>4.4143859314333601E-2</v>
      </c>
      <c r="I13" s="17">
        <v>4.87363528535203E-2</v>
      </c>
      <c r="J13" s="17">
        <v>6.3191299418705896E-2</v>
      </c>
      <c r="K13" s="17">
        <v>9.7124100303393704E-2</v>
      </c>
      <c r="L13" s="17">
        <v>7.2342051062952703E-2</v>
      </c>
      <c r="M13" s="17"/>
      <c r="N13" s="17">
        <v>5.1545546856458201E-2</v>
      </c>
      <c r="O13" s="17">
        <v>6.2575581307283898E-2</v>
      </c>
      <c r="P13" s="17">
        <v>6.6002059334019703E-2</v>
      </c>
      <c r="Q13" s="17">
        <v>6.3296553837682096E-2</v>
      </c>
      <c r="R13" s="17"/>
      <c r="S13" s="17">
        <v>3.12411906522338E-2</v>
      </c>
      <c r="T13" s="17">
        <v>9.2267329596525199E-2</v>
      </c>
      <c r="U13" s="17">
        <v>4.9154873634106797E-2</v>
      </c>
      <c r="V13" s="17">
        <v>6.9349597632280199E-2</v>
      </c>
      <c r="W13" s="17">
        <v>8.5037940849001098E-2</v>
      </c>
      <c r="X13" s="17">
        <v>5.3640301457175701E-2</v>
      </c>
      <c r="Y13" s="17">
        <v>4.3390257903644203E-2</v>
      </c>
      <c r="Z13" s="17">
        <v>4.43877793767566E-2</v>
      </c>
      <c r="AA13" s="17">
        <v>4.4108716370092997E-2</v>
      </c>
      <c r="AB13" s="17">
        <v>8.5170530411418102E-2</v>
      </c>
      <c r="AC13" s="17">
        <v>8.117426439731E-2</v>
      </c>
      <c r="AD13" s="17">
        <v>4.6331463642912699E-2</v>
      </c>
      <c r="AE13" s="17"/>
      <c r="AF13" s="17">
        <v>5.8785476786007797E-2</v>
      </c>
      <c r="AG13" s="17">
        <v>7.7754253785305302E-2</v>
      </c>
      <c r="AH13" s="17">
        <v>8.5061037782398596E-2</v>
      </c>
      <c r="AI13" s="17">
        <v>6.2549987254167203E-2</v>
      </c>
      <c r="AJ13" s="17"/>
      <c r="AK13" s="17">
        <v>4.3832523516924897E-2</v>
      </c>
      <c r="AL13" s="17">
        <v>5.22631443911429E-2</v>
      </c>
      <c r="AM13" s="17"/>
      <c r="AN13" s="17">
        <v>5.3944460423039998E-2</v>
      </c>
      <c r="AO13" s="17">
        <v>5.1544786528097401E-2</v>
      </c>
      <c r="AP13" s="17">
        <v>5.7548250352396899E-2</v>
      </c>
      <c r="AQ13" s="17">
        <v>6.9782220792204197E-2</v>
      </c>
      <c r="AR13" s="17">
        <v>7.1931912298507705E-2</v>
      </c>
      <c r="AS13" s="17">
        <v>9.2261696393579604E-2</v>
      </c>
      <c r="AT13" s="17"/>
      <c r="AU13" s="17">
        <v>5.7983243107778998E-2</v>
      </c>
      <c r="AV13" s="17">
        <v>6.2770874010243893E-2</v>
      </c>
      <c r="AW13" s="17"/>
      <c r="AX13" s="17">
        <v>7.2008462099512505E-2</v>
      </c>
      <c r="AY13" s="17">
        <v>5.7782165179446003E-2</v>
      </c>
      <c r="AZ13" s="17"/>
      <c r="BA13" s="17">
        <v>6.3827825936059096E-2</v>
      </c>
      <c r="BB13" s="17">
        <v>3.8158007233835001E-2</v>
      </c>
      <c r="BC13" s="17"/>
      <c r="BD13" s="17">
        <v>5.2418170289955199E-2</v>
      </c>
      <c r="BE13" s="17"/>
      <c r="BF13" s="17">
        <v>5.7728542847984399E-2</v>
      </c>
      <c r="BG13" s="17"/>
      <c r="BH13" s="17">
        <v>6.8272745830460904E-2</v>
      </c>
      <c r="BI13" s="17"/>
      <c r="BJ13" s="17">
        <v>5.3561925378039603E-2</v>
      </c>
      <c r="BK13" s="17"/>
      <c r="BL13" s="17">
        <v>0.17099048068092301</v>
      </c>
      <c r="BM13" s="17">
        <v>6.3254897039225098E-3</v>
      </c>
      <c r="BN13" s="17">
        <v>7.19451731814751E-2</v>
      </c>
      <c r="BO13" s="17">
        <v>3.4537196390171401E-2</v>
      </c>
      <c r="BP13" s="17"/>
      <c r="BQ13" s="17">
        <v>3.1798264463264801E-2</v>
      </c>
      <c r="BR13" s="17">
        <v>8.3713347012773207E-2</v>
      </c>
      <c r="BS13" s="17">
        <v>8.8012229778718698E-2</v>
      </c>
      <c r="BT13" s="17">
        <v>4.86908056033084E-2</v>
      </c>
      <c r="BU13" s="17">
        <v>4.6308499391868201E-2</v>
      </c>
      <c r="BV13" s="17">
        <v>7.6927922242518001E-2</v>
      </c>
      <c r="BW13" s="17"/>
      <c r="BX13" s="17">
        <v>3.7392693960637997E-2</v>
      </c>
      <c r="BY13" s="17">
        <v>5.7756085496680397E-2</v>
      </c>
      <c r="BZ13" s="17">
        <v>9.1448948638958694E-2</v>
      </c>
      <c r="CA13" s="17">
        <v>3.5408303181528399E-2</v>
      </c>
      <c r="CB13" s="17">
        <v>2.8901161007945899E-2</v>
      </c>
      <c r="CC13" s="17">
        <v>0.115332516003241</v>
      </c>
    </row>
    <row r="14" spans="2:81" x14ac:dyDescent="0.35">
      <c r="B14" s="18" t="s">
        <v>171</v>
      </c>
      <c r="C14" s="17">
        <v>3.3264672671920098E-2</v>
      </c>
      <c r="D14" s="17">
        <v>2.3818384053535702E-2</v>
      </c>
      <c r="E14" s="17">
        <v>4.2650664358139703E-2</v>
      </c>
      <c r="F14" s="17"/>
      <c r="G14" s="17">
        <v>3.4615956791029003E-2</v>
      </c>
      <c r="H14" s="17">
        <v>2.8428378407498602E-2</v>
      </c>
      <c r="I14" s="17">
        <v>3.83247505708793E-2</v>
      </c>
      <c r="J14" s="17">
        <v>3.7441963245420699E-2</v>
      </c>
      <c r="K14" s="17">
        <v>2.7844133220775301E-2</v>
      </c>
      <c r="L14" s="17">
        <v>3.2429880674511302E-2</v>
      </c>
      <c r="M14" s="17"/>
      <c r="N14" s="17">
        <v>2.3201832282400098E-2</v>
      </c>
      <c r="O14" s="17">
        <v>2.9955692369899801E-2</v>
      </c>
      <c r="P14" s="17">
        <v>2.5428808901203501E-2</v>
      </c>
      <c r="Q14" s="17">
        <v>5.5001564540691397E-2</v>
      </c>
      <c r="R14" s="17"/>
      <c r="S14" s="17">
        <v>3.9920415252728499E-2</v>
      </c>
      <c r="T14" s="17">
        <v>2.9436030300386901E-2</v>
      </c>
      <c r="U14" s="17">
        <v>2.4342832524570101E-2</v>
      </c>
      <c r="V14" s="17">
        <v>3.20733608658509E-2</v>
      </c>
      <c r="W14" s="17">
        <v>3.11968973057438E-2</v>
      </c>
      <c r="X14" s="17">
        <v>4.9060939756244197E-2</v>
      </c>
      <c r="Y14" s="17">
        <v>3.3146771324342399E-2</v>
      </c>
      <c r="Z14" s="17">
        <v>2.3025807371171401E-2</v>
      </c>
      <c r="AA14" s="17">
        <v>2.5554442590532502E-2</v>
      </c>
      <c r="AB14" s="17">
        <v>4.4949269532972701E-2</v>
      </c>
      <c r="AC14" s="17">
        <v>3.4997221721294103E-2</v>
      </c>
      <c r="AD14" s="17">
        <v>7.8960760684788998E-3</v>
      </c>
      <c r="AE14" s="17"/>
      <c r="AF14" s="17">
        <v>3.06367897988374E-2</v>
      </c>
      <c r="AG14" s="17">
        <v>4.9789342724590901E-2</v>
      </c>
      <c r="AH14" s="17">
        <v>4.35507809475578E-2</v>
      </c>
      <c r="AI14" s="17">
        <v>1.5484330563166501E-2</v>
      </c>
      <c r="AJ14" s="17"/>
      <c r="AK14" s="17">
        <v>4.3401932706586099E-2</v>
      </c>
      <c r="AL14" s="17">
        <v>2.9084868834461701E-2</v>
      </c>
      <c r="AM14" s="17"/>
      <c r="AN14" s="17">
        <v>3.16652825467518E-2</v>
      </c>
      <c r="AO14" s="17">
        <v>3.5544679692583098E-2</v>
      </c>
      <c r="AP14" s="17">
        <v>4.1814507026960102E-2</v>
      </c>
      <c r="AQ14" s="17">
        <v>3.3850601325447198E-2</v>
      </c>
      <c r="AR14" s="17">
        <v>2.68220726181022E-2</v>
      </c>
      <c r="AS14" s="17">
        <v>1.94498386854009E-2</v>
      </c>
      <c r="AT14" s="17"/>
      <c r="AU14" s="17">
        <v>2.74920129243281E-2</v>
      </c>
      <c r="AV14" s="17">
        <v>4.0303320661237999E-2</v>
      </c>
      <c r="AW14" s="17"/>
      <c r="AX14" s="17">
        <v>5.1717439569976799E-2</v>
      </c>
      <c r="AY14" s="17">
        <v>2.8836543967229102E-2</v>
      </c>
      <c r="AZ14" s="17"/>
      <c r="BA14" s="17">
        <v>3.03175949778293E-2</v>
      </c>
      <c r="BB14" s="17">
        <v>4.4131512034866399E-2</v>
      </c>
      <c r="BC14" s="17"/>
      <c r="BD14" s="17">
        <v>2.82342648862824E-2</v>
      </c>
      <c r="BE14" s="17"/>
      <c r="BF14" s="17">
        <v>2.4507357655327799E-2</v>
      </c>
      <c r="BG14" s="17"/>
      <c r="BH14" s="17">
        <v>4.07759204497724E-2</v>
      </c>
      <c r="BI14" s="17"/>
      <c r="BJ14" s="17">
        <v>4.2929326093021802E-2</v>
      </c>
      <c r="BK14" s="17"/>
      <c r="BL14" s="17">
        <v>5.2271841911378701E-2</v>
      </c>
      <c r="BM14" s="17">
        <v>9.0540879299632407E-3</v>
      </c>
      <c r="BN14" s="17">
        <v>4.0909566042607898E-2</v>
      </c>
      <c r="BO14" s="17">
        <v>3.7705925328299097E-2</v>
      </c>
      <c r="BP14" s="17"/>
      <c r="BQ14" s="17">
        <v>2.39427604170423E-2</v>
      </c>
      <c r="BR14" s="17">
        <v>2.89162312928362E-2</v>
      </c>
      <c r="BS14" s="17">
        <v>1.9602074411491199E-2</v>
      </c>
      <c r="BT14" s="17">
        <v>2.13519303083676E-2</v>
      </c>
      <c r="BU14" s="17">
        <v>3.4310199336142398E-2</v>
      </c>
      <c r="BV14" s="17">
        <v>6.4632568214437705E-2</v>
      </c>
      <c r="BW14" s="17"/>
      <c r="BX14" s="17">
        <v>2.2765487134495398E-2</v>
      </c>
      <c r="BY14" s="17">
        <v>2.6477804606332402E-2</v>
      </c>
      <c r="BZ14" s="17">
        <v>2.0262058600789799E-2</v>
      </c>
      <c r="CA14" s="17">
        <v>1.3426488989578199E-2</v>
      </c>
      <c r="CB14" s="17">
        <v>2.4006187871093002E-2</v>
      </c>
      <c r="CC14" s="17">
        <v>9.3769276581922606E-2</v>
      </c>
    </row>
    <row r="15" spans="2:81" x14ac:dyDescent="0.35">
      <c r="B15" s="18" t="s">
        <v>593</v>
      </c>
      <c r="C15" s="21">
        <v>0.50025101141500405</v>
      </c>
      <c r="D15" s="21">
        <v>0.54121126386799501</v>
      </c>
      <c r="E15" s="21">
        <v>0.458814200915585</v>
      </c>
      <c r="F15" s="21"/>
      <c r="G15" s="21">
        <v>0.63122759253924299</v>
      </c>
      <c r="H15" s="21">
        <v>0.60006234277745796</v>
      </c>
      <c r="I15" s="21">
        <v>0.55117992677190497</v>
      </c>
      <c r="J15" s="21">
        <v>0.46156694882522298</v>
      </c>
      <c r="K15" s="21">
        <v>0.40636082227670101</v>
      </c>
      <c r="L15" s="21">
        <v>0.385062917783972</v>
      </c>
      <c r="M15" s="21"/>
      <c r="N15" s="21">
        <v>0.57201337121803197</v>
      </c>
      <c r="O15" s="21">
        <v>0.49317978341934299</v>
      </c>
      <c r="P15" s="21">
        <v>0.485692145329784</v>
      </c>
      <c r="Q15" s="21">
        <v>0.44294222447023601</v>
      </c>
      <c r="R15" s="21"/>
      <c r="S15" s="21">
        <v>0.59864967204056496</v>
      </c>
      <c r="T15" s="21">
        <v>0.42818238339902998</v>
      </c>
      <c r="U15" s="21">
        <v>0.461590115444588</v>
      </c>
      <c r="V15" s="21">
        <v>0.45504537893094599</v>
      </c>
      <c r="W15" s="21">
        <v>0.54261010647777697</v>
      </c>
      <c r="X15" s="21">
        <v>0.49301452280939201</v>
      </c>
      <c r="Y15" s="21">
        <v>0.48063698014054101</v>
      </c>
      <c r="Z15" s="21">
        <v>0.55639847032398704</v>
      </c>
      <c r="AA15" s="21">
        <v>0.52235016620375097</v>
      </c>
      <c r="AB15" s="21">
        <v>0.51929763575711896</v>
      </c>
      <c r="AC15" s="21">
        <v>0.44586731005348101</v>
      </c>
      <c r="AD15" s="21">
        <v>0.44488210806033102</v>
      </c>
      <c r="AE15" s="21"/>
      <c r="AF15" s="21">
        <v>0.49837081454596799</v>
      </c>
      <c r="AG15" s="21">
        <v>0.49780441435468298</v>
      </c>
      <c r="AH15" s="21">
        <v>0.492409106620665</v>
      </c>
      <c r="AI15" s="21">
        <v>0.41439200781963398</v>
      </c>
      <c r="AJ15" s="21"/>
      <c r="AK15" s="21">
        <v>0.56235697884910696</v>
      </c>
      <c r="AL15" s="21">
        <v>0.47922767057050902</v>
      </c>
      <c r="AM15" s="21"/>
      <c r="AN15" s="21">
        <v>0.63601850864348697</v>
      </c>
      <c r="AO15" s="21">
        <v>0.47244927073971799</v>
      </c>
      <c r="AP15" s="21">
        <v>0.51170848778282796</v>
      </c>
      <c r="AQ15" s="21">
        <v>0.425241801596907</v>
      </c>
      <c r="AR15" s="21">
        <v>0.39023526552993199</v>
      </c>
      <c r="AS15" s="21">
        <v>0.44107027788759401</v>
      </c>
      <c r="AT15" s="21"/>
      <c r="AU15" s="21">
        <v>0.49414988689587003</v>
      </c>
      <c r="AV15" s="21">
        <v>0.51098850359783599</v>
      </c>
      <c r="AW15" s="21"/>
      <c r="AX15" s="21">
        <v>0.42669379486583903</v>
      </c>
      <c r="AY15" s="21">
        <v>0.51790260934814802</v>
      </c>
      <c r="AZ15" s="21"/>
      <c r="BA15" s="21">
        <v>0.480563697180171</v>
      </c>
      <c r="BB15" s="21">
        <v>0.60939324822152696</v>
      </c>
      <c r="BC15" s="21"/>
      <c r="BD15" s="21">
        <v>0.54438760349380499</v>
      </c>
      <c r="BE15" s="21"/>
      <c r="BF15" s="21">
        <v>0.52246222684326604</v>
      </c>
      <c r="BG15" s="21"/>
      <c r="BH15" s="21">
        <v>0.50797835139123004</v>
      </c>
      <c r="BI15" s="21"/>
      <c r="BJ15" s="21">
        <v>0.5322154519308</v>
      </c>
      <c r="BK15" s="21"/>
      <c r="BL15" s="21">
        <v>0.23704126199900399</v>
      </c>
      <c r="BM15" s="21">
        <v>0.79354314830369899</v>
      </c>
      <c r="BN15" s="21">
        <v>0.379659997230062</v>
      </c>
      <c r="BO15" s="21">
        <v>0.49638971291162698</v>
      </c>
      <c r="BP15" s="21"/>
      <c r="BQ15" s="21">
        <v>0.58779028653673804</v>
      </c>
      <c r="BR15" s="21">
        <v>0.49874066946892598</v>
      </c>
      <c r="BS15" s="21">
        <v>0.42030017964927002</v>
      </c>
      <c r="BT15" s="21">
        <v>0.54645001843876695</v>
      </c>
      <c r="BU15" s="21">
        <v>0.46419808377701799</v>
      </c>
      <c r="BV15" s="21">
        <v>0.41342444479799001</v>
      </c>
      <c r="BW15" s="21"/>
      <c r="BX15" s="21">
        <v>0.62643614880912801</v>
      </c>
      <c r="BY15" s="21">
        <v>0.53931789255388596</v>
      </c>
      <c r="BZ15" s="21">
        <v>0.43937514256882698</v>
      </c>
      <c r="CA15" s="21">
        <v>0.58913169951566502</v>
      </c>
      <c r="CB15" s="21">
        <v>0.50880052464137904</v>
      </c>
      <c r="CC15" s="21">
        <v>0.31020425313422301</v>
      </c>
    </row>
    <row r="16" spans="2:81" x14ac:dyDescent="0.35">
      <c r="B16" s="18" t="s">
        <v>594</v>
      </c>
      <c r="C16" s="21">
        <v>0.152428849077207</v>
      </c>
      <c r="D16" s="21">
        <v>0.14597011624187201</v>
      </c>
      <c r="E16" s="21">
        <v>0.159024042001188</v>
      </c>
      <c r="F16" s="21"/>
      <c r="G16" s="21">
        <v>9.5419653030082499E-2</v>
      </c>
      <c r="H16" s="21">
        <v>0.108104816255382</v>
      </c>
      <c r="I16" s="21">
        <v>0.11921500911209799</v>
      </c>
      <c r="J16" s="21">
        <v>0.16065406536336399</v>
      </c>
      <c r="K16" s="21">
        <v>0.21921052561302101</v>
      </c>
      <c r="L16" s="21">
        <v>0.201879896446227</v>
      </c>
      <c r="M16" s="21"/>
      <c r="N16" s="21">
        <v>0.127316676368671</v>
      </c>
      <c r="O16" s="21">
        <v>0.156958752965806</v>
      </c>
      <c r="P16" s="21">
        <v>0.16934617358611301</v>
      </c>
      <c r="Q16" s="21">
        <v>0.15959317006703899</v>
      </c>
      <c r="R16" s="21"/>
      <c r="S16" s="21">
        <v>9.0658021559935104E-2</v>
      </c>
      <c r="T16" s="21">
        <v>0.215578474232201</v>
      </c>
      <c r="U16" s="21">
        <v>0.153663484075687</v>
      </c>
      <c r="V16" s="21">
        <v>0.15736647444576801</v>
      </c>
      <c r="W16" s="21">
        <v>0.14446087847441899</v>
      </c>
      <c r="X16" s="21">
        <v>0.136980660158314</v>
      </c>
      <c r="Y16" s="21">
        <v>0.13412315235081201</v>
      </c>
      <c r="Z16" s="21">
        <v>0.128108160501028</v>
      </c>
      <c r="AA16" s="21">
        <v>0.153056019748181</v>
      </c>
      <c r="AB16" s="21">
        <v>0.185279621287951</v>
      </c>
      <c r="AC16" s="21">
        <v>0.200694865769144</v>
      </c>
      <c r="AD16" s="21">
        <v>0.113813414854434</v>
      </c>
      <c r="AE16" s="21"/>
      <c r="AF16" s="21">
        <v>0.15231994226576201</v>
      </c>
      <c r="AG16" s="21">
        <v>0.173737302413286</v>
      </c>
      <c r="AH16" s="21">
        <v>0.190936170441241</v>
      </c>
      <c r="AI16" s="21">
        <v>0.138778731573166</v>
      </c>
      <c r="AJ16" s="21"/>
      <c r="AK16" s="21">
        <v>0.111608402071482</v>
      </c>
      <c r="AL16" s="21">
        <v>0.13018474031501601</v>
      </c>
      <c r="AM16" s="21"/>
      <c r="AN16" s="21">
        <v>0.112089413091552</v>
      </c>
      <c r="AO16" s="21">
        <v>0.15029159306711401</v>
      </c>
      <c r="AP16" s="21">
        <v>0.148258445068114</v>
      </c>
      <c r="AQ16" s="21">
        <v>0.183673050715634</v>
      </c>
      <c r="AR16" s="21">
        <v>0.19538244310126099</v>
      </c>
      <c r="AS16" s="21">
        <v>0.172672967508397</v>
      </c>
      <c r="AT16" s="21"/>
      <c r="AU16" s="21">
        <v>0.15874599137436299</v>
      </c>
      <c r="AV16" s="21">
        <v>0.141990167840088</v>
      </c>
      <c r="AW16" s="21"/>
      <c r="AX16" s="21">
        <v>0.169421789198867</v>
      </c>
      <c r="AY16" s="21">
        <v>0.148351036446423</v>
      </c>
      <c r="AZ16" s="21"/>
      <c r="BA16" s="21">
        <v>0.16507600049797999</v>
      </c>
      <c r="BB16" s="21">
        <v>8.4368099641810801E-2</v>
      </c>
      <c r="BC16" s="21"/>
      <c r="BD16" s="21">
        <v>0.13782511959490101</v>
      </c>
      <c r="BE16" s="21"/>
      <c r="BF16" s="21">
        <v>0.14860242164610499</v>
      </c>
      <c r="BG16" s="21"/>
      <c r="BH16" s="21">
        <v>0.16600374459724601</v>
      </c>
      <c r="BI16" s="21"/>
      <c r="BJ16" s="21">
        <v>0.15615055688871399</v>
      </c>
      <c r="BK16" s="21"/>
      <c r="BL16" s="21">
        <v>0.33541065113254898</v>
      </c>
      <c r="BM16" s="21">
        <v>3.8602687964846498E-2</v>
      </c>
      <c r="BN16" s="21">
        <v>0.19826149111345101</v>
      </c>
      <c r="BO16" s="21">
        <v>0.10497991832091901</v>
      </c>
      <c r="BP16" s="21"/>
      <c r="BQ16" s="21">
        <v>0.101533661030644</v>
      </c>
      <c r="BR16" s="21">
        <v>0.18821097672804801</v>
      </c>
      <c r="BS16" s="21">
        <v>0.19958292710011899</v>
      </c>
      <c r="BT16" s="21">
        <v>0.145528237167631</v>
      </c>
      <c r="BU16" s="21">
        <v>0.12278096612542901</v>
      </c>
      <c r="BV16" s="21">
        <v>0.19428358122817599</v>
      </c>
      <c r="BW16" s="21"/>
      <c r="BX16" s="21">
        <v>9.6863267258129396E-2</v>
      </c>
      <c r="BY16" s="21">
        <v>0.15681155071126801</v>
      </c>
      <c r="BZ16" s="21">
        <v>0.208190944694367</v>
      </c>
      <c r="CA16" s="21">
        <v>0.10883377642707499</v>
      </c>
      <c r="CB16" s="21">
        <v>0.11681538633656301</v>
      </c>
      <c r="CC16" s="21">
        <v>0.22307822040677699</v>
      </c>
    </row>
    <row r="17" spans="2:81" x14ac:dyDescent="0.35">
      <c r="B17" s="18" t="s">
        <v>288</v>
      </c>
      <c r="C17" s="22">
        <v>0.347822162337797</v>
      </c>
      <c r="D17" s="22">
        <v>0.395241147626123</v>
      </c>
      <c r="E17" s="22">
        <v>0.29979015891439698</v>
      </c>
      <c r="F17" s="22"/>
      <c r="G17" s="22">
        <v>0.53580793950915995</v>
      </c>
      <c r="H17" s="22">
        <v>0.49195752652207603</v>
      </c>
      <c r="I17" s="22">
        <v>0.43196491765980699</v>
      </c>
      <c r="J17" s="22">
        <v>0.30091288346185902</v>
      </c>
      <c r="K17" s="22">
        <v>0.18715029666367999</v>
      </c>
      <c r="L17" s="22">
        <v>0.183183021337745</v>
      </c>
      <c r="M17" s="22"/>
      <c r="N17" s="22">
        <v>0.44469669484936097</v>
      </c>
      <c r="O17" s="22">
        <v>0.33622103045353702</v>
      </c>
      <c r="P17" s="22">
        <v>0.31634597174367102</v>
      </c>
      <c r="Q17" s="22">
        <v>0.28334905440319702</v>
      </c>
      <c r="R17" s="22"/>
      <c r="S17" s="22">
        <v>0.50799165048063</v>
      </c>
      <c r="T17" s="22">
        <v>0.212603909166829</v>
      </c>
      <c r="U17" s="22">
        <v>0.30792663136890103</v>
      </c>
      <c r="V17" s="22">
        <v>0.29767890448517798</v>
      </c>
      <c r="W17" s="22">
        <v>0.398149228003358</v>
      </c>
      <c r="X17" s="22">
        <v>0.356033862651078</v>
      </c>
      <c r="Y17" s="22">
        <v>0.346513827789729</v>
      </c>
      <c r="Z17" s="22">
        <v>0.42829030982295901</v>
      </c>
      <c r="AA17" s="22">
        <v>0.36929414645557002</v>
      </c>
      <c r="AB17" s="22">
        <v>0.33401801446916901</v>
      </c>
      <c r="AC17" s="22">
        <v>0.24517244428433699</v>
      </c>
      <c r="AD17" s="22">
        <v>0.33106869320589699</v>
      </c>
      <c r="AE17" s="22"/>
      <c r="AF17" s="22">
        <v>0.34605087228020698</v>
      </c>
      <c r="AG17" s="22">
        <v>0.32406711194139698</v>
      </c>
      <c r="AH17" s="22">
        <v>0.301472936179424</v>
      </c>
      <c r="AI17" s="22">
        <v>0.27561327624646798</v>
      </c>
      <c r="AJ17" s="22"/>
      <c r="AK17" s="22">
        <v>0.45074857677762498</v>
      </c>
      <c r="AL17" s="22">
        <v>0.34904293025549299</v>
      </c>
      <c r="AM17" s="22"/>
      <c r="AN17" s="22">
        <v>0.52392909555193601</v>
      </c>
      <c r="AO17" s="22">
        <v>0.322157677672604</v>
      </c>
      <c r="AP17" s="22">
        <v>0.36345004271471498</v>
      </c>
      <c r="AQ17" s="22">
        <v>0.241568750881273</v>
      </c>
      <c r="AR17" s="22">
        <v>0.194852822428671</v>
      </c>
      <c r="AS17" s="22">
        <v>0.26839731037919701</v>
      </c>
      <c r="AT17" s="22"/>
      <c r="AU17" s="22">
        <v>0.33540389552150601</v>
      </c>
      <c r="AV17" s="22">
        <v>0.36899833575774799</v>
      </c>
      <c r="AW17" s="22"/>
      <c r="AX17" s="22">
        <v>0.257272005666973</v>
      </c>
      <c r="AY17" s="22">
        <v>0.36955157290172502</v>
      </c>
      <c r="AZ17" s="22"/>
      <c r="BA17" s="22">
        <v>0.31548769668219101</v>
      </c>
      <c r="BB17" s="22">
        <v>0.52502514857971605</v>
      </c>
      <c r="BC17" s="22"/>
      <c r="BD17" s="22">
        <v>0.40656248389890398</v>
      </c>
      <c r="BE17" s="22"/>
      <c r="BF17" s="22">
        <v>0.37385980519716</v>
      </c>
      <c r="BG17" s="22"/>
      <c r="BH17" s="22">
        <v>0.341974606793984</v>
      </c>
      <c r="BI17" s="22"/>
      <c r="BJ17" s="22">
        <v>0.37606489504208601</v>
      </c>
      <c r="BK17" s="22"/>
      <c r="BL17" s="22">
        <v>-9.8369389133544802E-2</v>
      </c>
      <c r="BM17" s="22">
        <v>0.75494046033885198</v>
      </c>
      <c r="BN17" s="22">
        <v>0.18139850611661101</v>
      </c>
      <c r="BO17" s="22">
        <v>0.39140979459070802</v>
      </c>
      <c r="BP17" s="22"/>
      <c r="BQ17" s="22">
        <v>0.486256625506094</v>
      </c>
      <c r="BR17" s="22">
        <v>0.31052969274087799</v>
      </c>
      <c r="BS17" s="22">
        <v>0.220717252549152</v>
      </c>
      <c r="BT17" s="22">
        <v>0.40092178127113598</v>
      </c>
      <c r="BU17" s="22">
        <v>0.341417117651589</v>
      </c>
      <c r="BV17" s="22">
        <v>0.21914086356981499</v>
      </c>
      <c r="BW17" s="22"/>
      <c r="BX17" s="22">
        <v>0.52957288155099802</v>
      </c>
      <c r="BY17" s="22">
        <v>0.382506341842618</v>
      </c>
      <c r="BZ17" s="22">
        <v>0.23118419787445901</v>
      </c>
      <c r="CA17" s="22">
        <v>0.48029792308858998</v>
      </c>
      <c r="CB17" s="22">
        <v>0.39198513830481702</v>
      </c>
      <c r="CC17" s="22">
        <v>8.7126032727445901E-2</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CC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601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588</v>
      </c>
      <c r="C9" s="17">
        <v>0.16629188452362401</v>
      </c>
      <c r="D9" s="17">
        <v>0.19839532901344001</v>
      </c>
      <c r="E9" s="17">
        <v>0.134714723819673</v>
      </c>
      <c r="F9" s="17"/>
      <c r="G9" s="17">
        <v>0.28710218545159499</v>
      </c>
      <c r="H9" s="17">
        <v>0.231236192768704</v>
      </c>
      <c r="I9" s="17">
        <v>0.18792367284302799</v>
      </c>
      <c r="J9" s="17">
        <v>0.121461764719811</v>
      </c>
      <c r="K9" s="17">
        <v>0.105312782381545</v>
      </c>
      <c r="L9" s="17">
        <v>9.2977222653890398E-2</v>
      </c>
      <c r="M9" s="17"/>
      <c r="N9" s="17">
        <v>0.20525658073870701</v>
      </c>
      <c r="O9" s="17">
        <v>0.14747617831932799</v>
      </c>
      <c r="P9" s="17">
        <v>0.14464992352296599</v>
      </c>
      <c r="Q9" s="17">
        <v>0.16244829306563</v>
      </c>
      <c r="R9" s="17"/>
      <c r="S9" s="17">
        <v>0.267612514415354</v>
      </c>
      <c r="T9" s="17">
        <v>0.13359622196884999</v>
      </c>
      <c r="U9" s="17">
        <v>0.145838692171158</v>
      </c>
      <c r="V9" s="17">
        <v>0.150136230756687</v>
      </c>
      <c r="W9" s="17">
        <v>0.138623438006656</v>
      </c>
      <c r="X9" s="17">
        <v>0.157516065171806</v>
      </c>
      <c r="Y9" s="17">
        <v>0.154650099130485</v>
      </c>
      <c r="Z9" s="17">
        <v>0.17172280066418699</v>
      </c>
      <c r="AA9" s="17">
        <v>0.17389732700576799</v>
      </c>
      <c r="AB9" s="17">
        <v>0.132787803088741</v>
      </c>
      <c r="AC9" s="17">
        <v>0.14275631932851199</v>
      </c>
      <c r="AD9" s="17">
        <v>0.16473188144721601</v>
      </c>
      <c r="AE9" s="17"/>
      <c r="AF9" s="17">
        <v>0.17209060060130801</v>
      </c>
      <c r="AG9" s="17">
        <v>0.14716272326361701</v>
      </c>
      <c r="AH9" s="17">
        <v>0.131017832190883</v>
      </c>
      <c r="AI9" s="17">
        <v>0.123630514658309</v>
      </c>
      <c r="AJ9" s="17"/>
      <c r="AK9" s="17">
        <v>0.165639295069821</v>
      </c>
      <c r="AL9" s="17">
        <v>0.14165003459385</v>
      </c>
      <c r="AM9" s="17"/>
      <c r="AN9" s="17">
        <v>0.29386560064072398</v>
      </c>
      <c r="AO9" s="17">
        <v>0.13964248859240899</v>
      </c>
      <c r="AP9" s="17">
        <v>0.15120973110583699</v>
      </c>
      <c r="AQ9" s="17">
        <v>9.0112801345446802E-2</v>
      </c>
      <c r="AR9" s="17">
        <v>0.103255862447444</v>
      </c>
      <c r="AS9" s="17">
        <v>0.108932799168706</v>
      </c>
      <c r="AT9" s="17"/>
      <c r="AU9" s="17">
        <v>0.16740207070258101</v>
      </c>
      <c r="AV9" s="17">
        <v>0.16625412772338</v>
      </c>
      <c r="AW9" s="17"/>
      <c r="AX9" s="17">
        <v>0.13217083473062499</v>
      </c>
      <c r="AY9" s="17">
        <v>0.17447994655558399</v>
      </c>
      <c r="AZ9" s="17"/>
      <c r="BA9" s="17">
        <v>0.159804386692181</v>
      </c>
      <c r="BB9" s="17">
        <v>0.20271611497873299</v>
      </c>
      <c r="BC9" s="17"/>
      <c r="BD9" s="17">
        <v>0.20993395683811</v>
      </c>
      <c r="BE9" s="17"/>
      <c r="BF9" s="17">
        <v>0.20451244611626701</v>
      </c>
      <c r="BG9" s="17"/>
      <c r="BH9" s="17">
        <v>0.148668028556179</v>
      </c>
      <c r="BI9" s="17"/>
      <c r="BJ9" s="17">
        <v>0.14124649830910199</v>
      </c>
      <c r="BK9" s="17"/>
      <c r="BL9" s="17">
        <v>3.5060773963355801E-2</v>
      </c>
      <c r="BM9" s="17">
        <v>0.38733039330253599</v>
      </c>
      <c r="BN9" s="17">
        <v>7.5136254297273899E-2</v>
      </c>
      <c r="BO9" s="17">
        <v>0.12216524879422699</v>
      </c>
      <c r="BP9" s="17"/>
      <c r="BQ9" s="17">
        <v>0.19483067673771601</v>
      </c>
      <c r="BR9" s="17">
        <v>0.15858831973621801</v>
      </c>
      <c r="BS9" s="17">
        <v>0.153114755365654</v>
      </c>
      <c r="BT9" s="17">
        <v>0.21804440873368</v>
      </c>
      <c r="BU9" s="17">
        <v>0.145604950515069</v>
      </c>
      <c r="BV9" s="17">
        <v>0.117155059110208</v>
      </c>
      <c r="BW9" s="17"/>
      <c r="BX9" s="17">
        <v>0.22527037558570301</v>
      </c>
      <c r="BY9" s="17">
        <v>0.173981015314183</v>
      </c>
      <c r="BZ9" s="17">
        <v>0.15490311459869599</v>
      </c>
      <c r="CA9" s="17">
        <v>0.217244785670406</v>
      </c>
      <c r="CB9" s="17">
        <v>0.15318173995940099</v>
      </c>
      <c r="CC9" s="17">
        <v>8.6853125688717905E-2</v>
      </c>
    </row>
    <row r="10" spans="2:81" x14ac:dyDescent="0.35">
      <c r="B10" s="18" t="s">
        <v>589</v>
      </c>
      <c r="C10" s="17">
        <v>0.33750459314421399</v>
      </c>
      <c r="D10" s="17">
        <v>0.342221174986162</v>
      </c>
      <c r="E10" s="17">
        <v>0.33353576070070401</v>
      </c>
      <c r="F10" s="17"/>
      <c r="G10" s="17">
        <v>0.34996650914413002</v>
      </c>
      <c r="H10" s="17">
        <v>0.39632117515478099</v>
      </c>
      <c r="I10" s="17">
        <v>0.36236759853429101</v>
      </c>
      <c r="J10" s="17">
        <v>0.34084190348162102</v>
      </c>
      <c r="K10" s="17">
        <v>0.30464718789227901</v>
      </c>
      <c r="L10" s="17">
        <v>0.28047578381799299</v>
      </c>
      <c r="M10" s="17"/>
      <c r="N10" s="17">
        <v>0.35472050484670897</v>
      </c>
      <c r="O10" s="17">
        <v>0.33250294512127698</v>
      </c>
      <c r="P10" s="17">
        <v>0.36472757569850001</v>
      </c>
      <c r="Q10" s="17">
        <v>0.30254132698783898</v>
      </c>
      <c r="R10" s="17"/>
      <c r="S10" s="17">
        <v>0.35379085945361599</v>
      </c>
      <c r="T10" s="17">
        <v>0.303528429922858</v>
      </c>
      <c r="U10" s="17">
        <v>0.35546136607503398</v>
      </c>
      <c r="V10" s="17">
        <v>0.30772564734470598</v>
      </c>
      <c r="W10" s="17">
        <v>0.35819165006023501</v>
      </c>
      <c r="X10" s="17">
        <v>0.34192163892359001</v>
      </c>
      <c r="Y10" s="17">
        <v>0.32210920799830201</v>
      </c>
      <c r="Z10" s="17">
        <v>0.37860303122112299</v>
      </c>
      <c r="AA10" s="17">
        <v>0.34660810318796997</v>
      </c>
      <c r="AB10" s="17">
        <v>0.36698305478735999</v>
      </c>
      <c r="AC10" s="17">
        <v>0.29264681555295902</v>
      </c>
      <c r="AD10" s="17">
        <v>0.32786686856644898</v>
      </c>
      <c r="AE10" s="17"/>
      <c r="AF10" s="17">
        <v>0.331206821820209</v>
      </c>
      <c r="AG10" s="17">
        <v>0.37331897290648403</v>
      </c>
      <c r="AH10" s="17">
        <v>0.335939487791104</v>
      </c>
      <c r="AI10" s="17">
        <v>0.33822156294308903</v>
      </c>
      <c r="AJ10" s="17"/>
      <c r="AK10" s="17">
        <v>0.36470113562976902</v>
      </c>
      <c r="AL10" s="17">
        <v>0.37007209675856001</v>
      </c>
      <c r="AM10" s="17"/>
      <c r="AN10" s="17">
        <v>0.350898694412421</v>
      </c>
      <c r="AO10" s="17">
        <v>0.33174071974839597</v>
      </c>
      <c r="AP10" s="17">
        <v>0.340872425977227</v>
      </c>
      <c r="AQ10" s="17">
        <v>0.34208053814688</v>
      </c>
      <c r="AR10" s="17">
        <v>0.29441871106308098</v>
      </c>
      <c r="AS10" s="17">
        <v>0.37225667931219297</v>
      </c>
      <c r="AT10" s="17"/>
      <c r="AU10" s="17">
        <v>0.33860913779421598</v>
      </c>
      <c r="AV10" s="17">
        <v>0.33728796329698202</v>
      </c>
      <c r="AW10" s="17"/>
      <c r="AX10" s="17">
        <v>0.33454165009573</v>
      </c>
      <c r="AY10" s="17">
        <v>0.33821561351507901</v>
      </c>
      <c r="AZ10" s="17"/>
      <c r="BA10" s="17">
        <v>0.32447968683691902</v>
      </c>
      <c r="BB10" s="17">
        <v>0.40825919178763997</v>
      </c>
      <c r="BC10" s="17"/>
      <c r="BD10" s="17">
        <v>0.34238834661814999</v>
      </c>
      <c r="BE10" s="17"/>
      <c r="BF10" s="17">
        <v>0.32052960170105599</v>
      </c>
      <c r="BG10" s="17"/>
      <c r="BH10" s="17">
        <v>0.38824075693207899</v>
      </c>
      <c r="BI10" s="17"/>
      <c r="BJ10" s="17">
        <v>0.34211151556228703</v>
      </c>
      <c r="BK10" s="17"/>
      <c r="BL10" s="17">
        <v>0.20024543297970801</v>
      </c>
      <c r="BM10" s="17">
        <v>0.42885025523311399</v>
      </c>
      <c r="BN10" s="17">
        <v>0.26636649397464501</v>
      </c>
      <c r="BO10" s="17">
        <v>0.40596682612322998</v>
      </c>
      <c r="BP10" s="17"/>
      <c r="BQ10" s="17">
        <v>0.38449825035888602</v>
      </c>
      <c r="BR10" s="17">
        <v>0.32210229751210101</v>
      </c>
      <c r="BS10" s="17">
        <v>0.29665524681536098</v>
      </c>
      <c r="BT10" s="17">
        <v>0.321078250340599</v>
      </c>
      <c r="BU10" s="17">
        <v>0.36746439488469801</v>
      </c>
      <c r="BV10" s="17">
        <v>0.29743241915659302</v>
      </c>
      <c r="BW10" s="17"/>
      <c r="BX10" s="17">
        <v>0.38981557089338797</v>
      </c>
      <c r="BY10" s="17">
        <v>0.35149247682937501</v>
      </c>
      <c r="BZ10" s="17">
        <v>0.30320161068054502</v>
      </c>
      <c r="CA10" s="17">
        <v>0.33521111154555899</v>
      </c>
      <c r="CB10" s="17">
        <v>0.36998226919913602</v>
      </c>
      <c r="CC10" s="17">
        <v>0.244246423891708</v>
      </c>
    </row>
    <row r="11" spans="2:81" x14ac:dyDescent="0.35">
      <c r="B11" s="18" t="s">
        <v>590</v>
      </c>
      <c r="C11" s="17">
        <v>0.28672623727359597</v>
      </c>
      <c r="D11" s="17">
        <v>0.26251876122239098</v>
      </c>
      <c r="E11" s="17">
        <v>0.31033991694600099</v>
      </c>
      <c r="F11" s="17"/>
      <c r="G11" s="17">
        <v>0.22415767111662799</v>
      </c>
      <c r="H11" s="17">
        <v>0.233825456256853</v>
      </c>
      <c r="I11" s="17">
        <v>0.26495217374876001</v>
      </c>
      <c r="J11" s="17">
        <v>0.30234593354186001</v>
      </c>
      <c r="K11" s="17">
        <v>0.32233951884436302</v>
      </c>
      <c r="L11" s="17">
        <v>0.35243787357578299</v>
      </c>
      <c r="M11" s="17"/>
      <c r="N11" s="17">
        <v>0.24471970570687801</v>
      </c>
      <c r="O11" s="17">
        <v>0.29968784043045799</v>
      </c>
      <c r="P11" s="17">
        <v>0.27656966983247</v>
      </c>
      <c r="Q11" s="17">
        <v>0.326902645046934</v>
      </c>
      <c r="R11" s="17"/>
      <c r="S11" s="17">
        <v>0.22584415545430001</v>
      </c>
      <c r="T11" s="17">
        <v>0.29240356412755197</v>
      </c>
      <c r="U11" s="17">
        <v>0.31557740654959898</v>
      </c>
      <c r="V11" s="17">
        <v>0.32179805994006899</v>
      </c>
      <c r="W11" s="17">
        <v>0.291929059498998</v>
      </c>
      <c r="X11" s="17">
        <v>0.29404754480155498</v>
      </c>
      <c r="Y11" s="17">
        <v>0.30783020126976701</v>
      </c>
      <c r="Z11" s="17">
        <v>0.28430773153772299</v>
      </c>
      <c r="AA11" s="17">
        <v>0.27667378403140502</v>
      </c>
      <c r="AB11" s="17">
        <v>0.28337819457236502</v>
      </c>
      <c r="AC11" s="17">
        <v>0.26966836222144602</v>
      </c>
      <c r="AD11" s="17">
        <v>0.352235079546032</v>
      </c>
      <c r="AE11" s="17"/>
      <c r="AF11" s="17">
        <v>0.28669714324170098</v>
      </c>
      <c r="AG11" s="17">
        <v>0.26393270110545403</v>
      </c>
      <c r="AH11" s="17">
        <v>0.26785349868074398</v>
      </c>
      <c r="AI11" s="17">
        <v>0.37199483730000099</v>
      </c>
      <c r="AJ11" s="17"/>
      <c r="AK11" s="17">
        <v>0.28948930298222297</v>
      </c>
      <c r="AL11" s="17">
        <v>0.28322465270332697</v>
      </c>
      <c r="AM11" s="17"/>
      <c r="AN11" s="17">
        <v>0.21408920024445999</v>
      </c>
      <c r="AO11" s="17">
        <v>0.29866900845538102</v>
      </c>
      <c r="AP11" s="17">
        <v>0.30194409972743202</v>
      </c>
      <c r="AQ11" s="17">
        <v>0.32488649837542</v>
      </c>
      <c r="AR11" s="17">
        <v>0.33076941127414</v>
      </c>
      <c r="AS11" s="17">
        <v>0.320266502262399</v>
      </c>
      <c r="AT11" s="17"/>
      <c r="AU11" s="17">
        <v>0.29079415901106698</v>
      </c>
      <c r="AV11" s="17">
        <v>0.28071424138756101</v>
      </c>
      <c r="AW11" s="17"/>
      <c r="AX11" s="17">
        <v>0.27722818489037998</v>
      </c>
      <c r="AY11" s="17">
        <v>0.28900549428849998</v>
      </c>
      <c r="AZ11" s="17"/>
      <c r="BA11" s="17">
        <v>0.29832234905729299</v>
      </c>
      <c r="BB11" s="17">
        <v>0.22862508466443701</v>
      </c>
      <c r="BC11" s="17"/>
      <c r="BD11" s="17">
        <v>0.26225346759926299</v>
      </c>
      <c r="BE11" s="17"/>
      <c r="BF11" s="17">
        <v>0.27246299902337801</v>
      </c>
      <c r="BG11" s="17"/>
      <c r="BH11" s="17">
        <v>0.25915335897607</v>
      </c>
      <c r="BI11" s="17"/>
      <c r="BJ11" s="17">
        <v>0.26493376883604403</v>
      </c>
      <c r="BK11" s="17"/>
      <c r="BL11" s="17">
        <v>0.33660957824222598</v>
      </c>
      <c r="BM11" s="17">
        <v>0.1353338658372</v>
      </c>
      <c r="BN11" s="17">
        <v>0.37542398159324097</v>
      </c>
      <c r="BO11" s="17">
        <v>0.313920944571005</v>
      </c>
      <c r="BP11" s="17"/>
      <c r="BQ11" s="17">
        <v>0.26160976300043598</v>
      </c>
      <c r="BR11" s="17">
        <v>0.30519233710898203</v>
      </c>
      <c r="BS11" s="17">
        <v>0.29080935730477397</v>
      </c>
      <c r="BT11" s="17">
        <v>0.24578866721043</v>
      </c>
      <c r="BU11" s="17">
        <v>0.24380562042269399</v>
      </c>
      <c r="BV11" s="17">
        <v>0.343512341252181</v>
      </c>
      <c r="BW11" s="17"/>
      <c r="BX11" s="17">
        <v>0.23424147862063699</v>
      </c>
      <c r="BY11" s="17">
        <v>0.29213375464270602</v>
      </c>
      <c r="BZ11" s="17">
        <v>0.30194275949506</v>
      </c>
      <c r="CA11" s="17">
        <v>0.26591112016025198</v>
      </c>
      <c r="CB11" s="17">
        <v>0.25413711476471601</v>
      </c>
      <c r="CC11" s="17">
        <v>0.38049867757685302</v>
      </c>
    </row>
    <row r="12" spans="2:81" x14ac:dyDescent="0.35">
      <c r="B12" s="18" t="s">
        <v>591</v>
      </c>
      <c r="C12" s="17">
        <v>0.113319737659409</v>
      </c>
      <c r="D12" s="17">
        <v>0.106821201333369</v>
      </c>
      <c r="E12" s="17">
        <v>0.119740250303533</v>
      </c>
      <c r="F12" s="17"/>
      <c r="G12" s="17">
        <v>6.30668371189467E-2</v>
      </c>
      <c r="H12" s="17">
        <v>7.4103398925612907E-2</v>
      </c>
      <c r="I12" s="17">
        <v>9.3838103314625401E-2</v>
      </c>
      <c r="J12" s="17">
        <v>0.115660652169098</v>
      </c>
      <c r="K12" s="17">
        <v>0.15567728518357199</v>
      </c>
      <c r="L12" s="17">
        <v>0.16411259070269399</v>
      </c>
      <c r="M12" s="17"/>
      <c r="N12" s="17">
        <v>0.114461323848632</v>
      </c>
      <c r="O12" s="17">
        <v>0.128920817426497</v>
      </c>
      <c r="P12" s="17">
        <v>0.11493184517557201</v>
      </c>
      <c r="Q12" s="17">
        <v>9.3505835215053401E-2</v>
      </c>
      <c r="R12" s="17"/>
      <c r="S12" s="17">
        <v>7.8125236759225197E-2</v>
      </c>
      <c r="T12" s="17">
        <v>0.15440279004458099</v>
      </c>
      <c r="U12" s="17">
        <v>8.9915350720097903E-2</v>
      </c>
      <c r="V12" s="17">
        <v>0.13121321606448</v>
      </c>
      <c r="W12" s="17">
        <v>0.10855281775330899</v>
      </c>
      <c r="X12" s="17">
        <v>9.6308942244263396E-2</v>
      </c>
      <c r="Y12" s="17">
        <v>0.120276897957073</v>
      </c>
      <c r="Z12" s="17">
        <v>9.8052726913713001E-2</v>
      </c>
      <c r="AA12" s="17">
        <v>0.11140520314691001</v>
      </c>
      <c r="AB12" s="17">
        <v>0.112034497736737</v>
      </c>
      <c r="AC12" s="17">
        <v>0.162238081652263</v>
      </c>
      <c r="AD12" s="17">
        <v>0.101566528157404</v>
      </c>
      <c r="AE12" s="17"/>
      <c r="AF12" s="17">
        <v>0.114899709001129</v>
      </c>
      <c r="AG12" s="17">
        <v>0.10959482416774</v>
      </c>
      <c r="AH12" s="17">
        <v>0.133985317506044</v>
      </c>
      <c r="AI12" s="17">
        <v>0.102504266936998</v>
      </c>
      <c r="AJ12" s="17"/>
      <c r="AK12" s="17">
        <v>9.2408106237190202E-2</v>
      </c>
      <c r="AL12" s="17">
        <v>8.7640017740561099E-2</v>
      </c>
      <c r="AM12" s="17"/>
      <c r="AN12" s="17">
        <v>6.2800942631137696E-2</v>
      </c>
      <c r="AO12" s="17">
        <v>0.13245700418494299</v>
      </c>
      <c r="AP12" s="17">
        <v>0.117023128023831</v>
      </c>
      <c r="AQ12" s="17">
        <v>0.12424035708763601</v>
      </c>
      <c r="AR12" s="17">
        <v>0.16881387061384201</v>
      </c>
      <c r="AS12" s="17">
        <v>9.6879000680948402E-2</v>
      </c>
      <c r="AT12" s="17"/>
      <c r="AU12" s="17">
        <v>0.11400565806473099</v>
      </c>
      <c r="AV12" s="17">
        <v>0.112859773044858</v>
      </c>
      <c r="AW12" s="17"/>
      <c r="AX12" s="17">
        <v>0.13540661493603101</v>
      </c>
      <c r="AY12" s="17">
        <v>0.108019527896509</v>
      </c>
      <c r="AZ12" s="17"/>
      <c r="BA12" s="17">
        <v>0.122321840750742</v>
      </c>
      <c r="BB12" s="17">
        <v>6.8498982763943603E-2</v>
      </c>
      <c r="BC12" s="17"/>
      <c r="BD12" s="17">
        <v>0.10456932900216601</v>
      </c>
      <c r="BE12" s="17"/>
      <c r="BF12" s="17">
        <v>0.112832053274481</v>
      </c>
      <c r="BG12" s="17"/>
      <c r="BH12" s="17">
        <v>0.111368399038924</v>
      </c>
      <c r="BI12" s="17"/>
      <c r="BJ12" s="17">
        <v>0.16075527530105099</v>
      </c>
      <c r="BK12" s="17"/>
      <c r="BL12" s="17">
        <v>0.176722731115522</v>
      </c>
      <c r="BM12" s="17">
        <v>2.9414101256664101E-2</v>
      </c>
      <c r="BN12" s="17">
        <v>0.168424013639701</v>
      </c>
      <c r="BO12" s="17">
        <v>0.100003027404416</v>
      </c>
      <c r="BP12" s="17"/>
      <c r="BQ12" s="17">
        <v>9.5241968065336399E-2</v>
      </c>
      <c r="BR12" s="17">
        <v>0.121715417155645</v>
      </c>
      <c r="BS12" s="17">
        <v>0.143444986806916</v>
      </c>
      <c r="BT12" s="17">
        <v>0.137410884877294</v>
      </c>
      <c r="BU12" s="17">
        <v>0.13036273552906599</v>
      </c>
      <c r="BV12" s="17">
        <v>9.6903113550988698E-2</v>
      </c>
      <c r="BW12" s="17"/>
      <c r="BX12" s="17">
        <v>9.1162928793639394E-2</v>
      </c>
      <c r="BY12" s="17">
        <v>0.107461300267178</v>
      </c>
      <c r="BZ12" s="17">
        <v>0.13021191579803301</v>
      </c>
      <c r="CA12" s="17">
        <v>0.116550220568668</v>
      </c>
      <c r="CB12" s="17">
        <v>0.11881645640704901</v>
      </c>
      <c r="CC12" s="17">
        <v>0.114291835163636</v>
      </c>
    </row>
    <row r="13" spans="2:81" x14ac:dyDescent="0.35">
      <c r="B13" s="18" t="s">
        <v>592</v>
      </c>
      <c r="C13" s="17">
        <v>6.6948102925305994E-2</v>
      </c>
      <c r="D13" s="17">
        <v>6.9500271559259794E-2</v>
      </c>
      <c r="E13" s="17">
        <v>6.4323744037437999E-2</v>
      </c>
      <c r="F13" s="17"/>
      <c r="G13" s="17">
        <v>3.7141857041453598E-2</v>
      </c>
      <c r="H13" s="17">
        <v>4.12418598576978E-2</v>
      </c>
      <c r="I13" s="17">
        <v>5.8546263629693999E-2</v>
      </c>
      <c r="J13" s="17">
        <v>8.0228176515565006E-2</v>
      </c>
      <c r="K13" s="17">
        <v>0.102017245902857</v>
      </c>
      <c r="L13" s="17">
        <v>8.0175943057430601E-2</v>
      </c>
      <c r="M13" s="17"/>
      <c r="N13" s="17">
        <v>5.9039546818964998E-2</v>
      </c>
      <c r="O13" s="17">
        <v>6.7014883387248203E-2</v>
      </c>
      <c r="P13" s="17">
        <v>7.5918018931365905E-2</v>
      </c>
      <c r="Q13" s="17">
        <v>6.6634406514027397E-2</v>
      </c>
      <c r="R13" s="17"/>
      <c r="S13" s="17">
        <v>4.5383872767164497E-2</v>
      </c>
      <c r="T13" s="17">
        <v>0.105263010991502</v>
      </c>
      <c r="U13" s="17">
        <v>5.58144715411069E-2</v>
      </c>
      <c r="V13" s="17">
        <v>5.89107356720261E-2</v>
      </c>
      <c r="W13" s="17">
        <v>7.8388859719507806E-2</v>
      </c>
      <c r="X13" s="17">
        <v>6.5293842355646406E-2</v>
      </c>
      <c r="Y13" s="17">
        <v>4.9896883183808603E-2</v>
      </c>
      <c r="Z13" s="17">
        <v>4.5023617921401797E-2</v>
      </c>
      <c r="AA13" s="17">
        <v>7.4698697954262996E-2</v>
      </c>
      <c r="AB13" s="17">
        <v>6.9752795750996993E-2</v>
      </c>
      <c r="AC13" s="17">
        <v>8.6929519141733205E-2</v>
      </c>
      <c r="AD13" s="17">
        <v>3.8187369857761701E-2</v>
      </c>
      <c r="AE13" s="17"/>
      <c r="AF13" s="17">
        <v>6.8290389909489199E-2</v>
      </c>
      <c r="AG13" s="17">
        <v>6.7008701588358102E-2</v>
      </c>
      <c r="AH13" s="17">
        <v>7.5268063020386203E-2</v>
      </c>
      <c r="AI13" s="17">
        <v>4.8056285020643297E-2</v>
      </c>
      <c r="AJ13" s="17"/>
      <c r="AK13" s="17">
        <v>5.5255343451900502E-2</v>
      </c>
      <c r="AL13" s="17">
        <v>8.54979902709255E-2</v>
      </c>
      <c r="AM13" s="17"/>
      <c r="AN13" s="17">
        <v>5.1044195941070701E-2</v>
      </c>
      <c r="AO13" s="17">
        <v>6.5461948316681506E-2</v>
      </c>
      <c r="AP13" s="17">
        <v>5.5530049103145199E-2</v>
      </c>
      <c r="AQ13" s="17">
        <v>9.1322531881155106E-2</v>
      </c>
      <c r="AR13" s="17">
        <v>7.4478848492533806E-2</v>
      </c>
      <c r="AS13" s="17">
        <v>7.9673441342399898E-2</v>
      </c>
      <c r="AT13" s="17"/>
      <c r="AU13" s="17">
        <v>6.3959132661021906E-2</v>
      </c>
      <c r="AV13" s="17">
        <v>6.9154802613458397E-2</v>
      </c>
      <c r="AW13" s="17"/>
      <c r="AX13" s="17">
        <v>7.5121657867503702E-2</v>
      </c>
      <c r="AY13" s="17">
        <v>6.4986686869986696E-2</v>
      </c>
      <c r="AZ13" s="17"/>
      <c r="BA13" s="17">
        <v>6.9036916873995796E-2</v>
      </c>
      <c r="BB13" s="17">
        <v>5.2430394361339998E-2</v>
      </c>
      <c r="BC13" s="17"/>
      <c r="BD13" s="17">
        <v>5.6040487795194598E-2</v>
      </c>
      <c r="BE13" s="17"/>
      <c r="BF13" s="17">
        <v>6.7016223874007394E-2</v>
      </c>
      <c r="BG13" s="17"/>
      <c r="BH13" s="17">
        <v>6.5208091735365403E-2</v>
      </c>
      <c r="BI13" s="17"/>
      <c r="BJ13" s="17">
        <v>4.0880581368954699E-2</v>
      </c>
      <c r="BK13" s="17"/>
      <c r="BL13" s="17">
        <v>0.18770030270226601</v>
      </c>
      <c r="BM13" s="17">
        <v>9.7700291534124194E-3</v>
      </c>
      <c r="BN13" s="17">
        <v>8.3757876841978302E-2</v>
      </c>
      <c r="BO13" s="17">
        <v>3.1852886761983001E-2</v>
      </c>
      <c r="BP13" s="17"/>
      <c r="BQ13" s="17">
        <v>4.2401524174722302E-2</v>
      </c>
      <c r="BR13" s="17">
        <v>7.7042519473571699E-2</v>
      </c>
      <c r="BS13" s="17">
        <v>9.7078246932297704E-2</v>
      </c>
      <c r="BT13" s="17">
        <v>5.3451777379979401E-2</v>
      </c>
      <c r="BU13" s="17">
        <v>7.8166131516262505E-2</v>
      </c>
      <c r="BV13" s="17">
        <v>8.6135179909716503E-2</v>
      </c>
      <c r="BW13" s="17"/>
      <c r="BX13" s="17">
        <v>4.1045436053235601E-2</v>
      </c>
      <c r="BY13" s="17">
        <v>6.1489970993370099E-2</v>
      </c>
      <c r="BZ13" s="17">
        <v>8.8872285195599102E-2</v>
      </c>
      <c r="CA13" s="17">
        <v>4.4128697643991001E-2</v>
      </c>
      <c r="CB13" s="17">
        <v>7.6743900258468695E-2</v>
      </c>
      <c r="CC13" s="17">
        <v>0.111169327020013</v>
      </c>
    </row>
    <row r="14" spans="2:81" x14ac:dyDescent="0.35">
      <c r="B14" s="18" t="s">
        <v>171</v>
      </c>
      <c r="C14" s="17">
        <v>2.9209444473850699E-2</v>
      </c>
      <c r="D14" s="17">
        <v>2.0543261885377799E-2</v>
      </c>
      <c r="E14" s="17">
        <v>3.7345604192650698E-2</v>
      </c>
      <c r="F14" s="17"/>
      <c r="G14" s="17">
        <v>3.8564940127246303E-2</v>
      </c>
      <c r="H14" s="17">
        <v>2.3271917036351099E-2</v>
      </c>
      <c r="I14" s="17">
        <v>3.2372187929601302E-2</v>
      </c>
      <c r="J14" s="17">
        <v>3.9461569572044601E-2</v>
      </c>
      <c r="K14" s="17">
        <v>1.0005979795384499E-2</v>
      </c>
      <c r="L14" s="17">
        <v>2.9820586192208499E-2</v>
      </c>
      <c r="M14" s="17"/>
      <c r="N14" s="17">
        <v>2.1802338040109101E-2</v>
      </c>
      <c r="O14" s="17">
        <v>2.4397335315191102E-2</v>
      </c>
      <c r="P14" s="17">
        <v>2.3202966839126E-2</v>
      </c>
      <c r="Q14" s="17">
        <v>4.7967493170516302E-2</v>
      </c>
      <c r="R14" s="17"/>
      <c r="S14" s="17">
        <v>2.92433611503406E-2</v>
      </c>
      <c r="T14" s="17">
        <v>1.08059829446569E-2</v>
      </c>
      <c r="U14" s="17">
        <v>3.7392712943004502E-2</v>
      </c>
      <c r="V14" s="17">
        <v>3.0216110222032001E-2</v>
      </c>
      <c r="W14" s="17">
        <v>2.43141749612946E-2</v>
      </c>
      <c r="X14" s="17">
        <v>4.4911966503139202E-2</v>
      </c>
      <c r="Y14" s="17">
        <v>4.5236710460564197E-2</v>
      </c>
      <c r="Z14" s="17">
        <v>2.2290091741853101E-2</v>
      </c>
      <c r="AA14" s="17">
        <v>1.6716884673683301E-2</v>
      </c>
      <c r="AB14" s="17">
        <v>3.5063654063799798E-2</v>
      </c>
      <c r="AC14" s="17">
        <v>4.5760902103085997E-2</v>
      </c>
      <c r="AD14" s="17">
        <v>1.54122724251373E-2</v>
      </c>
      <c r="AE14" s="17"/>
      <c r="AF14" s="17">
        <v>2.6815335426164499E-2</v>
      </c>
      <c r="AG14" s="17">
        <v>3.8982076968346997E-2</v>
      </c>
      <c r="AH14" s="17">
        <v>5.5935800810839001E-2</v>
      </c>
      <c r="AI14" s="17">
        <v>1.5592533140959699E-2</v>
      </c>
      <c r="AJ14" s="17"/>
      <c r="AK14" s="17">
        <v>3.2506816629096401E-2</v>
      </c>
      <c r="AL14" s="17">
        <v>3.1915207932776898E-2</v>
      </c>
      <c r="AM14" s="17"/>
      <c r="AN14" s="17">
        <v>2.73013661301869E-2</v>
      </c>
      <c r="AO14" s="17">
        <v>3.2028830702189301E-2</v>
      </c>
      <c r="AP14" s="17">
        <v>3.3420566062527801E-2</v>
      </c>
      <c r="AQ14" s="17">
        <v>2.73572731634627E-2</v>
      </c>
      <c r="AR14" s="17">
        <v>2.82632961089592E-2</v>
      </c>
      <c r="AS14" s="17">
        <v>2.1991577233353599E-2</v>
      </c>
      <c r="AT14" s="17"/>
      <c r="AU14" s="17">
        <v>2.5229841766383002E-2</v>
      </c>
      <c r="AV14" s="17">
        <v>3.37290919337601E-2</v>
      </c>
      <c r="AW14" s="17"/>
      <c r="AX14" s="17">
        <v>4.55310574797302E-2</v>
      </c>
      <c r="AY14" s="17">
        <v>2.5292730874341501E-2</v>
      </c>
      <c r="AZ14" s="17"/>
      <c r="BA14" s="17">
        <v>2.6034819788869901E-2</v>
      </c>
      <c r="BB14" s="17">
        <v>3.9470231443905698E-2</v>
      </c>
      <c r="BC14" s="17"/>
      <c r="BD14" s="17">
        <v>2.48144121471158E-2</v>
      </c>
      <c r="BE14" s="17"/>
      <c r="BF14" s="17">
        <v>2.2646676010811599E-2</v>
      </c>
      <c r="BG14" s="17"/>
      <c r="BH14" s="17">
        <v>2.7361364761381402E-2</v>
      </c>
      <c r="BI14" s="17"/>
      <c r="BJ14" s="17">
        <v>5.0072360622561998E-2</v>
      </c>
      <c r="BK14" s="17"/>
      <c r="BL14" s="17">
        <v>6.3661180996921599E-2</v>
      </c>
      <c r="BM14" s="17">
        <v>9.3013552170730495E-3</v>
      </c>
      <c r="BN14" s="17">
        <v>3.0891379653160099E-2</v>
      </c>
      <c r="BO14" s="17">
        <v>2.6091066345139E-2</v>
      </c>
      <c r="BP14" s="17"/>
      <c r="BQ14" s="17">
        <v>2.1417817662902499E-2</v>
      </c>
      <c r="BR14" s="17">
        <v>1.5359109013481099E-2</v>
      </c>
      <c r="BS14" s="17">
        <v>1.8897406774997402E-2</v>
      </c>
      <c r="BT14" s="17">
        <v>2.4226011458018001E-2</v>
      </c>
      <c r="BU14" s="17">
        <v>3.4596167132210101E-2</v>
      </c>
      <c r="BV14" s="17">
        <v>5.8861887020311997E-2</v>
      </c>
      <c r="BW14" s="17"/>
      <c r="BX14" s="17">
        <v>1.8464210053397202E-2</v>
      </c>
      <c r="BY14" s="17">
        <v>1.3441481953187199E-2</v>
      </c>
      <c r="BZ14" s="17">
        <v>2.0868314232067298E-2</v>
      </c>
      <c r="CA14" s="17">
        <v>2.0954064411123501E-2</v>
      </c>
      <c r="CB14" s="17">
        <v>2.7138519411228999E-2</v>
      </c>
      <c r="CC14" s="17">
        <v>6.2940610659072305E-2</v>
      </c>
    </row>
    <row r="15" spans="2:81" x14ac:dyDescent="0.35">
      <c r="B15" s="18" t="s">
        <v>593</v>
      </c>
      <c r="C15" s="21">
        <v>0.50379647766783797</v>
      </c>
      <c r="D15" s="21">
        <v>0.54061650399960204</v>
      </c>
      <c r="E15" s="21">
        <v>0.46825048452037699</v>
      </c>
      <c r="F15" s="21"/>
      <c r="G15" s="21">
        <v>0.63706869459572502</v>
      </c>
      <c r="H15" s="21">
        <v>0.62755736792348504</v>
      </c>
      <c r="I15" s="21">
        <v>0.55029127137731904</v>
      </c>
      <c r="J15" s="21">
        <v>0.46230366820143198</v>
      </c>
      <c r="K15" s="21">
        <v>0.40995997027382403</v>
      </c>
      <c r="L15" s="21">
        <v>0.37345300647188401</v>
      </c>
      <c r="M15" s="21"/>
      <c r="N15" s="21">
        <v>0.55997708558541603</v>
      </c>
      <c r="O15" s="21">
        <v>0.479979123440606</v>
      </c>
      <c r="P15" s="21">
        <v>0.50937749922146602</v>
      </c>
      <c r="Q15" s="21">
        <v>0.464989620053469</v>
      </c>
      <c r="R15" s="21"/>
      <c r="S15" s="21">
        <v>0.62140337386896904</v>
      </c>
      <c r="T15" s="21">
        <v>0.43712465189170802</v>
      </c>
      <c r="U15" s="21">
        <v>0.50130005824619195</v>
      </c>
      <c r="V15" s="21">
        <v>0.45786187810139301</v>
      </c>
      <c r="W15" s="21">
        <v>0.49681508806689101</v>
      </c>
      <c r="X15" s="21">
        <v>0.49943770409539601</v>
      </c>
      <c r="Y15" s="21">
        <v>0.476759307128787</v>
      </c>
      <c r="Z15" s="21">
        <v>0.55032583188531004</v>
      </c>
      <c r="AA15" s="21">
        <v>0.52050543019373896</v>
      </c>
      <c r="AB15" s="21">
        <v>0.49977085787610198</v>
      </c>
      <c r="AC15" s="21">
        <v>0.43540313488147098</v>
      </c>
      <c r="AD15" s="21">
        <v>0.49259875001366499</v>
      </c>
      <c r="AE15" s="21"/>
      <c r="AF15" s="21">
        <v>0.50329742242151698</v>
      </c>
      <c r="AG15" s="21">
        <v>0.52048169617010098</v>
      </c>
      <c r="AH15" s="21">
        <v>0.46695731998198697</v>
      </c>
      <c r="AI15" s="21">
        <v>0.46185207760139801</v>
      </c>
      <c r="AJ15" s="21"/>
      <c r="AK15" s="21">
        <v>0.53034043069959003</v>
      </c>
      <c r="AL15" s="21">
        <v>0.51172213135240996</v>
      </c>
      <c r="AM15" s="21"/>
      <c r="AN15" s="21">
        <v>0.64476429505314503</v>
      </c>
      <c r="AO15" s="21">
        <v>0.47138320834080499</v>
      </c>
      <c r="AP15" s="21">
        <v>0.49208215708306302</v>
      </c>
      <c r="AQ15" s="21">
        <v>0.43219333949232602</v>
      </c>
      <c r="AR15" s="21">
        <v>0.39767457351052499</v>
      </c>
      <c r="AS15" s="21">
        <v>0.48118947848089899</v>
      </c>
      <c r="AT15" s="21"/>
      <c r="AU15" s="21">
        <v>0.50601120849679704</v>
      </c>
      <c r="AV15" s="21">
        <v>0.50354209102036296</v>
      </c>
      <c r="AW15" s="21"/>
      <c r="AX15" s="21">
        <v>0.46671248482635502</v>
      </c>
      <c r="AY15" s="21">
        <v>0.51269556007066297</v>
      </c>
      <c r="AZ15" s="21"/>
      <c r="BA15" s="21">
        <v>0.48428407352910002</v>
      </c>
      <c r="BB15" s="21">
        <v>0.61097530676637302</v>
      </c>
      <c r="BC15" s="21"/>
      <c r="BD15" s="21">
        <v>0.55232230345625999</v>
      </c>
      <c r="BE15" s="21"/>
      <c r="BF15" s="21">
        <v>0.525042047817322</v>
      </c>
      <c r="BG15" s="21"/>
      <c r="BH15" s="21">
        <v>0.53690878548825804</v>
      </c>
      <c r="BI15" s="21"/>
      <c r="BJ15" s="21">
        <v>0.48335801387138899</v>
      </c>
      <c r="BK15" s="21"/>
      <c r="BL15" s="21">
        <v>0.23530620694306301</v>
      </c>
      <c r="BM15" s="21">
        <v>0.81618064853565098</v>
      </c>
      <c r="BN15" s="21">
        <v>0.34150274827191901</v>
      </c>
      <c r="BO15" s="21">
        <v>0.52813207491745695</v>
      </c>
      <c r="BP15" s="21"/>
      <c r="BQ15" s="21">
        <v>0.579328927096602</v>
      </c>
      <c r="BR15" s="21">
        <v>0.48069061724832002</v>
      </c>
      <c r="BS15" s="21">
        <v>0.44977000218101498</v>
      </c>
      <c r="BT15" s="21">
        <v>0.53912265907427903</v>
      </c>
      <c r="BU15" s="21">
        <v>0.51306934539976701</v>
      </c>
      <c r="BV15" s="21">
        <v>0.41458747826680098</v>
      </c>
      <c r="BW15" s="21"/>
      <c r="BX15" s="21">
        <v>0.61508594647909098</v>
      </c>
      <c r="BY15" s="21">
        <v>0.52547349214355799</v>
      </c>
      <c r="BZ15" s="21">
        <v>0.45810472527924001</v>
      </c>
      <c r="CA15" s="21">
        <v>0.552455897215965</v>
      </c>
      <c r="CB15" s="21">
        <v>0.523164009158537</v>
      </c>
      <c r="CC15" s="21">
        <v>0.33109954958042598</v>
      </c>
    </row>
    <row r="16" spans="2:81" x14ac:dyDescent="0.35">
      <c r="B16" s="18" t="s">
        <v>594</v>
      </c>
      <c r="C16" s="21">
        <v>0.18026784058471501</v>
      </c>
      <c r="D16" s="21">
        <v>0.17632147289262901</v>
      </c>
      <c r="E16" s="21">
        <v>0.18406399434097101</v>
      </c>
      <c r="F16" s="21"/>
      <c r="G16" s="21">
        <v>0.1002086941604</v>
      </c>
      <c r="H16" s="21">
        <v>0.11534525878331101</v>
      </c>
      <c r="I16" s="21">
        <v>0.15238436694431901</v>
      </c>
      <c r="J16" s="21">
        <v>0.19588882868466301</v>
      </c>
      <c r="K16" s="21">
        <v>0.25769453108642898</v>
      </c>
      <c r="L16" s="21">
        <v>0.24428853376012499</v>
      </c>
      <c r="M16" s="21"/>
      <c r="N16" s="21">
        <v>0.17350087066759701</v>
      </c>
      <c r="O16" s="21">
        <v>0.19593570081374601</v>
      </c>
      <c r="P16" s="21">
        <v>0.19084986410693699</v>
      </c>
      <c r="Q16" s="21">
        <v>0.16014024172908101</v>
      </c>
      <c r="R16" s="21"/>
      <c r="S16" s="21">
        <v>0.12350910952639001</v>
      </c>
      <c r="T16" s="21">
        <v>0.259665801036083</v>
      </c>
      <c r="U16" s="21">
        <v>0.14572982226120501</v>
      </c>
      <c r="V16" s="21">
        <v>0.19012395173650601</v>
      </c>
      <c r="W16" s="21">
        <v>0.18694167747281701</v>
      </c>
      <c r="X16" s="21">
        <v>0.16160278459991001</v>
      </c>
      <c r="Y16" s="21">
        <v>0.170173781140881</v>
      </c>
      <c r="Z16" s="21">
        <v>0.143076344835115</v>
      </c>
      <c r="AA16" s="21">
        <v>0.186103901101173</v>
      </c>
      <c r="AB16" s="21">
        <v>0.18178729348773401</v>
      </c>
      <c r="AC16" s="21">
        <v>0.249167600793997</v>
      </c>
      <c r="AD16" s="21">
        <v>0.139753898015165</v>
      </c>
      <c r="AE16" s="21"/>
      <c r="AF16" s="21">
        <v>0.18319009891061799</v>
      </c>
      <c r="AG16" s="21">
        <v>0.176603525756099</v>
      </c>
      <c r="AH16" s="21">
        <v>0.20925338052643</v>
      </c>
      <c r="AI16" s="21">
        <v>0.15056055195764101</v>
      </c>
      <c r="AJ16" s="21"/>
      <c r="AK16" s="21">
        <v>0.14766344968909101</v>
      </c>
      <c r="AL16" s="21">
        <v>0.17313800801148699</v>
      </c>
      <c r="AM16" s="21"/>
      <c r="AN16" s="21">
        <v>0.113845138572208</v>
      </c>
      <c r="AO16" s="21">
        <v>0.197918952501624</v>
      </c>
      <c r="AP16" s="21">
        <v>0.17255317712697699</v>
      </c>
      <c r="AQ16" s="21">
        <v>0.215562888968791</v>
      </c>
      <c r="AR16" s="21">
        <v>0.24329271910637601</v>
      </c>
      <c r="AS16" s="21">
        <v>0.17655244202334799</v>
      </c>
      <c r="AT16" s="21"/>
      <c r="AU16" s="21">
        <v>0.177964790725753</v>
      </c>
      <c r="AV16" s="21">
        <v>0.182014575658316</v>
      </c>
      <c r="AW16" s="21"/>
      <c r="AX16" s="21">
        <v>0.210528272803535</v>
      </c>
      <c r="AY16" s="21">
        <v>0.173006214766495</v>
      </c>
      <c r="AZ16" s="21"/>
      <c r="BA16" s="21">
        <v>0.191358757624737</v>
      </c>
      <c r="BB16" s="21">
        <v>0.120929377125284</v>
      </c>
      <c r="BC16" s="21"/>
      <c r="BD16" s="21">
        <v>0.160609816797361</v>
      </c>
      <c r="BE16" s="21"/>
      <c r="BF16" s="21">
        <v>0.179848277148488</v>
      </c>
      <c r="BG16" s="21"/>
      <c r="BH16" s="21">
        <v>0.17657649077429</v>
      </c>
      <c r="BI16" s="21"/>
      <c r="BJ16" s="21">
        <v>0.201635856670006</v>
      </c>
      <c r="BK16" s="21"/>
      <c r="BL16" s="21">
        <v>0.36442303381778801</v>
      </c>
      <c r="BM16" s="21">
        <v>3.9184130410076498E-2</v>
      </c>
      <c r="BN16" s="21">
        <v>0.25218189048167999</v>
      </c>
      <c r="BO16" s="21">
        <v>0.131855914166399</v>
      </c>
      <c r="BP16" s="21"/>
      <c r="BQ16" s="21">
        <v>0.13764349224005901</v>
      </c>
      <c r="BR16" s="21">
        <v>0.19875793662921701</v>
      </c>
      <c r="BS16" s="21">
        <v>0.240523233739214</v>
      </c>
      <c r="BT16" s="21">
        <v>0.190862662257274</v>
      </c>
      <c r="BU16" s="21">
        <v>0.208528867045328</v>
      </c>
      <c r="BV16" s="21">
        <v>0.18303829346070499</v>
      </c>
      <c r="BW16" s="21"/>
      <c r="BX16" s="21">
        <v>0.13220836484687501</v>
      </c>
      <c r="BY16" s="21">
        <v>0.16895127126054801</v>
      </c>
      <c r="BZ16" s="21">
        <v>0.21908420099363199</v>
      </c>
      <c r="CA16" s="21">
        <v>0.16067891821265901</v>
      </c>
      <c r="CB16" s="21">
        <v>0.19556035666551699</v>
      </c>
      <c r="CC16" s="21">
        <v>0.22546116218364901</v>
      </c>
    </row>
    <row r="17" spans="2:81" x14ac:dyDescent="0.35">
      <c r="B17" s="18" t="s">
        <v>288</v>
      </c>
      <c r="C17" s="22">
        <v>0.32352863708312302</v>
      </c>
      <c r="D17" s="22">
        <v>0.36429503110697398</v>
      </c>
      <c r="E17" s="22">
        <v>0.284186490179406</v>
      </c>
      <c r="F17" s="22"/>
      <c r="G17" s="22">
        <v>0.536860000435325</v>
      </c>
      <c r="H17" s="22">
        <v>0.51221210914017401</v>
      </c>
      <c r="I17" s="22">
        <v>0.39790690443299997</v>
      </c>
      <c r="J17" s="22">
        <v>0.26641483951676898</v>
      </c>
      <c r="K17" s="22">
        <v>0.15226543918739499</v>
      </c>
      <c r="L17" s="22">
        <v>0.12916447271175899</v>
      </c>
      <c r="M17" s="22"/>
      <c r="N17" s="22">
        <v>0.38647621491781903</v>
      </c>
      <c r="O17" s="22">
        <v>0.28404342262686</v>
      </c>
      <c r="P17" s="22">
        <v>0.31852763511452897</v>
      </c>
      <c r="Q17" s="22">
        <v>0.30484937832438802</v>
      </c>
      <c r="R17" s="22"/>
      <c r="S17" s="22">
        <v>0.49789426434258</v>
      </c>
      <c r="T17" s="22">
        <v>0.17745885085562499</v>
      </c>
      <c r="U17" s="22">
        <v>0.35557023598498699</v>
      </c>
      <c r="V17" s="22">
        <v>0.26773792636488702</v>
      </c>
      <c r="W17" s="22">
        <v>0.30987341059407397</v>
      </c>
      <c r="X17" s="22">
        <v>0.337834919495486</v>
      </c>
      <c r="Y17" s="22">
        <v>0.306585525987906</v>
      </c>
      <c r="Z17" s="22">
        <v>0.40724948705019498</v>
      </c>
      <c r="AA17" s="22">
        <v>0.33440152909256599</v>
      </c>
      <c r="AB17" s="22">
        <v>0.317983564388368</v>
      </c>
      <c r="AC17" s="22">
        <v>0.18623553408747501</v>
      </c>
      <c r="AD17" s="22">
        <v>0.35284485199850002</v>
      </c>
      <c r="AE17" s="22"/>
      <c r="AF17" s="22">
        <v>0.32010732351089899</v>
      </c>
      <c r="AG17" s="22">
        <v>0.34387817041400198</v>
      </c>
      <c r="AH17" s="22">
        <v>0.25770393945555597</v>
      </c>
      <c r="AI17" s="22">
        <v>0.31129152564375701</v>
      </c>
      <c r="AJ17" s="22"/>
      <c r="AK17" s="22">
        <v>0.38267698101049902</v>
      </c>
      <c r="AL17" s="22">
        <v>0.33858412334092303</v>
      </c>
      <c r="AM17" s="22"/>
      <c r="AN17" s="22">
        <v>0.53091915648093702</v>
      </c>
      <c r="AO17" s="22">
        <v>0.27346425583918099</v>
      </c>
      <c r="AP17" s="22">
        <v>0.31952897995608698</v>
      </c>
      <c r="AQ17" s="22">
        <v>0.216630450523535</v>
      </c>
      <c r="AR17" s="22">
        <v>0.154381854404149</v>
      </c>
      <c r="AS17" s="22">
        <v>0.30463703645755102</v>
      </c>
      <c r="AT17" s="22"/>
      <c r="AU17" s="22">
        <v>0.32804641777104399</v>
      </c>
      <c r="AV17" s="22">
        <v>0.32152751536204699</v>
      </c>
      <c r="AW17" s="22"/>
      <c r="AX17" s="22">
        <v>0.25618421202281999</v>
      </c>
      <c r="AY17" s="22">
        <v>0.339689345304168</v>
      </c>
      <c r="AZ17" s="22"/>
      <c r="BA17" s="22">
        <v>0.29292531590436299</v>
      </c>
      <c r="BB17" s="22">
        <v>0.49004592964109001</v>
      </c>
      <c r="BC17" s="22"/>
      <c r="BD17" s="22">
        <v>0.39171248665889902</v>
      </c>
      <c r="BE17" s="22"/>
      <c r="BF17" s="22">
        <v>0.345193770668834</v>
      </c>
      <c r="BG17" s="22"/>
      <c r="BH17" s="22">
        <v>0.36033229471396899</v>
      </c>
      <c r="BI17" s="22"/>
      <c r="BJ17" s="22">
        <v>0.28172215720138299</v>
      </c>
      <c r="BK17" s="22"/>
      <c r="BL17" s="22">
        <v>-0.129116826874725</v>
      </c>
      <c r="BM17" s="22">
        <v>0.77699651812557402</v>
      </c>
      <c r="BN17" s="22">
        <v>8.93208577902391E-2</v>
      </c>
      <c r="BO17" s="22">
        <v>0.39627616075105898</v>
      </c>
      <c r="BP17" s="22"/>
      <c r="BQ17" s="22">
        <v>0.44168543485654399</v>
      </c>
      <c r="BR17" s="22">
        <v>0.28193268061910298</v>
      </c>
      <c r="BS17" s="22">
        <v>0.20924676844180101</v>
      </c>
      <c r="BT17" s="22">
        <v>0.34825999681700498</v>
      </c>
      <c r="BU17" s="22">
        <v>0.30454047835443898</v>
      </c>
      <c r="BV17" s="22">
        <v>0.23154918480609599</v>
      </c>
      <c r="BW17" s="22"/>
      <c r="BX17" s="22">
        <v>0.482877581632216</v>
      </c>
      <c r="BY17" s="22">
        <v>0.35652222088301</v>
      </c>
      <c r="BZ17" s="22">
        <v>0.23902052428560799</v>
      </c>
      <c r="CA17" s="22">
        <v>0.39177697900330599</v>
      </c>
      <c r="CB17" s="22">
        <v>0.32760365249301998</v>
      </c>
      <c r="CC17" s="22">
        <v>0.105638387396776</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I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1" t="s">
        <v>613</v>
      </c>
      <c r="E2" s="27"/>
      <c r="F2" s="27"/>
      <c r="G2" s="27"/>
      <c r="H2" s="27"/>
      <c r="I2" s="27"/>
    </row>
    <row r="6" spans="2:9" ht="50" customHeight="1" x14ac:dyDescent="0.35">
      <c r="B6" s="20" t="s">
        <v>15</v>
      </c>
      <c r="C6" s="20" t="s">
        <v>602</v>
      </c>
      <c r="D6" s="20" t="s">
        <v>603</v>
      </c>
      <c r="E6" s="20" t="s">
        <v>604</v>
      </c>
      <c r="F6" s="20" t="s">
        <v>605</v>
      </c>
      <c r="G6" s="20" t="s">
        <v>606</v>
      </c>
      <c r="H6" s="20" t="s">
        <v>607</v>
      </c>
    </row>
    <row r="7" spans="2:9" x14ac:dyDescent="0.35">
      <c r="B7" s="18" t="s">
        <v>608</v>
      </c>
      <c r="C7" s="17">
        <v>0.24183893019225</v>
      </c>
      <c r="D7" s="17">
        <v>0.33889536631346301</v>
      </c>
      <c r="E7" s="17">
        <v>0.317156847445628</v>
      </c>
      <c r="F7" s="17">
        <v>0.209162213567713</v>
      </c>
      <c r="G7" s="17">
        <v>0.24239617743504699</v>
      </c>
      <c r="H7" s="17">
        <v>0.237181422027747</v>
      </c>
    </row>
    <row r="8" spans="2:9" x14ac:dyDescent="0.35">
      <c r="B8" s="18" t="s">
        <v>609</v>
      </c>
      <c r="C8" s="17">
        <v>0.35636656282018597</v>
      </c>
      <c r="D8" s="17">
        <v>0.38152519729110601</v>
      </c>
      <c r="E8" s="17">
        <v>0.40597625641691798</v>
      </c>
      <c r="F8" s="17">
        <v>0.29183247280496599</v>
      </c>
      <c r="G8" s="17">
        <v>0.31749070551484398</v>
      </c>
      <c r="H8" s="17">
        <v>0.37698061778312503</v>
      </c>
    </row>
    <row r="9" spans="2:9" x14ac:dyDescent="0.35">
      <c r="B9" s="18" t="s">
        <v>610</v>
      </c>
      <c r="C9" s="17">
        <v>0.33505253159704401</v>
      </c>
      <c r="D9" s="17">
        <v>0.23142870915055799</v>
      </c>
      <c r="E9" s="17">
        <v>0.22560869731979999</v>
      </c>
      <c r="F9" s="17">
        <v>0.37045220889679298</v>
      </c>
      <c r="G9" s="17">
        <v>0.36175718584031602</v>
      </c>
      <c r="H9" s="17">
        <v>0.31981936783005899</v>
      </c>
    </row>
    <row r="10" spans="2:9" x14ac:dyDescent="0.35">
      <c r="B10" s="18" t="s">
        <v>611</v>
      </c>
      <c r="C10" s="17">
        <v>2.8333694862600199E-2</v>
      </c>
      <c r="D10" s="17">
        <v>1.7968713158000801E-2</v>
      </c>
      <c r="E10" s="17">
        <v>2.0405779144600698E-2</v>
      </c>
      <c r="F10" s="17">
        <v>5.0102659774172699E-2</v>
      </c>
      <c r="G10" s="17">
        <v>2.8860365610687201E-2</v>
      </c>
      <c r="H10" s="17">
        <v>2.9992325011876601E-2</v>
      </c>
    </row>
    <row r="11" spans="2:9" x14ac:dyDescent="0.35">
      <c r="B11" s="18" t="s">
        <v>612</v>
      </c>
      <c r="C11" s="17">
        <v>1.7585500027992401E-2</v>
      </c>
      <c r="D11" s="17">
        <v>1.0553003192079E-2</v>
      </c>
      <c r="E11" s="17">
        <v>9.7761901633507692E-3</v>
      </c>
      <c r="F11" s="17">
        <v>5.52275125688255E-2</v>
      </c>
      <c r="G11" s="17">
        <v>2.9144837754354998E-2</v>
      </c>
      <c r="H11" s="17">
        <v>1.4929675968736501E-2</v>
      </c>
    </row>
    <row r="12" spans="2:9" x14ac:dyDescent="0.35">
      <c r="B12" s="18" t="s">
        <v>171</v>
      </c>
      <c r="C12" s="17">
        <v>2.0822780499928199E-2</v>
      </c>
      <c r="D12" s="17">
        <v>1.9629010894793901E-2</v>
      </c>
      <c r="E12" s="17">
        <v>2.1076229509702199E-2</v>
      </c>
      <c r="F12" s="17">
        <v>2.3222932387529701E-2</v>
      </c>
      <c r="G12" s="17">
        <v>2.03507278447509E-2</v>
      </c>
      <c r="H12" s="17">
        <v>2.1096591378455501E-2</v>
      </c>
    </row>
    <row r="13" spans="2:9" x14ac:dyDescent="0.35">
      <c r="B13" s="16"/>
      <c r="C13" s="16"/>
      <c r="D13" s="16"/>
      <c r="E13" s="16"/>
      <c r="F13" s="16"/>
      <c r="G13" s="16"/>
      <c r="H13" s="16"/>
    </row>
    <row r="14" spans="2:9" x14ac:dyDescent="0.35">
      <c r="B14" t="s">
        <v>90</v>
      </c>
    </row>
    <row r="15" spans="2:9" x14ac:dyDescent="0.35">
      <c r="B15" t="s">
        <v>91</v>
      </c>
    </row>
    <row r="19" spans="2:2" x14ac:dyDescent="0.35">
      <c r="B19"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CC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614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608</v>
      </c>
      <c r="C9" s="17">
        <v>0.24183893019225</v>
      </c>
      <c r="D9" s="17">
        <v>0.272156731745823</v>
      </c>
      <c r="E9" s="17">
        <v>0.21238539378975099</v>
      </c>
      <c r="F9" s="17"/>
      <c r="G9" s="17">
        <v>0.341673561276233</v>
      </c>
      <c r="H9" s="17">
        <v>0.30526827018151398</v>
      </c>
      <c r="I9" s="17">
        <v>0.25233396925241403</v>
      </c>
      <c r="J9" s="17">
        <v>0.207113109598145</v>
      </c>
      <c r="K9" s="17">
        <v>0.19834533935090901</v>
      </c>
      <c r="L9" s="17">
        <v>0.17281014694355501</v>
      </c>
      <c r="M9" s="17"/>
      <c r="N9" s="17">
        <v>0.298167782328082</v>
      </c>
      <c r="O9" s="17">
        <v>0.223389928163785</v>
      </c>
      <c r="P9" s="17">
        <v>0.20761000693394799</v>
      </c>
      <c r="Q9" s="17">
        <v>0.231213486878074</v>
      </c>
      <c r="R9" s="17"/>
      <c r="S9" s="17">
        <v>0.31013025646520598</v>
      </c>
      <c r="T9" s="17">
        <v>0.18342060486669301</v>
      </c>
      <c r="U9" s="17">
        <v>0.24360273074820499</v>
      </c>
      <c r="V9" s="17">
        <v>0.209561012646693</v>
      </c>
      <c r="W9" s="17">
        <v>0.22421389661670499</v>
      </c>
      <c r="X9" s="17">
        <v>0.243180674459441</v>
      </c>
      <c r="Y9" s="17">
        <v>0.23279078498974401</v>
      </c>
      <c r="Z9" s="17">
        <v>0.251199440346287</v>
      </c>
      <c r="AA9" s="17">
        <v>0.277727105748303</v>
      </c>
      <c r="AB9" s="17">
        <v>0.21869706618405799</v>
      </c>
      <c r="AC9" s="17">
        <v>0.2212866709197</v>
      </c>
      <c r="AD9" s="17">
        <v>0.28927798773065999</v>
      </c>
      <c r="AE9" s="17"/>
      <c r="AF9" s="17">
        <v>0.245026336343487</v>
      </c>
      <c r="AG9" s="17">
        <v>0.22670722666106499</v>
      </c>
      <c r="AH9" s="17">
        <v>0.23148707455489501</v>
      </c>
      <c r="AI9" s="17">
        <v>0.267071168650242</v>
      </c>
      <c r="AJ9" s="17"/>
      <c r="AK9" s="17">
        <v>0.22129528928227599</v>
      </c>
      <c r="AL9" s="17">
        <v>0.24028956077702401</v>
      </c>
      <c r="AM9" s="17"/>
      <c r="AN9" s="17">
        <v>0.33505915563121402</v>
      </c>
      <c r="AO9" s="17">
        <v>0.20604304460061501</v>
      </c>
      <c r="AP9" s="17">
        <v>0.22400263547955299</v>
      </c>
      <c r="AQ9" s="17">
        <v>0.198082314690538</v>
      </c>
      <c r="AR9" s="17">
        <v>0.20641562534859401</v>
      </c>
      <c r="AS9" s="17">
        <v>0.238114155558041</v>
      </c>
      <c r="AT9" s="17"/>
      <c r="AU9" s="17">
        <v>0.25363154171294</v>
      </c>
      <c r="AV9" s="17">
        <v>0.227692765927139</v>
      </c>
      <c r="AW9" s="17"/>
      <c r="AX9" s="17">
        <v>0.220365286636383</v>
      </c>
      <c r="AY9" s="17">
        <v>0.24699198165327699</v>
      </c>
      <c r="AZ9" s="17"/>
      <c r="BA9" s="17">
        <v>0.231494235453339</v>
      </c>
      <c r="BB9" s="17">
        <v>0.29570037880748901</v>
      </c>
      <c r="BC9" s="17"/>
      <c r="BD9" s="17">
        <v>0.28467803496857202</v>
      </c>
      <c r="BE9" s="17"/>
      <c r="BF9" s="17">
        <v>0.27831256862425502</v>
      </c>
      <c r="BG9" s="17"/>
      <c r="BH9" s="17">
        <v>0.22498806542755001</v>
      </c>
      <c r="BI9" s="17"/>
      <c r="BJ9" s="17">
        <v>0.23753611801858099</v>
      </c>
      <c r="BK9" s="17"/>
      <c r="BL9" s="17">
        <v>9.7099818195632001E-2</v>
      </c>
      <c r="BM9" s="17">
        <v>0.45852562301043998</v>
      </c>
      <c r="BN9" s="17">
        <v>0.16698135851101001</v>
      </c>
      <c r="BO9" s="17">
        <v>0.19320183644665201</v>
      </c>
      <c r="BP9" s="17"/>
      <c r="BQ9" s="17">
        <v>0.28232405229875601</v>
      </c>
      <c r="BR9" s="17">
        <v>0.23960498751707601</v>
      </c>
      <c r="BS9" s="17">
        <v>0.18410363900389701</v>
      </c>
      <c r="BT9" s="17">
        <v>0.27399391801724998</v>
      </c>
      <c r="BU9" s="17">
        <v>0.23683707635295601</v>
      </c>
      <c r="BV9" s="17">
        <v>0.20228088906548999</v>
      </c>
      <c r="BW9" s="17"/>
      <c r="BX9" s="17">
        <v>0.30642473865826803</v>
      </c>
      <c r="BY9" s="17">
        <v>0.271110159170183</v>
      </c>
      <c r="BZ9" s="17">
        <v>0.20255660785398399</v>
      </c>
      <c r="CA9" s="17">
        <v>0.286618699768941</v>
      </c>
      <c r="CB9" s="17">
        <v>0.25307302286373501</v>
      </c>
      <c r="CC9" s="17">
        <v>0.15603265991477799</v>
      </c>
    </row>
    <row r="10" spans="2:81" x14ac:dyDescent="0.35">
      <c r="B10" s="18" t="s">
        <v>609</v>
      </c>
      <c r="C10" s="17">
        <v>0.35636656282018597</v>
      </c>
      <c r="D10" s="17">
        <v>0.34041865860464798</v>
      </c>
      <c r="E10" s="17">
        <v>0.372183403687387</v>
      </c>
      <c r="F10" s="17"/>
      <c r="G10" s="17">
        <v>0.35103673208728098</v>
      </c>
      <c r="H10" s="17">
        <v>0.358906562255765</v>
      </c>
      <c r="I10" s="17">
        <v>0.39758573778806799</v>
      </c>
      <c r="J10" s="17">
        <v>0.36892693773678298</v>
      </c>
      <c r="K10" s="17">
        <v>0.348574983477136</v>
      </c>
      <c r="L10" s="17">
        <v>0.31931439781647902</v>
      </c>
      <c r="M10" s="17"/>
      <c r="N10" s="17">
        <v>0.36523901649324098</v>
      </c>
      <c r="O10" s="17">
        <v>0.38328316577946397</v>
      </c>
      <c r="P10" s="17">
        <v>0.36387371502209098</v>
      </c>
      <c r="Q10" s="17">
        <v>0.311920991215902</v>
      </c>
      <c r="R10" s="17"/>
      <c r="S10" s="17">
        <v>0.35083237823602598</v>
      </c>
      <c r="T10" s="17">
        <v>0.31773936111607498</v>
      </c>
      <c r="U10" s="17">
        <v>0.33739069510405001</v>
      </c>
      <c r="V10" s="17">
        <v>0.34182434665533201</v>
      </c>
      <c r="W10" s="17">
        <v>0.38384916846248301</v>
      </c>
      <c r="X10" s="17">
        <v>0.32513470717370702</v>
      </c>
      <c r="Y10" s="17">
        <v>0.36977265421649802</v>
      </c>
      <c r="Z10" s="17">
        <v>0.39501248316723198</v>
      </c>
      <c r="AA10" s="17">
        <v>0.37207214619235801</v>
      </c>
      <c r="AB10" s="17">
        <v>0.43069495110131301</v>
      </c>
      <c r="AC10" s="17">
        <v>0.32224329239114502</v>
      </c>
      <c r="AD10" s="17">
        <v>0.36239777931199901</v>
      </c>
      <c r="AE10" s="17"/>
      <c r="AF10" s="17">
        <v>0.34402141809916598</v>
      </c>
      <c r="AG10" s="17">
        <v>0.45696767999918902</v>
      </c>
      <c r="AH10" s="17">
        <v>0.35122083437517898</v>
      </c>
      <c r="AI10" s="17">
        <v>0.35850533957009001</v>
      </c>
      <c r="AJ10" s="17"/>
      <c r="AK10" s="17">
        <v>0.376952369573891</v>
      </c>
      <c r="AL10" s="17">
        <v>0.34811481822034401</v>
      </c>
      <c r="AM10" s="17"/>
      <c r="AN10" s="17">
        <v>0.35059451235363298</v>
      </c>
      <c r="AO10" s="17">
        <v>0.37941542664337502</v>
      </c>
      <c r="AP10" s="17">
        <v>0.36622989389746002</v>
      </c>
      <c r="AQ10" s="17">
        <v>0.35405190745038001</v>
      </c>
      <c r="AR10" s="17">
        <v>0.31200839724138002</v>
      </c>
      <c r="AS10" s="17">
        <v>0.34434727022893902</v>
      </c>
      <c r="AT10" s="17"/>
      <c r="AU10" s="17">
        <v>0.353299152539365</v>
      </c>
      <c r="AV10" s="17">
        <v>0.362095949137964</v>
      </c>
      <c r="AW10" s="17"/>
      <c r="AX10" s="17">
        <v>0.31616873172842003</v>
      </c>
      <c r="AY10" s="17">
        <v>0.36601287606454302</v>
      </c>
      <c r="AZ10" s="17"/>
      <c r="BA10" s="17">
        <v>0.35502850441429201</v>
      </c>
      <c r="BB10" s="17">
        <v>0.36822933213296599</v>
      </c>
      <c r="BC10" s="17"/>
      <c r="BD10" s="17">
        <v>0.348054318701084</v>
      </c>
      <c r="BE10" s="17"/>
      <c r="BF10" s="17">
        <v>0.34641196040973299</v>
      </c>
      <c r="BG10" s="17"/>
      <c r="BH10" s="17">
        <v>0.48058004937637899</v>
      </c>
      <c r="BI10" s="17"/>
      <c r="BJ10" s="17">
        <v>0.37396457077048301</v>
      </c>
      <c r="BK10" s="17"/>
      <c r="BL10" s="17">
        <v>0.25721475292121998</v>
      </c>
      <c r="BM10" s="17">
        <v>0.35539874046176301</v>
      </c>
      <c r="BN10" s="17">
        <v>0.37121366214134099</v>
      </c>
      <c r="BO10" s="17">
        <v>0.402943732820292</v>
      </c>
      <c r="BP10" s="17"/>
      <c r="BQ10" s="17">
        <v>0.38481301951650398</v>
      </c>
      <c r="BR10" s="17">
        <v>0.34847320310836899</v>
      </c>
      <c r="BS10" s="17">
        <v>0.34171370233540499</v>
      </c>
      <c r="BT10" s="17">
        <v>0.31977378127905398</v>
      </c>
      <c r="BU10" s="17">
        <v>0.32175423157067401</v>
      </c>
      <c r="BV10" s="17">
        <v>0.34149952250302301</v>
      </c>
      <c r="BW10" s="17"/>
      <c r="BX10" s="17">
        <v>0.37746878421534602</v>
      </c>
      <c r="BY10" s="17">
        <v>0.34864044669654598</v>
      </c>
      <c r="BZ10" s="17">
        <v>0.347360523540026</v>
      </c>
      <c r="CA10" s="17">
        <v>0.34496356915792098</v>
      </c>
      <c r="CB10" s="17">
        <v>0.34669750488026202</v>
      </c>
      <c r="CC10" s="17">
        <v>0.33729332653964</v>
      </c>
    </row>
    <row r="11" spans="2:81" x14ac:dyDescent="0.35">
      <c r="B11" s="18" t="s">
        <v>610</v>
      </c>
      <c r="C11" s="17">
        <v>0.33505253159704401</v>
      </c>
      <c r="D11" s="17">
        <v>0.32226074600624599</v>
      </c>
      <c r="E11" s="17">
        <v>0.34730258181940099</v>
      </c>
      <c r="F11" s="17"/>
      <c r="G11" s="17">
        <v>0.199322949161574</v>
      </c>
      <c r="H11" s="17">
        <v>0.26842492140011198</v>
      </c>
      <c r="I11" s="17">
        <v>0.28320492208563902</v>
      </c>
      <c r="J11" s="17">
        <v>0.357002583374391</v>
      </c>
      <c r="K11" s="17">
        <v>0.40126018074814102</v>
      </c>
      <c r="L11" s="17">
        <v>0.45929285366329198</v>
      </c>
      <c r="M11" s="17"/>
      <c r="N11" s="17">
        <v>0.28767646584518602</v>
      </c>
      <c r="O11" s="17">
        <v>0.33219153028401899</v>
      </c>
      <c r="P11" s="17">
        <v>0.34869997855246199</v>
      </c>
      <c r="Q11" s="17">
        <v>0.37640483635295602</v>
      </c>
      <c r="R11" s="17"/>
      <c r="S11" s="17">
        <v>0.27453978059637502</v>
      </c>
      <c r="T11" s="17">
        <v>0.43417618637097499</v>
      </c>
      <c r="U11" s="17">
        <v>0.36390354381171103</v>
      </c>
      <c r="V11" s="17">
        <v>0.37926529252103303</v>
      </c>
      <c r="W11" s="17">
        <v>0.34381103689985099</v>
      </c>
      <c r="X11" s="17">
        <v>0.33795432873220199</v>
      </c>
      <c r="Y11" s="17">
        <v>0.315708672084693</v>
      </c>
      <c r="Z11" s="17">
        <v>0.30092049358810102</v>
      </c>
      <c r="AA11" s="17">
        <v>0.27707607539231399</v>
      </c>
      <c r="AB11" s="17">
        <v>0.29577091761572699</v>
      </c>
      <c r="AC11" s="17">
        <v>0.38736425251020801</v>
      </c>
      <c r="AD11" s="17">
        <v>0.28951017614564201</v>
      </c>
      <c r="AE11" s="17"/>
      <c r="AF11" s="17">
        <v>0.34281533727152003</v>
      </c>
      <c r="AG11" s="17">
        <v>0.26620049479938401</v>
      </c>
      <c r="AH11" s="17">
        <v>0.32637540429171003</v>
      </c>
      <c r="AI11" s="17">
        <v>0.31910394664692299</v>
      </c>
      <c r="AJ11" s="17"/>
      <c r="AK11" s="17">
        <v>0.34160332118069298</v>
      </c>
      <c r="AL11" s="17">
        <v>0.34511491931086502</v>
      </c>
      <c r="AM11" s="17"/>
      <c r="AN11" s="17">
        <v>0.25024060474769599</v>
      </c>
      <c r="AO11" s="17">
        <v>0.34478595153908498</v>
      </c>
      <c r="AP11" s="17">
        <v>0.34474718323897102</v>
      </c>
      <c r="AQ11" s="17">
        <v>0.379284401525328</v>
      </c>
      <c r="AR11" s="17">
        <v>0.41477862890802297</v>
      </c>
      <c r="AS11" s="17">
        <v>0.35585906907828202</v>
      </c>
      <c r="AT11" s="17"/>
      <c r="AU11" s="17">
        <v>0.34028645419077402</v>
      </c>
      <c r="AV11" s="17">
        <v>0.32726236593147101</v>
      </c>
      <c r="AW11" s="17"/>
      <c r="AX11" s="17">
        <v>0.37485815349506901</v>
      </c>
      <c r="AY11" s="17">
        <v>0.32550033718042798</v>
      </c>
      <c r="AZ11" s="17"/>
      <c r="BA11" s="17">
        <v>0.34928036041516403</v>
      </c>
      <c r="BB11" s="17">
        <v>0.25599870018591198</v>
      </c>
      <c r="BC11" s="17"/>
      <c r="BD11" s="17">
        <v>0.31428095734602302</v>
      </c>
      <c r="BE11" s="17"/>
      <c r="BF11" s="17">
        <v>0.32047469345894602</v>
      </c>
      <c r="BG11" s="17"/>
      <c r="BH11" s="17">
        <v>0.245825200537445</v>
      </c>
      <c r="BI11" s="17"/>
      <c r="BJ11" s="17">
        <v>0.30303940541382501</v>
      </c>
      <c r="BK11" s="17"/>
      <c r="BL11" s="17">
        <v>0.48579506215952001</v>
      </c>
      <c r="BM11" s="17">
        <v>0.17459408137701901</v>
      </c>
      <c r="BN11" s="17">
        <v>0.403337454234098</v>
      </c>
      <c r="BO11" s="17">
        <v>0.33055546891422299</v>
      </c>
      <c r="BP11" s="17"/>
      <c r="BQ11" s="17">
        <v>0.28668340812809601</v>
      </c>
      <c r="BR11" s="17">
        <v>0.35718682678061803</v>
      </c>
      <c r="BS11" s="17">
        <v>0.38872705390144702</v>
      </c>
      <c r="BT11" s="17">
        <v>0.33362812876953202</v>
      </c>
      <c r="BU11" s="17">
        <v>0.33681211400164401</v>
      </c>
      <c r="BV11" s="17">
        <v>0.36957120903064999</v>
      </c>
      <c r="BW11" s="17"/>
      <c r="BX11" s="17">
        <v>0.27333592510715399</v>
      </c>
      <c r="BY11" s="17">
        <v>0.32899794826103201</v>
      </c>
      <c r="BZ11" s="17">
        <v>0.37179774240970798</v>
      </c>
      <c r="CA11" s="17">
        <v>0.31842710442854</v>
      </c>
      <c r="CB11" s="17">
        <v>0.32587076263222597</v>
      </c>
      <c r="CC11" s="17">
        <v>0.38713715799729198</v>
      </c>
    </row>
    <row r="12" spans="2:81" x14ac:dyDescent="0.35">
      <c r="B12" s="18" t="s">
        <v>611</v>
      </c>
      <c r="C12" s="17">
        <v>2.8333694862600199E-2</v>
      </c>
      <c r="D12" s="17">
        <v>2.7103613136540701E-2</v>
      </c>
      <c r="E12" s="17">
        <v>2.9190401687003001E-2</v>
      </c>
      <c r="F12" s="17"/>
      <c r="G12" s="17">
        <v>5.9305672392620599E-2</v>
      </c>
      <c r="H12" s="17">
        <v>2.94538280534185E-2</v>
      </c>
      <c r="I12" s="17">
        <v>2.75365270011373E-2</v>
      </c>
      <c r="J12" s="17">
        <v>1.57853986430487E-2</v>
      </c>
      <c r="K12" s="17">
        <v>2.3452123283881299E-2</v>
      </c>
      <c r="L12" s="17">
        <v>2.09807393657775E-2</v>
      </c>
      <c r="M12" s="17"/>
      <c r="N12" s="17">
        <v>1.7663826577654501E-2</v>
      </c>
      <c r="O12" s="17">
        <v>2.95263559713057E-2</v>
      </c>
      <c r="P12" s="17">
        <v>4.5100576352915499E-2</v>
      </c>
      <c r="Q12" s="17">
        <v>2.3388786464370599E-2</v>
      </c>
      <c r="R12" s="17"/>
      <c r="S12" s="17">
        <v>2.3458595799764899E-2</v>
      </c>
      <c r="T12" s="17">
        <v>3.3630635403945203E-2</v>
      </c>
      <c r="U12" s="17">
        <v>2.43434317169464E-2</v>
      </c>
      <c r="V12" s="17">
        <v>2.7413631328352599E-2</v>
      </c>
      <c r="W12" s="17">
        <v>6.6588140047653998E-3</v>
      </c>
      <c r="X12" s="17">
        <v>4.0942597667404101E-2</v>
      </c>
      <c r="Y12" s="17">
        <v>4.2209819312292098E-2</v>
      </c>
      <c r="Z12" s="17">
        <v>2.9842859673211999E-2</v>
      </c>
      <c r="AA12" s="17">
        <v>3.1653457712184002E-2</v>
      </c>
      <c r="AB12" s="17">
        <v>2.0134219515873499E-2</v>
      </c>
      <c r="AC12" s="17">
        <v>2.9093262059878298E-2</v>
      </c>
      <c r="AD12" s="17">
        <v>2.6421221388972901E-2</v>
      </c>
      <c r="AE12" s="17"/>
      <c r="AF12" s="17">
        <v>2.9424724617916499E-2</v>
      </c>
      <c r="AG12" s="17">
        <v>1.2574703571781001E-2</v>
      </c>
      <c r="AH12" s="17">
        <v>5.1432543440774803E-2</v>
      </c>
      <c r="AI12" s="17">
        <v>1.5258078279626599E-2</v>
      </c>
      <c r="AJ12" s="17"/>
      <c r="AK12" s="17">
        <v>2.53209635590762E-2</v>
      </c>
      <c r="AL12" s="17">
        <v>3.6530988276725497E-2</v>
      </c>
      <c r="AM12" s="17"/>
      <c r="AN12" s="17">
        <v>2.6744893448720199E-2</v>
      </c>
      <c r="AO12" s="17">
        <v>2.7996483873998598E-2</v>
      </c>
      <c r="AP12" s="17">
        <v>2.3721479729238899E-2</v>
      </c>
      <c r="AQ12" s="17">
        <v>3.0919164923384299E-2</v>
      </c>
      <c r="AR12" s="17">
        <v>3.4758173260453197E-2</v>
      </c>
      <c r="AS12" s="17">
        <v>2.64078560297193E-2</v>
      </c>
      <c r="AT12" s="17"/>
      <c r="AU12" s="17">
        <v>2.1804139192278599E-2</v>
      </c>
      <c r="AV12" s="17">
        <v>3.6525463025235502E-2</v>
      </c>
      <c r="AW12" s="17"/>
      <c r="AX12" s="17">
        <v>3.1959565157256301E-2</v>
      </c>
      <c r="AY12" s="17">
        <v>2.7463591185468501E-2</v>
      </c>
      <c r="AZ12" s="17"/>
      <c r="BA12" s="17">
        <v>2.85631076292889E-2</v>
      </c>
      <c r="BB12" s="17">
        <v>2.7922552692448699E-2</v>
      </c>
      <c r="BC12" s="17"/>
      <c r="BD12" s="17">
        <v>2.07328468991612E-2</v>
      </c>
      <c r="BE12" s="17"/>
      <c r="BF12" s="17">
        <v>2.3882448154740499E-2</v>
      </c>
      <c r="BG12" s="17"/>
      <c r="BH12" s="17">
        <v>1.44313892180705E-2</v>
      </c>
      <c r="BI12" s="17"/>
      <c r="BJ12" s="17">
        <v>3.43301912073814E-2</v>
      </c>
      <c r="BK12" s="17"/>
      <c r="BL12" s="17">
        <v>5.6961031198100802E-2</v>
      </c>
      <c r="BM12" s="17">
        <v>4.8320776793341798E-3</v>
      </c>
      <c r="BN12" s="17">
        <v>2.8576699341372799E-2</v>
      </c>
      <c r="BO12" s="17">
        <v>3.3939273330922698E-2</v>
      </c>
      <c r="BP12" s="17"/>
      <c r="BQ12" s="17">
        <v>1.9216204066500799E-2</v>
      </c>
      <c r="BR12" s="17">
        <v>2.5686098687040301E-2</v>
      </c>
      <c r="BS12" s="17">
        <v>4.39352924435936E-2</v>
      </c>
      <c r="BT12" s="17">
        <v>4.3702960144891299E-2</v>
      </c>
      <c r="BU12" s="17">
        <v>5.5828394830797101E-2</v>
      </c>
      <c r="BV12" s="17">
        <v>2.4496107465775699E-2</v>
      </c>
      <c r="BW12" s="17"/>
      <c r="BX12" s="17">
        <v>2.2814548766498799E-2</v>
      </c>
      <c r="BY12" s="17">
        <v>2.5600497986100802E-2</v>
      </c>
      <c r="BZ12" s="17">
        <v>3.7723298343980603E-2</v>
      </c>
      <c r="CA12" s="17">
        <v>3.10641721835683E-2</v>
      </c>
      <c r="CB12" s="17">
        <v>3.94537717116955E-2</v>
      </c>
      <c r="CC12" s="17">
        <v>2.6147052193476399E-2</v>
      </c>
    </row>
    <row r="13" spans="2:81" x14ac:dyDescent="0.35">
      <c r="B13" s="18" t="s">
        <v>612</v>
      </c>
      <c r="C13" s="17">
        <v>1.7585500027992401E-2</v>
      </c>
      <c r="D13" s="17">
        <v>1.94243481559832E-2</v>
      </c>
      <c r="E13" s="17">
        <v>1.58775399754114E-2</v>
      </c>
      <c r="F13" s="17"/>
      <c r="G13" s="17">
        <v>1.9152318475199898E-2</v>
      </c>
      <c r="H13" s="17">
        <v>1.9063314274299099E-2</v>
      </c>
      <c r="I13" s="17">
        <v>1.8992313327142501E-2</v>
      </c>
      <c r="J13" s="17">
        <v>1.9315331552316101E-2</v>
      </c>
      <c r="K13" s="17">
        <v>1.5153350534964499E-2</v>
      </c>
      <c r="L13" s="17">
        <v>1.44261076019487E-2</v>
      </c>
      <c r="M13" s="17"/>
      <c r="N13" s="17">
        <v>1.13671065252172E-2</v>
      </c>
      <c r="O13" s="17">
        <v>1.4738851293649199E-2</v>
      </c>
      <c r="P13" s="17">
        <v>2.13871967977203E-2</v>
      </c>
      <c r="Q13" s="17">
        <v>2.41931115115862E-2</v>
      </c>
      <c r="R13" s="17"/>
      <c r="S13" s="17">
        <v>2.0500952726883001E-2</v>
      </c>
      <c r="T13" s="17">
        <v>2.5303777705966399E-2</v>
      </c>
      <c r="U13" s="17">
        <v>1.34808526979594E-2</v>
      </c>
      <c r="V13" s="17">
        <v>1.8210214505983299E-2</v>
      </c>
      <c r="W13" s="17">
        <v>2.3119411061004499E-2</v>
      </c>
      <c r="X13" s="17">
        <v>2.7508719348516401E-2</v>
      </c>
      <c r="Y13" s="17">
        <v>1.24356922917324E-2</v>
      </c>
      <c r="Z13" s="17">
        <v>1.7472195893809501E-2</v>
      </c>
      <c r="AA13" s="17">
        <v>1.3042414819379599E-2</v>
      </c>
      <c r="AB13" s="17">
        <v>7.9660299844816901E-3</v>
      </c>
      <c r="AC13" s="17">
        <v>1.0386733390953499E-2</v>
      </c>
      <c r="AD13" s="17">
        <v>8.3229433539452301E-3</v>
      </c>
      <c r="AE13" s="17"/>
      <c r="AF13" s="17">
        <v>1.8059953985615999E-2</v>
      </c>
      <c r="AG13" s="17">
        <v>1.11956911483278E-2</v>
      </c>
      <c r="AH13" s="17">
        <v>1.67183329269802E-2</v>
      </c>
      <c r="AI13" s="17">
        <v>1.57100552358631E-2</v>
      </c>
      <c r="AJ13" s="17"/>
      <c r="AK13" s="17">
        <v>2.0979094990953202E-2</v>
      </c>
      <c r="AL13" s="17">
        <v>1.16221587041498E-2</v>
      </c>
      <c r="AM13" s="17"/>
      <c r="AN13" s="17">
        <v>1.7199267533104801E-2</v>
      </c>
      <c r="AO13" s="17">
        <v>2.2297225904901401E-2</v>
      </c>
      <c r="AP13" s="17">
        <v>1.62297832968894E-2</v>
      </c>
      <c r="AQ13" s="17">
        <v>1.34992689055433E-2</v>
      </c>
      <c r="AR13" s="17">
        <v>1.64903050293684E-2</v>
      </c>
      <c r="AS13" s="17">
        <v>1.5004090086809099E-2</v>
      </c>
      <c r="AT13" s="17"/>
      <c r="AU13" s="17">
        <v>1.5411453582792899E-2</v>
      </c>
      <c r="AV13" s="17">
        <v>1.9475958631076099E-2</v>
      </c>
      <c r="AW13" s="17"/>
      <c r="AX13" s="17">
        <v>2.1986218888682699E-2</v>
      </c>
      <c r="AY13" s="17">
        <v>1.6529455174884199E-2</v>
      </c>
      <c r="AZ13" s="17"/>
      <c r="BA13" s="17">
        <v>1.7038235709991301E-2</v>
      </c>
      <c r="BB13" s="17">
        <v>2.08824303655517E-2</v>
      </c>
      <c r="BC13" s="17"/>
      <c r="BD13" s="17">
        <v>1.3144554226602399E-2</v>
      </c>
      <c r="BE13" s="17"/>
      <c r="BF13" s="17">
        <v>1.5594951006186301E-2</v>
      </c>
      <c r="BG13" s="17"/>
      <c r="BH13" s="17">
        <v>1.0166819566723599E-2</v>
      </c>
      <c r="BI13" s="17"/>
      <c r="BJ13" s="17">
        <v>2.1649288010815101E-2</v>
      </c>
      <c r="BK13" s="17"/>
      <c r="BL13" s="17">
        <v>6.8126392421716406E-2</v>
      </c>
      <c r="BM13" s="17">
        <v>1.0673236913132001E-3</v>
      </c>
      <c r="BN13" s="17">
        <v>8.5685625014154006E-3</v>
      </c>
      <c r="BO13" s="17">
        <v>1.2428852691380599E-2</v>
      </c>
      <c r="BP13" s="17"/>
      <c r="BQ13" s="17">
        <v>9.3776756534841906E-3</v>
      </c>
      <c r="BR13" s="17">
        <v>1.6935706865222298E-2</v>
      </c>
      <c r="BS13" s="17">
        <v>2.6514075072108501E-2</v>
      </c>
      <c r="BT13" s="17">
        <v>1.27516036436884E-2</v>
      </c>
      <c r="BU13" s="17">
        <v>1.8183186239991499E-2</v>
      </c>
      <c r="BV13" s="17">
        <v>3.1632630156348603E-2</v>
      </c>
      <c r="BW13" s="17"/>
      <c r="BX13" s="17">
        <v>9.1842525187652898E-3</v>
      </c>
      <c r="BY13" s="17">
        <v>9.1806267031959293E-3</v>
      </c>
      <c r="BZ13" s="17">
        <v>2.5472631372083099E-2</v>
      </c>
      <c r="CA13" s="17">
        <v>1.16499749403175E-2</v>
      </c>
      <c r="CB13" s="17">
        <v>1.8230792524592501E-2</v>
      </c>
      <c r="CC13" s="17">
        <v>5.2713990961801897E-2</v>
      </c>
    </row>
    <row r="14" spans="2:81" x14ac:dyDescent="0.35">
      <c r="B14" s="18" t="s">
        <v>171</v>
      </c>
      <c r="C14" s="19">
        <v>2.0822780499928199E-2</v>
      </c>
      <c r="D14" s="19">
        <v>1.8635902350759799E-2</v>
      </c>
      <c r="E14" s="19">
        <v>2.30606790410464E-2</v>
      </c>
      <c r="F14" s="19"/>
      <c r="G14" s="19">
        <v>2.95087666070914E-2</v>
      </c>
      <c r="H14" s="19">
        <v>1.88831038348913E-2</v>
      </c>
      <c r="I14" s="19">
        <v>2.0346530545598901E-2</v>
      </c>
      <c r="J14" s="19">
        <v>3.1856639095316601E-2</v>
      </c>
      <c r="K14" s="19">
        <v>1.3214022604969001E-2</v>
      </c>
      <c r="L14" s="19">
        <v>1.31757546089473E-2</v>
      </c>
      <c r="M14" s="19"/>
      <c r="N14" s="19">
        <v>1.98858022306201E-2</v>
      </c>
      <c r="O14" s="19">
        <v>1.6870168507775798E-2</v>
      </c>
      <c r="P14" s="19">
        <v>1.33285263408636E-2</v>
      </c>
      <c r="Q14" s="19">
        <v>3.2878787577111698E-2</v>
      </c>
      <c r="R14" s="19"/>
      <c r="S14" s="19">
        <v>2.0538036175745501E-2</v>
      </c>
      <c r="T14" s="19">
        <v>5.7294345363449401E-3</v>
      </c>
      <c r="U14" s="19">
        <v>1.7278745921127499E-2</v>
      </c>
      <c r="V14" s="19">
        <v>2.3725502342607199E-2</v>
      </c>
      <c r="W14" s="19">
        <v>1.8347672955191598E-2</v>
      </c>
      <c r="X14" s="19">
        <v>2.5278972618728801E-2</v>
      </c>
      <c r="Y14" s="19">
        <v>2.7082377105039902E-2</v>
      </c>
      <c r="Z14" s="19">
        <v>5.5525273313587796E-3</v>
      </c>
      <c r="AA14" s="19">
        <v>2.8428800135461701E-2</v>
      </c>
      <c r="AB14" s="19">
        <v>2.67368155985463E-2</v>
      </c>
      <c r="AC14" s="19">
        <v>2.9625788728115301E-2</v>
      </c>
      <c r="AD14" s="19">
        <v>2.40698920687809E-2</v>
      </c>
      <c r="AE14" s="19"/>
      <c r="AF14" s="19">
        <v>2.0652229682294802E-2</v>
      </c>
      <c r="AG14" s="19">
        <v>2.6354203820253198E-2</v>
      </c>
      <c r="AH14" s="19">
        <v>2.27658104104606E-2</v>
      </c>
      <c r="AI14" s="19">
        <v>2.4351411617255101E-2</v>
      </c>
      <c r="AJ14" s="19"/>
      <c r="AK14" s="19">
        <v>1.3848961413110501E-2</v>
      </c>
      <c r="AL14" s="19">
        <v>1.8327554710891699E-2</v>
      </c>
      <c r="AM14" s="19"/>
      <c r="AN14" s="19">
        <v>2.0161566285631601E-2</v>
      </c>
      <c r="AO14" s="19">
        <v>1.94618674380257E-2</v>
      </c>
      <c r="AP14" s="19">
        <v>2.50690243578882E-2</v>
      </c>
      <c r="AQ14" s="19">
        <v>2.4162942504826802E-2</v>
      </c>
      <c r="AR14" s="19">
        <v>1.5548870212181201E-2</v>
      </c>
      <c r="AS14" s="19">
        <v>2.02675590182088E-2</v>
      </c>
      <c r="AT14" s="19"/>
      <c r="AU14" s="19">
        <v>1.5567258781849501E-2</v>
      </c>
      <c r="AV14" s="19">
        <v>2.69474973471138E-2</v>
      </c>
      <c r="AW14" s="19"/>
      <c r="AX14" s="19">
        <v>3.46620440941885E-2</v>
      </c>
      <c r="AY14" s="19">
        <v>1.7501758741398199E-2</v>
      </c>
      <c r="AZ14" s="19"/>
      <c r="BA14" s="19">
        <v>1.85955563779239E-2</v>
      </c>
      <c r="BB14" s="19">
        <v>3.1266605815632599E-2</v>
      </c>
      <c r="BC14" s="19"/>
      <c r="BD14" s="19">
        <v>1.91092878585572E-2</v>
      </c>
      <c r="BE14" s="19"/>
      <c r="BF14" s="19">
        <v>1.5323378346138899E-2</v>
      </c>
      <c r="BG14" s="19"/>
      <c r="BH14" s="19">
        <v>2.4008475873830801E-2</v>
      </c>
      <c r="BI14" s="19"/>
      <c r="BJ14" s="19">
        <v>2.9480426578913699E-2</v>
      </c>
      <c r="BK14" s="19"/>
      <c r="BL14" s="19">
        <v>3.4802943103810297E-2</v>
      </c>
      <c r="BM14" s="19">
        <v>5.5821537801312602E-3</v>
      </c>
      <c r="BN14" s="19">
        <v>2.1322263270762899E-2</v>
      </c>
      <c r="BO14" s="19">
        <v>2.69308357965292E-2</v>
      </c>
      <c r="BP14" s="19"/>
      <c r="BQ14" s="19">
        <v>1.75856403366592E-2</v>
      </c>
      <c r="BR14" s="19">
        <v>1.21131770416745E-2</v>
      </c>
      <c r="BS14" s="19">
        <v>1.5006237243548701E-2</v>
      </c>
      <c r="BT14" s="19">
        <v>1.6149608145584401E-2</v>
      </c>
      <c r="BU14" s="19">
        <v>3.0584997003937599E-2</v>
      </c>
      <c r="BV14" s="19">
        <v>3.0519641778713202E-2</v>
      </c>
      <c r="BW14" s="19"/>
      <c r="BX14" s="19">
        <v>1.0771750733967699E-2</v>
      </c>
      <c r="BY14" s="19">
        <v>1.64703211829423E-2</v>
      </c>
      <c r="BZ14" s="19">
        <v>1.5089196480218701E-2</v>
      </c>
      <c r="CA14" s="19">
        <v>7.2764795207123298E-3</v>
      </c>
      <c r="CB14" s="19">
        <v>1.66741453874889E-2</v>
      </c>
      <c r="CC14" s="19">
        <v>4.0675812393011102E-2</v>
      </c>
    </row>
    <row r="15" spans="2:81" x14ac:dyDescent="0.35">
      <c r="B15" s="16"/>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CC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615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608</v>
      </c>
      <c r="C9" s="17">
        <v>0.33889536631346301</v>
      </c>
      <c r="D9" s="17">
        <v>0.33325259447016597</v>
      </c>
      <c r="E9" s="17">
        <v>0.34351049611238998</v>
      </c>
      <c r="F9" s="17"/>
      <c r="G9" s="17">
        <v>0.390483559768662</v>
      </c>
      <c r="H9" s="17">
        <v>0.37761114615553598</v>
      </c>
      <c r="I9" s="17">
        <v>0.353998099270598</v>
      </c>
      <c r="J9" s="17">
        <v>0.31095233130946398</v>
      </c>
      <c r="K9" s="17">
        <v>0.31183181758938899</v>
      </c>
      <c r="L9" s="17">
        <v>0.30170586147815898</v>
      </c>
      <c r="M9" s="17"/>
      <c r="N9" s="17">
        <v>0.364865529173029</v>
      </c>
      <c r="O9" s="17">
        <v>0.32381715278846801</v>
      </c>
      <c r="P9" s="17">
        <v>0.32583921430866303</v>
      </c>
      <c r="Q9" s="17">
        <v>0.33632253636988402</v>
      </c>
      <c r="R9" s="17"/>
      <c r="S9" s="17">
        <v>0.36132055864004597</v>
      </c>
      <c r="T9" s="17">
        <v>0.33210357982942701</v>
      </c>
      <c r="U9" s="17">
        <v>0.366848783378179</v>
      </c>
      <c r="V9" s="17">
        <v>0.30728675243648201</v>
      </c>
      <c r="W9" s="17">
        <v>0.32576444388000197</v>
      </c>
      <c r="X9" s="17">
        <v>0.321547388610878</v>
      </c>
      <c r="Y9" s="17">
        <v>0.28898134389452901</v>
      </c>
      <c r="Z9" s="17">
        <v>0.36717502344330799</v>
      </c>
      <c r="AA9" s="17">
        <v>0.35892176106057899</v>
      </c>
      <c r="AB9" s="17">
        <v>0.34413255694202499</v>
      </c>
      <c r="AC9" s="17">
        <v>0.32901989158799999</v>
      </c>
      <c r="AD9" s="17">
        <v>0.38936676282922</v>
      </c>
      <c r="AE9" s="17"/>
      <c r="AF9" s="17">
        <v>0.334897345314557</v>
      </c>
      <c r="AG9" s="17">
        <v>0.33898386773212202</v>
      </c>
      <c r="AH9" s="17">
        <v>0.367147541663015</v>
      </c>
      <c r="AI9" s="17">
        <v>0.34977913463947402</v>
      </c>
      <c r="AJ9" s="17"/>
      <c r="AK9" s="17">
        <v>0.35894185674689499</v>
      </c>
      <c r="AL9" s="17">
        <v>0.34543600199942298</v>
      </c>
      <c r="AM9" s="17"/>
      <c r="AN9" s="17">
        <v>0.38931453749626899</v>
      </c>
      <c r="AO9" s="17">
        <v>0.32437487428362199</v>
      </c>
      <c r="AP9" s="17">
        <v>0.328929108734339</v>
      </c>
      <c r="AQ9" s="17">
        <v>0.31083030471071899</v>
      </c>
      <c r="AR9" s="17">
        <v>0.31699060609288898</v>
      </c>
      <c r="AS9" s="17">
        <v>0.33784097905992599</v>
      </c>
      <c r="AT9" s="17"/>
      <c r="AU9" s="17">
        <v>0.35972668170223199</v>
      </c>
      <c r="AV9" s="17">
        <v>0.31134886669505202</v>
      </c>
      <c r="AW9" s="17"/>
      <c r="AX9" s="17">
        <v>0.34987920336926898</v>
      </c>
      <c r="AY9" s="17">
        <v>0.336259564082656</v>
      </c>
      <c r="AZ9" s="17"/>
      <c r="BA9" s="17">
        <v>0.33540799728724302</v>
      </c>
      <c r="BB9" s="17">
        <v>0.36007677064097199</v>
      </c>
      <c r="BC9" s="17"/>
      <c r="BD9" s="17">
        <v>0.39156093859143098</v>
      </c>
      <c r="BE9" s="17"/>
      <c r="BF9" s="17">
        <v>0.374162458773522</v>
      </c>
      <c r="BG9" s="17"/>
      <c r="BH9" s="17">
        <v>0.36618825941660799</v>
      </c>
      <c r="BI9" s="17"/>
      <c r="BJ9" s="17">
        <v>0.41939742617994402</v>
      </c>
      <c r="BK9" s="17"/>
      <c r="BL9" s="17">
        <v>0.244482259248023</v>
      </c>
      <c r="BM9" s="17">
        <v>0.49402368093451698</v>
      </c>
      <c r="BN9" s="17">
        <v>0.29353904139314002</v>
      </c>
      <c r="BO9" s="17">
        <v>0.28968060330997603</v>
      </c>
      <c r="BP9" s="17"/>
      <c r="BQ9" s="17">
        <v>0.37418092962090099</v>
      </c>
      <c r="BR9" s="17">
        <v>0.33740794225797699</v>
      </c>
      <c r="BS9" s="17">
        <v>0.28680516808529399</v>
      </c>
      <c r="BT9" s="17">
        <v>0.30242861682795502</v>
      </c>
      <c r="BU9" s="17">
        <v>0.41692273086431098</v>
      </c>
      <c r="BV9" s="17">
        <v>0.292647389276605</v>
      </c>
      <c r="BW9" s="17"/>
      <c r="BX9" s="17">
        <v>0.38675526143597899</v>
      </c>
      <c r="BY9" s="17">
        <v>0.36186088105585701</v>
      </c>
      <c r="BZ9" s="17">
        <v>0.307975963993041</v>
      </c>
      <c r="CA9" s="17">
        <v>0.33828203614595298</v>
      </c>
      <c r="CB9" s="17">
        <v>0.40072727901955701</v>
      </c>
      <c r="CC9" s="17">
        <v>0.25375255545272102</v>
      </c>
    </row>
    <row r="10" spans="2:81" x14ac:dyDescent="0.35">
      <c r="B10" s="18" t="s">
        <v>609</v>
      </c>
      <c r="C10" s="17">
        <v>0.38152519729110601</v>
      </c>
      <c r="D10" s="17">
        <v>0.38065941670775599</v>
      </c>
      <c r="E10" s="17">
        <v>0.38330706943725601</v>
      </c>
      <c r="F10" s="17"/>
      <c r="G10" s="17">
        <v>0.35607301164311</v>
      </c>
      <c r="H10" s="17">
        <v>0.35167700908530902</v>
      </c>
      <c r="I10" s="17">
        <v>0.40349509636312803</v>
      </c>
      <c r="J10" s="17">
        <v>0.40137262048099098</v>
      </c>
      <c r="K10" s="17">
        <v>0.39358755875177398</v>
      </c>
      <c r="L10" s="17">
        <v>0.38061290897157402</v>
      </c>
      <c r="M10" s="17"/>
      <c r="N10" s="17">
        <v>0.387020874329144</v>
      </c>
      <c r="O10" s="17">
        <v>0.411312203155065</v>
      </c>
      <c r="P10" s="17">
        <v>0.37215101897911601</v>
      </c>
      <c r="Q10" s="17">
        <v>0.353128467325519</v>
      </c>
      <c r="R10" s="17"/>
      <c r="S10" s="17">
        <v>0.40720229810199099</v>
      </c>
      <c r="T10" s="17">
        <v>0.38790025520652199</v>
      </c>
      <c r="U10" s="17">
        <v>0.32662924015456801</v>
      </c>
      <c r="V10" s="17">
        <v>0.38764354642026</v>
      </c>
      <c r="W10" s="17">
        <v>0.42753462043597401</v>
      </c>
      <c r="X10" s="17">
        <v>0.37694566467043</v>
      </c>
      <c r="Y10" s="17">
        <v>0.40361602949016701</v>
      </c>
      <c r="Z10" s="17">
        <v>0.32145715083772902</v>
      </c>
      <c r="AA10" s="17">
        <v>0.36235422837789399</v>
      </c>
      <c r="AB10" s="17">
        <v>0.37742154693878299</v>
      </c>
      <c r="AC10" s="17">
        <v>0.395791013099552</v>
      </c>
      <c r="AD10" s="17">
        <v>0.34852203557467898</v>
      </c>
      <c r="AE10" s="17"/>
      <c r="AF10" s="17">
        <v>0.38501092286959299</v>
      </c>
      <c r="AG10" s="17">
        <v>0.37813517602088698</v>
      </c>
      <c r="AH10" s="17">
        <v>0.35946258660123598</v>
      </c>
      <c r="AI10" s="17">
        <v>0.36788007862835698</v>
      </c>
      <c r="AJ10" s="17"/>
      <c r="AK10" s="17">
        <v>0.36781271289311901</v>
      </c>
      <c r="AL10" s="17">
        <v>0.36811296633321</v>
      </c>
      <c r="AM10" s="17"/>
      <c r="AN10" s="17">
        <v>0.38420888090222299</v>
      </c>
      <c r="AO10" s="17">
        <v>0.39259376190614897</v>
      </c>
      <c r="AP10" s="17">
        <v>0.357154107218838</v>
      </c>
      <c r="AQ10" s="17">
        <v>0.37331336934711301</v>
      </c>
      <c r="AR10" s="17">
        <v>0.38575111682023</v>
      </c>
      <c r="AS10" s="17">
        <v>0.38724372426318698</v>
      </c>
      <c r="AT10" s="17"/>
      <c r="AU10" s="17">
        <v>0.37782428307883298</v>
      </c>
      <c r="AV10" s="17">
        <v>0.38824847633680998</v>
      </c>
      <c r="AW10" s="17"/>
      <c r="AX10" s="17">
        <v>0.36639897064129201</v>
      </c>
      <c r="AY10" s="17">
        <v>0.38515505284565499</v>
      </c>
      <c r="AZ10" s="17"/>
      <c r="BA10" s="17">
        <v>0.38209382634625999</v>
      </c>
      <c r="BB10" s="17">
        <v>0.384383228175883</v>
      </c>
      <c r="BC10" s="17"/>
      <c r="BD10" s="17">
        <v>0.36422730877285597</v>
      </c>
      <c r="BE10" s="17"/>
      <c r="BF10" s="17">
        <v>0.36920808911905001</v>
      </c>
      <c r="BG10" s="17"/>
      <c r="BH10" s="17">
        <v>0.39226063310013198</v>
      </c>
      <c r="BI10" s="17"/>
      <c r="BJ10" s="17">
        <v>0.383238939614651</v>
      </c>
      <c r="BK10" s="17"/>
      <c r="BL10" s="17">
        <v>0.28786712872501102</v>
      </c>
      <c r="BM10" s="17">
        <v>0.37417844987403398</v>
      </c>
      <c r="BN10" s="17">
        <v>0.39530518980787999</v>
      </c>
      <c r="BO10" s="17">
        <v>0.43222863745093398</v>
      </c>
      <c r="BP10" s="17"/>
      <c r="BQ10" s="17">
        <v>0.40277536402074998</v>
      </c>
      <c r="BR10" s="17">
        <v>0.361372083788075</v>
      </c>
      <c r="BS10" s="17">
        <v>0.38510267522490799</v>
      </c>
      <c r="BT10" s="17">
        <v>0.42804592424021998</v>
      </c>
      <c r="BU10" s="17">
        <v>0.33021002854000497</v>
      </c>
      <c r="BV10" s="17">
        <v>0.37598742940188601</v>
      </c>
      <c r="BW10" s="17"/>
      <c r="BX10" s="17">
        <v>0.39641467910338801</v>
      </c>
      <c r="BY10" s="17">
        <v>0.351472313656016</v>
      </c>
      <c r="BZ10" s="17">
        <v>0.39069016733781597</v>
      </c>
      <c r="CA10" s="17">
        <v>0.436256325429418</v>
      </c>
      <c r="CB10" s="17">
        <v>0.36411399105428199</v>
      </c>
      <c r="CC10" s="17">
        <v>0.32530487073539899</v>
      </c>
    </row>
    <row r="11" spans="2:81" x14ac:dyDescent="0.35">
      <c r="B11" s="18" t="s">
        <v>610</v>
      </c>
      <c r="C11" s="17">
        <v>0.23142870915055799</v>
      </c>
      <c r="D11" s="17">
        <v>0.234511418991316</v>
      </c>
      <c r="E11" s="17">
        <v>0.22813749713692</v>
      </c>
      <c r="F11" s="17"/>
      <c r="G11" s="17">
        <v>0.15505750588117001</v>
      </c>
      <c r="H11" s="17">
        <v>0.223647652251839</v>
      </c>
      <c r="I11" s="17">
        <v>0.19678216260894299</v>
      </c>
      <c r="J11" s="17">
        <v>0.23858899871221001</v>
      </c>
      <c r="K11" s="17">
        <v>0.25824265798145601</v>
      </c>
      <c r="L11" s="17">
        <v>0.29283484450420999</v>
      </c>
      <c r="M11" s="17"/>
      <c r="N11" s="17">
        <v>0.20506651011382501</v>
      </c>
      <c r="O11" s="17">
        <v>0.21964109498496601</v>
      </c>
      <c r="P11" s="17">
        <v>0.25104523235606402</v>
      </c>
      <c r="Q11" s="17">
        <v>0.25555544043284301</v>
      </c>
      <c r="R11" s="17"/>
      <c r="S11" s="17">
        <v>0.184114862042769</v>
      </c>
      <c r="T11" s="17">
        <v>0.245416489607762</v>
      </c>
      <c r="U11" s="17">
        <v>0.272330265475214</v>
      </c>
      <c r="V11" s="17">
        <v>0.25602884480413401</v>
      </c>
      <c r="W11" s="17">
        <v>0.19118732870281599</v>
      </c>
      <c r="X11" s="17">
        <v>0.23729155153611101</v>
      </c>
      <c r="Y11" s="17">
        <v>0.247585756923699</v>
      </c>
      <c r="Z11" s="17">
        <v>0.27128084298258898</v>
      </c>
      <c r="AA11" s="17">
        <v>0.22617241320763301</v>
      </c>
      <c r="AB11" s="17">
        <v>0.22738530352769601</v>
      </c>
      <c r="AC11" s="17">
        <v>0.22958095633141201</v>
      </c>
      <c r="AD11" s="17">
        <v>0.22328214472901101</v>
      </c>
      <c r="AE11" s="17"/>
      <c r="AF11" s="17">
        <v>0.23451199037859599</v>
      </c>
      <c r="AG11" s="17">
        <v>0.23309962412708099</v>
      </c>
      <c r="AH11" s="17">
        <v>0.21657729173593299</v>
      </c>
      <c r="AI11" s="17">
        <v>0.23556168568049499</v>
      </c>
      <c r="AJ11" s="17"/>
      <c r="AK11" s="17">
        <v>0.20467133659658801</v>
      </c>
      <c r="AL11" s="17">
        <v>0.227802862893589</v>
      </c>
      <c r="AM11" s="17"/>
      <c r="AN11" s="17">
        <v>0.18191241887221701</v>
      </c>
      <c r="AO11" s="17">
        <v>0.24036730675360099</v>
      </c>
      <c r="AP11" s="17">
        <v>0.240935795254094</v>
      </c>
      <c r="AQ11" s="17">
        <v>0.26539833092103199</v>
      </c>
      <c r="AR11" s="17">
        <v>0.25844454062586703</v>
      </c>
      <c r="AS11" s="17">
        <v>0.2292630575664</v>
      </c>
      <c r="AT11" s="17"/>
      <c r="AU11" s="17">
        <v>0.22531268326237799</v>
      </c>
      <c r="AV11" s="17">
        <v>0.24020703028847001</v>
      </c>
      <c r="AW11" s="17"/>
      <c r="AX11" s="17">
        <v>0.228903027638549</v>
      </c>
      <c r="AY11" s="17">
        <v>0.23203479943848099</v>
      </c>
      <c r="AZ11" s="17"/>
      <c r="BA11" s="17">
        <v>0.24195350321576101</v>
      </c>
      <c r="BB11" s="17">
        <v>0.17162591643896699</v>
      </c>
      <c r="BC11" s="17"/>
      <c r="BD11" s="17">
        <v>0.20265723907121699</v>
      </c>
      <c r="BE11" s="17"/>
      <c r="BF11" s="17">
        <v>0.216067854636567</v>
      </c>
      <c r="BG11" s="17"/>
      <c r="BH11" s="17">
        <v>0.202873057204778</v>
      </c>
      <c r="BI11" s="17"/>
      <c r="BJ11" s="17">
        <v>0.14683845475742299</v>
      </c>
      <c r="BK11" s="17"/>
      <c r="BL11" s="17">
        <v>0.361770779259449</v>
      </c>
      <c r="BM11" s="17">
        <v>0.114885923185501</v>
      </c>
      <c r="BN11" s="17">
        <v>0.275126513346452</v>
      </c>
      <c r="BO11" s="17">
        <v>0.221502243029398</v>
      </c>
      <c r="BP11" s="17"/>
      <c r="BQ11" s="17">
        <v>0.183738869801542</v>
      </c>
      <c r="BR11" s="17">
        <v>0.26668594167229598</v>
      </c>
      <c r="BS11" s="17">
        <v>0.26904986135898901</v>
      </c>
      <c r="BT11" s="17">
        <v>0.23442606971482199</v>
      </c>
      <c r="BU11" s="17">
        <v>0.20050356629479299</v>
      </c>
      <c r="BV11" s="17">
        <v>0.26601848749852602</v>
      </c>
      <c r="BW11" s="17"/>
      <c r="BX11" s="17">
        <v>0.174761974910146</v>
      </c>
      <c r="BY11" s="17">
        <v>0.25307637184862802</v>
      </c>
      <c r="BZ11" s="17">
        <v>0.24797884279607599</v>
      </c>
      <c r="CA11" s="17">
        <v>0.19954966914182201</v>
      </c>
      <c r="CB11" s="17">
        <v>0.20004717306747799</v>
      </c>
      <c r="CC11" s="17">
        <v>0.33040821777202101</v>
      </c>
    </row>
    <row r="12" spans="2:81" x14ac:dyDescent="0.35">
      <c r="B12" s="18" t="s">
        <v>611</v>
      </c>
      <c r="C12" s="17">
        <v>1.7968713158000801E-2</v>
      </c>
      <c r="D12" s="17">
        <v>2.3166318441163802E-2</v>
      </c>
      <c r="E12" s="17">
        <v>1.29839042375083E-2</v>
      </c>
      <c r="F12" s="17"/>
      <c r="G12" s="17">
        <v>4.5783698123496301E-2</v>
      </c>
      <c r="H12" s="17">
        <v>2.0377563793287101E-2</v>
      </c>
      <c r="I12" s="17">
        <v>1.7288921215403701E-2</v>
      </c>
      <c r="J12" s="17">
        <v>1.4654501077233499E-2</v>
      </c>
      <c r="K12" s="17">
        <v>9.7049036189779808E-3</v>
      </c>
      <c r="L12" s="17">
        <v>6.3414223722023299E-3</v>
      </c>
      <c r="M12" s="17"/>
      <c r="N12" s="17">
        <v>1.81152105023226E-2</v>
      </c>
      <c r="O12" s="17">
        <v>1.6568676815602E-2</v>
      </c>
      <c r="P12" s="17">
        <v>2.6753659455915402E-2</v>
      </c>
      <c r="Q12" s="17">
        <v>1.18201735122538E-2</v>
      </c>
      <c r="R12" s="17"/>
      <c r="S12" s="17">
        <v>2.20164510845181E-2</v>
      </c>
      <c r="T12" s="17">
        <v>1.6423726693939E-2</v>
      </c>
      <c r="U12" s="17">
        <v>9.9730790870975194E-3</v>
      </c>
      <c r="V12" s="17">
        <v>1.9491334501825001E-2</v>
      </c>
      <c r="W12" s="17">
        <v>2.6621889134287001E-2</v>
      </c>
      <c r="X12" s="17">
        <v>1.37936859160837E-2</v>
      </c>
      <c r="Y12" s="17">
        <v>1.8515327358732701E-2</v>
      </c>
      <c r="Z12" s="17">
        <v>2.2991683227727201E-2</v>
      </c>
      <c r="AA12" s="17">
        <v>2.4303916667617401E-2</v>
      </c>
      <c r="AB12" s="17">
        <v>1.6218079328498398E-2</v>
      </c>
      <c r="AC12" s="17">
        <v>1.1207456804558201E-2</v>
      </c>
      <c r="AD12" s="17">
        <v>0</v>
      </c>
      <c r="AE12" s="17"/>
      <c r="AF12" s="17">
        <v>1.9165195943513499E-2</v>
      </c>
      <c r="AG12" s="17">
        <v>1.21159890985929E-2</v>
      </c>
      <c r="AH12" s="17">
        <v>1.2348458994973799E-2</v>
      </c>
      <c r="AI12" s="17">
        <v>0</v>
      </c>
      <c r="AJ12" s="17"/>
      <c r="AK12" s="17">
        <v>2.2631306026971599E-2</v>
      </c>
      <c r="AL12" s="17">
        <v>1.7147763889097101E-2</v>
      </c>
      <c r="AM12" s="17"/>
      <c r="AN12" s="17">
        <v>1.70051688325892E-2</v>
      </c>
      <c r="AO12" s="17">
        <v>1.2182555153493001E-2</v>
      </c>
      <c r="AP12" s="17">
        <v>2.8478552088222302E-2</v>
      </c>
      <c r="AQ12" s="17">
        <v>2.2059927140626798E-2</v>
      </c>
      <c r="AR12" s="17">
        <v>2.1230647519447799E-2</v>
      </c>
      <c r="AS12" s="17">
        <v>5.2025521171998402E-3</v>
      </c>
      <c r="AT12" s="17"/>
      <c r="AU12" s="17">
        <v>1.37569332966022E-2</v>
      </c>
      <c r="AV12" s="17">
        <v>2.2249728960206699E-2</v>
      </c>
      <c r="AW12" s="17"/>
      <c r="AX12" s="17">
        <v>1.60164022846115E-2</v>
      </c>
      <c r="AY12" s="17">
        <v>1.8437211127259E-2</v>
      </c>
      <c r="AZ12" s="17"/>
      <c r="BA12" s="17">
        <v>1.5959482079110798E-2</v>
      </c>
      <c r="BB12" s="17">
        <v>2.7346104169137901E-2</v>
      </c>
      <c r="BC12" s="17"/>
      <c r="BD12" s="17">
        <v>1.7092812443548201E-2</v>
      </c>
      <c r="BE12" s="17"/>
      <c r="BF12" s="17">
        <v>1.86116208229016E-2</v>
      </c>
      <c r="BG12" s="17"/>
      <c r="BH12" s="17">
        <v>1.4221364902763101E-2</v>
      </c>
      <c r="BI12" s="17"/>
      <c r="BJ12" s="17">
        <v>7.8359837173932797E-3</v>
      </c>
      <c r="BK12" s="17"/>
      <c r="BL12" s="17">
        <v>2.7323659842299099E-2</v>
      </c>
      <c r="BM12" s="17">
        <v>1.0241816442309299E-2</v>
      </c>
      <c r="BN12" s="17">
        <v>1.04085722298201E-2</v>
      </c>
      <c r="BO12" s="17">
        <v>2.79212006837933E-2</v>
      </c>
      <c r="BP12" s="17"/>
      <c r="BQ12" s="17">
        <v>1.6667636609451999E-2</v>
      </c>
      <c r="BR12" s="17">
        <v>1.5943476434459002E-2</v>
      </c>
      <c r="BS12" s="17">
        <v>3.5220612208089697E-2</v>
      </c>
      <c r="BT12" s="17">
        <v>1.34292776515565E-2</v>
      </c>
      <c r="BU12" s="17">
        <v>1.70964268018222E-2</v>
      </c>
      <c r="BV12" s="17">
        <v>1.1008847322684499E-2</v>
      </c>
      <c r="BW12" s="17"/>
      <c r="BX12" s="17">
        <v>1.9631778037822501E-2</v>
      </c>
      <c r="BY12" s="17">
        <v>1.4084965762498401E-2</v>
      </c>
      <c r="BZ12" s="17">
        <v>3.05316954237763E-2</v>
      </c>
      <c r="CA12" s="17">
        <v>1.14737891981562E-2</v>
      </c>
      <c r="CB12" s="17">
        <v>1.0808933334186401E-2</v>
      </c>
      <c r="CC12" s="17">
        <v>2.2711756548636799E-2</v>
      </c>
    </row>
    <row r="13" spans="2:81" x14ac:dyDescent="0.35">
      <c r="B13" s="18" t="s">
        <v>612</v>
      </c>
      <c r="C13" s="17">
        <v>1.0553003192079E-2</v>
      </c>
      <c r="D13" s="17">
        <v>1.1299292249261199E-2</v>
      </c>
      <c r="E13" s="17">
        <v>9.8767506699064499E-3</v>
      </c>
      <c r="F13" s="17"/>
      <c r="G13" s="17">
        <v>1.7844153182959399E-2</v>
      </c>
      <c r="H13" s="17">
        <v>8.1811233433175101E-3</v>
      </c>
      <c r="I13" s="17">
        <v>9.0180604574922798E-3</v>
      </c>
      <c r="J13" s="17">
        <v>1.01252620597117E-2</v>
      </c>
      <c r="K13" s="17">
        <v>1.15202044697378E-2</v>
      </c>
      <c r="L13" s="17">
        <v>8.5933576741381995E-3</v>
      </c>
      <c r="M13" s="17"/>
      <c r="N13" s="17">
        <v>8.4729698412938492E-3</v>
      </c>
      <c r="O13" s="17">
        <v>7.2273427042350404E-3</v>
      </c>
      <c r="P13" s="17">
        <v>1.5858597764703702E-2</v>
      </c>
      <c r="Q13" s="17">
        <v>1.17550732004944E-2</v>
      </c>
      <c r="R13" s="17"/>
      <c r="S13" s="17">
        <v>5.4872071090793801E-3</v>
      </c>
      <c r="T13" s="17">
        <v>1.4204524403903801E-2</v>
      </c>
      <c r="U13" s="17">
        <v>1.37033525020451E-2</v>
      </c>
      <c r="V13" s="17">
        <v>9.0426386092173593E-3</v>
      </c>
      <c r="W13" s="17">
        <v>1.50348427145483E-2</v>
      </c>
      <c r="X13" s="17">
        <v>1.5770661159160499E-2</v>
      </c>
      <c r="Y13" s="17">
        <v>8.3773946185653706E-3</v>
      </c>
      <c r="Z13" s="17">
        <v>0</v>
      </c>
      <c r="AA13" s="17">
        <v>1.0702639197489301E-2</v>
      </c>
      <c r="AB13" s="17">
        <v>1.3914498586226899E-2</v>
      </c>
      <c r="AC13" s="17">
        <v>4.5269292206608098E-3</v>
      </c>
      <c r="AD13" s="17">
        <v>7.6705551114381303E-3</v>
      </c>
      <c r="AE13" s="17"/>
      <c r="AF13" s="17">
        <v>8.6388766137198598E-3</v>
      </c>
      <c r="AG13" s="17">
        <v>1.77454235157633E-2</v>
      </c>
      <c r="AH13" s="17">
        <v>1.6610110387156599E-2</v>
      </c>
      <c r="AI13" s="17">
        <v>1.5256171930899899E-2</v>
      </c>
      <c r="AJ13" s="17"/>
      <c r="AK13" s="17">
        <v>1.7052404076390301E-2</v>
      </c>
      <c r="AL13" s="17">
        <v>1.7392769176357001E-2</v>
      </c>
      <c r="AM13" s="17"/>
      <c r="AN13" s="17">
        <v>6.0484670309327304E-3</v>
      </c>
      <c r="AO13" s="17">
        <v>1.25946075463462E-2</v>
      </c>
      <c r="AP13" s="17">
        <v>1.35806211308615E-2</v>
      </c>
      <c r="AQ13" s="17">
        <v>8.6174481025287596E-3</v>
      </c>
      <c r="AR13" s="17">
        <v>8.8849811898546495E-3</v>
      </c>
      <c r="AS13" s="17">
        <v>2.6064911867305501E-2</v>
      </c>
      <c r="AT13" s="17"/>
      <c r="AU13" s="17">
        <v>9.0042564888322303E-3</v>
      </c>
      <c r="AV13" s="17">
        <v>1.22052490647884E-2</v>
      </c>
      <c r="AW13" s="17"/>
      <c r="AX13" s="17">
        <v>1.1466931424099E-2</v>
      </c>
      <c r="AY13" s="17">
        <v>1.03336869312389E-2</v>
      </c>
      <c r="AZ13" s="17"/>
      <c r="BA13" s="17">
        <v>9.2930300618268395E-3</v>
      </c>
      <c r="BB13" s="17">
        <v>1.7329571485342199E-2</v>
      </c>
      <c r="BC13" s="17"/>
      <c r="BD13" s="17">
        <v>7.5291896212037902E-3</v>
      </c>
      <c r="BE13" s="17"/>
      <c r="BF13" s="17">
        <v>8.6117199420118699E-3</v>
      </c>
      <c r="BG13" s="17"/>
      <c r="BH13" s="17">
        <v>8.0005689818165408E-3</v>
      </c>
      <c r="BI13" s="17"/>
      <c r="BJ13" s="17">
        <v>1.32886495936533E-2</v>
      </c>
      <c r="BK13" s="17"/>
      <c r="BL13" s="17">
        <v>3.4523762357722802E-2</v>
      </c>
      <c r="BM13" s="17">
        <v>1.00159022626889E-3</v>
      </c>
      <c r="BN13" s="17">
        <v>7.5149042958588801E-3</v>
      </c>
      <c r="BO13" s="17">
        <v>8.5198152987760196E-3</v>
      </c>
      <c r="BP13" s="17"/>
      <c r="BQ13" s="17">
        <v>5.7986190050765603E-3</v>
      </c>
      <c r="BR13" s="17">
        <v>7.3516320422625696E-3</v>
      </c>
      <c r="BS13" s="17">
        <v>1.320937210683E-2</v>
      </c>
      <c r="BT13" s="17">
        <v>8.17039985669917E-3</v>
      </c>
      <c r="BU13" s="17">
        <v>4.1097647700409903E-3</v>
      </c>
      <c r="BV13" s="17">
        <v>2.0082712451317999E-2</v>
      </c>
      <c r="BW13" s="17"/>
      <c r="BX13" s="17">
        <v>8.4257932164717008E-3</v>
      </c>
      <c r="BY13" s="17">
        <v>7.8608611409322904E-3</v>
      </c>
      <c r="BZ13" s="17">
        <v>1.0913613622899601E-2</v>
      </c>
      <c r="CA13" s="17">
        <v>6.75984511344771E-3</v>
      </c>
      <c r="CB13" s="17">
        <v>1.07294896212244E-2</v>
      </c>
      <c r="CC13" s="17">
        <v>2.73820243691149E-2</v>
      </c>
    </row>
    <row r="14" spans="2:81" x14ac:dyDescent="0.35">
      <c r="B14" s="18" t="s">
        <v>171</v>
      </c>
      <c r="C14" s="19">
        <v>1.9629010894793901E-2</v>
      </c>
      <c r="D14" s="19">
        <v>1.7110959140336099E-2</v>
      </c>
      <c r="E14" s="19">
        <v>2.21842824060186E-2</v>
      </c>
      <c r="F14" s="19"/>
      <c r="G14" s="19">
        <v>3.4758071400601998E-2</v>
      </c>
      <c r="H14" s="19">
        <v>1.8505505370711502E-2</v>
      </c>
      <c r="I14" s="19">
        <v>1.9417660084435399E-2</v>
      </c>
      <c r="J14" s="19">
        <v>2.4306286360389499E-2</v>
      </c>
      <c r="K14" s="19">
        <v>1.5112857588665899E-2</v>
      </c>
      <c r="L14" s="19">
        <v>9.9116049997155301E-3</v>
      </c>
      <c r="M14" s="19"/>
      <c r="N14" s="19">
        <v>1.6458906040385898E-2</v>
      </c>
      <c r="O14" s="19">
        <v>2.1433529551663898E-2</v>
      </c>
      <c r="P14" s="19">
        <v>8.3522771355372897E-3</v>
      </c>
      <c r="Q14" s="19">
        <v>3.1418309159006903E-2</v>
      </c>
      <c r="R14" s="19"/>
      <c r="S14" s="19">
        <v>1.9858623021596501E-2</v>
      </c>
      <c r="T14" s="19">
        <v>3.9514242584454103E-3</v>
      </c>
      <c r="U14" s="19">
        <v>1.0515279402896901E-2</v>
      </c>
      <c r="V14" s="19">
        <v>2.05068832280812E-2</v>
      </c>
      <c r="W14" s="19">
        <v>1.38568751323735E-2</v>
      </c>
      <c r="X14" s="19">
        <v>3.46510481073369E-2</v>
      </c>
      <c r="Y14" s="19">
        <v>3.2924147714306302E-2</v>
      </c>
      <c r="Z14" s="19">
        <v>1.70952995086474E-2</v>
      </c>
      <c r="AA14" s="19">
        <v>1.75450414887868E-2</v>
      </c>
      <c r="AB14" s="19">
        <v>2.0928014676770499E-2</v>
      </c>
      <c r="AC14" s="19">
        <v>2.98737529558178E-2</v>
      </c>
      <c r="AD14" s="19">
        <v>3.1158501755652001E-2</v>
      </c>
      <c r="AE14" s="19"/>
      <c r="AF14" s="19">
        <v>1.7775668880020998E-2</v>
      </c>
      <c r="AG14" s="19">
        <v>1.99199195055536E-2</v>
      </c>
      <c r="AH14" s="19">
        <v>2.7854010617686501E-2</v>
      </c>
      <c r="AI14" s="19">
        <v>3.15229291207735E-2</v>
      </c>
      <c r="AJ14" s="19"/>
      <c r="AK14" s="19">
        <v>2.8890383660036399E-2</v>
      </c>
      <c r="AL14" s="19">
        <v>2.4107635708323399E-2</v>
      </c>
      <c r="AM14" s="19"/>
      <c r="AN14" s="19">
        <v>2.15105268657679E-2</v>
      </c>
      <c r="AO14" s="19">
        <v>1.7886894356788099E-2</v>
      </c>
      <c r="AP14" s="19">
        <v>3.0921815573644401E-2</v>
      </c>
      <c r="AQ14" s="19">
        <v>1.9780619777980499E-2</v>
      </c>
      <c r="AR14" s="19">
        <v>8.6981077517114206E-3</v>
      </c>
      <c r="AS14" s="19">
        <v>1.4384775125982401E-2</v>
      </c>
      <c r="AT14" s="19"/>
      <c r="AU14" s="19">
        <v>1.4375162171123E-2</v>
      </c>
      <c r="AV14" s="19">
        <v>2.57406486546722E-2</v>
      </c>
      <c r="AW14" s="19"/>
      <c r="AX14" s="19">
        <v>2.73354646421799E-2</v>
      </c>
      <c r="AY14" s="19">
        <v>1.7779685574710501E-2</v>
      </c>
      <c r="AZ14" s="19"/>
      <c r="BA14" s="19">
        <v>1.52921610097984E-2</v>
      </c>
      <c r="BB14" s="19">
        <v>3.9238409089697703E-2</v>
      </c>
      <c r="BC14" s="19"/>
      <c r="BD14" s="19">
        <v>1.6932511499743601E-2</v>
      </c>
      <c r="BE14" s="19"/>
      <c r="BF14" s="19">
        <v>1.33382567059481E-2</v>
      </c>
      <c r="BG14" s="19"/>
      <c r="BH14" s="19">
        <v>1.6456116393902299E-2</v>
      </c>
      <c r="BI14" s="19"/>
      <c r="BJ14" s="19">
        <v>2.94005461369359E-2</v>
      </c>
      <c r="BK14" s="19"/>
      <c r="BL14" s="19">
        <v>4.4032410567495503E-2</v>
      </c>
      <c r="BM14" s="19">
        <v>5.6685393373698397E-3</v>
      </c>
      <c r="BN14" s="19">
        <v>1.81057789268484E-2</v>
      </c>
      <c r="BO14" s="19">
        <v>2.01475002271225E-2</v>
      </c>
      <c r="BP14" s="19"/>
      <c r="BQ14" s="19">
        <v>1.68385809422778E-2</v>
      </c>
      <c r="BR14" s="19">
        <v>1.12389238049308E-2</v>
      </c>
      <c r="BS14" s="19">
        <v>1.06123110158896E-2</v>
      </c>
      <c r="BT14" s="19">
        <v>1.34997117087465E-2</v>
      </c>
      <c r="BU14" s="19">
        <v>3.1157482729028099E-2</v>
      </c>
      <c r="BV14" s="19">
        <v>3.4255134048981097E-2</v>
      </c>
      <c r="BW14" s="19"/>
      <c r="BX14" s="19">
        <v>1.40105132961931E-2</v>
      </c>
      <c r="BY14" s="19">
        <v>1.1644606536067401E-2</v>
      </c>
      <c r="BZ14" s="19">
        <v>1.19097168263913E-2</v>
      </c>
      <c r="CA14" s="19">
        <v>7.6783349712021502E-3</v>
      </c>
      <c r="CB14" s="19">
        <v>1.35731339032717E-2</v>
      </c>
      <c r="CC14" s="19">
        <v>4.0440575122108302E-2</v>
      </c>
    </row>
    <row r="15" spans="2:81" x14ac:dyDescent="0.35">
      <c r="B15" s="16"/>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CC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616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608</v>
      </c>
      <c r="C9" s="17">
        <v>0.317156847445628</v>
      </c>
      <c r="D9" s="17">
        <v>0.33790553143806401</v>
      </c>
      <c r="E9" s="17">
        <v>0.29752679621672801</v>
      </c>
      <c r="F9" s="17"/>
      <c r="G9" s="17">
        <v>0.37131095565432498</v>
      </c>
      <c r="H9" s="17">
        <v>0.34956394633446702</v>
      </c>
      <c r="I9" s="17">
        <v>0.32511113212492498</v>
      </c>
      <c r="J9" s="17">
        <v>0.284131870818642</v>
      </c>
      <c r="K9" s="17">
        <v>0.27462352364766202</v>
      </c>
      <c r="L9" s="17">
        <v>0.30371825142525299</v>
      </c>
      <c r="M9" s="17"/>
      <c r="N9" s="17">
        <v>0.37277461455824401</v>
      </c>
      <c r="O9" s="17">
        <v>0.292203671214883</v>
      </c>
      <c r="P9" s="17">
        <v>0.29013951545577199</v>
      </c>
      <c r="Q9" s="17">
        <v>0.30605399334394401</v>
      </c>
      <c r="R9" s="17"/>
      <c r="S9" s="17">
        <v>0.38022905531234902</v>
      </c>
      <c r="T9" s="17">
        <v>0.29485445925466802</v>
      </c>
      <c r="U9" s="17">
        <v>0.30436219217782301</v>
      </c>
      <c r="V9" s="17">
        <v>0.33958238259781498</v>
      </c>
      <c r="W9" s="17">
        <v>0.28127096218598202</v>
      </c>
      <c r="X9" s="17">
        <v>0.29643772113632999</v>
      </c>
      <c r="Y9" s="17">
        <v>0.29585278084489403</v>
      </c>
      <c r="Z9" s="17">
        <v>0.30863800639966499</v>
      </c>
      <c r="AA9" s="17">
        <v>0.35109868511965098</v>
      </c>
      <c r="AB9" s="17">
        <v>0.30479130286321798</v>
      </c>
      <c r="AC9" s="17">
        <v>0.21761535995152401</v>
      </c>
      <c r="AD9" s="17">
        <v>0.37893287203307002</v>
      </c>
      <c r="AE9" s="17"/>
      <c r="AF9" s="17">
        <v>0.31489375795695101</v>
      </c>
      <c r="AG9" s="17">
        <v>0.31940476272120299</v>
      </c>
      <c r="AH9" s="17">
        <v>0.24028962628452999</v>
      </c>
      <c r="AI9" s="17">
        <v>0.38339898781565002</v>
      </c>
      <c r="AJ9" s="17"/>
      <c r="AK9" s="17">
        <v>0.35927251874546401</v>
      </c>
      <c r="AL9" s="17">
        <v>0.31383296620658901</v>
      </c>
      <c r="AM9" s="17"/>
      <c r="AN9" s="17">
        <v>0.40127297291930403</v>
      </c>
      <c r="AO9" s="17">
        <v>0.30651348479023499</v>
      </c>
      <c r="AP9" s="17">
        <v>0.26819616822237202</v>
      </c>
      <c r="AQ9" s="17">
        <v>0.26866846755963097</v>
      </c>
      <c r="AR9" s="17">
        <v>0.26563495259785402</v>
      </c>
      <c r="AS9" s="17">
        <v>0.36250469764513299</v>
      </c>
      <c r="AT9" s="17"/>
      <c r="AU9" s="17">
        <v>0.332868037700289</v>
      </c>
      <c r="AV9" s="17">
        <v>0.29719444135248602</v>
      </c>
      <c r="AW9" s="17"/>
      <c r="AX9" s="17">
        <v>0.30270187346715699</v>
      </c>
      <c r="AY9" s="17">
        <v>0.32062562183340698</v>
      </c>
      <c r="AZ9" s="17"/>
      <c r="BA9" s="17">
        <v>0.306790084555221</v>
      </c>
      <c r="BB9" s="17">
        <v>0.37021728716507002</v>
      </c>
      <c r="BC9" s="17"/>
      <c r="BD9" s="17">
        <v>0.37944076867878102</v>
      </c>
      <c r="BE9" s="17"/>
      <c r="BF9" s="17">
        <v>0.36174350834258501</v>
      </c>
      <c r="BG9" s="17"/>
      <c r="BH9" s="17">
        <v>0.33690359041884299</v>
      </c>
      <c r="BI9" s="17"/>
      <c r="BJ9" s="17">
        <v>0.27693436903859903</v>
      </c>
      <c r="BK9" s="17"/>
      <c r="BL9" s="17">
        <v>0.15818084670207899</v>
      </c>
      <c r="BM9" s="17">
        <v>0.52054501853511304</v>
      </c>
      <c r="BN9" s="17">
        <v>0.26437128680539002</v>
      </c>
      <c r="BO9" s="17">
        <v>0.26732696947399198</v>
      </c>
      <c r="BP9" s="17"/>
      <c r="BQ9" s="17">
        <v>0.35741873449128397</v>
      </c>
      <c r="BR9" s="17">
        <v>0.31410174184190798</v>
      </c>
      <c r="BS9" s="17">
        <v>0.28165910233108099</v>
      </c>
      <c r="BT9" s="17">
        <v>0.349786093002807</v>
      </c>
      <c r="BU9" s="17">
        <v>0.35564336418869003</v>
      </c>
      <c r="BV9" s="17">
        <v>0.25352330925838701</v>
      </c>
      <c r="BW9" s="17"/>
      <c r="BX9" s="17">
        <v>0.36089997358207698</v>
      </c>
      <c r="BY9" s="17">
        <v>0.333943323061765</v>
      </c>
      <c r="BZ9" s="17">
        <v>0.29736966479876997</v>
      </c>
      <c r="CA9" s="17">
        <v>0.34673853863974002</v>
      </c>
      <c r="CB9" s="17">
        <v>0.38002526758611099</v>
      </c>
      <c r="CC9" s="17">
        <v>0.193116001239964</v>
      </c>
    </row>
    <row r="10" spans="2:81" x14ac:dyDescent="0.35">
      <c r="B10" s="18" t="s">
        <v>609</v>
      </c>
      <c r="C10" s="17">
        <v>0.40597625641691798</v>
      </c>
      <c r="D10" s="17">
        <v>0.392237713911675</v>
      </c>
      <c r="E10" s="17">
        <v>0.41878363343137498</v>
      </c>
      <c r="F10" s="17"/>
      <c r="G10" s="17">
        <v>0.370438167679838</v>
      </c>
      <c r="H10" s="17">
        <v>0.35573083443049602</v>
      </c>
      <c r="I10" s="17">
        <v>0.40898824350714802</v>
      </c>
      <c r="J10" s="17">
        <v>0.43717087053984</v>
      </c>
      <c r="K10" s="17">
        <v>0.45701123011456002</v>
      </c>
      <c r="L10" s="17">
        <v>0.40843253987686401</v>
      </c>
      <c r="M10" s="17"/>
      <c r="N10" s="17">
        <v>0.42651603869631799</v>
      </c>
      <c r="O10" s="17">
        <v>0.42531148295197102</v>
      </c>
      <c r="P10" s="17">
        <v>0.414934910241059</v>
      </c>
      <c r="Q10" s="17">
        <v>0.35621274149327298</v>
      </c>
      <c r="R10" s="17"/>
      <c r="S10" s="17">
        <v>0.37651384790519299</v>
      </c>
      <c r="T10" s="17">
        <v>0.40428977468212801</v>
      </c>
      <c r="U10" s="17">
        <v>0.41695623458037701</v>
      </c>
      <c r="V10" s="17">
        <v>0.38243715925930899</v>
      </c>
      <c r="W10" s="17">
        <v>0.41207343114483902</v>
      </c>
      <c r="X10" s="17">
        <v>0.43136366490505501</v>
      </c>
      <c r="Y10" s="17">
        <v>0.40821002158057701</v>
      </c>
      <c r="Z10" s="17">
        <v>0.41015699808248601</v>
      </c>
      <c r="AA10" s="17">
        <v>0.39264957351063601</v>
      </c>
      <c r="AB10" s="17">
        <v>0.435764343024308</v>
      </c>
      <c r="AC10" s="17">
        <v>0.46005034241017301</v>
      </c>
      <c r="AD10" s="17">
        <v>0.35955956699897401</v>
      </c>
      <c r="AE10" s="17"/>
      <c r="AF10" s="17">
        <v>0.40450348247555601</v>
      </c>
      <c r="AG10" s="17">
        <v>0.40641649831861898</v>
      </c>
      <c r="AH10" s="17">
        <v>0.44819899018144099</v>
      </c>
      <c r="AI10" s="17">
        <v>0.34763139846084201</v>
      </c>
      <c r="AJ10" s="17"/>
      <c r="AK10" s="17">
        <v>0.41844052245832503</v>
      </c>
      <c r="AL10" s="17">
        <v>0.42246435436166901</v>
      </c>
      <c r="AM10" s="17"/>
      <c r="AN10" s="17">
        <v>0.372428135142363</v>
      </c>
      <c r="AO10" s="17">
        <v>0.40419438654435602</v>
      </c>
      <c r="AP10" s="17">
        <v>0.44642636484885001</v>
      </c>
      <c r="AQ10" s="17">
        <v>0.40175728997856802</v>
      </c>
      <c r="AR10" s="17">
        <v>0.45338569931629102</v>
      </c>
      <c r="AS10" s="17">
        <v>0.39247368790312298</v>
      </c>
      <c r="AT10" s="17"/>
      <c r="AU10" s="17">
        <v>0.41125511529667702</v>
      </c>
      <c r="AV10" s="17">
        <v>0.39934359107004802</v>
      </c>
      <c r="AW10" s="17"/>
      <c r="AX10" s="17">
        <v>0.41986624221794999</v>
      </c>
      <c r="AY10" s="17">
        <v>0.40264306280031298</v>
      </c>
      <c r="AZ10" s="17"/>
      <c r="BA10" s="17">
        <v>0.41473305567679603</v>
      </c>
      <c r="BB10" s="17">
        <v>0.36482072028616502</v>
      </c>
      <c r="BC10" s="17"/>
      <c r="BD10" s="17">
        <v>0.38180804388971901</v>
      </c>
      <c r="BE10" s="17"/>
      <c r="BF10" s="17">
        <v>0.39964665736972299</v>
      </c>
      <c r="BG10" s="17"/>
      <c r="BH10" s="17">
        <v>0.43026282685671902</v>
      </c>
      <c r="BI10" s="17"/>
      <c r="BJ10" s="17">
        <v>0.44224803234908</v>
      </c>
      <c r="BK10" s="17"/>
      <c r="BL10" s="17">
        <v>0.360546361482116</v>
      </c>
      <c r="BM10" s="17">
        <v>0.36103941337185103</v>
      </c>
      <c r="BN10" s="17">
        <v>0.44045491127421799</v>
      </c>
      <c r="BO10" s="17">
        <v>0.44267346557781401</v>
      </c>
      <c r="BP10" s="17"/>
      <c r="BQ10" s="17">
        <v>0.415459048237943</v>
      </c>
      <c r="BR10" s="17">
        <v>0.42323685478645501</v>
      </c>
      <c r="BS10" s="17">
        <v>0.39626758554215702</v>
      </c>
      <c r="BT10" s="17">
        <v>0.41054633825459003</v>
      </c>
      <c r="BU10" s="17">
        <v>0.34931014813259298</v>
      </c>
      <c r="BV10" s="17">
        <v>0.38432647073016102</v>
      </c>
      <c r="BW10" s="17"/>
      <c r="BX10" s="17">
        <v>0.41124427808789599</v>
      </c>
      <c r="BY10" s="17">
        <v>0.42326703915465003</v>
      </c>
      <c r="BZ10" s="17">
        <v>0.40449493713152901</v>
      </c>
      <c r="CA10" s="17">
        <v>0.414957622181307</v>
      </c>
      <c r="CB10" s="17">
        <v>0.35927821023495099</v>
      </c>
      <c r="CC10" s="17">
        <v>0.33653021917904002</v>
      </c>
    </row>
    <row r="11" spans="2:81" x14ac:dyDescent="0.35">
      <c r="B11" s="18" t="s">
        <v>610</v>
      </c>
      <c r="C11" s="17">
        <v>0.22560869731979999</v>
      </c>
      <c r="D11" s="17">
        <v>0.21748571427194499</v>
      </c>
      <c r="E11" s="17">
        <v>0.233737423640479</v>
      </c>
      <c r="F11" s="17"/>
      <c r="G11" s="17">
        <v>0.17305045782836601</v>
      </c>
      <c r="H11" s="17">
        <v>0.23219449413024601</v>
      </c>
      <c r="I11" s="17">
        <v>0.207092022638908</v>
      </c>
      <c r="J11" s="17">
        <v>0.23401064777238001</v>
      </c>
      <c r="K11" s="17">
        <v>0.242360545924345</v>
      </c>
      <c r="L11" s="17">
        <v>0.25213850815393801</v>
      </c>
      <c r="M11" s="17"/>
      <c r="N11" s="17">
        <v>0.160854738380969</v>
      </c>
      <c r="O11" s="17">
        <v>0.233194149094853</v>
      </c>
      <c r="P11" s="17">
        <v>0.24248340926856499</v>
      </c>
      <c r="Q11" s="17">
        <v>0.27233953953769102</v>
      </c>
      <c r="R11" s="17"/>
      <c r="S11" s="17">
        <v>0.17831488220284999</v>
      </c>
      <c r="T11" s="17">
        <v>0.25652085136946401</v>
      </c>
      <c r="U11" s="17">
        <v>0.23388003388775</v>
      </c>
      <c r="V11" s="17">
        <v>0.22656265314610599</v>
      </c>
      <c r="W11" s="17">
        <v>0.25933905203609098</v>
      </c>
      <c r="X11" s="17">
        <v>0.21289450736996801</v>
      </c>
      <c r="Y11" s="17">
        <v>0.215668565793662</v>
      </c>
      <c r="Z11" s="17">
        <v>0.232906939563089</v>
      </c>
      <c r="AA11" s="17">
        <v>0.21197728817216199</v>
      </c>
      <c r="AB11" s="17">
        <v>0.22455196536476599</v>
      </c>
      <c r="AC11" s="17">
        <v>0.279330791181088</v>
      </c>
      <c r="AD11" s="17">
        <v>0.227259484029535</v>
      </c>
      <c r="AE11" s="17"/>
      <c r="AF11" s="17">
        <v>0.229266803755487</v>
      </c>
      <c r="AG11" s="17">
        <v>0.23869856918633101</v>
      </c>
      <c r="AH11" s="17">
        <v>0.24994022428535001</v>
      </c>
      <c r="AI11" s="17">
        <v>0.23014685823323</v>
      </c>
      <c r="AJ11" s="17"/>
      <c r="AK11" s="17">
        <v>0.155700309182081</v>
      </c>
      <c r="AL11" s="17">
        <v>0.22397734189138699</v>
      </c>
      <c r="AM11" s="17"/>
      <c r="AN11" s="17">
        <v>0.17132712450996099</v>
      </c>
      <c r="AO11" s="17">
        <v>0.24032882039234699</v>
      </c>
      <c r="AP11" s="17">
        <v>0.22552354690431201</v>
      </c>
      <c r="AQ11" s="17">
        <v>0.27412319037340599</v>
      </c>
      <c r="AR11" s="17">
        <v>0.242462389221969</v>
      </c>
      <c r="AS11" s="17">
        <v>0.20947167643666101</v>
      </c>
      <c r="AT11" s="17"/>
      <c r="AU11" s="17">
        <v>0.21649887526637601</v>
      </c>
      <c r="AV11" s="17">
        <v>0.237709254069944</v>
      </c>
      <c r="AW11" s="17"/>
      <c r="AX11" s="17">
        <v>0.216317429683933</v>
      </c>
      <c r="AY11" s="17">
        <v>0.22783833199456899</v>
      </c>
      <c r="AZ11" s="17"/>
      <c r="BA11" s="17">
        <v>0.23527326130287801</v>
      </c>
      <c r="BB11" s="17">
        <v>0.17548934531625601</v>
      </c>
      <c r="BC11" s="17"/>
      <c r="BD11" s="17">
        <v>0.19703484874552599</v>
      </c>
      <c r="BE11" s="17"/>
      <c r="BF11" s="17">
        <v>0.19877836171138599</v>
      </c>
      <c r="BG11" s="17"/>
      <c r="BH11" s="17">
        <v>0.20862041517782701</v>
      </c>
      <c r="BI11" s="17"/>
      <c r="BJ11" s="17">
        <v>0.21828606193286701</v>
      </c>
      <c r="BK11" s="17"/>
      <c r="BL11" s="17">
        <v>0.361770761543319</v>
      </c>
      <c r="BM11" s="17">
        <v>0.105123713107415</v>
      </c>
      <c r="BN11" s="17">
        <v>0.254549166812571</v>
      </c>
      <c r="BO11" s="17">
        <v>0.23163205222375399</v>
      </c>
      <c r="BP11" s="17"/>
      <c r="BQ11" s="17">
        <v>0.18669305198756</v>
      </c>
      <c r="BR11" s="17">
        <v>0.21752070228430101</v>
      </c>
      <c r="BS11" s="17">
        <v>0.27025598092844699</v>
      </c>
      <c r="BT11" s="17">
        <v>0.210033396470654</v>
      </c>
      <c r="BU11" s="17">
        <v>0.211419470433931</v>
      </c>
      <c r="BV11" s="17">
        <v>0.28505367599175302</v>
      </c>
      <c r="BW11" s="17"/>
      <c r="BX11" s="17">
        <v>0.18293750380643101</v>
      </c>
      <c r="BY11" s="17">
        <v>0.199736837836585</v>
      </c>
      <c r="BZ11" s="17">
        <v>0.252597422331576</v>
      </c>
      <c r="CA11" s="17">
        <v>0.21279120689425099</v>
      </c>
      <c r="CB11" s="17">
        <v>0.20422452197009799</v>
      </c>
      <c r="CC11" s="17">
        <v>0.370608886820326</v>
      </c>
    </row>
    <row r="12" spans="2:81" x14ac:dyDescent="0.35">
      <c r="B12" s="18" t="s">
        <v>611</v>
      </c>
      <c r="C12" s="17">
        <v>2.0405779144600698E-2</v>
      </c>
      <c r="D12" s="17">
        <v>2.25123987854252E-2</v>
      </c>
      <c r="E12" s="17">
        <v>1.79768400424902E-2</v>
      </c>
      <c r="F12" s="17"/>
      <c r="G12" s="17">
        <v>4.8982972493696E-2</v>
      </c>
      <c r="H12" s="17">
        <v>2.7552691095131199E-2</v>
      </c>
      <c r="I12" s="17">
        <v>2.4648384143380001E-2</v>
      </c>
      <c r="J12" s="17">
        <v>8.4604242632730607E-3</v>
      </c>
      <c r="K12" s="17">
        <v>6.4902275820249399E-3</v>
      </c>
      <c r="L12" s="17">
        <v>1.12061959181632E-2</v>
      </c>
      <c r="M12" s="17"/>
      <c r="N12" s="17">
        <v>1.3411735874177599E-2</v>
      </c>
      <c r="O12" s="17">
        <v>2.1031533057461999E-2</v>
      </c>
      <c r="P12" s="17">
        <v>2.36908694618761E-2</v>
      </c>
      <c r="Q12" s="17">
        <v>2.4738895329383399E-2</v>
      </c>
      <c r="R12" s="17"/>
      <c r="S12" s="17">
        <v>2.9320281055667599E-2</v>
      </c>
      <c r="T12" s="17">
        <v>2.6276121741320001E-2</v>
      </c>
      <c r="U12" s="17">
        <v>1.05919113387399E-2</v>
      </c>
      <c r="V12" s="17">
        <v>2.5754120681332902E-2</v>
      </c>
      <c r="W12" s="17">
        <v>2.0936059573544701E-2</v>
      </c>
      <c r="X12" s="17">
        <v>1.9843216119680401E-2</v>
      </c>
      <c r="Y12" s="17">
        <v>2.5389559009789901E-2</v>
      </c>
      <c r="Z12" s="17">
        <v>3.6551790599661897E-2</v>
      </c>
      <c r="AA12" s="17">
        <v>1.7798074002757298E-2</v>
      </c>
      <c r="AB12" s="17">
        <v>5.7387715341852396E-3</v>
      </c>
      <c r="AC12" s="17">
        <v>1.00190134102214E-2</v>
      </c>
      <c r="AD12" s="17">
        <v>0</v>
      </c>
      <c r="AE12" s="17"/>
      <c r="AF12" s="17">
        <v>2.2134563373174199E-2</v>
      </c>
      <c r="AG12" s="17">
        <v>3.3887007668975001E-3</v>
      </c>
      <c r="AH12" s="17">
        <v>2.26546245735652E-2</v>
      </c>
      <c r="AI12" s="17">
        <v>7.4959026152872097E-3</v>
      </c>
      <c r="AJ12" s="17"/>
      <c r="AK12" s="17">
        <v>2.4930154526697699E-2</v>
      </c>
      <c r="AL12" s="17">
        <v>1.6751594994904001E-2</v>
      </c>
      <c r="AM12" s="17"/>
      <c r="AN12" s="17">
        <v>2.3846679947673199E-2</v>
      </c>
      <c r="AO12" s="17">
        <v>1.3176206932155699E-2</v>
      </c>
      <c r="AP12" s="17">
        <v>2.9934817289586801E-2</v>
      </c>
      <c r="AQ12" s="17">
        <v>2.4698311711444799E-2</v>
      </c>
      <c r="AR12" s="17">
        <v>2.11748285139223E-2</v>
      </c>
      <c r="AS12" s="17">
        <v>0</v>
      </c>
      <c r="AT12" s="17"/>
      <c r="AU12" s="17">
        <v>1.3287231963275199E-2</v>
      </c>
      <c r="AV12" s="17">
        <v>2.9955958422486599E-2</v>
      </c>
      <c r="AW12" s="17"/>
      <c r="AX12" s="17">
        <v>1.8663205652681099E-2</v>
      </c>
      <c r="AY12" s="17">
        <v>2.0823946227197701E-2</v>
      </c>
      <c r="AZ12" s="17"/>
      <c r="BA12" s="17">
        <v>1.6114421349134399E-2</v>
      </c>
      <c r="BB12" s="17">
        <v>4.3063687788912501E-2</v>
      </c>
      <c r="BC12" s="17"/>
      <c r="BD12" s="17">
        <v>1.7315098460331999E-2</v>
      </c>
      <c r="BE12" s="17"/>
      <c r="BF12" s="17">
        <v>1.5873504498114501E-2</v>
      </c>
      <c r="BG12" s="17"/>
      <c r="BH12" s="17">
        <v>0</v>
      </c>
      <c r="BI12" s="17"/>
      <c r="BJ12" s="17">
        <v>2.11159508609845E-2</v>
      </c>
      <c r="BK12" s="17"/>
      <c r="BL12" s="17">
        <v>4.7239073920133899E-2</v>
      </c>
      <c r="BM12" s="17">
        <v>6.5946006085378199E-3</v>
      </c>
      <c r="BN12" s="17">
        <v>1.24879625823839E-2</v>
      </c>
      <c r="BO12" s="17">
        <v>2.6030298976316101E-2</v>
      </c>
      <c r="BP12" s="17"/>
      <c r="BQ12" s="17">
        <v>1.78043612884961E-2</v>
      </c>
      <c r="BR12" s="17">
        <v>2.4723235721903301E-2</v>
      </c>
      <c r="BS12" s="17">
        <v>2.43827130326572E-2</v>
      </c>
      <c r="BT12" s="17">
        <v>7.7850346023635797E-3</v>
      </c>
      <c r="BU12" s="17">
        <v>3.26707449259779E-2</v>
      </c>
      <c r="BV12" s="17">
        <v>2.1236900855368699E-2</v>
      </c>
      <c r="BW12" s="17"/>
      <c r="BX12" s="17">
        <v>2.70439662115762E-2</v>
      </c>
      <c r="BY12" s="17">
        <v>2.7752976618246598E-2</v>
      </c>
      <c r="BZ12" s="17">
        <v>2.1235737180852299E-2</v>
      </c>
      <c r="CA12" s="17">
        <v>6.7949637383837198E-3</v>
      </c>
      <c r="CB12" s="17">
        <v>2.2175132114678999E-2</v>
      </c>
      <c r="CC12" s="17">
        <v>2.5283277814925599E-2</v>
      </c>
    </row>
    <row r="13" spans="2:81" x14ac:dyDescent="0.35">
      <c r="B13" s="18" t="s">
        <v>612</v>
      </c>
      <c r="C13" s="17">
        <v>9.7761901633507692E-3</v>
      </c>
      <c r="D13" s="17">
        <v>1.18443752247624E-2</v>
      </c>
      <c r="E13" s="17">
        <v>7.8056843671773998E-3</v>
      </c>
      <c r="F13" s="17"/>
      <c r="G13" s="17">
        <v>1.1180808718875401E-2</v>
      </c>
      <c r="H13" s="17">
        <v>1.0101263342624499E-2</v>
      </c>
      <c r="I13" s="17">
        <v>1.20385629815472E-2</v>
      </c>
      <c r="J13" s="17">
        <v>1.15572149358805E-2</v>
      </c>
      <c r="K13" s="17">
        <v>6.3563379353915699E-3</v>
      </c>
      <c r="L13" s="17">
        <v>7.5867978594097597E-3</v>
      </c>
      <c r="M13" s="17"/>
      <c r="N13" s="17">
        <v>8.8423744120758093E-3</v>
      </c>
      <c r="O13" s="17">
        <v>7.55644681890736E-3</v>
      </c>
      <c r="P13" s="17">
        <v>1.8293198649802399E-2</v>
      </c>
      <c r="Q13" s="17">
        <v>5.7505964258602899E-3</v>
      </c>
      <c r="R13" s="17"/>
      <c r="S13" s="17">
        <v>1.23865677478921E-2</v>
      </c>
      <c r="T13" s="17">
        <v>1.0321690979996301E-2</v>
      </c>
      <c r="U13" s="17">
        <v>6.62295586951917E-3</v>
      </c>
      <c r="V13" s="17">
        <v>8.9283160761359608E-3</v>
      </c>
      <c r="W13" s="17">
        <v>1.17077242207049E-2</v>
      </c>
      <c r="X13" s="17">
        <v>8.9695964867365797E-3</v>
      </c>
      <c r="Y13" s="17">
        <v>1.5830610368162901E-2</v>
      </c>
      <c r="Z13" s="17">
        <v>0</v>
      </c>
      <c r="AA13" s="17">
        <v>8.6729547632773598E-3</v>
      </c>
      <c r="AB13" s="17">
        <v>1.07004667695126E-2</v>
      </c>
      <c r="AC13" s="17">
        <v>4.8386625980176403E-3</v>
      </c>
      <c r="AD13" s="17">
        <v>1.0488877175936899E-2</v>
      </c>
      <c r="AE13" s="17"/>
      <c r="AF13" s="17">
        <v>9.2299380337182504E-3</v>
      </c>
      <c r="AG13" s="17">
        <v>1.16513096595036E-2</v>
      </c>
      <c r="AH13" s="17">
        <v>1.2265253648255901E-2</v>
      </c>
      <c r="AI13" s="17">
        <v>7.2897673966046597E-3</v>
      </c>
      <c r="AJ13" s="17"/>
      <c r="AK13" s="17">
        <v>1.29065578382975E-2</v>
      </c>
      <c r="AL13" s="17">
        <v>5.0862205267256898E-3</v>
      </c>
      <c r="AM13" s="17"/>
      <c r="AN13" s="17">
        <v>8.8622431388230699E-3</v>
      </c>
      <c r="AO13" s="17">
        <v>1.35806495985187E-2</v>
      </c>
      <c r="AP13" s="17">
        <v>1.0146217772712801E-2</v>
      </c>
      <c r="AQ13" s="17">
        <v>6.9973979851075804E-3</v>
      </c>
      <c r="AR13" s="17">
        <v>6.6491379730318403E-3</v>
      </c>
      <c r="AS13" s="17">
        <v>1.0120600864406699E-2</v>
      </c>
      <c r="AT13" s="17"/>
      <c r="AU13" s="17">
        <v>1.0300258183151599E-2</v>
      </c>
      <c r="AV13" s="17">
        <v>8.5516763040819708E-3</v>
      </c>
      <c r="AW13" s="17"/>
      <c r="AX13" s="17">
        <v>1.0830028871203601E-2</v>
      </c>
      <c r="AY13" s="17">
        <v>9.5232994473872495E-3</v>
      </c>
      <c r="AZ13" s="17"/>
      <c r="BA13" s="17">
        <v>9.1042850612978194E-3</v>
      </c>
      <c r="BB13" s="17">
        <v>1.20991008629877E-2</v>
      </c>
      <c r="BC13" s="17"/>
      <c r="BD13" s="17">
        <v>7.3970724840307697E-3</v>
      </c>
      <c r="BE13" s="17"/>
      <c r="BF13" s="17">
        <v>8.2826658538019595E-3</v>
      </c>
      <c r="BG13" s="17"/>
      <c r="BH13" s="17">
        <v>7.1464100760046398E-3</v>
      </c>
      <c r="BI13" s="17"/>
      <c r="BJ13" s="17">
        <v>6.9036963060574901E-3</v>
      </c>
      <c r="BK13" s="17"/>
      <c r="BL13" s="17">
        <v>2.9590425231402501E-2</v>
      </c>
      <c r="BM13" s="17">
        <v>1.91514521174392E-3</v>
      </c>
      <c r="BN13" s="17">
        <v>6.1612897020958601E-3</v>
      </c>
      <c r="BO13" s="17">
        <v>9.22762682136875E-3</v>
      </c>
      <c r="BP13" s="17"/>
      <c r="BQ13" s="17">
        <v>6.1499359253379101E-3</v>
      </c>
      <c r="BR13" s="17">
        <v>9.5584745683358393E-3</v>
      </c>
      <c r="BS13" s="17">
        <v>1.7242140422468102E-2</v>
      </c>
      <c r="BT13" s="17">
        <v>8.1782075544218104E-3</v>
      </c>
      <c r="BU13" s="17">
        <v>8.6189144692922198E-3</v>
      </c>
      <c r="BV13" s="17">
        <v>1.4644679251522699E-2</v>
      </c>
      <c r="BW13" s="17"/>
      <c r="BX13" s="17">
        <v>6.77999354563042E-3</v>
      </c>
      <c r="BY13" s="17">
        <v>5.5283704487127296E-3</v>
      </c>
      <c r="BZ13" s="17">
        <v>1.6581836001040899E-2</v>
      </c>
      <c r="CA13" s="17">
        <v>4.3124561495671799E-3</v>
      </c>
      <c r="CB13" s="17">
        <v>3.6861145210286199E-3</v>
      </c>
      <c r="CC13" s="17">
        <v>2.4031812111238501E-2</v>
      </c>
    </row>
    <row r="14" spans="2:81" x14ac:dyDescent="0.35">
      <c r="B14" s="18" t="s">
        <v>171</v>
      </c>
      <c r="C14" s="19">
        <v>2.1076229509702199E-2</v>
      </c>
      <c r="D14" s="19">
        <v>1.8014266368127599E-2</v>
      </c>
      <c r="E14" s="19">
        <v>2.41696223017509E-2</v>
      </c>
      <c r="F14" s="19"/>
      <c r="G14" s="19">
        <v>2.5036637624899698E-2</v>
      </c>
      <c r="H14" s="19">
        <v>2.48567706670355E-2</v>
      </c>
      <c r="I14" s="19">
        <v>2.21216546040909E-2</v>
      </c>
      <c r="J14" s="19">
        <v>2.4668971669984899E-2</v>
      </c>
      <c r="K14" s="19">
        <v>1.3158134796016199E-2</v>
      </c>
      <c r="L14" s="19">
        <v>1.69177067663718E-2</v>
      </c>
      <c r="M14" s="19"/>
      <c r="N14" s="19">
        <v>1.7600498078215902E-2</v>
      </c>
      <c r="O14" s="19">
        <v>2.0702716861924202E-2</v>
      </c>
      <c r="P14" s="19">
        <v>1.04580969229247E-2</v>
      </c>
      <c r="Q14" s="19">
        <v>3.4904233869847798E-2</v>
      </c>
      <c r="R14" s="19"/>
      <c r="S14" s="19">
        <v>2.32353657760479E-2</v>
      </c>
      <c r="T14" s="19">
        <v>7.7371019724237098E-3</v>
      </c>
      <c r="U14" s="19">
        <v>2.7586672145791E-2</v>
      </c>
      <c r="V14" s="19">
        <v>1.6735368239301201E-2</v>
      </c>
      <c r="W14" s="19">
        <v>1.4672770838838899E-2</v>
      </c>
      <c r="X14" s="19">
        <v>3.0491293982230799E-2</v>
      </c>
      <c r="Y14" s="19">
        <v>3.9048462402913403E-2</v>
      </c>
      <c r="Z14" s="19">
        <v>1.17462653550982E-2</v>
      </c>
      <c r="AA14" s="19">
        <v>1.7803424431515998E-2</v>
      </c>
      <c r="AB14" s="19">
        <v>1.84531504440093E-2</v>
      </c>
      <c r="AC14" s="19">
        <v>2.81458304489767E-2</v>
      </c>
      <c r="AD14" s="19">
        <v>2.3759199762484001E-2</v>
      </c>
      <c r="AE14" s="19"/>
      <c r="AF14" s="19">
        <v>1.99714544051132E-2</v>
      </c>
      <c r="AG14" s="19">
        <v>2.0440159347444999E-2</v>
      </c>
      <c r="AH14" s="19">
        <v>2.6651281026859201E-2</v>
      </c>
      <c r="AI14" s="19">
        <v>2.40370854783871E-2</v>
      </c>
      <c r="AJ14" s="19"/>
      <c r="AK14" s="19">
        <v>2.87499372491344E-2</v>
      </c>
      <c r="AL14" s="19">
        <v>1.78875220187256E-2</v>
      </c>
      <c r="AM14" s="19"/>
      <c r="AN14" s="19">
        <v>2.2262844341875799E-2</v>
      </c>
      <c r="AO14" s="19">
        <v>2.2206451742386901E-2</v>
      </c>
      <c r="AP14" s="19">
        <v>1.9772884962166701E-2</v>
      </c>
      <c r="AQ14" s="19">
        <v>2.3755342391842699E-2</v>
      </c>
      <c r="AR14" s="19">
        <v>1.0692992376931901E-2</v>
      </c>
      <c r="AS14" s="19">
        <v>2.5429337150675201E-2</v>
      </c>
      <c r="AT14" s="19"/>
      <c r="AU14" s="19">
        <v>1.5790481590230301E-2</v>
      </c>
      <c r="AV14" s="19">
        <v>2.7245078780953301E-2</v>
      </c>
      <c r="AW14" s="19"/>
      <c r="AX14" s="19">
        <v>3.1621220107075902E-2</v>
      </c>
      <c r="AY14" s="19">
        <v>1.85457376971251E-2</v>
      </c>
      <c r="AZ14" s="19"/>
      <c r="BA14" s="19">
        <v>1.7984892054672599E-2</v>
      </c>
      <c r="BB14" s="19">
        <v>3.4309858580607998E-2</v>
      </c>
      <c r="BC14" s="19"/>
      <c r="BD14" s="19">
        <v>1.7004167741610999E-2</v>
      </c>
      <c r="BE14" s="19"/>
      <c r="BF14" s="19">
        <v>1.5675302224388701E-2</v>
      </c>
      <c r="BG14" s="19"/>
      <c r="BH14" s="19">
        <v>1.70667574706059E-2</v>
      </c>
      <c r="BI14" s="19"/>
      <c r="BJ14" s="19">
        <v>3.4511889512411097E-2</v>
      </c>
      <c r="BK14" s="19"/>
      <c r="BL14" s="19">
        <v>4.2672531120949597E-2</v>
      </c>
      <c r="BM14" s="19">
        <v>4.78210916533968E-3</v>
      </c>
      <c r="BN14" s="19">
        <v>2.1975382823340699E-2</v>
      </c>
      <c r="BO14" s="19">
        <v>2.3109586926754799E-2</v>
      </c>
      <c r="BP14" s="19"/>
      <c r="BQ14" s="19">
        <v>1.6474868069377899E-2</v>
      </c>
      <c r="BR14" s="19">
        <v>1.08589907970972E-2</v>
      </c>
      <c r="BS14" s="19">
        <v>1.01924777431902E-2</v>
      </c>
      <c r="BT14" s="19">
        <v>1.36709301151633E-2</v>
      </c>
      <c r="BU14" s="19">
        <v>4.2337357849515901E-2</v>
      </c>
      <c r="BV14" s="19">
        <v>4.12149639128069E-2</v>
      </c>
      <c r="BW14" s="19"/>
      <c r="BX14" s="19">
        <v>1.1094284766388501E-2</v>
      </c>
      <c r="BY14" s="19">
        <v>9.7714528800407503E-3</v>
      </c>
      <c r="BZ14" s="19">
        <v>7.7204025562323704E-3</v>
      </c>
      <c r="CA14" s="19">
        <v>1.44052123967512E-2</v>
      </c>
      <c r="CB14" s="19">
        <v>3.06107535731323E-2</v>
      </c>
      <c r="CC14" s="19">
        <v>5.0429802834505703E-2</v>
      </c>
    </row>
    <row r="15" spans="2:81" x14ac:dyDescent="0.35">
      <c r="B15" s="16"/>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CC20"/>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130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0.15733331701867101</v>
      </c>
      <c r="D9" s="17">
        <v>0.15655684488597099</v>
      </c>
      <c r="E9" s="17">
        <v>0.15840589624779799</v>
      </c>
      <c r="F9" s="17"/>
      <c r="G9" s="17">
        <v>0.106268329792719</v>
      </c>
      <c r="H9" s="17">
        <v>0.10569448288064601</v>
      </c>
      <c r="I9" s="17">
        <v>0.12496529171439</v>
      </c>
      <c r="J9" s="17">
        <v>0.156974862209177</v>
      </c>
      <c r="K9" s="17">
        <v>0.19955915054533199</v>
      </c>
      <c r="L9" s="17">
        <v>0.23154125692411801</v>
      </c>
      <c r="M9" s="17"/>
      <c r="N9" s="17">
        <v>0.107338121257456</v>
      </c>
      <c r="O9" s="17">
        <v>0.13396185150662801</v>
      </c>
      <c r="P9" s="17">
        <v>0.18681277300193</v>
      </c>
      <c r="Q9" s="17">
        <v>0.21030584581761999</v>
      </c>
      <c r="R9" s="17"/>
      <c r="S9" s="17">
        <v>9.1855361409314606E-2</v>
      </c>
      <c r="T9" s="17">
        <v>0.150303001246573</v>
      </c>
      <c r="U9" s="17">
        <v>0.20685552688841699</v>
      </c>
      <c r="V9" s="17">
        <v>0.180347608947588</v>
      </c>
      <c r="W9" s="17">
        <v>0.20183420896285201</v>
      </c>
      <c r="X9" s="17">
        <v>0.12531698333247099</v>
      </c>
      <c r="Y9" s="17">
        <v>0.187441730715733</v>
      </c>
      <c r="Z9" s="17">
        <v>0.193767734775358</v>
      </c>
      <c r="AA9" s="17">
        <v>0.16127406368695199</v>
      </c>
      <c r="AB9" s="17">
        <v>0.123334543508757</v>
      </c>
      <c r="AC9" s="17">
        <v>0.20650822732393201</v>
      </c>
      <c r="AD9" s="17">
        <v>0.161155174201147</v>
      </c>
      <c r="AE9" s="17"/>
      <c r="AF9" s="17">
        <v>0.171235198280736</v>
      </c>
      <c r="AG9" s="17">
        <v>0.13075836291218601</v>
      </c>
      <c r="AH9" s="17">
        <v>0.19986167085839299</v>
      </c>
      <c r="AI9" s="17">
        <v>0.14369807745695901</v>
      </c>
      <c r="AJ9" s="17"/>
      <c r="AK9" s="17">
        <v>1.97562349121095E-2</v>
      </c>
      <c r="AL9" s="17">
        <v>9.3943424789861202E-2</v>
      </c>
      <c r="AM9" s="17"/>
      <c r="AN9" s="17">
        <v>9.9159765883325299E-2</v>
      </c>
      <c r="AO9" s="17">
        <v>0.152909967974028</v>
      </c>
      <c r="AP9" s="17">
        <v>0.18760154013201599</v>
      </c>
      <c r="AQ9" s="17">
        <v>0.19050333219514601</v>
      </c>
      <c r="AR9" s="17">
        <v>0.20276099696035299</v>
      </c>
      <c r="AS9" s="17">
        <v>0.18164736276705401</v>
      </c>
      <c r="AT9" s="17"/>
      <c r="AU9" s="17">
        <v>0.17525084469261901</v>
      </c>
      <c r="AV9" s="17">
        <v>0.13152758556074101</v>
      </c>
      <c r="AW9" s="17"/>
      <c r="AX9" s="17">
        <v>0.204847303863124</v>
      </c>
      <c r="AY9" s="17">
        <v>0.14593133864964999</v>
      </c>
      <c r="AZ9" s="17"/>
      <c r="BA9" s="17">
        <v>0.177951160715771</v>
      </c>
      <c r="BB9" s="17">
        <v>4.91439170769567E-2</v>
      </c>
      <c r="BC9" s="17"/>
      <c r="BD9" s="17">
        <v>0.181236901572815</v>
      </c>
      <c r="BE9" s="17"/>
      <c r="BF9" s="17">
        <v>0.20300940365175901</v>
      </c>
      <c r="BG9" s="17"/>
      <c r="BH9" s="17">
        <v>0.129353488752221</v>
      </c>
      <c r="BI9" s="17"/>
      <c r="BJ9" s="17">
        <v>0.21179037379460999</v>
      </c>
      <c r="BK9" s="17"/>
      <c r="BL9" s="17">
        <v>0.21001535342438299</v>
      </c>
      <c r="BM9" s="17">
        <v>0.120560892601668</v>
      </c>
      <c r="BN9" s="17">
        <v>0.21829748126864101</v>
      </c>
      <c r="BO9" s="17">
        <v>9.7200639060263105E-2</v>
      </c>
      <c r="BP9" s="17"/>
      <c r="BQ9" s="17">
        <v>0.10270941092117999</v>
      </c>
      <c r="BR9" s="17">
        <v>0.17322326956178699</v>
      </c>
      <c r="BS9" s="17">
        <v>0.29541819756696802</v>
      </c>
      <c r="BT9" s="17">
        <v>0.11131377701312201</v>
      </c>
      <c r="BU9" s="17">
        <v>0.149295226804773</v>
      </c>
      <c r="BV9" s="17">
        <v>0.185092631367025</v>
      </c>
      <c r="BW9" s="17"/>
      <c r="BX9" s="17">
        <v>6.7056727344433797E-2</v>
      </c>
      <c r="BY9" s="17">
        <v>0.15097568354480601</v>
      </c>
      <c r="BZ9" s="17">
        <v>0.27698197083794701</v>
      </c>
      <c r="CA9" s="17">
        <v>9.6751916644221794E-2</v>
      </c>
      <c r="CB9" s="17">
        <v>0.14613284722894601</v>
      </c>
      <c r="CC9" s="17">
        <v>0.246905939917514</v>
      </c>
    </row>
    <row r="10" spans="2:81" x14ac:dyDescent="0.35">
      <c r="B10" s="18" t="s">
        <v>58</v>
      </c>
      <c r="C10" s="17">
        <v>0.122843884334584</v>
      </c>
      <c r="D10" s="17">
        <v>0.12554603711548501</v>
      </c>
      <c r="E10" s="17">
        <v>0.12081442779482</v>
      </c>
      <c r="F10" s="17"/>
      <c r="G10" s="17">
        <v>6.5637199888001402E-2</v>
      </c>
      <c r="H10" s="17">
        <v>8.2165741575691106E-2</v>
      </c>
      <c r="I10" s="17">
        <v>0.11266402965108401</v>
      </c>
      <c r="J10" s="17">
        <v>0.13086662660980899</v>
      </c>
      <c r="K10" s="17">
        <v>0.159092759357985</v>
      </c>
      <c r="L10" s="17">
        <v>0.17135401907891601</v>
      </c>
      <c r="M10" s="17"/>
      <c r="N10" s="17">
        <v>0.103693875230013</v>
      </c>
      <c r="O10" s="17">
        <v>0.11538078021677101</v>
      </c>
      <c r="P10" s="17">
        <v>0.14009049355445899</v>
      </c>
      <c r="Q10" s="17">
        <v>0.136106401865636</v>
      </c>
      <c r="R10" s="17"/>
      <c r="S10" s="17">
        <v>6.9659240503824396E-2</v>
      </c>
      <c r="T10" s="17">
        <v>0.127804457735024</v>
      </c>
      <c r="U10" s="17">
        <v>9.4489061040185507E-2</v>
      </c>
      <c r="V10" s="17">
        <v>0.134217450910913</v>
      </c>
      <c r="W10" s="17">
        <v>0.13225088410465499</v>
      </c>
      <c r="X10" s="17">
        <v>0.125022475345902</v>
      </c>
      <c r="Y10" s="17">
        <v>0.12691579904112599</v>
      </c>
      <c r="Z10" s="17">
        <v>0.121577900691562</v>
      </c>
      <c r="AA10" s="17">
        <v>0.16249519267959101</v>
      </c>
      <c r="AB10" s="17">
        <v>0.151258633488184</v>
      </c>
      <c r="AC10" s="17">
        <v>0.121342190112051</v>
      </c>
      <c r="AD10" s="17">
        <v>0.125232398741561</v>
      </c>
      <c r="AE10" s="17"/>
      <c r="AF10" s="17">
        <v>0.12540049160183001</v>
      </c>
      <c r="AG10" s="17">
        <v>0.15218485205019699</v>
      </c>
      <c r="AH10" s="17">
        <v>0.12824674650892301</v>
      </c>
      <c r="AI10" s="17">
        <v>0.15264292690490699</v>
      </c>
      <c r="AJ10" s="17"/>
      <c r="AK10" s="17">
        <v>4.7996212085986999E-2</v>
      </c>
      <c r="AL10" s="17">
        <v>0.105580172561625</v>
      </c>
      <c r="AM10" s="17"/>
      <c r="AN10" s="17">
        <v>7.6051063382078801E-2</v>
      </c>
      <c r="AO10" s="17">
        <v>0.133702770993221</v>
      </c>
      <c r="AP10" s="17">
        <v>0.141454869392796</v>
      </c>
      <c r="AQ10" s="17">
        <v>0.13267501855337099</v>
      </c>
      <c r="AR10" s="17">
        <v>0.153845137420799</v>
      </c>
      <c r="AS10" s="17">
        <v>0.153330782219217</v>
      </c>
      <c r="AT10" s="17"/>
      <c r="AU10" s="17">
        <v>0.12966143861807999</v>
      </c>
      <c r="AV10" s="17">
        <v>0.113289296423081</v>
      </c>
      <c r="AW10" s="17"/>
      <c r="AX10" s="17">
        <v>0.13968571572501101</v>
      </c>
      <c r="AY10" s="17">
        <v>0.118802333415336</v>
      </c>
      <c r="AZ10" s="17"/>
      <c r="BA10" s="17">
        <v>0.132200480288137</v>
      </c>
      <c r="BB10" s="17">
        <v>7.2443086429289094E-2</v>
      </c>
      <c r="BC10" s="17"/>
      <c r="BD10" s="17">
        <v>0.123023373733594</v>
      </c>
      <c r="BE10" s="17"/>
      <c r="BF10" s="17">
        <v>0.13073064133144199</v>
      </c>
      <c r="BG10" s="17"/>
      <c r="BH10" s="17">
        <v>0.12290897632905901</v>
      </c>
      <c r="BI10" s="17"/>
      <c r="BJ10" s="17">
        <v>0.119506748623894</v>
      </c>
      <c r="BK10" s="17"/>
      <c r="BL10" s="17">
        <v>0.151325361146562</v>
      </c>
      <c r="BM10" s="17">
        <v>9.8609704862315004E-2</v>
      </c>
      <c r="BN10" s="17">
        <v>0.16007348783901301</v>
      </c>
      <c r="BO10" s="17">
        <v>9.0185963751178905E-2</v>
      </c>
      <c r="BP10" s="17"/>
      <c r="BQ10" s="17">
        <v>0.10792309457004701</v>
      </c>
      <c r="BR10" s="17">
        <v>0.15315475491914701</v>
      </c>
      <c r="BS10" s="17">
        <v>0.15979971803894999</v>
      </c>
      <c r="BT10" s="17">
        <v>0.11230306640068501</v>
      </c>
      <c r="BU10" s="17">
        <v>6.9709564680549702E-2</v>
      </c>
      <c r="BV10" s="17">
        <v>0.103626161281842</v>
      </c>
      <c r="BW10" s="17"/>
      <c r="BX10" s="17">
        <v>9.0529255579222603E-2</v>
      </c>
      <c r="BY10" s="17">
        <v>0.12873339244766099</v>
      </c>
      <c r="BZ10" s="17">
        <v>0.16834541956163501</v>
      </c>
      <c r="CA10" s="17">
        <v>9.8085325301021806E-2</v>
      </c>
      <c r="CB10" s="17">
        <v>6.5986704877206898E-2</v>
      </c>
      <c r="CC10" s="17">
        <v>0.13133739871431399</v>
      </c>
    </row>
    <row r="11" spans="2:81" x14ac:dyDescent="0.35">
      <c r="B11" s="18" t="s">
        <v>59</v>
      </c>
      <c r="C11" s="17">
        <v>0.144701225557756</v>
      </c>
      <c r="D11" s="17">
        <v>0.14758064917400601</v>
      </c>
      <c r="E11" s="17">
        <v>0.14202939023266201</v>
      </c>
      <c r="F11" s="17"/>
      <c r="G11" s="17">
        <v>0.103863857207976</v>
      </c>
      <c r="H11" s="17">
        <v>9.6078011881388495E-2</v>
      </c>
      <c r="I11" s="17">
        <v>0.14091063792872099</v>
      </c>
      <c r="J11" s="17">
        <v>0.16022503276660999</v>
      </c>
      <c r="K11" s="17">
        <v>0.18217921313365801</v>
      </c>
      <c r="L11" s="17">
        <v>0.17670230785992599</v>
      </c>
      <c r="M11" s="17"/>
      <c r="N11" s="17">
        <v>0.13802799072625799</v>
      </c>
      <c r="O11" s="17">
        <v>0.144779026768483</v>
      </c>
      <c r="P11" s="17">
        <v>0.13891440975129901</v>
      </c>
      <c r="Q11" s="17">
        <v>0.15400564020886101</v>
      </c>
      <c r="R11" s="17"/>
      <c r="S11" s="17">
        <v>8.9652682001654702E-2</v>
      </c>
      <c r="T11" s="17">
        <v>0.160321677406741</v>
      </c>
      <c r="U11" s="17">
        <v>0.18178692346873601</v>
      </c>
      <c r="V11" s="17">
        <v>0.144153530382511</v>
      </c>
      <c r="W11" s="17">
        <v>0.12941341722808999</v>
      </c>
      <c r="X11" s="17">
        <v>0.17043620760280101</v>
      </c>
      <c r="Y11" s="17">
        <v>0.15455213221984301</v>
      </c>
      <c r="Z11" s="17">
        <v>0.16094333920342199</v>
      </c>
      <c r="AA11" s="17">
        <v>0.136744699336182</v>
      </c>
      <c r="AB11" s="17">
        <v>0.158637001443896</v>
      </c>
      <c r="AC11" s="17">
        <v>0.15329508395734701</v>
      </c>
      <c r="AD11" s="17">
        <v>0.12021084482102901</v>
      </c>
      <c r="AE11" s="17"/>
      <c r="AF11" s="17">
        <v>0.151655969548883</v>
      </c>
      <c r="AG11" s="17">
        <v>0.16323796867552201</v>
      </c>
      <c r="AH11" s="17">
        <v>0.14415918509037801</v>
      </c>
      <c r="AI11" s="17">
        <v>0.15444086054231701</v>
      </c>
      <c r="AJ11" s="17"/>
      <c r="AK11" s="17">
        <v>4.7379248621160303E-2</v>
      </c>
      <c r="AL11" s="17">
        <v>0.116188971068556</v>
      </c>
      <c r="AM11" s="17"/>
      <c r="AN11" s="17">
        <v>0.10129688401770499</v>
      </c>
      <c r="AO11" s="17">
        <v>0.15734377783478701</v>
      </c>
      <c r="AP11" s="17">
        <v>0.14867155606303101</v>
      </c>
      <c r="AQ11" s="17">
        <v>0.16206274320544101</v>
      </c>
      <c r="AR11" s="17">
        <v>0.19001631400285801</v>
      </c>
      <c r="AS11" s="17">
        <v>0.12514919731251101</v>
      </c>
      <c r="AT11" s="17"/>
      <c r="AU11" s="17">
        <v>0.14793381533310601</v>
      </c>
      <c r="AV11" s="17">
        <v>0.14042362678942499</v>
      </c>
      <c r="AW11" s="17"/>
      <c r="AX11" s="17">
        <v>0.159690841728827</v>
      </c>
      <c r="AY11" s="17">
        <v>0.14110415255476899</v>
      </c>
      <c r="AZ11" s="17"/>
      <c r="BA11" s="17">
        <v>0.155918419668545</v>
      </c>
      <c r="BB11" s="17">
        <v>8.2767888259714997E-2</v>
      </c>
      <c r="BC11" s="17"/>
      <c r="BD11" s="17">
        <v>0.14987404265771101</v>
      </c>
      <c r="BE11" s="17"/>
      <c r="BF11" s="17">
        <v>0.14964657945691301</v>
      </c>
      <c r="BG11" s="17"/>
      <c r="BH11" s="17">
        <v>0.16856811830940899</v>
      </c>
      <c r="BI11" s="17"/>
      <c r="BJ11" s="17">
        <v>0.15431254528489</v>
      </c>
      <c r="BK11" s="17"/>
      <c r="BL11" s="17">
        <v>0.132884834419884</v>
      </c>
      <c r="BM11" s="17">
        <v>0.11246969436771299</v>
      </c>
      <c r="BN11" s="17">
        <v>0.17112395178673201</v>
      </c>
      <c r="BO11" s="17">
        <v>0.15639447421781999</v>
      </c>
      <c r="BP11" s="17"/>
      <c r="BQ11" s="17">
        <v>0.12582910901144601</v>
      </c>
      <c r="BR11" s="17">
        <v>0.17484262685639099</v>
      </c>
      <c r="BS11" s="17">
        <v>0.13247645906633301</v>
      </c>
      <c r="BT11" s="17">
        <v>0.13227921875884999</v>
      </c>
      <c r="BU11" s="17">
        <v>0.146628035772503</v>
      </c>
      <c r="BV11" s="17">
        <v>0.16158457678777599</v>
      </c>
      <c r="BW11" s="17"/>
      <c r="BX11" s="17">
        <v>0.118587722740132</v>
      </c>
      <c r="BY11" s="17">
        <v>0.170588862580349</v>
      </c>
      <c r="BZ11" s="17">
        <v>0.15447490928539701</v>
      </c>
      <c r="CA11" s="17">
        <v>0.13365037284603501</v>
      </c>
      <c r="CB11" s="17">
        <v>0.11121050108422401</v>
      </c>
      <c r="CC11" s="17">
        <v>0.152203648947146</v>
      </c>
    </row>
    <row r="12" spans="2:81" x14ac:dyDescent="0.35">
      <c r="B12" s="18" t="s">
        <v>102</v>
      </c>
      <c r="C12" s="17">
        <v>0.25287836509077399</v>
      </c>
      <c r="D12" s="17">
        <v>0.24009861631481999</v>
      </c>
      <c r="E12" s="17">
        <v>0.26517978125513902</v>
      </c>
      <c r="F12" s="17"/>
      <c r="G12" s="17">
        <v>0.195514338241807</v>
      </c>
      <c r="H12" s="17">
        <v>0.229776849261699</v>
      </c>
      <c r="I12" s="17">
        <v>0.271030326493228</v>
      </c>
      <c r="J12" s="17">
        <v>0.28651062545818101</v>
      </c>
      <c r="K12" s="17">
        <v>0.2616959496247</v>
      </c>
      <c r="L12" s="17">
        <v>0.261746846643924</v>
      </c>
      <c r="M12" s="17"/>
      <c r="N12" s="17">
        <v>0.24186648133524799</v>
      </c>
      <c r="O12" s="17">
        <v>0.28144055066545198</v>
      </c>
      <c r="P12" s="17">
        <v>0.25619229363721502</v>
      </c>
      <c r="Q12" s="17">
        <v>0.23431828306704799</v>
      </c>
      <c r="R12" s="17"/>
      <c r="S12" s="17">
        <v>0.220429518631934</v>
      </c>
      <c r="T12" s="17">
        <v>0.26831801976630498</v>
      </c>
      <c r="U12" s="17">
        <v>0.24752991185505499</v>
      </c>
      <c r="V12" s="17">
        <v>0.25011975751655502</v>
      </c>
      <c r="W12" s="17">
        <v>0.27003107205274601</v>
      </c>
      <c r="X12" s="17">
        <v>0.26994003893867202</v>
      </c>
      <c r="Y12" s="17">
        <v>0.28628867769498401</v>
      </c>
      <c r="Z12" s="17">
        <v>0.25501453337664498</v>
      </c>
      <c r="AA12" s="17">
        <v>0.24803139592378301</v>
      </c>
      <c r="AB12" s="17">
        <v>0.22403297208445</v>
      </c>
      <c r="AC12" s="17">
        <v>0.250179796707377</v>
      </c>
      <c r="AD12" s="17">
        <v>0.28558056661744602</v>
      </c>
      <c r="AE12" s="17"/>
      <c r="AF12" s="17">
        <v>0.25790824560529202</v>
      </c>
      <c r="AG12" s="17">
        <v>0.26801428087701301</v>
      </c>
      <c r="AH12" s="17">
        <v>0.26473992031945098</v>
      </c>
      <c r="AI12" s="17">
        <v>0.28843356288044097</v>
      </c>
      <c r="AJ12" s="17"/>
      <c r="AK12" s="17">
        <v>0.161440606860344</v>
      </c>
      <c r="AL12" s="17">
        <v>0.23292400400886201</v>
      </c>
      <c r="AM12" s="17"/>
      <c r="AN12" s="17">
        <v>0.18993079619815201</v>
      </c>
      <c r="AO12" s="17">
        <v>0.30063132149064398</v>
      </c>
      <c r="AP12" s="17">
        <v>0.25896323951748601</v>
      </c>
      <c r="AQ12" s="17">
        <v>0.26991265247977397</v>
      </c>
      <c r="AR12" s="17">
        <v>0.21852799088993599</v>
      </c>
      <c r="AS12" s="17">
        <v>0.31169838202657302</v>
      </c>
      <c r="AT12" s="17"/>
      <c r="AU12" s="17">
        <v>0.24934393432543001</v>
      </c>
      <c r="AV12" s="17">
        <v>0.257593671052541</v>
      </c>
      <c r="AW12" s="17"/>
      <c r="AX12" s="17">
        <v>0.24083974935500499</v>
      </c>
      <c r="AY12" s="17">
        <v>0.25576728360358097</v>
      </c>
      <c r="AZ12" s="17"/>
      <c r="BA12" s="17">
        <v>0.26118347458887498</v>
      </c>
      <c r="BB12" s="17">
        <v>0.212510026458858</v>
      </c>
      <c r="BC12" s="17"/>
      <c r="BD12" s="17">
        <v>0.23656034173857399</v>
      </c>
      <c r="BE12" s="17"/>
      <c r="BF12" s="17">
        <v>0.220721417850999</v>
      </c>
      <c r="BG12" s="17"/>
      <c r="BH12" s="17">
        <v>0.26713805879997798</v>
      </c>
      <c r="BI12" s="17"/>
      <c r="BJ12" s="17">
        <v>0.25138092715384402</v>
      </c>
      <c r="BK12" s="17"/>
      <c r="BL12" s="17">
        <v>0.22888456445715999</v>
      </c>
      <c r="BM12" s="17">
        <v>0.19976385688798101</v>
      </c>
      <c r="BN12" s="17">
        <v>0.24861131407904</v>
      </c>
      <c r="BO12" s="17">
        <v>0.325468589199019</v>
      </c>
      <c r="BP12" s="17"/>
      <c r="BQ12" s="17">
        <v>0.27350700657591798</v>
      </c>
      <c r="BR12" s="17">
        <v>0.26523233230011001</v>
      </c>
      <c r="BS12" s="17">
        <v>0.19081961545236201</v>
      </c>
      <c r="BT12" s="17">
        <v>0.23397932226523599</v>
      </c>
      <c r="BU12" s="17">
        <v>0.27629710459019402</v>
      </c>
      <c r="BV12" s="17">
        <v>0.231329095018067</v>
      </c>
      <c r="BW12" s="17"/>
      <c r="BX12" s="17">
        <v>0.26263539300643801</v>
      </c>
      <c r="BY12" s="17">
        <v>0.264460996544992</v>
      </c>
      <c r="BZ12" s="17">
        <v>0.20320951875068399</v>
      </c>
      <c r="CA12" s="17">
        <v>0.254321649564487</v>
      </c>
      <c r="CB12" s="17">
        <v>0.26697966969124098</v>
      </c>
      <c r="CC12" s="17">
        <v>0.241121769928903</v>
      </c>
    </row>
    <row r="13" spans="2:81" x14ac:dyDescent="0.35">
      <c r="B13" s="18" t="s">
        <v>103</v>
      </c>
      <c r="C13" s="17">
        <v>0.15848992548840299</v>
      </c>
      <c r="D13" s="17">
        <v>0.15796613416990299</v>
      </c>
      <c r="E13" s="17">
        <v>0.15778027606970499</v>
      </c>
      <c r="F13" s="17"/>
      <c r="G13" s="17">
        <v>0.212574580439917</v>
      </c>
      <c r="H13" s="17">
        <v>0.22446504370185599</v>
      </c>
      <c r="I13" s="17">
        <v>0.164639554367325</v>
      </c>
      <c r="J13" s="17">
        <v>0.153950580893601</v>
      </c>
      <c r="K13" s="17">
        <v>0.106340759060304</v>
      </c>
      <c r="L13" s="17">
        <v>0.10258942854035499</v>
      </c>
      <c r="M13" s="17"/>
      <c r="N13" s="17">
        <v>0.20368636067516099</v>
      </c>
      <c r="O13" s="17">
        <v>0.162567207022386</v>
      </c>
      <c r="P13" s="17">
        <v>0.152833532225506</v>
      </c>
      <c r="Q13" s="17">
        <v>0.109940766877098</v>
      </c>
      <c r="R13" s="17"/>
      <c r="S13" s="17">
        <v>0.17157064691865401</v>
      </c>
      <c r="T13" s="17">
        <v>0.15733122955548501</v>
      </c>
      <c r="U13" s="17">
        <v>0.155555884486308</v>
      </c>
      <c r="V13" s="17">
        <v>0.15635014350871401</v>
      </c>
      <c r="W13" s="17">
        <v>0.13125009293384499</v>
      </c>
      <c r="X13" s="17">
        <v>0.170278683798915</v>
      </c>
      <c r="Y13" s="17">
        <v>0.13670995464994801</v>
      </c>
      <c r="Z13" s="17">
        <v>0.12454622490329401</v>
      </c>
      <c r="AA13" s="17">
        <v>0.146828237500118</v>
      </c>
      <c r="AB13" s="17">
        <v>0.19427271318655001</v>
      </c>
      <c r="AC13" s="17">
        <v>0.16261005890152599</v>
      </c>
      <c r="AD13" s="17">
        <v>0.17679950019739299</v>
      </c>
      <c r="AE13" s="17"/>
      <c r="AF13" s="17">
        <v>0.15290937498713</v>
      </c>
      <c r="AG13" s="17">
        <v>0.18493329402211001</v>
      </c>
      <c r="AH13" s="17">
        <v>0.15232245966962299</v>
      </c>
      <c r="AI13" s="17">
        <v>0.16090395751303699</v>
      </c>
      <c r="AJ13" s="17"/>
      <c r="AK13" s="17">
        <v>0.19070114018670001</v>
      </c>
      <c r="AL13" s="17">
        <v>0.20186948472173999</v>
      </c>
      <c r="AM13" s="17"/>
      <c r="AN13" s="17">
        <v>0.20655145040184</v>
      </c>
      <c r="AO13" s="17">
        <v>0.13410299652518901</v>
      </c>
      <c r="AP13" s="17">
        <v>0.14169935795934399</v>
      </c>
      <c r="AQ13" s="17">
        <v>0.150017302314677</v>
      </c>
      <c r="AR13" s="17">
        <v>0.149824833993772</v>
      </c>
      <c r="AS13" s="17">
        <v>0.137519084267551</v>
      </c>
      <c r="AT13" s="17"/>
      <c r="AU13" s="17">
        <v>0.15872468209274501</v>
      </c>
      <c r="AV13" s="17">
        <v>0.158979390567874</v>
      </c>
      <c r="AW13" s="17"/>
      <c r="AX13" s="17">
        <v>0.131574584585051</v>
      </c>
      <c r="AY13" s="17">
        <v>0.164948826438548</v>
      </c>
      <c r="AZ13" s="17"/>
      <c r="BA13" s="17">
        <v>0.144458058016918</v>
      </c>
      <c r="BB13" s="17">
        <v>0.23507207427430701</v>
      </c>
      <c r="BC13" s="17"/>
      <c r="BD13" s="17">
        <v>0.14396752852984701</v>
      </c>
      <c r="BE13" s="17"/>
      <c r="BF13" s="17">
        <v>0.13494904800322399</v>
      </c>
      <c r="BG13" s="17"/>
      <c r="BH13" s="17">
        <v>0.18714075003067801</v>
      </c>
      <c r="BI13" s="17"/>
      <c r="BJ13" s="17">
        <v>0.160716993854536</v>
      </c>
      <c r="BK13" s="17"/>
      <c r="BL13" s="17">
        <v>0.13334111423023901</v>
      </c>
      <c r="BM13" s="17">
        <v>0.197609177781187</v>
      </c>
      <c r="BN13" s="17">
        <v>0.113497803216177</v>
      </c>
      <c r="BO13" s="17">
        <v>0.18236880319412299</v>
      </c>
      <c r="BP13" s="17"/>
      <c r="BQ13" s="17">
        <v>0.20777094599056001</v>
      </c>
      <c r="BR13" s="17">
        <v>0.120830678252664</v>
      </c>
      <c r="BS13" s="17">
        <v>0.13477613798740901</v>
      </c>
      <c r="BT13" s="17">
        <v>0.133398310696237</v>
      </c>
      <c r="BU13" s="17">
        <v>0.174646253267012</v>
      </c>
      <c r="BV13" s="17">
        <v>0.121105600527654</v>
      </c>
      <c r="BW13" s="17"/>
      <c r="BX13" s="17">
        <v>0.23413920376966799</v>
      </c>
      <c r="BY13" s="17">
        <v>0.13774632526021799</v>
      </c>
      <c r="BZ13" s="17">
        <v>0.110235338463073</v>
      </c>
      <c r="CA13" s="17">
        <v>0.154254231804037</v>
      </c>
      <c r="CB13" s="17">
        <v>0.19114112914510201</v>
      </c>
      <c r="CC13" s="17">
        <v>9.4891908623343499E-2</v>
      </c>
    </row>
    <row r="14" spans="2:81" x14ac:dyDescent="0.35">
      <c r="B14" s="18" t="s">
        <v>104</v>
      </c>
      <c r="C14" s="17">
        <v>8.6352428907556497E-2</v>
      </c>
      <c r="D14" s="17">
        <v>9.4615272647086898E-2</v>
      </c>
      <c r="E14" s="17">
        <v>7.8236063174687204E-2</v>
      </c>
      <c r="F14" s="17"/>
      <c r="G14" s="17">
        <v>0.16001830607261899</v>
      </c>
      <c r="H14" s="17">
        <v>0.14174165485871801</v>
      </c>
      <c r="I14" s="17">
        <v>9.47982512950616E-2</v>
      </c>
      <c r="J14" s="17">
        <v>5.6499463447659E-2</v>
      </c>
      <c r="K14" s="17">
        <v>5.4237545315811098E-2</v>
      </c>
      <c r="L14" s="17">
        <v>3.13076290396445E-2</v>
      </c>
      <c r="M14" s="17"/>
      <c r="N14" s="17">
        <v>0.113525738372719</v>
      </c>
      <c r="O14" s="17">
        <v>8.8658636796349596E-2</v>
      </c>
      <c r="P14" s="17">
        <v>6.8873732862679005E-2</v>
      </c>
      <c r="Q14" s="17">
        <v>7.1402545620447497E-2</v>
      </c>
      <c r="R14" s="17"/>
      <c r="S14" s="17">
        <v>0.164209553324908</v>
      </c>
      <c r="T14" s="17">
        <v>7.9955384626449605E-2</v>
      </c>
      <c r="U14" s="17">
        <v>5.4117417627715998E-2</v>
      </c>
      <c r="V14" s="17">
        <v>7.1598786122431604E-2</v>
      </c>
      <c r="W14" s="17">
        <v>8.7310077335097297E-2</v>
      </c>
      <c r="X14" s="17">
        <v>8.0210910697644605E-2</v>
      </c>
      <c r="Y14" s="17">
        <v>5.2271183874542403E-2</v>
      </c>
      <c r="Z14" s="17">
        <v>8.1040988266925407E-2</v>
      </c>
      <c r="AA14" s="17">
        <v>8.1401709566997896E-2</v>
      </c>
      <c r="AB14" s="17">
        <v>7.3411748254905304E-2</v>
      </c>
      <c r="AC14" s="17">
        <v>6.2339211674946202E-2</v>
      </c>
      <c r="AD14" s="17">
        <v>9.2149979881677196E-2</v>
      </c>
      <c r="AE14" s="17"/>
      <c r="AF14" s="17">
        <v>7.8995743445843106E-2</v>
      </c>
      <c r="AG14" s="17">
        <v>6.00109669459944E-2</v>
      </c>
      <c r="AH14" s="17">
        <v>6.2619729004944294E-2</v>
      </c>
      <c r="AI14" s="17">
        <v>7.4269837142564299E-2</v>
      </c>
      <c r="AJ14" s="17"/>
      <c r="AK14" s="17">
        <v>0.21254649446089999</v>
      </c>
      <c r="AL14" s="17">
        <v>0.132817575737771</v>
      </c>
      <c r="AM14" s="17"/>
      <c r="AN14" s="17">
        <v>0.16235684221435101</v>
      </c>
      <c r="AO14" s="17">
        <v>6.5289499340418403E-2</v>
      </c>
      <c r="AP14" s="17">
        <v>6.1755980221586598E-2</v>
      </c>
      <c r="AQ14" s="17">
        <v>5.3850474052294497E-2</v>
      </c>
      <c r="AR14" s="17">
        <v>6.2351590780113403E-2</v>
      </c>
      <c r="AS14" s="17">
        <v>4.5513211807234201E-2</v>
      </c>
      <c r="AT14" s="17"/>
      <c r="AU14" s="17">
        <v>7.8552297705933805E-2</v>
      </c>
      <c r="AV14" s="17">
        <v>9.6734633848791704E-2</v>
      </c>
      <c r="AW14" s="17"/>
      <c r="AX14" s="17">
        <v>6.0332436252232897E-2</v>
      </c>
      <c r="AY14" s="17">
        <v>9.2596472253978504E-2</v>
      </c>
      <c r="AZ14" s="17"/>
      <c r="BA14" s="17">
        <v>6.6188690165033995E-2</v>
      </c>
      <c r="BB14" s="17">
        <v>0.189747547141948</v>
      </c>
      <c r="BC14" s="17"/>
      <c r="BD14" s="17">
        <v>8.9023500286763299E-2</v>
      </c>
      <c r="BE14" s="17"/>
      <c r="BF14" s="17">
        <v>8.4083385878467198E-2</v>
      </c>
      <c r="BG14" s="17"/>
      <c r="BH14" s="17">
        <v>7.0345742088918806E-2</v>
      </c>
      <c r="BI14" s="17"/>
      <c r="BJ14" s="17">
        <v>5.3544288072049299E-2</v>
      </c>
      <c r="BK14" s="17"/>
      <c r="BL14" s="17">
        <v>7.6709485987991405E-2</v>
      </c>
      <c r="BM14" s="17">
        <v>0.14071587389667101</v>
      </c>
      <c r="BN14" s="17">
        <v>4.7853550910558998E-2</v>
      </c>
      <c r="BO14" s="17">
        <v>7.8500800722290501E-2</v>
      </c>
      <c r="BP14" s="17"/>
      <c r="BQ14" s="17">
        <v>9.5788464117345901E-2</v>
      </c>
      <c r="BR14" s="17">
        <v>6.2657499109791404E-2</v>
      </c>
      <c r="BS14" s="17">
        <v>5.9450241950812097E-2</v>
      </c>
      <c r="BT14" s="17">
        <v>0.123584273822944</v>
      </c>
      <c r="BU14" s="17">
        <v>0.108475865775672</v>
      </c>
      <c r="BV14" s="17">
        <v>9.23219962556764E-2</v>
      </c>
      <c r="BW14" s="17"/>
      <c r="BX14" s="17">
        <v>0.12263031005004101</v>
      </c>
      <c r="BY14" s="17">
        <v>9.1672894873456007E-2</v>
      </c>
      <c r="BZ14" s="17">
        <v>4.9520856922861699E-2</v>
      </c>
      <c r="CA14" s="17">
        <v>0.108576819358816</v>
      </c>
      <c r="CB14" s="17">
        <v>0.117564103371819</v>
      </c>
      <c r="CC14" s="17">
        <v>5.2694345132926701E-2</v>
      </c>
    </row>
    <row r="15" spans="2:81" x14ac:dyDescent="0.35">
      <c r="B15" s="18" t="s">
        <v>126</v>
      </c>
      <c r="C15" s="19">
        <v>7.7400853602255307E-2</v>
      </c>
      <c r="D15" s="19">
        <v>7.76364456927294E-2</v>
      </c>
      <c r="E15" s="19">
        <v>7.7554165225188001E-2</v>
      </c>
      <c r="F15" s="19"/>
      <c r="G15" s="19">
        <v>0.15612338835696099</v>
      </c>
      <c r="H15" s="19">
        <v>0.120078215840001</v>
      </c>
      <c r="I15" s="19">
        <v>9.0991908550190501E-2</v>
      </c>
      <c r="J15" s="19">
        <v>5.4972808614963203E-2</v>
      </c>
      <c r="K15" s="19">
        <v>3.6894622962209397E-2</v>
      </c>
      <c r="L15" s="19">
        <v>2.4758511913117301E-2</v>
      </c>
      <c r="M15" s="19"/>
      <c r="N15" s="19">
        <v>9.18614324031444E-2</v>
      </c>
      <c r="O15" s="19">
        <v>7.3211947023931107E-2</v>
      </c>
      <c r="P15" s="19">
        <v>5.6282764966912001E-2</v>
      </c>
      <c r="Q15" s="19">
        <v>8.3920516543289705E-2</v>
      </c>
      <c r="R15" s="19"/>
      <c r="S15" s="19">
        <v>0.19262299720970999</v>
      </c>
      <c r="T15" s="19">
        <v>5.5966229663422198E-2</v>
      </c>
      <c r="U15" s="19">
        <v>5.9665274633583502E-2</v>
      </c>
      <c r="V15" s="19">
        <v>6.3212722611287797E-2</v>
      </c>
      <c r="W15" s="19">
        <v>4.7910247382715203E-2</v>
      </c>
      <c r="X15" s="19">
        <v>5.8794700283594202E-2</v>
      </c>
      <c r="Y15" s="19">
        <v>5.5820521803823797E-2</v>
      </c>
      <c r="Z15" s="19">
        <v>6.3109278782793196E-2</v>
      </c>
      <c r="AA15" s="19">
        <v>6.3224701306376294E-2</v>
      </c>
      <c r="AB15" s="19">
        <v>7.50523880332577E-2</v>
      </c>
      <c r="AC15" s="19">
        <v>4.3725431322820203E-2</v>
      </c>
      <c r="AD15" s="19">
        <v>3.8871535539748397E-2</v>
      </c>
      <c r="AE15" s="19"/>
      <c r="AF15" s="19">
        <v>6.1894976530285598E-2</v>
      </c>
      <c r="AG15" s="19">
        <v>4.0860274516978101E-2</v>
      </c>
      <c r="AH15" s="19">
        <v>4.8050288548288203E-2</v>
      </c>
      <c r="AI15" s="19">
        <v>2.5610777559774301E-2</v>
      </c>
      <c r="AJ15" s="19"/>
      <c r="AK15" s="19">
        <v>0.32018006287279899</v>
      </c>
      <c r="AL15" s="19">
        <v>0.11667636711158499</v>
      </c>
      <c r="AM15" s="19"/>
      <c r="AN15" s="19">
        <v>0.16465319790254701</v>
      </c>
      <c r="AO15" s="19">
        <v>5.6019665841712203E-2</v>
      </c>
      <c r="AP15" s="19">
        <v>5.9853456713740497E-2</v>
      </c>
      <c r="AQ15" s="19">
        <v>4.0978477199296703E-2</v>
      </c>
      <c r="AR15" s="19">
        <v>2.2673135952168799E-2</v>
      </c>
      <c r="AS15" s="19">
        <v>4.5141979599859203E-2</v>
      </c>
      <c r="AT15" s="19"/>
      <c r="AU15" s="19">
        <v>6.0532987232085597E-2</v>
      </c>
      <c r="AV15" s="19">
        <v>0.101451795757545</v>
      </c>
      <c r="AW15" s="19"/>
      <c r="AX15" s="19">
        <v>6.3029368490748097E-2</v>
      </c>
      <c r="AY15" s="19">
        <v>8.0849593084137902E-2</v>
      </c>
      <c r="AZ15" s="19"/>
      <c r="BA15" s="19">
        <v>6.2099716556718997E-2</v>
      </c>
      <c r="BB15" s="19">
        <v>0.15831546035892599</v>
      </c>
      <c r="BC15" s="19"/>
      <c r="BD15" s="19">
        <v>7.6314311480696603E-2</v>
      </c>
      <c r="BE15" s="19"/>
      <c r="BF15" s="19">
        <v>7.68595238271957E-2</v>
      </c>
      <c r="BG15" s="19"/>
      <c r="BH15" s="19">
        <v>5.4544865689736897E-2</v>
      </c>
      <c r="BI15" s="19"/>
      <c r="BJ15" s="19">
        <v>4.8748123216176803E-2</v>
      </c>
      <c r="BK15" s="19"/>
      <c r="BL15" s="19">
        <v>6.6839286333780404E-2</v>
      </c>
      <c r="BM15" s="19">
        <v>0.13027079960246499</v>
      </c>
      <c r="BN15" s="19">
        <v>4.0542410899838198E-2</v>
      </c>
      <c r="BO15" s="19">
        <v>6.9880729855305496E-2</v>
      </c>
      <c r="BP15" s="19"/>
      <c r="BQ15" s="19">
        <v>8.6471968813503094E-2</v>
      </c>
      <c r="BR15" s="19">
        <v>5.0058839000109497E-2</v>
      </c>
      <c r="BS15" s="19">
        <v>2.72596299371657E-2</v>
      </c>
      <c r="BT15" s="19">
        <v>0.15314203104292501</v>
      </c>
      <c r="BU15" s="19">
        <v>7.49479491092961E-2</v>
      </c>
      <c r="BV15" s="19">
        <v>0.10493993876196001</v>
      </c>
      <c r="BW15" s="19"/>
      <c r="BX15" s="19">
        <v>0.10442138751006499</v>
      </c>
      <c r="BY15" s="19">
        <v>5.5821844748518097E-2</v>
      </c>
      <c r="BZ15" s="19">
        <v>3.7231986178402898E-2</v>
      </c>
      <c r="CA15" s="19">
        <v>0.15435968448137999</v>
      </c>
      <c r="CB15" s="19">
        <v>0.100985044601461</v>
      </c>
      <c r="CC15" s="19">
        <v>8.0844988735853995E-2</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CC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617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608</v>
      </c>
      <c r="C9" s="17">
        <v>0.209162213567713</v>
      </c>
      <c r="D9" s="17">
        <v>0.22144783544555899</v>
      </c>
      <c r="E9" s="17">
        <v>0.19516536029586901</v>
      </c>
      <c r="F9" s="17"/>
      <c r="G9" s="17">
        <v>0.37355406317651102</v>
      </c>
      <c r="H9" s="17">
        <v>0.32271664220926499</v>
      </c>
      <c r="I9" s="17">
        <v>0.23016489220556699</v>
      </c>
      <c r="J9" s="17">
        <v>0.128985776504805</v>
      </c>
      <c r="K9" s="17">
        <v>0.132959978861762</v>
      </c>
      <c r="L9" s="17">
        <v>0.106792147637274</v>
      </c>
      <c r="M9" s="17"/>
      <c r="N9" s="17">
        <v>0.28254797586214098</v>
      </c>
      <c r="O9" s="17">
        <v>0.183358055566885</v>
      </c>
      <c r="P9" s="17">
        <v>0.17097724585718699</v>
      </c>
      <c r="Q9" s="17">
        <v>0.18964080752547199</v>
      </c>
      <c r="R9" s="17"/>
      <c r="S9" s="17">
        <v>0.355541525083576</v>
      </c>
      <c r="T9" s="17">
        <v>0.165926134898673</v>
      </c>
      <c r="U9" s="17">
        <v>0.163490702624044</v>
      </c>
      <c r="V9" s="17">
        <v>0.201301199513404</v>
      </c>
      <c r="W9" s="17">
        <v>0.17744530633719199</v>
      </c>
      <c r="X9" s="17">
        <v>0.185325988091605</v>
      </c>
      <c r="Y9" s="17">
        <v>0.19265104175099201</v>
      </c>
      <c r="Z9" s="17">
        <v>0.19877360383339401</v>
      </c>
      <c r="AA9" s="17">
        <v>0.23292108839791301</v>
      </c>
      <c r="AB9" s="17">
        <v>0.15627943879148201</v>
      </c>
      <c r="AC9" s="17">
        <v>0.17217142428625901</v>
      </c>
      <c r="AD9" s="17">
        <v>0.19542454637780399</v>
      </c>
      <c r="AE9" s="17"/>
      <c r="AF9" s="17">
        <v>0.21196037216008501</v>
      </c>
      <c r="AG9" s="17">
        <v>0.14679782734303301</v>
      </c>
      <c r="AH9" s="17">
        <v>0.17718957049293399</v>
      </c>
      <c r="AI9" s="17">
        <v>0.199974144666271</v>
      </c>
      <c r="AJ9" s="17"/>
      <c r="AK9" s="17">
        <v>0.27243274685943802</v>
      </c>
      <c r="AL9" s="17">
        <v>0.25577388568688397</v>
      </c>
      <c r="AM9" s="17"/>
      <c r="AN9" s="17">
        <v>0.353679927288025</v>
      </c>
      <c r="AO9" s="17">
        <v>0.18175117041410399</v>
      </c>
      <c r="AP9" s="17">
        <v>0.17927936997315699</v>
      </c>
      <c r="AQ9" s="17">
        <v>0.13307244545074501</v>
      </c>
      <c r="AR9" s="17">
        <v>0.11896323731464201</v>
      </c>
      <c r="AS9" s="17">
        <v>0.16672086985668899</v>
      </c>
      <c r="AT9" s="17"/>
      <c r="AU9" s="17">
        <v>0.20279165254686601</v>
      </c>
      <c r="AV9" s="17">
        <v>0.21933298314076599</v>
      </c>
      <c r="AW9" s="17"/>
      <c r="AX9" s="17">
        <v>0.18569069631781299</v>
      </c>
      <c r="AY9" s="17">
        <v>0.21479469675308699</v>
      </c>
      <c r="AZ9" s="17"/>
      <c r="BA9" s="17">
        <v>0.18328701372557801</v>
      </c>
      <c r="BB9" s="17">
        <v>0.345225218881</v>
      </c>
      <c r="BC9" s="17"/>
      <c r="BD9" s="17">
        <v>0.243991885116179</v>
      </c>
      <c r="BE9" s="17"/>
      <c r="BF9" s="17">
        <v>0.22972135773762201</v>
      </c>
      <c r="BG9" s="17"/>
      <c r="BH9" s="17">
        <v>0.147047292038749</v>
      </c>
      <c r="BI9" s="17"/>
      <c r="BJ9" s="17">
        <v>0.19406018080288101</v>
      </c>
      <c r="BK9" s="17"/>
      <c r="BL9" s="17">
        <v>0.111116445906442</v>
      </c>
      <c r="BM9" s="17">
        <v>0.38960124668530099</v>
      </c>
      <c r="BN9" s="17">
        <v>0.10628425329929</v>
      </c>
      <c r="BO9" s="17">
        <v>0.19760907878442099</v>
      </c>
      <c r="BP9" s="17"/>
      <c r="BQ9" s="17">
        <v>0.27538804178318299</v>
      </c>
      <c r="BR9" s="17">
        <v>0.165549620009555</v>
      </c>
      <c r="BS9" s="17">
        <v>9.3270881837065195E-2</v>
      </c>
      <c r="BT9" s="17">
        <v>0.25360741866918202</v>
      </c>
      <c r="BU9" s="17">
        <v>0.288331251063144</v>
      </c>
      <c r="BV9" s="17">
        <v>0.181978654082292</v>
      </c>
      <c r="BW9" s="17"/>
      <c r="BX9" s="17">
        <v>0.31913629721234599</v>
      </c>
      <c r="BY9" s="17">
        <v>0.200966357752623</v>
      </c>
      <c r="BZ9" s="17">
        <v>0.10293589227137601</v>
      </c>
      <c r="CA9" s="17">
        <v>0.260678053614669</v>
      </c>
      <c r="CB9" s="17">
        <v>0.33997612778945902</v>
      </c>
      <c r="CC9" s="17">
        <v>0.13771583180347799</v>
      </c>
    </row>
    <row r="10" spans="2:81" x14ac:dyDescent="0.35">
      <c r="B10" s="18" t="s">
        <v>609</v>
      </c>
      <c r="C10" s="17">
        <v>0.29183247280496599</v>
      </c>
      <c r="D10" s="17">
        <v>0.27232170921031401</v>
      </c>
      <c r="E10" s="17">
        <v>0.31183924296603199</v>
      </c>
      <c r="F10" s="17"/>
      <c r="G10" s="17">
        <v>0.35260505041284002</v>
      </c>
      <c r="H10" s="17">
        <v>0.33460112577037998</v>
      </c>
      <c r="I10" s="17">
        <v>0.32033273492034697</v>
      </c>
      <c r="J10" s="17">
        <v>0.29435727432355702</v>
      </c>
      <c r="K10" s="17">
        <v>0.24401841709220601</v>
      </c>
      <c r="L10" s="17">
        <v>0.223540046038226</v>
      </c>
      <c r="M10" s="17"/>
      <c r="N10" s="17">
        <v>0.32652406265668799</v>
      </c>
      <c r="O10" s="17">
        <v>0.30970164481068402</v>
      </c>
      <c r="P10" s="17">
        <v>0.29317819221087099</v>
      </c>
      <c r="Q10" s="17">
        <v>0.23338075617555301</v>
      </c>
      <c r="R10" s="17"/>
      <c r="S10" s="17">
        <v>0.30815658930126499</v>
      </c>
      <c r="T10" s="17">
        <v>0.259847886165192</v>
      </c>
      <c r="U10" s="17">
        <v>0.29147250005619602</v>
      </c>
      <c r="V10" s="17">
        <v>0.284356122761457</v>
      </c>
      <c r="W10" s="17">
        <v>0.29643359588437301</v>
      </c>
      <c r="X10" s="17">
        <v>0.31124841705161299</v>
      </c>
      <c r="Y10" s="17">
        <v>0.280227027428544</v>
      </c>
      <c r="Z10" s="17">
        <v>0.24967569464422201</v>
      </c>
      <c r="AA10" s="17">
        <v>0.30397296806139401</v>
      </c>
      <c r="AB10" s="17">
        <v>0.33635525056432702</v>
      </c>
      <c r="AC10" s="17">
        <v>0.24548442709948401</v>
      </c>
      <c r="AD10" s="17">
        <v>0.29498388550797799</v>
      </c>
      <c r="AE10" s="17"/>
      <c r="AF10" s="17">
        <v>0.28619014283824901</v>
      </c>
      <c r="AG10" s="17">
        <v>0.32190513134721599</v>
      </c>
      <c r="AH10" s="17">
        <v>0.23376691703069899</v>
      </c>
      <c r="AI10" s="17">
        <v>0.271420934288366</v>
      </c>
      <c r="AJ10" s="17"/>
      <c r="AK10" s="17">
        <v>0.36205974194484603</v>
      </c>
      <c r="AL10" s="17">
        <v>0.35049739266146601</v>
      </c>
      <c r="AM10" s="17"/>
      <c r="AN10" s="17">
        <v>0.33464805533109798</v>
      </c>
      <c r="AO10" s="17">
        <v>0.28062453819115601</v>
      </c>
      <c r="AP10" s="17">
        <v>0.25641990612690602</v>
      </c>
      <c r="AQ10" s="17">
        <v>0.27164617781060602</v>
      </c>
      <c r="AR10" s="17">
        <v>0.29258441956034198</v>
      </c>
      <c r="AS10" s="17">
        <v>0.29713329013043099</v>
      </c>
      <c r="AT10" s="17"/>
      <c r="AU10" s="17">
        <v>0.28603011304139397</v>
      </c>
      <c r="AV10" s="17">
        <v>0.299888381365228</v>
      </c>
      <c r="AW10" s="17"/>
      <c r="AX10" s="17">
        <v>0.26670611107349002</v>
      </c>
      <c r="AY10" s="17">
        <v>0.29786207065564502</v>
      </c>
      <c r="AZ10" s="17"/>
      <c r="BA10" s="17">
        <v>0.27430264436381002</v>
      </c>
      <c r="BB10" s="17">
        <v>0.38685325414696398</v>
      </c>
      <c r="BC10" s="17"/>
      <c r="BD10" s="17">
        <v>0.27268075170313</v>
      </c>
      <c r="BE10" s="17"/>
      <c r="BF10" s="17">
        <v>0.25901706700225702</v>
      </c>
      <c r="BG10" s="17"/>
      <c r="BH10" s="17">
        <v>0.34403379348517299</v>
      </c>
      <c r="BI10" s="17"/>
      <c r="BJ10" s="17">
        <v>0.24143937477949501</v>
      </c>
      <c r="BK10" s="17"/>
      <c r="BL10" s="17">
        <v>0.21048710750574701</v>
      </c>
      <c r="BM10" s="17">
        <v>0.34824991327909999</v>
      </c>
      <c r="BN10" s="17">
        <v>0.24622864319394799</v>
      </c>
      <c r="BO10" s="17">
        <v>0.33375819241786903</v>
      </c>
      <c r="BP10" s="17"/>
      <c r="BQ10" s="17">
        <v>0.35033047401781903</v>
      </c>
      <c r="BR10" s="17">
        <v>0.26059537979187702</v>
      </c>
      <c r="BS10" s="17">
        <v>0.19708181306712699</v>
      </c>
      <c r="BT10" s="17">
        <v>0.29033208830500401</v>
      </c>
      <c r="BU10" s="17">
        <v>0.30241047081107703</v>
      </c>
      <c r="BV10" s="17">
        <v>0.27937372890825402</v>
      </c>
      <c r="BW10" s="17"/>
      <c r="BX10" s="17">
        <v>0.36437506969834799</v>
      </c>
      <c r="BY10" s="17">
        <v>0.294827270115599</v>
      </c>
      <c r="BZ10" s="17">
        <v>0.199313766196273</v>
      </c>
      <c r="CA10" s="17">
        <v>0.33114114291045799</v>
      </c>
      <c r="CB10" s="17">
        <v>0.33834928681021198</v>
      </c>
      <c r="CC10" s="17">
        <v>0.25956773858570598</v>
      </c>
    </row>
    <row r="11" spans="2:81" x14ac:dyDescent="0.35">
      <c r="B11" s="18" t="s">
        <v>610</v>
      </c>
      <c r="C11" s="17">
        <v>0.37045220889679298</v>
      </c>
      <c r="D11" s="17">
        <v>0.34869472879699298</v>
      </c>
      <c r="E11" s="17">
        <v>0.39256242129193403</v>
      </c>
      <c r="F11" s="17"/>
      <c r="G11" s="17">
        <v>0.184692829305664</v>
      </c>
      <c r="H11" s="17">
        <v>0.26399340753281098</v>
      </c>
      <c r="I11" s="17">
        <v>0.324829367507949</v>
      </c>
      <c r="J11" s="17">
        <v>0.444228445274788</v>
      </c>
      <c r="K11" s="17">
        <v>0.43978412715013998</v>
      </c>
      <c r="L11" s="17">
        <v>0.511070474284266</v>
      </c>
      <c r="M11" s="17"/>
      <c r="N11" s="17">
        <v>0.29632939845885697</v>
      </c>
      <c r="O11" s="17">
        <v>0.39291544504227</v>
      </c>
      <c r="P11" s="17">
        <v>0.37669360213400099</v>
      </c>
      <c r="Q11" s="17">
        <v>0.42154287145431402</v>
      </c>
      <c r="R11" s="17"/>
      <c r="S11" s="17">
        <v>0.271788063874563</v>
      </c>
      <c r="T11" s="17">
        <v>0.43481819048920101</v>
      </c>
      <c r="U11" s="17">
        <v>0.40528144131133798</v>
      </c>
      <c r="V11" s="17">
        <v>0.38709185575803801</v>
      </c>
      <c r="W11" s="17">
        <v>0.38813668748663999</v>
      </c>
      <c r="X11" s="17">
        <v>0.36148833244207002</v>
      </c>
      <c r="Y11" s="17">
        <v>0.34942397570693701</v>
      </c>
      <c r="Z11" s="17">
        <v>0.38942527807995098</v>
      </c>
      <c r="AA11" s="17">
        <v>0.35343099021272201</v>
      </c>
      <c r="AB11" s="17">
        <v>0.35486331176941899</v>
      </c>
      <c r="AC11" s="17">
        <v>0.43855323753676201</v>
      </c>
      <c r="AD11" s="17">
        <v>0.42121872717133102</v>
      </c>
      <c r="AE11" s="17"/>
      <c r="AF11" s="17">
        <v>0.37322315551833302</v>
      </c>
      <c r="AG11" s="17">
        <v>0.37288609298764602</v>
      </c>
      <c r="AH11" s="17">
        <v>0.42955141458900797</v>
      </c>
      <c r="AI11" s="17">
        <v>0.43986435933210999</v>
      </c>
      <c r="AJ11" s="17"/>
      <c r="AK11" s="17">
        <v>0.27389411710816203</v>
      </c>
      <c r="AL11" s="17">
        <v>0.3103656505106</v>
      </c>
      <c r="AM11" s="17"/>
      <c r="AN11" s="17">
        <v>0.23884703175106101</v>
      </c>
      <c r="AO11" s="17">
        <v>0.41151563602430402</v>
      </c>
      <c r="AP11" s="17">
        <v>0.41700433985104601</v>
      </c>
      <c r="AQ11" s="17">
        <v>0.41900637999665702</v>
      </c>
      <c r="AR11" s="17">
        <v>0.428907702073898</v>
      </c>
      <c r="AS11" s="17">
        <v>0.39948233689746598</v>
      </c>
      <c r="AT11" s="17"/>
      <c r="AU11" s="17">
        <v>0.38481843982594199</v>
      </c>
      <c r="AV11" s="17">
        <v>0.35094670777095499</v>
      </c>
      <c r="AW11" s="17"/>
      <c r="AX11" s="17">
        <v>0.39327689549821299</v>
      </c>
      <c r="AY11" s="17">
        <v>0.36497494630123301</v>
      </c>
      <c r="AZ11" s="17"/>
      <c r="BA11" s="17">
        <v>0.40315538268432799</v>
      </c>
      <c r="BB11" s="17">
        <v>0.199757498924793</v>
      </c>
      <c r="BC11" s="17"/>
      <c r="BD11" s="17">
        <v>0.35454187954626498</v>
      </c>
      <c r="BE11" s="17"/>
      <c r="BF11" s="17">
        <v>0.367932957120852</v>
      </c>
      <c r="BG11" s="17"/>
      <c r="BH11" s="17">
        <v>0.36849943919786698</v>
      </c>
      <c r="BI11" s="17"/>
      <c r="BJ11" s="17">
        <v>0.40763108145527599</v>
      </c>
      <c r="BK11" s="17"/>
      <c r="BL11" s="17">
        <v>0.46874538203076399</v>
      </c>
      <c r="BM11" s="17">
        <v>0.210472254725729</v>
      </c>
      <c r="BN11" s="17">
        <v>0.46607060101990999</v>
      </c>
      <c r="BO11" s="17">
        <v>0.36901420131651702</v>
      </c>
      <c r="BP11" s="17"/>
      <c r="BQ11" s="17">
        <v>0.30741338281918301</v>
      </c>
      <c r="BR11" s="17">
        <v>0.434895380610612</v>
      </c>
      <c r="BS11" s="17">
        <v>0.39997796942184799</v>
      </c>
      <c r="BT11" s="17">
        <v>0.351185352032297</v>
      </c>
      <c r="BU11" s="17">
        <v>0.32066264833095098</v>
      </c>
      <c r="BV11" s="17">
        <v>0.40402251478746798</v>
      </c>
      <c r="BW11" s="17"/>
      <c r="BX11" s="17">
        <v>0.26567398857254199</v>
      </c>
      <c r="BY11" s="17">
        <v>0.392309043359994</v>
      </c>
      <c r="BZ11" s="17">
        <v>0.42494104076157102</v>
      </c>
      <c r="CA11" s="17">
        <v>0.35449422280162901</v>
      </c>
      <c r="CB11" s="17">
        <v>0.25796734994847897</v>
      </c>
      <c r="CC11" s="17">
        <v>0.47092941700978702</v>
      </c>
    </row>
    <row r="12" spans="2:81" x14ac:dyDescent="0.35">
      <c r="B12" s="18" t="s">
        <v>611</v>
      </c>
      <c r="C12" s="17">
        <v>5.0102659774172699E-2</v>
      </c>
      <c r="D12" s="17">
        <v>6.6167187686390599E-2</v>
      </c>
      <c r="E12" s="17">
        <v>3.4668922878746497E-2</v>
      </c>
      <c r="F12" s="17"/>
      <c r="G12" s="17">
        <v>3.7386810352720901E-2</v>
      </c>
      <c r="H12" s="17">
        <v>3.8415975603422102E-2</v>
      </c>
      <c r="I12" s="17">
        <v>4.5965801471690902E-2</v>
      </c>
      <c r="J12" s="17">
        <v>4.6584336376236601E-2</v>
      </c>
      <c r="K12" s="17">
        <v>6.6150832830240494E-2</v>
      </c>
      <c r="L12" s="17">
        <v>6.3504989664790804E-2</v>
      </c>
      <c r="M12" s="17"/>
      <c r="N12" s="17">
        <v>3.51966023393721E-2</v>
      </c>
      <c r="O12" s="17">
        <v>4.5535574944610802E-2</v>
      </c>
      <c r="P12" s="17">
        <v>7.1660758138216596E-2</v>
      </c>
      <c r="Q12" s="17">
        <v>5.2764007080354301E-2</v>
      </c>
      <c r="R12" s="17"/>
      <c r="S12" s="17">
        <v>1.8869862976151001E-2</v>
      </c>
      <c r="T12" s="17">
        <v>5.4659401634903501E-2</v>
      </c>
      <c r="U12" s="17">
        <v>6.5063523520099295E-2</v>
      </c>
      <c r="V12" s="17">
        <v>6.5672545131616397E-2</v>
      </c>
      <c r="W12" s="17">
        <v>5.05567658615063E-2</v>
      </c>
      <c r="X12" s="17">
        <v>4.5146320485663E-2</v>
      </c>
      <c r="Y12" s="17">
        <v>8.1155031170705202E-2</v>
      </c>
      <c r="Z12" s="17">
        <v>7.1108834971106302E-2</v>
      </c>
      <c r="AA12" s="17">
        <v>4.5569105006990601E-2</v>
      </c>
      <c r="AB12" s="17">
        <v>4.4529541606342003E-2</v>
      </c>
      <c r="AC12" s="17">
        <v>5.5789562225529901E-2</v>
      </c>
      <c r="AD12" s="17">
        <v>1.6344460365018399E-2</v>
      </c>
      <c r="AE12" s="17"/>
      <c r="AF12" s="17">
        <v>5.1379585458082001E-2</v>
      </c>
      <c r="AG12" s="17">
        <v>5.4251397608138699E-2</v>
      </c>
      <c r="AH12" s="17">
        <v>7.7644163721023604E-2</v>
      </c>
      <c r="AI12" s="17">
        <v>7.9884279478792692E-3</v>
      </c>
      <c r="AJ12" s="17"/>
      <c r="AK12" s="17">
        <v>3.2055460829701898E-2</v>
      </c>
      <c r="AL12" s="17">
        <v>3.4871691681705001E-2</v>
      </c>
      <c r="AM12" s="17"/>
      <c r="AN12" s="17">
        <v>2.27590975199864E-2</v>
      </c>
      <c r="AO12" s="17">
        <v>4.7426118714822899E-2</v>
      </c>
      <c r="AP12" s="17">
        <v>6.1802152086726798E-2</v>
      </c>
      <c r="AQ12" s="17">
        <v>7.1808569671099803E-2</v>
      </c>
      <c r="AR12" s="17">
        <v>6.1844484891288201E-2</v>
      </c>
      <c r="AS12" s="17">
        <v>6.9894460555395693E-2</v>
      </c>
      <c r="AT12" s="17"/>
      <c r="AU12" s="17">
        <v>4.7035908555997798E-2</v>
      </c>
      <c r="AV12" s="17">
        <v>5.3778977680285701E-2</v>
      </c>
      <c r="AW12" s="17"/>
      <c r="AX12" s="17">
        <v>5.2878572551035799E-2</v>
      </c>
      <c r="AY12" s="17">
        <v>4.9436521242382098E-2</v>
      </c>
      <c r="AZ12" s="17"/>
      <c r="BA12" s="17">
        <v>5.5229986384144801E-2</v>
      </c>
      <c r="BB12" s="17">
        <v>2.37844147262317E-2</v>
      </c>
      <c r="BC12" s="17"/>
      <c r="BD12" s="17">
        <v>5.0341685122309798E-2</v>
      </c>
      <c r="BE12" s="17"/>
      <c r="BF12" s="17">
        <v>5.91652853080889E-2</v>
      </c>
      <c r="BG12" s="17"/>
      <c r="BH12" s="17">
        <v>5.0630439154302501E-2</v>
      </c>
      <c r="BI12" s="17"/>
      <c r="BJ12" s="17">
        <v>6.5819160127709206E-2</v>
      </c>
      <c r="BK12" s="17"/>
      <c r="BL12" s="17">
        <v>6.0933413326297002E-2</v>
      </c>
      <c r="BM12" s="17">
        <v>2.8182977612685799E-2</v>
      </c>
      <c r="BN12" s="17">
        <v>6.7207780805563194E-2</v>
      </c>
      <c r="BO12" s="17">
        <v>4.7304374027386902E-2</v>
      </c>
      <c r="BP12" s="17"/>
      <c r="BQ12" s="17">
        <v>2.70356029837788E-2</v>
      </c>
      <c r="BR12" s="17">
        <v>6.4349693854512793E-2</v>
      </c>
      <c r="BS12" s="17">
        <v>0.12014668656380401</v>
      </c>
      <c r="BT12" s="17">
        <v>5.3865653543411399E-2</v>
      </c>
      <c r="BU12" s="17">
        <v>2.1556307752913201E-2</v>
      </c>
      <c r="BV12" s="17">
        <v>4.27838318772122E-2</v>
      </c>
      <c r="BW12" s="17"/>
      <c r="BX12" s="17">
        <v>2.7181094257808298E-2</v>
      </c>
      <c r="BY12" s="17">
        <v>5.0262798273281097E-2</v>
      </c>
      <c r="BZ12" s="17">
        <v>0.104119482840573</v>
      </c>
      <c r="CA12" s="17">
        <v>2.8856787784124399E-2</v>
      </c>
      <c r="CB12" s="17">
        <v>2.7877774546110099E-2</v>
      </c>
      <c r="CC12" s="17">
        <v>3.10625830575696E-2</v>
      </c>
    </row>
    <row r="13" spans="2:81" x14ac:dyDescent="0.35">
      <c r="B13" s="18" t="s">
        <v>612</v>
      </c>
      <c r="C13" s="17">
        <v>5.52275125688255E-2</v>
      </c>
      <c r="D13" s="17">
        <v>7.3661146490514404E-2</v>
      </c>
      <c r="E13" s="17">
        <v>3.7041967828687801E-2</v>
      </c>
      <c r="F13" s="17"/>
      <c r="G13" s="17">
        <v>2.2828962678505801E-2</v>
      </c>
      <c r="H13" s="17">
        <v>2.1095991111066501E-2</v>
      </c>
      <c r="I13" s="17">
        <v>5.78512094918813E-2</v>
      </c>
      <c r="J13" s="17">
        <v>5.5724888944900103E-2</v>
      </c>
      <c r="K13" s="17">
        <v>9.8709003333692105E-2</v>
      </c>
      <c r="L13" s="17">
        <v>7.2784766700650802E-2</v>
      </c>
      <c r="M13" s="17"/>
      <c r="N13" s="17">
        <v>4.1953371686854403E-2</v>
      </c>
      <c r="O13" s="17">
        <v>5.0430552505725798E-2</v>
      </c>
      <c r="P13" s="17">
        <v>7.2539988011969897E-2</v>
      </c>
      <c r="Q13" s="17">
        <v>6.0187303041670602E-2</v>
      </c>
      <c r="R13" s="17"/>
      <c r="S13" s="17">
        <v>2.25929683660793E-2</v>
      </c>
      <c r="T13" s="17">
        <v>7.1299542599490201E-2</v>
      </c>
      <c r="U13" s="17">
        <v>5.7801101601360899E-2</v>
      </c>
      <c r="V13" s="17">
        <v>5.2990109911041701E-2</v>
      </c>
      <c r="W13" s="17">
        <v>6.9269839966215302E-2</v>
      </c>
      <c r="X13" s="17">
        <v>6.2637865894213801E-2</v>
      </c>
      <c r="Y13" s="17">
        <v>6.0838921251349799E-2</v>
      </c>
      <c r="Z13" s="17">
        <v>6.1300355460309E-2</v>
      </c>
      <c r="AA13" s="17">
        <v>4.4699855458121697E-2</v>
      </c>
      <c r="AB13" s="17">
        <v>6.7499486445279103E-2</v>
      </c>
      <c r="AC13" s="17">
        <v>6.2833890623463506E-2</v>
      </c>
      <c r="AD13" s="17">
        <v>4.87659548906954E-2</v>
      </c>
      <c r="AE13" s="17"/>
      <c r="AF13" s="17">
        <v>5.5157654208486097E-2</v>
      </c>
      <c r="AG13" s="17">
        <v>6.5325469859408597E-2</v>
      </c>
      <c r="AH13" s="17">
        <v>5.9179353969839303E-2</v>
      </c>
      <c r="AI13" s="17">
        <v>5.72176325924805E-2</v>
      </c>
      <c r="AJ13" s="17"/>
      <c r="AK13" s="17">
        <v>4.1507575964951103E-2</v>
      </c>
      <c r="AL13" s="17">
        <v>3.0927414775849101E-2</v>
      </c>
      <c r="AM13" s="17"/>
      <c r="AN13" s="17">
        <v>3.0896229179731501E-2</v>
      </c>
      <c r="AO13" s="17">
        <v>5.5559845901101197E-2</v>
      </c>
      <c r="AP13" s="17">
        <v>5.2361190131380797E-2</v>
      </c>
      <c r="AQ13" s="17">
        <v>7.9481217009412297E-2</v>
      </c>
      <c r="AR13" s="17">
        <v>7.33072815354507E-2</v>
      </c>
      <c r="AS13" s="17">
        <v>5.6519741271552799E-2</v>
      </c>
      <c r="AT13" s="17"/>
      <c r="AU13" s="17">
        <v>5.80160736239183E-2</v>
      </c>
      <c r="AV13" s="17">
        <v>5.05867504086015E-2</v>
      </c>
      <c r="AW13" s="17"/>
      <c r="AX13" s="17">
        <v>6.0398922818915499E-2</v>
      </c>
      <c r="AY13" s="17">
        <v>5.3986524141525299E-2</v>
      </c>
      <c r="AZ13" s="17"/>
      <c r="BA13" s="17">
        <v>6.2830447592682998E-2</v>
      </c>
      <c r="BB13" s="17">
        <v>1.3367873204851E-2</v>
      </c>
      <c r="BC13" s="17"/>
      <c r="BD13" s="17">
        <v>5.7435464392931103E-2</v>
      </c>
      <c r="BE13" s="17"/>
      <c r="BF13" s="17">
        <v>6.6844334525518495E-2</v>
      </c>
      <c r="BG13" s="17"/>
      <c r="BH13" s="17">
        <v>5.5280696818457403E-2</v>
      </c>
      <c r="BI13" s="17"/>
      <c r="BJ13" s="17">
        <v>6.1695683839612603E-2</v>
      </c>
      <c r="BK13" s="17"/>
      <c r="BL13" s="17">
        <v>0.10368326221539199</v>
      </c>
      <c r="BM13" s="17">
        <v>1.9932722054721502E-2</v>
      </c>
      <c r="BN13" s="17">
        <v>8.8965826338181397E-2</v>
      </c>
      <c r="BO13" s="17">
        <v>2.4999021199074899E-2</v>
      </c>
      <c r="BP13" s="17"/>
      <c r="BQ13" s="17">
        <v>2.3024896726298601E-2</v>
      </c>
      <c r="BR13" s="17">
        <v>5.7144890912918897E-2</v>
      </c>
      <c r="BS13" s="17">
        <v>0.18553179542420301</v>
      </c>
      <c r="BT13" s="17">
        <v>3.54861441382089E-2</v>
      </c>
      <c r="BU13" s="17">
        <v>3.5326272026685E-2</v>
      </c>
      <c r="BV13" s="17">
        <v>4.3990760332446498E-2</v>
      </c>
      <c r="BW13" s="17"/>
      <c r="BX13" s="17">
        <v>1.16578770342779E-2</v>
      </c>
      <c r="BY13" s="17">
        <v>4.0532162614807299E-2</v>
      </c>
      <c r="BZ13" s="17">
        <v>0.15717454693636701</v>
      </c>
      <c r="CA13" s="17">
        <v>1.52497272505992E-2</v>
      </c>
      <c r="CB13" s="17">
        <v>2.58177350069781E-2</v>
      </c>
      <c r="CC13" s="17">
        <v>4.3742291472531898E-2</v>
      </c>
    </row>
    <row r="14" spans="2:81" x14ac:dyDescent="0.35">
      <c r="B14" s="18" t="s">
        <v>171</v>
      </c>
      <c r="C14" s="19">
        <v>2.3222932387529701E-2</v>
      </c>
      <c r="D14" s="19">
        <v>1.77073923702285E-2</v>
      </c>
      <c r="E14" s="19">
        <v>2.87220847387302E-2</v>
      </c>
      <c r="F14" s="19"/>
      <c r="G14" s="19">
        <v>2.8932284073758401E-2</v>
      </c>
      <c r="H14" s="19">
        <v>1.9176857773055601E-2</v>
      </c>
      <c r="I14" s="19">
        <v>2.08559944025648E-2</v>
      </c>
      <c r="J14" s="19">
        <v>3.0119278575713001E-2</v>
      </c>
      <c r="K14" s="19">
        <v>1.8377640731959698E-2</v>
      </c>
      <c r="L14" s="19">
        <v>2.2307575674791798E-2</v>
      </c>
      <c r="M14" s="19"/>
      <c r="N14" s="19">
        <v>1.7448588996087502E-2</v>
      </c>
      <c r="O14" s="19">
        <v>1.8058727129824901E-2</v>
      </c>
      <c r="P14" s="19">
        <v>1.4950213647754401E-2</v>
      </c>
      <c r="Q14" s="19">
        <v>4.2484254722635797E-2</v>
      </c>
      <c r="R14" s="19"/>
      <c r="S14" s="19">
        <v>2.30509903983665E-2</v>
      </c>
      <c r="T14" s="19">
        <v>1.3448844212540801E-2</v>
      </c>
      <c r="U14" s="19">
        <v>1.68907308869615E-2</v>
      </c>
      <c r="V14" s="19">
        <v>8.5881669244427198E-3</v>
      </c>
      <c r="W14" s="19">
        <v>1.81578044640727E-2</v>
      </c>
      <c r="X14" s="19">
        <v>3.4153076034835597E-2</v>
      </c>
      <c r="Y14" s="19">
        <v>3.5704002691472399E-2</v>
      </c>
      <c r="Z14" s="19">
        <v>2.97162330110179E-2</v>
      </c>
      <c r="AA14" s="19">
        <v>1.9405992862859101E-2</v>
      </c>
      <c r="AB14" s="19">
        <v>4.0472970823150899E-2</v>
      </c>
      <c r="AC14" s="19">
        <v>2.51674582285016E-2</v>
      </c>
      <c r="AD14" s="19">
        <v>2.3262425687173099E-2</v>
      </c>
      <c r="AE14" s="19"/>
      <c r="AF14" s="19">
        <v>2.2089089816765401E-2</v>
      </c>
      <c r="AG14" s="19">
        <v>3.8834080854557501E-2</v>
      </c>
      <c r="AH14" s="19">
        <v>2.2668580196496799E-2</v>
      </c>
      <c r="AI14" s="19">
        <v>2.3534501172894198E-2</v>
      </c>
      <c r="AJ14" s="19"/>
      <c r="AK14" s="19">
        <v>1.8050357292901501E-2</v>
      </c>
      <c r="AL14" s="19">
        <v>1.7563964683495598E-2</v>
      </c>
      <c r="AM14" s="19"/>
      <c r="AN14" s="19">
        <v>1.9169658930097599E-2</v>
      </c>
      <c r="AO14" s="19">
        <v>2.3122690754512301E-2</v>
      </c>
      <c r="AP14" s="19">
        <v>3.31330418307835E-2</v>
      </c>
      <c r="AQ14" s="19">
        <v>2.4985210061479499E-2</v>
      </c>
      <c r="AR14" s="19">
        <v>2.4392874624378801E-2</v>
      </c>
      <c r="AS14" s="19">
        <v>1.0249301288464701E-2</v>
      </c>
      <c r="AT14" s="19"/>
      <c r="AU14" s="19">
        <v>2.1307812405881799E-2</v>
      </c>
      <c r="AV14" s="19">
        <v>2.5466199634164001E-2</v>
      </c>
      <c r="AW14" s="19"/>
      <c r="AX14" s="19">
        <v>4.1048801740532298E-2</v>
      </c>
      <c r="AY14" s="19">
        <v>1.8945240906128299E-2</v>
      </c>
      <c r="AZ14" s="19"/>
      <c r="BA14" s="19">
        <v>2.1194525249456999E-2</v>
      </c>
      <c r="BB14" s="19">
        <v>3.10117401161598E-2</v>
      </c>
      <c r="BC14" s="19"/>
      <c r="BD14" s="19">
        <v>2.1008334119184398E-2</v>
      </c>
      <c r="BE14" s="19"/>
      <c r="BF14" s="19">
        <v>1.7318998305662199E-2</v>
      </c>
      <c r="BG14" s="19"/>
      <c r="BH14" s="19">
        <v>3.4508339305450303E-2</v>
      </c>
      <c r="BI14" s="19"/>
      <c r="BJ14" s="19">
        <v>2.9354518995026599E-2</v>
      </c>
      <c r="BK14" s="19"/>
      <c r="BL14" s="19">
        <v>4.5034389015357203E-2</v>
      </c>
      <c r="BM14" s="19">
        <v>3.5608856424626601E-3</v>
      </c>
      <c r="BN14" s="19">
        <v>2.52428953431071E-2</v>
      </c>
      <c r="BO14" s="19">
        <v>2.7315132254730201E-2</v>
      </c>
      <c r="BP14" s="19"/>
      <c r="BQ14" s="19">
        <v>1.68076016697369E-2</v>
      </c>
      <c r="BR14" s="19">
        <v>1.7465034820523501E-2</v>
      </c>
      <c r="BS14" s="19">
        <v>3.9908536859529298E-3</v>
      </c>
      <c r="BT14" s="19">
        <v>1.55233433118962E-2</v>
      </c>
      <c r="BU14" s="19">
        <v>3.17130500152299E-2</v>
      </c>
      <c r="BV14" s="19">
        <v>4.7850510012326902E-2</v>
      </c>
      <c r="BW14" s="19"/>
      <c r="BX14" s="19">
        <v>1.19756732246776E-2</v>
      </c>
      <c r="BY14" s="19">
        <v>2.1102367883695301E-2</v>
      </c>
      <c r="BZ14" s="19">
        <v>1.15152709938398E-2</v>
      </c>
      <c r="CA14" s="19">
        <v>9.5800656385212207E-3</v>
      </c>
      <c r="CB14" s="19">
        <v>1.00117258987624E-2</v>
      </c>
      <c r="CC14" s="19">
        <v>5.6982138070927398E-2</v>
      </c>
    </row>
    <row r="15" spans="2:81" x14ac:dyDescent="0.35">
      <c r="B15" s="16"/>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CC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618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608</v>
      </c>
      <c r="C9" s="17">
        <v>0.24239617743504699</v>
      </c>
      <c r="D9" s="17">
        <v>0.24072676146264599</v>
      </c>
      <c r="E9" s="17">
        <v>0.243138035552144</v>
      </c>
      <c r="F9" s="17"/>
      <c r="G9" s="17">
        <v>0.36201353949402998</v>
      </c>
      <c r="H9" s="17">
        <v>0.326671742271957</v>
      </c>
      <c r="I9" s="17">
        <v>0.240398058397438</v>
      </c>
      <c r="J9" s="17">
        <v>0.18412594796155499</v>
      </c>
      <c r="K9" s="17">
        <v>0.187728044177388</v>
      </c>
      <c r="L9" s="17">
        <v>0.18005491337899401</v>
      </c>
      <c r="M9" s="17"/>
      <c r="N9" s="17">
        <v>0.30353079352168999</v>
      </c>
      <c r="O9" s="17">
        <v>0.20346748636468601</v>
      </c>
      <c r="P9" s="17">
        <v>0.213797774216547</v>
      </c>
      <c r="Q9" s="17">
        <v>0.24196940927629099</v>
      </c>
      <c r="R9" s="17"/>
      <c r="S9" s="17">
        <v>0.36040993587209902</v>
      </c>
      <c r="T9" s="17">
        <v>0.217762273334516</v>
      </c>
      <c r="U9" s="17">
        <v>0.21835217486747799</v>
      </c>
      <c r="V9" s="17">
        <v>0.214350475074328</v>
      </c>
      <c r="W9" s="17">
        <v>0.22742129135440101</v>
      </c>
      <c r="X9" s="17">
        <v>0.24846835965922401</v>
      </c>
      <c r="Y9" s="17">
        <v>0.224516263655958</v>
      </c>
      <c r="Z9" s="17">
        <v>0.219100400768384</v>
      </c>
      <c r="AA9" s="17">
        <v>0.27229900841396698</v>
      </c>
      <c r="AB9" s="17">
        <v>0.18855921419251101</v>
      </c>
      <c r="AC9" s="17">
        <v>0.17715900159482101</v>
      </c>
      <c r="AD9" s="17">
        <v>0.20276906261024</v>
      </c>
      <c r="AE9" s="17"/>
      <c r="AF9" s="17">
        <v>0.24537621841909099</v>
      </c>
      <c r="AG9" s="17">
        <v>0.194018577867169</v>
      </c>
      <c r="AH9" s="17">
        <v>0.178308491969383</v>
      </c>
      <c r="AI9" s="17">
        <v>0.19784021802364299</v>
      </c>
      <c r="AJ9" s="17"/>
      <c r="AK9" s="17">
        <v>0.322452419045762</v>
      </c>
      <c r="AL9" s="17">
        <v>0.26694653260238999</v>
      </c>
      <c r="AM9" s="17"/>
      <c r="AN9" s="17">
        <v>0.34608668247385199</v>
      </c>
      <c r="AO9" s="17">
        <v>0.21225087377155799</v>
      </c>
      <c r="AP9" s="17">
        <v>0.205528651477244</v>
      </c>
      <c r="AQ9" s="17">
        <v>0.18435646849165399</v>
      </c>
      <c r="AR9" s="17">
        <v>0.20587066207274901</v>
      </c>
      <c r="AS9" s="17">
        <v>0.25801346499771499</v>
      </c>
      <c r="AT9" s="17"/>
      <c r="AU9" s="17">
        <v>0.24664315416047899</v>
      </c>
      <c r="AV9" s="17">
        <v>0.238166885421118</v>
      </c>
      <c r="AW9" s="17"/>
      <c r="AX9" s="17">
        <v>0.23754291872514799</v>
      </c>
      <c r="AY9" s="17">
        <v>0.2435608187229</v>
      </c>
      <c r="AZ9" s="17"/>
      <c r="BA9" s="17">
        <v>0.225349738706113</v>
      </c>
      <c r="BB9" s="17">
        <v>0.33370544750252001</v>
      </c>
      <c r="BC9" s="17"/>
      <c r="BD9" s="17">
        <v>0.28207998688011099</v>
      </c>
      <c r="BE9" s="17"/>
      <c r="BF9" s="17">
        <v>0.28205619900863199</v>
      </c>
      <c r="BG9" s="17"/>
      <c r="BH9" s="17">
        <v>0.20637355773252</v>
      </c>
      <c r="BI9" s="17"/>
      <c r="BJ9" s="17">
        <v>0.188912968791247</v>
      </c>
      <c r="BK9" s="17"/>
      <c r="BL9" s="17">
        <v>0.12962395753020201</v>
      </c>
      <c r="BM9" s="17">
        <v>0.40688191878473801</v>
      </c>
      <c r="BN9" s="17">
        <v>0.15986632301345499</v>
      </c>
      <c r="BO9" s="17">
        <v>0.23443617539703501</v>
      </c>
      <c r="BP9" s="17"/>
      <c r="BQ9" s="17">
        <v>0.296125720951529</v>
      </c>
      <c r="BR9" s="17">
        <v>0.21845121857976299</v>
      </c>
      <c r="BS9" s="17">
        <v>0.13789714645357401</v>
      </c>
      <c r="BT9" s="17">
        <v>0.27720847297728002</v>
      </c>
      <c r="BU9" s="17">
        <v>0.37089937697431102</v>
      </c>
      <c r="BV9" s="17">
        <v>0.20738997242533599</v>
      </c>
      <c r="BW9" s="17"/>
      <c r="BX9" s="17">
        <v>0.31767304564265503</v>
      </c>
      <c r="BY9" s="17">
        <v>0.247560321897973</v>
      </c>
      <c r="BZ9" s="17">
        <v>0.167393791424995</v>
      </c>
      <c r="CA9" s="17">
        <v>0.28762768772434399</v>
      </c>
      <c r="CB9" s="17">
        <v>0.42173226675891001</v>
      </c>
      <c r="CC9" s="17">
        <v>0.132004590430541</v>
      </c>
    </row>
    <row r="10" spans="2:81" x14ac:dyDescent="0.35">
      <c r="B10" s="18" t="s">
        <v>609</v>
      </c>
      <c r="C10" s="17">
        <v>0.31749070551484398</v>
      </c>
      <c r="D10" s="17">
        <v>0.29902263421910202</v>
      </c>
      <c r="E10" s="17">
        <v>0.335629533856451</v>
      </c>
      <c r="F10" s="17"/>
      <c r="G10" s="17">
        <v>0.36983462631901898</v>
      </c>
      <c r="H10" s="17">
        <v>0.31174867467275302</v>
      </c>
      <c r="I10" s="17">
        <v>0.34878802530043401</v>
      </c>
      <c r="J10" s="17">
        <v>0.32029373141086698</v>
      </c>
      <c r="K10" s="17">
        <v>0.28721704631767497</v>
      </c>
      <c r="L10" s="17">
        <v>0.27998967015836901</v>
      </c>
      <c r="M10" s="17"/>
      <c r="N10" s="17">
        <v>0.33798454323057497</v>
      </c>
      <c r="O10" s="17">
        <v>0.349819881746813</v>
      </c>
      <c r="P10" s="17">
        <v>0.30163502547059501</v>
      </c>
      <c r="Q10" s="17">
        <v>0.275721469149798</v>
      </c>
      <c r="R10" s="17"/>
      <c r="S10" s="17">
        <v>0.32772090390615899</v>
      </c>
      <c r="T10" s="17">
        <v>0.28287862803214903</v>
      </c>
      <c r="U10" s="17">
        <v>0.31173678219414203</v>
      </c>
      <c r="V10" s="17">
        <v>0.34471626279238099</v>
      </c>
      <c r="W10" s="17">
        <v>0.35595553852170703</v>
      </c>
      <c r="X10" s="17">
        <v>0.314777322330557</v>
      </c>
      <c r="Y10" s="17">
        <v>0.27714260237973298</v>
      </c>
      <c r="Z10" s="17">
        <v>0.27569115583839499</v>
      </c>
      <c r="AA10" s="17">
        <v>0.33226778263462198</v>
      </c>
      <c r="AB10" s="17">
        <v>0.33381824121966303</v>
      </c>
      <c r="AC10" s="17">
        <v>0.34348025270517601</v>
      </c>
      <c r="AD10" s="17">
        <v>0.28864192534191202</v>
      </c>
      <c r="AE10" s="17"/>
      <c r="AF10" s="17">
        <v>0.31181440548870998</v>
      </c>
      <c r="AG10" s="17">
        <v>0.29949584647448602</v>
      </c>
      <c r="AH10" s="17">
        <v>0.36111561705817902</v>
      </c>
      <c r="AI10" s="17">
        <v>0.31434528451333499</v>
      </c>
      <c r="AJ10" s="17"/>
      <c r="AK10" s="17">
        <v>0.37140423683583301</v>
      </c>
      <c r="AL10" s="17">
        <v>0.35227289647010801</v>
      </c>
      <c r="AM10" s="17"/>
      <c r="AN10" s="17">
        <v>0.337774407930719</v>
      </c>
      <c r="AO10" s="17">
        <v>0.31774876258499701</v>
      </c>
      <c r="AP10" s="17">
        <v>0.30900125718474503</v>
      </c>
      <c r="AQ10" s="17">
        <v>0.32111957661466101</v>
      </c>
      <c r="AR10" s="17">
        <v>0.276105743882127</v>
      </c>
      <c r="AS10" s="17">
        <v>0.31329001430161801</v>
      </c>
      <c r="AT10" s="17"/>
      <c r="AU10" s="17">
        <v>0.30977260726671202</v>
      </c>
      <c r="AV10" s="17">
        <v>0.328818765443113</v>
      </c>
      <c r="AW10" s="17"/>
      <c r="AX10" s="17">
        <v>0.339936481869832</v>
      </c>
      <c r="AY10" s="17">
        <v>0.31210437038549999</v>
      </c>
      <c r="AZ10" s="17"/>
      <c r="BA10" s="17">
        <v>0.31202666657390499</v>
      </c>
      <c r="BB10" s="17">
        <v>0.34987905462248298</v>
      </c>
      <c r="BC10" s="17"/>
      <c r="BD10" s="17">
        <v>0.305882958895135</v>
      </c>
      <c r="BE10" s="17"/>
      <c r="BF10" s="17">
        <v>0.29418648723698398</v>
      </c>
      <c r="BG10" s="17"/>
      <c r="BH10" s="17">
        <v>0.31291883499769002</v>
      </c>
      <c r="BI10" s="17"/>
      <c r="BJ10" s="17">
        <v>0.37473363426682599</v>
      </c>
      <c r="BK10" s="17"/>
      <c r="BL10" s="17">
        <v>0.22219127721695001</v>
      </c>
      <c r="BM10" s="17">
        <v>0.356511225522194</v>
      </c>
      <c r="BN10" s="17">
        <v>0.31417581285292501</v>
      </c>
      <c r="BO10" s="17">
        <v>0.34079184652513</v>
      </c>
      <c r="BP10" s="17"/>
      <c r="BQ10" s="17">
        <v>0.374824492834756</v>
      </c>
      <c r="BR10" s="17">
        <v>0.277714088362428</v>
      </c>
      <c r="BS10" s="17">
        <v>0.22672589969127999</v>
      </c>
      <c r="BT10" s="17">
        <v>0.36935302749927201</v>
      </c>
      <c r="BU10" s="17">
        <v>0.31576779874330901</v>
      </c>
      <c r="BV10" s="17">
        <v>0.29617312736857998</v>
      </c>
      <c r="BW10" s="17"/>
      <c r="BX10" s="17">
        <v>0.39130238992085797</v>
      </c>
      <c r="BY10" s="17">
        <v>0.29724989038372102</v>
      </c>
      <c r="BZ10" s="17">
        <v>0.23962695541674001</v>
      </c>
      <c r="CA10" s="17">
        <v>0.36489463920298698</v>
      </c>
      <c r="CB10" s="17">
        <v>0.329712851875476</v>
      </c>
      <c r="CC10" s="17">
        <v>0.270640568065799</v>
      </c>
    </row>
    <row r="11" spans="2:81" x14ac:dyDescent="0.35">
      <c r="B11" s="18" t="s">
        <v>610</v>
      </c>
      <c r="C11" s="17">
        <v>0.36175718584031602</v>
      </c>
      <c r="D11" s="17">
        <v>0.366443407980789</v>
      </c>
      <c r="E11" s="17">
        <v>0.35803618711352703</v>
      </c>
      <c r="F11" s="17"/>
      <c r="G11" s="17">
        <v>0.17626056553811301</v>
      </c>
      <c r="H11" s="17">
        <v>0.28624854344842998</v>
      </c>
      <c r="I11" s="17">
        <v>0.32546100928069599</v>
      </c>
      <c r="J11" s="17">
        <v>0.418484915527299</v>
      </c>
      <c r="K11" s="17">
        <v>0.44298115318140802</v>
      </c>
      <c r="L11" s="17">
        <v>0.47528540811626702</v>
      </c>
      <c r="M11" s="17"/>
      <c r="N11" s="17">
        <v>0.29473374159559601</v>
      </c>
      <c r="O11" s="17">
        <v>0.37217097426104001</v>
      </c>
      <c r="P11" s="17">
        <v>0.386618233137909</v>
      </c>
      <c r="Q11" s="17">
        <v>0.40112773780331301</v>
      </c>
      <c r="R11" s="17"/>
      <c r="S11" s="17">
        <v>0.23567343271312399</v>
      </c>
      <c r="T11" s="17">
        <v>0.42078381300355899</v>
      </c>
      <c r="U11" s="17">
        <v>0.393426226775479</v>
      </c>
      <c r="V11" s="17">
        <v>0.38742480609326402</v>
      </c>
      <c r="W11" s="17">
        <v>0.35239175897020403</v>
      </c>
      <c r="X11" s="17">
        <v>0.35413318112240699</v>
      </c>
      <c r="Y11" s="17">
        <v>0.37399493197491401</v>
      </c>
      <c r="Z11" s="17">
        <v>0.44551617195065402</v>
      </c>
      <c r="AA11" s="17">
        <v>0.32854110225755401</v>
      </c>
      <c r="AB11" s="17">
        <v>0.38670576073191898</v>
      </c>
      <c r="AC11" s="17">
        <v>0.39980828228426202</v>
      </c>
      <c r="AD11" s="17">
        <v>0.41680616984505198</v>
      </c>
      <c r="AE11" s="17"/>
      <c r="AF11" s="17">
        <v>0.36565762638774502</v>
      </c>
      <c r="AG11" s="17">
        <v>0.415136115124566</v>
      </c>
      <c r="AH11" s="17">
        <v>0.364596156624375</v>
      </c>
      <c r="AI11" s="17">
        <v>0.40529087641077399</v>
      </c>
      <c r="AJ11" s="17"/>
      <c r="AK11" s="17">
        <v>0.242139306231343</v>
      </c>
      <c r="AL11" s="17">
        <v>0.30989482569480897</v>
      </c>
      <c r="AM11" s="17"/>
      <c r="AN11" s="17">
        <v>0.246764557691876</v>
      </c>
      <c r="AO11" s="17">
        <v>0.38729405161373298</v>
      </c>
      <c r="AP11" s="17">
        <v>0.41279616025080101</v>
      </c>
      <c r="AQ11" s="17">
        <v>0.39565356384414602</v>
      </c>
      <c r="AR11" s="17">
        <v>0.45557811597960302</v>
      </c>
      <c r="AS11" s="17">
        <v>0.35349569235803702</v>
      </c>
      <c r="AT11" s="17"/>
      <c r="AU11" s="17">
        <v>0.37808831340337501</v>
      </c>
      <c r="AV11" s="17">
        <v>0.339220330523197</v>
      </c>
      <c r="AW11" s="17"/>
      <c r="AX11" s="17">
        <v>0.33723661462594601</v>
      </c>
      <c r="AY11" s="17">
        <v>0.36764141154205598</v>
      </c>
      <c r="AZ11" s="17"/>
      <c r="BA11" s="17">
        <v>0.38807691007247902</v>
      </c>
      <c r="BB11" s="17">
        <v>0.22097433196382499</v>
      </c>
      <c r="BC11" s="17"/>
      <c r="BD11" s="17">
        <v>0.35177063787046298</v>
      </c>
      <c r="BE11" s="17"/>
      <c r="BF11" s="17">
        <v>0.35321523190267901</v>
      </c>
      <c r="BG11" s="17"/>
      <c r="BH11" s="17">
        <v>0.40029425378445099</v>
      </c>
      <c r="BI11" s="17"/>
      <c r="BJ11" s="17">
        <v>0.34479678475714698</v>
      </c>
      <c r="BK11" s="17"/>
      <c r="BL11" s="17">
        <v>0.49470499999113399</v>
      </c>
      <c r="BM11" s="17">
        <v>0.210840481090358</v>
      </c>
      <c r="BN11" s="17">
        <v>0.43636479587011301</v>
      </c>
      <c r="BO11" s="17">
        <v>0.35201364297401699</v>
      </c>
      <c r="BP11" s="17"/>
      <c r="BQ11" s="17">
        <v>0.27344924543472099</v>
      </c>
      <c r="BR11" s="17">
        <v>0.43109120224603598</v>
      </c>
      <c r="BS11" s="17">
        <v>0.479122829410421</v>
      </c>
      <c r="BT11" s="17">
        <v>0.31266147553928703</v>
      </c>
      <c r="BU11" s="17">
        <v>0.24011012164815801</v>
      </c>
      <c r="BV11" s="17">
        <v>0.40940381510903601</v>
      </c>
      <c r="BW11" s="17"/>
      <c r="BX11" s="17">
        <v>0.240935802367688</v>
      </c>
      <c r="BY11" s="17">
        <v>0.39121513351012599</v>
      </c>
      <c r="BZ11" s="17">
        <v>0.453793963658084</v>
      </c>
      <c r="CA11" s="17">
        <v>0.31652831059470898</v>
      </c>
      <c r="CB11" s="17">
        <v>0.20280470572551901</v>
      </c>
      <c r="CC11" s="17">
        <v>0.49758409570890499</v>
      </c>
    </row>
    <row r="12" spans="2:81" x14ac:dyDescent="0.35">
      <c r="B12" s="18" t="s">
        <v>611</v>
      </c>
      <c r="C12" s="17">
        <v>2.8860365610687201E-2</v>
      </c>
      <c r="D12" s="17">
        <v>3.7702923134792399E-2</v>
      </c>
      <c r="E12" s="17">
        <v>2.0371368465390002E-2</v>
      </c>
      <c r="F12" s="17"/>
      <c r="G12" s="17">
        <v>4.4627346187005701E-2</v>
      </c>
      <c r="H12" s="17">
        <v>3.9468681554218003E-2</v>
      </c>
      <c r="I12" s="17">
        <v>2.7948990874705201E-2</v>
      </c>
      <c r="J12" s="17">
        <v>1.7168235319424598E-2</v>
      </c>
      <c r="K12" s="17">
        <v>2.6028427850623901E-2</v>
      </c>
      <c r="L12" s="17">
        <v>2.1898801309967599E-2</v>
      </c>
      <c r="M12" s="17"/>
      <c r="N12" s="17">
        <v>1.86908482510528E-2</v>
      </c>
      <c r="O12" s="17">
        <v>2.9258264546705499E-2</v>
      </c>
      <c r="P12" s="17">
        <v>4.1341605856778298E-2</v>
      </c>
      <c r="Q12" s="17">
        <v>2.7984162502968101E-2</v>
      </c>
      <c r="R12" s="17"/>
      <c r="S12" s="17">
        <v>3.5461783600377897E-2</v>
      </c>
      <c r="T12" s="17">
        <v>3.3325312520689099E-2</v>
      </c>
      <c r="U12" s="17">
        <v>2.09198939674329E-2</v>
      </c>
      <c r="V12" s="17">
        <v>1.8150983812918901E-2</v>
      </c>
      <c r="W12" s="17">
        <v>1.0082531320120901E-2</v>
      </c>
      <c r="X12" s="17">
        <v>3.3800438738589803E-2</v>
      </c>
      <c r="Y12" s="17">
        <v>5.5756157455555698E-2</v>
      </c>
      <c r="Z12" s="17">
        <v>3.0511995040220299E-2</v>
      </c>
      <c r="AA12" s="17">
        <v>2.2243412973684401E-2</v>
      </c>
      <c r="AB12" s="17">
        <v>2.16550632551206E-2</v>
      </c>
      <c r="AC12" s="17">
        <v>1.9422750895237501E-2</v>
      </c>
      <c r="AD12" s="17">
        <v>4.8689478945259497E-2</v>
      </c>
      <c r="AE12" s="17"/>
      <c r="AF12" s="17">
        <v>2.9483152132837701E-2</v>
      </c>
      <c r="AG12" s="17">
        <v>2.7064698552440199E-2</v>
      </c>
      <c r="AH12" s="17">
        <v>3.3022437140014703E-2</v>
      </c>
      <c r="AI12" s="17">
        <v>3.3655025781479601E-2</v>
      </c>
      <c r="AJ12" s="17"/>
      <c r="AK12" s="17">
        <v>1.9781934325335E-2</v>
      </c>
      <c r="AL12" s="17">
        <v>2.2553377974953898E-2</v>
      </c>
      <c r="AM12" s="17"/>
      <c r="AN12" s="17">
        <v>2.6917504593123601E-2</v>
      </c>
      <c r="AO12" s="17">
        <v>3.2372738729962297E-2</v>
      </c>
      <c r="AP12" s="17">
        <v>1.9087010739071601E-2</v>
      </c>
      <c r="AQ12" s="17">
        <v>3.7511410763509001E-2</v>
      </c>
      <c r="AR12" s="17">
        <v>1.8427224217765999E-2</v>
      </c>
      <c r="AS12" s="17">
        <v>3.6036780722304498E-2</v>
      </c>
      <c r="AT12" s="17"/>
      <c r="AU12" s="17">
        <v>2.1245781508262E-2</v>
      </c>
      <c r="AV12" s="17">
        <v>3.8516305612989798E-2</v>
      </c>
      <c r="AW12" s="17"/>
      <c r="AX12" s="17">
        <v>2.7630186676848498E-2</v>
      </c>
      <c r="AY12" s="17">
        <v>2.9155572864912702E-2</v>
      </c>
      <c r="AZ12" s="17"/>
      <c r="BA12" s="17">
        <v>2.6169094357035499E-2</v>
      </c>
      <c r="BB12" s="17">
        <v>4.3506788567894902E-2</v>
      </c>
      <c r="BC12" s="17"/>
      <c r="BD12" s="17">
        <v>1.9045903569112899E-2</v>
      </c>
      <c r="BE12" s="17"/>
      <c r="BF12" s="17">
        <v>2.3383799296053099E-2</v>
      </c>
      <c r="BG12" s="17"/>
      <c r="BH12" s="17">
        <v>2.4234937485425299E-2</v>
      </c>
      <c r="BI12" s="17"/>
      <c r="BJ12" s="17">
        <v>3.4541677054712103E-2</v>
      </c>
      <c r="BK12" s="17"/>
      <c r="BL12" s="17">
        <v>5.6008094396433498E-2</v>
      </c>
      <c r="BM12" s="17">
        <v>1.10169119442522E-2</v>
      </c>
      <c r="BN12" s="17">
        <v>2.53676889862492E-2</v>
      </c>
      <c r="BO12" s="17">
        <v>3.3656288891295703E-2</v>
      </c>
      <c r="BP12" s="17"/>
      <c r="BQ12" s="17">
        <v>2.6496467563364601E-2</v>
      </c>
      <c r="BR12" s="17">
        <v>2.95735655263961E-2</v>
      </c>
      <c r="BS12" s="17">
        <v>4.6596618242408301E-2</v>
      </c>
      <c r="BT12" s="17">
        <v>1.85545260619162E-2</v>
      </c>
      <c r="BU12" s="17">
        <v>2.8830753099903201E-2</v>
      </c>
      <c r="BV12" s="17">
        <v>2.5309174604928101E-2</v>
      </c>
      <c r="BW12" s="17"/>
      <c r="BX12" s="17">
        <v>2.98101357480531E-2</v>
      </c>
      <c r="BY12" s="17">
        <v>3.6409600681762702E-2</v>
      </c>
      <c r="BZ12" s="17">
        <v>4.4825881131988099E-2</v>
      </c>
      <c r="CA12" s="17">
        <v>1.41083808541538E-2</v>
      </c>
      <c r="CB12" s="17">
        <v>6.98857830290147E-3</v>
      </c>
      <c r="CC12" s="17">
        <v>2.8529055324291099E-2</v>
      </c>
    </row>
    <row r="13" spans="2:81" x14ac:dyDescent="0.35">
      <c r="B13" s="18" t="s">
        <v>612</v>
      </c>
      <c r="C13" s="17">
        <v>2.9144837754354998E-2</v>
      </c>
      <c r="D13" s="17">
        <v>4.0356559499705E-2</v>
      </c>
      <c r="E13" s="17">
        <v>1.78800062159684E-2</v>
      </c>
      <c r="F13" s="17"/>
      <c r="G13" s="17">
        <v>2.1883702363882099E-2</v>
      </c>
      <c r="H13" s="17">
        <v>1.66872915655197E-2</v>
      </c>
      <c r="I13" s="17">
        <v>3.5551574240276197E-2</v>
      </c>
      <c r="J13" s="17">
        <v>3.3775907737232901E-2</v>
      </c>
      <c r="K13" s="17">
        <v>3.6112725133159398E-2</v>
      </c>
      <c r="L13" s="17">
        <v>3.0449904667499601E-2</v>
      </c>
      <c r="M13" s="17"/>
      <c r="N13" s="17">
        <v>2.9323178799133799E-2</v>
      </c>
      <c r="O13" s="17">
        <v>2.9779151403671201E-2</v>
      </c>
      <c r="P13" s="17">
        <v>4.0137170030863902E-2</v>
      </c>
      <c r="Q13" s="17">
        <v>1.90817618846187E-2</v>
      </c>
      <c r="R13" s="17"/>
      <c r="S13" s="17">
        <v>2.5015244438232099E-2</v>
      </c>
      <c r="T13" s="17">
        <v>3.75935414146489E-2</v>
      </c>
      <c r="U13" s="17">
        <v>2.7780665676575101E-2</v>
      </c>
      <c r="V13" s="17">
        <v>2.62750092772789E-2</v>
      </c>
      <c r="W13" s="17">
        <v>4.0292004701194498E-2</v>
      </c>
      <c r="X13" s="17">
        <v>2.0872987215341601E-2</v>
      </c>
      <c r="Y13" s="17">
        <v>2.8856746542981399E-2</v>
      </c>
      <c r="Z13" s="17">
        <v>2.36277490709886E-2</v>
      </c>
      <c r="AA13" s="17">
        <v>2.5368752873270201E-2</v>
      </c>
      <c r="AB13" s="17">
        <v>4.0373818741652502E-2</v>
      </c>
      <c r="AC13" s="17">
        <v>3.0201120879302299E-2</v>
      </c>
      <c r="AD13" s="17">
        <v>9.3817971095024495E-3</v>
      </c>
      <c r="AE13" s="17"/>
      <c r="AF13" s="17">
        <v>2.9020743670837301E-2</v>
      </c>
      <c r="AG13" s="17">
        <v>3.5021619859502397E-2</v>
      </c>
      <c r="AH13" s="17">
        <v>2.8108885594450801E-2</v>
      </c>
      <c r="AI13" s="17">
        <v>2.5374295570417701E-2</v>
      </c>
      <c r="AJ13" s="17"/>
      <c r="AK13" s="17">
        <v>2.6099632005553701E-2</v>
      </c>
      <c r="AL13" s="17">
        <v>2.45161836843402E-2</v>
      </c>
      <c r="AM13" s="17"/>
      <c r="AN13" s="17">
        <v>2.2659763285947401E-2</v>
      </c>
      <c r="AO13" s="17">
        <v>3.2585900753590497E-2</v>
      </c>
      <c r="AP13" s="17">
        <v>2.64226111232971E-2</v>
      </c>
      <c r="AQ13" s="17">
        <v>3.2665866208976102E-2</v>
      </c>
      <c r="AR13" s="17">
        <v>3.1248091166635902E-2</v>
      </c>
      <c r="AS13" s="17">
        <v>3.32812637280991E-2</v>
      </c>
      <c r="AT13" s="17"/>
      <c r="AU13" s="17">
        <v>2.76128575232359E-2</v>
      </c>
      <c r="AV13" s="17">
        <v>3.0941492463506099E-2</v>
      </c>
      <c r="AW13" s="17"/>
      <c r="AX13" s="17">
        <v>2.5786401505556798E-2</v>
      </c>
      <c r="AY13" s="17">
        <v>2.9950765019265298E-2</v>
      </c>
      <c r="AZ13" s="17"/>
      <c r="BA13" s="17">
        <v>3.09609488507375E-2</v>
      </c>
      <c r="BB13" s="17">
        <v>1.9179684311642999E-2</v>
      </c>
      <c r="BC13" s="17"/>
      <c r="BD13" s="17">
        <v>2.40526872133189E-2</v>
      </c>
      <c r="BE13" s="17"/>
      <c r="BF13" s="17">
        <v>3.11368668268019E-2</v>
      </c>
      <c r="BG13" s="17"/>
      <c r="BH13" s="17">
        <v>3.20801108714329E-2</v>
      </c>
      <c r="BI13" s="17"/>
      <c r="BJ13" s="17">
        <v>2.08673367483178E-2</v>
      </c>
      <c r="BK13" s="17"/>
      <c r="BL13" s="17">
        <v>5.7942159286957999E-2</v>
      </c>
      <c r="BM13" s="17">
        <v>8.3658234245089207E-3</v>
      </c>
      <c r="BN13" s="17">
        <v>4.1703982613435102E-2</v>
      </c>
      <c r="BO13" s="17">
        <v>1.89000124110483E-2</v>
      </c>
      <c r="BP13" s="17"/>
      <c r="BQ13" s="17">
        <v>1.2238647781993401E-2</v>
      </c>
      <c r="BR13" s="17">
        <v>3.1354148868649699E-2</v>
      </c>
      <c r="BS13" s="17">
        <v>0.10147374710212299</v>
      </c>
      <c r="BT13" s="17">
        <v>6.0728897766610303E-3</v>
      </c>
      <c r="BU13" s="17">
        <v>1.3577324876258999E-2</v>
      </c>
      <c r="BV13" s="17">
        <v>2.4460764627850299E-2</v>
      </c>
      <c r="BW13" s="17"/>
      <c r="BX13" s="17">
        <v>1.08411867721298E-2</v>
      </c>
      <c r="BY13" s="17">
        <v>1.3926507267731999E-2</v>
      </c>
      <c r="BZ13" s="17">
        <v>8.0619730947835602E-2</v>
      </c>
      <c r="CA13" s="17">
        <v>4.6929299602306799E-3</v>
      </c>
      <c r="CB13" s="17">
        <v>2.0973563973939301E-2</v>
      </c>
      <c r="CC13" s="17">
        <v>3.4586007968115298E-2</v>
      </c>
    </row>
    <row r="14" spans="2:81" x14ac:dyDescent="0.35">
      <c r="B14" s="18" t="s">
        <v>171</v>
      </c>
      <c r="C14" s="19">
        <v>2.03507278447509E-2</v>
      </c>
      <c r="D14" s="19">
        <v>1.57477137029664E-2</v>
      </c>
      <c r="E14" s="19">
        <v>2.49448687965204E-2</v>
      </c>
      <c r="F14" s="19"/>
      <c r="G14" s="19">
        <v>2.5380220097949002E-2</v>
      </c>
      <c r="H14" s="19">
        <v>1.9175066487122399E-2</v>
      </c>
      <c r="I14" s="19">
        <v>2.18523419064507E-2</v>
      </c>
      <c r="J14" s="19">
        <v>2.6151262043622302E-2</v>
      </c>
      <c r="K14" s="19">
        <v>1.9932603339746301E-2</v>
      </c>
      <c r="L14" s="19">
        <v>1.23213023689025E-2</v>
      </c>
      <c r="M14" s="19"/>
      <c r="N14" s="19">
        <v>1.5736894601951799E-2</v>
      </c>
      <c r="O14" s="19">
        <v>1.55042416770839E-2</v>
      </c>
      <c r="P14" s="19">
        <v>1.6470191287306701E-2</v>
      </c>
      <c r="Q14" s="19">
        <v>3.4115459383010603E-2</v>
      </c>
      <c r="R14" s="19"/>
      <c r="S14" s="19">
        <v>1.5718699470008101E-2</v>
      </c>
      <c r="T14" s="19">
        <v>7.6564316944381997E-3</v>
      </c>
      <c r="U14" s="19">
        <v>2.77842565188933E-2</v>
      </c>
      <c r="V14" s="19">
        <v>9.0824629498299503E-3</v>
      </c>
      <c r="W14" s="19">
        <v>1.38568751323735E-2</v>
      </c>
      <c r="X14" s="19">
        <v>2.7947710933881199E-2</v>
      </c>
      <c r="Y14" s="19">
        <v>3.9733297990857397E-2</v>
      </c>
      <c r="Z14" s="19">
        <v>5.5525273313587796E-3</v>
      </c>
      <c r="AA14" s="19">
        <v>1.92799408469017E-2</v>
      </c>
      <c r="AB14" s="19">
        <v>2.8887901859134701E-2</v>
      </c>
      <c r="AC14" s="19">
        <v>2.99285916412016E-2</v>
      </c>
      <c r="AD14" s="19">
        <v>3.3711566148034701E-2</v>
      </c>
      <c r="AE14" s="19"/>
      <c r="AF14" s="19">
        <v>1.8647853900779301E-2</v>
      </c>
      <c r="AG14" s="19">
        <v>2.9263142121835801E-2</v>
      </c>
      <c r="AH14" s="19">
        <v>3.4848411613598501E-2</v>
      </c>
      <c r="AI14" s="19">
        <v>2.34942997003512E-2</v>
      </c>
      <c r="AJ14" s="19"/>
      <c r="AK14" s="19">
        <v>1.8122471556173799E-2</v>
      </c>
      <c r="AL14" s="19">
        <v>2.38161835733985E-2</v>
      </c>
      <c r="AM14" s="19"/>
      <c r="AN14" s="19">
        <v>1.9797084024482499E-2</v>
      </c>
      <c r="AO14" s="19">
        <v>1.7747672546159901E-2</v>
      </c>
      <c r="AP14" s="19">
        <v>2.71643092248409E-2</v>
      </c>
      <c r="AQ14" s="19">
        <v>2.8693114077054299E-2</v>
      </c>
      <c r="AR14" s="19">
        <v>1.2770162681118901E-2</v>
      </c>
      <c r="AS14" s="19">
        <v>5.8827838922263899E-3</v>
      </c>
      <c r="AT14" s="19"/>
      <c r="AU14" s="19">
        <v>1.6637286137936701E-2</v>
      </c>
      <c r="AV14" s="19">
        <v>2.4336220536075901E-2</v>
      </c>
      <c r="AW14" s="19"/>
      <c r="AX14" s="19">
        <v>3.1867396596669303E-2</v>
      </c>
      <c r="AY14" s="19">
        <v>1.75870614653659E-2</v>
      </c>
      <c r="AZ14" s="19"/>
      <c r="BA14" s="19">
        <v>1.74166414397296E-2</v>
      </c>
      <c r="BB14" s="19">
        <v>3.2754693031633801E-2</v>
      </c>
      <c r="BC14" s="19"/>
      <c r="BD14" s="19">
        <v>1.7167825571859599E-2</v>
      </c>
      <c r="BE14" s="19"/>
      <c r="BF14" s="19">
        <v>1.6021415728849998E-2</v>
      </c>
      <c r="BG14" s="19"/>
      <c r="BH14" s="19">
        <v>2.4098305128481198E-2</v>
      </c>
      <c r="BI14" s="19"/>
      <c r="BJ14" s="19">
        <v>3.6147598381750003E-2</v>
      </c>
      <c r="BK14" s="19"/>
      <c r="BL14" s="19">
        <v>3.9529511578321602E-2</v>
      </c>
      <c r="BM14" s="19">
        <v>6.3836392339486998E-3</v>
      </c>
      <c r="BN14" s="19">
        <v>2.2521396663821799E-2</v>
      </c>
      <c r="BO14" s="19">
        <v>2.02020338014735E-2</v>
      </c>
      <c r="BP14" s="19"/>
      <c r="BQ14" s="19">
        <v>1.6865425433636099E-2</v>
      </c>
      <c r="BR14" s="19">
        <v>1.1815776416727101E-2</v>
      </c>
      <c r="BS14" s="19">
        <v>8.1837591001942302E-3</v>
      </c>
      <c r="BT14" s="19">
        <v>1.6149608145584401E-2</v>
      </c>
      <c r="BU14" s="19">
        <v>3.0814624658059599E-2</v>
      </c>
      <c r="BV14" s="19">
        <v>3.7263145864269397E-2</v>
      </c>
      <c r="BW14" s="19"/>
      <c r="BX14" s="19">
        <v>9.4374395486160594E-3</v>
      </c>
      <c r="BY14" s="19">
        <v>1.3638546258685E-2</v>
      </c>
      <c r="BZ14" s="19">
        <v>1.37396774203567E-2</v>
      </c>
      <c r="CA14" s="19">
        <v>1.2148051663575399E-2</v>
      </c>
      <c r="CB14" s="19">
        <v>1.77880333632544E-2</v>
      </c>
      <c r="CC14" s="19">
        <v>3.6655682502348901E-2</v>
      </c>
    </row>
    <row r="15" spans="2:81" x14ac:dyDescent="0.35">
      <c r="B15" s="16"/>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CC19"/>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619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56</v>
      </c>
      <c r="BM6" s="12" t="s">
        <v>57</v>
      </c>
      <c r="BN6" s="12" t="s">
        <v>58</v>
      </c>
      <c r="BO6" s="12" t="s">
        <v>59</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608</v>
      </c>
      <c r="C9" s="17">
        <v>0.237181422027747</v>
      </c>
      <c r="D9" s="17">
        <v>0.26052968026311601</v>
      </c>
      <c r="E9" s="17">
        <v>0.215563884274795</v>
      </c>
      <c r="F9" s="17"/>
      <c r="G9" s="17">
        <v>0.33836590360961999</v>
      </c>
      <c r="H9" s="17">
        <v>0.29769162199940002</v>
      </c>
      <c r="I9" s="17">
        <v>0.24841262587610299</v>
      </c>
      <c r="J9" s="17">
        <v>0.180044282299931</v>
      </c>
      <c r="K9" s="17">
        <v>0.17999958304147601</v>
      </c>
      <c r="L9" s="17">
        <v>0.196401932258848</v>
      </c>
      <c r="M9" s="17"/>
      <c r="N9" s="17">
        <v>0.30781590958917299</v>
      </c>
      <c r="O9" s="17">
        <v>0.21262028236245001</v>
      </c>
      <c r="P9" s="17">
        <v>0.200427185498046</v>
      </c>
      <c r="Q9" s="17">
        <v>0.21762111124369701</v>
      </c>
      <c r="R9" s="17"/>
      <c r="S9" s="17">
        <v>0.34011414632417902</v>
      </c>
      <c r="T9" s="17">
        <v>0.215632009285914</v>
      </c>
      <c r="U9" s="17">
        <v>0.207961839781068</v>
      </c>
      <c r="V9" s="17">
        <v>0.23873339465648699</v>
      </c>
      <c r="W9" s="17">
        <v>0.217893737884782</v>
      </c>
      <c r="X9" s="17">
        <v>0.21223346433065099</v>
      </c>
      <c r="Y9" s="17">
        <v>0.18744772363044801</v>
      </c>
      <c r="Z9" s="17">
        <v>0.248076703430409</v>
      </c>
      <c r="AA9" s="17">
        <v>0.27546847750464498</v>
      </c>
      <c r="AB9" s="17">
        <v>0.19403549290595301</v>
      </c>
      <c r="AC9" s="17">
        <v>0.185728710852963</v>
      </c>
      <c r="AD9" s="17">
        <v>0.236262391021866</v>
      </c>
      <c r="AE9" s="17"/>
      <c r="AF9" s="17">
        <v>0.23863421949008301</v>
      </c>
      <c r="AG9" s="17">
        <v>0.19368289885676099</v>
      </c>
      <c r="AH9" s="17">
        <v>0.171017328862519</v>
      </c>
      <c r="AI9" s="17">
        <v>0.224318046178131</v>
      </c>
      <c r="AJ9" s="17"/>
      <c r="AK9" s="17">
        <v>0.316346759416537</v>
      </c>
      <c r="AL9" s="17">
        <v>0.26245110391514098</v>
      </c>
      <c r="AM9" s="17"/>
      <c r="AN9" s="17">
        <v>0.35134275764571399</v>
      </c>
      <c r="AO9" s="17">
        <v>0.217091250224768</v>
      </c>
      <c r="AP9" s="17">
        <v>0.21338876517927299</v>
      </c>
      <c r="AQ9" s="17">
        <v>0.16545514738234501</v>
      </c>
      <c r="AR9" s="17">
        <v>0.16859421481168799</v>
      </c>
      <c r="AS9" s="17">
        <v>0.23787927445904</v>
      </c>
      <c r="AT9" s="17"/>
      <c r="AU9" s="17">
        <v>0.246063670938754</v>
      </c>
      <c r="AV9" s="17">
        <v>0.225307061918678</v>
      </c>
      <c r="AW9" s="17"/>
      <c r="AX9" s="17">
        <v>0.191581413894229</v>
      </c>
      <c r="AY9" s="17">
        <v>0.24812410103440699</v>
      </c>
      <c r="AZ9" s="17"/>
      <c r="BA9" s="17">
        <v>0.218546602749774</v>
      </c>
      <c r="BB9" s="17">
        <v>0.33652998467151402</v>
      </c>
      <c r="BC9" s="17"/>
      <c r="BD9" s="17">
        <v>0.29997296517847799</v>
      </c>
      <c r="BE9" s="17"/>
      <c r="BF9" s="17">
        <v>0.288262765635313</v>
      </c>
      <c r="BG9" s="17"/>
      <c r="BH9" s="17">
        <v>0.190535250373844</v>
      </c>
      <c r="BI9" s="17"/>
      <c r="BJ9" s="17">
        <v>0.18804523238048701</v>
      </c>
      <c r="BK9" s="17"/>
      <c r="BL9" s="17">
        <v>7.7139181801864201E-2</v>
      </c>
      <c r="BM9" s="17">
        <v>0.46872069970258601</v>
      </c>
      <c r="BN9" s="17">
        <v>0.189049842268008</v>
      </c>
      <c r="BO9" s="17">
        <v>0.15487082426417401</v>
      </c>
      <c r="BP9" s="17"/>
      <c r="BQ9" s="17">
        <v>0.26098632962414697</v>
      </c>
      <c r="BR9" s="17">
        <v>0.27827034260080302</v>
      </c>
      <c r="BS9" s="17">
        <v>0.19123056118341999</v>
      </c>
      <c r="BT9" s="17">
        <v>0.25579056166354502</v>
      </c>
      <c r="BU9" s="17">
        <v>0.210205557663797</v>
      </c>
      <c r="BV9" s="17">
        <v>0.19736183873847299</v>
      </c>
      <c r="BW9" s="17"/>
      <c r="BX9" s="17">
        <v>0.27914748481381901</v>
      </c>
      <c r="BY9" s="17">
        <v>0.29689900200934199</v>
      </c>
      <c r="BZ9" s="17">
        <v>0.21527428981076199</v>
      </c>
      <c r="CA9" s="17">
        <v>0.27410880803631499</v>
      </c>
      <c r="CB9" s="17">
        <v>0.19703077914901199</v>
      </c>
      <c r="CC9" s="17">
        <v>0.13882603143796801</v>
      </c>
    </row>
    <row r="10" spans="2:81" x14ac:dyDescent="0.35">
      <c r="B10" s="18" t="s">
        <v>609</v>
      </c>
      <c r="C10" s="17">
        <v>0.37698061778312503</v>
      </c>
      <c r="D10" s="17">
        <v>0.37701118052475402</v>
      </c>
      <c r="E10" s="17">
        <v>0.375834668983761</v>
      </c>
      <c r="F10" s="17"/>
      <c r="G10" s="17">
        <v>0.35313857008421801</v>
      </c>
      <c r="H10" s="17">
        <v>0.33424356182556603</v>
      </c>
      <c r="I10" s="17">
        <v>0.40220993685934298</v>
      </c>
      <c r="J10" s="17">
        <v>0.39561537846894501</v>
      </c>
      <c r="K10" s="17">
        <v>0.38024590241866701</v>
      </c>
      <c r="L10" s="17">
        <v>0.38971823178739801</v>
      </c>
      <c r="M10" s="17"/>
      <c r="N10" s="17">
        <v>0.39391137798807202</v>
      </c>
      <c r="O10" s="17">
        <v>0.40436929564604401</v>
      </c>
      <c r="P10" s="17">
        <v>0.36932397914559201</v>
      </c>
      <c r="Q10" s="17">
        <v>0.33815352356982598</v>
      </c>
      <c r="R10" s="17"/>
      <c r="S10" s="17">
        <v>0.37351974725791098</v>
      </c>
      <c r="T10" s="17">
        <v>0.38347910468662799</v>
      </c>
      <c r="U10" s="17">
        <v>0.38134268957483503</v>
      </c>
      <c r="V10" s="17">
        <v>0.37291589926728003</v>
      </c>
      <c r="W10" s="17">
        <v>0.42608291551455302</v>
      </c>
      <c r="X10" s="17">
        <v>0.37036669736897598</v>
      </c>
      <c r="Y10" s="17">
        <v>0.347787487284486</v>
      </c>
      <c r="Z10" s="17">
        <v>0.36319682228096201</v>
      </c>
      <c r="AA10" s="17">
        <v>0.34760615362969699</v>
      </c>
      <c r="AB10" s="17">
        <v>0.42653189949574399</v>
      </c>
      <c r="AC10" s="17">
        <v>0.35022247723136701</v>
      </c>
      <c r="AD10" s="17">
        <v>0.37068517401407602</v>
      </c>
      <c r="AE10" s="17"/>
      <c r="AF10" s="17">
        <v>0.36954142228629699</v>
      </c>
      <c r="AG10" s="17">
        <v>0.42230782310038101</v>
      </c>
      <c r="AH10" s="17">
        <v>0.38970717863280002</v>
      </c>
      <c r="AI10" s="17">
        <v>0.379548901751464</v>
      </c>
      <c r="AJ10" s="17"/>
      <c r="AK10" s="17">
        <v>0.39602804744928199</v>
      </c>
      <c r="AL10" s="17">
        <v>0.37657422052725698</v>
      </c>
      <c r="AM10" s="17"/>
      <c r="AN10" s="17">
        <v>0.35450782609403803</v>
      </c>
      <c r="AO10" s="17">
        <v>0.38620810196302602</v>
      </c>
      <c r="AP10" s="17">
        <v>0.39169670976044002</v>
      </c>
      <c r="AQ10" s="17">
        <v>0.364655003745956</v>
      </c>
      <c r="AR10" s="17">
        <v>0.40875004260016901</v>
      </c>
      <c r="AS10" s="17">
        <v>0.37677433530797</v>
      </c>
      <c r="AT10" s="17"/>
      <c r="AU10" s="17">
        <v>0.38192294653613001</v>
      </c>
      <c r="AV10" s="17">
        <v>0.37177583398892999</v>
      </c>
      <c r="AW10" s="17"/>
      <c r="AX10" s="17">
        <v>0.36382570650434798</v>
      </c>
      <c r="AY10" s="17">
        <v>0.38013741484033797</v>
      </c>
      <c r="AZ10" s="17"/>
      <c r="BA10" s="17">
        <v>0.38110875354194301</v>
      </c>
      <c r="BB10" s="17">
        <v>0.35992692563478001</v>
      </c>
      <c r="BC10" s="17"/>
      <c r="BD10" s="17">
        <v>0.36731080959847201</v>
      </c>
      <c r="BE10" s="17"/>
      <c r="BF10" s="17">
        <v>0.36639157152141999</v>
      </c>
      <c r="BG10" s="17"/>
      <c r="BH10" s="17">
        <v>0.45918396649205601</v>
      </c>
      <c r="BI10" s="17"/>
      <c r="BJ10" s="17">
        <v>0.37775414196649998</v>
      </c>
      <c r="BK10" s="17"/>
      <c r="BL10" s="17">
        <v>0.25571758248932203</v>
      </c>
      <c r="BM10" s="17">
        <v>0.37772905192210399</v>
      </c>
      <c r="BN10" s="17">
        <v>0.40090852325057802</v>
      </c>
      <c r="BO10" s="17">
        <v>0.42591008401014102</v>
      </c>
      <c r="BP10" s="17"/>
      <c r="BQ10" s="17">
        <v>0.41114683976465</v>
      </c>
      <c r="BR10" s="17">
        <v>0.37810972959247902</v>
      </c>
      <c r="BS10" s="17">
        <v>0.34481344803234798</v>
      </c>
      <c r="BT10" s="17">
        <v>0.38979112601847299</v>
      </c>
      <c r="BU10" s="17">
        <v>0.352870441751306</v>
      </c>
      <c r="BV10" s="17">
        <v>0.35351699178248802</v>
      </c>
      <c r="BW10" s="17"/>
      <c r="BX10" s="17">
        <v>0.413954714399975</v>
      </c>
      <c r="BY10" s="17">
        <v>0.380421051029326</v>
      </c>
      <c r="BZ10" s="17">
        <v>0.36133904622688401</v>
      </c>
      <c r="CA10" s="17">
        <v>0.40785995863846303</v>
      </c>
      <c r="CB10" s="17">
        <v>0.33886400258439298</v>
      </c>
      <c r="CC10" s="17">
        <v>0.30267328810309901</v>
      </c>
    </row>
    <row r="11" spans="2:81" x14ac:dyDescent="0.35">
      <c r="B11" s="18" t="s">
        <v>610</v>
      </c>
      <c r="C11" s="17">
        <v>0.31981936783005899</v>
      </c>
      <c r="D11" s="17">
        <v>0.30183479340105501</v>
      </c>
      <c r="E11" s="17">
        <v>0.33699018060132302</v>
      </c>
      <c r="F11" s="17"/>
      <c r="G11" s="17">
        <v>0.20552298801186999</v>
      </c>
      <c r="H11" s="17">
        <v>0.28717227370524001</v>
      </c>
      <c r="I11" s="17">
        <v>0.279349881975334</v>
      </c>
      <c r="J11" s="17">
        <v>0.37037479405553397</v>
      </c>
      <c r="K11" s="17">
        <v>0.382681519584326</v>
      </c>
      <c r="L11" s="17">
        <v>0.37196130747462502</v>
      </c>
      <c r="M11" s="17"/>
      <c r="N11" s="17">
        <v>0.24437466943565</v>
      </c>
      <c r="O11" s="17">
        <v>0.32519628323826499</v>
      </c>
      <c r="P11" s="17">
        <v>0.36149030907438001</v>
      </c>
      <c r="Q11" s="17">
        <v>0.358896016415158</v>
      </c>
      <c r="R11" s="17"/>
      <c r="S11" s="17">
        <v>0.222500108829674</v>
      </c>
      <c r="T11" s="17">
        <v>0.34583269168053099</v>
      </c>
      <c r="U11" s="17">
        <v>0.35479732411921699</v>
      </c>
      <c r="V11" s="17">
        <v>0.32672510756470702</v>
      </c>
      <c r="W11" s="17">
        <v>0.30591850606337101</v>
      </c>
      <c r="X11" s="17">
        <v>0.35090363882956299</v>
      </c>
      <c r="Y11" s="17">
        <v>0.36903655421671899</v>
      </c>
      <c r="Z11" s="17">
        <v>0.328987392572683</v>
      </c>
      <c r="AA11" s="17">
        <v>0.30932851584512</v>
      </c>
      <c r="AB11" s="17">
        <v>0.31345024168019198</v>
      </c>
      <c r="AC11" s="17">
        <v>0.36226316223210597</v>
      </c>
      <c r="AD11" s="17">
        <v>0.32976199725654398</v>
      </c>
      <c r="AE11" s="17"/>
      <c r="AF11" s="17">
        <v>0.32775190343685501</v>
      </c>
      <c r="AG11" s="17">
        <v>0.31126343822095598</v>
      </c>
      <c r="AH11" s="17">
        <v>0.32078279331577803</v>
      </c>
      <c r="AI11" s="17">
        <v>0.32567321639450703</v>
      </c>
      <c r="AJ11" s="17"/>
      <c r="AK11" s="17">
        <v>0.24290461987967801</v>
      </c>
      <c r="AL11" s="17">
        <v>0.29901223149116302</v>
      </c>
      <c r="AM11" s="17"/>
      <c r="AN11" s="17">
        <v>0.228172765506301</v>
      </c>
      <c r="AO11" s="17">
        <v>0.32913679863321499</v>
      </c>
      <c r="AP11" s="17">
        <v>0.33039402540228502</v>
      </c>
      <c r="AQ11" s="17">
        <v>0.39318947184061398</v>
      </c>
      <c r="AR11" s="17">
        <v>0.37531426989278999</v>
      </c>
      <c r="AS11" s="17">
        <v>0.32145908576719801</v>
      </c>
      <c r="AT11" s="17"/>
      <c r="AU11" s="17">
        <v>0.32105074923729199</v>
      </c>
      <c r="AV11" s="17">
        <v>0.317999416078802</v>
      </c>
      <c r="AW11" s="17"/>
      <c r="AX11" s="17">
        <v>0.36091838980128399</v>
      </c>
      <c r="AY11" s="17">
        <v>0.30995679491994099</v>
      </c>
      <c r="AZ11" s="17"/>
      <c r="BA11" s="17">
        <v>0.337031676940937</v>
      </c>
      <c r="BB11" s="17">
        <v>0.22750726130937299</v>
      </c>
      <c r="BC11" s="17"/>
      <c r="BD11" s="17">
        <v>0.28235468127615099</v>
      </c>
      <c r="BE11" s="17"/>
      <c r="BF11" s="17">
        <v>0.29172424692867099</v>
      </c>
      <c r="BG11" s="17"/>
      <c r="BH11" s="17">
        <v>0.28804265271955998</v>
      </c>
      <c r="BI11" s="17"/>
      <c r="BJ11" s="17">
        <v>0.31541066957889502</v>
      </c>
      <c r="BK11" s="17"/>
      <c r="BL11" s="17">
        <v>0.51129891353367896</v>
      </c>
      <c r="BM11" s="17">
        <v>0.136062137929192</v>
      </c>
      <c r="BN11" s="17">
        <v>0.36588836072400799</v>
      </c>
      <c r="BO11" s="17">
        <v>0.33697308100738699</v>
      </c>
      <c r="BP11" s="17"/>
      <c r="BQ11" s="17">
        <v>0.27352547806329602</v>
      </c>
      <c r="BR11" s="17">
        <v>0.30213271508633699</v>
      </c>
      <c r="BS11" s="17">
        <v>0.36225371926220201</v>
      </c>
      <c r="BT11" s="17">
        <v>0.30992752444342397</v>
      </c>
      <c r="BU11" s="17">
        <v>0.36724051124420498</v>
      </c>
      <c r="BV11" s="17">
        <v>0.35610547950355598</v>
      </c>
      <c r="BW11" s="17"/>
      <c r="BX11" s="17">
        <v>0.26203752272526898</v>
      </c>
      <c r="BY11" s="17">
        <v>0.28277433366186899</v>
      </c>
      <c r="BZ11" s="17">
        <v>0.34415640888617599</v>
      </c>
      <c r="CA11" s="17">
        <v>0.27404427648401303</v>
      </c>
      <c r="CB11" s="17">
        <v>0.38976244860088299</v>
      </c>
      <c r="CC11" s="17">
        <v>0.43798158714377999</v>
      </c>
    </row>
    <row r="12" spans="2:81" x14ac:dyDescent="0.35">
      <c r="B12" s="18" t="s">
        <v>611</v>
      </c>
      <c r="C12" s="17">
        <v>2.9992325011876601E-2</v>
      </c>
      <c r="D12" s="17">
        <v>3.0400394306786701E-2</v>
      </c>
      <c r="E12" s="17">
        <v>2.97424995103997E-2</v>
      </c>
      <c r="F12" s="17"/>
      <c r="G12" s="17">
        <v>4.9932738960440301E-2</v>
      </c>
      <c r="H12" s="17">
        <v>4.4592725554163999E-2</v>
      </c>
      <c r="I12" s="17">
        <v>3.7673580113968402E-2</v>
      </c>
      <c r="J12" s="17">
        <v>1.53460729439968E-2</v>
      </c>
      <c r="K12" s="17">
        <v>2.4088490490893202E-2</v>
      </c>
      <c r="L12" s="17">
        <v>1.44768714232707E-2</v>
      </c>
      <c r="M12" s="17"/>
      <c r="N12" s="17">
        <v>2.5438471446076499E-2</v>
      </c>
      <c r="O12" s="17">
        <v>2.6889937718985402E-2</v>
      </c>
      <c r="P12" s="17">
        <v>2.7796612094390299E-2</v>
      </c>
      <c r="Q12" s="17">
        <v>4.0549537107755898E-2</v>
      </c>
      <c r="R12" s="17"/>
      <c r="S12" s="17">
        <v>2.8302998719091099E-2</v>
      </c>
      <c r="T12" s="17">
        <v>2.6273387110402599E-2</v>
      </c>
      <c r="U12" s="17">
        <v>2.4707433445266401E-2</v>
      </c>
      <c r="V12" s="17">
        <v>3.2440135724263901E-2</v>
      </c>
      <c r="W12" s="17">
        <v>2.1363108576945601E-2</v>
      </c>
      <c r="X12" s="17">
        <v>1.8990346170905999E-2</v>
      </c>
      <c r="Y12" s="17">
        <v>3.9709479782483702E-2</v>
      </c>
      <c r="Z12" s="17">
        <v>3.6375601054529201E-2</v>
      </c>
      <c r="AA12" s="17">
        <v>3.1091010168192899E-2</v>
      </c>
      <c r="AB12" s="17">
        <v>2.3402057471746601E-2</v>
      </c>
      <c r="AC12" s="17">
        <v>6.3096241016449298E-2</v>
      </c>
      <c r="AD12" s="17">
        <v>4.0028012020341001E-2</v>
      </c>
      <c r="AE12" s="17"/>
      <c r="AF12" s="17">
        <v>2.88412770759955E-2</v>
      </c>
      <c r="AG12" s="17">
        <v>2.5524327617337798E-2</v>
      </c>
      <c r="AH12" s="17">
        <v>8.0925533752678996E-2</v>
      </c>
      <c r="AI12" s="17">
        <v>3.2139664491111899E-2</v>
      </c>
      <c r="AJ12" s="17"/>
      <c r="AK12" s="17">
        <v>1.4632368643773999E-2</v>
      </c>
      <c r="AL12" s="17">
        <v>2.4703180264174899E-2</v>
      </c>
      <c r="AM12" s="17"/>
      <c r="AN12" s="17">
        <v>3.0930116623758701E-2</v>
      </c>
      <c r="AO12" s="17">
        <v>2.5435331822378799E-2</v>
      </c>
      <c r="AP12" s="17">
        <v>2.4196653344333699E-2</v>
      </c>
      <c r="AQ12" s="17">
        <v>3.8325075237948897E-2</v>
      </c>
      <c r="AR12" s="17">
        <v>3.00032056028471E-2</v>
      </c>
      <c r="AS12" s="17">
        <v>3.4075489060667402E-2</v>
      </c>
      <c r="AT12" s="17"/>
      <c r="AU12" s="17">
        <v>2.2380513217450101E-2</v>
      </c>
      <c r="AV12" s="17">
        <v>4.0186634770189703E-2</v>
      </c>
      <c r="AW12" s="17"/>
      <c r="AX12" s="17">
        <v>3.17249109634027E-2</v>
      </c>
      <c r="AY12" s="17">
        <v>2.9576554649215901E-2</v>
      </c>
      <c r="AZ12" s="17"/>
      <c r="BA12" s="17">
        <v>3.0255226836253101E-2</v>
      </c>
      <c r="BB12" s="17">
        <v>2.9453797041504099E-2</v>
      </c>
      <c r="BC12" s="17"/>
      <c r="BD12" s="17">
        <v>2.2750065715215401E-2</v>
      </c>
      <c r="BE12" s="17"/>
      <c r="BF12" s="17">
        <v>2.5635171110944901E-2</v>
      </c>
      <c r="BG12" s="17"/>
      <c r="BH12" s="17">
        <v>2.38749179361732E-2</v>
      </c>
      <c r="BI12" s="17"/>
      <c r="BJ12" s="17">
        <v>7.0142618577552301E-2</v>
      </c>
      <c r="BK12" s="17"/>
      <c r="BL12" s="17">
        <v>5.7108216498854399E-2</v>
      </c>
      <c r="BM12" s="17">
        <v>1.19675702150932E-2</v>
      </c>
      <c r="BN12" s="17">
        <v>1.81160087255893E-2</v>
      </c>
      <c r="BO12" s="17">
        <v>4.3849657881288501E-2</v>
      </c>
      <c r="BP12" s="17"/>
      <c r="BQ12" s="17">
        <v>2.8402227164966799E-2</v>
      </c>
      <c r="BR12" s="17">
        <v>1.9513204942713101E-2</v>
      </c>
      <c r="BS12" s="17">
        <v>5.8246372440131297E-2</v>
      </c>
      <c r="BT12" s="17">
        <v>2.3477329736361099E-2</v>
      </c>
      <c r="BU12" s="17">
        <v>2.1330661436536901E-2</v>
      </c>
      <c r="BV12" s="17">
        <v>2.7554628659568502E-2</v>
      </c>
      <c r="BW12" s="17"/>
      <c r="BX12" s="17">
        <v>2.5245180873490699E-2</v>
      </c>
      <c r="BY12" s="17">
        <v>2.4188408865637601E-2</v>
      </c>
      <c r="BZ12" s="17">
        <v>4.1358979405259101E-2</v>
      </c>
      <c r="CA12" s="17">
        <v>1.8701221185893999E-2</v>
      </c>
      <c r="CB12" s="17">
        <v>2.8990234387877501E-2</v>
      </c>
      <c r="CC12" s="17">
        <v>4.2386081236835398E-2</v>
      </c>
    </row>
    <row r="13" spans="2:81" x14ac:dyDescent="0.35">
      <c r="B13" s="18" t="s">
        <v>612</v>
      </c>
      <c r="C13" s="17">
        <v>1.4929675968736501E-2</v>
      </c>
      <c r="D13" s="17">
        <v>1.56529122736155E-2</v>
      </c>
      <c r="E13" s="17">
        <v>1.42976004746714E-2</v>
      </c>
      <c r="F13" s="17"/>
      <c r="G13" s="17">
        <v>2.7836200426964899E-2</v>
      </c>
      <c r="H13" s="17">
        <v>1.7291404370689201E-2</v>
      </c>
      <c r="I13" s="17">
        <v>7.6356435011743001E-3</v>
      </c>
      <c r="J13" s="17">
        <v>1.28517975457963E-2</v>
      </c>
      <c r="K13" s="17">
        <v>1.5015838868974099E-2</v>
      </c>
      <c r="L13" s="17">
        <v>1.2011688299614701E-2</v>
      </c>
      <c r="M13" s="17"/>
      <c r="N13" s="17">
        <v>1.22396605368139E-2</v>
      </c>
      <c r="O13" s="17">
        <v>1.2132345191385801E-2</v>
      </c>
      <c r="P13" s="17">
        <v>2.3953296400742601E-2</v>
      </c>
      <c r="Q13" s="17">
        <v>1.30370665021527E-2</v>
      </c>
      <c r="R13" s="17"/>
      <c r="S13" s="17">
        <v>1.5996124980106E-2</v>
      </c>
      <c r="T13" s="17">
        <v>1.9646782889466401E-2</v>
      </c>
      <c r="U13" s="17">
        <v>1.01899795985213E-2</v>
      </c>
      <c r="V13" s="17">
        <v>1.50038273277693E-2</v>
      </c>
      <c r="W13" s="17">
        <v>1.82254002393448E-2</v>
      </c>
      <c r="X13" s="17">
        <v>1.63225377143871E-2</v>
      </c>
      <c r="Y13" s="17">
        <v>2.40772312181484E-2</v>
      </c>
      <c r="Z13" s="17">
        <v>0</v>
      </c>
      <c r="AA13" s="17">
        <v>1.5190414885396601E-2</v>
      </c>
      <c r="AB13" s="17">
        <v>1.0509340730918E-2</v>
      </c>
      <c r="AC13" s="17">
        <v>1.36569927579128E-2</v>
      </c>
      <c r="AD13" s="17">
        <v>0</v>
      </c>
      <c r="AE13" s="17"/>
      <c r="AF13" s="17">
        <v>1.5805688099797099E-2</v>
      </c>
      <c r="AG13" s="17">
        <v>1.14396034418485E-2</v>
      </c>
      <c r="AH13" s="17">
        <v>1.50473758682837E-2</v>
      </c>
      <c r="AI13" s="17">
        <v>7.2897673966046597E-3</v>
      </c>
      <c r="AJ13" s="17"/>
      <c r="AK13" s="17">
        <v>1.2606420510547001E-2</v>
      </c>
      <c r="AL13" s="17">
        <v>1.0919177226230901E-2</v>
      </c>
      <c r="AM13" s="17"/>
      <c r="AN13" s="17">
        <v>1.6246557554643399E-2</v>
      </c>
      <c r="AO13" s="17">
        <v>1.7756298114260199E-2</v>
      </c>
      <c r="AP13" s="17">
        <v>5.7583170119546402E-3</v>
      </c>
      <c r="AQ13" s="17">
        <v>1.6213584265782299E-2</v>
      </c>
      <c r="AR13" s="17">
        <v>8.8849811898546495E-3</v>
      </c>
      <c r="AS13" s="17">
        <v>2.4998177461787702E-2</v>
      </c>
      <c r="AT13" s="17"/>
      <c r="AU13" s="17">
        <v>1.2309891648453799E-2</v>
      </c>
      <c r="AV13" s="17">
        <v>1.8104204052785601E-2</v>
      </c>
      <c r="AW13" s="17"/>
      <c r="AX13" s="17">
        <v>1.3107566459651601E-2</v>
      </c>
      <c r="AY13" s="17">
        <v>1.5366929387957799E-2</v>
      </c>
      <c r="AZ13" s="17"/>
      <c r="BA13" s="17">
        <v>1.4645215561659699E-2</v>
      </c>
      <c r="BB13" s="17">
        <v>1.39935180912021E-2</v>
      </c>
      <c r="BC13" s="17"/>
      <c r="BD13" s="17">
        <v>1.04484131951281E-2</v>
      </c>
      <c r="BE13" s="17"/>
      <c r="BF13" s="17">
        <v>1.25743353723519E-2</v>
      </c>
      <c r="BG13" s="17"/>
      <c r="BH13" s="17">
        <v>1.0453116104480501E-2</v>
      </c>
      <c r="BI13" s="17"/>
      <c r="BJ13" s="17">
        <v>1.9485493882810501E-2</v>
      </c>
      <c r="BK13" s="17"/>
      <c r="BL13" s="17">
        <v>5.86216247775532E-2</v>
      </c>
      <c r="BM13" s="17">
        <v>9.1212757122802798E-4</v>
      </c>
      <c r="BN13" s="17">
        <v>4.1624537504044504E-3</v>
      </c>
      <c r="BO13" s="17">
        <v>1.33500310844436E-2</v>
      </c>
      <c r="BP13" s="17"/>
      <c r="BQ13" s="17">
        <v>8.6051219471242908E-3</v>
      </c>
      <c r="BR13" s="17">
        <v>1.21961057305843E-2</v>
      </c>
      <c r="BS13" s="17">
        <v>2.7485527926826899E-2</v>
      </c>
      <c r="BT13" s="17">
        <v>7.9687928567217497E-3</v>
      </c>
      <c r="BU13" s="17">
        <v>1.7538203246095299E-2</v>
      </c>
      <c r="BV13" s="17">
        <v>2.42424336726603E-2</v>
      </c>
      <c r="BW13" s="17"/>
      <c r="BX13" s="17">
        <v>8.9666052189633205E-3</v>
      </c>
      <c r="BY13" s="17">
        <v>5.9258344425533798E-3</v>
      </c>
      <c r="BZ13" s="17">
        <v>2.2173979268721701E-2</v>
      </c>
      <c r="CA13" s="17">
        <v>8.85747315385969E-3</v>
      </c>
      <c r="CB13" s="17">
        <v>2.8428159790234501E-2</v>
      </c>
      <c r="CC13" s="17">
        <v>3.4022795714806597E-2</v>
      </c>
    </row>
    <row r="14" spans="2:81" x14ac:dyDescent="0.35">
      <c r="B14" s="18" t="s">
        <v>171</v>
      </c>
      <c r="C14" s="19">
        <v>2.1096591378455501E-2</v>
      </c>
      <c r="D14" s="19">
        <v>1.4571039230672799E-2</v>
      </c>
      <c r="E14" s="19">
        <v>2.7571166155050199E-2</v>
      </c>
      <c r="F14" s="19"/>
      <c r="G14" s="19">
        <v>2.5203598906886102E-2</v>
      </c>
      <c r="H14" s="19">
        <v>1.9008412544940401E-2</v>
      </c>
      <c r="I14" s="19">
        <v>2.4718331674078199E-2</v>
      </c>
      <c r="J14" s="19">
        <v>2.5767674685796702E-2</v>
      </c>
      <c r="K14" s="19">
        <v>1.79686655956641E-2</v>
      </c>
      <c r="L14" s="19">
        <v>1.54299687562442E-2</v>
      </c>
      <c r="M14" s="19"/>
      <c r="N14" s="19">
        <v>1.6219911004214899E-2</v>
      </c>
      <c r="O14" s="19">
        <v>1.8791855842869298E-2</v>
      </c>
      <c r="P14" s="19">
        <v>1.7008617786848899E-2</v>
      </c>
      <c r="Q14" s="19">
        <v>3.1742745161409798E-2</v>
      </c>
      <c r="R14" s="19"/>
      <c r="S14" s="19">
        <v>1.9566873889038799E-2</v>
      </c>
      <c r="T14" s="19">
        <v>9.1360243470575298E-3</v>
      </c>
      <c r="U14" s="19">
        <v>2.1000733481092802E-2</v>
      </c>
      <c r="V14" s="19">
        <v>1.41816354594935E-2</v>
      </c>
      <c r="W14" s="19">
        <v>1.05163317210035E-2</v>
      </c>
      <c r="X14" s="19">
        <v>3.11833155855172E-2</v>
      </c>
      <c r="Y14" s="19">
        <v>3.1941523867714199E-2</v>
      </c>
      <c r="Z14" s="19">
        <v>2.3363480661417E-2</v>
      </c>
      <c r="AA14" s="19">
        <v>2.1315427966947399E-2</v>
      </c>
      <c r="AB14" s="19">
        <v>3.2070967715447402E-2</v>
      </c>
      <c r="AC14" s="19">
        <v>2.5032415909201501E-2</v>
      </c>
      <c r="AD14" s="19">
        <v>2.3262425687173099E-2</v>
      </c>
      <c r="AE14" s="19"/>
      <c r="AF14" s="19">
        <v>1.94254896109726E-2</v>
      </c>
      <c r="AG14" s="19">
        <v>3.5781908762715801E-2</v>
      </c>
      <c r="AH14" s="19">
        <v>2.25197895679408E-2</v>
      </c>
      <c r="AI14" s="19">
        <v>3.10304037881814E-2</v>
      </c>
      <c r="AJ14" s="19"/>
      <c r="AK14" s="19">
        <v>1.74817841001823E-2</v>
      </c>
      <c r="AL14" s="19">
        <v>2.6340086576033199E-2</v>
      </c>
      <c r="AM14" s="19"/>
      <c r="AN14" s="19">
        <v>1.8799976575544899E-2</v>
      </c>
      <c r="AO14" s="19">
        <v>2.4372219242351601E-2</v>
      </c>
      <c r="AP14" s="19">
        <v>3.4565529301713402E-2</v>
      </c>
      <c r="AQ14" s="19">
        <v>2.2161717527353901E-2</v>
      </c>
      <c r="AR14" s="19">
        <v>8.4532859026505598E-3</v>
      </c>
      <c r="AS14" s="19">
        <v>4.8136379433366301E-3</v>
      </c>
      <c r="AT14" s="19"/>
      <c r="AU14" s="19">
        <v>1.6272228421919999E-2</v>
      </c>
      <c r="AV14" s="19">
        <v>2.6626849190614799E-2</v>
      </c>
      <c r="AW14" s="19"/>
      <c r="AX14" s="19">
        <v>3.8842012377084803E-2</v>
      </c>
      <c r="AY14" s="19">
        <v>1.6838205168139799E-2</v>
      </c>
      <c r="AZ14" s="19"/>
      <c r="BA14" s="19">
        <v>1.8412524369433501E-2</v>
      </c>
      <c r="BB14" s="19">
        <v>3.2588513251628003E-2</v>
      </c>
      <c r="BC14" s="19"/>
      <c r="BD14" s="19">
        <v>1.7163065036555299E-2</v>
      </c>
      <c r="BE14" s="19"/>
      <c r="BF14" s="19">
        <v>1.54119094312988E-2</v>
      </c>
      <c r="BG14" s="19"/>
      <c r="BH14" s="19">
        <v>2.79100963738864E-2</v>
      </c>
      <c r="BI14" s="19"/>
      <c r="BJ14" s="19">
        <v>2.9161843613755699E-2</v>
      </c>
      <c r="BK14" s="19"/>
      <c r="BL14" s="19">
        <v>4.0114480898726698E-2</v>
      </c>
      <c r="BM14" s="19">
        <v>4.6084126597968197E-3</v>
      </c>
      <c r="BN14" s="19">
        <v>2.18748112814116E-2</v>
      </c>
      <c r="BO14" s="19">
        <v>2.5046321752566301E-2</v>
      </c>
      <c r="BP14" s="19"/>
      <c r="BQ14" s="19">
        <v>1.7334003435816502E-2</v>
      </c>
      <c r="BR14" s="19">
        <v>9.7779020470832503E-3</v>
      </c>
      <c r="BS14" s="19">
        <v>1.59703711550718E-2</v>
      </c>
      <c r="BT14" s="19">
        <v>1.3044665281475101E-2</v>
      </c>
      <c r="BU14" s="19">
        <v>3.0814624658059599E-2</v>
      </c>
      <c r="BV14" s="19">
        <v>4.1218627643254298E-2</v>
      </c>
      <c r="BW14" s="19"/>
      <c r="BX14" s="19">
        <v>1.06484919684825E-2</v>
      </c>
      <c r="BY14" s="19">
        <v>9.7913699912727803E-3</v>
      </c>
      <c r="BZ14" s="19">
        <v>1.5697296402197899E-2</v>
      </c>
      <c r="CA14" s="19">
        <v>1.64282625014559E-2</v>
      </c>
      <c r="CB14" s="19">
        <v>1.6924375487600399E-2</v>
      </c>
      <c r="CC14" s="19">
        <v>4.4110216363510597E-2</v>
      </c>
    </row>
    <row r="15" spans="2:81" x14ac:dyDescent="0.35">
      <c r="B15" s="16"/>
    </row>
    <row r="16" spans="2:81" x14ac:dyDescent="0.35">
      <c r="B16" t="s">
        <v>90</v>
      </c>
    </row>
    <row r="17" spans="2:2" x14ac:dyDescent="0.35">
      <c r="B17" t="s">
        <v>91</v>
      </c>
    </row>
    <row r="19" spans="2:2" x14ac:dyDescent="0.35">
      <c r="B19"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C20"/>
  <sheetViews>
    <sheetView showGridLines="0" workbookViewId="0">
      <pane xSplit="2" topLeftCell="C1" activePane="topRight" state="frozen"/>
      <selection pane="topRight" activeCell="BF10" sqref="BF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131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0.229028792939871</v>
      </c>
      <c r="D9" s="17">
        <v>0.24357608133108299</v>
      </c>
      <c r="E9" s="17">
        <v>0.21549768480999601</v>
      </c>
      <c r="F9" s="17"/>
      <c r="G9" s="17">
        <v>8.9069414446364695E-2</v>
      </c>
      <c r="H9" s="17">
        <v>0.104988033352802</v>
      </c>
      <c r="I9" s="17">
        <v>0.151887868869515</v>
      </c>
      <c r="J9" s="17">
        <v>0.21298705028811599</v>
      </c>
      <c r="K9" s="17">
        <v>0.31392181422243498</v>
      </c>
      <c r="L9" s="17">
        <v>0.44167395908147999</v>
      </c>
      <c r="M9" s="17"/>
      <c r="N9" s="17">
        <v>0.170994688547396</v>
      </c>
      <c r="O9" s="17">
        <v>0.189098211875836</v>
      </c>
      <c r="P9" s="17">
        <v>0.28071145399929998</v>
      </c>
      <c r="Q9" s="17">
        <v>0.28758185791513502</v>
      </c>
      <c r="R9" s="17"/>
      <c r="S9" s="17">
        <v>0.15375482689232201</v>
      </c>
      <c r="T9" s="17">
        <v>0.238871290314952</v>
      </c>
      <c r="U9" s="17">
        <v>0.265320468756925</v>
      </c>
      <c r="V9" s="17">
        <v>0.26180030019290601</v>
      </c>
      <c r="W9" s="17">
        <v>0.25692956587906901</v>
      </c>
      <c r="X9" s="17">
        <v>0.2118743432945</v>
      </c>
      <c r="Y9" s="17">
        <v>0.25429793107172</v>
      </c>
      <c r="Z9" s="17">
        <v>0.292560959557225</v>
      </c>
      <c r="AA9" s="17">
        <v>0.25210840141323998</v>
      </c>
      <c r="AB9" s="17">
        <v>0.20653886444910799</v>
      </c>
      <c r="AC9" s="17">
        <v>0.22084052810312499</v>
      </c>
      <c r="AD9" s="17">
        <v>0.173277233273127</v>
      </c>
      <c r="AE9" s="17"/>
      <c r="AF9" s="17">
        <v>0.23996571799720201</v>
      </c>
      <c r="AG9" s="17">
        <v>0.217101231370353</v>
      </c>
      <c r="AH9" s="17">
        <v>0.19148093182181</v>
      </c>
      <c r="AI9" s="17">
        <v>0.191127378746308</v>
      </c>
      <c r="AJ9" s="17"/>
      <c r="AK9" s="17">
        <v>0.16582340217970601</v>
      </c>
      <c r="AL9" s="17">
        <v>0.176735216912493</v>
      </c>
      <c r="AM9" s="17"/>
      <c r="AN9" s="17">
        <v>0.12996051012160101</v>
      </c>
      <c r="AO9" s="17">
        <v>0.24064156513306401</v>
      </c>
      <c r="AP9" s="17">
        <v>0.236636206229107</v>
      </c>
      <c r="AQ9" s="17">
        <v>0.27669590294323698</v>
      </c>
      <c r="AR9" s="17">
        <v>0.32132369235966401</v>
      </c>
      <c r="AS9" s="17">
        <v>0.27755474889750797</v>
      </c>
      <c r="AT9" s="17"/>
      <c r="AU9" s="17">
        <v>0.269497252223795</v>
      </c>
      <c r="AV9" s="17">
        <v>0.17318355398369001</v>
      </c>
      <c r="AW9" s="17"/>
      <c r="AX9" s="17">
        <v>0.26847959194416299</v>
      </c>
      <c r="AY9" s="17">
        <v>0.21956174572364601</v>
      </c>
      <c r="AZ9" s="17"/>
      <c r="BA9" s="17">
        <v>0.252400322754746</v>
      </c>
      <c r="BB9" s="17">
        <v>0.110507333415215</v>
      </c>
      <c r="BC9" s="17"/>
      <c r="BD9" s="17">
        <v>0.27747913861815798</v>
      </c>
      <c r="BE9" s="17"/>
      <c r="BF9" s="17">
        <v>0.29865274841086498</v>
      </c>
      <c r="BG9" s="17"/>
      <c r="BH9" s="17">
        <v>0.213562067600684</v>
      </c>
      <c r="BI9" s="17"/>
      <c r="BJ9" s="17">
        <v>0.20664153777476699</v>
      </c>
      <c r="BK9" s="17"/>
      <c r="BL9" s="17">
        <v>0.18375162252643901</v>
      </c>
      <c r="BM9" s="17">
        <v>0.22812358081247</v>
      </c>
      <c r="BN9" s="17">
        <v>0.36933143634952298</v>
      </c>
      <c r="BO9" s="17">
        <v>0.10965328725571399</v>
      </c>
      <c r="BP9" s="17"/>
      <c r="BQ9" s="17">
        <v>0.12425408610769299</v>
      </c>
      <c r="BR9" s="17">
        <v>0.37102415664496302</v>
      </c>
      <c r="BS9" s="17">
        <v>0.43607283271353497</v>
      </c>
      <c r="BT9" s="17">
        <v>0.16231981013079599</v>
      </c>
      <c r="BU9" s="17">
        <v>0.15677025589466201</v>
      </c>
      <c r="BV9" s="17">
        <v>0.20016236473313101</v>
      </c>
      <c r="BW9" s="17"/>
      <c r="BX9" s="17">
        <v>0.102455749103933</v>
      </c>
      <c r="BY9" s="17">
        <v>0.30402339833582898</v>
      </c>
      <c r="BZ9" s="17">
        <v>0.42048935197906701</v>
      </c>
      <c r="CA9" s="17">
        <v>0.151221667064737</v>
      </c>
      <c r="CB9" s="17">
        <v>8.1361373771070999E-2</v>
      </c>
      <c r="CC9" s="17">
        <v>0.23083898921245799</v>
      </c>
    </row>
    <row r="10" spans="2:81" x14ac:dyDescent="0.35">
      <c r="B10" s="18" t="s">
        <v>58</v>
      </c>
      <c r="C10" s="17">
        <v>0.144097907692225</v>
      </c>
      <c r="D10" s="17">
        <v>0.14537736370795601</v>
      </c>
      <c r="E10" s="17">
        <v>0.14356250777826801</v>
      </c>
      <c r="F10" s="17"/>
      <c r="G10" s="17">
        <v>6.0921077374428902E-2</v>
      </c>
      <c r="H10" s="17">
        <v>8.9956659628930499E-2</v>
      </c>
      <c r="I10" s="17">
        <v>0.137907136356792</v>
      </c>
      <c r="J10" s="17">
        <v>0.17698459968138699</v>
      </c>
      <c r="K10" s="17">
        <v>0.189107204574056</v>
      </c>
      <c r="L10" s="17">
        <v>0.191490117424433</v>
      </c>
      <c r="M10" s="17"/>
      <c r="N10" s="17">
        <v>0.12715412928462499</v>
      </c>
      <c r="O10" s="17">
        <v>0.164180335002407</v>
      </c>
      <c r="P10" s="17">
        <v>0.14772220018288101</v>
      </c>
      <c r="Q10" s="17">
        <v>0.138701933511332</v>
      </c>
      <c r="R10" s="17"/>
      <c r="S10" s="17">
        <v>9.2564355327329095E-2</v>
      </c>
      <c r="T10" s="17">
        <v>0.17356462784580601</v>
      </c>
      <c r="U10" s="17">
        <v>0.14156931990810101</v>
      </c>
      <c r="V10" s="17">
        <v>0.15775845677880501</v>
      </c>
      <c r="W10" s="17">
        <v>0.17977883562600899</v>
      </c>
      <c r="X10" s="17">
        <v>0.171909700011211</v>
      </c>
      <c r="Y10" s="17">
        <v>0.16194855516821699</v>
      </c>
      <c r="Z10" s="17">
        <v>0.102079466903521</v>
      </c>
      <c r="AA10" s="17">
        <v>0.125052375625852</v>
      </c>
      <c r="AB10" s="17">
        <v>0.120264063887024</v>
      </c>
      <c r="AC10" s="17">
        <v>0.161822704851625</v>
      </c>
      <c r="AD10" s="17">
        <v>0.17616844376443</v>
      </c>
      <c r="AE10" s="17"/>
      <c r="AF10" s="17">
        <v>0.14099147177212801</v>
      </c>
      <c r="AG10" s="17">
        <v>0.134024970641418</v>
      </c>
      <c r="AH10" s="17">
        <v>0.15771075229602899</v>
      </c>
      <c r="AI10" s="17">
        <v>0.19328653929862299</v>
      </c>
      <c r="AJ10" s="17"/>
      <c r="AK10" s="17">
        <v>0.159600449532115</v>
      </c>
      <c r="AL10" s="17">
        <v>0.11506997550270701</v>
      </c>
      <c r="AM10" s="17"/>
      <c r="AN10" s="17">
        <v>9.3330982814947699E-2</v>
      </c>
      <c r="AO10" s="17">
        <v>0.17060209746128399</v>
      </c>
      <c r="AP10" s="17">
        <v>0.16869320374413099</v>
      </c>
      <c r="AQ10" s="17">
        <v>0.145868665368422</v>
      </c>
      <c r="AR10" s="17">
        <v>0.19532706470223701</v>
      </c>
      <c r="AS10" s="17">
        <v>7.8485684352252394E-2</v>
      </c>
      <c r="AT10" s="17"/>
      <c r="AU10" s="17">
        <v>0.15582097279578699</v>
      </c>
      <c r="AV10" s="17">
        <v>0.127913198797445</v>
      </c>
      <c r="AW10" s="17"/>
      <c r="AX10" s="17">
        <v>0.137747015274225</v>
      </c>
      <c r="AY10" s="17">
        <v>0.14562193762073999</v>
      </c>
      <c r="AZ10" s="17"/>
      <c r="BA10" s="17">
        <v>0.15282421183172801</v>
      </c>
      <c r="BB10" s="17">
        <v>9.5768253268690998E-2</v>
      </c>
      <c r="BC10" s="17"/>
      <c r="BD10" s="17">
        <v>0.148197521773795</v>
      </c>
      <c r="BE10" s="17"/>
      <c r="BF10" s="17">
        <v>0.14845583668992801</v>
      </c>
      <c r="BG10" s="17"/>
      <c r="BH10" s="17">
        <v>0.123326441040799</v>
      </c>
      <c r="BI10" s="17"/>
      <c r="BJ10" s="17">
        <v>0.15675241365278</v>
      </c>
      <c r="BK10" s="17"/>
      <c r="BL10" s="17">
        <v>0.12755228300026</v>
      </c>
      <c r="BM10" s="17">
        <v>0.136007670224357</v>
      </c>
      <c r="BN10" s="17">
        <v>0.18561631149713101</v>
      </c>
      <c r="BO10" s="17">
        <v>0.118559846332014</v>
      </c>
      <c r="BP10" s="17"/>
      <c r="BQ10" s="17">
        <v>0.116884452606794</v>
      </c>
      <c r="BR10" s="17">
        <v>0.18559918732738001</v>
      </c>
      <c r="BS10" s="17">
        <v>0.14935238603370601</v>
      </c>
      <c r="BT10" s="17">
        <v>0.16649494110742699</v>
      </c>
      <c r="BU10" s="17">
        <v>9.2082170222124199E-2</v>
      </c>
      <c r="BV10" s="17">
        <v>0.15475022111012399</v>
      </c>
      <c r="BW10" s="17"/>
      <c r="BX10" s="17">
        <v>0.107404646929178</v>
      </c>
      <c r="BY10" s="17">
        <v>0.185376087392816</v>
      </c>
      <c r="BZ10" s="17">
        <v>0.16866621569538501</v>
      </c>
      <c r="CA10" s="17">
        <v>0.160196182216573</v>
      </c>
      <c r="CB10" s="17">
        <v>6.5313882423034597E-2</v>
      </c>
      <c r="CC10" s="17">
        <v>0.11386533246778199</v>
      </c>
    </row>
    <row r="11" spans="2:81" x14ac:dyDescent="0.35">
      <c r="B11" s="18" t="s">
        <v>59</v>
      </c>
      <c r="C11" s="17">
        <v>0.14352599670185201</v>
      </c>
      <c r="D11" s="17">
        <v>0.130576581930538</v>
      </c>
      <c r="E11" s="17">
        <v>0.15589412752114701</v>
      </c>
      <c r="F11" s="17"/>
      <c r="G11" s="17">
        <v>0.132224035940602</v>
      </c>
      <c r="H11" s="17">
        <v>0.130102366995723</v>
      </c>
      <c r="I11" s="17">
        <v>0.14792390140183001</v>
      </c>
      <c r="J11" s="17">
        <v>0.16712472960303201</v>
      </c>
      <c r="K11" s="17">
        <v>0.146396131548199</v>
      </c>
      <c r="L11" s="17">
        <v>0.13728953937583299</v>
      </c>
      <c r="M11" s="17"/>
      <c r="N11" s="17">
        <v>0.159085858936586</v>
      </c>
      <c r="O11" s="17">
        <v>0.14859798019637799</v>
      </c>
      <c r="P11" s="17">
        <v>0.136205466495807</v>
      </c>
      <c r="Q11" s="17">
        <v>0.12722117372563199</v>
      </c>
      <c r="R11" s="17"/>
      <c r="S11" s="17">
        <v>0.11221184676654899</v>
      </c>
      <c r="T11" s="17">
        <v>0.14773132077515</v>
      </c>
      <c r="U11" s="17">
        <v>0.179339427330064</v>
      </c>
      <c r="V11" s="17">
        <v>0.142317378059339</v>
      </c>
      <c r="W11" s="17">
        <v>0.150260256637406</v>
      </c>
      <c r="X11" s="17">
        <v>0.164971943761416</v>
      </c>
      <c r="Y11" s="17">
        <v>0.122371026369512</v>
      </c>
      <c r="Z11" s="17">
        <v>0.173614953683014</v>
      </c>
      <c r="AA11" s="17">
        <v>0.12868845550697899</v>
      </c>
      <c r="AB11" s="17">
        <v>0.15849154295738899</v>
      </c>
      <c r="AC11" s="17">
        <v>0.15771899233704001</v>
      </c>
      <c r="AD11" s="17">
        <v>0.10163714992262</v>
      </c>
      <c r="AE11" s="17"/>
      <c r="AF11" s="17">
        <v>0.14128520029215499</v>
      </c>
      <c r="AG11" s="17">
        <v>0.16631424476454301</v>
      </c>
      <c r="AH11" s="17">
        <v>0.163334884886978</v>
      </c>
      <c r="AI11" s="17">
        <v>9.6425280023779897E-2</v>
      </c>
      <c r="AJ11" s="17"/>
      <c r="AK11" s="17">
        <v>0.14861379035008199</v>
      </c>
      <c r="AL11" s="17">
        <v>0.15440745972022701</v>
      </c>
      <c r="AM11" s="17"/>
      <c r="AN11" s="17">
        <v>0.11318204194105699</v>
      </c>
      <c r="AO11" s="17">
        <v>0.15086434473727101</v>
      </c>
      <c r="AP11" s="17">
        <v>0.15976096613180801</v>
      </c>
      <c r="AQ11" s="17">
        <v>0.17445207894679601</v>
      </c>
      <c r="AR11" s="17">
        <v>0.11398328727828599</v>
      </c>
      <c r="AS11" s="17">
        <v>0.170822281135149</v>
      </c>
      <c r="AT11" s="17"/>
      <c r="AU11" s="17">
        <v>0.14625102115349201</v>
      </c>
      <c r="AV11" s="17">
        <v>0.13973833589614201</v>
      </c>
      <c r="AW11" s="17"/>
      <c r="AX11" s="17">
        <v>0.12073415387966401</v>
      </c>
      <c r="AY11" s="17">
        <v>0.14899537774325899</v>
      </c>
      <c r="AZ11" s="17"/>
      <c r="BA11" s="17">
        <v>0.14278628642123101</v>
      </c>
      <c r="BB11" s="17">
        <v>0.14322799869516201</v>
      </c>
      <c r="BC11" s="17"/>
      <c r="BD11" s="17">
        <v>0.132046334991716</v>
      </c>
      <c r="BE11" s="17"/>
      <c r="BF11" s="17">
        <v>0.12771564927250201</v>
      </c>
      <c r="BG11" s="17"/>
      <c r="BH11" s="17">
        <v>0.148824007279973</v>
      </c>
      <c r="BI11" s="17"/>
      <c r="BJ11" s="17">
        <v>0.1708529213162</v>
      </c>
      <c r="BK11" s="17"/>
      <c r="BL11" s="17">
        <v>0.14141396365047099</v>
      </c>
      <c r="BM11" s="17">
        <v>0.11976545880961</v>
      </c>
      <c r="BN11" s="17">
        <v>0.15095808455238999</v>
      </c>
      <c r="BO11" s="17">
        <v>0.16079727921928499</v>
      </c>
      <c r="BP11" s="17"/>
      <c r="BQ11" s="17">
        <v>0.16113618486916201</v>
      </c>
      <c r="BR11" s="17">
        <v>0.139902181355121</v>
      </c>
      <c r="BS11" s="17">
        <v>8.5690794282787405E-2</v>
      </c>
      <c r="BT11" s="17">
        <v>0.13231885269340701</v>
      </c>
      <c r="BU11" s="17">
        <v>0.120988736089054</v>
      </c>
      <c r="BV11" s="17">
        <v>0.16947983904612601</v>
      </c>
      <c r="BW11" s="17"/>
      <c r="BX11" s="17">
        <v>0.16273970018707601</v>
      </c>
      <c r="BY11" s="17">
        <v>0.16026979138636299</v>
      </c>
      <c r="BZ11" s="17">
        <v>8.9758308826506594E-2</v>
      </c>
      <c r="CA11" s="17">
        <v>0.14488272550364101</v>
      </c>
      <c r="CB11" s="17">
        <v>0.13304037932660701</v>
      </c>
      <c r="CC11" s="17">
        <v>0.15165772563374499</v>
      </c>
    </row>
    <row r="12" spans="2:81" x14ac:dyDescent="0.35">
      <c r="B12" s="18" t="s">
        <v>102</v>
      </c>
      <c r="C12" s="17">
        <v>0.21279225677156499</v>
      </c>
      <c r="D12" s="17">
        <v>0.18840639091404299</v>
      </c>
      <c r="E12" s="17">
        <v>0.23716658725595199</v>
      </c>
      <c r="F12" s="17"/>
      <c r="G12" s="17">
        <v>0.22419689526206399</v>
      </c>
      <c r="H12" s="17">
        <v>0.22658463084493799</v>
      </c>
      <c r="I12" s="17">
        <v>0.25752730308092597</v>
      </c>
      <c r="J12" s="17">
        <v>0.242881573639979</v>
      </c>
      <c r="K12" s="17">
        <v>0.19222223951817299</v>
      </c>
      <c r="L12" s="17">
        <v>0.14696738265290599</v>
      </c>
      <c r="M12" s="17"/>
      <c r="N12" s="17">
        <v>0.19993794202856499</v>
      </c>
      <c r="O12" s="17">
        <v>0.252811794258754</v>
      </c>
      <c r="P12" s="17">
        <v>0.188800436676727</v>
      </c>
      <c r="Q12" s="17">
        <v>0.207410738084053</v>
      </c>
      <c r="R12" s="17"/>
      <c r="S12" s="17">
        <v>0.19192265797069599</v>
      </c>
      <c r="T12" s="17">
        <v>0.21295330373712301</v>
      </c>
      <c r="U12" s="17">
        <v>0.17870649208703401</v>
      </c>
      <c r="V12" s="17">
        <v>0.202816717035296</v>
      </c>
      <c r="W12" s="17">
        <v>0.19954932880481399</v>
      </c>
      <c r="X12" s="17">
        <v>0.23893675327247799</v>
      </c>
      <c r="Y12" s="17">
        <v>0.21578608857418199</v>
      </c>
      <c r="Z12" s="17">
        <v>0.239012817336059</v>
      </c>
      <c r="AA12" s="17">
        <v>0.19416114810007201</v>
      </c>
      <c r="AB12" s="17">
        <v>0.24355983922435601</v>
      </c>
      <c r="AC12" s="17">
        <v>0.26076806555376503</v>
      </c>
      <c r="AD12" s="17">
        <v>0.23588261694702001</v>
      </c>
      <c r="AE12" s="17"/>
      <c r="AF12" s="17">
        <v>0.20185118733190699</v>
      </c>
      <c r="AG12" s="17">
        <v>0.229784188744832</v>
      </c>
      <c r="AH12" s="17">
        <v>0.27338163286657302</v>
      </c>
      <c r="AI12" s="17">
        <v>0.25585811341166997</v>
      </c>
      <c r="AJ12" s="17"/>
      <c r="AK12" s="17">
        <v>0.25405846258299503</v>
      </c>
      <c r="AL12" s="17">
        <v>0.25271365240520299</v>
      </c>
      <c r="AM12" s="17"/>
      <c r="AN12" s="17">
        <v>0.218991094925926</v>
      </c>
      <c r="AO12" s="17">
        <v>0.218480005421062</v>
      </c>
      <c r="AP12" s="17">
        <v>0.204887845471937</v>
      </c>
      <c r="AQ12" s="17">
        <v>0.20719802536554399</v>
      </c>
      <c r="AR12" s="17">
        <v>0.19625355895767399</v>
      </c>
      <c r="AS12" s="17">
        <v>0.223266091059418</v>
      </c>
      <c r="AT12" s="17"/>
      <c r="AU12" s="17">
        <v>0.18701616011035799</v>
      </c>
      <c r="AV12" s="17">
        <v>0.247541458353082</v>
      </c>
      <c r="AW12" s="17"/>
      <c r="AX12" s="17">
        <v>0.20419261832364999</v>
      </c>
      <c r="AY12" s="17">
        <v>0.21485592050674199</v>
      </c>
      <c r="AZ12" s="17"/>
      <c r="BA12" s="17">
        <v>0.206427767390927</v>
      </c>
      <c r="BB12" s="17">
        <v>0.24723898748568199</v>
      </c>
      <c r="BC12" s="17"/>
      <c r="BD12" s="17">
        <v>0.17162823119676701</v>
      </c>
      <c r="BE12" s="17"/>
      <c r="BF12" s="17">
        <v>0.161523385305651</v>
      </c>
      <c r="BG12" s="17"/>
      <c r="BH12" s="17">
        <v>0.23306309257142699</v>
      </c>
      <c r="BI12" s="17"/>
      <c r="BJ12" s="17">
        <v>0.23992443999055199</v>
      </c>
      <c r="BK12" s="17"/>
      <c r="BL12" s="17">
        <v>0.24868113752253199</v>
      </c>
      <c r="BM12" s="17">
        <v>0.14926492217120199</v>
      </c>
      <c r="BN12" s="17">
        <v>0.16094919677761599</v>
      </c>
      <c r="BO12" s="17">
        <v>0.30907982454994998</v>
      </c>
      <c r="BP12" s="17"/>
      <c r="BQ12" s="17">
        <v>0.254629712758496</v>
      </c>
      <c r="BR12" s="17">
        <v>0.13816439498639399</v>
      </c>
      <c r="BS12" s="17">
        <v>0.13835918646526801</v>
      </c>
      <c r="BT12" s="17">
        <v>0.18519593190558301</v>
      </c>
      <c r="BU12" s="17">
        <v>0.22415831967151301</v>
      </c>
      <c r="BV12" s="17">
        <v>0.27156507253121398</v>
      </c>
      <c r="BW12" s="17"/>
      <c r="BX12" s="17">
        <v>0.241693310721144</v>
      </c>
      <c r="BY12" s="17">
        <v>0.15431465648332901</v>
      </c>
      <c r="BZ12" s="17">
        <v>0.14450085825203701</v>
      </c>
      <c r="CA12" s="17">
        <v>0.18069966657588299</v>
      </c>
      <c r="CB12" s="17">
        <v>0.23169043290449601</v>
      </c>
      <c r="CC12" s="17">
        <v>0.34202609037349702</v>
      </c>
    </row>
    <row r="13" spans="2:81" x14ac:dyDescent="0.35">
      <c r="B13" s="18" t="s">
        <v>103</v>
      </c>
      <c r="C13" s="17">
        <v>0.13421468479623599</v>
      </c>
      <c r="D13" s="17">
        <v>0.13733672351297699</v>
      </c>
      <c r="E13" s="17">
        <v>0.13183165320545201</v>
      </c>
      <c r="F13" s="17"/>
      <c r="G13" s="17">
        <v>0.19395143242739299</v>
      </c>
      <c r="H13" s="17">
        <v>0.24547064125940499</v>
      </c>
      <c r="I13" s="17">
        <v>0.15095065287742901</v>
      </c>
      <c r="J13" s="17">
        <v>0.10787486351572401</v>
      </c>
      <c r="K13" s="17">
        <v>7.8090099333319798E-2</v>
      </c>
      <c r="L13" s="17">
        <v>4.9463867136653503E-2</v>
      </c>
      <c r="M13" s="17"/>
      <c r="N13" s="17">
        <v>0.172208874101275</v>
      </c>
      <c r="O13" s="17">
        <v>0.122492112007713</v>
      </c>
      <c r="P13" s="17">
        <v>0.126387076420619</v>
      </c>
      <c r="Q13" s="17">
        <v>0.109251529674319</v>
      </c>
      <c r="R13" s="17"/>
      <c r="S13" s="17">
        <v>0.17785148646514201</v>
      </c>
      <c r="T13" s="17">
        <v>0.12582751351830199</v>
      </c>
      <c r="U13" s="17">
        <v>0.13232912542216901</v>
      </c>
      <c r="V13" s="17">
        <v>0.126962096733856</v>
      </c>
      <c r="W13" s="17">
        <v>8.5889757994194793E-2</v>
      </c>
      <c r="X13" s="17">
        <v>9.0747166428088194E-2</v>
      </c>
      <c r="Y13" s="17">
        <v>0.14269888739654801</v>
      </c>
      <c r="Z13" s="17">
        <v>0.104884056553095</v>
      </c>
      <c r="AA13" s="17">
        <v>0.162014368110524</v>
      </c>
      <c r="AB13" s="17">
        <v>0.15486451500746501</v>
      </c>
      <c r="AC13" s="17">
        <v>0.104666058633024</v>
      </c>
      <c r="AD13" s="17">
        <v>0.138737063162827</v>
      </c>
      <c r="AE13" s="17"/>
      <c r="AF13" s="17">
        <v>0.13385110510567699</v>
      </c>
      <c r="AG13" s="17">
        <v>0.154070920825431</v>
      </c>
      <c r="AH13" s="17">
        <v>9.8881383478263293E-2</v>
      </c>
      <c r="AI13" s="17">
        <v>0.13075187893682599</v>
      </c>
      <c r="AJ13" s="17"/>
      <c r="AK13" s="17">
        <v>0.13930542402903501</v>
      </c>
      <c r="AL13" s="17">
        <v>0.13661669518036201</v>
      </c>
      <c r="AM13" s="17"/>
      <c r="AN13" s="17">
        <v>0.19388715389827399</v>
      </c>
      <c r="AO13" s="17">
        <v>0.111089534272599</v>
      </c>
      <c r="AP13" s="17">
        <v>0.109616070117435</v>
      </c>
      <c r="AQ13" s="17">
        <v>0.117741728709643</v>
      </c>
      <c r="AR13" s="17">
        <v>9.9107581684551499E-2</v>
      </c>
      <c r="AS13" s="17">
        <v>0.15514084329167599</v>
      </c>
      <c r="AT13" s="17"/>
      <c r="AU13" s="17">
        <v>0.12527263472122699</v>
      </c>
      <c r="AV13" s="17">
        <v>0.14657895504927099</v>
      </c>
      <c r="AW13" s="17"/>
      <c r="AX13" s="17">
        <v>0.118547173463322</v>
      </c>
      <c r="AY13" s="17">
        <v>0.13797443297100101</v>
      </c>
      <c r="AZ13" s="17"/>
      <c r="BA13" s="17">
        <v>0.122753235170175</v>
      </c>
      <c r="BB13" s="17">
        <v>0.19351088384423401</v>
      </c>
      <c r="BC13" s="17"/>
      <c r="BD13" s="17">
        <v>0.120494927831336</v>
      </c>
      <c r="BE13" s="17"/>
      <c r="BF13" s="17">
        <v>0.11400542904015901</v>
      </c>
      <c r="BG13" s="17"/>
      <c r="BH13" s="17">
        <v>0.16198377084742399</v>
      </c>
      <c r="BI13" s="17"/>
      <c r="BJ13" s="17">
        <v>0.11463854788825401</v>
      </c>
      <c r="BK13" s="17"/>
      <c r="BL13" s="17">
        <v>0.13696837191662301</v>
      </c>
      <c r="BM13" s="17">
        <v>0.151755285321207</v>
      </c>
      <c r="BN13" s="17">
        <v>7.1888978466387005E-2</v>
      </c>
      <c r="BO13" s="17">
        <v>0.18079471447038101</v>
      </c>
      <c r="BP13" s="17"/>
      <c r="BQ13" s="17">
        <v>0.18805416681905601</v>
      </c>
      <c r="BR13" s="17">
        <v>8.6237120273690807E-2</v>
      </c>
      <c r="BS13" s="17">
        <v>0.108594073533042</v>
      </c>
      <c r="BT13" s="17">
        <v>0.12014559380677101</v>
      </c>
      <c r="BU13" s="17">
        <v>0.14412173498792899</v>
      </c>
      <c r="BV13" s="17">
        <v>0.105386436042312</v>
      </c>
      <c r="BW13" s="17"/>
      <c r="BX13" s="17">
        <v>0.21543995552744999</v>
      </c>
      <c r="BY13" s="17">
        <v>0.105979412767697</v>
      </c>
      <c r="BZ13" s="17">
        <v>9.8658197969404504E-2</v>
      </c>
      <c r="CA13" s="17">
        <v>0.146856740798471</v>
      </c>
      <c r="CB13" s="17">
        <v>0.15930722717074799</v>
      </c>
      <c r="CC13" s="17">
        <v>6.0226640986310399E-2</v>
      </c>
    </row>
    <row r="14" spans="2:81" x14ac:dyDescent="0.35">
      <c r="B14" s="18" t="s">
        <v>104</v>
      </c>
      <c r="C14" s="17">
        <v>6.6691270616833803E-2</v>
      </c>
      <c r="D14" s="17">
        <v>7.7824648532741195E-2</v>
      </c>
      <c r="E14" s="17">
        <v>5.5117423318721402E-2</v>
      </c>
      <c r="F14" s="17"/>
      <c r="G14" s="17">
        <v>0.109400954007945</v>
      </c>
      <c r="H14" s="17">
        <v>0.109122426092317</v>
      </c>
      <c r="I14" s="17">
        <v>9.4050467938109505E-2</v>
      </c>
      <c r="J14" s="17">
        <v>4.31616762682435E-2</v>
      </c>
      <c r="K14" s="17">
        <v>3.8123430323561101E-2</v>
      </c>
      <c r="L14" s="17">
        <v>1.9819219878906998E-2</v>
      </c>
      <c r="M14" s="17"/>
      <c r="N14" s="17">
        <v>8.7519587099990206E-2</v>
      </c>
      <c r="O14" s="17">
        <v>6.3992118220915606E-2</v>
      </c>
      <c r="P14" s="17">
        <v>5.9860822576948899E-2</v>
      </c>
      <c r="Q14" s="17">
        <v>5.4104167126499E-2</v>
      </c>
      <c r="R14" s="17"/>
      <c r="S14" s="17">
        <v>0.108967651325465</v>
      </c>
      <c r="T14" s="17">
        <v>4.7980369583194203E-2</v>
      </c>
      <c r="U14" s="17">
        <v>5.6202756236699299E-2</v>
      </c>
      <c r="V14" s="17">
        <v>7.60463252509819E-2</v>
      </c>
      <c r="W14" s="17">
        <v>8.2762242020156099E-2</v>
      </c>
      <c r="X14" s="17">
        <v>5.1673135378920002E-2</v>
      </c>
      <c r="Y14" s="17">
        <v>4.6394866245629697E-2</v>
      </c>
      <c r="Z14" s="17">
        <v>3.77948901233593E-2</v>
      </c>
      <c r="AA14" s="17">
        <v>8.1537648451695199E-2</v>
      </c>
      <c r="AB14" s="17">
        <v>4.83229329896738E-2</v>
      </c>
      <c r="AC14" s="17">
        <v>4.4390653859282897E-2</v>
      </c>
      <c r="AD14" s="17">
        <v>8.8446591864826299E-2</v>
      </c>
      <c r="AE14" s="17"/>
      <c r="AF14" s="17">
        <v>6.9659114289174706E-2</v>
      </c>
      <c r="AG14" s="17">
        <v>3.8765420394705097E-2</v>
      </c>
      <c r="AH14" s="17">
        <v>5.4224252295516598E-2</v>
      </c>
      <c r="AI14" s="17">
        <v>6.5534927808823695E-2</v>
      </c>
      <c r="AJ14" s="17"/>
      <c r="AK14" s="17">
        <v>7.4641539429460696E-2</v>
      </c>
      <c r="AL14" s="17">
        <v>8.9354358243605603E-2</v>
      </c>
      <c r="AM14" s="17"/>
      <c r="AN14" s="17">
        <v>0.10860466707230799</v>
      </c>
      <c r="AO14" s="17">
        <v>5.2247178132141199E-2</v>
      </c>
      <c r="AP14" s="17">
        <v>7.6756539717505595E-2</v>
      </c>
      <c r="AQ14" s="17">
        <v>4.14264873397448E-2</v>
      </c>
      <c r="AR14" s="17">
        <v>4.0298938679891101E-2</v>
      </c>
      <c r="AS14" s="17">
        <v>5.6000553483984902E-2</v>
      </c>
      <c r="AT14" s="17"/>
      <c r="AU14" s="17">
        <v>6.5234475140719603E-2</v>
      </c>
      <c r="AV14" s="17">
        <v>6.8820211316550695E-2</v>
      </c>
      <c r="AW14" s="17"/>
      <c r="AX14" s="17">
        <v>6.8708762062192494E-2</v>
      </c>
      <c r="AY14" s="17">
        <v>6.6207131201318797E-2</v>
      </c>
      <c r="AZ14" s="17"/>
      <c r="BA14" s="17">
        <v>5.8899466712863002E-2</v>
      </c>
      <c r="BB14" s="17">
        <v>0.108637165134566</v>
      </c>
      <c r="BC14" s="17"/>
      <c r="BD14" s="17">
        <v>6.9698353217588493E-2</v>
      </c>
      <c r="BE14" s="17"/>
      <c r="BF14" s="17">
        <v>6.9562626862423996E-2</v>
      </c>
      <c r="BG14" s="17"/>
      <c r="BH14" s="17">
        <v>4.1505551333532301E-2</v>
      </c>
      <c r="BI14" s="17"/>
      <c r="BJ14" s="17">
        <v>4.8197455376687702E-2</v>
      </c>
      <c r="BK14" s="17"/>
      <c r="BL14" s="17">
        <v>6.4879015982477001E-2</v>
      </c>
      <c r="BM14" s="17">
        <v>0.102095577043777</v>
      </c>
      <c r="BN14" s="17">
        <v>3.2051222092730397E-2</v>
      </c>
      <c r="BO14" s="17">
        <v>6.8927016863394294E-2</v>
      </c>
      <c r="BP14" s="17"/>
      <c r="BQ14" s="17">
        <v>8.6976040391445006E-2</v>
      </c>
      <c r="BR14" s="17">
        <v>4.3687914512806E-2</v>
      </c>
      <c r="BS14" s="17">
        <v>4.6889710952208001E-2</v>
      </c>
      <c r="BT14" s="17">
        <v>7.3436080802294301E-2</v>
      </c>
      <c r="BU14" s="17">
        <v>8.9357992210468196E-2</v>
      </c>
      <c r="BV14" s="17">
        <v>5.0832083427054801E-2</v>
      </c>
      <c r="BW14" s="17"/>
      <c r="BX14" s="17">
        <v>0.10107905920303099</v>
      </c>
      <c r="BY14" s="17">
        <v>4.9600097510591502E-2</v>
      </c>
      <c r="BZ14" s="17">
        <v>4.6100466447012899E-2</v>
      </c>
      <c r="CA14" s="17">
        <v>6.8989281252796297E-2</v>
      </c>
      <c r="CB14" s="17">
        <v>0.122055901099001</v>
      </c>
      <c r="CC14" s="17">
        <v>4.6082586948160399E-2</v>
      </c>
    </row>
    <row r="15" spans="2:81" x14ac:dyDescent="0.35">
      <c r="B15" s="18" t="s">
        <v>126</v>
      </c>
      <c r="C15" s="19">
        <v>6.9649090481417805E-2</v>
      </c>
      <c r="D15" s="19">
        <v>7.6902210070662003E-2</v>
      </c>
      <c r="E15" s="19">
        <v>6.0930016110463003E-2</v>
      </c>
      <c r="F15" s="19"/>
      <c r="G15" s="19">
        <v>0.190236190541202</v>
      </c>
      <c r="H15" s="19">
        <v>9.3775241825884606E-2</v>
      </c>
      <c r="I15" s="19">
        <v>5.9752669475397403E-2</v>
      </c>
      <c r="J15" s="19">
        <v>4.89855070035186E-2</v>
      </c>
      <c r="K15" s="19">
        <v>4.21390804802559E-2</v>
      </c>
      <c r="L15" s="19">
        <v>1.32959144497878E-2</v>
      </c>
      <c r="M15" s="19"/>
      <c r="N15" s="19">
        <v>8.3098920001563603E-2</v>
      </c>
      <c r="O15" s="19">
        <v>5.8827448437995901E-2</v>
      </c>
      <c r="P15" s="19">
        <v>6.0312543647717397E-2</v>
      </c>
      <c r="Q15" s="19">
        <v>7.5728599963030496E-2</v>
      </c>
      <c r="R15" s="19"/>
      <c r="S15" s="19">
        <v>0.162727175252498</v>
      </c>
      <c r="T15" s="19">
        <v>5.3071574225472602E-2</v>
      </c>
      <c r="U15" s="19">
        <v>4.65324102590077E-2</v>
      </c>
      <c r="V15" s="19">
        <v>3.2298725948816498E-2</v>
      </c>
      <c r="W15" s="19">
        <v>4.4830013038351497E-2</v>
      </c>
      <c r="X15" s="19">
        <v>6.9886957853387194E-2</v>
      </c>
      <c r="Y15" s="19">
        <v>5.65026451741922E-2</v>
      </c>
      <c r="Z15" s="19">
        <v>5.0052855843726797E-2</v>
      </c>
      <c r="AA15" s="19">
        <v>5.6437602791636898E-2</v>
      </c>
      <c r="AB15" s="19">
        <v>6.7958241484984694E-2</v>
      </c>
      <c r="AC15" s="19">
        <v>4.9792996662137802E-2</v>
      </c>
      <c r="AD15" s="19">
        <v>8.5850901065149601E-2</v>
      </c>
      <c r="AE15" s="19"/>
      <c r="AF15" s="19">
        <v>7.2396203211756202E-2</v>
      </c>
      <c r="AG15" s="19">
        <v>5.99390232587192E-2</v>
      </c>
      <c r="AH15" s="19">
        <v>6.0986162354829197E-2</v>
      </c>
      <c r="AI15" s="19">
        <v>6.7015881773968999E-2</v>
      </c>
      <c r="AJ15" s="19"/>
      <c r="AK15" s="19">
        <v>5.7956931896607299E-2</v>
      </c>
      <c r="AL15" s="19">
        <v>7.5102642035401596E-2</v>
      </c>
      <c r="AM15" s="19"/>
      <c r="AN15" s="19">
        <v>0.14204354922588699</v>
      </c>
      <c r="AO15" s="19">
        <v>5.6075274842579501E-2</v>
      </c>
      <c r="AP15" s="19">
        <v>4.3649168588076201E-2</v>
      </c>
      <c r="AQ15" s="19">
        <v>3.6617111326613799E-2</v>
      </c>
      <c r="AR15" s="19">
        <v>3.3705876337696901E-2</v>
      </c>
      <c r="AS15" s="19">
        <v>3.87297977800116E-2</v>
      </c>
      <c r="AT15" s="19"/>
      <c r="AU15" s="19">
        <v>5.0907483854621099E-2</v>
      </c>
      <c r="AV15" s="19">
        <v>9.6224286603819306E-2</v>
      </c>
      <c r="AW15" s="19"/>
      <c r="AX15" s="19">
        <v>8.1590685052783593E-2</v>
      </c>
      <c r="AY15" s="19">
        <v>6.6783454233294098E-2</v>
      </c>
      <c r="AZ15" s="19"/>
      <c r="BA15" s="19">
        <v>6.3908709718328696E-2</v>
      </c>
      <c r="BB15" s="19">
        <v>0.10110937815645001</v>
      </c>
      <c r="BC15" s="19"/>
      <c r="BD15" s="19">
        <v>8.0455492370639897E-2</v>
      </c>
      <c r="BE15" s="19"/>
      <c r="BF15" s="19">
        <v>8.0084324418471298E-2</v>
      </c>
      <c r="BG15" s="19"/>
      <c r="BH15" s="19">
        <v>7.7735069326160894E-2</v>
      </c>
      <c r="BI15" s="19"/>
      <c r="BJ15" s="19">
        <v>6.2992684000758498E-2</v>
      </c>
      <c r="BK15" s="19"/>
      <c r="BL15" s="19">
        <v>9.6753605401197998E-2</v>
      </c>
      <c r="BM15" s="19">
        <v>0.112987505617378</v>
      </c>
      <c r="BN15" s="19">
        <v>2.92047702642221E-2</v>
      </c>
      <c r="BO15" s="19">
        <v>5.2188031309261897E-2</v>
      </c>
      <c r="BP15" s="19"/>
      <c r="BQ15" s="19">
        <v>6.8065356447353606E-2</v>
      </c>
      <c r="BR15" s="19">
        <v>3.5385044899644197E-2</v>
      </c>
      <c r="BS15" s="19">
        <v>3.5041016019454002E-2</v>
      </c>
      <c r="BT15" s="19">
        <v>0.16008878955372199</v>
      </c>
      <c r="BU15" s="19">
        <v>0.17252079092424799</v>
      </c>
      <c r="BV15" s="19">
        <v>4.7823983110038402E-2</v>
      </c>
      <c r="BW15" s="19"/>
      <c r="BX15" s="19">
        <v>6.9187578328188004E-2</v>
      </c>
      <c r="BY15" s="19">
        <v>4.0436556123373997E-2</v>
      </c>
      <c r="BZ15" s="19">
        <v>3.1826600830587297E-2</v>
      </c>
      <c r="CA15" s="19">
        <v>0.14715373658789799</v>
      </c>
      <c r="CB15" s="19">
        <v>0.20723080330504201</v>
      </c>
      <c r="CC15" s="19">
        <v>5.5302634378047201E-2</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87"/>
  <sheetViews>
    <sheetView showGridLines="0" topLeftCell="C1" workbookViewId="0">
      <selection activeCell="F167" sqref="F167:F172"/>
    </sheetView>
  </sheetViews>
  <sheetFormatPr defaultColWidth="10.90625" defaultRowHeight="14.5" x14ac:dyDescent="0.35"/>
  <cols>
    <col min="4" max="4" width="100.7265625" customWidth="1"/>
    <col min="5" max="5" width="20.7265625" customWidth="1"/>
  </cols>
  <sheetData>
    <row r="2" spans="3:6" ht="40" customHeight="1" x14ac:dyDescent="0.35">
      <c r="D2" s="1" t="s">
        <v>11</v>
      </c>
    </row>
    <row r="6" spans="3:6" x14ac:dyDescent="0.35">
      <c r="D6" s="8" t="str">
        <f>HYPERLINK("#'Full Results'!A1", "Full Results")</f>
        <v>Full Results</v>
      </c>
    </row>
    <row r="8" spans="3:6" x14ac:dyDescent="0.35">
      <c r="D8" s="6" t="s">
        <v>12</v>
      </c>
      <c r="E8" s="6" t="s">
        <v>13</v>
      </c>
      <c r="F8" s="6" t="s">
        <v>14</v>
      </c>
    </row>
    <row r="9" spans="3:6" x14ac:dyDescent="0.35">
      <c r="C9">
        <v>1</v>
      </c>
      <c r="D9" s="8" t="str">
        <f>HYPERLINK("#'Table 1'!A1", " If a referendum were held tomorrow with the question “Should Scotland be an independent country?”, how would you vote?")</f>
        <v xml:space="preserve"> If a referendum were held tomorrow with the question “Should Scotland be an independent country?”, how would you vote?</v>
      </c>
      <c r="E9" s="14" t="str">
        <f>HYPERLINK("#'Full Results'!A11", "11")</f>
        <v>11</v>
      </c>
      <c r="F9" s="25" t="s">
        <v>621</v>
      </c>
    </row>
    <row r="10" spans="3:6" x14ac:dyDescent="0.35">
      <c r="C10">
        <v>2</v>
      </c>
      <c r="D10" s="8" t="str">
        <f>HYPERLINK("#'Table 2'!A1", "Grid Summary: People have different views about themselves. How strongly do you identify with the following identities on a scale of 1 to 7, where 1 is not at all and 7 is very strong?")</f>
        <v>Grid Summary: People have different views about themselves. How strongly do you identify with the following identities on a scale of 1 to 7, where 1 is not at all and 7 is very strong?</v>
      </c>
      <c r="E10" s="7"/>
      <c r="F10" t="s">
        <v>107</v>
      </c>
    </row>
    <row r="11" spans="3:6" x14ac:dyDescent="0.35">
      <c r="C11">
        <v>3</v>
      </c>
      <c r="D11" s="8" t="str">
        <f>HYPERLINK("#'Table 3'!A1", "People have different views about themselves. How strongly do you identify with the following identities on a scale of 1 to 7, where 1 is not at all and 7 is very strong?: British")</f>
        <v>People have different views about themselves. How strongly do you identify with the following identities on a scale of 1 to 7, where 1 is not at all and 7 is very strong?: British</v>
      </c>
      <c r="E11" s="14" t="str">
        <f>HYPERLINK("#'Full Results'!A18", "18")</f>
        <v>18</v>
      </c>
      <c r="F11" t="s">
        <v>107</v>
      </c>
    </row>
    <row r="12" spans="3:6" x14ac:dyDescent="0.35">
      <c r="C12">
        <v>4</v>
      </c>
      <c r="D12" s="8" t="str">
        <f>HYPERLINK("#'Table 4'!A1", "People have different views about themselves. How strongly do you identify with the following identities on a scale of 1 to 7, where 1 is not at all and 7 is very strong?: English")</f>
        <v>People have different views about themselves. How strongly do you identify with the following identities on a scale of 1 to 7, where 1 is not at all and 7 is very strong?: English</v>
      </c>
      <c r="E12" s="14" t="str">
        <f>HYPERLINK("#'Full Results'!A28", "28")</f>
        <v>28</v>
      </c>
      <c r="F12" s="25" t="s">
        <v>622</v>
      </c>
    </row>
    <row r="13" spans="3:6" x14ac:dyDescent="0.35">
      <c r="C13">
        <v>5</v>
      </c>
      <c r="D13" s="8" t="str">
        <f>HYPERLINK("#'Table 5'!A1", "People have different views about themselves. How strongly do you identify with the following identities on a scale of 1 to 7, where 1 is not at all and 7 is very strong?: European")</f>
        <v>People have different views about themselves. How strongly do you identify with the following identities on a scale of 1 to 7, where 1 is not at all and 7 is very strong?: European</v>
      </c>
      <c r="E13" s="14" t="str">
        <f>HYPERLINK("#'Full Results'!A38", "38")</f>
        <v>38</v>
      </c>
      <c r="F13" t="s">
        <v>107</v>
      </c>
    </row>
    <row r="14" spans="3:6" x14ac:dyDescent="0.35">
      <c r="C14">
        <v>6</v>
      </c>
      <c r="D14" s="8" t="str">
        <f>HYPERLINK("#'Table 6'!A1", "People have different views about themselves. How strongly do you identify with the following identities on a scale of 1 to 7, where 1 is not at all and 7 is very strong?: Scottish")</f>
        <v>People have different views about themselves. How strongly do you identify with the following identities on a scale of 1 to 7, where 1 is not at all and 7 is very strong?: Scottish</v>
      </c>
      <c r="E14" s="14" t="str">
        <f>HYPERLINK("#'Full Results'!A48", "48")</f>
        <v>48</v>
      </c>
      <c r="F14" s="25" t="s">
        <v>623</v>
      </c>
    </row>
    <row r="15" spans="3:6" x14ac:dyDescent="0.35">
      <c r="C15">
        <v>7</v>
      </c>
      <c r="D15" s="8" t="str">
        <f>HYPERLINK("#'Table 7'!A1", "People have different views about themselves. How strongly do you identify with the following identities on a scale of 1 to 7, where 1 is not at all and 7 is very strong?: Welsh")</f>
        <v>People have different views about themselves. How strongly do you identify with the following identities on a scale of 1 to 7, where 1 is not at all and 7 is very strong?: Welsh</v>
      </c>
      <c r="E15" s="14" t="str">
        <f>HYPERLINK("#'Full Results'!A58", "58")</f>
        <v>58</v>
      </c>
      <c r="F15" s="25" t="s">
        <v>624</v>
      </c>
    </row>
    <row r="16" spans="3:6" x14ac:dyDescent="0.35">
      <c r="C16">
        <v>8</v>
      </c>
      <c r="D16" s="8" t="str">
        <f>HYPERLINK("#'Table 8'!A1", "People have different views about themselves. How strongly do you identify with the following identities on a scale of 1 to 7, where 1 is not at all and 7 is very strong?: Irish  ")</f>
        <v>People have different views about themselves. How strongly do you identify with the following identities on a scale of 1 to 7, where 1 is not at all and 7 is very strong?: Irish  </v>
      </c>
      <c r="E16" s="14" t="str">
        <f>HYPERLINK("#'Full Results'!A68", "68")</f>
        <v>68</v>
      </c>
      <c r="F16" s="25" t="s">
        <v>625</v>
      </c>
    </row>
    <row r="17" spans="3:6" x14ac:dyDescent="0.35">
      <c r="C17">
        <v>9</v>
      </c>
      <c r="D17" s="8" t="str">
        <f>HYPERLINK("#'Table 9'!A1", "People have different views about themselves. How strongly do you identify with the following identities on a scale of 1 to 7, where 1 is not at all and 7 is very strong?: Northern Irish")</f>
        <v>People have different views about themselves. How strongly do you identify with the following identities on a scale of 1 to 7, where 1 is not at all and 7 is very strong?: Northern Irish</v>
      </c>
      <c r="E17" s="14" t="str">
        <f>HYPERLINK("#'Full Results'!A78", "78")</f>
        <v>78</v>
      </c>
      <c r="F17" s="25" t="s">
        <v>625</v>
      </c>
    </row>
    <row r="18" spans="3:6" x14ac:dyDescent="0.35">
      <c r="C18">
        <v>10</v>
      </c>
      <c r="D18" s="8" t="str">
        <f>HYPERLINK("#'Table 10'!A1", "People have different views about themselves. How strongly do you identify with the following identities on a scale of 1 to 7, where 1 is not at all and 7 is very strong?: From a region of the UK (i.e. Northern, Midlander, Cornish)")</f>
        <v>People have different views about themselves. How strongly do you identify with the following identities on a scale of 1 to 7, where 1 is not at all and 7 is very strong?: From a region of the UK (i.e. Northern, Midlander, Cornish)</v>
      </c>
      <c r="E18" s="14" t="str">
        <f>HYPERLINK("#'Full Results'!A88", "88")</f>
        <v>88</v>
      </c>
      <c r="F18" t="s">
        <v>107</v>
      </c>
    </row>
    <row r="19" spans="3:6" x14ac:dyDescent="0.35">
      <c r="C19">
        <v>11</v>
      </c>
      <c r="D19" s="8" t="str">
        <f>HYPERLINK("#'Table 11'!A1", "People have different views about themselves. How strongly do you identify with the following identities on a scale of 1 to 7, where 1 is not at all and 7 is very strong?: Being from a village, town, or city (I.e. Liverpudlian, Mancunian, Londoner")</f>
        <v>People have different views about themselves. How strongly do you identify with the following identities on a scale of 1 to 7, where 1 is not at all and 7 is very strong?: Being from a village, town, or city (I.e. Liverpudlian, Mancunian, Londoner</v>
      </c>
      <c r="E19" s="14" t="str">
        <f>HYPERLINK("#'Full Results'!A98", "98")</f>
        <v>98</v>
      </c>
      <c r="F19" t="s">
        <v>107</v>
      </c>
    </row>
    <row r="20" spans="3:6" x14ac:dyDescent="0.35">
      <c r="C20">
        <v>12</v>
      </c>
      <c r="D20" s="8" t="str">
        <f>HYPERLINK("#'Table 12'!A1", "Grid Summary: How much do you feel you have in common with the following types of people? Please rate each on a scale from 1 to 7, where 1 means “Nothing in common” and 7 means “A lot in common”.")</f>
        <v>Grid Summary: How much do you feel you have in common with the following types of people? Please rate each on a scale from 1 to 7, where 1 means “Nothing in common” and 7 means “A lot in common”.</v>
      </c>
      <c r="E20" s="7"/>
      <c r="F20" t="s">
        <v>107</v>
      </c>
    </row>
    <row r="21" spans="3:6" x14ac:dyDescent="0.35">
      <c r="C21">
        <v>13</v>
      </c>
      <c r="D21" s="8" t="str">
        <f>HYPERLINK("#'Table 13'!A1", "How much do you feel you have in common with the following types of people? Please rate each on a scale from 1 to 7, where 1 means “Nothing in common” and 7 means “A lot in common”.: People who live in your local area")</f>
        <v>How much do you feel you have in common with the following types of people? Please rate each on a scale from 1 to 7, where 1 means “Nothing in common” and 7 means “A lot in common”.: People who live in your local area</v>
      </c>
      <c r="E21" s="14" t="str">
        <f>HYPERLINK("#'Full Results'!A108", "108")</f>
        <v>108</v>
      </c>
      <c r="F21" t="s">
        <v>107</v>
      </c>
    </row>
    <row r="22" spans="3:6" x14ac:dyDescent="0.35">
      <c r="C22">
        <v>14</v>
      </c>
      <c r="D22" s="8" t="str">
        <f>HYPERLINK("#'Table 14'!A1", "How much do you feel you have in common with the following types of people? Please rate each on a scale from 1 to 7, where 1 means “Nothing in common” and 7 means “A lot in common”.: People who live in other nations within the UK")</f>
        <v>How much do you feel you have in common with the following types of people? Please rate each on a scale from 1 to 7, where 1 means “Nothing in common” and 7 means “A lot in common”.: People who live in other nations within the UK</v>
      </c>
      <c r="E22" s="14" t="str">
        <f>HYPERLINK("#'Full Results'!A118", "118")</f>
        <v>118</v>
      </c>
      <c r="F22" t="s">
        <v>107</v>
      </c>
    </row>
    <row r="23" spans="3:6" x14ac:dyDescent="0.35">
      <c r="C23">
        <v>15</v>
      </c>
      <c r="D23" s="8" t="str">
        <f>HYPERLINK("#'Table 15'!A1", "How much do you feel you have in common with the following types of people? Please rate each on a scale from 1 to 7, where 1 means “Nothing in common” and 7 means “A lot in common”.: People who have moved to the UK from abroad")</f>
        <v>How much do you feel you have in common with the following types of people? Please rate each on a scale from 1 to 7, where 1 means “Nothing in common” and 7 means “A lot in common”.: People who have moved to the UK from abroad</v>
      </c>
      <c r="E23" s="14" t="str">
        <f>HYPERLINK("#'Full Results'!A128", "128")</f>
        <v>128</v>
      </c>
      <c r="F23" t="s">
        <v>107</v>
      </c>
    </row>
    <row r="24" spans="3:6" x14ac:dyDescent="0.35">
      <c r="C24">
        <v>16</v>
      </c>
      <c r="D24" s="8" t="str">
        <f>HYPERLINK("#'Table 16'!A1", "How much do you feel you have in common with the following types of people? Please rate each on a scale from 1 to 7, where 1 means “Nothing in common” and 7 means “A lot in common”.: People who are critical of UK’s past")</f>
        <v>How much do you feel you have in common with the following types of people? Please rate each on a scale from 1 to 7, where 1 means “Nothing in common” and 7 means “A lot in common”.: People who are critical of UK’s past</v>
      </c>
      <c r="E24" s="14" t="str">
        <f>HYPERLINK("#'Full Results'!A138", "138")</f>
        <v>138</v>
      </c>
      <c r="F24" t="s">
        <v>107</v>
      </c>
    </row>
    <row r="25" spans="3:6" x14ac:dyDescent="0.35">
      <c r="C25">
        <v>17</v>
      </c>
      <c r="D25" s="8" t="str">
        <f>HYPERLINK("#'Table 17'!A1", "How much do you feel you have in common with the following types of people? Please rate each on a scale from 1 to 7, where 1 means “Nothing in common” and 7 means “A lot in common”.: People who are proud of UK’s past")</f>
        <v>How much do you feel you have in common with the following types of people? Please rate each on a scale from 1 to 7, where 1 means “Nothing in common” and 7 means “A lot in common”.: People who are proud of UK’s past</v>
      </c>
      <c r="E25" s="14" t="str">
        <f>HYPERLINK("#'Full Results'!A148", "148")</f>
        <v>148</v>
      </c>
      <c r="F25" t="s">
        <v>107</v>
      </c>
    </row>
    <row r="26" spans="3:6" x14ac:dyDescent="0.35">
      <c r="C26">
        <v>18</v>
      </c>
      <c r="D26" s="8" t="str">
        <f>HYPERLINK("#'Table 18'!A1", "How much do you feel you have in common with the following types of people? Please rate each on a scale from 1 to 7, where 1 means “Nothing in common” and 7 means “A lot in common”.: People who support abolishing the monarchy")</f>
        <v>How much do you feel you have in common with the following types of people? Please rate each on a scale from 1 to 7, where 1 means “Nothing in common” and 7 means “A lot in common”.: People who support abolishing the monarchy</v>
      </c>
      <c r="E26" s="14" t="str">
        <f>HYPERLINK("#'Full Results'!A158", "158")</f>
        <v>158</v>
      </c>
      <c r="F26" t="s">
        <v>107</v>
      </c>
    </row>
    <row r="27" spans="3:6" x14ac:dyDescent="0.35">
      <c r="C27">
        <v>19</v>
      </c>
      <c r="D27" s="8" t="str">
        <f>HYPERLINK("#'Table 19'!A1", "How much do you feel you have in common with the following types of people? Please rate each on a scale from 1 to 7, where 1 means “Nothing in common” and 7 means “A lot in common”.: People who support rejoining the EU")</f>
        <v>How much do you feel you have in common with the following types of people? Please rate each on a scale from 1 to 7, where 1 means “Nothing in common” and 7 means “A lot in common”.: People who support rejoining the EU</v>
      </c>
      <c r="E27" s="14" t="str">
        <f>HYPERLINK("#'Full Results'!A168", "168")</f>
        <v>168</v>
      </c>
      <c r="F27" t="s">
        <v>107</v>
      </c>
    </row>
    <row r="28" spans="3:6" x14ac:dyDescent="0.35">
      <c r="C28">
        <v>20</v>
      </c>
      <c r="D28" s="8" t="str">
        <f>HYPERLINK("#'Table 20'!A1", "How much do you feel you have in common with the following types of people? Please rate each on a scale from 1 to 7, where 1 means “Nothing in common” and 7 means “A lot in common”.: People who live in London")</f>
        <v>How much do you feel you have in common with the following types of people? Please rate each on a scale from 1 to 7, where 1 means “Nothing in common” and 7 means “A lot in common”.: People who live in London</v>
      </c>
      <c r="E28" s="14" t="str">
        <f>HYPERLINK("#'Full Results'!A178", "178")</f>
        <v>178</v>
      </c>
      <c r="F28" t="s">
        <v>107</v>
      </c>
    </row>
    <row r="29" spans="3:6" x14ac:dyDescent="0.35">
      <c r="C29">
        <v>21</v>
      </c>
      <c r="D29" s="8" t="str">
        <f>HYPERLINK("#'Table 21'!A1", "Grid Summary: Below are some descriptions of political viewpoints and outlooks. In general, which of the following comes closest to your view?")</f>
        <v>Grid Summary: Below are some descriptions of political viewpoints and outlooks. In general, which of the following comes closest to your view?</v>
      </c>
      <c r="E29" s="7"/>
      <c r="F29" t="s">
        <v>107</v>
      </c>
    </row>
    <row r="30" spans="3:6" x14ac:dyDescent="0.35">
      <c r="C30">
        <v>22</v>
      </c>
      <c r="D30" s="8" t="str">
        <f>HYPERLINK("#'Table 22'!A1", "Below are some descriptions of political viewpoints and outlooks. In general, which of the following comes closest to your view?: In favour of the royal family|Not in favour of the royal family")</f>
        <v>Below are some descriptions of political viewpoints and outlooks. In general, which of the following comes closest to your view?: In favour of the royal family|Not in favour of the royal family</v>
      </c>
      <c r="E30" s="14" t="str">
        <f>HYPERLINK("#'Full Results'!A188", "188")</f>
        <v>188</v>
      </c>
      <c r="F30" t="s">
        <v>107</v>
      </c>
    </row>
    <row r="31" spans="3:6" x14ac:dyDescent="0.35">
      <c r="C31">
        <v>23</v>
      </c>
      <c r="D31" s="8" t="str">
        <f>HYPERLINK("#'Table 23'!A1", "Below are some descriptions of political viewpoints and outlooks. In general, which of the following comes closest to your view?: We should uphold traditional and established values|Society should continue to evolve and change with the times")</f>
        <v>Below are some descriptions of political viewpoints and outlooks. In general, which of the following comes closest to your view?: We should uphold traditional and established values|Society should continue to evolve and change with the times</v>
      </c>
      <c r="E31" s="14" t="str">
        <f>HYPERLINK("#'Full Results'!A196", "196")</f>
        <v>196</v>
      </c>
      <c r="F31" t="s">
        <v>107</v>
      </c>
    </row>
    <row r="32" spans="3:6" x14ac:dyDescent="0.35">
      <c r="C32">
        <v>24</v>
      </c>
      <c r="D32" s="8" t="str">
        <f>HYPERLINK("#'Table 24'!A1", "Below are some descriptions of political viewpoints and outlooks. In general, which of the following comes closest to your view?: The government should spend more on public services|The government should spend less on public services")</f>
        <v>Below are some descriptions of political viewpoints and outlooks. In general, which of the following comes closest to your view?: The government should spend more on public services|The government should spend less on public services</v>
      </c>
      <c r="E32" s="14" t="str">
        <f>HYPERLINK("#'Full Results'!A204", "204")</f>
        <v>204</v>
      </c>
      <c r="F32" t="s">
        <v>107</v>
      </c>
    </row>
    <row r="33" spans="3:6" x14ac:dyDescent="0.35">
      <c r="C33">
        <v>25</v>
      </c>
      <c r="D33" s="8" t="str">
        <f>HYPERLINK("#'Table 25'!A1", "Below are some descriptions of political viewpoints and outlooks. In general, which of the following comes closest to your view?: The UK should focus on itself|The UK should do more to help other countries")</f>
        <v>Below are some descriptions of political viewpoints and outlooks. In general, which of the following comes closest to your view?: The UK should focus on itself|The UK should do more to help other countries</v>
      </c>
      <c r="E33" s="14" t="str">
        <f>HYPERLINK("#'Full Results'!A212", "212")</f>
        <v>212</v>
      </c>
      <c r="F33" t="s">
        <v>107</v>
      </c>
    </row>
    <row r="34" spans="3:6" x14ac:dyDescent="0.35">
      <c r="C34">
        <v>26</v>
      </c>
      <c r="D34" s="8" t="str">
        <f>HYPERLINK("#'Table 26'!A1", "Below are some descriptions of political viewpoints and outlooks. In general, which of the following comes closest to your view?: Decisions are best made locally, by and for those directly impacted|Decisions are best made nationally, by elected r...")</f>
        <v>Below are some descriptions of political viewpoints and outlooks. In general, which of the following comes closest to your view?: Decisions are best made locally, by and for those directly impacted|Decisions are best made nationally, by elected r...</v>
      </c>
      <c r="E34" s="14" t="str">
        <f>HYPERLINK("#'Full Results'!A220", "220")</f>
        <v>220</v>
      </c>
      <c r="F34" t="s">
        <v>107</v>
      </c>
    </row>
    <row r="35" spans="3:6" x14ac:dyDescent="0.35">
      <c r="C35">
        <v>27</v>
      </c>
      <c r="D35" s="8" t="str">
        <f>HYPERLINK("#'Table 27'!A1", "Below are some descriptions of political viewpoints and outlooks. In general, which of the following comes closest to your view?: The UK has had a positive impact on the wider world|The UK has had a negative impact on the wider world")</f>
        <v>Below are some descriptions of political viewpoints and outlooks. In general, which of the following comes closest to your view?: The UK has had a positive impact on the wider world|The UK has had a negative impact on the wider world</v>
      </c>
      <c r="E35" s="14" t="str">
        <f>HYPERLINK("#'Full Results'!A228", "228")</f>
        <v>228</v>
      </c>
      <c r="F35" t="s">
        <v>107</v>
      </c>
    </row>
    <row r="36" spans="3:6" x14ac:dyDescent="0.35">
      <c r="C36">
        <v>28</v>
      </c>
      <c r="D36" s="8" t="str">
        <f>HYPERLINK("#'Table 28'!A1", "Below are some descriptions of political viewpoints and outlooks. In general, which of the following comes closest to your view?: Climate change is my most important concern|Climate change is not a major concern for me")</f>
        <v>Below are some descriptions of political viewpoints and outlooks. In general, which of the following comes closest to your view?: Climate change is my most important concern|Climate change is not a major concern for me</v>
      </c>
      <c r="E36" s="14" t="str">
        <f>HYPERLINK("#'Full Results'!A236", "236")</f>
        <v>236</v>
      </c>
      <c r="F36" t="s">
        <v>107</v>
      </c>
    </row>
    <row r="37" spans="3:6" x14ac:dyDescent="0.35">
      <c r="C37">
        <v>29</v>
      </c>
      <c r="D37" s="8" t="str">
        <f>HYPERLINK("#'Table 29'!A1", "Which of the following, if any, do you think are important parts of your identity? Select any which apply")</f>
        <v>Which of the following, if any, do you think are important parts of your identity? Select any which apply</v>
      </c>
      <c r="E37" s="14" t="str">
        <f>HYPERLINK("#'Full Results'!A244", "244")</f>
        <v>244</v>
      </c>
      <c r="F37" t="s">
        <v>107</v>
      </c>
    </row>
    <row r="38" spans="3:6" x14ac:dyDescent="0.35">
      <c r="C38">
        <v>30</v>
      </c>
      <c r="D38" s="8" t="str">
        <f>HYPERLINK("#'Table 30'!A1", " Do you consider yourself a fan of any kind of sport? ")</f>
        <v xml:space="preserve"> Do you consider yourself a fan of any kind of sport? </v>
      </c>
      <c r="E38" s="14" t="str">
        <f>HYPERLINK("#'Full Results'!A262", "262")</f>
        <v>262</v>
      </c>
      <c r="F38" t="s">
        <v>107</v>
      </c>
    </row>
    <row r="39" spans="3:6" x14ac:dyDescent="0.35">
      <c r="C39">
        <v>31</v>
      </c>
      <c r="D39" s="8" t="str">
        <f>HYPERLINK("#'Table 31'!A1", "Which aspects of the UK’s culture are important to you? Select your top 5 items.")</f>
        <v>Which aspects of the UK’s culture are important to you? Select your top 5 items.</v>
      </c>
      <c r="E39" s="14" t="str">
        <f>HYPERLINK("#'Full Results'!A270", "270")</f>
        <v>270</v>
      </c>
      <c r="F39" t="s">
        <v>107</v>
      </c>
    </row>
    <row r="40" spans="3:6" x14ac:dyDescent="0.35">
      <c r="C40">
        <v>32</v>
      </c>
      <c r="D40" s="8" t="str">
        <f>HYPERLINK("#'Table 32'!A1", "Which of the following areas, if any, do you think are important in shaping the UK’s reputation overseas? Select any which apply")</f>
        <v>Which of the following areas, if any, do you think are important in shaping the UK’s reputation overseas? Select any which apply</v>
      </c>
      <c r="E40" s="14" t="str">
        <f>HYPERLINK("#'Full Results'!A295", "295")</f>
        <v>295</v>
      </c>
      <c r="F40" t="s">
        <v>107</v>
      </c>
    </row>
    <row r="41" spans="3:6" x14ac:dyDescent="0.35">
      <c r="C41">
        <v>33</v>
      </c>
      <c r="D41" s="8" t="str">
        <f>HYPERLINK("#'Table 33'!A1", "Which of the following, if any, are the UK’s proudest achievements? Select up to three")</f>
        <v>Which of the following, if any, are the UK’s proudest achievements? Select up to three</v>
      </c>
      <c r="E41" s="14" t="str">
        <f>HYPERLINK("#'Full Results'!A310", "310")</f>
        <v>310</v>
      </c>
      <c r="F41" t="s">
        <v>107</v>
      </c>
    </row>
    <row r="42" spans="3:6" x14ac:dyDescent="0.35">
      <c r="C42">
        <v>34</v>
      </c>
      <c r="D42" s="8" t="str">
        <f>HYPERLINK("#'Table 34'!A1", "Grid Summary: How proud are you of each of the following?")</f>
        <v>Grid Summary: How proud are you of each of the following?</v>
      </c>
      <c r="E42" s="7"/>
      <c r="F42" t="s">
        <v>107</v>
      </c>
    </row>
    <row r="43" spans="3:6" x14ac:dyDescent="0.35">
      <c r="C43">
        <v>35</v>
      </c>
      <c r="D43" s="8" t="str">
        <f>HYPERLINK("#'Table 35'!A1", "How proud are you of each of the following?: Living in your village, town, or city")</f>
        <v>How proud are you of each of the following?: Living in your village, town, or city</v>
      </c>
      <c r="E43" s="14" t="str">
        <f>HYPERLINK("#'Full Results'!A325", "325")</f>
        <v>325</v>
      </c>
      <c r="F43" t="s">
        <v>107</v>
      </c>
    </row>
    <row r="44" spans="3:6" x14ac:dyDescent="0.35">
      <c r="C44">
        <v>36</v>
      </c>
      <c r="D44" s="8" t="str">
        <f>HYPERLINK("#'Table 36'!A1", "How proud are you of each of the following?: Living in your region")</f>
        <v>How proud are you of each of the following?: Living in your region</v>
      </c>
      <c r="E44" s="14" t="str">
        <f>HYPERLINK("#'Full Results'!A333", "333")</f>
        <v>333</v>
      </c>
      <c r="F44" t="s">
        <v>107</v>
      </c>
    </row>
    <row r="45" spans="3:6" x14ac:dyDescent="0.35">
      <c r="C45">
        <v>37</v>
      </c>
      <c r="D45" s="8" t="str">
        <f>HYPERLINK("#'Table 37'!A1", "How proud are you of each of the following?: Living in the UK")</f>
        <v>How proud are you of each of the following?: Living in the UK</v>
      </c>
      <c r="E45" s="14" t="str">
        <f>HYPERLINK("#'Full Results'!A341", "341")</f>
        <v>341</v>
      </c>
      <c r="F45" t="s">
        <v>107</v>
      </c>
    </row>
    <row r="46" spans="3:6" x14ac:dyDescent="0.35">
      <c r="C46">
        <v>38</v>
      </c>
      <c r="D46" s="8" t="str">
        <f>HYPERLINK("#'Table 38'!A1", "Which of the following, if any, make you feel proud to live in the UK today? Select all that apply")</f>
        <v>Which of the following, if any, make you feel proud to live in the UK today? Select all that apply</v>
      </c>
      <c r="E46" s="14" t="str">
        <f>HYPERLINK("#'Full Results'!A349", "349")</f>
        <v>349</v>
      </c>
      <c r="F46" t="s">
        <v>107</v>
      </c>
    </row>
    <row r="47" spans="3:6" x14ac:dyDescent="0.35">
      <c r="C47">
        <v>39</v>
      </c>
      <c r="D47" s="8" t="str">
        <f>HYPERLINK("#'Table 39'!A1", "And, which of the following, if any, make you feel negatively about the UK? Select all that apply.")</f>
        <v>And, which of the following, if any, make you feel negatively about the UK? Select all that apply.</v>
      </c>
      <c r="E47" s="14" t="str">
        <f>HYPERLINK("#'Full Results'!A376", "376")</f>
        <v>376</v>
      </c>
      <c r="F47" t="s">
        <v>107</v>
      </c>
    </row>
    <row r="48" spans="3:6" x14ac:dyDescent="0.35">
      <c r="C48">
        <v>40</v>
      </c>
      <c r="D48" s="8" t="str">
        <f>HYPERLINK("#'Table 40'!A1", " Which of the following comes closer to your views?")</f>
        <v xml:space="preserve"> Which of the following comes closer to your views?</v>
      </c>
      <c r="E48" s="14" t="str">
        <f>HYPERLINK("#'Full Results'!A401", "401")</f>
        <v>401</v>
      </c>
      <c r="F48" t="s">
        <v>107</v>
      </c>
    </row>
    <row r="49" spans="3:6" x14ac:dyDescent="0.35">
      <c r="C49">
        <v>41</v>
      </c>
      <c r="D49" s="8" t="str">
        <f>HYPERLINK("#'Table 41'!A1", "Grid Summary: To what extent do you agree or disagree with the following statements?")</f>
        <v>Grid Summary: To what extent do you agree or disagree with the following statements?</v>
      </c>
      <c r="E49" s="7"/>
      <c r="F49" t="s">
        <v>107</v>
      </c>
    </row>
    <row r="50" spans="3:6" x14ac:dyDescent="0.35">
      <c r="C50">
        <v>42</v>
      </c>
      <c r="D50" s="8" t="str">
        <f>HYPERLINK("#'Table 42'!A1", "To what extent do you agree or disagree with the following statements?: I would rather be a citizen of the UK than of any other country in the world")</f>
        <v>To what extent do you agree or disagree with the following statements?: I would rather be a citizen of the UK than of any other country in the world</v>
      </c>
      <c r="E50" s="14" t="str">
        <f>HYPERLINK("#'Full Results'!A407", "407")</f>
        <v>407</v>
      </c>
      <c r="F50" t="s">
        <v>107</v>
      </c>
    </row>
    <row r="51" spans="3:6" x14ac:dyDescent="0.35">
      <c r="C51">
        <v>43</v>
      </c>
      <c r="D51" s="8" t="str">
        <f>HYPERLINK("#'Table 43'!A1", "To what extent do you agree or disagree with the following statements?: My country gives me something to be proud of.")</f>
        <v>To what extent do you agree or disagree with the following statements?: My country gives me something to be proud of.</v>
      </c>
      <c r="E51" s="14" t="str">
        <f>HYPERLINK("#'Full Results'!A419", "419")</f>
        <v>419</v>
      </c>
      <c r="F51" t="s">
        <v>107</v>
      </c>
    </row>
    <row r="52" spans="3:6" x14ac:dyDescent="0.35">
      <c r="C52">
        <v>44</v>
      </c>
      <c r="D52" s="8" t="str">
        <f>HYPERLINK("#'Table 44'!A1", "To what extent do you agree or disagree with the following statements?: If someone I knew criticised my country, I would defend it.")</f>
        <v>To what extent do you agree or disagree with the following statements?: If someone I knew criticised my country, I would defend it.</v>
      </c>
      <c r="E52" s="14" t="str">
        <f>HYPERLINK("#'Full Results'!A431", "431")</f>
        <v>431</v>
      </c>
      <c r="F52" t="s">
        <v>107</v>
      </c>
    </row>
    <row r="53" spans="3:6" x14ac:dyDescent="0.35">
      <c r="C53">
        <v>45</v>
      </c>
      <c r="D53" s="8" t="str">
        <f>HYPERLINK("#'Table 45'!A1", "To what extent do you agree or disagree with the following statements?: Generally speaking, the UK is a better country than most other countries.")</f>
        <v>To what extent do you agree or disagree with the following statements?: Generally speaking, the UK is a better country than most other countries.</v>
      </c>
      <c r="E53" s="14" t="str">
        <f>HYPERLINK("#'Full Results'!A443", "443")</f>
        <v>443</v>
      </c>
      <c r="F53" t="s">
        <v>107</v>
      </c>
    </row>
    <row r="54" spans="3:6" x14ac:dyDescent="0.35">
      <c r="C54">
        <v>46</v>
      </c>
      <c r="D54" s="8" t="str">
        <f>HYPERLINK("#'Table 46'!A1", "To what extent do you agree or disagree with the following statements?: I feel a strong sense of belonging to the UK.")</f>
        <v>To what extent do you agree or disagree with the following statements?: I feel a strong sense of belonging to the UK.</v>
      </c>
      <c r="E54" s="14" t="str">
        <f>HYPERLINK("#'Full Results'!A455", "455")</f>
        <v>455</v>
      </c>
      <c r="F54" t="s">
        <v>107</v>
      </c>
    </row>
    <row r="55" spans="3:6" x14ac:dyDescent="0.35">
      <c r="C55">
        <v>47</v>
      </c>
      <c r="D55" s="8" t="str">
        <f>HYPERLINK("#'Table 47'!A1", "To what extent do you agree or disagree with the following statements?: Nowadays there are issues that make me feel ashamed of the UK")</f>
        <v>To what extent do you agree or disagree with the following statements?: Nowadays there are issues that make me feel ashamed of the UK</v>
      </c>
      <c r="E55" s="14" t="str">
        <f>HYPERLINK("#'Full Results'!A467", "467")</f>
        <v>467</v>
      </c>
      <c r="F55" t="s">
        <v>107</v>
      </c>
    </row>
    <row r="56" spans="3:6" x14ac:dyDescent="0.35">
      <c r="C56">
        <v>48</v>
      </c>
      <c r="D56" s="8" t="str">
        <f>HYPERLINK("#'Table 48'!A1", "To what extent do you agree or disagree with the following statements?: People should support their country even if the country is in the wrong.")</f>
        <v>To what extent do you agree or disagree with the following statements?: People should support their country even if the country is in the wrong.</v>
      </c>
      <c r="E56" s="14" t="str">
        <f>HYPERLINK("#'Full Results'!A479", "479")</f>
        <v>479</v>
      </c>
      <c r="F56" t="s">
        <v>107</v>
      </c>
    </row>
    <row r="57" spans="3:6" x14ac:dyDescent="0.35">
      <c r="C57">
        <v>49</v>
      </c>
      <c r="D57" s="8" t="str">
        <f>HYPERLINK("#'Table 49'!A1", " How optimistic or pessimistic do you feel about the future of the UK?")</f>
        <v xml:space="preserve"> How optimistic or pessimistic do you feel about the future of the UK?</v>
      </c>
      <c r="E57" s="14" t="str">
        <f>HYPERLINK("#'Full Results'!A491", "491")</f>
        <v>491</v>
      </c>
      <c r="F57" t="s">
        <v>107</v>
      </c>
    </row>
    <row r="58" spans="3:6" x14ac:dyDescent="0.35">
      <c r="C58">
        <v>50</v>
      </c>
      <c r="D58" s="8" t="str">
        <f>HYPERLINK("#'Table 50'!A1", " How optimistic or pessimistic do you feel about the future of your local area?")</f>
        <v xml:space="preserve"> How optimistic or pessimistic do you feel about the future of your local area?</v>
      </c>
      <c r="E58" s="14" t="str">
        <f>HYPERLINK("#'Full Results'!A503", "503")</f>
        <v>503</v>
      </c>
      <c r="F58" t="s">
        <v>107</v>
      </c>
    </row>
    <row r="59" spans="3:6" x14ac:dyDescent="0.35">
      <c r="C59">
        <v>51</v>
      </c>
      <c r="D59" s="8" t="str">
        <f>HYPERLINK("#'Table 51'!A1", "Grid Summary: Which of the following, if any,  have you done in the past year?")</f>
        <v>Grid Summary: Which of the following, if any,  have you done in the past year?</v>
      </c>
      <c r="E59" s="7"/>
      <c r="F59" t="s">
        <v>107</v>
      </c>
    </row>
    <row r="60" spans="3:6" x14ac:dyDescent="0.35">
      <c r="C60">
        <v>52</v>
      </c>
      <c r="D60" s="8" t="str">
        <f>HYPERLINK("#'Table 52'!A1", "Which of the following, if any,  have you done in the past year?: Attended a live public screening or fan zone for a major UK event")</f>
        <v>Which of the following, if any,  have you done in the past year?: Attended a live public screening or fan zone for a major UK event</v>
      </c>
      <c r="E60" s="14" t="str">
        <f>HYPERLINK("#'Full Results'!A515", "515")</f>
        <v>515</v>
      </c>
      <c r="F60" t="s">
        <v>107</v>
      </c>
    </row>
    <row r="61" spans="3:6" x14ac:dyDescent="0.35">
      <c r="C61">
        <v>53</v>
      </c>
      <c r="D61" s="8" t="str">
        <f>HYPERLINK("#'Table 53'!A1", "Which of the following, if any,  have you done in the past year?: Celebrated a  sports victory with others (e.g. in a pub, online, street party)")</f>
        <v>Which of the following, if any,  have you done in the past year?: Celebrated a  sports victory with others (e.g. in a pub, online, street party)</v>
      </c>
      <c r="E61" s="14" t="str">
        <f>HYPERLINK("#'Full Results'!A522", "522")</f>
        <v>522</v>
      </c>
      <c r="F61" t="s">
        <v>107</v>
      </c>
    </row>
    <row r="62" spans="3:6" x14ac:dyDescent="0.35">
      <c r="C62">
        <v>54</v>
      </c>
      <c r="D62" s="8" t="str">
        <f>HYPERLINK("#'Table 54'!A1", "Which of the following, if any,  have you done in the past year?: Donated to a national charity (e.g. Royal British Legion, NHS Charities Together, Salvation Army)")</f>
        <v>Which of the following, if any,  have you done in the past year?: Donated to a national charity (e.g. Royal British Legion, NHS Charities Together, Salvation Army)</v>
      </c>
      <c r="E62" s="14" t="str">
        <f>HYPERLINK("#'Full Results'!A529", "529")</f>
        <v>529</v>
      </c>
      <c r="F62" t="s">
        <v>107</v>
      </c>
    </row>
    <row r="63" spans="3:6" x14ac:dyDescent="0.35">
      <c r="C63">
        <v>55</v>
      </c>
      <c r="D63" s="8" t="str">
        <f>HYPERLINK("#'Table 55'!A1", "Which of the following, if any,  have you done in the past year?: Taking part in a nationwide moment of silence or national day of mourning")</f>
        <v>Which of the following, if any,  have you done in the past year?: Taking part in a nationwide moment of silence or national day of mourning</v>
      </c>
      <c r="E63" s="14" t="str">
        <f>HYPERLINK("#'Full Results'!A536", "536")</f>
        <v>536</v>
      </c>
      <c r="F63" t="s">
        <v>107</v>
      </c>
    </row>
    <row r="64" spans="3:6" x14ac:dyDescent="0.35">
      <c r="C64">
        <v>56</v>
      </c>
      <c r="D64" s="8" t="str">
        <f>HYPERLINK("#'Table 56'!A1", "Which of the following, if any,  have you done in the past year?: Volunteered at a local or national event")</f>
        <v>Which of the following, if any,  have you done in the past year?: Volunteered at a local or national event</v>
      </c>
      <c r="E64" s="14" t="str">
        <f>HYPERLINK("#'Full Results'!A543", "543")</f>
        <v>543</v>
      </c>
      <c r="F64" t="s">
        <v>107</v>
      </c>
    </row>
    <row r="65" spans="3:6" x14ac:dyDescent="0.35">
      <c r="C65">
        <v>57</v>
      </c>
      <c r="D65" s="8" t="str">
        <f>HYPERLINK("#'Table 57'!A1", "Which of the following, if any,  have you done in the past year?: Bought products or services specifically because they were UK-made or supported UK businesses.")</f>
        <v>Which of the following, if any,  have you done in the past year?: Bought products or services specifically because they were UK-made or supported UK businesses.</v>
      </c>
      <c r="E65" s="14" t="str">
        <f>HYPERLINK("#'Full Results'!A550", "550")</f>
        <v>550</v>
      </c>
      <c r="F65" t="s">
        <v>107</v>
      </c>
    </row>
    <row r="66" spans="3:6" x14ac:dyDescent="0.35">
      <c r="C66">
        <v>58</v>
      </c>
      <c r="D66" s="8" t="str">
        <f>HYPERLINK("#'Table 58'!A1", "Which of the following, if any,  have you done in the past year?: My children have participated in a national celebration through their school")</f>
        <v>Which of the following, if any,  have you done in the past year?: My children have participated in a national celebration through their school</v>
      </c>
      <c r="E66" s="14" t="str">
        <f>HYPERLINK("#'Full Results'!A557", "557")</f>
        <v>557</v>
      </c>
      <c r="F66" t="s">
        <v>626</v>
      </c>
    </row>
    <row r="67" spans="3:6" x14ac:dyDescent="0.35">
      <c r="C67">
        <v>59</v>
      </c>
      <c r="D67" s="8" t="str">
        <f>HYPERLINK("#'Table 59'!A1", "Grid Summary: Which of the following, if any,  have you done in the past year?")</f>
        <v>Grid Summary: Which of the following, if any,  have you done in the past year?</v>
      </c>
      <c r="E67" s="7"/>
      <c r="F67" t="s">
        <v>107</v>
      </c>
    </row>
    <row r="68" spans="3:6" x14ac:dyDescent="0.35">
      <c r="C68">
        <v>60</v>
      </c>
      <c r="D68" s="8" t="str">
        <f>HYPERLINK("#'Table 60'!A1", "Which of the following, if any,  have you done in the past year?: Painted your face or wore national colours at a sports or public event")</f>
        <v>Which of the following, if any,  have you done in the past year?: Painted your face or wore national colours at a sports or public event</v>
      </c>
      <c r="E68" s="14" t="str">
        <f>HYPERLINK("#'Full Results'!A564", "564")</f>
        <v>564</v>
      </c>
      <c r="F68" t="s">
        <v>107</v>
      </c>
    </row>
    <row r="69" spans="3:6" x14ac:dyDescent="0.35">
      <c r="C69">
        <v>61</v>
      </c>
      <c r="D69" s="8" t="str">
        <f>HYPERLINK("#'Table 61'!A1", "Which of the following, if any,  have you done in the past year?: Sang the national anthem at a public event")</f>
        <v>Which of the following, if any,  have you done in the past year?: Sang the national anthem at a public event</v>
      </c>
      <c r="E69" s="14" t="str">
        <f>HYPERLINK("#'Full Results'!A571", "571")</f>
        <v>571</v>
      </c>
      <c r="F69" t="s">
        <v>107</v>
      </c>
    </row>
    <row r="70" spans="3:6" x14ac:dyDescent="0.35">
      <c r="C70">
        <v>62</v>
      </c>
      <c r="D70" s="8" t="str">
        <f>HYPERLINK("#'Table 62'!A1", "Which of the following, if any,  have you done in the past year?: Joined a street party or local celebration for a national occasion (e.g. Jubilee)")</f>
        <v>Which of the following, if any,  have you done in the past year?: Joined a street party or local celebration for a national occasion (e.g. Jubilee)</v>
      </c>
      <c r="E70" s="14" t="str">
        <f>HYPERLINK("#'Full Results'!A578", "578")</f>
        <v>578</v>
      </c>
      <c r="F70" t="s">
        <v>107</v>
      </c>
    </row>
    <row r="71" spans="3:6" x14ac:dyDescent="0.35">
      <c r="C71">
        <v>63</v>
      </c>
      <c r="D71" s="8" t="str">
        <f>HYPERLINK("#'Table 63'!A1", "Which of the following, if any,  have you done in the past year?: Corrected or defended something said negatively about the UK")</f>
        <v>Which of the following, if any,  have you done in the past year?: Corrected or defended something said negatively about the UK</v>
      </c>
      <c r="E71" s="14" t="str">
        <f>HYPERLINK("#'Full Results'!A585", "585")</f>
        <v>585</v>
      </c>
      <c r="F71" t="s">
        <v>107</v>
      </c>
    </row>
    <row r="72" spans="3:6" x14ac:dyDescent="0.35">
      <c r="C72">
        <v>64</v>
      </c>
      <c r="D72" s="8" t="str">
        <f>HYPERLINK("#'Table 64'!A1", "Which of the following, if any,  have you done in the past year?: Worn something with a  UK-wide national symbol (e.g. Union Jack, poppy, national colours)")</f>
        <v>Which of the following, if any,  have you done in the past year?: Worn something with a  UK-wide national symbol (e.g. Union Jack, poppy, national colours)</v>
      </c>
      <c r="E72" s="14" t="str">
        <f>HYPERLINK("#'Full Results'!A592", "592")</f>
        <v>592</v>
      </c>
      <c r="F72" t="s">
        <v>107</v>
      </c>
    </row>
    <row r="73" spans="3:6" x14ac:dyDescent="0.35">
      <c r="C73">
        <v>65</v>
      </c>
      <c r="D73" s="8" t="str">
        <f>HYPERLINK("#'Table 65'!A1", "Which of the following, if any,  have you done in the past year?: Worn something with a symbol of my UK nation (e.g. the Scottish Saltire, St George’s Cross, Red Dragon of Wales, flag of Northern Ireland)")</f>
        <v>Which of the following, if any,  have you done in the past year?: Worn something with a symbol of my UK nation (e.g. the Scottish Saltire, St George’s Cross, Red Dragon of Wales, flag of Northern Ireland)</v>
      </c>
      <c r="E73" s="14" t="str">
        <f>HYPERLINK("#'Full Results'!A599", "599")</f>
        <v>599</v>
      </c>
      <c r="F73" t="s">
        <v>107</v>
      </c>
    </row>
    <row r="74" spans="3:6" x14ac:dyDescent="0.35">
      <c r="C74">
        <v>66</v>
      </c>
      <c r="D74" s="8" t="str">
        <f>HYPERLINK("#'Table 66'!A1", "Grid Summary: Do you like these kinds of major events?")</f>
        <v>Grid Summary: Do you like these kinds of major events?</v>
      </c>
      <c r="E74" s="7"/>
      <c r="F74" t="s">
        <v>107</v>
      </c>
    </row>
    <row r="75" spans="3:6" x14ac:dyDescent="0.35">
      <c r="C75">
        <v>67</v>
      </c>
      <c r="D75" s="8" t="str">
        <f>HYPERLINK("#'Table 67'!A1", "Do you like these kinds of major events?: Royal Events or state occasions  (e.g. Coronation, Royal Weddings, Jubilee celebrations)")</f>
        <v>Do you like these kinds of major events?: Royal Events or state occasions  (e.g. Coronation, Royal Weddings, Jubilee celebrations)</v>
      </c>
      <c r="E75" s="14" t="str">
        <f>HYPERLINK("#'Full Results'!A606", "606")</f>
        <v>606</v>
      </c>
      <c r="F75" t="s">
        <v>107</v>
      </c>
    </row>
    <row r="76" spans="3:6" x14ac:dyDescent="0.35">
      <c r="C76">
        <v>68</v>
      </c>
      <c r="D76" s="8" t="str">
        <f>HYPERLINK("#'Table 68'!A1", "Do you like these kinds of major events?: Major Sporting Events (e.g. FA Cup Final, Wimbledon or the Commonwealth Games)")</f>
        <v>Do you like these kinds of major events?: Major Sporting Events (e.g. FA Cup Final, Wimbledon or the Commonwealth Games)</v>
      </c>
      <c r="E76" s="14" t="str">
        <f>HYPERLINK("#'Full Results'!A614", "614")</f>
        <v>614</v>
      </c>
      <c r="F76" t="s">
        <v>107</v>
      </c>
    </row>
    <row r="77" spans="3:6" x14ac:dyDescent="0.35">
      <c r="C77">
        <v>69</v>
      </c>
      <c r="D77" s="8" t="str">
        <f>HYPERLINK("#'Table 69'!A1", "Do you like these kinds of major events?: Music Events (e.g. Glastonbury festival, Green Man Festival)")</f>
        <v>Do you like these kinds of major events?: Music Events (e.g. Glastonbury festival, Green Man Festival)</v>
      </c>
      <c r="E77" s="14" t="str">
        <f>HYPERLINK("#'Full Results'!A622", "622")</f>
        <v>622</v>
      </c>
      <c r="F77" t="s">
        <v>107</v>
      </c>
    </row>
    <row r="78" spans="3:6" x14ac:dyDescent="0.35">
      <c r="C78">
        <v>70</v>
      </c>
      <c r="D78" s="8" t="str">
        <f>HYPERLINK("#'Table 70'!A1", "Do you like these kinds of major events?: Military Events (e.g. Trooping the Colour, Royal Edinburgh Military Tattoo)")</f>
        <v>Do you like these kinds of major events?: Military Events (e.g. Trooping the Colour, Royal Edinburgh Military Tattoo)</v>
      </c>
      <c r="E78" s="14" t="str">
        <f>HYPERLINK("#'Full Results'!A630", "630")</f>
        <v>630</v>
      </c>
      <c r="F78" t="s">
        <v>107</v>
      </c>
    </row>
    <row r="79" spans="3:6" x14ac:dyDescent="0.35">
      <c r="C79">
        <v>71</v>
      </c>
      <c r="D79" s="8" t="str">
        <f>HYPERLINK("#'Table 71'!A1", "Do you like these kinds of major events?: Cultural Festivals (e.g. UK City of Culture, Notting Hill Carnival, Edinburgh Festival Fringe)")</f>
        <v>Do you like these kinds of major events?: Cultural Festivals (e.g. UK City of Culture, Notting Hill Carnival, Edinburgh Festival Fringe)</v>
      </c>
      <c r="E79" s="14" t="str">
        <f>HYPERLINK("#'Full Results'!A638", "638")</f>
        <v>638</v>
      </c>
      <c r="F79" t="s">
        <v>107</v>
      </c>
    </row>
    <row r="80" spans="3:6" x14ac:dyDescent="0.35">
      <c r="C80">
        <v>72</v>
      </c>
      <c r="D80" s="8" t="str">
        <f>HYPERLINK("#'Table 72'!A1", "Do you like these kinds of major events?: Commemorative Events (e.g. Remembrance Sunday, VE Day anniversaries)")</f>
        <v>Do you like these kinds of major events?: Commemorative Events (e.g. Remembrance Sunday, VE Day anniversaries)</v>
      </c>
      <c r="E80" s="14" t="str">
        <f>HYPERLINK("#'Full Results'!A646", "646")</f>
        <v>646</v>
      </c>
      <c r="F80" t="s">
        <v>107</v>
      </c>
    </row>
    <row r="81" spans="3:6" x14ac:dyDescent="0.35">
      <c r="C81">
        <v>73</v>
      </c>
      <c r="D81" s="8" t="str">
        <f>HYPERLINK("#'Table 73'!A1", "Do you like these kinds of major events?: Public Ceremonies (e.g. Hogmanay, New Years Eve Fireworks, Bonfire Night)")</f>
        <v>Do you like these kinds of major events?: Public Ceremonies (e.g. Hogmanay, New Years Eve Fireworks, Bonfire Night)</v>
      </c>
      <c r="E81" s="14" t="str">
        <f>HYPERLINK("#'Full Results'!A654", "654")</f>
        <v>654</v>
      </c>
      <c r="F81" t="s">
        <v>107</v>
      </c>
    </row>
    <row r="82" spans="3:6" x14ac:dyDescent="0.35">
      <c r="C82">
        <v>74</v>
      </c>
      <c r="D82" s="8" t="str">
        <f>HYPERLINK("#'Table 74'!A1", "Do you like these kinds of major events?: Social and Identity Celebrations (e.g. Pride Parades, St Patrick’s Day, St. George’s Day, St. David’s Day, St. Andrew’s Day)")</f>
        <v>Do you like these kinds of major events?: Social and Identity Celebrations (e.g. Pride Parades, St Patrick’s Day, St. George’s Day, St. David’s Day, St. Andrew’s Day)</v>
      </c>
      <c r="E82" s="14" t="str">
        <f>HYPERLINK("#'Full Results'!A662", "662")</f>
        <v>662</v>
      </c>
      <c r="F82" t="s">
        <v>107</v>
      </c>
    </row>
    <row r="83" spans="3:6" x14ac:dyDescent="0.35">
      <c r="C83">
        <v>75</v>
      </c>
      <c r="D83" s="8" t="str">
        <f>HYPERLINK("#'Table 75'!A1", "Grid Summary: Thinking about major events hosted in the UK like the 2012 Olympics, the Platinum Jubilee, Eurovision 2023, Edinburgh Festival or Glastonbury, to what extent do the following statements apply to you?")</f>
        <v>Grid Summary: Thinking about major events hosted in the UK like the 2012 Olympics, the Platinum Jubilee, Eurovision 2023, Edinburgh Festival or Glastonbury, to what extent do the following statements apply to you?</v>
      </c>
      <c r="E83" s="7"/>
      <c r="F83" t="s">
        <v>107</v>
      </c>
    </row>
    <row r="84" spans="3:6" x14ac:dyDescent="0.35">
      <c r="C84">
        <v>76</v>
      </c>
      <c r="D84" s="8" t="str">
        <f>HYPERLINK("#'Table 76'!A1", "Thinking about major events hosted in the UK like the 2012 Olympics, the Platinum Jubilee, Eurovision 2023, Edinburgh Festival or Glastonbury, to what extent do the following statements apply to you?: I enjoy events more when they bring people ac...")</f>
        <v>Thinking about major events hosted in the UK like the 2012 Olympics, the Platinum Jubilee, Eurovision 2023, Edinburgh Festival or Glastonbury, to what extent do the following statements apply to you?: I enjoy events more when they bring people ac...</v>
      </c>
      <c r="E84" s="14" t="str">
        <f>HYPERLINK("#'Full Results'!A670", "670")</f>
        <v>670</v>
      </c>
      <c r="F84" t="s">
        <v>107</v>
      </c>
    </row>
    <row r="85" spans="3:6" x14ac:dyDescent="0.35">
      <c r="C85">
        <v>77</v>
      </c>
      <c r="D85" s="8" t="str">
        <f>HYPERLINK("#'Table 77'!A1", "Thinking about major events hosted in the UK like the 2012 Olympics, the Platinum Jubilee, Eurovision 2023, Edinburgh Festival or Glastonbury, to what extent do the following statements apply to you?: I enjoy events more when I can take part in s...")</f>
        <v>Thinking about major events hosted in the UK like the 2012 Olympics, the Platinum Jubilee, Eurovision 2023, Edinburgh Festival or Glastonbury, to what extent do the following statements apply to you?: I enjoy events more when I can take part in s...</v>
      </c>
      <c r="E85" s="14" t="str">
        <f>HYPERLINK("#'Full Results'!A677", "677")</f>
        <v>677</v>
      </c>
      <c r="F85" t="s">
        <v>107</v>
      </c>
    </row>
    <row r="86" spans="3:6" x14ac:dyDescent="0.35">
      <c r="C86">
        <v>78</v>
      </c>
      <c r="D86" s="8" t="str">
        <f>HYPERLINK("#'Table 78'!A1", "Thinking about major events hosted in the UK like the 2012 Olympics, the Platinum Jubilee, Eurovision 2023, Edinburgh Festival or Glastonbury, to what extent do the following statements apply to you?: I enjoy events more when they feel personally...")</f>
        <v>Thinking about major events hosted in the UK like the 2012 Olympics, the Platinum Jubilee, Eurovision 2023, Edinburgh Festival or Glastonbury, to what extent do the following statements apply to you?: I enjoy events more when they feel personally...</v>
      </c>
      <c r="E86" s="14" t="str">
        <f>HYPERLINK("#'Full Results'!A684", "684")</f>
        <v>684</v>
      </c>
      <c r="F86" t="s">
        <v>107</v>
      </c>
    </row>
    <row r="87" spans="3:6" x14ac:dyDescent="0.35">
      <c r="C87">
        <v>79</v>
      </c>
      <c r="D87" s="8" t="str">
        <f>HYPERLINK("#'Table 79'!A1", "Thinking about major events hosted in the UK like the 2012 Olympics, the Platinum Jubilee, Eurovision 2023, Edinburgh Festival or Glastonbury, to what extent do the following statements apply to you?: I enjoy events more when I can support a team...")</f>
        <v>Thinking about major events hosted in the UK like the 2012 Olympics, the Platinum Jubilee, Eurovision 2023, Edinburgh Festival or Glastonbury, to what extent do the following statements apply to you?: I enjoy events more when I can support a team...</v>
      </c>
      <c r="E87" s="14" t="str">
        <f>HYPERLINK("#'Full Results'!A691", "691")</f>
        <v>691</v>
      </c>
      <c r="F87" t="s">
        <v>107</v>
      </c>
    </row>
    <row r="88" spans="3:6" x14ac:dyDescent="0.35">
      <c r="C88">
        <v>80</v>
      </c>
      <c r="D88" s="8" t="str">
        <f>HYPERLINK("#'Table 80'!A1", "Thinking about major events hosted in the UK like the 2012 Olympics, the Platinum Jubilee, Eurovision 2023, Edinburgh Festival or Glastonbury, to what extent do the following statements apply to you?: I enjoy events more when they mark a rare or ...")</f>
        <v>Thinking about major events hosted in the UK like the 2012 Olympics, the Platinum Jubilee, Eurovision 2023, Edinburgh Festival or Glastonbury, to what extent do the following statements apply to you?: I enjoy events more when they mark a rare or ...</v>
      </c>
      <c r="E88" s="14" t="str">
        <f>HYPERLINK("#'Full Results'!A698", "698")</f>
        <v>698</v>
      </c>
      <c r="F88" t="s">
        <v>107</v>
      </c>
    </row>
    <row r="89" spans="3:6" x14ac:dyDescent="0.35">
      <c r="C89">
        <v>81</v>
      </c>
      <c r="D89" s="8" t="str">
        <f>HYPERLINK("#'Table 81'!A1", "Thinking about major events hosted in the UK like the 2012 Olympics, the Platinum Jubilee, Eurovision 2023, Edinburgh Festival or Glastonbury, to what extent do the following statements apply to you?: I enjoy events more when they honour the serv...")</f>
        <v>Thinking about major events hosted in the UK like the 2012 Olympics, the Platinum Jubilee, Eurovision 2023, Edinburgh Festival or Glastonbury, to what extent do the following statements apply to you?: I enjoy events more when they honour the serv...</v>
      </c>
      <c r="E89" s="14" t="str">
        <f>HYPERLINK("#'Full Results'!A705", "705")</f>
        <v>705</v>
      </c>
      <c r="F89" t="s">
        <v>107</v>
      </c>
    </row>
    <row r="90" spans="3:6" x14ac:dyDescent="0.35">
      <c r="C90">
        <v>82</v>
      </c>
      <c r="D90" s="8" t="str">
        <f>HYPERLINK("#'Table 82'!A1", "Thinking about major events hosted in the UK like the 2012 Olympics, the Platinum Jubilee, Eurovision 2023, Edinburgh Festival or Glastonbury, to what extent do the following statements apply to you?: I enjoy events more when there’s a strong sen...")</f>
        <v>Thinking about major events hosted in the UK like the 2012 Olympics, the Platinum Jubilee, Eurovision 2023, Edinburgh Festival or Glastonbury, to what extent do the following statements apply to you?: I enjoy events more when there’s a strong sen...</v>
      </c>
      <c r="E90" s="14" t="str">
        <f>HYPERLINK("#'Full Results'!A712", "712")</f>
        <v>712</v>
      </c>
      <c r="F90" t="s">
        <v>107</v>
      </c>
    </row>
    <row r="91" spans="3:6" x14ac:dyDescent="0.35">
      <c r="C91">
        <v>83</v>
      </c>
      <c r="D91" s="8" t="str">
        <f>HYPERLINK("#'Table 83'!A1", "Thinking about major events hosted in the UK like the 2012 Olympics, the Platinum Jubilee, Eurovision 2023, Edinburgh Festival or Glastonbury, to what extent do the following statements apply to you?: I enjoy events more when they showcase nation...")</f>
        <v>Thinking about major events hosted in the UK like the 2012 Olympics, the Platinum Jubilee, Eurovision 2023, Edinburgh Festival or Glastonbury, to what extent do the following statements apply to you?: I enjoy events more when they showcase nation...</v>
      </c>
      <c r="E91" s="14" t="str">
        <f>HYPERLINK("#'Full Results'!A719", "719")</f>
        <v>719</v>
      </c>
      <c r="F91" t="s">
        <v>107</v>
      </c>
    </row>
    <row r="92" spans="3:6" x14ac:dyDescent="0.35">
      <c r="C92">
        <v>84</v>
      </c>
      <c r="D92" s="8" t="str">
        <f>HYPERLINK("#'Table 84'!A1", "Grid Summary: Thinking about major events hosted in the UK like the 2012 Olympics, the Platinum Jubilee, Eurovision 2023, Edinburgh Festival or Glastonbury, to what extent do the following statements apply to you?")</f>
        <v>Grid Summary: Thinking about major events hosted in the UK like the 2012 Olympics, the Platinum Jubilee, Eurovision 2023, Edinburgh Festival or Glastonbury, to what extent do the following statements apply to you?</v>
      </c>
      <c r="E92" s="7"/>
      <c r="F92" t="s">
        <v>107</v>
      </c>
    </row>
    <row r="93" spans="3:6" x14ac:dyDescent="0.35">
      <c r="C93">
        <v>85</v>
      </c>
      <c r="D93" s="8" t="str">
        <f>HYPERLINK("#'Table 85'!A1", "Thinking about major events hosted in the UK like the 2012 Olympics, the Platinum Jubilee, Eurovision 2023, Edinburgh Festival or Glastonbury, to what extent do the following statements apply to you?: I enjoy events more when they celebrate diver...")</f>
        <v>Thinking about major events hosted in the UK like the 2012 Olympics, the Platinum Jubilee, Eurovision 2023, Edinburgh Festival or Glastonbury, to what extent do the following statements apply to you?: I enjoy events more when they celebrate diver...</v>
      </c>
      <c r="E93" s="14" t="str">
        <f>HYPERLINK("#'Full Results'!A726", "726")</f>
        <v>726</v>
      </c>
      <c r="F93" t="s">
        <v>107</v>
      </c>
    </row>
    <row r="94" spans="3:6" x14ac:dyDescent="0.35">
      <c r="C94">
        <v>86</v>
      </c>
      <c r="D94" s="8" t="str">
        <f>HYPERLINK("#'Table 86'!A1", "Thinking about major events hosted in the UK like the 2012 Olympics, the Platinum Jubilee, Eurovision 2023, Edinburgh Festival or Glastonbury, to what extent do the following statements apply to you?: I enjoy events more when they’re watched or f...")</f>
        <v>Thinking about major events hosted in the UK like the 2012 Olympics, the Platinum Jubilee, Eurovision 2023, Edinburgh Festival or Glastonbury, to what extent do the following statements apply to you?: I enjoy events more when they’re watched or f...</v>
      </c>
      <c r="E94" s="14" t="str">
        <f>HYPERLINK("#'Full Results'!A733", "733")</f>
        <v>733</v>
      </c>
      <c r="F94" t="s">
        <v>107</v>
      </c>
    </row>
    <row r="95" spans="3:6" x14ac:dyDescent="0.35">
      <c r="C95">
        <v>87</v>
      </c>
      <c r="D95" s="8" t="str">
        <f>HYPERLINK("#'Table 87'!A1", "Thinking about major events hosted in the UK like the 2012 Olympics, the Platinum Jubilee, Eurovision 2023, Edinburgh Festival or Glastonbury, to what extent do the following statements apply to you?: I enjoy events more when they include  music ...")</f>
        <v>Thinking about major events hosted in the UK like the 2012 Olympics, the Platinum Jubilee, Eurovision 2023, Edinburgh Festival or Glastonbury, to what extent do the following statements apply to you?: I enjoy events more when they include  music ...</v>
      </c>
      <c r="E95" s="14" t="str">
        <f>HYPERLINK("#'Full Results'!A740", "740")</f>
        <v>740</v>
      </c>
      <c r="F95" t="s">
        <v>107</v>
      </c>
    </row>
    <row r="96" spans="3:6" x14ac:dyDescent="0.35">
      <c r="C96">
        <v>88</v>
      </c>
      <c r="D96" s="8" t="str">
        <f>HYPERLINK("#'Table 88'!A1", "Thinking about major events hosted in the UK like the 2012 Olympics, the Platinum Jubilee, Eurovision 2023, Edinburgh Festival or Glastonbury, to what extent do the following statements apply to you?: I enjoy events more when they are broadcast l...")</f>
        <v>Thinking about major events hosted in the UK like the 2012 Olympics, the Platinum Jubilee, Eurovision 2023, Edinburgh Festival or Glastonbury, to what extent do the following statements apply to you?: I enjoy events more when they are broadcast l...</v>
      </c>
      <c r="E96" s="14" t="str">
        <f>HYPERLINK("#'Full Results'!A747", "747")</f>
        <v>747</v>
      </c>
      <c r="F96" t="s">
        <v>107</v>
      </c>
    </row>
    <row r="97" spans="3:6" x14ac:dyDescent="0.35">
      <c r="C97">
        <v>89</v>
      </c>
      <c r="D97" s="8" t="str">
        <f>HYPERLINK("#'Table 89'!A1", "Thinking about major events hosted in the UK like the 2012 Olympics, the Platinum Jubilee, Eurovision 2023, Edinburgh Festival or Glastonbury, to what extent do the following statements apply to you?: I enjoy events more when they include opportu...")</f>
        <v>Thinking about major events hosted in the UK like the 2012 Olympics, the Platinum Jubilee, Eurovision 2023, Edinburgh Festival or Glastonbury, to what extent do the following statements apply to you?: I enjoy events more when they include opportu...</v>
      </c>
      <c r="E97" s="14" t="str">
        <f>HYPERLINK("#'Full Results'!A754", "754")</f>
        <v>754</v>
      </c>
      <c r="F97" t="s">
        <v>107</v>
      </c>
    </row>
    <row r="98" spans="3:6" x14ac:dyDescent="0.35">
      <c r="C98">
        <v>90</v>
      </c>
      <c r="D98" s="8" t="str">
        <f>HYPERLINK("#'Table 90'!A1", "Thinking about major events hosted in the UK like the 2012 Olympics, the Platinum Jubilee, Eurovision 2023, Edinburgh Festival or Glastonbury, to what extent do the following statements apply to you?: I enjoy events more when they help support go...")</f>
        <v>Thinking about major events hosted in the UK like the 2012 Olympics, the Platinum Jubilee, Eurovision 2023, Edinburgh Festival or Glastonbury, to what extent do the following statements apply to you?: I enjoy events more when they help support go...</v>
      </c>
      <c r="E98" s="14" t="str">
        <f>HYPERLINK("#'Full Results'!A761", "761")</f>
        <v>761</v>
      </c>
      <c r="F98" t="s">
        <v>107</v>
      </c>
    </row>
    <row r="99" spans="3:6" x14ac:dyDescent="0.35">
      <c r="C99">
        <v>91</v>
      </c>
      <c r="D99" s="8" t="str">
        <f>HYPERLINK("#'Table 91'!A1", "Thinking about major events hosted in the UK like the 2012 Olympics, the Platinum Jubilee, Eurovision 2023, Edinburgh Festival or Glastonbury, to what extent do the following statements apply to you?: I enjoy events more when they focus on the fu...")</f>
        <v>Thinking about major events hosted in the UK like the 2012 Olympics, the Platinum Jubilee, Eurovision 2023, Edinburgh Festival or Glastonbury, to what extent do the following statements apply to you?: I enjoy events more when they focus on the fu...</v>
      </c>
      <c r="E99" s="14" t="str">
        <f>HYPERLINK("#'Full Results'!A768", "768")</f>
        <v>768</v>
      </c>
      <c r="F99" t="s">
        <v>107</v>
      </c>
    </row>
    <row r="100" spans="3:6" x14ac:dyDescent="0.35">
      <c r="C100">
        <v>92</v>
      </c>
      <c r="D100" s="8" t="str">
        <f>HYPERLINK("#'Table 92'!A1", "Thinking about major events hosted in the UK like the 2012 Olympics, the Platinum Jubilee, Eurovision 2023, Edinburgh Festival or Glastonbury, to what extent do the following statements apply to you?: I enjoy events more when they are new or one-...")</f>
        <v>Thinking about major events hosted in the UK like the 2012 Olympics, the Platinum Jubilee, Eurovision 2023, Edinburgh Festival or Glastonbury, to what extent do the following statements apply to you?: I enjoy events more when they are new or one-...</v>
      </c>
      <c r="E100" s="14" t="str">
        <f>HYPERLINK("#'Full Results'!A775", "775")</f>
        <v>775</v>
      </c>
      <c r="F100" t="s">
        <v>107</v>
      </c>
    </row>
    <row r="101" spans="3:6" x14ac:dyDescent="0.35">
      <c r="C101">
        <v>93</v>
      </c>
      <c r="D101" s="8" t="str">
        <f>HYPERLINK("#'Table 93'!A1", "Grid Summary: Thinking about major national events hosted in the UK like the 2012 Olympics, the Platinum Jubilee, Eurovision 2023, Edinburgh Festival or Glastonbury, to what extent do you agree or disagree with the following statements?")</f>
        <v>Grid Summary: Thinking about major national events hosted in the UK like the 2012 Olympics, the Platinum Jubilee, Eurovision 2023, Edinburgh Festival or Glastonbury, to what extent do you agree or disagree with the following statements?</v>
      </c>
      <c r="E101" s="7"/>
      <c r="F101" t="s">
        <v>107</v>
      </c>
    </row>
    <row r="102" spans="3:6" x14ac:dyDescent="0.35">
      <c r="C102">
        <v>94</v>
      </c>
      <c r="D102" s="8" t="str">
        <f>HYPERLINK("#'Table 94'!A1", "Thinking about major national events hosted in the UK like the 2012 Olympics, the Platinum Jubilee, Eurovision 2023, Edinburgh Festival or Glastonbury, to what extent do you agree or disagree with the following statements?: These events remind me...")</f>
        <v>Thinking about major national events hosted in the UK like the 2012 Olympics, the Platinum Jubilee, Eurovision 2023, Edinburgh Festival or Glastonbury, to what extent do you agree or disagree with the following statements?: These events remind me...</v>
      </c>
      <c r="E102" s="14" t="str">
        <f>HYPERLINK("#'Full Results'!A782", "782")</f>
        <v>782</v>
      </c>
      <c r="F102" t="s">
        <v>107</v>
      </c>
    </row>
    <row r="103" spans="3:6" x14ac:dyDescent="0.35">
      <c r="C103">
        <v>95</v>
      </c>
      <c r="D103" s="8" t="str">
        <f>HYPERLINK("#'Table 95'!A1", "Thinking about major national events hosted in the UK like the 2012 Olympics, the Platinum Jubilee, Eurovision 2023, Edinburgh Festival or Glastonbury, to what extent do you agree or disagree with the following statements?: Hosting these events i...")</f>
        <v>Thinking about major national events hosted in the UK like the 2012 Olympics, the Platinum Jubilee, Eurovision 2023, Edinburgh Festival or Glastonbury, to what extent do you agree or disagree with the following statements?: Hosting these events i...</v>
      </c>
      <c r="E103" s="14" t="str">
        <f>HYPERLINK("#'Full Results'!A794", "794")</f>
        <v>794</v>
      </c>
      <c r="F103" t="s">
        <v>107</v>
      </c>
    </row>
    <row r="104" spans="3:6" x14ac:dyDescent="0.35">
      <c r="C104">
        <v>96</v>
      </c>
      <c r="D104" s="8" t="str">
        <f>HYPERLINK("#'Table 96'!A1", "Thinking about major national events hosted in the UK like the 2012 Olympics, the Platinum Jubilee, Eurovision 2023, Edinburgh Festival or Glastonbury, to what extent do you agree or disagree with the following statements?: These events make me f...")</f>
        <v>Thinking about major national events hosted in the UK like the 2012 Olympics, the Platinum Jubilee, Eurovision 2023, Edinburgh Festival or Glastonbury, to what extent do you agree or disagree with the following statements?: These events make me f...</v>
      </c>
      <c r="E104" s="14" t="str">
        <f>HYPERLINK("#'Full Results'!A806", "806")</f>
        <v>806</v>
      </c>
      <c r="F104" t="s">
        <v>107</v>
      </c>
    </row>
    <row r="105" spans="3:6" x14ac:dyDescent="0.35">
      <c r="C105">
        <v>97</v>
      </c>
      <c r="D105" s="8" t="str">
        <f>HYPERLINK("#'Table 97'!A1", "Thinking about major national events hosted in the UK like the 2012 Olympics, the Platinum Jubilee, Eurovision 2023, Edinburgh Festival or Glastonbury, to what extent do you agree or disagree with the following statements?: These events make me f...")</f>
        <v>Thinking about major national events hosted in the UK like the 2012 Olympics, the Platinum Jubilee, Eurovision 2023, Edinburgh Festival or Glastonbury, to what extent do you agree or disagree with the following statements?: These events make me f...</v>
      </c>
      <c r="E105" s="14" t="str">
        <f>HYPERLINK("#'Full Results'!A818", "818")</f>
        <v>818</v>
      </c>
      <c r="F105" t="s">
        <v>107</v>
      </c>
    </row>
    <row r="106" spans="3:6" x14ac:dyDescent="0.35">
      <c r="C106">
        <v>98</v>
      </c>
      <c r="D106" s="8" t="str">
        <f>HYPERLINK("#'Table 98'!A1", "Thinking about major national events hosted in the UK like the 2012 Olympics, the Platinum Jubilee, Eurovision 2023, Edinburgh Festival or Glastonbury, to what extent do you agree or disagree with the following statements?: These events feel dist...")</f>
        <v>Thinking about major national events hosted in the UK like the 2012 Olympics, the Platinum Jubilee, Eurovision 2023, Edinburgh Festival or Glastonbury, to what extent do you agree or disagree with the following statements?: These events feel dist...</v>
      </c>
      <c r="E106" s="14" t="str">
        <f>HYPERLINK("#'Full Results'!A830", "830")</f>
        <v>830</v>
      </c>
      <c r="F106" t="s">
        <v>107</v>
      </c>
    </row>
    <row r="107" spans="3:6" x14ac:dyDescent="0.35">
      <c r="C107">
        <v>99</v>
      </c>
      <c r="D107" s="8" t="str">
        <f>HYPERLINK("#'Table 99'!A1", "Thinking about major national events hosted in the UK like the 2012 Olympics, the Platinum Jubilee, Eurovision 2023, Edinburgh Festival or Glastonbury, to what extent do you agree or disagree with the following statements?: These events often fee...")</f>
        <v>Thinking about major national events hosted in the UK like the 2012 Olympics, the Platinum Jubilee, Eurovision 2023, Edinburgh Festival or Glastonbury, to what extent do you agree or disagree with the following statements?: These events often fee...</v>
      </c>
      <c r="E107" s="14" t="str">
        <f>HYPERLINK("#'Full Results'!A842", "842")</f>
        <v>842</v>
      </c>
      <c r="F107" t="s">
        <v>107</v>
      </c>
    </row>
    <row r="108" spans="3:6" x14ac:dyDescent="0.35">
      <c r="C108">
        <v>100</v>
      </c>
      <c r="D108" s="8" t="str">
        <f>HYPERLINK("#'Table 100'!A1", "Thinking about major national events hosted in the UK like the 2012 Olympics, the Platinum Jubilee, Eurovision 2023, Edinburgh Festival or Glastonbury, to what extent do you agree or disagree with the following statements?: These events distract ...")</f>
        <v>Thinking about major national events hosted in the UK like the 2012 Olympics, the Platinum Jubilee, Eurovision 2023, Edinburgh Festival or Glastonbury, to what extent do you agree or disagree with the following statements?: These events distract ...</v>
      </c>
      <c r="E108" s="14" t="str">
        <f>HYPERLINK("#'Full Results'!A854", "854")</f>
        <v>854</v>
      </c>
      <c r="F108" t="s">
        <v>107</v>
      </c>
    </row>
    <row r="109" spans="3:6" x14ac:dyDescent="0.35">
      <c r="C109">
        <v>101</v>
      </c>
      <c r="D109" s="8" t="str">
        <f>HYPERLINK("#'Table 101'!A1", "Which of the following types of UK-hosted events, if any, make you feel proud to live in the UK? Select all that apply")</f>
        <v>Which of the following types of UK-hosted events, if any, make you feel proud to live in the UK? Select all that apply</v>
      </c>
      <c r="E109" s="14" t="str">
        <f>HYPERLINK("#'Full Results'!A866", "866")</f>
        <v>866</v>
      </c>
      <c r="F109" t="s">
        <v>107</v>
      </c>
    </row>
    <row r="110" spans="3:6" x14ac:dyDescent="0.35">
      <c r="C110">
        <v>102</v>
      </c>
      <c r="D110" s="8" t="str">
        <f>HYPERLINK("#'Table 102'!A1", "Grid Summary: Thinking about how you felt while watching the content, to what extent did you experience each of the following emotions?")</f>
        <v>Grid Summary: Thinking about how you felt while watching the content, to what extent did you experience each of the following emotions?</v>
      </c>
      <c r="E110" s="7"/>
      <c r="F110" t="s">
        <v>627</v>
      </c>
    </row>
    <row r="111" spans="3:6" x14ac:dyDescent="0.35">
      <c r="C111">
        <v>103</v>
      </c>
      <c r="D111" s="8" t="str">
        <f>HYPERLINK("#'Table 103'!A1", "Thinking about how you felt while watching the content, to what extent did you experience each of the following emotions?: Inspired")</f>
        <v>Thinking about how you felt while watching the content, to what extent did you experience each of the following emotions?: Inspired</v>
      </c>
      <c r="E111" s="14" t="str">
        <f>HYPERLINK("#'Full Results'!A879", "879")</f>
        <v>879</v>
      </c>
      <c r="F111" t="s">
        <v>627</v>
      </c>
    </row>
    <row r="112" spans="3:6" x14ac:dyDescent="0.35">
      <c r="C112">
        <v>104</v>
      </c>
      <c r="D112" s="8" t="str">
        <f>HYPERLINK("#'Table 104'!A1", "Thinking about how you felt while watching the content, to what extent did you experience each of the following emotions?: Proud")</f>
        <v>Thinking about how you felt while watching the content, to what extent did you experience each of the following emotions?: Proud</v>
      </c>
      <c r="E112" s="14" t="str">
        <f>HYPERLINK("#'Full Results'!A888", "888")</f>
        <v>888</v>
      </c>
      <c r="F112" t="s">
        <v>627</v>
      </c>
    </row>
    <row r="113" spans="3:6" x14ac:dyDescent="0.35">
      <c r="C113">
        <v>105</v>
      </c>
      <c r="D113" s="8" t="str">
        <f>HYPERLINK("#'Table 105'!A1", "Thinking about how you felt while watching the content, to what extent did you experience each of the following emotions?: Joyful")</f>
        <v>Thinking about how you felt while watching the content, to what extent did you experience each of the following emotions?: Joyful</v>
      </c>
      <c r="E113" s="14" t="str">
        <f>HYPERLINK("#'Full Results'!A897", "897")</f>
        <v>897</v>
      </c>
      <c r="F113" t="s">
        <v>627</v>
      </c>
    </row>
    <row r="114" spans="3:6" x14ac:dyDescent="0.35">
      <c r="C114">
        <v>106</v>
      </c>
      <c r="D114" s="8" t="str">
        <f>HYPERLINK("#'Table 106'!A1", "Thinking about how you felt while watching the content, to what extent did you experience each of the following emotions?: Hopeful")</f>
        <v>Thinking about how you felt while watching the content, to what extent did you experience each of the following emotions?: Hopeful</v>
      </c>
      <c r="E114" s="14" t="str">
        <f>HYPERLINK("#'Full Results'!A906", "906")</f>
        <v>906</v>
      </c>
      <c r="F114" t="s">
        <v>627</v>
      </c>
    </row>
    <row r="115" spans="3:6" x14ac:dyDescent="0.35">
      <c r="C115">
        <v>107</v>
      </c>
      <c r="D115" s="8" t="str">
        <f>HYPERLINK("#'Table 107'!A1", "Thinking about how you felt while watching the content, to what extent did you experience each of the following emotions?: Interested")</f>
        <v>Thinking about how you felt while watching the content, to what extent did you experience each of the following emotions?: Interested</v>
      </c>
      <c r="E115" s="14" t="str">
        <f>HYPERLINK("#'Full Results'!A915", "915")</f>
        <v>915</v>
      </c>
      <c r="F115" t="s">
        <v>627</v>
      </c>
    </row>
    <row r="116" spans="3:6" x14ac:dyDescent="0.35">
      <c r="C116">
        <v>108</v>
      </c>
      <c r="D116" s="8" t="str">
        <f>HYPERLINK("#'Table 108'!A1", "Thinking about how you felt while watching the content, to what extent did you experience each of the following emotions?: Connected")</f>
        <v>Thinking about how you felt while watching the content, to what extent did you experience each of the following emotions?: Connected</v>
      </c>
      <c r="E116" s="14" t="str">
        <f>HYPERLINK("#'Full Results'!A924", "924")</f>
        <v>924</v>
      </c>
      <c r="F116" t="s">
        <v>627</v>
      </c>
    </row>
    <row r="117" spans="3:6" x14ac:dyDescent="0.35">
      <c r="C117">
        <v>109</v>
      </c>
      <c r="D117" s="8" t="str">
        <f>HYPERLINK("#'Table 109'!A1", "Thinking about how you felt while watching the content, to what extent did you experience each of the following emotions?: Annoyed")</f>
        <v>Thinking about how you felt while watching the content, to what extent did you experience each of the following emotions?: Annoyed</v>
      </c>
      <c r="E117" s="14" t="str">
        <f>HYPERLINK("#'Full Results'!A933", "933")</f>
        <v>933</v>
      </c>
      <c r="F117" t="s">
        <v>627</v>
      </c>
    </row>
    <row r="118" spans="3:6" x14ac:dyDescent="0.35">
      <c r="C118">
        <v>110</v>
      </c>
      <c r="D118" s="8" t="str">
        <f>HYPERLINK("#'Table 110'!A1", "Thinking about how you felt while watching the content, to what extent did you experience each of the following emotions?: Bored")</f>
        <v>Thinking about how you felt while watching the content, to what extent did you experience each of the following emotions?: Bored</v>
      </c>
      <c r="E118" s="14" t="str">
        <f>HYPERLINK("#'Full Results'!A942", "942")</f>
        <v>942</v>
      </c>
      <c r="F118" t="s">
        <v>627</v>
      </c>
    </row>
    <row r="119" spans="3:6" x14ac:dyDescent="0.35">
      <c r="C119">
        <v>111</v>
      </c>
      <c r="D119" s="8" t="str">
        <f>HYPERLINK("#'Table 111'!A1", "Thinking about how you felt while watching the content, to what extent did you experience each of the following emotions?: Indifferent")</f>
        <v>Thinking about how you felt while watching the content, to what extent did you experience each of the following emotions?: Indifferent</v>
      </c>
      <c r="E119" s="14" t="str">
        <f>HYPERLINK("#'Full Results'!A951", "951")</f>
        <v>951</v>
      </c>
      <c r="F119" t="s">
        <v>627</v>
      </c>
    </row>
    <row r="120" spans="3:6" x14ac:dyDescent="0.35">
      <c r="C120">
        <v>112</v>
      </c>
      <c r="D120" s="8" t="str">
        <f>HYPERLINK("#'Table 112'!A1", "Thinking about how you felt while watching the content, to what extent did you experience each of the following emotions?: Ashamed")</f>
        <v>Thinking about how you felt while watching the content, to what extent did you experience each of the following emotions?: Ashamed</v>
      </c>
      <c r="E120" s="14" t="str">
        <f>HYPERLINK("#'Full Results'!A960", "960")</f>
        <v>960</v>
      </c>
      <c r="F120" t="s">
        <v>627</v>
      </c>
    </row>
    <row r="121" spans="3:6" x14ac:dyDescent="0.35">
      <c r="C121">
        <v>113</v>
      </c>
      <c r="D121" s="8" t="str">
        <f>HYPERLINK("#'Table 113'!A1", "Grid Summary: Thinking about how you felt while watching the content, to what extent did you experience each of the following emotions?")</f>
        <v>Grid Summary: Thinking about how you felt while watching the content, to what extent did you experience each of the following emotions?</v>
      </c>
      <c r="E121" s="7"/>
      <c r="F121" t="s">
        <v>629</v>
      </c>
    </row>
    <row r="122" spans="3:6" x14ac:dyDescent="0.35">
      <c r="C122">
        <v>114</v>
      </c>
      <c r="D122" s="8" t="str">
        <f>HYPERLINK("#'Table 114'!A1", "Thinking about how you felt while watching the content, to what extent did you experience each of the following emotions?: Inspired")</f>
        <v>Thinking about how you felt while watching the content, to what extent did you experience each of the following emotions?: Inspired</v>
      </c>
      <c r="E122" s="14" t="str">
        <f>HYPERLINK("#'Full Results'!A969", "969")</f>
        <v>969</v>
      </c>
      <c r="F122" t="s">
        <v>629</v>
      </c>
    </row>
    <row r="123" spans="3:6" x14ac:dyDescent="0.35">
      <c r="C123">
        <v>115</v>
      </c>
      <c r="D123" s="8" t="str">
        <f>HYPERLINK("#'Table 115'!A1", "Thinking about how you felt while watching the content, to what extent did you experience each of the following emotions?: Proud")</f>
        <v>Thinking about how you felt while watching the content, to what extent did you experience each of the following emotions?: Proud</v>
      </c>
      <c r="E123" s="14" t="str">
        <f>HYPERLINK("#'Full Results'!A978", "978")</f>
        <v>978</v>
      </c>
      <c r="F123" t="s">
        <v>629</v>
      </c>
    </row>
    <row r="124" spans="3:6" x14ac:dyDescent="0.35">
      <c r="C124">
        <v>116</v>
      </c>
      <c r="D124" s="8" t="str">
        <f>HYPERLINK("#'Table 116'!A1", "Thinking about how you felt while watching the content, to what extent did you experience each of the following emotions?: Joyful")</f>
        <v>Thinking about how you felt while watching the content, to what extent did you experience each of the following emotions?: Joyful</v>
      </c>
      <c r="E124" s="14" t="str">
        <f>HYPERLINK("#'Full Results'!A987", "987")</f>
        <v>987</v>
      </c>
      <c r="F124" t="s">
        <v>629</v>
      </c>
    </row>
    <row r="125" spans="3:6" x14ac:dyDescent="0.35">
      <c r="C125">
        <v>117</v>
      </c>
      <c r="D125" s="8" t="str">
        <f>HYPERLINK("#'Table 117'!A1", "Thinking about how you felt while watching the content, to what extent did you experience each of the following emotions?: Hopeful")</f>
        <v>Thinking about how you felt while watching the content, to what extent did you experience each of the following emotions?: Hopeful</v>
      </c>
      <c r="E125" s="14" t="str">
        <f>HYPERLINK("#'Full Results'!A996", "996")</f>
        <v>996</v>
      </c>
      <c r="F125" t="s">
        <v>629</v>
      </c>
    </row>
    <row r="126" spans="3:6" x14ac:dyDescent="0.35">
      <c r="C126">
        <v>118</v>
      </c>
      <c r="D126" s="8" t="str">
        <f>HYPERLINK("#'Table 118'!A1", "Thinking about how you felt while watching the content, to what extent did you experience each of the following emotions?: Interested")</f>
        <v>Thinking about how you felt while watching the content, to what extent did you experience each of the following emotions?: Interested</v>
      </c>
      <c r="E126" s="14" t="str">
        <f>HYPERLINK("#'Full Results'!A1005", "1005")</f>
        <v>1005</v>
      </c>
      <c r="F126" t="s">
        <v>629</v>
      </c>
    </row>
    <row r="127" spans="3:6" x14ac:dyDescent="0.35">
      <c r="C127">
        <v>119</v>
      </c>
      <c r="D127" s="8" t="str">
        <f>HYPERLINK("#'Table 119'!A1", "Thinking about how you felt while watching the content, to what extent did you experience each of the following emotions?: Connected")</f>
        <v>Thinking about how you felt while watching the content, to what extent did you experience each of the following emotions?: Connected</v>
      </c>
      <c r="E127" s="14" t="str">
        <f>HYPERLINK("#'Full Results'!A1014", "1014")</f>
        <v>1014</v>
      </c>
      <c r="F127" t="s">
        <v>629</v>
      </c>
    </row>
    <row r="128" spans="3:6" x14ac:dyDescent="0.35">
      <c r="C128">
        <v>120</v>
      </c>
      <c r="D128" s="8" t="str">
        <f>HYPERLINK("#'Table 120'!A1", "Thinking about how you felt while watching the content, to what extent did you experience each of the following emotions?: Annoyed")</f>
        <v>Thinking about how you felt while watching the content, to what extent did you experience each of the following emotions?: Annoyed</v>
      </c>
      <c r="E128" s="14" t="str">
        <f>HYPERLINK("#'Full Results'!A1023", "1023")</f>
        <v>1023</v>
      </c>
      <c r="F128" t="s">
        <v>629</v>
      </c>
    </row>
    <row r="129" spans="3:6" x14ac:dyDescent="0.35">
      <c r="C129">
        <v>121</v>
      </c>
      <c r="D129" s="8" t="str">
        <f>HYPERLINK("#'Table 121'!A1", "Thinking about how you felt while watching the content, to what extent did you experience each of the following emotions?: Bored")</f>
        <v>Thinking about how you felt while watching the content, to what extent did you experience each of the following emotions?: Bored</v>
      </c>
      <c r="E129" s="14" t="str">
        <f>HYPERLINK("#'Full Results'!A1032", "1032")</f>
        <v>1032</v>
      </c>
      <c r="F129" t="s">
        <v>629</v>
      </c>
    </row>
    <row r="130" spans="3:6" x14ac:dyDescent="0.35">
      <c r="C130">
        <v>122</v>
      </c>
      <c r="D130" s="8" t="str">
        <f>HYPERLINK("#'Table 122'!A1", "Thinking about how you felt while watching the content, to what extent did you experience each of the following emotions?: Indifferent")</f>
        <v>Thinking about how you felt while watching the content, to what extent did you experience each of the following emotions?: Indifferent</v>
      </c>
      <c r="E130" s="14" t="str">
        <f>HYPERLINK("#'Full Results'!A1041", "1041")</f>
        <v>1041</v>
      </c>
      <c r="F130" t="s">
        <v>629</v>
      </c>
    </row>
    <row r="131" spans="3:6" x14ac:dyDescent="0.35">
      <c r="C131">
        <v>123</v>
      </c>
      <c r="D131" s="8" t="str">
        <f>HYPERLINK("#'Table 123'!A1", "Thinking about how you felt while watching the content, to what extent did you experience each of the following emotions?: Ashamed")</f>
        <v>Thinking about how you felt while watching the content, to what extent did you experience each of the following emotions?: Ashamed</v>
      </c>
      <c r="E131" s="14" t="str">
        <f>HYPERLINK("#'Full Results'!A1050", "1050")</f>
        <v>1050</v>
      </c>
      <c r="F131" t="s">
        <v>629</v>
      </c>
    </row>
    <row r="132" spans="3:6" x14ac:dyDescent="0.35">
      <c r="C132">
        <v>124</v>
      </c>
      <c r="D132" s="8" t="str">
        <f>HYPERLINK("#'Table 124'!A1", "Grid Summary: Thinking about how you felt while watching the content, to what extent did you experience each of the following emotions?")</f>
        <v>Grid Summary: Thinking about how you felt while watching the content, to what extent did you experience each of the following emotions?</v>
      </c>
      <c r="E132" s="7"/>
      <c r="F132" s="25" t="s">
        <v>628</v>
      </c>
    </row>
    <row r="133" spans="3:6" x14ac:dyDescent="0.35">
      <c r="C133">
        <v>125</v>
      </c>
      <c r="D133" s="8" t="str">
        <f>HYPERLINK("#'Table 125'!A1", "Thinking about how you felt while watching the content, to what extent did you experience each of the following emotions?: Inspired")</f>
        <v>Thinking about how you felt while watching the content, to what extent did you experience each of the following emotions?: Inspired</v>
      </c>
      <c r="E133" s="14" t="str">
        <f>HYPERLINK("#'Full Results'!A1059", "1059")</f>
        <v>1059</v>
      </c>
      <c r="F133" s="25" t="s">
        <v>628</v>
      </c>
    </row>
    <row r="134" spans="3:6" x14ac:dyDescent="0.35">
      <c r="C134">
        <v>126</v>
      </c>
      <c r="D134" s="8" t="str">
        <f>HYPERLINK("#'Table 126'!A1", "Thinking about how you felt while watching the content, to what extent did you experience each of the following emotions?: Proud")</f>
        <v>Thinking about how you felt while watching the content, to what extent did you experience each of the following emotions?: Proud</v>
      </c>
      <c r="E134" s="14" t="str">
        <f>HYPERLINK("#'Full Results'!A1068", "1068")</f>
        <v>1068</v>
      </c>
      <c r="F134" s="25" t="s">
        <v>628</v>
      </c>
    </row>
    <row r="135" spans="3:6" x14ac:dyDescent="0.35">
      <c r="C135">
        <v>127</v>
      </c>
      <c r="D135" s="8" t="str">
        <f>HYPERLINK("#'Table 127'!A1", "Thinking about how you felt while watching the content, to what extent did you experience each of the following emotions?: Joyful")</f>
        <v>Thinking about how you felt while watching the content, to what extent did you experience each of the following emotions?: Joyful</v>
      </c>
      <c r="E135" s="14" t="str">
        <f>HYPERLINK("#'Full Results'!A1077", "1077")</f>
        <v>1077</v>
      </c>
      <c r="F135" s="25" t="s">
        <v>628</v>
      </c>
    </row>
    <row r="136" spans="3:6" x14ac:dyDescent="0.35">
      <c r="C136">
        <v>128</v>
      </c>
      <c r="D136" s="8" t="str">
        <f>HYPERLINK("#'Table 128'!A1", "Thinking about how you felt while watching the content, to what extent did you experience each of the following emotions?: Hopeful")</f>
        <v>Thinking about how you felt while watching the content, to what extent did you experience each of the following emotions?: Hopeful</v>
      </c>
      <c r="E136" s="14" t="str">
        <f>HYPERLINK("#'Full Results'!A1086", "1086")</f>
        <v>1086</v>
      </c>
      <c r="F136" s="25" t="s">
        <v>628</v>
      </c>
    </row>
    <row r="137" spans="3:6" x14ac:dyDescent="0.35">
      <c r="C137">
        <v>129</v>
      </c>
      <c r="D137" s="8" t="str">
        <f>HYPERLINK("#'Table 129'!A1", "Thinking about how you felt while watching the content, to what extent did you experience each of the following emotions?: Interested")</f>
        <v>Thinking about how you felt while watching the content, to what extent did you experience each of the following emotions?: Interested</v>
      </c>
      <c r="E137" s="14" t="str">
        <f>HYPERLINK("#'Full Results'!A1095", "1095")</f>
        <v>1095</v>
      </c>
      <c r="F137" s="25" t="s">
        <v>628</v>
      </c>
    </row>
    <row r="138" spans="3:6" x14ac:dyDescent="0.35">
      <c r="C138">
        <v>130</v>
      </c>
      <c r="D138" s="8" t="str">
        <f>HYPERLINK("#'Table 130'!A1", "Thinking about how you felt while watching the content, to what extent did you experience each of the following emotions?: Connected")</f>
        <v>Thinking about how you felt while watching the content, to what extent did you experience each of the following emotions?: Connected</v>
      </c>
      <c r="E138" s="14" t="str">
        <f>HYPERLINK("#'Full Results'!A1104", "1104")</f>
        <v>1104</v>
      </c>
      <c r="F138" s="25" t="s">
        <v>628</v>
      </c>
    </row>
    <row r="139" spans="3:6" x14ac:dyDescent="0.35">
      <c r="C139">
        <v>131</v>
      </c>
      <c r="D139" s="8" t="str">
        <f>HYPERLINK("#'Table 131'!A1", "Thinking about how you felt while watching the content, to what extent did you experience each of the following emotions?: Annoyed")</f>
        <v>Thinking about how you felt while watching the content, to what extent did you experience each of the following emotions?: Annoyed</v>
      </c>
      <c r="E139" s="14" t="str">
        <f>HYPERLINK("#'Full Results'!A1113", "1113")</f>
        <v>1113</v>
      </c>
      <c r="F139" s="25" t="s">
        <v>628</v>
      </c>
    </row>
    <row r="140" spans="3:6" x14ac:dyDescent="0.35">
      <c r="C140">
        <v>132</v>
      </c>
      <c r="D140" s="8" t="str">
        <f>HYPERLINK("#'Table 132'!A1", "Thinking about how you felt while watching the content, to what extent did you experience each of the following emotions?: Bored")</f>
        <v>Thinking about how you felt while watching the content, to what extent did you experience each of the following emotions?: Bored</v>
      </c>
      <c r="E140" s="14" t="str">
        <f>HYPERLINK("#'Full Results'!A1122", "1122")</f>
        <v>1122</v>
      </c>
      <c r="F140" s="25" t="s">
        <v>628</v>
      </c>
    </row>
    <row r="141" spans="3:6" x14ac:dyDescent="0.35">
      <c r="C141">
        <v>133</v>
      </c>
      <c r="D141" s="8" t="str">
        <f>HYPERLINK("#'Table 133'!A1", "Thinking about how you felt while watching the content, to what extent did you experience each of the following emotions?: Indifferent")</f>
        <v>Thinking about how you felt while watching the content, to what extent did you experience each of the following emotions?: Indifferent</v>
      </c>
      <c r="E141" s="14" t="str">
        <f>HYPERLINK("#'Full Results'!A1131", "1131")</f>
        <v>1131</v>
      </c>
      <c r="F141" s="25" t="s">
        <v>628</v>
      </c>
    </row>
    <row r="142" spans="3:6" x14ac:dyDescent="0.35">
      <c r="C142">
        <v>134</v>
      </c>
      <c r="D142" s="8" t="str">
        <f>HYPERLINK("#'Table 134'!A1", "Thinking about how you felt while watching the content, to what extent did you experience each of the following emotions?: Ashamed")</f>
        <v>Thinking about how you felt while watching the content, to what extent did you experience each of the following emotions?: Ashamed</v>
      </c>
      <c r="E142" s="14" t="str">
        <f>HYPERLINK("#'Full Results'!A1140", "1140")</f>
        <v>1140</v>
      </c>
      <c r="F142" s="25" t="s">
        <v>628</v>
      </c>
    </row>
    <row r="143" spans="3:6" x14ac:dyDescent="0.35">
      <c r="C143">
        <v>135</v>
      </c>
      <c r="D143" s="8" t="str">
        <f>HYPERLINK("#'Table 135'!A1", "Grid Summary: To what extent do you agree or disagree with the following statements? ")</f>
        <v>Grid Summary: To what extent do you agree or disagree with the following statements? </v>
      </c>
      <c r="E143" s="7"/>
      <c r="F143" t="s">
        <v>627</v>
      </c>
    </row>
    <row r="144" spans="3:6" x14ac:dyDescent="0.35">
      <c r="C144">
        <v>136</v>
      </c>
      <c r="D144" s="8" t="str">
        <f>HYPERLINK("#'Table 136'!A1", "To what extent do you agree or disagree with the following statements? : Events like this make me feel proud to live in the UK.")</f>
        <v>To what extent do you agree or disagree with the following statements? : Events like this make me feel proud to live in the UK.</v>
      </c>
      <c r="E144" s="14" t="str">
        <f>HYPERLINK("#'Full Results'!A1149", "1149")</f>
        <v>1149</v>
      </c>
      <c r="F144" t="s">
        <v>627</v>
      </c>
    </row>
    <row r="145" spans="3:6" x14ac:dyDescent="0.35">
      <c r="C145">
        <v>137</v>
      </c>
      <c r="D145" s="8" t="str">
        <f>HYPERLINK("#'Table 137'!A1", "To what extent do you agree or disagree with the following statements? : I would like the UK to host more events like this in the future.")</f>
        <v>To what extent do you agree or disagree with the following statements? : I would like the UK to host more events like this in the future.</v>
      </c>
      <c r="E145" s="14" t="str">
        <f>HYPERLINK("#'Full Results'!A1161", "1161")</f>
        <v>1161</v>
      </c>
      <c r="F145" t="s">
        <v>627</v>
      </c>
    </row>
    <row r="146" spans="3:6" x14ac:dyDescent="0.35">
      <c r="C146">
        <v>138</v>
      </c>
      <c r="D146" s="8" t="str">
        <f>HYPERLINK("#'Table 138'!A1", "To what extent do you agree or disagree with the following statements? : Events like this are worth funding/supporting.")</f>
        <v>To what extent do you agree or disagree with the following statements? : Events like this are worth funding/supporting.</v>
      </c>
      <c r="E146" s="14" t="str">
        <f>HYPERLINK("#'Full Results'!A1173", "1173")</f>
        <v>1173</v>
      </c>
      <c r="F146" t="s">
        <v>627</v>
      </c>
    </row>
    <row r="147" spans="3:6" x14ac:dyDescent="0.35">
      <c r="C147">
        <v>139</v>
      </c>
      <c r="D147" s="8" t="str">
        <f>HYPERLINK("#'Table 139'!A1", "Grid Summary: To what extent do you agree or disagree with the following statements? ")</f>
        <v>Grid Summary: To what extent do you agree or disagree with the following statements? </v>
      </c>
      <c r="E147" s="7"/>
      <c r="F147" t="s">
        <v>629</v>
      </c>
    </row>
    <row r="148" spans="3:6" x14ac:dyDescent="0.35">
      <c r="C148">
        <v>140</v>
      </c>
      <c r="D148" s="8" t="str">
        <f>HYPERLINK("#'Table 140'!A1", "To what extent do you agree or disagree with the following statements? : Events like this make me feel proud to live in the UK.")</f>
        <v>To what extent do you agree or disagree with the following statements? : Events like this make me feel proud to live in the UK.</v>
      </c>
      <c r="E148" s="14" t="str">
        <f>HYPERLINK("#'Full Results'!A1185", "1185")</f>
        <v>1185</v>
      </c>
      <c r="F148" t="s">
        <v>629</v>
      </c>
    </row>
    <row r="149" spans="3:6" x14ac:dyDescent="0.35">
      <c r="C149">
        <v>141</v>
      </c>
      <c r="D149" s="8" t="str">
        <f>HYPERLINK("#'Table 141'!A1", "To what extent do you agree or disagree with the following statements? : I would like the UK to host more events like this in the future.")</f>
        <v>To what extent do you agree or disagree with the following statements? : I would like the UK to host more events like this in the future.</v>
      </c>
      <c r="E149" s="14" t="str">
        <f>HYPERLINK("#'Full Results'!A1197", "1197")</f>
        <v>1197</v>
      </c>
      <c r="F149" t="s">
        <v>629</v>
      </c>
    </row>
    <row r="150" spans="3:6" x14ac:dyDescent="0.35">
      <c r="C150">
        <v>142</v>
      </c>
      <c r="D150" s="8" t="str">
        <f>HYPERLINK("#'Table 142'!A1", "To what extent do you agree or disagree with the following statements? : Events like this are worth funding/supporting.")</f>
        <v>To what extent do you agree or disagree with the following statements? : Events like this are worth funding/supporting.</v>
      </c>
      <c r="E150" s="14" t="str">
        <f>HYPERLINK("#'Full Results'!A1209", "1209")</f>
        <v>1209</v>
      </c>
      <c r="F150" t="s">
        <v>629</v>
      </c>
    </row>
    <row r="151" spans="3:6" x14ac:dyDescent="0.35">
      <c r="C151">
        <v>143</v>
      </c>
      <c r="D151" s="8" t="str">
        <f>HYPERLINK("#'Table 143'!A1", "Grid Summary: To what extent do you agree or disagree with the following statements? ")</f>
        <v>Grid Summary: To what extent do you agree or disagree with the following statements? </v>
      </c>
      <c r="E151" s="7"/>
      <c r="F151" t="s">
        <v>628</v>
      </c>
    </row>
    <row r="152" spans="3:6" x14ac:dyDescent="0.35">
      <c r="C152">
        <v>144</v>
      </c>
      <c r="D152" s="8" t="str">
        <f>HYPERLINK("#'Table 144'!A1", "To what extent do you agree or disagree with the following statements? : Events like this make me feel proud to live in the UK.")</f>
        <v>To what extent do you agree or disagree with the following statements? : Events like this make me feel proud to live in the UK.</v>
      </c>
      <c r="E152" s="14" t="str">
        <f>HYPERLINK("#'Full Results'!A1221", "1221")</f>
        <v>1221</v>
      </c>
      <c r="F152" t="s">
        <v>628</v>
      </c>
    </row>
    <row r="153" spans="3:6" x14ac:dyDescent="0.35">
      <c r="C153">
        <v>145</v>
      </c>
      <c r="D153" s="8" t="str">
        <f>HYPERLINK("#'Table 145'!A1", "To what extent do you agree or disagree with the following statements? : I would like the UK to host more events like this in the future.")</f>
        <v>To what extent do you agree or disagree with the following statements? : I would like the UK to host more events like this in the future.</v>
      </c>
      <c r="E153" s="14" t="str">
        <f>HYPERLINK("#'Full Results'!A1233", "1233")</f>
        <v>1233</v>
      </c>
      <c r="F153" t="s">
        <v>628</v>
      </c>
    </row>
    <row r="154" spans="3:6" x14ac:dyDescent="0.35">
      <c r="C154">
        <v>146</v>
      </c>
      <c r="D154" s="8" t="str">
        <f>HYPERLINK("#'Table 146'!A1", "To what extent do you agree or disagree with the following statements? : Events like this are worth funding/supporting.")</f>
        <v>To what extent do you agree or disagree with the following statements? : Events like this are worth funding/supporting.</v>
      </c>
      <c r="E154" s="14" t="str">
        <f>HYPERLINK("#'Full Results'!A1245", "1245")</f>
        <v>1245</v>
      </c>
      <c r="F154" t="s">
        <v>628</v>
      </c>
    </row>
    <row r="155" spans="3:6" x14ac:dyDescent="0.35">
      <c r="C155">
        <v>147</v>
      </c>
      <c r="D155" s="8" t="str">
        <f>HYPERLINK("#'Table 147'!A1", "Have you ever engaged with any of the following ways with a large-scale national event hosted in the UK? Select all that applyThis could include any large-scale events hosted in the UK in recent years such as Glastonbury, Pride parades, the Queen...")</f>
        <v>Have you ever engaged with any of the following ways with a large-scale national event hosted in the UK? Select all that applyThis could include any large-scale events hosted in the UK in recent years such as Glastonbury, Pride parades, the Queen...</v>
      </c>
      <c r="E155" s="14" t="str">
        <f>HYPERLINK("#'Full Results'!A1257", "1257")</f>
        <v>1257</v>
      </c>
      <c r="F155" t="s">
        <v>107</v>
      </c>
    </row>
    <row r="156" spans="3:6" x14ac:dyDescent="0.35">
      <c r="C156">
        <v>148</v>
      </c>
      <c r="D156" s="8" t="str">
        <f>HYPERLINK("#'Table 148'!A1", "You said you have engaged with a UK-wide or large-scale community event. What types of events have you engaged with? Select all that apply")</f>
        <v>You said you have engaged with a UK-wide or large-scale community event. What types of events have you engaged with? Select all that apply</v>
      </c>
      <c r="E156" s="14" t="str">
        <f>HYPERLINK("#'Full Results'!A1273", "1273")</f>
        <v>1273</v>
      </c>
      <c r="F156" t="s">
        <v>630</v>
      </c>
    </row>
    <row r="157" spans="3:6" x14ac:dyDescent="0.35">
      <c r="C157">
        <v>149</v>
      </c>
      <c r="D157" s="8" t="str">
        <f>HYPERLINK("#'Table 149'!A1", "Have you ever done any of the following in connection to one of those events? Select all that apply.")</f>
        <v>Have you ever done any of the following in connection to one of those events? Select all that apply.</v>
      </c>
      <c r="E157" s="14" t="str">
        <f>HYPERLINK("#'Full Results'!A1285", "1285")</f>
        <v>1285</v>
      </c>
      <c r="F157" t="s">
        <v>632</v>
      </c>
    </row>
    <row r="158" spans="3:6" x14ac:dyDescent="0.35">
      <c r="C158">
        <v>150</v>
      </c>
      <c r="D158" s="8" t="str">
        <f>HYPERLINK("#'Table 150'!A1", " When was the most recent time you engaged with one of these events?")</f>
        <v xml:space="preserve"> When was the most recent time you engaged with one of these events?</v>
      </c>
      <c r="E158" s="14" t="str">
        <f>HYPERLINK("#'Full Results'!A1305", "1305")</f>
        <v>1305</v>
      </c>
      <c r="F158" t="s">
        <v>632</v>
      </c>
    </row>
    <row r="159" spans="3:6" x14ac:dyDescent="0.35">
      <c r="C159">
        <v>151</v>
      </c>
      <c r="D159" s="8" t="str">
        <f>HYPERLINK("#'Table 151'!A1", " Thinking about the most recent large-scale event hosted in the UK you engaged with, what kind of event was it? Select only one")</f>
        <v xml:space="preserve"> Thinking about the most recent large-scale event hosted in the UK you engaged with, what kind of event was it? Select only one</v>
      </c>
      <c r="E159" s="14" t="str">
        <f>HYPERLINK("#'Full Results'!A1314", "1314")</f>
        <v>1314</v>
      </c>
      <c r="F159" t="s">
        <v>632</v>
      </c>
    </row>
    <row r="160" spans="3:6" x14ac:dyDescent="0.35">
      <c r="C160">
        <v>152</v>
      </c>
      <c r="D160" s="8" t="str">
        <f>HYPERLINK("#'Table 152'!A1", " Thinking about the most recent large-scale event hosted in the UK you engaged with, what was the main way you followed or took part in it?Please pick the one option that best describes your main form of engagement.")</f>
        <v xml:space="preserve"> Thinking about the most recent large-scale event hosted in the UK you engaged with, what was the main way you followed or took part in it?Please pick the one option that best describes your main form of engagement.</v>
      </c>
      <c r="E160" s="14" t="str">
        <f>HYPERLINK("#'Full Results'!A1326", "1326")</f>
        <v>1326</v>
      </c>
      <c r="F160" t="s">
        <v>632</v>
      </c>
    </row>
    <row r="161" spans="3:6" x14ac:dyDescent="0.35">
      <c r="C161">
        <v>153</v>
      </c>
      <c r="D161" s="8" t="str">
        <f>HYPERLINK("#'Table 153'!A1", "What are your reasons, if any,  for engaging with that event? Please select all that apply.")</f>
        <v>What are your reasons, if any,  for engaging with that event? Please select all that apply.</v>
      </c>
      <c r="E161" s="14" t="str">
        <f>HYPERLINK("#'Full Results'!A1341", "1341")</f>
        <v>1341</v>
      </c>
      <c r="F161" t="s">
        <v>632</v>
      </c>
    </row>
    <row r="162" spans="3:6" x14ac:dyDescent="0.35">
      <c r="C162">
        <v>154</v>
      </c>
      <c r="D162" s="8" t="str">
        <f>HYPERLINK("#'Table 154'!A1", "Which of the following major public events that took place in the UK in recent decades, do you feel have left a lasting impact on the country as a whole? Select all that apply")</f>
        <v>Which of the following major public events that took place in the UK in recent decades, do you feel have left a lasting impact on the country as a whole? Select all that apply</v>
      </c>
      <c r="E162" s="14" t="str">
        <f>HYPERLINK("#'Full Results'!A1357", "1357")</f>
        <v>1357</v>
      </c>
      <c r="F162" t="s">
        <v>107</v>
      </c>
    </row>
    <row r="163" spans="3:6" x14ac:dyDescent="0.35">
      <c r="C163">
        <v>155</v>
      </c>
      <c r="D163" s="8" t="str">
        <f>HYPERLINK("#'Table 155'!A1", "Which of the following, if any, do you see as benefits to large-scale events like the Olympics, Eurovision, Commonwealth Games being hosted in the UK? Select all that apply")</f>
        <v>Which of the following, if any, do you see as benefits to large-scale events like the Olympics, Eurovision, Commonwealth Games being hosted in the UK? Select all that apply</v>
      </c>
      <c r="E163" s="14" t="str">
        <f>HYPERLINK("#'Full Results'!A1381", "1381")</f>
        <v>1381</v>
      </c>
      <c r="F163" t="s">
        <v>107</v>
      </c>
    </row>
    <row r="164" spans="3:6" x14ac:dyDescent="0.35">
      <c r="C164">
        <v>156</v>
      </c>
      <c r="D164" s="8" t="str">
        <f>HYPERLINK("#'Table 156'!A1", "Which of the following, if any, do you see as potential drawbacks to large-scale events like the Olympics, Eurovision, Commonwealth Games being hosted in the UK? Select all that apply")</f>
        <v>Which of the following, if any, do you see as potential drawbacks to large-scale events like the Olympics, Eurovision, Commonwealth Games being hosted in the UK? Select all that apply</v>
      </c>
      <c r="E164" s="14" t="str">
        <f>HYPERLINK("#'Full Results'!A1399", "1399")</f>
        <v>1399</v>
      </c>
      <c r="F164" t="s">
        <v>107</v>
      </c>
    </row>
    <row r="165" spans="3:6" x14ac:dyDescent="0.35">
      <c r="C165">
        <v>157</v>
      </c>
      <c r="D165" s="8" t="str">
        <f>HYPERLINK("#'Table 157'!A1", " Thinking about events like the Olympics, Eurovision or the Commonwealth Games being hosted in the UK, which of the following comes closest to your view?")</f>
        <v xml:space="preserve"> Thinking about events like the Olympics, Eurovision or the Commonwealth Games being hosted in the UK, which of the following comes closest to your view?</v>
      </c>
      <c r="E165" s="14" t="str">
        <f>HYPERLINK("#'Full Results'!A1416", "1416")</f>
        <v>1416</v>
      </c>
      <c r="F165" t="s">
        <v>107</v>
      </c>
    </row>
    <row r="166" spans="3:6" x14ac:dyDescent="0.35">
      <c r="C166">
        <v>158</v>
      </c>
      <c r="D166" s="8" t="str">
        <f>HYPERLINK("#'Table 158'!A1", "Some say that hosting large-scale events such as the 2012 Olympics, the Coronation and Glastonbury make them feel proud to live in the UK. Why do you think that is? Select all that apply")</f>
        <v>Some say that hosting large-scale events such as the 2012 Olympics, the Coronation and Glastonbury make them feel proud to live in the UK. Why do you think that is? Select all that apply</v>
      </c>
      <c r="E166" s="14" t="str">
        <f>HYPERLINK("#'Full Results'!A1422", "1422")</f>
        <v>1422</v>
      </c>
      <c r="F166" t="s">
        <v>107</v>
      </c>
    </row>
    <row r="167" spans="3:6" x14ac:dyDescent="0.35">
      <c r="C167">
        <v>159</v>
      </c>
      <c r="D167" s="8" t="str">
        <f>HYPERLINK("#'Table 159'!A1", "Grid Summary: You said that some UK-hosted events make you feel proud to live in the UK. Thinking about those kinds of events, to what extent do each of the following impact your sense of pride?")</f>
        <v>Grid Summary: You said that some UK-hosted events make you feel proud to live in the UK. Thinking about those kinds of events, to what extent do each of the following impact your sense of pride?</v>
      </c>
      <c r="E167" s="7"/>
      <c r="F167" t="s">
        <v>633</v>
      </c>
    </row>
    <row r="168" spans="3:6" x14ac:dyDescent="0.35">
      <c r="C168">
        <v>160</v>
      </c>
      <c r="D168" s="8" t="str">
        <f>HYPERLINK("#'Table 160'!A1", "You said that some UK-hosted events make you feel proud to live in the UK. Thinking about those kinds of events, to what extent do each of the following impact your sense of pride?: The event takes place in iconic UK locations or landmarks")</f>
        <v>You said that some UK-hosted events make you feel proud to live in the UK. Thinking about those kinds of events, to what extent do each of the following impact your sense of pride?: The event takes place in iconic UK locations or landmarks</v>
      </c>
      <c r="E168" s="14" t="str">
        <f>HYPERLINK("#'Full Results'!A1433", "1433")</f>
        <v>1433</v>
      </c>
      <c r="F168" t="s">
        <v>633</v>
      </c>
    </row>
    <row r="169" spans="3:6" x14ac:dyDescent="0.35">
      <c r="C169">
        <v>161</v>
      </c>
      <c r="D169" s="8" t="str">
        <f>HYPERLINK("#'Table 161'!A1", "You said that some UK-hosted events make you feel proud to live in the UK. Thinking about those kinds of events, to what extent do each of the following impact your sense of pride?: The event involves UK traditions or cultural symbols")</f>
        <v>You said that some UK-hosted events make you feel proud to live in the UK. Thinking about those kinds of events, to what extent do each of the following impact your sense of pride?: The event involves UK traditions or cultural symbols</v>
      </c>
      <c r="E169" s="14" t="str">
        <f>HYPERLINK("#'Full Results'!A1442", "1442")</f>
        <v>1442</v>
      </c>
      <c r="F169" t="s">
        <v>633</v>
      </c>
    </row>
    <row r="170" spans="3:6" x14ac:dyDescent="0.35">
      <c r="C170">
        <v>162</v>
      </c>
      <c r="D170" s="8" t="str">
        <f>HYPERLINK("#'Table 162'!A1", "You said that some UK-hosted events make you feel proud to live in the UK. Thinking about those kinds of events, to what extent do each of the following impact your sense of pride?: The event attracts positive international attention for the UK")</f>
        <v>You said that some UK-hosted events make you feel proud to live in the UK. Thinking about those kinds of events, to what extent do each of the following impact your sense of pride?: The event attracts positive international attention for the UK</v>
      </c>
      <c r="E170" s="14" t="str">
        <f>HYPERLINK("#'Full Results'!A1451", "1451")</f>
        <v>1451</v>
      </c>
      <c r="F170" t="s">
        <v>633</v>
      </c>
    </row>
    <row r="171" spans="3:6" x14ac:dyDescent="0.35">
      <c r="C171">
        <v>163</v>
      </c>
      <c r="D171" s="8" t="str">
        <f>HYPERLINK("#'Table 163'!A1", "You said that some UK-hosted events make you feel proud to live in the UK. Thinking about those kinds of events, to what extent do each of the following impact your sense of pride?: The event features well-known figures from the UK (e.g. performe...")</f>
        <v>You said that some UK-hosted events make you feel proud to live in the UK. Thinking about those kinds of events, to what extent do each of the following impact your sense of pride?: The event features well-known figures from the UK (e.g. performe...</v>
      </c>
      <c r="E171" s="14" t="str">
        <f>HYPERLINK("#'Full Results'!A1460", "1460")</f>
        <v>1460</v>
      </c>
      <c r="F171" t="s">
        <v>633</v>
      </c>
    </row>
    <row r="172" spans="3:6" x14ac:dyDescent="0.35">
      <c r="C172">
        <v>164</v>
      </c>
      <c r="D172" s="8" t="str">
        <f>HYPERLINK("#'Table 164'!A1", "You said that some UK-hosted events make you feel proud to live in the UK. Thinking about those kinds of events, to what extent do each of the following impact your sense of pride?: The event is well covered by UK media or broadcasters (e.g., BBC...")</f>
        <v>You said that some UK-hosted events make you feel proud to live in the UK. Thinking about those kinds of events, to what extent do each of the following impact your sense of pride?: The event is well covered by UK media or broadcasters (e.g., BBC...</v>
      </c>
      <c r="E172" s="14" t="str">
        <f>HYPERLINK("#'Full Results'!A1469", "1469")</f>
        <v>1469</v>
      </c>
      <c r="F172" t="s">
        <v>633</v>
      </c>
    </row>
    <row r="173" spans="3:6" x14ac:dyDescent="0.35">
      <c r="C173">
        <v>165</v>
      </c>
      <c r="D173" s="8" t="str">
        <f>HYPERLINK("#'Table 165'!A1", " Which of the following comes closer to your view?")</f>
        <v xml:space="preserve"> Which of the following comes closer to your view?</v>
      </c>
      <c r="E173" s="14" t="str">
        <f>HYPERLINK("#'Full Results'!A1478", "1478")</f>
        <v>1478</v>
      </c>
      <c r="F173" t="s">
        <v>107</v>
      </c>
    </row>
    <row r="174" spans="3:6" x14ac:dyDescent="0.35">
      <c r="C174">
        <v>166</v>
      </c>
      <c r="D174" s="8" t="str">
        <f>HYPERLINK("#'Table 166'!A1", "Grid Summary: To what extent would you support or oppose using public money to help fund each of the following types of large-scale national events in the UK?")</f>
        <v>Grid Summary: To what extent would you support or oppose using public money to help fund each of the following types of large-scale national events in the UK?</v>
      </c>
      <c r="E174" s="7"/>
      <c r="F174" t="s">
        <v>107</v>
      </c>
    </row>
    <row r="175" spans="3:6" x14ac:dyDescent="0.35">
      <c r="C175">
        <v>167</v>
      </c>
      <c r="D175" s="8" t="str">
        <f>HYPERLINK("#'Table 167'!A1", "To what extent would you support or oppose using public money to help fund each of the following types of large-scale national events in the UK?: A major music or cultural festival with national reach")</f>
        <v>To what extent would you support or oppose using public money to help fund each of the following types of large-scale national events in the UK?: A major music or cultural festival with national reach</v>
      </c>
      <c r="E175" s="14" t="str">
        <f>HYPERLINK("#'Full Results'!A1484", "1484")</f>
        <v>1484</v>
      </c>
      <c r="F175" t="s">
        <v>107</v>
      </c>
    </row>
    <row r="176" spans="3:6" x14ac:dyDescent="0.35">
      <c r="C176">
        <v>168</v>
      </c>
      <c r="D176" s="8" t="str">
        <f>HYPERLINK("#'Table 168'!A1", "To what extent would you support or oppose using public money to help fund each of the following types of large-scale national events in the UK?: A large state or royal celebration (e.g. Coronation, Jubilee, Royal Wedding)")</f>
        <v>To what extent would you support or oppose using public money to help fund each of the following types of large-scale national events in the UK?: A large state or royal celebration (e.g. Coronation, Jubilee, Royal Wedding)</v>
      </c>
      <c r="E176" s="14" t="str">
        <f>HYPERLINK("#'Full Results'!A1496", "1496")</f>
        <v>1496</v>
      </c>
      <c r="F176" t="s">
        <v>107</v>
      </c>
    </row>
    <row r="177" spans="3:6" x14ac:dyDescent="0.35">
      <c r="C177">
        <v>169</v>
      </c>
      <c r="D177" s="8" t="str">
        <f>HYPERLINK("#'Table 169'!A1", "To what extent would you support or oppose using public money to help fund each of the following types of large-scale national events in the UK?: A UK-wide commemorative event (e.g. to mark a major national anniversary or moment of remembrance)")</f>
        <v>To what extent would you support or oppose using public money to help fund each of the following types of large-scale national events in the UK?: A UK-wide commemorative event (e.g. to mark a major national anniversary or moment of remembrance)</v>
      </c>
      <c r="E177" s="14" t="str">
        <f>HYPERLINK("#'Full Results'!A1508", "1508")</f>
        <v>1508</v>
      </c>
      <c r="F177" t="s">
        <v>107</v>
      </c>
    </row>
    <row r="178" spans="3:6" x14ac:dyDescent="0.35">
      <c r="C178">
        <v>170</v>
      </c>
      <c r="D178" s="8" t="str">
        <f>HYPERLINK("#'Table 170'!A1", "To what extent would you support or oppose using public money to help fund each of the following types of large-scale national events in the UK?: A sporting event with global visibility (e.g. hosting the Olympics, Commonwealth Games, UEFA Euros)")</f>
        <v>To what extent would you support or oppose using public money to help fund each of the following types of large-scale national events in the UK?: A sporting event with global visibility (e.g. hosting the Olympics, Commonwealth Games, UEFA Euros)</v>
      </c>
      <c r="E178" s="14" t="str">
        <f>HYPERLINK("#'Full Results'!A1520", "1520")</f>
        <v>1520</v>
      </c>
      <c r="F178" t="s">
        <v>107</v>
      </c>
    </row>
    <row r="179" spans="3:6" x14ac:dyDescent="0.35">
      <c r="C179">
        <v>171</v>
      </c>
      <c r="D179" s="8" t="str">
        <f>HYPERLINK("#'Table 171'!A1", "To what extent would you support or oppose using public money to help fund each of the following types of large-scale national events in the UK?: A travelling national showcase, such as a touring cultural exhibition or performance series across U...")</f>
        <v>To what extent would you support or oppose using public money to help fund each of the following types of large-scale national events in the UK?: A travelling national showcase, such as a touring cultural exhibition or performance series across U...</v>
      </c>
      <c r="E179" s="14" t="str">
        <f>HYPERLINK("#'Full Results'!A1532", "1532")</f>
        <v>1532</v>
      </c>
      <c r="F179" t="s">
        <v>107</v>
      </c>
    </row>
    <row r="180" spans="3:6" x14ac:dyDescent="0.35">
      <c r="C180">
        <v>172</v>
      </c>
      <c r="D180" s="8" t="str">
        <f>HYPERLINK("#'Table 172'!A1", "To what extent would you support or oppose using public money to help fund each of the following types of large-scale national events in the UK?: A localised but nationally broadcast event (e.g. Glastonbury Festival, Edinburgh Tattoo)")</f>
        <v>To what extent would you support or oppose using public money to help fund each of the following types of large-scale national events in the UK?: A localised but nationally broadcast event (e.g. Glastonbury Festival, Edinburgh Tattoo)</v>
      </c>
      <c r="E180" s="14" t="str">
        <f>HYPERLINK("#'Full Results'!A1544", "1544")</f>
        <v>1544</v>
      </c>
      <c r="F180" t="s">
        <v>107</v>
      </c>
    </row>
    <row r="181" spans="3:6" x14ac:dyDescent="0.35">
      <c r="C181">
        <v>173</v>
      </c>
      <c r="D181" s="8" t="str">
        <f>HYPERLINK("#'Table 173'!A1", "Grid Summary: Would you be more likely to support public spending on a large-scale national event if...")</f>
        <v>Grid Summary: Would you be more likely to support public spending on a large-scale national event if...</v>
      </c>
      <c r="E181" s="7"/>
      <c r="F181" t="s">
        <v>107</v>
      </c>
    </row>
    <row r="182" spans="3:6" x14ac:dyDescent="0.35">
      <c r="C182">
        <v>174</v>
      </c>
      <c r="D182" s="8" t="str">
        <f>HYPERLINK("#'Table 174'!A1", "Would you be more likely to support public spending on a large-scale national event if...: It was held in your region or local area")</f>
        <v>Would you be more likely to support public spending on a large-scale national event if...: It was held in your region or local area</v>
      </c>
      <c r="E182" s="14" t="str">
        <f>HYPERLINK("#'Full Results'!A1556", "1556")</f>
        <v>1556</v>
      </c>
      <c r="F182" t="s">
        <v>107</v>
      </c>
    </row>
    <row r="183" spans="3:6" x14ac:dyDescent="0.35">
      <c r="C183">
        <v>175</v>
      </c>
      <c r="D183" s="8" t="str">
        <f>HYPERLINK("#'Table 175'!A1", "Would you be more likely to support public spending on a large-scale national event if...: It was free or low-cost to attend    ")</f>
        <v>Would you be more likely to support public spending on a large-scale national event if...: It was free or low-cost to attend    </v>
      </c>
      <c r="E183" s="14" t="str">
        <f>HYPERLINK("#'Full Results'!A1565", "1565")</f>
        <v>1565</v>
      </c>
      <c r="F183" t="s">
        <v>107</v>
      </c>
    </row>
    <row r="184" spans="3:6" x14ac:dyDescent="0.35">
      <c r="C184">
        <v>176</v>
      </c>
      <c r="D184" s="8" t="str">
        <f>HYPERLINK("#'Table 176'!A1", "Would you be more likely to support public spending on a large-scale national event if...: It left a lasting legacy (e.g. infrastructure, jobs, culture)")</f>
        <v>Would you be more likely to support public spending on a large-scale national event if...: It left a lasting legacy (e.g. infrastructure, jobs, culture)</v>
      </c>
      <c r="E184" s="14" t="str">
        <f>HYPERLINK("#'Full Results'!A1574", "1574")</f>
        <v>1574</v>
      </c>
      <c r="F184" t="s">
        <v>107</v>
      </c>
    </row>
    <row r="185" spans="3:6" x14ac:dyDescent="0.35">
      <c r="C185">
        <v>177</v>
      </c>
      <c r="D185" s="8" t="str">
        <f>HYPERLINK("#'Table 177'!A1", "Would you be more likely to support public spending on a large-scale national event if...: It celebrated diverse voices and cultures across the UK")</f>
        <v>Would you be more likely to support public spending on a large-scale national event if...: It celebrated diverse voices and cultures across the UK</v>
      </c>
      <c r="E185" s="14" t="str">
        <f>HYPERLINK("#'Full Results'!A1583", "1583")</f>
        <v>1583</v>
      </c>
      <c r="F185" t="s">
        <v>107</v>
      </c>
    </row>
    <row r="186" spans="3:6" x14ac:dyDescent="0.35">
      <c r="C186">
        <v>178</v>
      </c>
      <c r="D186" s="8" t="str">
        <f>HYPERLINK("#'Table 178'!A1", "Would you be more likely to support public spending on a large-scale national event if...: It was designed to be environmentally sustainable")</f>
        <v>Would you be more likely to support public spending on a large-scale national event if...: It was designed to be environmentally sustainable</v>
      </c>
      <c r="E186" s="14" t="str">
        <f>HYPERLINK("#'Full Results'!A1592", "1592")</f>
        <v>1592</v>
      </c>
      <c r="F186" t="s">
        <v>107</v>
      </c>
    </row>
    <row r="187" spans="3:6" x14ac:dyDescent="0.35">
      <c r="C187">
        <v>179</v>
      </c>
      <c r="D187" s="8" t="str">
        <f>HYPERLINK("#'Table 179'!A1", "Would you be more likely to support public spending on a large-scale national event if...: It attracted global attention or tourism")</f>
        <v>Would you be more likely to support public spending on a large-scale national event if...: It attracted global attention or tourism</v>
      </c>
      <c r="E187" s="14" t="str">
        <f>HYPERLINK("#'Full Results'!A1601", "1601")</f>
        <v>1601</v>
      </c>
      <c r="F187" t="s">
        <v>107</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C20"/>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132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5.4936141715253503E-2</v>
      </c>
      <c r="D9" s="17">
        <v>4.7613515509090598E-2</v>
      </c>
      <c r="E9" s="17">
        <v>6.0832605636707802E-2</v>
      </c>
      <c r="F9" s="17"/>
      <c r="G9" s="17">
        <v>8.9920567225645995E-2</v>
      </c>
      <c r="H9" s="17">
        <v>6.3837084604305303E-2</v>
      </c>
      <c r="I9" s="17">
        <v>5.82603393865644E-2</v>
      </c>
      <c r="J9" s="17">
        <v>6.0305926547771498E-2</v>
      </c>
      <c r="K9" s="17">
        <v>4.6166053331435898E-2</v>
      </c>
      <c r="L9" s="17">
        <v>2.3303256608793999E-2</v>
      </c>
      <c r="M9" s="17"/>
      <c r="N9" s="17">
        <v>5.0015521370494101E-2</v>
      </c>
      <c r="O9" s="17">
        <v>6.9459772353281907E-2</v>
      </c>
      <c r="P9" s="17">
        <v>4.18526787217691E-2</v>
      </c>
      <c r="Q9" s="17">
        <v>5.75429297095797E-2</v>
      </c>
      <c r="R9" s="17"/>
      <c r="S9" s="17">
        <v>6.5475006440670197E-2</v>
      </c>
      <c r="T9" s="17">
        <v>5.73920901010029E-2</v>
      </c>
      <c r="U9" s="17">
        <v>4.5142170126084097E-2</v>
      </c>
      <c r="V9" s="17">
        <v>2.4752383115311499E-2</v>
      </c>
      <c r="W9" s="17">
        <v>4.3520273662138502E-2</v>
      </c>
      <c r="X9" s="17">
        <v>5.7051598286294899E-2</v>
      </c>
      <c r="Y9" s="17">
        <v>5.4004701934626899E-2</v>
      </c>
      <c r="Z9" s="17">
        <v>4.0574009284510201E-2</v>
      </c>
      <c r="AA9" s="17">
        <v>5.12908101915081E-2</v>
      </c>
      <c r="AB9" s="17">
        <v>7.1474940410543406E-2</v>
      </c>
      <c r="AC9" s="17">
        <v>4.3284962502215397E-2</v>
      </c>
      <c r="AD9" s="17">
        <v>0.13688631693502401</v>
      </c>
      <c r="AE9" s="17"/>
      <c r="AF9" s="17">
        <v>4.4445988691378897E-2</v>
      </c>
      <c r="AG9" s="17">
        <v>6.4603611012107903E-2</v>
      </c>
      <c r="AH9" s="17">
        <v>2.66913239667264E-2</v>
      </c>
      <c r="AI9" s="17">
        <v>0.146699052434727</v>
      </c>
      <c r="AJ9" s="17"/>
      <c r="AK9" s="17">
        <v>0.134904838731571</v>
      </c>
      <c r="AL9" s="17">
        <v>8.5197468545918906E-2</v>
      </c>
      <c r="AM9" s="17"/>
      <c r="AN9" s="17">
        <v>7.2816628736952493E-2</v>
      </c>
      <c r="AO9" s="17">
        <v>5.0355575539377799E-2</v>
      </c>
      <c r="AP9" s="17">
        <v>4.5620799970963098E-2</v>
      </c>
      <c r="AQ9" s="17">
        <v>5.4078910219951003E-2</v>
      </c>
      <c r="AR9" s="17">
        <v>4.1563650445040103E-2</v>
      </c>
      <c r="AS9" s="17">
        <v>4.44754080410696E-2</v>
      </c>
      <c r="AT9" s="17"/>
      <c r="AU9" s="17">
        <v>3.5957832887267803E-2</v>
      </c>
      <c r="AV9" s="17">
        <v>8.0566499954668205E-2</v>
      </c>
      <c r="AW9" s="17"/>
      <c r="AX9" s="17">
        <v>8.5285028838318303E-2</v>
      </c>
      <c r="AY9" s="17">
        <v>4.7653289286265103E-2</v>
      </c>
      <c r="AZ9" s="17"/>
      <c r="BA9" s="17">
        <v>4.6638948551561303E-2</v>
      </c>
      <c r="BB9" s="17">
        <v>9.6358161087095606E-2</v>
      </c>
      <c r="BC9" s="17"/>
      <c r="BD9" s="17">
        <v>2.1632849692941498E-2</v>
      </c>
      <c r="BE9" s="17"/>
      <c r="BF9" s="17">
        <v>2.2955894263702401E-2</v>
      </c>
      <c r="BG9" s="17"/>
      <c r="BH9" s="17">
        <v>7.4541687562049305E-2</v>
      </c>
      <c r="BI9" s="17"/>
      <c r="BJ9" s="17">
        <v>3.3701918334838599E-2</v>
      </c>
      <c r="BK9" s="17"/>
      <c r="BL9" s="17">
        <v>0.174477790326905</v>
      </c>
      <c r="BM9" s="17">
        <v>1.0070447701558599E-2</v>
      </c>
      <c r="BN9" s="17">
        <v>2.01371266505397E-2</v>
      </c>
      <c r="BO9" s="17">
        <v>6.2787196128395006E-2</v>
      </c>
      <c r="BP9" s="17"/>
      <c r="BQ9" s="17">
        <v>4.8519305406533E-2</v>
      </c>
      <c r="BR9" s="17">
        <v>2.0310044298313599E-2</v>
      </c>
      <c r="BS9" s="17">
        <v>2.7881972182905598E-2</v>
      </c>
      <c r="BT9" s="17">
        <v>3.7655811835189297E-2</v>
      </c>
      <c r="BU9" s="17">
        <v>0.109078787726684</v>
      </c>
      <c r="BV9" s="17">
        <v>9.54651665038663E-2</v>
      </c>
      <c r="BW9" s="17"/>
      <c r="BX9" s="17">
        <v>4.8061385376623002E-2</v>
      </c>
      <c r="BY9" s="17">
        <v>2.7115474142364902E-2</v>
      </c>
      <c r="BZ9" s="17">
        <v>2.0946779078699601E-2</v>
      </c>
      <c r="CA9" s="17">
        <v>3.01487660509662E-2</v>
      </c>
      <c r="CB9" s="17">
        <v>0.143127073160014</v>
      </c>
      <c r="CC9" s="17">
        <v>0.12827048737163699</v>
      </c>
    </row>
    <row r="10" spans="2:81" x14ac:dyDescent="0.35">
      <c r="B10" s="18" t="s">
        <v>58</v>
      </c>
      <c r="C10" s="17">
        <v>4.9997211121353899E-2</v>
      </c>
      <c r="D10" s="17">
        <v>4.0127639867141802E-2</v>
      </c>
      <c r="E10" s="17">
        <v>5.9394880393012099E-2</v>
      </c>
      <c r="F10" s="17"/>
      <c r="G10" s="17">
        <v>7.5631667998163593E-2</v>
      </c>
      <c r="H10" s="17">
        <v>5.9283317331628699E-2</v>
      </c>
      <c r="I10" s="17">
        <v>4.7922903187285003E-2</v>
      </c>
      <c r="J10" s="17">
        <v>5.78758714212326E-2</v>
      </c>
      <c r="K10" s="17">
        <v>4.5616249723695199E-2</v>
      </c>
      <c r="L10" s="17">
        <v>2.36687162558319E-2</v>
      </c>
      <c r="M10" s="17"/>
      <c r="N10" s="17">
        <v>5.0139237998480697E-2</v>
      </c>
      <c r="O10" s="17">
        <v>6.7147516132330207E-2</v>
      </c>
      <c r="P10" s="17">
        <v>4.3131251163923502E-2</v>
      </c>
      <c r="Q10" s="17">
        <v>3.5804879891443202E-2</v>
      </c>
      <c r="R10" s="17"/>
      <c r="S10" s="17">
        <v>4.38797185538993E-2</v>
      </c>
      <c r="T10" s="17">
        <v>4.96136160177688E-2</v>
      </c>
      <c r="U10" s="17">
        <v>7.48917573814252E-2</v>
      </c>
      <c r="V10" s="17">
        <v>3.2954086035522703E-2</v>
      </c>
      <c r="W10" s="17">
        <v>3.2971896300881903E-2</v>
      </c>
      <c r="X10" s="17">
        <v>4.6509935457773502E-2</v>
      </c>
      <c r="Y10" s="17">
        <v>6.2737536703954905E-2</v>
      </c>
      <c r="Z10" s="17">
        <v>2.9174701353513799E-2</v>
      </c>
      <c r="AA10" s="17">
        <v>3.7432602215305498E-2</v>
      </c>
      <c r="AB10" s="17">
        <v>7.8093734342359805E-2</v>
      </c>
      <c r="AC10" s="17">
        <v>3.8287224526501198E-2</v>
      </c>
      <c r="AD10" s="17">
        <v>9.0225350295938603E-2</v>
      </c>
      <c r="AE10" s="17"/>
      <c r="AF10" s="17">
        <v>4.1972318790137603E-2</v>
      </c>
      <c r="AG10" s="17">
        <v>6.8171785876278201E-2</v>
      </c>
      <c r="AH10" s="17">
        <v>5.4232035732881601E-2</v>
      </c>
      <c r="AI10" s="17">
        <v>8.1884797440333196E-2</v>
      </c>
      <c r="AJ10" s="17"/>
      <c r="AK10" s="17">
        <v>9.8715479606231601E-2</v>
      </c>
      <c r="AL10" s="17">
        <v>7.4768508310020201E-2</v>
      </c>
      <c r="AM10" s="17"/>
      <c r="AN10" s="17">
        <v>6.6656703514533094E-2</v>
      </c>
      <c r="AO10" s="17">
        <v>3.7589821552441401E-2</v>
      </c>
      <c r="AP10" s="17">
        <v>5.87885933673351E-2</v>
      </c>
      <c r="AQ10" s="17">
        <v>4.1170873421819999E-2</v>
      </c>
      <c r="AR10" s="17">
        <v>4.6074500266356802E-2</v>
      </c>
      <c r="AS10" s="17">
        <v>5.0945298431891398E-2</v>
      </c>
      <c r="AT10" s="17"/>
      <c r="AU10" s="17">
        <v>4.2355763567076599E-2</v>
      </c>
      <c r="AV10" s="17">
        <v>6.1027357553793703E-2</v>
      </c>
      <c r="AW10" s="17"/>
      <c r="AX10" s="17">
        <v>7.0068615185016003E-2</v>
      </c>
      <c r="AY10" s="17">
        <v>4.51806564567463E-2</v>
      </c>
      <c r="AZ10" s="17"/>
      <c r="BA10" s="17">
        <v>4.5855731934283203E-2</v>
      </c>
      <c r="BB10" s="17">
        <v>6.9483959629168396E-2</v>
      </c>
      <c r="BC10" s="17"/>
      <c r="BD10" s="17">
        <v>2.4628007729889202E-2</v>
      </c>
      <c r="BE10" s="17"/>
      <c r="BF10" s="17">
        <v>2.04346709959696E-2</v>
      </c>
      <c r="BG10" s="17"/>
      <c r="BH10" s="17">
        <v>7.2957470950687206E-2</v>
      </c>
      <c r="BI10" s="17"/>
      <c r="BJ10" s="17">
        <v>4.7877609571135599E-2</v>
      </c>
      <c r="BK10" s="17"/>
      <c r="BL10" s="17">
        <v>0.13023774169833499</v>
      </c>
      <c r="BM10" s="17">
        <v>1.01246058811393E-2</v>
      </c>
      <c r="BN10" s="17">
        <v>1.9369747175496201E-2</v>
      </c>
      <c r="BO10" s="17">
        <v>7.2730850527032598E-2</v>
      </c>
      <c r="BP10" s="17"/>
      <c r="BQ10" s="17">
        <v>6.1311636402860102E-2</v>
      </c>
      <c r="BR10" s="17">
        <v>5.3579717359594197E-3</v>
      </c>
      <c r="BS10" s="17">
        <v>3.3430696222577702E-2</v>
      </c>
      <c r="BT10" s="17">
        <v>4.9212789380406401E-2</v>
      </c>
      <c r="BU10" s="17">
        <v>8.3434777366452606E-2</v>
      </c>
      <c r="BV10" s="17">
        <v>7.3508211527589407E-2</v>
      </c>
      <c r="BW10" s="17"/>
      <c r="BX10" s="17">
        <v>6.4107980003618101E-2</v>
      </c>
      <c r="BY10" s="17">
        <v>1.19708882404365E-2</v>
      </c>
      <c r="BZ10" s="17">
        <v>1.91674923256374E-2</v>
      </c>
      <c r="CA10" s="17">
        <v>4.1340357342166401E-2</v>
      </c>
      <c r="CB10" s="17">
        <v>0.11043650426149899</v>
      </c>
      <c r="CC10" s="17">
        <v>8.8295406241454003E-2</v>
      </c>
    </row>
    <row r="11" spans="2:81" x14ac:dyDescent="0.35">
      <c r="B11" s="18" t="s">
        <v>59</v>
      </c>
      <c r="C11" s="17">
        <v>9.6503582897301696E-2</v>
      </c>
      <c r="D11" s="17">
        <v>8.0384051976756604E-2</v>
      </c>
      <c r="E11" s="17">
        <v>0.11119558281894</v>
      </c>
      <c r="F11" s="17"/>
      <c r="G11" s="17">
        <v>0.12613229462801201</v>
      </c>
      <c r="H11" s="17">
        <v>0.13090239606635801</v>
      </c>
      <c r="I11" s="17">
        <v>9.4887833583906595E-2</v>
      </c>
      <c r="J11" s="17">
        <v>9.3008744521460504E-2</v>
      </c>
      <c r="K11" s="17">
        <v>9.0826198065335206E-2</v>
      </c>
      <c r="L11" s="17">
        <v>5.6819492939884302E-2</v>
      </c>
      <c r="M11" s="17"/>
      <c r="N11" s="17">
        <v>9.1732234641654503E-2</v>
      </c>
      <c r="O11" s="17">
        <v>0.111969391804734</v>
      </c>
      <c r="P11" s="17">
        <v>7.0747851830619102E-2</v>
      </c>
      <c r="Q11" s="17">
        <v>0.108564760048488</v>
      </c>
      <c r="R11" s="17"/>
      <c r="S11" s="17">
        <v>0.100082052947466</v>
      </c>
      <c r="T11" s="17">
        <v>9.1343696452288001E-2</v>
      </c>
      <c r="U11" s="17">
        <v>0.12910507073552499</v>
      </c>
      <c r="V11" s="17">
        <v>5.9480649905679597E-2</v>
      </c>
      <c r="W11" s="17">
        <v>9.0851802483662994E-2</v>
      </c>
      <c r="X11" s="17">
        <v>8.2859467757758196E-2</v>
      </c>
      <c r="Y11" s="17">
        <v>6.6305928234938E-2</v>
      </c>
      <c r="Z11" s="17">
        <v>0.108742107109707</v>
      </c>
      <c r="AA11" s="17">
        <v>6.6326282977033899E-2</v>
      </c>
      <c r="AB11" s="17">
        <v>0.1435039439911</v>
      </c>
      <c r="AC11" s="17">
        <v>0.13381652018749299</v>
      </c>
      <c r="AD11" s="17">
        <v>0.152094915976666</v>
      </c>
      <c r="AE11" s="17"/>
      <c r="AF11" s="17">
        <v>8.3722597056849396E-2</v>
      </c>
      <c r="AG11" s="17">
        <v>0.152084153242668</v>
      </c>
      <c r="AH11" s="17">
        <v>0.13285704811781199</v>
      </c>
      <c r="AI11" s="17">
        <v>0.13725843555829001</v>
      </c>
      <c r="AJ11" s="17"/>
      <c r="AK11" s="17">
        <v>0.13026972581153201</v>
      </c>
      <c r="AL11" s="17">
        <v>0.14428170461350701</v>
      </c>
      <c r="AM11" s="17"/>
      <c r="AN11" s="17">
        <v>8.3572123988044894E-2</v>
      </c>
      <c r="AO11" s="17">
        <v>9.7686942460529003E-2</v>
      </c>
      <c r="AP11" s="17">
        <v>0.103032251693031</v>
      </c>
      <c r="AQ11" s="17">
        <v>0.101794782218038</v>
      </c>
      <c r="AR11" s="17">
        <v>9.9694529630922707E-2</v>
      </c>
      <c r="AS11" s="17">
        <v>0.10860898722435899</v>
      </c>
      <c r="AT11" s="17"/>
      <c r="AU11" s="17">
        <v>7.9582198684427299E-2</v>
      </c>
      <c r="AV11" s="17">
        <v>0.120183307123746</v>
      </c>
      <c r="AW11" s="17"/>
      <c r="AX11" s="17">
        <v>0.102231669497217</v>
      </c>
      <c r="AY11" s="17">
        <v>9.5129008296312698E-2</v>
      </c>
      <c r="AZ11" s="17"/>
      <c r="BA11" s="17">
        <v>9.0981408292313604E-2</v>
      </c>
      <c r="BB11" s="17">
        <v>0.122537457060342</v>
      </c>
      <c r="BC11" s="17"/>
      <c r="BD11" s="17">
        <v>5.37765423826983E-2</v>
      </c>
      <c r="BE11" s="17"/>
      <c r="BF11" s="17">
        <v>4.8129228444411802E-2</v>
      </c>
      <c r="BG11" s="17"/>
      <c r="BH11" s="17">
        <v>0.146330154866364</v>
      </c>
      <c r="BI11" s="17"/>
      <c r="BJ11" s="17">
        <v>0.115679343284709</v>
      </c>
      <c r="BK11" s="17"/>
      <c r="BL11" s="17">
        <v>0.18186772126197001</v>
      </c>
      <c r="BM11" s="17">
        <v>3.2386657813121701E-2</v>
      </c>
      <c r="BN11" s="17">
        <v>5.67830456622491E-2</v>
      </c>
      <c r="BO11" s="17">
        <v>0.149984351971506</v>
      </c>
      <c r="BP11" s="17"/>
      <c r="BQ11" s="17">
        <v>0.122842566345279</v>
      </c>
      <c r="BR11" s="17">
        <v>3.7741964394737398E-2</v>
      </c>
      <c r="BS11" s="17">
        <v>3.4413325223012603E-2</v>
      </c>
      <c r="BT11" s="17">
        <v>8.6396190458175204E-2</v>
      </c>
      <c r="BU11" s="17">
        <v>0.12825351717808001</v>
      </c>
      <c r="BV11" s="17">
        <v>0.12716545587514799</v>
      </c>
      <c r="BW11" s="17"/>
      <c r="BX11" s="17">
        <v>0.122812674382603</v>
      </c>
      <c r="BY11" s="17">
        <v>4.0598460496854998E-2</v>
      </c>
      <c r="BZ11" s="17">
        <v>3.7467891207214901E-2</v>
      </c>
      <c r="CA11" s="17">
        <v>0.105051048293841</v>
      </c>
      <c r="CB11" s="17">
        <v>0.174485639776191</v>
      </c>
      <c r="CC11" s="17">
        <v>0.10741759578870901</v>
      </c>
    </row>
    <row r="12" spans="2:81" x14ac:dyDescent="0.35">
      <c r="B12" s="18" t="s">
        <v>102</v>
      </c>
      <c r="C12" s="17">
        <v>0.22460345858856201</v>
      </c>
      <c r="D12" s="17">
        <v>0.19553264161771799</v>
      </c>
      <c r="E12" s="17">
        <v>0.25313607475543498</v>
      </c>
      <c r="F12" s="17"/>
      <c r="G12" s="17">
        <v>0.21285631321671</v>
      </c>
      <c r="H12" s="17">
        <v>0.243847918749002</v>
      </c>
      <c r="I12" s="17">
        <v>0.27098312726672302</v>
      </c>
      <c r="J12" s="17">
        <v>0.25005420716164001</v>
      </c>
      <c r="K12" s="17">
        <v>0.213209672743635</v>
      </c>
      <c r="L12" s="17">
        <v>0.16597272552414399</v>
      </c>
      <c r="M12" s="17"/>
      <c r="N12" s="17">
        <v>0.234549895198958</v>
      </c>
      <c r="O12" s="17">
        <v>0.23789150541435</v>
      </c>
      <c r="P12" s="17">
        <v>0.212625514316442</v>
      </c>
      <c r="Q12" s="17">
        <v>0.21222507235237001</v>
      </c>
      <c r="R12" s="17"/>
      <c r="S12" s="17">
        <v>0.20277091689006799</v>
      </c>
      <c r="T12" s="17">
        <v>0.20744463627948201</v>
      </c>
      <c r="U12" s="17">
        <v>0.17158487742002601</v>
      </c>
      <c r="V12" s="17">
        <v>0.25420253113553298</v>
      </c>
      <c r="W12" s="17">
        <v>0.227688815326726</v>
      </c>
      <c r="X12" s="17">
        <v>0.25880161629231702</v>
      </c>
      <c r="Y12" s="17">
        <v>0.236821574220831</v>
      </c>
      <c r="Z12" s="17">
        <v>0.21156745303357399</v>
      </c>
      <c r="AA12" s="17">
        <v>0.21761561724397999</v>
      </c>
      <c r="AB12" s="17">
        <v>0.23923977054429801</v>
      </c>
      <c r="AC12" s="17">
        <v>0.28942208568523098</v>
      </c>
      <c r="AD12" s="17">
        <v>0.20211351170662201</v>
      </c>
      <c r="AE12" s="17"/>
      <c r="AF12" s="17">
        <v>0.218738870213708</v>
      </c>
      <c r="AG12" s="17">
        <v>0.236087783902484</v>
      </c>
      <c r="AH12" s="17">
        <v>0.283876390676844</v>
      </c>
      <c r="AI12" s="17">
        <v>0.252601681815459</v>
      </c>
      <c r="AJ12" s="17"/>
      <c r="AK12" s="17">
        <v>0.22549689281188401</v>
      </c>
      <c r="AL12" s="17">
        <v>0.261339824795911</v>
      </c>
      <c r="AM12" s="17"/>
      <c r="AN12" s="17">
        <v>0.19931135970563599</v>
      </c>
      <c r="AO12" s="17">
        <v>0.23892270065754501</v>
      </c>
      <c r="AP12" s="17">
        <v>0.24290470732413699</v>
      </c>
      <c r="AQ12" s="17">
        <v>0.241542355216048</v>
      </c>
      <c r="AR12" s="17">
        <v>0.199863757151828</v>
      </c>
      <c r="AS12" s="17">
        <v>0.22380439615077499</v>
      </c>
      <c r="AT12" s="17"/>
      <c r="AU12" s="17">
        <v>0.21407998883422799</v>
      </c>
      <c r="AV12" s="17">
        <v>0.23807331539486501</v>
      </c>
      <c r="AW12" s="17"/>
      <c r="AX12" s="17">
        <v>0.210148968401663</v>
      </c>
      <c r="AY12" s="17">
        <v>0.228072116880399</v>
      </c>
      <c r="AZ12" s="17"/>
      <c r="BA12" s="17">
        <v>0.220764653340841</v>
      </c>
      <c r="BB12" s="17">
        <v>0.243069321330941</v>
      </c>
      <c r="BC12" s="17"/>
      <c r="BD12" s="17">
        <v>0.16912651832374101</v>
      </c>
      <c r="BE12" s="17"/>
      <c r="BF12" s="17">
        <v>0.16009284778493599</v>
      </c>
      <c r="BG12" s="17"/>
      <c r="BH12" s="17">
        <v>0.23444678065334501</v>
      </c>
      <c r="BI12" s="17"/>
      <c r="BJ12" s="17">
        <v>0.28273087228980198</v>
      </c>
      <c r="BK12" s="17"/>
      <c r="BL12" s="17">
        <v>0.26954754229039801</v>
      </c>
      <c r="BM12" s="17">
        <v>0.122181332863446</v>
      </c>
      <c r="BN12" s="17">
        <v>0.18066378989149101</v>
      </c>
      <c r="BO12" s="17">
        <v>0.34593251158077698</v>
      </c>
      <c r="BP12" s="17"/>
      <c r="BQ12" s="17">
        <v>0.25909848610806901</v>
      </c>
      <c r="BR12" s="17">
        <v>0.16767515646763001</v>
      </c>
      <c r="BS12" s="17">
        <v>0.130428009552922</v>
      </c>
      <c r="BT12" s="17">
        <v>0.184531998790572</v>
      </c>
      <c r="BU12" s="17">
        <v>0.29050823966794198</v>
      </c>
      <c r="BV12" s="17">
        <v>0.29543065426426601</v>
      </c>
      <c r="BW12" s="17"/>
      <c r="BX12" s="17">
        <v>0.26215021188520998</v>
      </c>
      <c r="BY12" s="17">
        <v>0.18927551088028699</v>
      </c>
      <c r="BZ12" s="17">
        <v>0.12799185032306901</v>
      </c>
      <c r="CA12" s="17">
        <v>0.21131294787508101</v>
      </c>
      <c r="CB12" s="17">
        <v>0.25778878583562298</v>
      </c>
      <c r="CC12" s="17">
        <v>0.35726764869223998</v>
      </c>
    </row>
    <row r="13" spans="2:81" x14ac:dyDescent="0.35">
      <c r="B13" s="18" t="s">
        <v>103</v>
      </c>
      <c r="C13" s="17">
        <v>0.19533429404925601</v>
      </c>
      <c r="D13" s="17">
        <v>0.20017151713485701</v>
      </c>
      <c r="E13" s="17">
        <v>0.19157960264262799</v>
      </c>
      <c r="F13" s="17"/>
      <c r="G13" s="17">
        <v>0.18328189134648501</v>
      </c>
      <c r="H13" s="17">
        <v>0.17237463549447199</v>
      </c>
      <c r="I13" s="17">
        <v>0.23747389841887301</v>
      </c>
      <c r="J13" s="17">
        <v>0.20437944663562099</v>
      </c>
      <c r="K13" s="17">
        <v>0.18159710193992301</v>
      </c>
      <c r="L13" s="17">
        <v>0.18958037364959501</v>
      </c>
      <c r="M13" s="17"/>
      <c r="N13" s="17">
        <v>0.21346011579181301</v>
      </c>
      <c r="O13" s="17">
        <v>0.203867208899359</v>
      </c>
      <c r="P13" s="17">
        <v>0.19759472999525801</v>
      </c>
      <c r="Q13" s="17">
        <v>0.16487695402215999</v>
      </c>
      <c r="R13" s="17"/>
      <c r="S13" s="17">
        <v>0.17325941575011899</v>
      </c>
      <c r="T13" s="17">
        <v>0.18275825105853499</v>
      </c>
      <c r="U13" s="17">
        <v>0.18632646737642999</v>
      </c>
      <c r="V13" s="17">
        <v>0.213169708595396</v>
      </c>
      <c r="W13" s="17">
        <v>0.207959621772281</v>
      </c>
      <c r="X13" s="17">
        <v>0.193193505259242</v>
      </c>
      <c r="Y13" s="17">
        <v>0.19515834850629801</v>
      </c>
      <c r="Z13" s="17">
        <v>0.20055020705415599</v>
      </c>
      <c r="AA13" s="17">
        <v>0.230118090370169</v>
      </c>
      <c r="AB13" s="17">
        <v>0.194531418400572</v>
      </c>
      <c r="AC13" s="17">
        <v>0.21438879963979399</v>
      </c>
      <c r="AD13" s="17">
        <v>0.136935820385858</v>
      </c>
      <c r="AE13" s="17"/>
      <c r="AF13" s="17">
        <v>0.19802231677836199</v>
      </c>
      <c r="AG13" s="17">
        <v>0.201406464394941</v>
      </c>
      <c r="AH13" s="17">
        <v>0.22571303454264999</v>
      </c>
      <c r="AI13" s="17">
        <v>0.140513990824018</v>
      </c>
      <c r="AJ13" s="17"/>
      <c r="AK13" s="17">
        <v>0.163696815705688</v>
      </c>
      <c r="AL13" s="17">
        <v>0.20286282978628001</v>
      </c>
      <c r="AM13" s="17"/>
      <c r="AN13" s="17">
        <v>0.17779618961326399</v>
      </c>
      <c r="AO13" s="17">
        <v>0.20632497313849801</v>
      </c>
      <c r="AP13" s="17">
        <v>0.20210334076056199</v>
      </c>
      <c r="AQ13" s="17">
        <v>0.19297841695433299</v>
      </c>
      <c r="AR13" s="17">
        <v>0.21143222576505699</v>
      </c>
      <c r="AS13" s="17">
        <v>0.18254460351385701</v>
      </c>
      <c r="AT13" s="17"/>
      <c r="AU13" s="17">
        <v>0.20337348409985501</v>
      </c>
      <c r="AV13" s="17">
        <v>0.184739071111679</v>
      </c>
      <c r="AW13" s="17"/>
      <c r="AX13" s="17">
        <v>0.17080031948041399</v>
      </c>
      <c r="AY13" s="17">
        <v>0.20122173616721201</v>
      </c>
      <c r="AZ13" s="17"/>
      <c r="BA13" s="17">
        <v>0.195521269197486</v>
      </c>
      <c r="BB13" s="17">
        <v>0.196982098666422</v>
      </c>
      <c r="BC13" s="17"/>
      <c r="BD13" s="17">
        <v>0.20542442789887599</v>
      </c>
      <c r="BE13" s="17"/>
      <c r="BF13" s="17">
        <v>0.20281513889682201</v>
      </c>
      <c r="BG13" s="17"/>
      <c r="BH13" s="17">
        <v>0.195713996830506</v>
      </c>
      <c r="BI13" s="17"/>
      <c r="BJ13" s="17">
        <v>0.20945414930536499</v>
      </c>
      <c r="BK13" s="17"/>
      <c r="BL13" s="17">
        <v>0.118043925278301</v>
      </c>
      <c r="BM13" s="17">
        <v>0.20574585925952499</v>
      </c>
      <c r="BN13" s="17">
        <v>0.232242705021487</v>
      </c>
      <c r="BO13" s="17">
        <v>0.193673687432148</v>
      </c>
      <c r="BP13" s="17"/>
      <c r="BQ13" s="17">
        <v>0.21252117901923401</v>
      </c>
      <c r="BR13" s="17">
        <v>0.21186678975737999</v>
      </c>
      <c r="BS13" s="17">
        <v>0.19035941310903801</v>
      </c>
      <c r="BT13" s="17">
        <v>0.18616435423988201</v>
      </c>
      <c r="BU13" s="17">
        <v>0.164392853153736</v>
      </c>
      <c r="BV13" s="17">
        <v>0.16633164404533701</v>
      </c>
      <c r="BW13" s="17"/>
      <c r="BX13" s="17">
        <v>0.20095135513503001</v>
      </c>
      <c r="BY13" s="17">
        <v>0.23400641794697399</v>
      </c>
      <c r="BZ13" s="17">
        <v>0.20401158776761999</v>
      </c>
      <c r="CA13" s="17">
        <v>0.197271249132075</v>
      </c>
      <c r="CB13" s="17">
        <v>0.151122636312397</v>
      </c>
      <c r="CC13" s="17">
        <v>0.136667102196562</v>
      </c>
    </row>
    <row r="14" spans="2:81" x14ac:dyDescent="0.35">
      <c r="B14" s="18" t="s">
        <v>104</v>
      </c>
      <c r="C14" s="17">
        <v>0.16280971256372001</v>
      </c>
      <c r="D14" s="17">
        <v>0.187650846281331</v>
      </c>
      <c r="E14" s="17">
        <v>0.13936657071067299</v>
      </c>
      <c r="F14" s="17"/>
      <c r="G14" s="17">
        <v>0.121163265992815</v>
      </c>
      <c r="H14" s="17">
        <v>0.173679764445023</v>
      </c>
      <c r="I14" s="17">
        <v>0.137418022959853</v>
      </c>
      <c r="J14" s="17">
        <v>0.15683912731166599</v>
      </c>
      <c r="K14" s="17">
        <v>0.16358431401769699</v>
      </c>
      <c r="L14" s="17">
        <v>0.20659223423027401</v>
      </c>
      <c r="M14" s="17"/>
      <c r="N14" s="17">
        <v>0.15060205445198899</v>
      </c>
      <c r="O14" s="17">
        <v>0.164870242145158</v>
      </c>
      <c r="P14" s="17">
        <v>0.173772850349347</v>
      </c>
      <c r="Q14" s="17">
        <v>0.16493934762635801</v>
      </c>
      <c r="R14" s="17"/>
      <c r="S14" s="17">
        <v>0.15880518504148999</v>
      </c>
      <c r="T14" s="17">
        <v>0.18989592484653101</v>
      </c>
      <c r="U14" s="17">
        <v>0.147399219197482</v>
      </c>
      <c r="V14" s="17">
        <v>0.150489899662788</v>
      </c>
      <c r="W14" s="17">
        <v>0.18007857432273</v>
      </c>
      <c r="X14" s="17">
        <v>0.195655753398705</v>
      </c>
      <c r="Y14" s="17">
        <v>0.153912521711566</v>
      </c>
      <c r="Z14" s="17">
        <v>0.17797956393130099</v>
      </c>
      <c r="AA14" s="17">
        <v>0.18551201169308601</v>
      </c>
      <c r="AB14" s="17">
        <v>0.128012579111769</v>
      </c>
      <c r="AC14" s="17">
        <v>0.1004844214798</v>
      </c>
      <c r="AD14" s="17">
        <v>0.13186442234110399</v>
      </c>
      <c r="AE14" s="17"/>
      <c r="AF14" s="17">
        <v>0.176598375914471</v>
      </c>
      <c r="AG14" s="17">
        <v>0.13517720881717701</v>
      </c>
      <c r="AH14" s="17">
        <v>0.103783961857369</v>
      </c>
      <c r="AI14" s="17">
        <v>8.9614010413200093E-2</v>
      </c>
      <c r="AJ14" s="17"/>
      <c r="AK14" s="17">
        <v>0.114622105471003</v>
      </c>
      <c r="AL14" s="17">
        <v>0.103640065951212</v>
      </c>
      <c r="AM14" s="17"/>
      <c r="AN14" s="17">
        <v>0.177992775017322</v>
      </c>
      <c r="AO14" s="17">
        <v>0.16033452377441601</v>
      </c>
      <c r="AP14" s="17">
        <v>0.140339459809498</v>
      </c>
      <c r="AQ14" s="17">
        <v>0.1519089665327</v>
      </c>
      <c r="AR14" s="17">
        <v>0.18252964253304299</v>
      </c>
      <c r="AS14" s="17">
        <v>0.15262916351723499</v>
      </c>
      <c r="AT14" s="17"/>
      <c r="AU14" s="17">
        <v>0.18154902249374999</v>
      </c>
      <c r="AV14" s="17">
        <v>0.13718409801106701</v>
      </c>
      <c r="AW14" s="17"/>
      <c r="AX14" s="17">
        <v>0.13399082461825701</v>
      </c>
      <c r="AY14" s="17">
        <v>0.169725409578351</v>
      </c>
      <c r="AZ14" s="17"/>
      <c r="BA14" s="17">
        <v>0.16799278712522001</v>
      </c>
      <c r="BB14" s="17">
        <v>0.13599276585803699</v>
      </c>
      <c r="BC14" s="17"/>
      <c r="BD14" s="17">
        <v>0.20792326334240399</v>
      </c>
      <c r="BE14" s="17"/>
      <c r="BF14" s="17">
        <v>0.215034724933578</v>
      </c>
      <c r="BG14" s="17"/>
      <c r="BH14" s="17">
        <v>0.12886583706049001</v>
      </c>
      <c r="BI14" s="17"/>
      <c r="BJ14" s="17">
        <v>0.106310596517717</v>
      </c>
      <c r="BK14" s="17"/>
      <c r="BL14" s="17">
        <v>5.4202327232274902E-2</v>
      </c>
      <c r="BM14" s="17">
        <v>0.25213753829407298</v>
      </c>
      <c r="BN14" s="17">
        <v>0.20353428241641799</v>
      </c>
      <c r="BO14" s="17">
        <v>9.7363368680299295E-2</v>
      </c>
      <c r="BP14" s="17"/>
      <c r="BQ14" s="17">
        <v>0.15569340260183601</v>
      </c>
      <c r="BR14" s="17">
        <v>0.203319599698148</v>
      </c>
      <c r="BS14" s="17">
        <v>0.20267040071706799</v>
      </c>
      <c r="BT14" s="17">
        <v>0.21767336619599101</v>
      </c>
      <c r="BU14" s="17">
        <v>0.117377398959639</v>
      </c>
      <c r="BV14" s="17">
        <v>0.10689762199559701</v>
      </c>
      <c r="BW14" s="17"/>
      <c r="BX14" s="17">
        <v>0.16194370531321101</v>
      </c>
      <c r="BY14" s="17">
        <v>0.203752459121915</v>
      </c>
      <c r="BZ14" s="17">
        <v>0.207655407710262</v>
      </c>
      <c r="CA14" s="17">
        <v>0.18055829643815499</v>
      </c>
      <c r="CB14" s="17">
        <v>7.9616572171107305E-2</v>
      </c>
      <c r="CC14" s="17">
        <v>6.7276280588766099E-2</v>
      </c>
    </row>
    <row r="15" spans="2:81" x14ac:dyDescent="0.35">
      <c r="B15" s="18" t="s">
        <v>126</v>
      </c>
      <c r="C15" s="19">
        <v>0.215815599064553</v>
      </c>
      <c r="D15" s="19">
        <v>0.248519787613105</v>
      </c>
      <c r="E15" s="19">
        <v>0.184494683042605</v>
      </c>
      <c r="F15" s="19"/>
      <c r="G15" s="19">
        <v>0.191013999592168</v>
      </c>
      <c r="H15" s="19">
        <v>0.15607488330921199</v>
      </c>
      <c r="I15" s="19">
        <v>0.153053875196796</v>
      </c>
      <c r="J15" s="19">
        <v>0.17753667640060899</v>
      </c>
      <c r="K15" s="19">
        <v>0.25900041017827902</v>
      </c>
      <c r="L15" s="19">
        <v>0.334063200791476</v>
      </c>
      <c r="M15" s="19"/>
      <c r="N15" s="19">
        <v>0.209500940546611</v>
      </c>
      <c r="O15" s="19">
        <v>0.14479436325078701</v>
      </c>
      <c r="P15" s="19">
        <v>0.26027512362264199</v>
      </c>
      <c r="Q15" s="19">
        <v>0.25604605634960198</v>
      </c>
      <c r="R15" s="19"/>
      <c r="S15" s="19">
        <v>0.255727704376287</v>
      </c>
      <c r="T15" s="19">
        <v>0.22155178524439201</v>
      </c>
      <c r="U15" s="19">
        <v>0.24555043776302801</v>
      </c>
      <c r="V15" s="19">
        <v>0.264950741549769</v>
      </c>
      <c r="W15" s="19">
        <v>0.216929016131579</v>
      </c>
      <c r="X15" s="19">
        <v>0.16592812354790901</v>
      </c>
      <c r="Y15" s="19">
        <v>0.231059388687785</v>
      </c>
      <c r="Z15" s="19">
        <v>0.23141195823323801</v>
      </c>
      <c r="AA15" s="19">
        <v>0.211704585308918</v>
      </c>
      <c r="AB15" s="19">
        <v>0.14514361319935801</v>
      </c>
      <c r="AC15" s="19">
        <v>0.180315985978966</v>
      </c>
      <c r="AD15" s="19">
        <v>0.149879662358787</v>
      </c>
      <c r="AE15" s="19"/>
      <c r="AF15" s="19">
        <v>0.23649953255509301</v>
      </c>
      <c r="AG15" s="19">
        <v>0.14246899275434399</v>
      </c>
      <c r="AH15" s="19">
        <v>0.17284620510571699</v>
      </c>
      <c r="AI15" s="19">
        <v>0.15142803151397199</v>
      </c>
      <c r="AJ15" s="19"/>
      <c r="AK15" s="19">
        <v>0.13229414186208999</v>
      </c>
      <c r="AL15" s="19">
        <v>0.12790959799715201</v>
      </c>
      <c r="AM15" s="19"/>
      <c r="AN15" s="19">
        <v>0.22185421942424799</v>
      </c>
      <c r="AO15" s="19">
        <v>0.20878546287719299</v>
      </c>
      <c r="AP15" s="19">
        <v>0.20721084707447501</v>
      </c>
      <c r="AQ15" s="19">
        <v>0.21652569543710901</v>
      </c>
      <c r="AR15" s="19">
        <v>0.21884169420775301</v>
      </c>
      <c r="AS15" s="19">
        <v>0.23699214312081199</v>
      </c>
      <c r="AT15" s="19"/>
      <c r="AU15" s="19">
        <v>0.24310170943339601</v>
      </c>
      <c r="AV15" s="19">
        <v>0.17822635085018099</v>
      </c>
      <c r="AW15" s="19"/>
      <c r="AX15" s="19">
        <v>0.227474573979114</v>
      </c>
      <c r="AY15" s="19">
        <v>0.21301778333471399</v>
      </c>
      <c r="AZ15" s="19"/>
      <c r="BA15" s="19">
        <v>0.23224520155829501</v>
      </c>
      <c r="BB15" s="19">
        <v>0.13557623636799401</v>
      </c>
      <c r="BC15" s="19"/>
      <c r="BD15" s="19">
        <v>0.31748839062945</v>
      </c>
      <c r="BE15" s="19"/>
      <c r="BF15" s="19">
        <v>0.33053749468058002</v>
      </c>
      <c r="BG15" s="19"/>
      <c r="BH15" s="19">
        <v>0.147144072076558</v>
      </c>
      <c r="BI15" s="19"/>
      <c r="BJ15" s="19">
        <v>0.20424551069643401</v>
      </c>
      <c r="BK15" s="19"/>
      <c r="BL15" s="19">
        <v>7.1622951911815502E-2</v>
      </c>
      <c r="BM15" s="19">
        <v>0.367353558187137</v>
      </c>
      <c r="BN15" s="19">
        <v>0.28726930318231902</v>
      </c>
      <c r="BO15" s="19">
        <v>7.7528033679842207E-2</v>
      </c>
      <c r="BP15" s="19"/>
      <c r="BQ15" s="19">
        <v>0.140013424116189</v>
      </c>
      <c r="BR15" s="19">
        <v>0.353728473647831</v>
      </c>
      <c r="BS15" s="19">
        <v>0.38081618299247499</v>
      </c>
      <c r="BT15" s="19">
        <v>0.238365489099784</v>
      </c>
      <c r="BU15" s="19">
        <v>0.106954425947466</v>
      </c>
      <c r="BV15" s="19">
        <v>0.13520124578819601</v>
      </c>
      <c r="BW15" s="19"/>
      <c r="BX15" s="19">
        <v>0.13997268790370501</v>
      </c>
      <c r="BY15" s="19">
        <v>0.29328078917116701</v>
      </c>
      <c r="BZ15" s="19">
        <v>0.38275899158749599</v>
      </c>
      <c r="CA15" s="19">
        <v>0.234317334867715</v>
      </c>
      <c r="CB15" s="19">
        <v>8.3422788483169794E-2</v>
      </c>
      <c r="CC15" s="19">
        <v>0.11480547912063099</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C20"/>
  <sheetViews>
    <sheetView showGridLines="0" workbookViewId="0">
      <pane xSplit="2" topLeftCell="C1" activePane="topRight" state="frozen"/>
      <selection pane="topRight" activeCell="BD13" sqref="BD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133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0.30023644637417002</v>
      </c>
      <c r="D9" s="17">
        <v>0.28579596049397998</v>
      </c>
      <c r="E9" s="17">
        <v>0.31581971905220002</v>
      </c>
      <c r="F9" s="17"/>
      <c r="G9" s="17">
        <v>0.10956904925051</v>
      </c>
      <c r="H9" s="17">
        <v>0.14853879103006201</v>
      </c>
      <c r="I9" s="17">
        <v>0.21019402598510001</v>
      </c>
      <c r="J9" s="17">
        <v>0.29265345594844999</v>
      </c>
      <c r="K9" s="17">
        <v>0.37719508876783098</v>
      </c>
      <c r="L9" s="17">
        <v>0.57798599592378497</v>
      </c>
      <c r="M9" s="17"/>
      <c r="N9" s="17">
        <v>0.246592711317456</v>
      </c>
      <c r="O9" s="17">
        <v>0.26275826747626901</v>
      </c>
      <c r="P9" s="17">
        <v>0.35543799474876098</v>
      </c>
      <c r="Q9" s="17">
        <v>0.34760824841266702</v>
      </c>
      <c r="R9" s="17"/>
      <c r="S9" s="17">
        <v>0.202759168733573</v>
      </c>
      <c r="T9" s="17">
        <v>0.341558635720075</v>
      </c>
      <c r="U9" s="17">
        <v>0.37377541388596303</v>
      </c>
      <c r="V9" s="17">
        <v>0.344245977990837</v>
      </c>
      <c r="W9" s="17">
        <v>0.33209909828757</v>
      </c>
      <c r="X9" s="17">
        <v>0.27893534238961398</v>
      </c>
      <c r="Y9" s="17">
        <v>0.35385696457027299</v>
      </c>
      <c r="Z9" s="17">
        <v>0.33179797204532102</v>
      </c>
      <c r="AA9" s="17">
        <v>0.30472173189391899</v>
      </c>
      <c r="AB9" s="17">
        <v>0.232823430288355</v>
      </c>
      <c r="AC9" s="17">
        <v>0.28862623510607399</v>
      </c>
      <c r="AD9" s="17">
        <v>0.25750601540885798</v>
      </c>
      <c r="AE9" s="17"/>
      <c r="AF9" s="17">
        <v>0.31092681273952699</v>
      </c>
      <c r="AG9" s="17">
        <v>0.25424918004258401</v>
      </c>
      <c r="AH9" s="17">
        <v>0.29829094297588199</v>
      </c>
      <c r="AI9" s="17">
        <v>0.27644142905826402</v>
      </c>
      <c r="AJ9" s="17"/>
      <c r="AK9" s="17">
        <v>0.24963749999618401</v>
      </c>
      <c r="AL9" s="17">
        <v>0.24286951347147301</v>
      </c>
      <c r="AM9" s="17"/>
      <c r="AN9" s="17">
        <v>0.17399388663513701</v>
      </c>
      <c r="AO9" s="17">
        <v>0.30824550139038998</v>
      </c>
      <c r="AP9" s="17">
        <v>0.296703091357852</v>
      </c>
      <c r="AQ9" s="17">
        <v>0.373244984829046</v>
      </c>
      <c r="AR9" s="17">
        <v>0.43137824910925698</v>
      </c>
      <c r="AS9" s="17">
        <v>0.357271306085167</v>
      </c>
      <c r="AT9" s="17"/>
      <c r="AU9" s="17">
        <v>0.35046429278515301</v>
      </c>
      <c r="AV9" s="17">
        <v>0.22993415943623399</v>
      </c>
      <c r="AW9" s="17"/>
      <c r="AX9" s="17">
        <v>0.329244616586227</v>
      </c>
      <c r="AY9" s="17">
        <v>0.29327532710700499</v>
      </c>
      <c r="AZ9" s="17"/>
      <c r="BA9" s="17">
        <v>0.32472761785788201</v>
      </c>
      <c r="BB9" s="17">
        <v>0.17319976747825799</v>
      </c>
      <c r="BC9" s="17"/>
      <c r="BD9" s="17">
        <v>0.37674733034959701</v>
      </c>
      <c r="BE9" s="17"/>
      <c r="BF9" s="17">
        <v>0.376892759697317</v>
      </c>
      <c r="BG9" s="17"/>
      <c r="BH9" s="17">
        <v>0.248153318527911</v>
      </c>
      <c r="BI9" s="17"/>
      <c r="BJ9" s="17">
        <v>0.309228568522601</v>
      </c>
      <c r="BK9" s="17"/>
      <c r="BL9" s="17">
        <v>0.158107146385188</v>
      </c>
      <c r="BM9" s="17">
        <v>0.34120110327092601</v>
      </c>
      <c r="BN9" s="17">
        <v>0.48415973094533199</v>
      </c>
      <c r="BO9" s="17">
        <v>0.15266325055298499</v>
      </c>
      <c r="BP9" s="17"/>
      <c r="BQ9" s="17">
        <v>0.19376948359503801</v>
      </c>
      <c r="BR9" s="17">
        <v>0.53227879629902997</v>
      </c>
      <c r="BS9" s="17">
        <v>0.405589349766731</v>
      </c>
      <c r="BT9" s="17">
        <v>0.2311677965069</v>
      </c>
      <c r="BU9" s="17">
        <v>0.18135805473816699</v>
      </c>
      <c r="BV9" s="17">
        <v>0.26540387295812801</v>
      </c>
      <c r="BW9" s="17"/>
      <c r="BX9" s="17">
        <v>0.17435044571248101</v>
      </c>
      <c r="BY9" s="17">
        <v>0.47060518830678599</v>
      </c>
      <c r="BZ9" s="17">
        <v>0.42605213775128797</v>
      </c>
      <c r="CA9" s="17">
        <v>0.23630450473746001</v>
      </c>
      <c r="CB9" s="17">
        <v>0.101488957029281</v>
      </c>
      <c r="CC9" s="17">
        <v>0.29166644051506502</v>
      </c>
    </row>
    <row r="10" spans="2:81" x14ac:dyDescent="0.35">
      <c r="B10" s="18" t="s">
        <v>58</v>
      </c>
      <c r="C10" s="17">
        <v>0.131743913477122</v>
      </c>
      <c r="D10" s="17">
        <v>0.126753092795339</v>
      </c>
      <c r="E10" s="17">
        <v>0.13678386363286099</v>
      </c>
      <c r="F10" s="17"/>
      <c r="G10" s="17">
        <v>8.07083043199259E-2</v>
      </c>
      <c r="H10" s="17">
        <v>0.12110879727422</v>
      </c>
      <c r="I10" s="17">
        <v>0.118923180619237</v>
      </c>
      <c r="J10" s="17">
        <v>0.16500084334057499</v>
      </c>
      <c r="K10" s="17">
        <v>0.16668074867445001</v>
      </c>
      <c r="L10" s="17">
        <v>0.134268985090021</v>
      </c>
      <c r="M10" s="17"/>
      <c r="N10" s="17">
        <v>0.128881289345181</v>
      </c>
      <c r="O10" s="17">
        <v>0.15225174972396099</v>
      </c>
      <c r="P10" s="17">
        <v>0.121071084061317</v>
      </c>
      <c r="Q10" s="17">
        <v>0.12501617914318999</v>
      </c>
      <c r="R10" s="17"/>
      <c r="S10" s="17">
        <v>9.4591693801636095E-2</v>
      </c>
      <c r="T10" s="17">
        <v>0.159719733739665</v>
      </c>
      <c r="U10" s="17">
        <v>0.141286620356392</v>
      </c>
      <c r="V10" s="17">
        <v>0.14148355829234799</v>
      </c>
      <c r="W10" s="17">
        <v>0.11726911902657</v>
      </c>
      <c r="X10" s="17">
        <v>0.15302003565991801</v>
      </c>
      <c r="Y10" s="17">
        <v>0.118507227608423</v>
      </c>
      <c r="Z10" s="17">
        <v>0.11897109696118199</v>
      </c>
      <c r="AA10" s="17">
        <v>0.14080919868309499</v>
      </c>
      <c r="AB10" s="17">
        <v>0.117201242711031</v>
      </c>
      <c r="AC10" s="17">
        <v>0.13787726948499601</v>
      </c>
      <c r="AD10" s="17">
        <v>0.15165304319636</v>
      </c>
      <c r="AE10" s="17"/>
      <c r="AF10" s="17">
        <v>0.13192489027342699</v>
      </c>
      <c r="AG10" s="17">
        <v>0.111741513582564</v>
      </c>
      <c r="AH10" s="17">
        <v>0.10619602464228001</v>
      </c>
      <c r="AI10" s="17">
        <v>0.162593147148761</v>
      </c>
      <c r="AJ10" s="17"/>
      <c r="AK10" s="17">
        <v>0.155366525033859</v>
      </c>
      <c r="AL10" s="17">
        <v>0.13391469582759499</v>
      </c>
      <c r="AM10" s="17"/>
      <c r="AN10" s="17">
        <v>9.3401714006884698E-2</v>
      </c>
      <c r="AO10" s="17">
        <v>0.15213475967245699</v>
      </c>
      <c r="AP10" s="17">
        <v>0.155987298081564</v>
      </c>
      <c r="AQ10" s="17">
        <v>0.12544924228108201</v>
      </c>
      <c r="AR10" s="17">
        <v>0.14492680749164999</v>
      </c>
      <c r="AS10" s="17">
        <v>0.15160325209946399</v>
      </c>
      <c r="AT10" s="17"/>
      <c r="AU10" s="17">
        <v>0.13620626402066699</v>
      </c>
      <c r="AV10" s="17">
        <v>0.125497208718474</v>
      </c>
      <c r="AW10" s="17"/>
      <c r="AX10" s="17">
        <v>0.11660196403122899</v>
      </c>
      <c r="AY10" s="17">
        <v>0.13537754204658001</v>
      </c>
      <c r="AZ10" s="17"/>
      <c r="BA10" s="17">
        <v>0.13453321899065401</v>
      </c>
      <c r="BB10" s="17">
        <v>0.116318477560043</v>
      </c>
      <c r="BC10" s="17"/>
      <c r="BD10" s="17">
        <v>0.13194044892293799</v>
      </c>
      <c r="BE10" s="17"/>
      <c r="BF10" s="17">
        <v>0.12648793510912401</v>
      </c>
      <c r="BG10" s="17"/>
      <c r="BH10" s="17">
        <v>0.117345729900976</v>
      </c>
      <c r="BI10" s="17"/>
      <c r="BJ10" s="17">
        <v>0.122083349739844</v>
      </c>
      <c r="BK10" s="17"/>
      <c r="BL10" s="17">
        <v>9.2766090856517006E-2</v>
      </c>
      <c r="BM10" s="17">
        <v>0.121266764916344</v>
      </c>
      <c r="BN10" s="17">
        <v>0.16061600400234299</v>
      </c>
      <c r="BO10" s="17">
        <v>0.13583159409107001</v>
      </c>
      <c r="BP10" s="17"/>
      <c r="BQ10" s="17">
        <v>0.13244502201573599</v>
      </c>
      <c r="BR10" s="17">
        <v>0.127888206742306</v>
      </c>
      <c r="BS10" s="17">
        <v>0.111113287841331</v>
      </c>
      <c r="BT10" s="17">
        <v>0.13954456395980899</v>
      </c>
      <c r="BU10" s="17">
        <v>0.14203526011211301</v>
      </c>
      <c r="BV10" s="17">
        <v>0.13959708410771601</v>
      </c>
      <c r="BW10" s="17"/>
      <c r="BX10" s="17">
        <v>0.13180507672533801</v>
      </c>
      <c r="BY10" s="17">
        <v>0.12541022550141101</v>
      </c>
      <c r="BZ10" s="17">
        <v>0.11640818117952099</v>
      </c>
      <c r="CA10" s="17">
        <v>0.136222060837834</v>
      </c>
      <c r="CB10" s="17">
        <v>0.110481744028559</v>
      </c>
      <c r="CC10" s="17">
        <v>0.15649743729262799</v>
      </c>
    </row>
    <row r="11" spans="2:81" x14ac:dyDescent="0.35">
      <c r="B11" s="18" t="s">
        <v>59</v>
      </c>
      <c r="C11" s="17">
        <v>0.118310527921139</v>
      </c>
      <c r="D11" s="17">
        <v>0.112169747439005</v>
      </c>
      <c r="E11" s="17">
        <v>0.12441292815687501</v>
      </c>
      <c r="F11" s="17"/>
      <c r="G11" s="17">
        <v>0.13105759653265001</v>
      </c>
      <c r="H11" s="17">
        <v>0.12128610927163</v>
      </c>
      <c r="I11" s="17">
        <v>0.14917748752827301</v>
      </c>
      <c r="J11" s="17">
        <v>0.129591195615433</v>
      </c>
      <c r="K11" s="17">
        <v>0.102442835222676</v>
      </c>
      <c r="L11" s="17">
        <v>8.3794323172549506E-2</v>
      </c>
      <c r="M11" s="17"/>
      <c r="N11" s="17">
        <v>0.103916382430978</v>
      </c>
      <c r="O11" s="17">
        <v>0.15196971637287901</v>
      </c>
      <c r="P11" s="17">
        <v>0.109874540150822</v>
      </c>
      <c r="Q11" s="17">
        <v>0.106118836265242</v>
      </c>
      <c r="R11" s="17"/>
      <c r="S11" s="17">
        <v>9.8404654262244304E-2</v>
      </c>
      <c r="T11" s="17">
        <v>0.124324243547189</v>
      </c>
      <c r="U11" s="17">
        <v>0.11276340862789901</v>
      </c>
      <c r="V11" s="17">
        <v>0.110628716383364</v>
      </c>
      <c r="W11" s="17">
        <v>0.12226336106485799</v>
      </c>
      <c r="X11" s="17">
        <v>0.14956282183041</v>
      </c>
      <c r="Y11" s="17">
        <v>0.131915089856913</v>
      </c>
      <c r="Z11" s="17">
        <v>0.13293809450854199</v>
      </c>
      <c r="AA11" s="17">
        <v>0.101576137736161</v>
      </c>
      <c r="AB11" s="17">
        <v>0.126471158524184</v>
      </c>
      <c r="AC11" s="17">
        <v>0.13534270895935799</v>
      </c>
      <c r="AD11" s="17">
        <v>7.2702037042501402E-2</v>
      </c>
      <c r="AE11" s="17"/>
      <c r="AF11" s="17">
        <v>0.12023680403197499</v>
      </c>
      <c r="AG11" s="17">
        <v>0.121094877919649</v>
      </c>
      <c r="AH11" s="17">
        <v>0.14796261417612599</v>
      </c>
      <c r="AI11" s="17">
        <v>7.3723313709079294E-2</v>
      </c>
      <c r="AJ11" s="17"/>
      <c r="AK11" s="17">
        <v>9.4640087322170496E-2</v>
      </c>
      <c r="AL11" s="17">
        <v>0.121069613579576</v>
      </c>
      <c r="AM11" s="17"/>
      <c r="AN11" s="17">
        <v>0.102647487977982</v>
      </c>
      <c r="AO11" s="17">
        <v>0.130062573696309</v>
      </c>
      <c r="AP11" s="17">
        <v>0.112162926965769</v>
      </c>
      <c r="AQ11" s="17">
        <v>0.14172641444322201</v>
      </c>
      <c r="AR11" s="17">
        <v>0.112182834748408</v>
      </c>
      <c r="AS11" s="17">
        <v>7.7772245973253495E-2</v>
      </c>
      <c r="AT11" s="17"/>
      <c r="AU11" s="17">
        <v>0.11286368340346201</v>
      </c>
      <c r="AV11" s="17">
        <v>0.12691820962008599</v>
      </c>
      <c r="AW11" s="17"/>
      <c r="AX11" s="17">
        <v>0.11795609461348899</v>
      </c>
      <c r="AY11" s="17">
        <v>0.118395581632172</v>
      </c>
      <c r="AZ11" s="17"/>
      <c r="BA11" s="17">
        <v>0.119409830945894</v>
      </c>
      <c r="BB11" s="17">
        <v>0.11305747902992699</v>
      </c>
      <c r="BC11" s="17"/>
      <c r="BD11" s="17">
        <v>0.109426362275029</v>
      </c>
      <c r="BE11" s="17"/>
      <c r="BF11" s="17">
        <v>0.108109090964427</v>
      </c>
      <c r="BG11" s="17"/>
      <c r="BH11" s="17">
        <v>9.0505527061636698E-2</v>
      </c>
      <c r="BI11" s="17"/>
      <c r="BJ11" s="17">
        <v>0.138048577309134</v>
      </c>
      <c r="BK11" s="17"/>
      <c r="BL11" s="17">
        <v>0.13116383082910699</v>
      </c>
      <c r="BM11" s="17">
        <v>8.6185610268127502E-2</v>
      </c>
      <c r="BN11" s="17">
        <v>0.10035816779334</v>
      </c>
      <c r="BO11" s="17">
        <v>0.16154195233292601</v>
      </c>
      <c r="BP11" s="17"/>
      <c r="BQ11" s="17">
        <v>0.13165409941818501</v>
      </c>
      <c r="BR11" s="17">
        <v>9.3450036533900799E-2</v>
      </c>
      <c r="BS11" s="17">
        <v>9.4462834374750199E-2</v>
      </c>
      <c r="BT11" s="17">
        <v>0.14125865608397001</v>
      </c>
      <c r="BU11" s="17">
        <v>9.52314387978416E-2</v>
      </c>
      <c r="BV11" s="17">
        <v>0.14987221982374299</v>
      </c>
      <c r="BW11" s="17"/>
      <c r="BX11" s="17">
        <v>0.13456940528617001</v>
      </c>
      <c r="BY11" s="17">
        <v>0.109716395963576</v>
      </c>
      <c r="BZ11" s="17">
        <v>9.6070036626993302E-2</v>
      </c>
      <c r="CA11" s="17">
        <v>0.126928348995</v>
      </c>
      <c r="CB11" s="17">
        <v>9.9507647320715806E-2</v>
      </c>
      <c r="CC11" s="17">
        <v>0.12165839640795099</v>
      </c>
    </row>
    <row r="12" spans="2:81" x14ac:dyDescent="0.35">
      <c r="B12" s="18" t="s">
        <v>102</v>
      </c>
      <c r="C12" s="17">
        <v>0.16916106409270901</v>
      </c>
      <c r="D12" s="17">
        <v>0.16019779989108399</v>
      </c>
      <c r="E12" s="17">
        <v>0.177680533358168</v>
      </c>
      <c r="F12" s="17"/>
      <c r="G12" s="17">
        <v>0.21325719352540901</v>
      </c>
      <c r="H12" s="17">
        <v>0.20924269918090399</v>
      </c>
      <c r="I12" s="17">
        <v>0.21161399530316799</v>
      </c>
      <c r="J12" s="17">
        <v>0.18668200377417099</v>
      </c>
      <c r="K12" s="17">
        <v>0.131614114598227</v>
      </c>
      <c r="L12" s="17">
        <v>8.3703525721782607E-2</v>
      </c>
      <c r="M12" s="17"/>
      <c r="N12" s="17">
        <v>0.18405051222586599</v>
      </c>
      <c r="O12" s="17">
        <v>0.16395329732167399</v>
      </c>
      <c r="P12" s="17">
        <v>0.170165528767069</v>
      </c>
      <c r="Q12" s="17">
        <v>0.15402980291962501</v>
      </c>
      <c r="R12" s="17"/>
      <c r="S12" s="17">
        <v>0.19722952175341399</v>
      </c>
      <c r="T12" s="17">
        <v>0.12898768080011999</v>
      </c>
      <c r="U12" s="17">
        <v>0.17495789918476401</v>
      </c>
      <c r="V12" s="17">
        <v>0.146583983248183</v>
      </c>
      <c r="W12" s="17">
        <v>0.19085715621295199</v>
      </c>
      <c r="X12" s="17">
        <v>0.16673971609669799</v>
      </c>
      <c r="Y12" s="17">
        <v>0.171445754193706</v>
      </c>
      <c r="Z12" s="17">
        <v>0.1900187301879</v>
      </c>
      <c r="AA12" s="17">
        <v>0.17193680877626499</v>
      </c>
      <c r="AB12" s="17">
        <v>0.171599808449583</v>
      </c>
      <c r="AC12" s="17">
        <v>0.14980836260111899</v>
      </c>
      <c r="AD12" s="17">
        <v>0.202036028533569</v>
      </c>
      <c r="AE12" s="17"/>
      <c r="AF12" s="17">
        <v>0.158933411092406</v>
      </c>
      <c r="AG12" s="17">
        <v>0.17787176102541699</v>
      </c>
      <c r="AH12" s="17">
        <v>0.16110040508270901</v>
      </c>
      <c r="AI12" s="17">
        <v>0.185841684598959</v>
      </c>
      <c r="AJ12" s="17"/>
      <c r="AK12" s="17">
        <v>0.26531995301654798</v>
      </c>
      <c r="AL12" s="17">
        <v>0.189697818432429</v>
      </c>
      <c r="AM12" s="17"/>
      <c r="AN12" s="17">
        <v>0.18913741008942</v>
      </c>
      <c r="AO12" s="17">
        <v>0.160346769437128</v>
      </c>
      <c r="AP12" s="17">
        <v>0.181755502215453</v>
      </c>
      <c r="AQ12" s="17">
        <v>0.14740425827256801</v>
      </c>
      <c r="AR12" s="17">
        <v>0.15215199131366799</v>
      </c>
      <c r="AS12" s="17">
        <v>0.19619143888467899</v>
      </c>
      <c r="AT12" s="17"/>
      <c r="AU12" s="17">
        <v>0.15910661738878601</v>
      </c>
      <c r="AV12" s="17">
        <v>0.18271395678438401</v>
      </c>
      <c r="AW12" s="17"/>
      <c r="AX12" s="17">
        <v>0.14450177713020201</v>
      </c>
      <c r="AY12" s="17">
        <v>0.175078577549587</v>
      </c>
      <c r="AZ12" s="17"/>
      <c r="BA12" s="17">
        <v>0.15853592166760799</v>
      </c>
      <c r="BB12" s="17">
        <v>0.22420231347734701</v>
      </c>
      <c r="BC12" s="17"/>
      <c r="BD12" s="17">
        <v>0.133111627937089</v>
      </c>
      <c r="BE12" s="17"/>
      <c r="BF12" s="17">
        <v>0.13816541598795301</v>
      </c>
      <c r="BG12" s="17"/>
      <c r="BH12" s="17">
        <v>0.17124767403539101</v>
      </c>
      <c r="BI12" s="17"/>
      <c r="BJ12" s="17">
        <v>0.116828910689808</v>
      </c>
      <c r="BK12" s="17"/>
      <c r="BL12" s="17">
        <v>0.194109022939156</v>
      </c>
      <c r="BM12" s="17">
        <v>0.13080210373800299</v>
      </c>
      <c r="BN12" s="17">
        <v>0.120466966724648</v>
      </c>
      <c r="BO12" s="17">
        <v>0.24365335252562501</v>
      </c>
      <c r="BP12" s="17"/>
      <c r="BQ12" s="17">
        <v>0.185222048279433</v>
      </c>
      <c r="BR12" s="17">
        <v>0.108777444022307</v>
      </c>
      <c r="BS12" s="17">
        <v>0.135722959081571</v>
      </c>
      <c r="BT12" s="17">
        <v>0.154236403106357</v>
      </c>
      <c r="BU12" s="17">
        <v>0.17605329589294799</v>
      </c>
      <c r="BV12" s="17">
        <v>0.22476157052626</v>
      </c>
      <c r="BW12" s="17"/>
      <c r="BX12" s="17">
        <v>0.196546901761326</v>
      </c>
      <c r="BY12" s="17">
        <v>0.118414472572442</v>
      </c>
      <c r="BZ12" s="17">
        <v>0.148128023732469</v>
      </c>
      <c r="CA12" s="17">
        <v>0.15527443500233301</v>
      </c>
      <c r="CB12" s="17">
        <v>0.18198247842672699</v>
      </c>
      <c r="CC12" s="17">
        <v>0.21240959694317901</v>
      </c>
    </row>
    <row r="13" spans="2:81" x14ac:dyDescent="0.35">
      <c r="B13" s="18" t="s">
        <v>103</v>
      </c>
      <c r="C13" s="17">
        <v>0.109836010367706</v>
      </c>
      <c r="D13" s="17">
        <v>0.112896420389487</v>
      </c>
      <c r="E13" s="17">
        <v>0.10645434711221501</v>
      </c>
      <c r="F13" s="17"/>
      <c r="G13" s="17">
        <v>0.16763270683617601</v>
      </c>
      <c r="H13" s="17">
        <v>0.172207684647258</v>
      </c>
      <c r="I13" s="17">
        <v>0.13808623059149699</v>
      </c>
      <c r="J13" s="17">
        <v>9.5607643659694999E-2</v>
      </c>
      <c r="K13" s="17">
        <v>6.7168712267831804E-2</v>
      </c>
      <c r="L13" s="17">
        <v>3.7915418353078503E-2</v>
      </c>
      <c r="M13" s="17"/>
      <c r="N13" s="17">
        <v>0.126074999843097</v>
      </c>
      <c r="O13" s="17">
        <v>0.12900163559363101</v>
      </c>
      <c r="P13" s="17">
        <v>9.1380861586678297E-2</v>
      </c>
      <c r="Q13" s="17">
        <v>9.0388259591341502E-2</v>
      </c>
      <c r="R13" s="17"/>
      <c r="S13" s="17">
        <v>0.131318171163995</v>
      </c>
      <c r="T13" s="17">
        <v>9.4120021257149994E-2</v>
      </c>
      <c r="U13" s="17">
        <v>6.9364496745825302E-2</v>
      </c>
      <c r="V13" s="17">
        <v>0.118826547034058</v>
      </c>
      <c r="W13" s="17">
        <v>0.10600965186940101</v>
      </c>
      <c r="X13" s="17">
        <v>0.122044710302671</v>
      </c>
      <c r="Y13" s="17">
        <v>7.8065761402893397E-2</v>
      </c>
      <c r="Z13" s="17">
        <v>8.3333516114840994E-2</v>
      </c>
      <c r="AA13" s="17">
        <v>0.12785209789941401</v>
      </c>
      <c r="AB13" s="17">
        <v>0.13700538112020899</v>
      </c>
      <c r="AC13" s="17">
        <v>0.113238898896899</v>
      </c>
      <c r="AD13" s="17">
        <v>9.77772793220366E-2</v>
      </c>
      <c r="AE13" s="17"/>
      <c r="AF13" s="17">
        <v>0.109365248220235</v>
      </c>
      <c r="AG13" s="17">
        <v>0.123989788828046</v>
      </c>
      <c r="AH13" s="17">
        <v>0.10950625147238401</v>
      </c>
      <c r="AI13" s="17">
        <v>0.105749186599808</v>
      </c>
      <c r="AJ13" s="17"/>
      <c r="AK13" s="17">
        <v>0.10094675098297499</v>
      </c>
      <c r="AL13" s="17">
        <v>0.14643478948504501</v>
      </c>
      <c r="AM13" s="17"/>
      <c r="AN13" s="17">
        <v>0.142075943410126</v>
      </c>
      <c r="AO13" s="17">
        <v>0.10889832039212501</v>
      </c>
      <c r="AP13" s="17">
        <v>0.12175456046208299</v>
      </c>
      <c r="AQ13" s="17">
        <v>0.100191146532882</v>
      </c>
      <c r="AR13" s="17">
        <v>5.7656776100984901E-2</v>
      </c>
      <c r="AS13" s="17">
        <v>7.0035115851781904E-2</v>
      </c>
      <c r="AT13" s="17"/>
      <c r="AU13" s="17">
        <v>9.5697436773623495E-2</v>
      </c>
      <c r="AV13" s="17">
        <v>0.12978630612486899</v>
      </c>
      <c r="AW13" s="17"/>
      <c r="AX13" s="17">
        <v>0.11173066999519</v>
      </c>
      <c r="AY13" s="17">
        <v>0.10938134702489</v>
      </c>
      <c r="AZ13" s="17"/>
      <c r="BA13" s="17">
        <v>9.6165218954600395E-2</v>
      </c>
      <c r="BB13" s="17">
        <v>0.17823723212430601</v>
      </c>
      <c r="BC13" s="17"/>
      <c r="BD13" s="17">
        <v>8.8267484864699999E-2</v>
      </c>
      <c r="BE13" s="17"/>
      <c r="BF13" s="17">
        <v>8.2183217389862603E-2</v>
      </c>
      <c r="BG13" s="17"/>
      <c r="BH13" s="17">
        <v>0.13852912108482801</v>
      </c>
      <c r="BI13" s="17"/>
      <c r="BJ13" s="17">
        <v>0.13527762958167</v>
      </c>
      <c r="BK13" s="17"/>
      <c r="BL13" s="17">
        <v>0.116903427349679</v>
      </c>
      <c r="BM13" s="17">
        <v>0.101668289707198</v>
      </c>
      <c r="BN13" s="17">
        <v>7.4077232740415305E-2</v>
      </c>
      <c r="BO13" s="17">
        <v>0.15144541777993001</v>
      </c>
      <c r="BP13" s="17"/>
      <c r="BQ13" s="17">
        <v>0.15063434475335399</v>
      </c>
      <c r="BR13" s="17">
        <v>6.0938412292063003E-2</v>
      </c>
      <c r="BS13" s="17">
        <v>0.108079199254854</v>
      </c>
      <c r="BT13" s="17">
        <v>7.83240050586613E-2</v>
      </c>
      <c r="BU13" s="17">
        <v>0.14323392543365901</v>
      </c>
      <c r="BV13" s="17">
        <v>0.104762793521108</v>
      </c>
      <c r="BW13" s="17"/>
      <c r="BX13" s="17">
        <v>0.161704104941084</v>
      </c>
      <c r="BY13" s="17">
        <v>7.6946406733685302E-2</v>
      </c>
      <c r="BZ13" s="17">
        <v>8.1795784727469997E-2</v>
      </c>
      <c r="CA13" s="17">
        <v>0.111767723439503</v>
      </c>
      <c r="CB13" s="17">
        <v>0.172956669419913</v>
      </c>
      <c r="CC13" s="17">
        <v>8.5237623732221796E-2</v>
      </c>
    </row>
    <row r="14" spans="2:81" x14ac:dyDescent="0.35">
      <c r="B14" s="18" t="s">
        <v>104</v>
      </c>
      <c r="C14" s="17">
        <v>8.0902660264063203E-2</v>
      </c>
      <c r="D14" s="17">
        <v>9.9406929277515502E-2</v>
      </c>
      <c r="E14" s="17">
        <v>6.27863622515165E-2</v>
      </c>
      <c r="F14" s="17"/>
      <c r="G14" s="17">
        <v>0.133841390546934</v>
      </c>
      <c r="H14" s="17">
        <v>0.13642324560896801</v>
      </c>
      <c r="I14" s="17">
        <v>8.2541014742785204E-2</v>
      </c>
      <c r="J14" s="17">
        <v>5.0668674117027399E-2</v>
      </c>
      <c r="K14" s="17">
        <v>6.1487896413211299E-2</v>
      </c>
      <c r="L14" s="17">
        <v>3.6834063419067198E-2</v>
      </c>
      <c r="M14" s="17"/>
      <c r="N14" s="17">
        <v>0.10121930753187799</v>
      </c>
      <c r="O14" s="17">
        <v>6.8735445930030295E-2</v>
      </c>
      <c r="P14" s="17">
        <v>8.5445431401308794E-2</v>
      </c>
      <c r="Q14" s="17">
        <v>6.6948763143529294E-2</v>
      </c>
      <c r="R14" s="17"/>
      <c r="S14" s="17">
        <v>0.12842110674757201</v>
      </c>
      <c r="T14" s="17">
        <v>7.4360732592852002E-2</v>
      </c>
      <c r="U14" s="17">
        <v>6.1664202933116197E-2</v>
      </c>
      <c r="V14" s="17">
        <v>8.1070503886065098E-2</v>
      </c>
      <c r="W14" s="17">
        <v>5.6107925217711303E-2</v>
      </c>
      <c r="X14" s="17">
        <v>7.0347951156171207E-2</v>
      </c>
      <c r="Y14" s="17">
        <v>6.18435507932516E-2</v>
      </c>
      <c r="Z14" s="17">
        <v>8.6041289114701505E-2</v>
      </c>
      <c r="AA14" s="17">
        <v>7.1675772194413401E-2</v>
      </c>
      <c r="AB14" s="17">
        <v>8.8264127149787E-2</v>
      </c>
      <c r="AC14" s="17">
        <v>7.3902005649656793E-2</v>
      </c>
      <c r="AD14" s="17">
        <v>9.5228026419029194E-2</v>
      </c>
      <c r="AE14" s="17"/>
      <c r="AF14" s="17">
        <v>7.9118722887477594E-2</v>
      </c>
      <c r="AG14" s="17">
        <v>9.5357872820712897E-2</v>
      </c>
      <c r="AH14" s="17">
        <v>7.1087501892445698E-2</v>
      </c>
      <c r="AI14" s="17">
        <v>8.7620666836386502E-2</v>
      </c>
      <c r="AJ14" s="17"/>
      <c r="AK14" s="17">
        <v>8.6994120258729504E-2</v>
      </c>
      <c r="AL14" s="17">
        <v>7.3748121126874497E-2</v>
      </c>
      <c r="AM14" s="17"/>
      <c r="AN14" s="17">
        <v>0.145622335029539</v>
      </c>
      <c r="AO14" s="17">
        <v>6.7571914283713203E-2</v>
      </c>
      <c r="AP14" s="17">
        <v>5.9041867269456802E-2</v>
      </c>
      <c r="AQ14" s="17">
        <v>4.6165320377096197E-2</v>
      </c>
      <c r="AR14" s="17">
        <v>4.6448123686243702E-2</v>
      </c>
      <c r="AS14" s="17">
        <v>8.1136729488999304E-2</v>
      </c>
      <c r="AT14" s="17"/>
      <c r="AU14" s="17">
        <v>7.1815594907735397E-2</v>
      </c>
      <c r="AV14" s="17">
        <v>9.3552681744655003E-2</v>
      </c>
      <c r="AW14" s="17"/>
      <c r="AX14" s="17">
        <v>6.8493642787852305E-2</v>
      </c>
      <c r="AY14" s="17">
        <v>8.3880464448497394E-2</v>
      </c>
      <c r="AZ14" s="17"/>
      <c r="BA14" s="17">
        <v>7.5645587118212995E-2</v>
      </c>
      <c r="BB14" s="17">
        <v>0.108776006386627</v>
      </c>
      <c r="BC14" s="17"/>
      <c r="BD14" s="17">
        <v>7.2453676021766597E-2</v>
      </c>
      <c r="BE14" s="17"/>
      <c r="BF14" s="17">
        <v>7.7371145161699698E-2</v>
      </c>
      <c r="BG14" s="17"/>
      <c r="BH14" s="17">
        <v>0.105117912132902</v>
      </c>
      <c r="BI14" s="17"/>
      <c r="BJ14" s="17">
        <v>7.6951498769333396E-2</v>
      </c>
      <c r="BK14" s="17"/>
      <c r="BL14" s="17">
        <v>0.12210127466041901</v>
      </c>
      <c r="BM14" s="17">
        <v>0.117431734072936</v>
      </c>
      <c r="BN14" s="17">
        <v>2.6934467081507402E-2</v>
      </c>
      <c r="BO14" s="17">
        <v>7.5846975381941406E-2</v>
      </c>
      <c r="BP14" s="17"/>
      <c r="BQ14" s="17">
        <v>0.108012280833841</v>
      </c>
      <c r="BR14" s="17">
        <v>4.6190471265142398E-2</v>
      </c>
      <c r="BS14" s="17">
        <v>6.5261590694812702E-2</v>
      </c>
      <c r="BT14" s="17">
        <v>0.113635378486821</v>
      </c>
      <c r="BU14" s="17">
        <v>9.3554082408663405E-2</v>
      </c>
      <c r="BV14" s="17">
        <v>3.7788279738103898E-2</v>
      </c>
      <c r="BW14" s="17"/>
      <c r="BX14" s="17">
        <v>0.11287243314013</v>
      </c>
      <c r="BY14" s="17">
        <v>5.6855120586136398E-2</v>
      </c>
      <c r="BZ14" s="17">
        <v>6.4538369456533906E-2</v>
      </c>
      <c r="CA14" s="17">
        <v>9.4674644891422605E-2</v>
      </c>
      <c r="CB14" s="17">
        <v>0.120580963184721</v>
      </c>
      <c r="CC14" s="17">
        <v>4.1233224387302203E-2</v>
      </c>
    </row>
    <row r="15" spans="2:81" x14ac:dyDescent="0.35">
      <c r="B15" s="18" t="s">
        <v>126</v>
      </c>
      <c r="C15" s="19">
        <v>8.9809377503090995E-2</v>
      </c>
      <c r="D15" s="19">
        <v>0.10278004971358901</v>
      </c>
      <c r="E15" s="19">
        <v>7.6062246436164105E-2</v>
      </c>
      <c r="F15" s="19"/>
      <c r="G15" s="19">
        <v>0.16393375898839499</v>
      </c>
      <c r="H15" s="19">
        <v>9.1192672986958004E-2</v>
      </c>
      <c r="I15" s="19">
        <v>8.9464065229939493E-2</v>
      </c>
      <c r="J15" s="19">
        <v>7.9796183544648305E-2</v>
      </c>
      <c r="K15" s="19">
        <v>9.3410604055773797E-2</v>
      </c>
      <c r="L15" s="19">
        <v>4.5497688319715603E-2</v>
      </c>
      <c r="M15" s="19"/>
      <c r="N15" s="19">
        <v>0.109264797305544</v>
      </c>
      <c r="O15" s="19">
        <v>7.1329887581555507E-2</v>
      </c>
      <c r="P15" s="19">
        <v>6.6624559284043303E-2</v>
      </c>
      <c r="Q15" s="19">
        <v>0.109889910524404</v>
      </c>
      <c r="R15" s="19"/>
      <c r="S15" s="19">
        <v>0.14727568353756501</v>
      </c>
      <c r="T15" s="19">
        <v>7.6928952342950094E-2</v>
      </c>
      <c r="U15" s="19">
        <v>6.6187958266039806E-2</v>
      </c>
      <c r="V15" s="19">
        <v>5.7160713165145198E-2</v>
      </c>
      <c r="W15" s="19">
        <v>7.5393688320937596E-2</v>
      </c>
      <c r="X15" s="19">
        <v>5.93494225645185E-2</v>
      </c>
      <c r="Y15" s="19">
        <v>8.4365651574540096E-2</v>
      </c>
      <c r="Z15" s="19">
        <v>5.6899301067512398E-2</v>
      </c>
      <c r="AA15" s="19">
        <v>8.1428252816733701E-2</v>
      </c>
      <c r="AB15" s="19">
        <v>0.12663485175685099</v>
      </c>
      <c r="AC15" s="19">
        <v>0.101204519301896</v>
      </c>
      <c r="AD15" s="19">
        <v>0.123097570077645</v>
      </c>
      <c r="AE15" s="19"/>
      <c r="AF15" s="19">
        <v>8.9494110754953907E-2</v>
      </c>
      <c r="AG15" s="19">
        <v>0.115695005781027</v>
      </c>
      <c r="AH15" s="19">
        <v>0.105856259758173</v>
      </c>
      <c r="AI15" s="19">
        <v>0.108030572048742</v>
      </c>
      <c r="AJ15" s="19"/>
      <c r="AK15" s="19">
        <v>4.7095063389534002E-2</v>
      </c>
      <c r="AL15" s="19">
        <v>9.2265448077008705E-2</v>
      </c>
      <c r="AM15" s="19"/>
      <c r="AN15" s="19">
        <v>0.15312122285091101</v>
      </c>
      <c r="AO15" s="19">
        <v>7.2740161127877401E-2</v>
      </c>
      <c r="AP15" s="19">
        <v>7.2594753647822002E-2</v>
      </c>
      <c r="AQ15" s="19">
        <v>6.5818633264104004E-2</v>
      </c>
      <c r="AR15" s="19">
        <v>5.5255217549788599E-2</v>
      </c>
      <c r="AS15" s="19">
        <v>6.5989911616655905E-2</v>
      </c>
      <c r="AT15" s="19"/>
      <c r="AU15" s="19">
        <v>7.3846110720573899E-2</v>
      </c>
      <c r="AV15" s="19">
        <v>0.111597477571298</v>
      </c>
      <c r="AW15" s="19"/>
      <c r="AX15" s="19">
        <v>0.11147123485580999</v>
      </c>
      <c r="AY15" s="19">
        <v>8.4611160191269005E-2</v>
      </c>
      <c r="AZ15" s="19"/>
      <c r="BA15" s="19">
        <v>9.09826044651494E-2</v>
      </c>
      <c r="BB15" s="19">
        <v>8.6208723943492202E-2</v>
      </c>
      <c r="BC15" s="19"/>
      <c r="BD15" s="19">
        <v>8.8053069628879196E-2</v>
      </c>
      <c r="BE15" s="19"/>
      <c r="BF15" s="19">
        <v>9.07904356896167E-2</v>
      </c>
      <c r="BG15" s="19"/>
      <c r="BH15" s="19">
        <v>0.129100717256356</v>
      </c>
      <c r="BI15" s="19"/>
      <c r="BJ15" s="19">
        <v>0.101581465387609</v>
      </c>
      <c r="BK15" s="19"/>
      <c r="BL15" s="19">
        <v>0.18484920697993501</v>
      </c>
      <c r="BM15" s="19">
        <v>0.101444394026466</v>
      </c>
      <c r="BN15" s="19">
        <v>3.3387430712414103E-2</v>
      </c>
      <c r="BO15" s="19">
        <v>7.9017457335522304E-2</v>
      </c>
      <c r="BP15" s="19"/>
      <c r="BQ15" s="19">
        <v>9.8262721104414003E-2</v>
      </c>
      <c r="BR15" s="19">
        <v>3.0476632845250502E-2</v>
      </c>
      <c r="BS15" s="19">
        <v>7.9770778985950294E-2</v>
      </c>
      <c r="BT15" s="19">
        <v>0.14183319679748199</v>
      </c>
      <c r="BU15" s="19">
        <v>0.16853394261660701</v>
      </c>
      <c r="BV15" s="19">
        <v>7.7814179324941404E-2</v>
      </c>
      <c r="BW15" s="19"/>
      <c r="BX15" s="19">
        <v>8.8151632433471197E-2</v>
      </c>
      <c r="BY15" s="19">
        <v>4.2052190335963302E-2</v>
      </c>
      <c r="BZ15" s="19">
        <v>6.7007466525725104E-2</v>
      </c>
      <c r="CA15" s="19">
        <v>0.13882828209644801</v>
      </c>
      <c r="CB15" s="19">
        <v>0.213001540590084</v>
      </c>
      <c r="CC15" s="19">
        <v>9.1297280721653398E-2</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CC20"/>
  <sheetViews>
    <sheetView showGridLines="0" workbookViewId="0">
      <pane xSplit="2" topLeftCell="X1" activePane="topRight" state="frozen"/>
      <selection pane="topRight" activeCell="BF13" sqref="BF13"/>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134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0.18310528886432001</v>
      </c>
      <c r="D9" s="17">
        <v>0.198692000703275</v>
      </c>
      <c r="E9" s="17">
        <v>0.16833210320882</v>
      </c>
      <c r="F9" s="17"/>
      <c r="G9" s="17">
        <v>4.60243423471597E-2</v>
      </c>
      <c r="H9" s="17">
        <v>7.47201744978013E-2</v>
      </c>
      <c r="I9" s="17">
        <v>0.116417775700271</v>
      </c>
      <c r="J9" s="17">
        <v>0.17294956240522799</v>
      </c>
      <c r="K9" s="17">
        <v>0.23219292407523501</v>
      </c>
      <c r="L9" s="17">
        <v>0.391835140895128</v>
      </c>
      <c r="M9" s="17"/>
      <c r="N9" s="17">
        <v>0.101911337873555</v>
      </c>
      <c r="O9" s="17">
        <v>0.16055870880579001</v>
      </c>
      <c r="P9" s="17">
        <v>0.25379511992967402</v>
      </c>
      <c r="Q9" s="17">
        <v>0.233910410869513</v>
      </c>
      <c r="R9" s="17"/>
      <c r="S9" s="17">
        <v>0.11757407579137</v>
      </c>
      <c r="T9" s="17">
        <v>0.16424634584624201</v>
      </c>
      <c r="U9" s="17">
        <v>0.204804337856799</v>
      </c>
      <c r="V9" s="17">
        <v>0.26335549197160901</v>
      </c>
      <c r="W9" s="17">
        <v>0.229341310941517</v>
      </c>
      <c r="X9" s="17">
        <v>0.154509350478505</v>
      </c>
      <c r="Y9" s="17">
        <v>0.23450350800084999</v>
      </c>
      <c r="Z9" s="17">
        <v>0.19699594266342099</v>
      </c>
      <c r="AA9" s="17">
        <v>0.18435700556575499</v>
      </c>
      <c r="AB9" s="17">
        <v>0.15637760595303901</v>
      </c>
      <c r="AC9" s="17">
        <v>0.19130304910915799</v>
      </c>
      <c r="AD9" s="17">
        <v>0.15623365216891999</v>
      </c>
      <c r="AE9" s="17"/>
      <c r="AF9" s="17">
        <v>0.19242553103407201</v>
      </c>
      <c r="AG9" s="17">
        <v>0.16261946962614501</v>
      </c>
      <c r="AH9" s="17">
        <v>0.17579013904455401</v>
      </c>
      <c r="AI9" s="17">
        <v>0.157793815099041</v>
      </c>
      <c r="AJ9" s="17"/>
      <c r="AK9" s="17">
        <v>0.122571735338573</v>
      </c>
      <c r="AL9" s="17">
        <v>0.13352096832732199</v>
      </c>
      <c r="AM9" s="17"/>
      <c r="AN9" s="17">
        <v>0.106345896580727</v>
      </c>
      <c r="AO9" s="17">
        <v>0.19133436955125899</v>
      </c>
      <c r="AP9" s="17">
        <v>0.215896276857835</v>
      </c>
      <c r="AQ9" s="17">
        <v>0.20622446282111201</v>
      </c>
      <c r="AR9" s="17">
        <v>0.24390970474389301</v>
      </c>
      <c r="AS9" s="17">
        <v>0.231431771539509</v>
      </c>
      <c r="AT9" s="17"/>
      <c r="AU9" s="17">
        <v>0.213997043142508</v>
      </c>
      <c r="AV9" s="17">
        <v>0.138955157380867</v>
      </c>
      <c r="AW9" s="17"/>
      <c r="AX9" s="17">
        <v>0.23720410472345699</v>
      </c>
      <c r="AY9" s="17">
        <v>0.17012314257053801</v>
      </c>
      <c r="AZ9" s="17"/>
      <c r="BA9" s="17">
        <v>0.20319646388263901</v>
      </c>
      <c r="BB9" s="17">
        <v>7.6360616718123095E-2</v>
      </c>
      <c r="BC9" s="17"/>
      <c r="BD9" s="17">
        <v>0.21693542215960801</v>
      </c>
      <c r="BE9" s="17"/>
      <c r="BF9" s="17">
        <v>0.24253843907255701</v>
      </c>
      <c r="BG9" s="17"/>
      <c r="BH9" s="17">
        <v>0.152811644973883</v>
      </c>
      <c r="BI9" s="17"/>
      <c r="BJ9" s="17">
        <v>0.19194076588129999</v>
      </c>
      <c r="BK9" s="17"/>
      <c r="BL9" s="17">
        <v>0.170292924469405</v>
      </c>
      <c r="BM9" s="17">
        <v>0.15842132653809099</v>
      </c>
      <c r="BN9" s="17">
        <v>0.31691331749768498</v>
      </c>
      <c r="BO9" s="17">
        <v>7.4361218868536305E-2</v>
      </c>
      <c r="BP9" s="17"/>
      <c r="BQ9" s="17">
        <v>7.1354572016870704E-2</v>
      </c>
      <c r="BR9" s="17">
        <v>0.329028666746572</v>
      </c>
      <c r="BS9" s="17">
        <v>0.45910024639974201</v>
      </c>
      <c r="BT9" s="17">
        <v>6.4041856991596605E-2</v>
      </c>
      <c r="BU9" s="17">
        <v>9.1266077132938606E-2</v>
      </c>
      <c r="BV9" s="17">
        <v>0.15524295217721201</v>
      </c>
      <c r="BW9" s="17"/>
      <c r="BX9" s="17">
        <v>4.1657189864038997E-2</v>
      </c>
      <c r="BY9" s="17">
        <v>0.258592826747439</v>
      </c>
      <c r="BZ9" s="17">
        <v>0.41885592040713598</v>
      </c>
      <c r="CA9" s="17">
        <v>5.44316310545052E-2</v>
      </c>
      <c r="CB9" s="17">
        <v>4.5528660723053803E-2</v>
      </c>
      <c r="CC9" s="17">
        <v>0.191479444971036</v>
      </c>
    </row>
    <row r="10" spans="2:81" x14ac:dyDescent="0.35">
      <c r="B10" s="18" t="s">
        <v>58</v>
      </c>
      <c r="C10" s="17">
        <v>7.3427092287172493E-2</v>
      </c>
      <c r="D10" s="17">
        <v>7.6582149133916894E-2</v>
      </c>
      <c r="E10" s="17">
        <v>7.0710806961220202E-2</v>
      </c>
      <c r="F10" s="17"/>
      <c r="G10" s="17">
        <v>2.7562171383180602E-2</v>
      </c>
      <c r="H10" s="17">
        <v>6.0938592797675502E-2</v>
      </c>
      <c r="I10" s="17">
        <v>6.5400349106068401E-2</v>
      </c>
      <c r="J10" s="17">
        <v>8.0971694445253498E-2</v>
      </c>
      <c r="K10" s="17">
        <v>9.2362496296627003E-2</v>
      </c>
      <c r="L10" s="17">
        <v>0.10172657067190199</v>
      </c>
      <c r="M10" s="17"/>
      <c r="N10" s="17">
        <v>6.6743458171794903E-2</v>
      </c>
      <c r="O10" s="17">
        <v>7.5181001949937903E-2</v>
      </c>
      <c r="P10" s="17">
        <v>7.2797018613016601E-2</v>
      </c>
      <c r="Q10" s="17">
        <v>7.8628259954718394E-2</v>
      </c>
      <c r="R10" s="17"/>
      <c r="S10" s="17">
        <v>5.3976118901943197E-2</v>
      </c>
      <c r="T10" s="17">
        <v>9.1269393183697797E-2</v>
      </c>
      <c r="U10" s="17">
        <v>8.5128036269296603E-2</v>
      </c>
      <c r="V10" s="17">
        <v>7.6244708307741493E-2</v>
      </c>
      <c r="W10" s="17">
        <v>7.5303606302735804E-2</v>
      </c>
      <c r="X10" s="17">
        <v>9.5292374526658494E-2</v>
      </c>
      <c r="Y10" s="17">
        <v>7.3775332884706807E-2</v>
      </c>
      <c r="Z10" s="17">
        <v>7.0403319896640504E-2</v>
      </c>
      <c r="AA10" s="17">
        <v>5.4278838318576397E-2</v>
      </c>
      <c r="AB10" s="17">
        <v>8.0448824300568905E-2</v>
      </c>
      <c r="AC10" s="17">
        <v>7.15082970548854E-2</v>
      </c>
      <c r="AD10" s="17">
        <v>3.2689184582249398E-2</v>
      </c>
      <c r="AE10" s="17"/>
      <c r="AF10" s="17">
        <v>7.35834946637378E-2</v>
      </c>
      <c r="AG10" s="17">
        <v>8.6668917771713594E-2</v>
      </c>
      <c r="AH10" s="17">
        <v>8.9591460471476703E-2</v>
      </c>
      <c r="AI10" s="17">
        <v>3.3469953835197103E-2</v>
      </c>
      <c r="AJ10" s="17"/>
      <c r="AK10" s="17">
        <v>6.3255002672532396E-2</v>
      </c>
      <c r="AL10" s="17">
        <v>5.5941545468286197E-2</v>
      </c>
      <c r="AM10" s="17"/>
      <c r="AN10" s="17">
        <v>4.3691193273826499E-2</v>
      </c>
      <c r="AO10" s="17">
        <v>8.6300791655294598E-2</v>
      </c>
      <c r="AP10" s="17">
        <v>7.2248393299080393E-2</v>
      </c>
      <c r="AQ10" s="17">
        <v>7.45381721169181E-2</v>
      </c>
      <c r="AR10" s="17">
        <v>0.103293113865109</v>
      </c>
      <c r="AS10" s="17">
        <v>8.9811425742795797E-2</v>
      </c>
      <c r="AT10" s="17"/>
      <c r="AU10" s="17">
        <v>7.6877201378418705E-2</v>
      </c>
      <c r="AV10" s="17">
        <v>6.8823285230533701E-2</v>
      </c>
      <c r="AW10" s="17"/>
      <c r="AX10" s="17">
        <v>7.2789725589624696E-2</v>
      </c>
      <c r="AY10" s="17">
        <v>7.3580041803330096E-2</v>
      </c>
      <c r="AZ10" s="17"/>
      <c r="BA10" s="17">
        <v>7.6273733596738905E-2</v>
      </c>
      <c r="BB10" s="17">
        <v>5.9225804863825997E-2</v>
      </c>
      <c r="BC10" s="17"/>
      <c r="BD10" s="17">
        <v>7.6220310187410101E-2</v>
      </c>
      <c r="BE10" s="17"/>
      <c r="BF10" s="17">
        <v>7.85638374323189E-2</v>
      </c>
      <c r="BG10" s="17"/>
      <c r="BH10" s="17">
        <v>6.5838124794498201E-2</v>
      </c>
      <c r="BI10" s="17"/>
      <c r="BJ10" s="17">
        <v>8.1647661269196606E-2</v>
      </c>
      <c r="BK10" s="17"/>
      <c r="BL10" s="17">
        <v>7.0549803510521897E-2</v>
      </c>
      <c r="BM10" s="17">
        <v>6.9546183773925893E-2</v>
      </c>
      <c r="BN10" s="17">
        <v>9.0349523250748603E-2</v>
      </c>
      <c r="BO10" s="17">
        <v>6.1212586986310803E-2</v>
      </c>
      <c r="BP10" s="17"/>
      <c r="BQ10" s="17">
        <v>4.3491087707872501E-2</v>
      </c>
      <c r="BR10" s="17">
        <v>0.101398017252447</v>
      </c>
      <c r="BS10" s="17">
        <v>0.121324739919957</v>
      </c>
      <c r="BT10" s="17">
        <v>6.4456604183139393E-2</v>
      </c>
      <c r="BU10" s="17">
        <v>3.8835006315000399E-2</v>
      </c>
      <c r="BV10" s="17">
        <v>7.8125225773062704E-2</v>
      </c>
      <c r="BW10" s="17"/>
      <c r="BX10" s="17">
        <v>4.0466312980361803E-2</v>
      </c>
      <c r="BY10" s="17">
        <v>9.7806119290741303E-2</v>
      </c>
      <c r="BZ10" s="17">
        <v>0.114232209015106</v>
      </c>
      <c r="CA10" s="17">
        <v>5.4358052119088202E-2</v>
      </c>
      <c r="CB10" s="17">
        <v>3.9946306027720001E-2</v>
      </c>
      <c r="CC10" s="17">
        <v>8.7424032078698796E-2</v>
      </c>
    </row>
    <row r="11" spans="2:81" x14ac:dyDescent="0.35">
      <c r="B11" s="18" t="s">
        <v>59</v>
      </c>
      <c r="C11" s="17">
        <v>8.7002589439075795E-2</v>
      </c>
      <c r="D11" s="17">
        <v>8.3435812129444301E-2</v>
      </c>
      <c r="E11" s="17">
        <v>9.0441688095811101E-2</v>
      </c>
      <c r="F11" s="17"/>
      <c r="G11" s="17">
        <v>9.4107510798052602E-2</v>
      </c>
      <c r="H11" s="17">
        <v>8.8895999443448906E-2</v>
      </c>
      <c r="I11" s="17">
        <v>8.9053786996647802E-2</v>
      </c>
      <c r="J11" s="17">
        <v>8.0076836659728298E-2</v>
      </c>
      <c r="K11" s="17">
        <v>9.6993868229069594E-2</v>
      </c>
      <c r="L11" s="17">
        <v>7.7996761434380293E-2</v>
      </c>
      <c r="M11" s="17"/>
      <c r="N11" s="17">
        <v>8.0080736629523905E-2</v>
      </c>
      <c r="O11" s="17">
        <v>8.3434744714078801E-2</v>
      </c>
      <c r="P11" s="17">
        <v>8.2399660320318396E-2</v>
      </c>
      <c r="Q11" s="17">
        <v>0.101668719056882</v>
      </c>
      <c r="R11" s="17"/>
      <c r="S11" s="17">
        <v>7.6905756919390098E-2</v>
      </c>
      <c r="T11" s="17">
        <v>8.74695180182464E-2</v>
      </c>
      <c r="U11" s="17">
        <v>8.7503602396187499E-2</v>
      </c>
      <c r="V11" s="17">
        <v>8.3477703772304804E-2</v>
      </c>
      <c r="W11" s="17">
        <v>9.3279195562099598E-2</v>
      </c>
      <c r="X11" s="17">
        <v>9.9014054770796001E-2</v>
      </c>
      <c r="Y11" s="17">
        <v>7.0302565341150203E-2</v>
      </c>
      <c r="Z11" s="17">
        <v>0.128777630511028</v>
      </c>
      <c r="AA11" s="17">
        <v>7.1537025573877894E-2</v>
      </c>
      <c r="AB11" s="17">
        <v>0.101022249012593</v>
      </c>
      <c r="AC11" s="17">
        <v>8.3790606925405298E-2</v>
      </c>
      <c r="AD11" s="17">
        <v>9.9487638397331796E-2</v>
      </c>
      <c r="AE11" s="17"/>
      <c r="AF11" s="17">
        <v>8.2605336622203193E-2</v>
      </c>
      <c r="AG11" s="17">
        <v>0.11582083560119399</v>
      </c>
      <c r="AH11" s="17">
        <v>8.9008642968219101E-2</v>
      </c>
      <c r="AI11" s="17">
        <v>0.112385810146533</v>
      </c>
      <c r="AJ11" s="17"/>
      <c r="AK11" s="17">
        <v>8.9771069214935398E-2</v>
      </c>
      <c r="AL11" s="17">
        <v>0.105358664149517</v>
      </c>
      <c r="AM11" s="17"/>
      <c r="AN11" s="17">
        <v>7.5539094338575002E-2</v>
      </c>
      <c r="AO11" s="17">
        <v>9.1825981173245599E-2</v>
      </c>
      <c r="AP11" s="17">
        <v>8.7429378243287406E-2</v>
      </c>
      <c r="AQ11" s="17">
        <v>9.5828373245431406E-2</v>
      </c>
      <c r="AR11" s="17">
        <v>8.89557423589665E-2</v>
      </c>
      <c r="AS11" s="17">
        <v>7.6598014294315397E-2</v>
      </c>
      <c r="AT11" s="17"/>
      <c r="AU11" s="17">
        <v>9.0262546728284099E-2</v>
      </c>
      <c r="AV11" s="17">
        <v>8.2016811370157303E-2</v>
      </c>
      <c r="AW11" s="17"/>
      <c r="AX11" s="17">
        <v>8.1405711903239406E-2</v>
      </c>
      <c r="AY11" s="17">
        <v>8.8345677671317402E-2</v>
      </c>
      <c r="AZ11" s="17"/>
      <c r="BA11" s="17">
        <v>8.5253575080525695E-2</v>
      </c>
      <c r="BB11" s="17">
        <v>9.5120444516138006E-2</v>
      </c>
      <c r="BC11" s="17"/>
      <c r="BD11" s="17">
        <v>7.6951825963244999E-2</v>
      </c>
      <c r="BE11" s="17"/>
      <c r="BF11" s="17">
        <v>7.3157801082878296E-2</v>
      </c>
      <c r="BG11" s="17"/>
      <c r="BH11" s="17">
        <v>0.103233251981441</v>
      </c>
      <c r="BI11" s="17"/>
      <c r="BJ11" s="17">
        <v>7.7790055188833598E-2</v>
      </c>
      <c r="BK11" s="17"/>
      <c r="BL11" s="17">
        <v>8.0478735414708E-2</v>
      </c>
      <c r="BM11" s="17">
        <v>7.3068340011429603E-2</v>
      </c>
      <c r="BN11" s="17">
        <v>9.7100423622899903E-2</v>
      </c>
      <c r="BO11" s="17">
        <v>9.4333286231055399E-2</v>
      </c>
      <c r="BP11" s="17"/>
      <c r="BQ11" s="17">
        <v>5.7522245999846101E-2</v>
      </c>
      <c r="BR11" s="17">
        <v>0.104113233918547</v>
      </c>
      <c r="BS11" s="17">
        <v>9.6770639660576294E-2</v>
      </c>
      <c r="BT11" s="17">
        <v>6.7612746642678398E-2</v>
      </c>
      <c r="BU11" s="17">
        <v>9.68665772153538E-2</v>
      </c>
      <c r="BV11" s="17">
        <v>0.1205032242262</v>
      </c>
      <c r="BW11" s="17"/>
      <c r="BX11" s="17">
        <v>5.8513946211480102E-2</v>
      </c>
      <c r="BY11" s="17">
        <v>0.11200036023584101</v>
      </c>
      <c r="BZ11" s="17">
        <v>8.3599230270032202E-2</v>
      </c>
      <c r="CA11" s="17">
        <v>6.3601585055848397E-2</v>
      </c>
      <c r="CB11" s="17">
        <v>5.9692252153537198E-2</v>
      </c>
      <c r="CC11" s="17">
        <v>0.12912174804957499</v>
      </c>
    </row>
    <row r="12" spans="2:81" x14ac:dyDescent="0.35">
      <c r="B12" s="18" t="s">
        <v>102</v>
      </c>
      <c r="C12" s="17">
        <v>0.187613188696588</v>
      </c>
      <c r="D12" s="17">
        <v>0.17197503534657499</v>
      </c>
      <c r="E12" s="17">
        <v>0.20380788456407201</v>
      </c>
      <c r="F12" s="17"/>
      <c r="G12" s="17">
        <v>0.216735223478455</v>
      </c>
      <c r="H12" s="17">
        <v>0.22192626977931501</v>
      </c>
      <c r="I12" s="17">
        <v>0.20626338356137899</v>
      </c>
      <c r="J12" s="17">
        <v>0.191682718633989</v>
      </c>
      <c r="K12" s="17">
        <v>0.17293121196188699</v>
      </c>
      <c r="L12" s="17">
        <v>0.13173876492339301</v>
      </c>
      <c r="M12" s="17"/>
      <c r="N12" s="17">
        <v>0.18159401484710999</v>
      </c>
      <c r="O12" s="17">
        <v>0.191548056536163</v>
      </c>
      <c r="P12" s="17">
        <v>0.191132437760273</v>
      </c>
      <c r="Q12" s="17">
        <v>0.18798151724340401</v>
      </c>
      <c r="R12" s="17"/>
      <c r="S12" s="17">
        <v>0.18360394128999</v>
      </c>
      <c r="T12" s="17">
        <v>0.17187361715556801</v>
      </c>
      <c r="U12" s="17">
        <v>0.218429901745681</v>
      </c>
      <c r="V12" s="17">
        <v>0.170785180864583</v>
      </c>
      <c r="W12" s="17">
        <v>0.17819240379533999</v>
      </c>
      <c r="X12" s="17">
        <v>0.24324093031501301</v>
      </c>
      <c r="Y12" s="17">
        <v>0.16039998226636301</v>
      </c>
      <c r="Z12" s="17">
        <v>0.14988440114426399</v>
      </c>
      <c r="AA12" s="17">
        <v>0.24083981833427601</v>
      </c>
      <c r="AB12" s="17">
        <v>0.143691547166306</v>
      </c>
      <c r="AC12" s="17">
        <v>0.200380537902342</v>
      </c>
      <c r="AD12" s="17">
        <v>0.13611260537521899</v>
      </c>
      <c r="AE12" s="17"/>
      <c r="AF12" s="17">
        <v>0.19462371861449801</v>
      </c>
      <c r="AG12" s="17">
        <v>0.15218543316299199</v>
      </c>
      <c r="AH12" s="17">
        <v>0.18814431805381501</v>
      </c>
      <c r="AI12" s="17">
        <v>0.13095017868522901</v>
      </c>
      <c r="AJ12" s="17"/>
      <c r="AK12" s="17">
        <v>0.17577901079097299</v>
      </c>
      <c r="AL12" s="17">
        <v>0.19132003261038899</v>
      </c>
      <c r="AM12" s="17"/>
      <c r="AN12" s="17">
        <v>0.17296229444741901</v>
      </c>
      <c r="AO12" s="17">
        <v>0.18828893688996401</v>
      </c>
      <c r="AP12" s="17">
        <v>0.19911239946539599</v>
      </c>
      <c r="AQ12" s="17">
        <v>0.221617701172656</v>
      </c>
      <c r="AR12" s="17">
        <v>0.15320123749933301</v>
      </c>
      <c r="AS12" s="17">
        <v>0.18159192176001701</v>
      </c>
      <c r="AT12" s="17"/>
      <c r="AU12" s="17">
        <v>0.18340356206504899</v>
      </c>
      <c r="AV12" s="17">
        <v>0.19265590468331301</v>
      </c>
      <c r="AW12" s="17"/>
      <c r="AX12" s="17">
        <v>0.172564039597044</v>
      </c>
      <c r="AY12" s="17">
        <v>0.19122454787524201</v>
      </c>
      <c r="AZ12" s="17"/>
      <c r="BA12" s="17">
        <v>0.179986610332943</v>
      </c>
      <c r="BB12" s="17">
        <v>0.227967908457094</v>
      </c>
      <c r="BC12" s="17"/>
      <c r="BD12" s="17">
        <v>0.17874635786050999</v>
      </c>
      <c r="BE12" s="17"/>
      <c r="BF12" s="17">
        <v>0.18047115633440899</v>
      </c>
      <c r="BG12" s="17"/>
      <c r="BH12" s="17">
        <v>0.15038593567889799</v>
      </c>
      <c r="BI12" s="17"/>
      <c r="BJ12" s="17">
        <v>0.18870908025535699</v>
      </c>
      <c r="BK12" s="17"/>
      <c r="BL12" s="17">
        <v>0.15281290845951401</v>
      </c>
      <c r="BM12" s="17">
        <v>0.176341928897015</v>
      </c>
      <c r="BN12" s="17">
        <v>0.18467047482474899</v>
      </c>
      <c r="BO12" s="17">
        <v>0.22353675269228099</v>
      </c>
      <c r="BP12" s="17"/>
      <c r="BQ12" s="17">
        <v>0.17795609985018901</v>
      </c>
      <c r="BR12" s="17">
        <v>0.17129161452456201</v>
      </c>
      <c r="BS12" s="17">
        <v>0.160091065542285</v>
      </c>
      <c r="BT12" s="17">
        <v>0.15203479681828599</v>
      </c>
      <c r="BU12" s="17">
        <v>0.21240288774909699</v>
      </c>
      <c r="BV12" s="17">
        <v>0.27639221685516102</v>
      </c>
      <c r="BW12" s="17"/>
      <c r="BX12" s="17">
        <v>0.16903159995963701</v>
      </c>
      <c r="BY12" s="17">
        <v>0.18986366806569399</v>
      </c>
      <c r="BZ12" s="17">
        <v>0.167613930379929</v>
      </c>
      <c r="CA12" s="17">
        <v>0.15259702018182</v>
      </c>
      <c r="CB12" s="17">
        <v>0.18042856931290599</v>
      </c>
      <c r="CC12" s="17">
        <v>0.28387654578752203</v>
      </c>
    </row>
    <row r="13" spans="2:81" x14ac:dyDescent="0.35">
      <c r="B13" s="18" t="s">
        <v>103</v>
      </c>
      <c r="C13" s="17">
        <v>0.15601977606583001</v>
      </c>
      <c r="D13" s="17">
        <v>0.15254435744674</v>
      </c>
      <c r="E13" s="17">
        <v>0.15971679246193099</v>
      </c>
      <c r="F13" s="17"/>
      <c r="G13" s="17">
        <v>0.206432936535869</v>
      </c>
      <c r="H13" s="17">
        <v>0.20438936908681199</v>
      </c>
      <c r="I13" s="17">
        <v>0.19557028047859601</v>
      </c>
      <c r="J13" s="17">
        <v>0.15421275232370299</v>
      </c>
      <c r="K13" s="17">
        <v>0.10342088178333</v>
      </c>
      <c r="L13" s="17">
        <v>8.7772639075458694E-2</v>
      </c>
      <c r="M13" s="17"/>
      <c r="N13" s="17">
        <v>0.18450926312916799</v>
      </c>
      <c r="O13" s="17">
        <v>0.17653935499978099</v>
      </c>
      <c r="P13" s="17">
        <v>0.126945197951251</v>
      </c>
      <c r="Q13" s="17">
        <v>0.12778199949539401</v>
      </c>
      <c r="R13" s="17"/>
      <c r="S13" s="17">
        <v>0.17687525444910299</v>
      </c>
      <c r="T13" s="17">
        <v>0.14812386235441</v>
      </c>
      <c r="U13" s="17">
        <v>9.6566717244365496E-2</v>
      </c>
      <c r="V13" s="17">
        <v>0.14054530856866601</v>
      </c>
      <c r="W13" s="17">
        <v>0.16755640319019899</v>
      </c>
      <c r="X13" s="17">
        <v>0.14451656746937699</v>
      </c>
      <c r="Y13" s="17">
        <v>0.16553376172563</v>
      </c>
      <c r="Z13" s="17">
        <v>0.17532059111784001</v>
      </c>
      <c r="AA13" s="17">
        <v>0.16490913771225699</v>
      </c>
      <c r="AB13" s="17">
        <v>0.16196575314942099</v>
      </c>
      <c r="AC13" s="17">
        <v>0.18324750953278901</v>
      </c>
      <c r="AD13" s="17">
        <v>0.158566609864144</v>
      </c>
      <c r="AE13" s="17"/>
      <c r="AF13" s="17">
        <v>0.15210238175001101</v>
      </c>
      <c r="AG13" s="17">
        <v>0.159444049025074</v>
      </c>
      <c r="AH13" s="17">
        <v>0.18229522410299101</v>
      </c>
      <c r="AI13" s="17">
        <v>0.16042119235601801</v>
      </c>
      <c r="AJ13" s="17"/>
      <c r="AK13" s="17">
        <v>0.17536685416025599</v>
      </c>
      <c r="AL13" s="17">
        <v>0.210041300096069</v>
      </c>
      <c r="AM13" s="17"/>
      <c r="AN13" s="17">
        <v>0.185283494743367</v>
      </c>
      <c r="AO13" s="17">
        <v>0.160277100115574</v>
      </c>
      <c r="AP13" s="17">
        <v>0.143113216868129</v>
      </c>
      <c r="AQ13" s="17">
        <v>0.13598650364401799</v>
      </c>
      <c r="AR13" s="17">
        <v>0.13111805667920801</v>
      </c>
      <c r="AS13" s="17">
        <v>0.14506262647079601</v>
      </c>
      <c r="AT13" s="17"/>
      <c r="AU13" s="17">
        <v>0.14704575122813501</v>
      </c>
      <c r="AV13" s="17">
        <v>0.16875021000559401</v>
      </c>
      <c r="AW13" s="17"/>
      <c r="AX13" s="17">
        <v>0.10492069961122499</v>
      </c>
      <c r="AY13" s="17">
        <v>0.168282071930829</v>
      </c>
      <c r="AZ13" s="17"/>
      <c r="BA13" s="17">
        <v>0.14495510121953301</v>
      </c>
      <c r="BB13" s="17">
        <v>0.214406942368739</v>
      </c>
      <c r="BC13" s="17"/>
      <c r="BD13" s="17">
        <v>0.13562359898354701</v>
      </c>
      <c r="BE13" s="17"/>
      <c r="BF13" s="17">
        <v>0.13607963952357399</v>
      </c>
      <c r="BG13" s="17"/>
      <c r="BH13" s="17">
        <v>0.16272235600972501</v>
      </c>
      <c r="BI13" s="17"/>
      <c r="BJ13" s="17">
        <v>0.178940442248749</v>
      </c>
      <c r="BK13" s="17"/>
      <c r="BL13" s="17">
        <v>0.133998475824464</v>
      </c>
      <c r="BM13" s="17">
        <v>0.17780038777610499</v>
      </c>
      <c r="BN13" s="17">
        <v>0.122887591032929</v>
      </c>
      <c r="BO13" s="17">
        <v>0.18281336893059799</v>
      </c>
      <c r="BP13" s="17"/>
      <c r="BQ13" s="17">
        <v>0.20882538799011799</v>
      </c>
      <c r="BR13" s="17">
        <v>0.120094300762785</v>
      </c>
      <c r="BS13" s="17">
        <v>8.9873971012404394E-2</v>
      </c>
      <c r="BT13" s="17">
        <v>0.144941526670053</v>
      </c>
      <c r="BU13" s="17">
        <v>0.147942539895458</v>
      </c>
      <c r="BV13" s="17">
        <v>0.148132555566937</v>
      </c>
      <c r="BW13" s="17"/>
      <c r="BX13" s="17">
        <v>0.21106009447788299</v>
      </c>
      <c r="BY13" s="17">
        <v>0.13777970491549801</v>
      </c>
      <c r="BZ13" s="17">
        <v>0.106719924889515</v>
      </c>
      <c r="CA13" s="17">
        <v>0.16673885216872</v>
      </c>
      <c r="CB13" s="17">
        <v>0.15337594634395799</v>
      </c>
      <c r="CC13" s="17">
        <v>0.114644372893347</v>
      </c>
    </row>
    <row r="14" spans="2:81" x14ac:dyDescent="0.35">
      <c r="B14" s="18" t="s">
        <v>104</v>
      </c>
      <c r="C14" s="17">
        <v>0.12881737630126799</v>
      </c>
      <c r="D14" s="17">
        <v>0.12530326575866199</v>
      </c>
      <c r="E14" s="17">
        <v>0.13189129880047601</v>
      </c>
      <c r="F14" s="17"/>
      <c r="G14" s="17">
        <v>0.1767436094606</v>
      </c>
      <c r="H14" s="17">
        <v>0.14169774200669</v>
      </c>
      <c r="I14" s="17">
        <v>0.149833997861748</v>
      </c>
      <c r="J14" s="17">
        <v>0.13163152735491199</v>
      </c>
      <c r="K14" s="17">
        <v>0.108580806598377</v>
      </c>
      <c r="L14" s="17">
        <v>8.0723380752846394E-2</v>
      </c>
      <c r="M14" s="17"/>
      <c r="N14" s="17">
        <v>0.165471102603725</v>
      </c>
      <c r="O14" s="17">
        <v>0.12758165543275399</v>
      </c>
      <c r="P14" s="17">
        <v>0.11711735096555</v>
      </c>
      <c r="Q14" s="17">
        <v>0.102913210924645</v>
      </c>
      <c r="R14" s="17"/>
      <c r="S14" s="17">
        <v>0.14986736672999701</v>
      </c>
      <c r="T14" s="17">
        <v>0.12807830206305801</v>
      </c>
      <c r="U14" s="17">
        <v>0.118888281651453</v>
      </c>
      <c r="V14" s="17">
        <v>0.11987653841757</v>
      </c>
      <c r="W14" s="17">
        <v>0.108732531308657</v>
      </c>
      <c r="X14" s="17">
        <v>0.126191109171292</v>
      </c>
      <c r="Y14" s="17">
        <v>0.116686447020886</v>
      </c>
      <c r="Z14" s="17">
        <v>0.130610142033389</v>
      </c>
      <c r="AA14" s="17">
        <v>0.122633924568276</v>
      </c>
      <c r="AB14" s="17">
        <v>0.15529253841107701</v>
      </c>
      <c r="AC14" s="17">
        <v>8.6770898503121599E-2</v>
      </c>
      <c r="AD14" s="17">
        <v>0.18512771982748699</v>
      </c>
      <c r="AE14" s="17"/>
      <c r="AF14" s="17">
        <v>0.12530580442550401</v>
      </c>
      <c r="AG14" s="17">
        <v>0.15027159711766699</v>
      </c>
      <c r="AH14" s="17">
        <v>9.5271623363401003E-2</v>
      </c>
      <c r="AI14" s="17">
        <v>0.16842604206690701</v>
      </c>
      <c r="AJ14" s="17"/>
      <c r="AK14" s="17">
        <v>0.14670442109057</v>
      </c>
      <c r="AL14" s="17">
        <v>0.13817559016882699</v>
      </c>
      <c r="AM14" s="17"/>
      <c r="AN14" s="17">
        <v>0.17093494382580399</v>
      </c>
      <c r="AO14" s="17">
        <v>0.11716660049248501</v>
      </c>
      <c r="AP14" s="17">
        <v>0.122962413156118</v>
      </c>
      <c r="AQ14" s="17">
        <v>0.10566569305981301</v>
      </c>
      <c r="AR14" s="17">
        <v>0.12002926239235701</v>
      </c>
      <c r="AS14" s="17">
        <v>9.5586212996916303E-2</v>
      </c>
      <c r="AT14" s="17"/>
      <c r="AU14" s="17">
        <v>0.127938715550689</v>
      </c>
      <c r="AV14" s="17">
        <v>0.13053507581528401</v>
      </c>
      <c r="AW14" s="17"/>
      <c r="AX14" s="17">
        <v>0.12135181488125101</v>
      </c>
      <c r="AY14" s="17">
        <v>0.13060889445154</v>
      </c>
      <c r="AZ14" s="17"/>
      <c r="BA14" s="17">
        <v>0.123427065457025</v>
      </c>
      <c r="BB14" s="17">
        <v>0.158679904019149</v>
      </c>
      <c r="BC14" s="17"/>
      <c r="BD14" s="17">
        <v>0.13118881875670599</v>
      </c>
      <c r="BE14" s="17"/>
      <c r="BF14" s="17">
        <v>0.11919179472355799</v>
      </c>
      <c r="BG14" s="17"/>
      <c r="BH14" s="17">
        <v>0.16578689108618799</v>
      </c>
      <c r="BI14" s="17"/>
      <c r="BJ14" s="17">
        <v>9.6819653655648499E-2</v>
      </c>
      <c r="BK14" s="17"/>
      <c r="BL14" s="17">
        <v>0.13782023722589901</v>
      </c>
      <c r="BM14" s="17">
        <v>0.15093413914309201</v>
      </c>
      <c r="BN14" s="17">
        <v>8.29206629946065E-2</v>
      </c>
      <c r="BO14" s="17">
        <v>0.14958400260684299</v>
      </c>
      <c r="BP14" s="17"/>
      <c r="BQ14" s="17">
        <v>0.17455215957224601</v>
      </c>
      <c r="BR14" s="17">
        <v>8.3030029214443496E-2</v>
      </c>
      <c r="BS14" s="17">
        <v>5.0654342388309501E-2</v>
      </c>
      <c r="BT14" s="17">
        <v>0.198267768800195</v>
      </c>
      <c r="BU14" s="17">
        <v>0.147930459813506</v>
      </c>
      <c r="BV14" s="17">
        <v>8.9681271163727899E-2</v>
      </c>
      <c r="BW14" s="17"/>
      <c r="BX14" s="17">
        <v>0.19482616868364999</v>
      </c>
      <c r="BY14" s="17">
        <v>9.9290875692995106E-2</v>
      </c>
      <c r="BZ14" s="17">
        <v>6.0090985109827702E-2</v>
      </c>
      <c r="CA14" s="17">
        <v>0.19310317296673701</v>
      </c>
      <c r="CB14" s="17">
        <v>0.169603544810534</v>
      </c>
      <c r="CC14" s="17">
        <v>6.18880588755297E-2</v>
      </c>
    </row>
    <row r="15" spans="2:81" x14ac:dyDescent="0.35">
      <c r="B15" s="18" t="s">
        <v>126</v>
      </c>
      <c r="C15" s="19">
        <v>0.184014688345746</v>
      </c>
      <c r="D15" s="19">
        <v>0.19146737948138701</v>
      </c>
      <c r="E15" s="19">
        <v>0.175099425907669</v>
      </c>
      <c r="F15" s="19"/>
      <c r="G15" s="19">
        <v>0.23239420599668301</v>
      </c>
      <c r="H15" s="19">
        <v>0.20743185238825801</v>
      </c>
      <c r="I15" s="19">
        <v>0.17746042629529099</v>
      </c>
      <c r="J15" s="19">
        <v>0.18847490817718601</v>
      </c>
      <c r="K15" s="19">
        <v>0.193517811055473</v>
      </c>
      <c r="L15" s="19">
        <v>0.12820674224689099</v>
      </c>
      <c r="M15" s="19"/>
      <c r="N15" s="19">
        <v>0.219690086745123</v>
      </c>
      <c r="O15" s="19">
        <v>0.185156477561495</v>
      </c>
      <c r="P15" s="19">
        <v>0.155813214459918</v>
      </c>
      <c r="Q15" s="19">
        <v>0.16711588245544401</v>
      </c>
      <c r="R15" s="19"/>
      <c r="S15" s="19">
        <v>0.241197485918207</v>
      </c>
      <c r="T15" s="19">
        <v>0.20893896137877799</v>
      </c>
      <c r="U15" s="19">
        <v>0.18867912283621699</v>
      </c>
      <c r="V15" s="19">
        <v>0.14571506809752599</v>
      </c>
      <c r="W15" s="19">
        <v>0.147594548899452</v>
      </c>
      <c r="X15" s="19">
        <v>0.13723561326835901</v>
      </c>
      <c r="Y15" s="19">
        <v>0.178798402760415</v>
      </c>
      <c r="Z15" s="19">
        <v>0.148007972633418</v>
      </c>
      <c r="AA15" s="19">
        <v>0.161444249926982</v>
      </c>
      <c r="AB15" s="19">
        <v>0.201201482006996</v>
      </c>
      <c r="AC15" s="19">
        <v>0.18299910097229799</v>
      </c>
      <c r="AD15" s="19">
        <v>0.231782589784648</v>
      </c>
      <c r="AE15" s="19"/>
      <c r="AF15" s="19">
        <v>0.179353732889974</v>
      </c>
      <c r="AG15" s="19">
        <v>0.172989697695214</v>
      </c>
      <c r="AH15" s="19">
        <v>0.17989859199554301</v>
      </c>
      <c r="AI15" s="19">
        <v>0.23655300781107599</v>
      </c>
      <c r="AJ15" s="19"/>
      <c r="AK15" s="19">
        <v>0.226551906732161</v>
      </c>
      <c r="AL15" s="19">
        <v>0.16564189917958899</v>
      </c>
      <c r="AM15" s="19"/>
      <c r="AN15" s="19">
        <v>0.24524308279028201</v>
      </c>
      <c r="AO15" s="19">
        <v>0.16480622012217799</v>
      </c>
      <c r="AP15" s="19">
        <v>0.159237922110153</v>
      </c>
      <c r="AQ15" s="19">
        <v>0.16013909394005199</v>
      </c>
      <c r="AR15" s="19">
        <v>0.159492882461133</v>
      </c>
      <c r="AS15" s="19">
        <v>0.17991802719565</v>
      </c>
      <c r="AT15" s="19"/>
      <c r="AU15" s="19">
        <v>0.16047517990691501</v>
      </c>
      <c r="AV15" s="19">
        <v>0.218263555514251</v>
      </c>
      <c r="AW15" s="19"/>
      <c r="AX15" s="19">
        <v>0.20976390369415901</v>
      </c>
      <c r="AY15" s="19">
        <v>0.17783562369720399</v>
      </c>
      <c r="AZ15" s="19"/>
      <c r="BA15" s="19">
        <v>0.18690745043059501</v>
      </c>
      <c r="BB15" s="19">
        <v>0.16823837905693001</v>
      </c>
      <c r="BC15" s="19"/>
      <c r="BD15" s="19">
        <v>0.184333666088974</v>
      </c>
      <c r="BE15" s="19"/>
      <c r="BF15" s="19">
        <v>0.16999733183070501</v>
      </c>
      <c r="BG15" s="19"/>
      <c r="BH15" s="19">
        <v>0.199221795475367</v>
      </c>
      <c r="BI15" s="19"/>
      <c r="BJ15" s="19">
        <v>0.184152341500915</v>
      </c>
      <c r="BK15" s="19"/>
      <c r="BL15" s="19">
        <v>0.25404691509548799</v>
      </c>
      <c r="BM15" s="19">
        <v>0.19388769386034199</v>
      </c>
      <c r="BN15" s="19">
        <v>0.105158006776381</v>
      </c>
      <c r="BO15" s="19">
        <v>0.21415878368437599</v>
      </c>
      <c r="BP15" s="19"/>
      <c r="BQ15" s="19">
        <v>0.26629844686285697</v>
      </c>
      <c r="BR15" s="19">
        <v>9.1044137580644099E-2</v>
      </c>
      <c r="BS15" s="19">
        <v>2.2184995076726399E-2</v>
      </c>
      <c r="BT15" s="19">
        <v>0.30864469989405202</v>
      </c>
      <c r="BU15" s="19">
        <v>0.26475645187864599</v>
      </c>
      <c r="BV15" s="19">
        <v>0.131922554237699</v>
      </c>
      <c r="BW15" s="19"/>
      <c r="BX15" s="19">
        <v>0.28444468782294902</v>
      </c>
      <c r="BY15" s="19">
        <v>0.104666445051792</v>
      </c>
      <c r="BZ15" s="19">
        <v>4.8887799928454302E-2</v>
      </c>
      <c r="CA15" s="19">
        <v>0.31516968645328097</v>
      </c>
      <c r="CB15" s="19">
        <v>0.351424720628291</v>
      </c>
      <c r="CC15" s="19">
        <v>0.131565797344292</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CC20"/>
  <sheetViews>
    <sheetView showGridLines="0" workbookViewId="0">
      <pane xSplit="2" topLeftCell="E1" activePane="topRight" state="frozen"/>
      <selection pane="topRight" activeCell="BF10" sqref="BF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135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125</v>
      </c>
      <c r="C9" s="17">
        <v>0.17442807163402399</v>
      </c>
      <c r="D9" s="17">
        <v>0.17533878038667899</v>
      </c>
      <c r="E9" s="17">
        <v>0.173428312279202</v>
      </c>
      <c r="F9" s="17"/>
      <c r="G9" s="17">
        <v>8.2976335650223207E-2</v>
      </c>
      <c r="H9" s="17">
        <v>0.105280456208742</v>
      </c>
      <c r="I9" s="17">
        <v>0.14143890343850801</v>
      </c>
      <c r="J9" s="17">
        <v>0.18285254503284401</v>
      </c>
      <c r="K9" s="17">
        <v>0.26657027693211199</v>
      </c>
      <c r="L9" s="17">
        <v>0.249569929759071</v>
      </c>
      <c r="M9" s="17"/>
      <c r="N9" s="17">
        <v>0.105566056793004</v>
      </c>
      <c r="O9" s="17">
        <v>0.17491239633503999</v>
      </c>
      <c r="P9" s="17">
        <v>0.20727812345280699</v>
      </c>
      <c r="Q9" s="17">
        <v>0.21719890123463401</v>
      </c>
      <c r="R9" s="17"/>
      <c r="S9" s="17">
        <v>1.6341426602353298E-2</v>
      </c>
      <c r="T9" s="17">
        <v>0.111249438430608</v>
      </c>
      <c r="U9" s="17">
        <v>0.17160367503323401</v>
      </c>
      <c r="V9" s="17">
        <v>0.13091662212052299</v>
      </c>
      <c r="W9" s="17">
        <v>0.20337986163924901</v>
      </c>
      <c r="X9" s="17">
        <v>0.179982833385782</v>
      </c>
      <c r="Y9" s="17">
        <v>0.26739387774460399</v>
      </c>
      <c r="Z9" s="17">
        <v>0.22213889897441</v>
      </c>
      <c r="AA9" s="17">
        <v>0.22725424864164601</v>
      </c>
      <c r="AB9" s="17">
        <v>0.27513381674232301</v>
      </c>
      <c r="AC9" s="17">
        <v>0.24850043666259</v>
      </c>
      <c r="AD9" s="17">
        <v>0.30893407669974798</v>
      </c>
      <c r="AE9" s="17"/>
      <c r="AF9" s="17">
        <v>0.15591642267984099</v>
      </c>
      <c r="AG9" s="17">
        <v>0.26665621637279202</v>
      </c>
      <c r="AH9" s="17">
        <v>0.25189434052487902</v>
      </c>
      <c r="AI9" s="17">
        <v>0.33175643489562201</v>
      </c>
      <c r="AJ9" s="17"/>
      <c r="AK9" s="17">
        <v>0.155161191592672</v>
      </c>
      <c r="AL9" s="17">
        <v>0.17519696659030101</v>
      </c>
      <c r="AM9" s="17"/>
      <c r="AN9" s="17">
        <v>0.103532136355639</v>
      </c>
      <c r="AO9" s="17">
        <v>0.16267738436454601</v>
      </c>
      <c r="AP9" s="17">
        <v>0.162843140910998</v>
      </c>
      <c r="AQ9" s="17">
        <v>0.22921550571507501</v>
      </c>
      <c r="AR9" s="17">
        <v>0.24744076935860801</v>
      </c>
      <c r="AS9" s="17">
        <v>0.27058558905951702</v>
      </c>
      <c r="AT9" s="17"/>
      <c r="AU9" s="17">
        <v>0.182492211371272</v>
      </c>
      <c r="AV9" s="17">
        <v>0.16307795205400599</v>
      </c>
      <c r="AW9" s="17"/>
      <c r="AX9" s="17">
        <v>0.231955293703659</v>
      </c>
      <c r="AY9" s="17">
        <v>0.16062320731448901</v>
      </c>
      <c r="AZ9" s="17"/>
      <c r="BA9" s="17">
        <v>0.190300446304497</v>
      </c>
      <c r="BB9" s="17">
        <v>9.1586378321447295E-2</v>
      </c>
      <c r="BC9" s="17"/>
      <c r="BD9" s="17">
        <v>0.15734918072020301</v>
      </c>
      <c r="BE9" s="17"/>
      <c r="BF9" s="17">
        <v>0.165809190029198</v>
      </c>
      <c r="BG9" s="17"/>
      <c r="BH9" s="17">
        <v>0.27686269447036299</v>
      </c>
      <c r="BI9" s="17"/>
      <c r="BJ9" s="17">
        <v>0.24456769805067399</v>
      </c>
      <c r="BK9" s="17"/>
      <c r="BL9" s="17">
        <v>0.29636659111733399</v>
      </c>
      <c r="BM9" s="17">
        <v>9.4008717588033003E-2</v>
      </c>
      <c r="BN9" s="17">
        <v>0.23387006936930901</v>
      </c>
      <c r="BO9" s="17">
        <v>0.116844374367761</v>
      </c>
      <c r="BP9" s="17"/>
      <c r="BQ9" s="17">
        <v>0.12577998043816199</v>
      </c>
      <c r="BR9" s="17">
        <v>0.176439994645128</v>
      </c>
      <c r="BS9" s="17">
        <v>0.25503369899159201</v>
      </c>
      <c r="BT9" s="17">
        <v>0.115268730796801</v>
      </c>
      <c r="BU9" s="17">
        <v>0.160414011099137</v>
      </c>
      <c r="BV9" s="17">
        <v>0.21223860002825301</v>
      </c>
      <c r="BW9" s="17"/>
      <c r="BX9" s="17">
        <v>0.100293223541841</v>
      </c>
      <c r="BY9" s="17">
        <v>0.15787151175549599</v>
      </c>
      <c r="BZ9" s="17">
        <v>0.25250505743363399</v>
      </c>
      <c r="CA9" s="17">
        <v>9.5987371359158802E-2</v>
      </c>
      <c r="CB9" s="17">
        <v>0.168658543301304</v>
      </c>
      <c r="CC9" s="17">
        <v>0.25165574976411798</v>
      </c>
    </row>
    <row r="10" spans="2:81" x14ac:dyDescent="0.35">
      <c r="B10" s="18" t="s">
        <v>58</v>
      </c>
      <c r="C10" s="17">
        <v>0.133070118378011</v>
      </c>
      <c r="D10" s="17">
        <v>0.13566321178402899</v>
      </c>
      <c r="E10" s="17">
        <v>0.1307197885984</v>
      </c>
      <c r="F10" s="17"/>
      <c r="G10" s="17">
        <v>9.1307004315513904E-2</v>
      </c>
      <c r="H10" s="17">
        <v>8.9657230784873795E-2</v>
      </c>
      <c r="I10" s="17">
        <v>0.14507438426396199</v>
      </c>
      <c r="J10" s="17">
        <v>0.14608184077571401</v>
      </c>
      <c r="K10" s="17">
        <v>0.15877411172901101</v>
      </c>
      <c r="L10" s="17">
        <v>0.15852468881777601</v>
      </c>
      <c r="M10" s="17"/>
      <c r="N10" s="17">
        <v>0.127045501898497</v>
      </c>
      <c r="O10" s="17">
        <v>0.139147622928045</v>
      </c>
      <c r="P10" s="17">
        <v>0.14751623680699799</v>
      </c>
      <c r="Q10" s="17">
        <v>0.120707088978124</v>
      </c>
      <c r="R10" s="17"/>
      <c r="S10" s="17">
        <v>2.9284167263767601E-2</v>
      </c>
      <c r="T10" s="17">
        <v>0.123302386356212</v>
      </c>
      <c r="U10" s="17">
        <v>0.129711916743009</v>
      </c>
      <c r="V10" s="17">
        <v>0.102008747539199</v>
      </c>
      <c r="W10" s="17">
        <v>0.15154676285415</v>
      </c>
      <c r="X10" s="17">
        <v>0.17232750944636199</v>
      </c>
      <c r="Y10" s="17">
        <v>0.15880614872179999</v>
      </c>
      <c r="Z10" s="17">
        <v>0.175960596275684</v>
      </c>
      <c r="AA10" s="17">
        <v>0.163656845824767</v>
      </c>
      <c r="AB10" s="17">
        <v>0.18258607346175801</v>
      </c>
      <c r="AC10" s="17">
        <v>0.16348540861812899</v>
      </c>
      <c r="AD10" s="17">
        <v>0.163736294811692</v>
      </c>
      <c r="AE10" s="17"/>
      <c r="AF10" s="17">
        <v>0.12932890761280399</v>
      </c>
      <c r="AG10" s="17">
        <v>0.15099548346122901</v>
      </c>
      <c r="AH10" s="17">
        <v>0.15983057288253999</v>
      </c>
      <c r="AI10" s="17">
        <v>0.14883627576318501</v>
      </c>
      <c r="AJ10" s="17"/>
      <c r="AK10" s="17">
        <v>0.129577980150929</v>
      </c>
      <c r="AL10" s="17">
        <v>0.11001175016115899</v>
      </c>
      <c r="AM10" s="17"/>
      <c r="AN10" s="17">
        <v>7.7995771204198996E-2</v>
      </c>
      <c r="AO10" s="17">
        <v>0.152606269613904</v>
      </c>
      <c r="AP10" s="17">
        <v>0.134879763219554</v>
      </c>
      <c r="AQ10" s="17">
        <v>0.149252435318766</v>
      </c>
      <c r="AR10" s="17">
        <v>0.180580794348526</v>
      </c>
      <c r="AS10" s="17">
        <v>0.14142784688052501</v>
      </c>
      <c r="AT10" s="17"/>
      <c r="AU10" s="17">
        <v>0.13820212336802301</v>
      </c>
      <c r="AV10" s="17">
        <v>0.12644313169691601</v>
      </c>
      <c r="AW10" s="17"/>
      <c r="AX10" s="17">
        <v>0.15026653762001499</v>
      </c>
      <c r="AY10" s="17">
        <v>0.128943476661671</v>
      </c>
      <c r="AZ10" s="17"/>
      <c r="BA10" s="17">
        <v>0.143720114254796</v>
      </c>
      <c r="BB10" s="17">
        <v>8.0298810252059302E-2</v>
      </c>
      <c r="BC10" s="17"/>
      <c r="BD10" s="17">
        <v>0.12276344382410199</v>
      </c>
      <c r="BE10" s="17"/>
      <c r="BF10" s="17">
        <v>0.12860538338462499</v>
      </c>
      <c r="BG10" s="17"/>
      <c r="BH10" s="17">
        <v>0.159949035998637</v>
      </c>
      <c r="BI10" s="17"/>
      <c r="BJ10" s="17">
        <v>0.162217323389345</v>
      </c>
      <c r="BK10" s="17"/>
      <c r="BL10" s="17">
        <v>0.16305161229907</v>
      </c>
      <c r="BM10" s="17">
        <v>8.3250912192967694E-2</v>
      </c>
      <c r="BN10" s="17">
        <v>0.16985215934817599</v>
      </c>
      <c r="BO10" s="17">
        <v>0.125606838368479</v>
      </c>
      <c r="BP10" s="17"/>
      <c r="BQ10" s="17">
        <v>0.105439723779979</v>
      </c>
      <c r="BR10" s="17">
        <v>0.12955763360976799</v>
      </c>
      <c r="BS10" s="17">
        <v>0.15761024172535901</v>
      </c>
      <c r="BT10" s="17">
        <v>0.14693576005273501</v>
      </c>
      <c r="BU10" s="17">
        <v>0.172698757755471</v>
      </c>
      <c r="BV10" s="17">
        <v>0.14251570777911299</v>
      </c>
      <c r="BW10" s="17"/>
      <c r="BX10" s="17">
        <v>0.103813714728694</v>
      </c>
      <c r="BY10" s="17">
        <v>0.118782025136493</v>
      </c>
      <c r="BZ10" s="17">
        <v>0.13939873689931701</v>
      </c>
      <c r="CA10" s="17">
        <v>0.13982713648292899</v>
      </c>
      <c r="CB10" s="17">
        <v>0.15508072139354501</v>
      </c>
      <c r="CC10" s="17">
        <v>0.15379794686869599</v>
      </c>
    </row>
    <row r="11" spans="2:81" x14ac:dyDescent="0.35">
      <c r="B11" s="18" t="s">
        <v>59</v>
      </c>
      <c r="C11" s="17">
        <v>0.161272563467212</v>
      </c>
      <c r="D11" s="17">
        <v>0.14879236788194999</v>
      </c>
      <c r="E11" s="17">
        <v>0.173676520120537</v>
      </c>
      <c r="F11" s="17"/>
      <c r="G11" s="17">
        <v>0.118127226684047</v>
      </c>
      <c r="H11" s="17">
        <v>0.15175378576669099</v>
      </c>
      <c r="I11" s="17">
        <v>0.17160797994146501</v>
      </c>
      <c r="J11" s="17">
        <v>0.192736972467632</v>
      </c>
      <c r="K11" s="17">
        <v>0.164372344018408</v>
      </c>
      <c r="L11" s="17">
        <v>0.16161476165241101</v>
      </c>
      <c r="M11" s="17"/>
      <c r="N11" s="17">
        <v>0.13618192054898501</v>
      </c>
      <c r="O11" s="17">
        <v>0.20396794159508699</v>
      </c>
      <c r="P11" s="17">
        <v>0.15338131440675901</v>
      </c>
      <c r="Q11" s="17">
        <v>0.15129776304283299</v>
      </c>
      <c r="R11" s="17"/>
      <c r="S11" s="17">
        <v>5.3491994372032801E-2</v>
      </c>
      <c r="T11" s="17">
        <v>0.16757905524112299</v>
      </c>
      <c r="U11" s="17">
        <v>0.19177006963972801</v>
      </c>
      <c r="V11" s="17">
        <v>0.15037422854815799</v>
      </c>
      <c r="W11" s="17">
        <v>0.17326387434256099</v>
      </c>
      <c r="X11" s="17">
        <v>0.16231286441909101</v>
      </c>
      <c r="Y11" s="17">
        <v>0.19816600708913801</v>
      </c>
      <c r="Z11" s="17">
        <v>0.18004249805030001</v>
      </c>
      <c r="AA11" s="17">
        <v>0.15897105410799101</v>
      </c>
      <c r="AB11" s="17">
        <v>0.187654816823489</v>
      </c>
      <c r="AC11" s="17">
        <v>0.23631518540084601</v>
      </c>
      <c r="AD11" s="17">
        <v>0.237959307031025</v>
      </c>
      <c r="AE11" s="17"/>
      <c r="AF11" s="17">
        <v>0.153787074854637</v>
      </c>
      <c r="AG11" s="17">
        <v>0.198161179227932</v>
      </c>
      <c r="AH11" s="17">
        <v>0.21529018686683801</v>
      </c>
      <c r="AI11" s="17">
        <v>0.23452013091408</v>
      </c>
      <c r="AJ11" s="17"/>
      <c r="AK11" s="17">
        <v>0.13597460095792799</v>
      </c>
      <c r="AL11" s="17">
        <v>0.11190003110012001</v>
      </c>
      <c r="AM11" s="17"/>
      <c r="AN11" s="17">
        <v>0.103630940799876</v>
      </c>
      <c r="AO11" s="17">
        <v>0.17792319252400801</v>
      </c>
      <c r="AP11" s="17">
        <v>0.19560115589816099</v>
      </c>
      <c r="AQ11" s="17">
        <v>0.18058921830157501</v>
      </c>
      <c r="AR11" s="17">
        <v>0.17768017765506799</v>
      </c>
      <c r="AS11" s="17">
        <v>0.17335144224593299</v>
      </c>
      <c r="AT11" s="17"/>
      <c r="AU11" s="17">
        <v>0.149860235358418</v>
      </c>
      <c r="AV11" s="17">
        <v>0.176630590102173</v>
      </c>
      <c r="AW11" s="17"/>
      <c r="AX11" s="17">
        <v>0.152023457025104</v>
      </c>
      <c r="AY11" s="17">
        <v>0.163492080678658</v>
      </c>
      <c r="AZ11" s="17"/>
      <c r="BA11" s="17">
        <v>0.17118985402154799</v>
      </c>
      <c r="BB11" s="17">
        <v>0.107143479026445</v>
      </c>
      <c r="BC11" s="17"/>
      <c r="BD11" s="17">
        <v>0.14796748824264899</v>
      </c>
      <c r="BE11" s="17"/>
      <c r="BF11" s="17">
        <v>0.136251010369181</v>
      </c>
      <c r="BG11" s="17"/>
      <c r="BH11" s="17">
        <v>0.19679766470148299</v>
      </c>
      <c r="BI11" s="17"/>
      <c r="BJ11" s="17">
        <v>0.22221671864293499</v>
      </c>
      <c r="BK11" s="17"/>
      <c r="BL11" s="17">
        <v>0.183844930991339</v>
      </c>
      <c r="BM11" s="17">
        <v>0.107628393244531</v>
      </c>
      <c r="BN11" s="17">
        <v>0.17001087309753901</v>
      </c>
      <c r="BO11" s="17">
        <v>0.19186136871418499</v>
      </c>
      <c r="BP11" s="17"/>
      <c r="BQ11" s="17">
        <v>0.166399899867224</v>
      </c>
      <c r="BR11" s="17">
        <v>0.15111272700797601</v>
      </c>
      <c r="BS11" s="17">
        <v>0.13400154070302001</v>
      </c>
      <c r="BT11" s="17">
        <v>0.17501557287906899</v>
      </c>
      <c r="BU11" s="17">
        <v>0.15874692620143799</v>
      </c>
      <c r="BV11" s="17">
        <v>0.16784884303564801</v>
      </c>
      <c r="BW11" s="17"/>
      <c r="BX11" s="17">
        <v>0.13926145470104001</v>
      </c>
      <c r="BY11" s="17">
        <v>0.13989067876564501</v>
      </c>
      <c r="BZ11" s="17">
        <v>0.150558149340593</v>
      </c>
      <c r="CA11" s="17">
        <v>0.188242379936086</v>
      </c>
      <c r="CB11" s="17">
        <v>0.17045015574714001</v>
      </c>
      <c r="CC11" s="17">
        <v>0.17149887351471799</v>
      </c>
    </row>
    <row r="12" spans="2:81" x14ac:dyDescent="0.35">
      <c r="B12" s="18" t="s">
        <v>102</v>
      </c>
      <c r="C12" s="17">
        <v>0.21881963842669</v>
      </c>
      <c r="D12" s="17">
        <v>0.203536366825979</v>
      </c>
      <c r="E12" s="17">
        <v>0.23378009471844299</v>
      </c>
      <c r="F12" s="17"/>
      <c r="G12" s="17">
        <v>0.195886134104194</v>
      </c>
      <c r="H12" s="17">
        <v>0.19763966318418899</v>
      </c>
      <c r="I12" s="17">
        <v>0.239925142578087</v>
      </c>
      <c r="J12" s="17">
        <v>0.248200164404631</v>
      </c>
      <c r="K12" s="17">
        <v>0.212633100464171</v>
      </c>
      <c r="L12" s="17">
        <v>0.214392665977897</v>
      </c>
      <c r="M12" s="17"/>
      <c r="N12" s="17">
        <v>0.19831198319406501</v>
      </c>
      <c r="O12" s="17">
        <v>0.22927704256438899</v>
      </c>
      <c r="P12" s="17">
        <v>0.22835439727204801</v>
      </c>
      <c r="Q12" s="17">
        <v>0.22237429754400201</v>
      </c>
      <c r="R12" s="17"/>
      <c r="S12" s="17">
        <v>0.17160578391911999</v>
      </c>
      <c r="T12" s="17">
        <v>0.26194819939112102</v>
      </c>
      <c r="U12" s="17">
        <v>0.25811580562501801</v>
      </c>
      <c r="V12" s="17">
        <v>0.26300717175361399</v>
      </c>
      <c r="W12" s="17">
        <v>0.244408679692007</v>
      </c>
      <c r="X12" s="17">
        <v>0.243025966790579</v>
      </c>
      <c r="Y12" s="17">
        <v>0.19719335013502201</v>
      </c>
      <c r="Z12" s="17">
        <v>0.172663987848789</v>
      </c>
      <c r="AA12" s="17">
        <v>0.20703988854359501</v>
      </c>
      <c r="AB12" s="17">
        <v>0.186996446708764</v>
      </c>
      <c r="AC12" s="17">
        <v>0.20800206007545399</v>
      </c>
      <c r="AD12" s="17">
        <v>0.15845852333454</v>
      </c>
      <c r="AE12" s="17"/>
      <c r="AF12" s="17">
        <v>0.222715435367594</v>
      </c>
      <c r="AG12" s="17">
        <v>0.22684261425782401</v>
      </c>
      <c r="AH12" s="17">
        <v>0.199690354878613</v>
      </c>
      <c r="AI12" s="17">
        <v>0.16026644280090599</v>
      </c>
      <c r="AJ12" s="17"/>
      <c r="AK12" s="17">
        <v>0.204496494134074</v>
      </c>
      <c r="AL12" s="17">
        <v>0.23611073275663499</v>
      </c>
      <c r="AM12" s="17"/>
      <c r="AN12" s="17">
        <v>0.181263837753535</v>
      </c>
      <c r="AO12" s="17">
        <v>0.24273633373168699</v>
      </c>
      <c r="AP12" s="17">
        <v>0.23072390712406099</v>
      </c>
      <c r="AQ12" s="17">
        <v>0.21515960515391699</v>
      </c>
      <c r="AR12" s="17">
        <v>0.24222802472496799</v>
      </c>
      <c r="AS12" s="17">
        <v>0.20904286004553399</v>
      </c>
      <c r="AT12" s="17"/>
      <c r="AU12" s="17">
        <v>0.22187337487040901</v>
      </c>
      <c r="AV12" s="17">
        <v>0.21318943875541699</v>
      </c>
      <c r="AW12" s="17"/>
      <c r="AX12" s="17">
        <v>0.22450542147271699</v>
      </c>
      <c r="AY12" s="17">
        <v>0.21745521545132601</v>
      </c>
      <c r="AZ12" s="17"/>
      <c r="BA12" s="17">
        <v>0.22005715347492</v>
      </c>
      <c r="BB12" s="17">
        <v>0.20882079635042999</v>
      </c>
      <c r="BC12" s="17"/>
      <c r="BD12" s="17">
        <v>0.21037881131754599</v>
      </c>
      <c r="BE12" s="17"/>
      <c r="BF12" s="17">
        <v>0.19987211474878999</v>
      </c>
      <c r="BG12" s="17"/>
      <c r="BH12" s="17">
        <v>0.20943187531103999</v>
      </c>
      <c r="BI12" s="17"/>
      <c r="BJ12" s="17">
        <v>0.19729526781753701</v>
      </c>
      <c r="BK12" s="17"/>
      <c r="BL12" s="17">
        <v>0.18808732706412201</v>
      </c>
      <c r="BM12" s="17">
        <v>0.19302819983414901</v>
      </c>
      <c r="BN12" s="17">
        <v>0.21258206490529499</v>
      </c>
      <c r="BO12" s="17">
        <v>0.27026684688471803</v>
      </c>
      <c r="BP12" s="17"/>
      <c r="BQ12" s="17">
        <v>0.23204152160164801</v>
      </c>
      <c r="BR12" s="17">
        <v>0.219497823714977</v>
      </c>
      <c r="BS12" s="17">
        <v>0.20660081293725399</v>
      </c>
      <c r="BT12" s="17">
        <v>0.186626740640498</v>
      </c>
      <c r="BU12" s="17">
        <v>0.17898290895914801</v>
      </c>
      <c r="BV12" s="17">
        <v>0.235191741283892</v>
      </c>
      <c r="BW12" s="17"/>
      <c r="BX12" s="17">
        <v>0.22026114629934601</v>
      </c>
      <c r="BY12" s="17">
        <v>0.23687414604283799</v>
      </c>
      <c r="BZ12" s="17">
        <v>0.197133401347655</v>
      </c>
      <c r="CA12" s="17">
        <v>0.19531285726015701</v>
      </c>
      <c r="CB12" s="17">
        <v>0.20643273043538399</v>
      </c>
      <c r="CC12" s="17">
        <v>0.23440575986686399</v>
      </c>
    </row>
    <row r="13" spans="2:81" x14ac:dyDescent="0.35">
      <c r="B13" s="18" t="s">
        <v>103</v>
      </c>
      <c r="C13" s="17">
        <v>0.134120500808631</v>
      </c>
      <c r="D13" s="17">
        <v>0.13485287070412399</v>
      </c>
      <c r="E13" s="17">
        <v>0.13406974616261599</v>
      </c>
      <c r="F13" s="17"/>
      <c r="G13" s="17">
        <v>0.16568842118699301</v>
      </c>
      <c r="H13" s="17">
        <v>0.186869138404607</v>
      </c>
      <c r="I13" s="17">
        <v>0.14589320811036399</v>
      </c>
      <c r="J13" s="17">
        <v>0.112424837818388</v>
      </c>
      <c r="K13" s="17">
        <v>9.4913665958484203E-2</v>
      </c>
      <c r="L13" s="17">
        <v>0.10458297741471401</v>
      </c>
      <c r="M13" s="17"/>
      <c r="N13" s="17">
        <v>0.17386705218092199</v>
      </c>
      <c r="O13" s="17">
        <v>0.118291615713499</v>
      </c>
      <c r="P13" s="17">
        <v>0.12042589430131501</v>
      </c>
      <c r="Q13" s="17">
        <v>0.11981868760905599</v>
      </c>
      <c r="R13" s="17"/>
      <c r="S13" s="17">
        <v>0.177650760990335</v>
      </c>
      <c r="T13" s="17">
        <v>0.17016520113724001</v>
      </c>
      <c r="U13" s="17">
        <v>9.5602568240312893E-2</v>
      </c>
      <c r="V13" s="17">
        <v>0.176858059717553</v>
      </c>
      <c r="W13" s="17">
        <v>0.127921559075548</v>
      </c>
      <c r="X13" s="17">
        <v>0.13063713875059599</v>
      </c>
      <c r="Y13" s="17">
        <v>8.0339491888674397E-2</v>
      </c>
      <c r="Z13" s="17">
        <v>0.138539985686609</v>
      </c>
      <c r="AA13" s="17">
        <v>0.13285400153180699</v>
      </c>
      <c r="AB13" s="17">
        <v>0.10906300617386799</v>
      </c>
      <c r="AC13" s="17">
        <v>8.8931659479950007E-2</v>
      </c>
      <c r="AD13" s="17">
        <v>6.6877660859004706E-2</v>
      </c>
      <c r="AE13" s="17"/>
      <c r="AF13" s="17">
        <v>0.139756965333486</v>
      </c>
      <c r="AG13" s="17">
        <v>8.6486991255194295E-2</v>
      </c>
      <c r="AH13" s="17">
        <v>9.7174212449918806E-2</v>
      </c>
      <c r="AI13" s="17">
        <v>7.5296823571049207E-2</v>
      </c>
      <c r="AJ13" s="17"/>
      <c r="AK13" s="17">
        <v>0.17437094355278199</v>
      </c>
      <c r="AL13" s="17">
        <v>0.137597846266791</v>
      </c>
      <c r="AM13" s="17"/>
      <c r="AN13" s="17">
        <v>0.17279346750597099</v>
      </c>
      <c r="AO13" s="17">
        <v>0.13082078347074</v>
      </c>
      <c r="AP13" s="17">
        <v>0.113182225433465</v>
      </c>
      <c r="AQ13" s="17">
        <v>0.14259381998405901</v>
      </c>
      <c r="AR13" s="17">
        <v>8.2719294671601495E-2</v>
      </c>
      <c r="AS13" s="17">
        <v>8.9001662733589698E-2</v>
      </c>
      <c r="AT13" s="17"/>
      <c r="AU13" s="17">
        <v>0.13676064767449</v>
      </c>
      <c r="AV13" s="17">
        <v>0.131674501679828</v>
      </c>
      <c r="AW13" s="17"/>
      <c r="AX13" s="17">
        <v>0.124577981064399</v>
      </c>
      <c r="AY13" s="17">
        <v>0.13641042870009401</v>
      </c>
      <c r="AZ13" s="17"/>
      <c r="BA13" s="17">
        <v>0.12352487634800199</v>
      </c>
      <c r="BB13" s="17">
        <v>0.192341303821188</v>
      </c>
      <c r="BC13" s="17"/>
      <c r="BD13" s="17">
        <v>0.12695967119661</v>
      </c>
      <c r="BE13" s="17"/>
      <c r="BF13" s="17">
        <v>0.12892436241191499</v>
      </c>
      <c r="BG13" s="17"/>
      <c r="BH13" s="17">
        <v>9.8130715466904897E-2</v>
      </c>
      <c r="BI13" s="17"/>
      <c r="BJ13" s="17">
        <v>0.111135776990661</v>
      </c>
      <c r="BK13" s="17"/>
      <c r="BL13" s="17">
        <v>8.8476238073354599E-2</v>
      </c>
      <c r="BM13" s="17">
        <v>0.17603039376927401</v>
      </c>
      <c r="BN13" s="17">
        <v>9.9322891300452298E-2</v>
      </c>
      <c r="BO13" s="17">
        <v>0.15709871741311901</v>
      </c>
      <c r="BP13" s="17"/>
      <c r="BQ13" s="17">
        <v>0.16651325920112101</v>
      </c>
      <c r="BR13" s="17">
        <v>0.127896258250147</v>
      </c>
      <c r="BS13" s="17">
        <v>0.112746942694671</v>
      </c>
      <c r="BT13" s="17">
        <v>0.104362964164435</v>
      </c>
      <c r="BU13" s="17">
        <v>0.15523679572079299</v>
      </c>
      <c r="BV13" s="17">
        <v>0.117132707271815</v>
      </c>
      <c r="BW13" s="17"/>
      <c r="BX13" s="17">
        <v>0.181337626175788</v>
      </c>
      <c r="BY13" s="17">
        <v>0.138247160579161</v>
      </c>
      <c r="BZ13" s="17">
        <v>0.11633306947960501</v>
      </c>
      <c r="CA13" s="17">
        <v>0.123767625262659</v>
      </c>
      <c r="CB13" s="17">
        <v>0.12975153858971999</v>
      </c>
      <c r="CC13" s="17">
        <v>0.107672450402962</v>
      </c>
    </row>
    <row r="14" spans="2:81" x14ac:dyDescent="0.35">
      <c r="B14" s="18" t="s">
        <v>104</v>
      </c>
      <c r="C14" s="17">
        <v>9.0593693969032704E-2</v>
      </c>
      <c r="D14" s="17">
        <v>9.8201103129144998E-2</v>
      </c>
      <c r="E14" s="17">
        <v>8.2663518065054994E-2</v>
      </c>
      <c r="F14" s="17"/>
      <c r="G14" s="17">
        <v>0.16359813577787</v>
      </c>
      <c r="H14" s="17">
        <v>0.114996019012543</v>
      </c>
      <c r="I14" s="17">
        <v>9.1780527867106804E-2</v>
      </c>
      <c r="J14" s="17">
        <v>6.24186040653174E-2</v>
      </c>
      <c r="K14" s="17">
        <v>6.4059459680921499E-2</v>
      </c>
      <c r="L14" s="17">
        <v>6.2002892689901501E-2</v>
      </c>
      <c r="M14" s="17"/>
      <c r="N14" s="17">
        <v>0.118407533219155</v>
      </c>
      <c r="O14" s="17">
        <v>7.6721861777650599E-2</v>
      </c>
      <c r="P14" s="17">
        <v>8.2799163116875504E-2</v>
      </c>
      <c r="Q14" s="17">
        <v>8.1231374683379196E-2</v>
      </c>
      <c r="R14" s="17"/>
      <c r="S14" s="17">
        <v>0.23091711132236001</v>
      </c>
      <c r="T14" s="17">
        <v>0.103948109747608</v>
      </c>
      <c r="U14" s="17">
        <v>8.1534836768905106E-2</v>
      </c>
      <c r="V14" s="17">
        <v>9.0897294425606803E-2</v>
      </c>
      <c r="W14" s="17">
        <v>6.5505916073970702E-2</v>
      </c>
      <c r="X14" s="17">
        <v>6.5844830550347802E-2</v>
      </c>
      <c r="Y14" s="17">
        <v>6.15127768216868E-2</v>
      </c>
      <c r="Z14" s="17">
        <v>5.9417200428671102E-2</v>
      </c>
      <c r="AA14" s="17">
        <v>5.4828977798439198E-2</v>
      </c>
      <c r="AB14" s="17">
        <v>3.9158712976545197E-2</v>
      </c>
      <c r="AC14" s="17">
        <v>3.9304149704017702E-2</v>
      </c>
      <c r="AD14" s="17">
        <v>2.4012921433255199E-2</v>
      </c>
      <c r="AE14" s="17"/>
      <c r="AF14" s="17">
        <v>9.7873219807300293E-2</v>
      </c>
      <c r="AG14" s="17">
        <v>4.7226844926300998E-2</v>
      </c>
      <c r="AH14" s="17">
        <v>3.8745015958497497E-2</v>
      </c>
      <c r="AI14" s="17">
        <v>7.1322995514175296E-3</v>
      </c>
      <c r="AJ14" s="17"/>
      <c r="AK14" s="17">
        <v>0.128034896544998</v>
      </c>
      <c r="AL14" s="17">
        <v>0.11686483635166101</v>
      </c>
      <c r="AM14" s="17"/>
      <c r="AN14" s="17">
        <v>0.15941370536831501</v>
      </c>
      <c r="AO14" s="17">
        <v>7.09591012103922E-2</v>
      </c>
      <c r="AP14" s="17">
        <v>0.10032007560230401</v>
      </c>
      <c r="AQ14" s="17">
        <v>5.5011225158124802E-2</v>
      </c>
      <c r="AR14" s="17">
        <v>3.5924332357237798E-2</v>
      </c>
      <c r="AS14" s="17">
        <v>7.1332925214133105E-2</v>
      </c>
      <c r="AT14" s="17"/>
      <c r="AU14" s="17">
        <v>8.7352257310945702E-2</v>
      </c>
      <c r="AV14" s="17">
        <v>9.5237973256324507E-2</v>
      </c>
      <c r="AW14" s="17"/>
      <c r="AX14" s="17">
        <v>6.2922413018151602E-2</v>
      </c>
      <c r="AY14" s="17">
        <v>9.7233998599286803E-2</v>
      </c>
      <c r="AZ14" s="17"/>
      <c r="BA14" s="17">
        <v>7.8751496612041699E-2</v>
      </c>
      <c r="BB14" s="17">
        <v>0.15266639971806101</v>
      </c>
      <c r="BC14" s="17"/>
      <c r="BD14" s="17">
        <v>0.109818823619395</v>
      </c>
      <c r="BE14" s="17"/>
      <c r="BF14" s="17">
        <v>0.113422411225992</v>
      </c>
      <c r="BG14" s="17"/>
      <c r="BH14" s="17">
        <v>4.46798067236217E-2</v>
      </c>
      <c r="BI14" s="17"/>
      <c r="BJ14" s="17">
        <v>2.0463143377823002E-2</v>
      </c>
      <c r="BK14" s="17"/>
      <c r="BL14" s="17">
        <v>4.9226154242588402E-2</v>
      </c>
      <c r="BM14" s="17">
        <v>0.15265494954808201</v>
      </c>
      <c r="BN14" s="17">
        <v>6.2696179732784005E-2</v>
      </c>
      <c r="BO14" s="17">
        <v>8.3434077887314995E-2</v>
      </c>
      <c r="BP14" s="17"/>
      <c r="BQ14" s="17">
        <v>9.3857516110074299E-2</v>
      </c>
      <c r="BR14" s="17">
        <v>0.105728243858227</v>
      </c>
      <c r="BS14" s="17">
        <v>7.58940091383771E-2</v>
      </c>
      <c r="BT14" s="17">
        <v>0.13748619895141201</v>
      </c>
      <c r="BU14" s="17">
        <v>7.8526193818230797E-2</v>
      </c>
      <c r="BV14" s="17">
        <v>6.5615785264369605E-2</v>
      </c>
      <c r="BW14" s="17"/>
      <c r="BX14" s="17">
        <v>0.11135415597078099</v>
      </c>
      <c r="BY14" s="17">
        <v>0.109341858135894</v>
      </c>
      <c r="BZ14" s="17">
        <v>8.8923543236053407E-2</v>
      </c>
      <c r="CA14" s="17">
        <v>0.125882637431948</v>
      </c>
      <c r="CB14" s="17">
        <v>8.9551523462536406E-2</v>
      </c>
      <c r="CC14" s="17">
        <v>2.59464031689512E-2</v>
      </c>
    </row>
    <row r="15" spans="2:81" x14ac:dyDescent="0.35">
      <c r="B15" s="18" t="s">
        <v>126</v>
      </c>
      <c r="C15" s="19">
        <v>8.7695413316398602E-2</v>
      </c>
      <c r="D15" s="19">
        <v>0.103615299288093</v>
      </c>
      <c r="E15" s="19">
        <v>7.16620200557464E-2</v>
      </c>
      <c r="F15" s="19"/>
      <c r="G15" s="19">
        <v>0.18241674228115901</v>
      </c>
      <c r="H15" s="19">
        <v>0.15380370663835399</v>
      </c>
      <c r="I15" s="19">
        <v>6.4279853800507297E-2</v>
      </c>
      <c r="J15" s="19">
        <v>5.5285035435474597E-2</v>
      </c>
      <c r="K15" s="19">
        <v>3.8677041216892201E-2</v>
      </c>
      <c r="L15" s="19">
        <v>4.9312083688228897E-2</v>
      </c>
      <c r="M15" s="19"/>
      <c r="N15" s="19">
        <v>0.14061995216537199</v>
      </c>
      <c r="O15" s="19">
        <v>5.7681519086288997E-2</v>
      </c>
      <c r="P15" s="19">
        <v>6.0244870643197598E-2</v>
      </c>
      <c r="Q15" s="19">
        <v>8.7371886907971805E-2</v>
      </c>
      <c r="R15" s="19"/>
      <c r="S15" s="19">
        <v>0.32070875553003197</v>
      </c>
      <c r="T15" s="19">
        <v>6.1807609696087201E-2</v>
      </c>
      <c r="U15" s="19">
        <v>7.1661127949792194E-2</v>
      </c>
      <c r="V15" s="19">
        <v>8.5937875895345905E-2</v>
      </c>
      <c r="W15" s="19">
        <v>3.3973346322514399E-2</v>
      </c>
      <c r="X15" s="19">
        <v>4.5868856657242697E-2</v>
      </c>
      <c r="Y15" s="19">
        <v>3.6588347599074603E-2</v>
      </c>
      <c r="Z15" s="19">
        <v>5.1236832735536503E-2</v>
      </c>
      <c r="AA15" s="19">
        <v>5.5394983551754803E-2</v>
      </c>
      <c r="AB15" s="19">
        <v>1.9407127113252799E-2</v>
      </c>
      <c r="AC15" s="19">
        <v>1.54611000590133E-2</v>
      </c>
      <c r="AD15" s="19">
        <v>4.0021215830735701E-2</v>
      </c>
      <c r="AE15" s="19"/>
      <c r="AF15" s="19">
        <v>0.10062197434433801</v>
      </c>
      <c r="AG15" s="19">
        <v>2.3630670498727101E-2</v>
      </c>
      <c r="AH15" s="19">
        <v>3.7375316438713099E-2</v>
      </c>
      <c r="AI15" s="19">
        <v>4.2191592503741202E-2</v>
      </c>
      <c r="AJ15" s="19"/>
      <c r="AK15" s="19">
        <v>7.2383893066618105E-2</v>
      </c>
      <c r="AL15" s="19">
        <v>0.112317836773333</v>
      </c>
      <c r="AM15" s="19"/>
      <c r="AN15" s="19">
        <v>0.201370141012465</v>
      </c>
      <c r="AO15" s="19">
        <v>6.2276935084722401E-2</v>
      </c>
      <c r="AP15" s="19">
        <v>6.2449731811456799E-2</v>
      </c>
      <c r="AQ15" s="19">
        <v>2.8178190368483801E-2</v>
      </c>
      <c r="AR15" s="19">
        <v>3.3426606883990601E-2</v>
      </c>
      <c r="AS15" s="19">
        <v>4.52576738207673E-2</v>
      </c>
      <c r="AT15" s="19"/>
      <c r="AU15" s="19">
        <v>8.3459150046441805E-2</v>
      </c>
      <c r="AV15" s="19">
        <v>9.3746412455335798E-2</v>
      </c>
      <c r="AW15" s="19"/>
      <c r="AX15" s="19">
        <v>5.3748896095954901E-2</v>
      </c>
      <c r="AY15" s="19">
        <v>9.58415925944755E-2</v>
      </c>
      <c r="AZ15" s="19"/>
      <c r="BA15" s="19">
        <v>7.2456058984194896E-2</v>
      </c>
      <c r="BB15" s="19">
        <v>0.16714283251036999</v>
      </c>
      <c r="BC15" s="19"/>
      <c r="BD15" s="19">
        <v>0.12476258107949401</v>
      </c>
      <c r="BE15" s="19"/>
      <c r="BF15" s="19">
        <v>0.127115527830299</v>
      </c>
      <c r="BG15" s="19"/>
      <c r="BH15" s="19">
        <v>1.4148207327950401E-2</v>
      </c>
      <c r="BI15" s="19"/>
      <c r="BJ15" s="19">
        <v>4.2104071731024401E-2</v>
      </c>
      <c r="BK15" s="19"/>
      <c r="BL15" s="19">
        <v>3.0947146212192599E-2</v>
      </c>
      <c r="BM15" s="19">
        <v>0.19339843382296401</v>
      </c>
      <c r="BN15" s="19">
        <v>5.1665762246445403E-2</v>
      </c>
      <c r="BO15" s="19">
        <v>5.4887776364421999E-2</v>
      </c>
      <c r="BP15" s="19"/>
      <c r="BQ15" s="19">
        <v>0.109968099001793</v>
      </c>
      <c r="BR15" s="19">
        <v>8.9767318913776206E-2</v>
      </c>
      <c r="BS15" s="19">
        <v>5.8112753809725602E-2</v>
      </c>
      <c r="BT15" s="19">
        <v>0.13430403251504999</v>
      </c>
      <c r="BU15" s="19">
        <v>9.5394406445782204E-2</v>
      </c>
      <c r="BV15" s="19">
        <v>5.9456615336910698E-2</v>
      </c>
      <c r="BW15" s="19"/>
      <c r="BX15" s="19">
        <v>0.14367867858250899</v>
      </c>
      <c r="BY15" s="19">
        <v>9.8992619584472294E-2</v>
      </c>
      <c r="BZ15" s="19">
        <v>5.5148042263142898E-2</v>
      </c>
      <c r="CA15" s="19">
        <v>0.130979992267063</v>
      </c>
      <c r="CB15" s="19">
        <v>8.0074787070369302E-2</v>
      </c>
      <c r="CC15" s="19">
        <v>5.5022816413691403E-2</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J18"/>
  <sheetViews>
    <sheetView showGridLines="0" workbookViewId="0">
      <pane xSplit="2" topLeftCell="D1" activePane="topRight" state="frozen"/>
      <selection pane="topRight"/>
    </sheetView>
  </sheetViews>
  <sheetFormatPr defaultColWidth="10.90625" defaultRowHeight="14.5" x14ac:dyDescent="0.35"/>
  <cols>
    <col min="2" max="2" width="25.7265625" customWidth="1"/>
    <col min="3" max="10" width="20.7265625" customWidth="1"/>
  </cols>
  <sheetData>
    <row r="2" spans="2:10" ht="40" customHeight="1" x14ac:dyDescent="0.35">
      <c r="D2" s="31" t="s">
        <v>143</v>
      </c>
      <c r="E2" s="27"/>
      <c r="F2" s="27"/>
      <c r="G2" s="27"/>
      <c r="H2" s="27"/>
      <c r="I2" s="27"/>
      <c r="J2" s="27"/>
    </row>
    <row r="6" spans="2:10" ht="50" customHeight="1" x14ac:dyDescent="0.35">
      <c r="B6" s="20" t="s">
        <v>15</v>
      </c>
      <c r="C6" s="20" t="s">
        <v>136</v>
      </c>
      <c r="D6" s="20" t="s">
        <v>137</v>
      </c>
      <c r="E6" s="20" t="s">
        <v>138</v>
      </c>
      <c r="F6" s="20" t="s">
        <v>139</v>
      </c>
      <c r="G6" s="20" t="s">
        <v>140</v>
      </c>
      <c r="H6" s="20" t="s">
        <v>141</v>
      </c>
      <c r="I6" s="20" t="s">
        <v>142</v>
      </c>
    </row>
    <row r="7" spans="2:10" x14ac:dyDescent="0.35">
      <c r="B7" s="18" t="s">
        <v>57</v>
      </c>
      <c r="C7" s="17">
        <v>0.25267163663755299</v>
      </c>
      <c r="D7" s="17">
        <v>0.223804723258509</v>
      </c>
      <c r="E7" s="17">
        <v>0.26546746681779299</v>
      </c>
      <c r="F7" s="17">
        <v>0.30423728909596698</v>
      </c>
      <c r="G7" s="17">
        <v>0.16395738408268901</v>
      </c>
      <c r="H7" s="17">
        <v>0.16912589082302201</v>
      </c>
      <c r="I7" s="17">
        <v>0.144675116916505</v>
      </c>
    </row>
    <row r="8" spans="2:10" x14ac:dyDescent="0.35">
      <c r="B8" s="18" t="s">
        <v>58</v>
      </c>
      <c r="C8" s="17">
        <v>0.25973209391996999</v>
      </c>
      <c r="D8" s="17">
        <v>0.27939044487331999</v>
      </c>
      <c r="E8" s="17">
        <v>0.398380604371249</v>
      </c>
      <c r="F8" s="17">
        <v>0.33436739016343298</v>
      </c>
      <c r="G8" s="17">
        <v>0.356263242376196</v>
      </c>
      <c r="H8" s="17">
        <v>0.36853480371571001</v>
      </c>
      <c r="I8" s="17">
        <v>0.298089822534641</v>
      </c>
    </row>
    <row r="9" spans="2:10" x14ac:dyDescent="0.35">
      <c r="B9" s="18" t="s">
        <v>59</v>
      </c>
      <c r="C9" s="17">
        <v>0.193158775579961</v>
      </c>
      <c r="D9" s="17">
        <v>0.183166620908085</v>
      </c>
      <c r="E9" s="17">
        <v>0.194538512800771</v>
      </c>
      <c r="F9" s="17">
        <v>0.17813007837898701</v>
      </c>
      <c r="G9" s="17">
        <v>0.23186921096822</v>
      </c>
      <c r="H9" s="17">
        <v>0.27257405815092201</v>
      </c>
      <c r="I9" s="17">
        <v>0.20847101659492501</v>
      </c>
    </row>
    <row r="10" spans="2:10" x14ac:dyDescent="0.35">
      <c r="B10" s="18" t="s">
        <v>102</v>
      </c>
      <c r="C10" s="17">
        <v>0.15313888225596101</v>
      </c>
      <c r="D10" s="17">
        <v>0.21392793550654199</v>
      </c>
      <c r="E10" s="17">
        <v>9.7687371703268605E-2</v>
      </c>
      <c r="F10" s="17">
        <v>0.13464262922012901</v>
      </c>
      <c r="G10" s="17">
        <v>0.18310516370230001</v>
      </c>
      <c r="H10" s="17">
        <v>0.142082320895137</v>
      </c>
      <c r="I10" s="17">
        <v>0.19369922965714201</v>
      </c>
    </row>
    <row r="11" spans="2:10" x14ac:dyDescent="0.35">
      <c r="B11" s="18" t="s">
        <v>103</v>
      </c>
      <c r="C11" s="17">
        <v>0.14129861160655499</v>
      </c>
      <c r="D11" s="17">
        <v>9.9710275453543995E-2</v>
      </c>
      <c r="E11" s="17">
        <v>4.3926044306918301E-2</v>
      </c>
      <c r="F11" s="17">
        <v>4.8622613141483501E-2</v>
      </c>
      <c r="G11" s="17">
        <v>6.4804998870594502E-2</v>
      </c>
      <c r="H11" s="17">
        <v>4.7682926415208202E-2</v>
      </c>
      <c r="I11" s="17">
        <v>0.15506481429678701</v>
      </c>
    </row>
    <row r="12" spans="2:10" x14ac:dyDescent="0.35">
      <c r="B12" s="16"/>
      <c r="C12" s="16"/>
      <c r="D12" s="16"/>
      <c r="E12" s="16"/>
      <c r="F12" s="16"/>
      <c r="G12" s="16"/>
      <c r="H12" s="16"/>
      <c r="I12" s="16"/>
    </row>
    <row r="13" spans="2:10" x14ac:dyDescent="0.35">
      <c r="B13" t="s">
        <v>90</v>
      </c>
    </row>
    <row r="14" spans="2:10" x14ac:dyDescent="0.35">
      <c r="B14" t="s">
        <v>91</v>
      </c>
    </row>
    <row r="18" spans="2:2" x14ac:dyDescent="0.35">
      <c r="B18"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CC18"/>
  <sheetViews>
    <sheetView showGridLines="0" workbookViewId="0">
      <pane xSplit="2" topLeftCell="D1" activePane="topRight" state="frozen"/>
      <selection pane="topRight" activeCell="BN11" sqref="BN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144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57</v>
      </c>
      <c r="C9" s="17">
        <v>0.25267163663755299</v>
      </c>
      <c r="D9" s="17">
        <v>0.24934423489423699</v>
      </c>
      <c r="E9" s="17">
        <v>0.25717101291884698</v>
      </c>
      <c r="F9" s="17"/>
      <c r="G9" s="17">
        <v>9.5162518267611199E-2</v>
      </c>
      <c r="H9" s="17">
        <v>0.16980877126824601</v>
      </c>
      <c r="I9" s="17">
        <v>0.18601680262224701</v>
      </c>
      <c r="J9" s="17">
        <v>0.23548495789339</v>
      </c>
      <c r="K9" s="17">
        <v>0.30180221858425499</v>
      </c>
      <c r="L9" s="17">
        <v>0.45983985581483799</v>
      </c>
      <c r="M9" s="17"/>
      <c r="N9" s="17">
        <v>0.22899399438766599</v>
      </c>
      <c r="O9" s="17">
        <v>0.223047746128757</v>
      </c>
      <c r="P9" s="17">
        <v>0.28109397246430601</v>
      </c>
      <c r="Q9" s="17">
        <v>0.28228714826992202</v>
      </c>
      <c r="R9" s="17"/>
      <c r="S9" s="17">
        <v>0.18350979334786399</v>
      </c>
      <c r="T9" s="17">
        <v>0.29734193280691601</v>
      </c>
      <c r="U9" s="17">
        <v>0.298389117431622</v>
      </c>
      <c r="V9" s="17">
        <v>0.30720127602978498</v>
      </c>
      <c r="W9" s="17">
        <v>0.25822442057493</v>
      </c>
      <c r="X9" s="17">
        <v>0.25587905907016201</v>
      </c>
      <c r="Y9" s="17">
        <v>0.25101435386360399</v>
      </c>
      <c r="Z9" s="17">
        <v>0.28808642441735099</v>
      </c>
      <c r="AA9" s="17">
        <v>0.27864360130968902</v>
      </c>
      <c r="AB9" s="17">
        <v>0.17357175976762099</v>
      </c>
      <c r="AC9" s="17">
        <v>0.203832859408868</v>
      </c>
      <c r="AD9" s="17">
        <v>0.25439637647202801</v>
      </c>
      <c r="AE9" s="17"/>
      <c r="AF9" s="17">
        <v>0.26950275758109599</v>
      </c>
      <c r="AG9" s="17">
        <v>0.180255909780727</v>
      </c>
      <c r="AH9" s="17">
        <v>0.209435337066013</v>
      </c>
      <c r="AI9" s="17">
        <v>0.254892526965175</v>
      </c>
      <c r="AJ9" s="17"/>
      <c r="AK9" s="17">
        <v>0.181844759365972</v>
      </c>
      <c r="AL9" s="17">
        <v>0.18767569155157901</v>
      </c>
      <c r="AM9" s="17"/>
      <c r="AN9" s="17">
        <v>0.17791182437212</v>
      </c>
      <c r="AO9" s="17">
        <v>0.272828107299801</v>
      </c>
      <c r="AP9" s="17">
        <v>0.24770302920284301</v>
      </c>
      <c r="AQ9" s="17">
        <v>0.26925285358081502</v>
      </c>
      <c r="AR9" s="17">
        <v>0.33120361382089097</v>
      </c>
      <c r="AS9" s="17">
        <v>0.30728942299314299</v>
      </c>
      <c r="AT9" s="17"/>
      <c r="AU9" s="17">
        <v>0.295902863347907</v>
      </c>
      <c r="AV9" s="17">
        <v>0.19341580486386301</v>
      </c>
      <c r="AW9" s="17"/>
      <c r="AX9" s="17">
        <v>0.247060710530567</v>
      </c>
      <c r="AY9" s="17">
        <v>0.25401809611929399</v>
      </c>
      <c r="AZ9" s="17"/>
      <c r="BA9" s="17">
        <v>0.27330071862632299</v>
      </c>
      <c r="BB9" s="17">
        <v>0.148993106567748</v>
      </c>
      <c r="BC9" s="17"/>
      <c r="BD9" s="17">
        <v>0.33693338339141399</v>
      </c>
      <c r="BE9" s="17"/>
      <c r="BF9" s="17">
        <v>0.34409911375094199</v>
      </c>
      <c r="BG9" s="17"/>
      <c r="BH9" s="17">
        <v>0.17817101029776899</v>
      </c>
      <c r="BI9" s="17"/>
      <c r="BJ9" s="17">
        <v>0.21358247973598399</v>
      </c>
      <c r="BK9" s="17"/>
      <c r="BL9" s="17">
        <v>7.2893642228114203E-2</v>
      </c>
      <c r="BM9" s="17">
        <v>0.38551350913899501</v>
      </c>
      <c r="BN9" s="17">
        <v>0.39403160771725698</v>
      </c>
      <c r="BO9" s="17">
        <v>8.1248327802310699E-2</v>
      </c>
      <c r="BP9" s="17"/>
      <c r="BQ9" s="17">
        <v>0.20009778731747599</v>
      </c>
      <c r="BR9" s="17">
        <v>0.46683596091551</v>
      </c>
      <c r="BS9" s="17">
        <v>0.32000011223629099</v>
      </c>
      <c r="BT9" s="17">
        <v>0.21764829110186601</v>
      </c>
      <c r="BU9" s="17">
        <v>0.114537093294905</v>
      </c>
      <c r="BV9" s="17">
        <v>0.13849156975180699</v>
      </c>
      <c r="BW9" s="17"/>
      <c r="BX9" s="17">
        <v>0.202331688847979</v>
      </c>
      <c r="BY9" s="17">
        <v>0.41676572479242702</v>
      </c>
      <c r="BZ9" s="17">
        <v>0.34945661171188303</v>
      </c>
      <c r="CA9" s="17">
        <v>0.213070799510922</v>
      </c>
      <c r="CB9" s="17">
        <v>7.5259111645528898E-2</v>
      </c>
      <c r="CC9" s="17">
        <v>0.108730298103331</v>
      </c>
    </row>
    <row r="10" spans="2:81" x14ac:dyDescent="0.35">
      <c r="B10" s="18" t="s">
        <v>58</v>
      </c>
      <c r="C10" s="17">
        <v>0.25973209391996999</v>
      </c>
      <c r="D10" s="17">
        <v>0.260993545512827</v>
      </c>
      <c r="E10" s="17">
        <v>0.25874454681033698</v>
      </c>
      <c r="F10" s="17"/>
      <c r="G10" s="17">
        <v>0.242670869504369</v>
      </c>
      <c r="H10" s="17">
        <v>0.22642479427749801</v>
      </c>
      <c r="I10" s="17">
        <v>0.29087413724450301</v>
      </c>
      <c r="J10" s="17">
        <v>0.29846907913052501</v>
      </c>
      <c r="K10" s="17">
        <v>0.25461792667237099</v>
      </c>
      <c r="L10" s="17">
        <v>0.24479328831809999</v>
      </c>
      <c r="M10" s="17"/>
      <c r="N10" s="17">
        <v>0.265910399937554</v>
      </c>
      <c r="O10" s="17">
        <v>0.28660486665831197</v>
      </c>
      <c r="P10" s="17">
        <v>0.262823522034903</v>
      </c>
      <c r="Q10" s="17">
        <v>0.22166813856300799</v>
      </c>
      <c r="R10" s="17"/>
      <c r="S10" s="17">
        <v>0.279581345510233</v>
      </c>
      <c r="T10" s="17">
        <v>0.25320686567432699</v>
      </c>
      <c r="U10" s="17">
        <v>0.24735379953630099</v>
      </c>
      <c r="V10" s="17">
        <v>0.240130022741637</v>
      </c>
      <c r="W10" s="17">
        <v>0.261079817752013</v>
      </c>
      <c r="X10" s="17">
        <v>0.28892248986890301</v>
      </c>
      <c r="Y10" s="17">
        <v>0.26600559863527201</v>
      </c>
      <c r="Z10" s="17">
        <v>0.25003527923125601</v>
      </c>
      <c r="AA10" s="17">
        <v>0.26465411151128498</v>
      </c>
      <c r="AB10" s="17">
        <v>0.23716068835923099</v>
      </c>
      <c r="AC10" s="17">
        <v>0.27459339631544999</v>
      </c>
      <c r="AD10" s="17">
        <v>0.217580439808783</v>
      </c>
      <c r="AE10" s="17"/>
      <c r="AF10" s="17">
        <v>0.26585961876522302</v>
      </c>
      <c r="AG10" s="17">
        <v>0.24233738890249301</v>
      </c>
      <c r="AH10" s="17">
        <v>0.26936368376310399</v>
      </c>
      <c r="AI10" s="17">
        <v>0.17384468014557999</v>
      </c>
      <c r="AJ10" s="17"/>
      <c r="AK10" s="17">
        <v>0.243375765699722</v>
      </c>
      <c r="AL10" s="17">
        <v>0.27025420661386501</v>
      </c>
      <c r="AM10" s="17"/>
      <c r="AN10" s="17">
        <v>0.239468826686521</v>
      </c>
      <c r="AO10" s="17">
        <v>0.25294894699022402</v>
      </c>
      <c r="AP10" s="17">
        <v>0.28535958701106401</v>
      </c>
      <c r="AQ10" s="17">
        <v>0.26788874310254701</v>
      </c>
      <c r="AR10" s="17">
        <v>0.31358249027266999</v>
      </c>
      <c r="AS10" s="17">
        <v>0.181007079704184</v>
      </c>
      <c r="AT10" s="17"/>
      <c r="AU10" s="17">
        <v>0.27838627213228201</v>
      </c>
      <c r="AV10" s="17">
        <v>0.23429970125748101</v>
      </c>
      <c r="AW10" s="17"/>
      <c r="AX10" s="17">
        <v>0.24690040811377101</v>
      </c>
      <c r="AY10" s="17">
        <v>0.26281132624116699</v>
      </c>
      <c r="AZ10" s="17"/>
      <c r="BA10" s="17">
        <v>0.258003513865177</v>
      </c>
      <c r="BB10" s="17">
        <v>0.26954379584266103</v>
      </c>
      <c r="BC10" s="17"/>
      <c r="BD10" s="17">
        <v>0.270847045447412</v>
      </c>
      <c r="BE10" s="17"/>
      <c r="BF10" s="17">
        <v>0.26026229499544501</v>
      </c>
      <c r="BG10" s="17"/>
      <c r="BH10" s="17">
        <v>0.25593447527576402</v>
      </c>
      <c r="BI10" s="17"/>
      <c r="BJ10" s="17">
        <v>0.27134117560384202</v>
      </c>
      <c r="BK10" s="17"/>
      <c r="BL10" s="17">
        <v>0.136648704771344</v>
      </c>
      <c r="BM10" s="17">
        <v>0.30064120800580402</v>
      </c>
      <c r="BN10" s="17">
        <v>0.29045202229625799</v>
      </c>
      <c r="BO10" s="17">
        <v>0.26234793241833199</v>
      </c>
      <c r="BP10" s="17"/>
      <c r="BQ10" s="17">
        <v>0.25416830016707298</v>
      </c>
      <c r="BR10" s="17">
        <v>0.28916426236140602</v>
      </c>
      <c r="BS10" s="17">
        <v>0.231982514130675</v>
      </c>
      <c r="BT10" s="17">
        <v>0.27767788022354001</v>
      </c>
      <c r="BU10" s="17">
        <v>0.22876337920064299</v>
      </c>
      <c r="BV10" s="17">
        <v>0.27876002548754297</v>
      </c>
      <c r="BW10" s="17"/>
      <c r="BX10" s="17">
        <v>0.25336009358461398</v>
      </c>
      <c r="BY10" s="17">
        <v>0.28871324615457</v>
      </c>
      <c r="BZ10" s="17">
        <v>0.25877674685239299</v>
      </c>
      <c r="CA10" s="17">
        <v>0.27383846716975502</v>
      </c>
      <c r="CB10" s="17">
        <v>0.18594231905057801</v>
      </c>
      <c r="CC10" s="17">
        <v>0.27470651174709099</v>
      </c>
    </row>
    <row r="11" spans="2:81" x14ac:dyDescent="0.35">
      <c r="B11" s="18" t="s">
        <v>59</v>
      </c>
      <c r="C11" s="17">
        <v>0.193158775579961</v>
      </c>
      <c r="D11" s="17">
        <v>0.189864405419607</v>
      </c>
      <c r="E11" s="17">
        <v>0.195869667187556</v>
      </c>
      <c r="F11" s="17"/>
      <c r="G11" s="17">
        <v>0.237967838769511</v>
      </c>
      <c r="H11" s="17">
        <v>0.22437790312090899</v>
      </c>
      <c r="I11" s="17">
        <v>0.20868738590327501</v>
      </c>
      <c r="J11" s="17">
        <v>0.19038873229963399</v>
      </c>
      <c r="K11" s="17">
        <v>0.17342079459814899</v>
      </c>
      <c r="L11" s="17">
        <v>0.14087725772666701</v>
      </c>
      <c r="M11" s="17"/>
      <c r="N11" s="17">
        <v>0.21592407134064801</v>
      </c>
      <c r="O11" s="17">
        <v>0.20323963611221199</v>
      </c>
      <c r="P11" s="17">
        <v>0.16943819742817501</v>
      </c>
      <c r="Q11" s="17">
        <v>0.180861085437658</v>
      </c>
      <c r="R11" s="17"/>
      <c r="S11" s="17">
        <v>0.21885977472345899</v>
      </c>
      <c r="T11" s="17">
        <v>0.158503568158538</v>
      </c>
      <c r="U11" s="17">
        <v>0.21409802846104201</v>
      </c>
      <c r="V11" s="17">
        <v>0.18425476640661601</v>
      </c>
      <c r="W11" s="17">
        <v>0.19683452858426101</v>
      </c>
      <c r="X11" s="17">
        <v>0.18467581283159001</v>
      </c>
      <c r="Y11" s="17">
        <v>0.20064174050203901</v>
      </c>
      <c r="Z11" s="17">
        <v>0.20564430561608399</v>
      </c>
      <c r="AA11" s="17">
        <v>0.18092621793793001</v>
      </c>
      <c r="AB11" s="17">
        <v>0.184467659083978</v>
      </c>
      <c r="AC11" s="17">
        <v>0.217572100489588</v>
      </c>
      <c r="AD11" s="17">
        <v>0.204778961454082</v>
      </c>
      <c r="AE11" s="17"/>
      <c r="AF11" s="17">
        <v>0.184553918168953</v>
      </c>
      <c r="AG11" s="17">
        <v>0.18799235467356201</v>
      </c>
      <c r="AH11" s="17">
        <v>0.21813038617897099</v>
      </c>
      <c r="AI11" s="17">
        <v>0.210486985281127</v>
      </c>
      <c r="AJ11" s="17"/>
      <c r="AK11" s="17">
        <v>0.26691483144200601</v>
      </c>
      <c r="AL11" s="17">
        <v>0.196190527906525</v>
      </c>
      <c r="AM11" s="17"/>
      <c r="AN11" s="17">
        <v>0.206661834631995</v>
      </c>
      <c r="AO11" s="17">
        <v>0.20214379510922501</v>
      </c>
      <c r="AP11" s="17">
        <v>0.19682998740489199</v>
      </c>
      <c r="AQ11" s="17">
        <v>0.18394269366309701</v>
      </c>
      <c r="AR11" s="17">
        <v>0.13012387494446001</v>
      </c>
      <c r="AS11" s="17">
        <v>0.241007402569863</v>
      </c>
      <c r="AT11" s="17"/>
      <c r="AU11" s="17">
        <v>0.177310337979558</v>
      </c>
      <c r="AV11" s="17">
        <v>0.21503591107605699</v>
      </c>
      <c r="AW11" s="17"/>
      <c r="AX11" s="17">
        <v>0.15676205697888701</v>
      </c>
      <c r="AY11" s="17">
        <v>0.20189293210425599</v>
      </c>
      <c r="AZ11" s="17"/>
      <c r="BA11" s="17">
        <v>0.182662400722022</v>
      </c>
      <c r="BB11" s="17">
        <v>0.24383704340926801</v>
      </c>
      <c r="BC11" s="17"/>
      <c r="BD11" s="17">
        <v>0.171883525397348</v>
      </c>
      <c r="BE11" s="17"/>
      <c r="BF11" s="17">
        <v>0.165499568640257</v>
      </c>
      <c r="BG11" s="17"/>
      <c r="BH11" s="17">
        <v>0.163024947972019</v>
      </c>
      <c r="BI11" s="17"/>
      <c r="BJ11" s="17">
        <v>0.179565796435848</v>
      </c>
      <c r="BK11" s="17"/>
      <c r="BL11" s="17">
        <v>0.20552379151584099</v>
      </c>
      <c r="BM11" s="17">
        <v>0.14536976842080401</v>
      </c>
      <c r="BN11" s="17">
        <v>0.165803002198741</v>
      </c>
      <c r="BO11" s="17">
        <v>0.26233300489477202</v>
      </c>
      <c r="BP11" s="17"/>
      <c r="BQ11" s="17">
        <v>0.20218464028569699</v>
      </c>
      <c r="BR11" s="17">
        <v>0.12170085595428699</v>
      </c>
      <c r="BS11" s="17">
        <v>0.18980648016742999</v>
      </c>
      <c r="BT11" s="17">
        <v>0.20092173185207199</v>
      </c>
      <c r="BU11" s="17">
        <v>0.21315553643899099</v>
      </c>
      <c r="BV11" s="17">
        <v>0.251219334628492</v>
      </c>
      <c r="BW11" s="17"/>
      <c r="BX11" s="17">
        <v>0.20557044023503801</v>
      </c>
      <c r="BY11" s="17">
        <v>0.14259499082131899</v>
      </c>
      <c r="BZ11" s="17">
        <v>0.163799948709278</v>
      </c>
      <c r="CA11" s="17">
        <v>0.18578086055677301</v>
      </c>
      <c r="CB11" s="17">
        <v>0.182457407779963</v>
      </c>
      <c r="CC11" s="17">
        <v>0.28740510927873503</v>
      </c>
    </row>
    <row r="12" spans="2:81" x14ac:dyDescent="0.35">
      <c r="B12" s="18" t="s">
        <v>102</v>
      </c>
      <c r="C12" s="17">
        <v>0.15313888225596101</v>
      </c>
      <c r="D12" s="17">
        <v>0.14959444166987601</v>
      </c>
      <c r="E12" s="17">
        <v>0.15735723773612301</v>
      </c>
      <c r="F12" s="17"/>
      <c r="G12" s="17">
        <v>0.25993990795500299</v>
      </c>
      <c r="H12" s="17">
        <v>0.228365386318019</v>
      </c>
      <c r="I12" s="17">
        <v>0.16641682081425899</v>
      </c>
      <c r="J12" s="17">
        <v>0.128100883936002</v>
      </c>
      <c r="K12" s="17">
        <v>9.7404626204838099E-2</v>
      </c>
      <c r="L12" s="17">
        <v>6.79738549213703E-2</v>
      </c>
      <c r="M12" s="17"/>
      <c r="N12" s="17">
        <v>0.15402638184620401</v>
      </c>
      <c r="O12" s="17">
        <v>0.15353944335997799</v>
      </c>
      <c r="P12" s="17">
        <v>0.151169192890376</v>
      </c>
      <c r="Q12" s="17">
        <v>0.15378642630230699</v>
      </c>
      <c r="R12" s="17"/>
      <c r="S12" s="17">
        <v>0.18745155931176799</v>
      </c>
      <c r="T12" s="17">
        <v>0.142011489955369</v>
      </c>
      <c r="U12" s="17">
        <v>0.12428327910161099</v>
      </c>
      <c r="V12" s="17">
        <v>0.139975566720725</v>
      </c>
      <c r="W12" s="17">
        <v>0.160660457566461</v>
      </c>
      <c r="X12" s="17">
        <v>0.162109284039616</v>
      </c>
      <c r="Y12" s="17">
        <v>0.160749500770479</v>
      </c>
      <c r="Z12" s="17">
        <v>0.16860697334265701</v>
      </c>
      <c r="AA12" s="17">
        <v>0.14289078614546899</v>
      </c>
      <c r="AB12" s="17">
        <v>0.15843055609092799</v>
      </c>
      <c r="AC12" s="17">
        <v>0.12649152637271699</v>
      </c>
      <c r="AD12" s="17">
        <v>0.13841760248416499</v>
      </c>
      <c r="AE12" s="17"/>
      <c r="AF12" s="17">
        <v>0.15113627044554001</v>
      </c>
      <c r="AG12" s="17">
        <v>0.14520733382322801</v>
      </c>
      <c r="AH12" s="17">
        <v>0.14485972021464</v>
      </c>
      <c r="AI12" s="17">
        <v>0.155605527565184</v>
      </c>
      <c r="AJ12" s="17"/>
      <c r="AK12" s="17">
        <v>0.18713180606726201</v>
      </c>
      <c r="AL12" s="17">
        <v>0.18824281436972701</v>
      </c>
      <c r="AM12" s="17"/>
      <c r="AN12" s="17">
        <v>0.19266874219243299</v>
      </c>
      <c r="AO12" s="17">
        <v>0.13165208351817501</v>
      </c>
      <c r="AP12" s="17">
        <v>0.12919667992832201</v>
      </c>
      <c r="AQ12" s="17">
        <v>0.160614058680139</v>
      </c>
      <c r="AR12" s="17">
        <v>0.125698072875501</v>
      </c>
      <c r="AS12" s="17">
        <v>0.16155573461414099</v>
      </c>
      <c r="AT12" s="17"/>
      <c r="AU12" s="17">
        <v>0.127664271633987</v>
      </c>
      <c r="AV12" s="17">
        <v>0.18863877655688399</v>
      </c>
      <c r="AW12" s="17"/>
      <c r="AX12" s="17">
        <v>0.15793449506436499</v>
      </c>
      <c r="AY12" s="17">
        <v>0.151988074312047</v>
      </c>
      <c r="AZ12" s="17"/>
      <c r="BA12" s="17">
        <v>0.13989696357940801</v>
      </c>
      <c r="BB12" s="17">
        <v>0.22399469448713499</v>
      </c>
      <c r="BC12" s="17"/>
      <c r="BD12" s="17">
        <v>0.119438187298609</v>
      </c>
      <c r="BE12" s="17"/>
      <c r="BF12" s="17">
        <v>0.12642239968167401</v>
      </c>
      <c r="BG12" s="17"/>
      <c r="BH12" s="17">
        <v>0.14540060057123899</v>
      </c>
      <c r="BI12" s="17"/>
      <c r="BJ12" s="17">
        <v>0.16637809563675099</v>
      </c>
      <c r="BK12" s="17"/>
      <c r="BL12" s="17">
        <v>0.216725053262358</v>
      </c>
      <c r="BM12" s="17">
        <v>0.103788600794673</v>
      </c>
      <c r="BN12" s="17">
        <v>9.5735653964092796E-2</v>
      </c>
      <c r="BO12" s="17">
        <v>0.223967026338557</v>
      </c>
      <c r="BP12" s="17"/>
      <c r="BQ12" s="17">
        <v>0.188984287472065</v>
      </c>
      <c r="BR12" s="17">
        <v>7.2639604688707393E-2</v>
      </c>
      <c r="BS12" s="17">
        <v>0.126132582629078</v>
      </c>
      <c r="BT12" s="17">
        <v>0.17932948033704799</v>
      </c>
      <c r="BU12" s="17">
        <v>0.17884461296103599</v>
      </c>
      <c r="BV12" s="17">
        <v>0.173932364401507</v>
      </c>
      <c r="BW12" s="17"/>
      <c r="BX12" s="17">
        <v>0.20131138568638801</v>
      </c>
      <c r="BY12" s="17">
        <v>9.9637312193924493E-2</v>
      </c>
      <c r="BZ12" s="17">
        <v>0.106210438934388</v>
      </c>
      <c r="CA12" s="17">
        <v>0.20277293619100401</v>
      </c>
      <c r="CB12" s="17">
        <v>0.233287445187571</v>
      </c>
      <c r="CC12" s="17">
        <v>0.14254067286014399</v>
      </c>
    </row>
    <row r="13" spans="2:81" x14ac:dyDescent="0.35">
      <c r="B13" s="18" t="s">
        <v>103</v>
      </c>
      <c r="C13" s="19">
        <v>0.14129861160655499</v>
      </c>
      <c r="D13" s="19">
        <v>0.150203372503453</v>
      </c>
      <c r="E13" s="19">
        <v>0.13085753534713701</v>
      </c>
      <c r="F13" s="19"/>
      <c r="G13" s="19">
        <v>0.16425886550350499</v>
      </c>
      <c r="H13" s="19">
        <v>0.15102314501532901</v>
      </c>
      <c r="I13" s="19">
        <v>0.14800485341571501</v>
      </c>
      <c r="J13" s="19">
        <v>0.14755634674044901</v>
      </c>
      <c r="K13" s="19">
        <v>0.172754433940386</v>
      </c>
      <c r="L13" s="19">
        <v>8.6515743219025304E-2</v>
      </c>
      <c r="M13" s="19"/>
      <c r="N13" s="19">
        <v>0.13514515248792899</v>
      </c>
      <c r="O13" s="19">
        <v>0.13356830774074099</v>
      </c>
      <c r="P13" s="19">
        <v>0.13547511518223901</v>
      </c>
      <c r="Q13" s="19">
        <v>0.16139720142710501</v>
      </c>
      <c r="R13" s="19"/>
      <c r="S13" s="19">
        <v>0.13059752710667499</v>
      </c>
      <c r="T13" s="19">
        <v>0.14893614340485001</v>
      </c>
      <c r="U13" s="19">
        <v>0.115875775469423</v>
      </c>
      <c r="V13" s="19">
        <v>0.12843836810123699</v>
      </c>
      <c r="W13" s="19">
        <v>0.12320077552233399</v>
      </c>
      <c r="X13" s="19">
        <v>0.108413354189729</v>
      </c>
      <c r="Y13" s="19">
        <v>0.121588806228607</v>
      </c>
      <c r="Z13" s="19">
        <v>8.7627017392651399E-2</v>
      </c>
      <c r="AA13" s="19">
        <v>0.132885283095627</v>
      </c>
      <c r="AB13" s="19">
        <v>0.24636933669824199</v>
      </c>
      <c r="AC13" s="19">
        <v>0.17751011741337699</v>
      </c>
      <c r="AD13" s="19">
        <v>0.184826619780942</v>
      </c>
      <c r="AE13" s="19"/>
      <c r="AF13" s="19">
        <v>0.12894743503918801</v>
      </c>
      <c r="AG13" s="19">
        <v>0.24420701281998999</v>
      </c>
      <c r="AH13" s="19">
        <v>0.158210872777273</v>
      </c>
      <c r="AI13" s="19">
        <v>0.205170280042933</v>
      </c>
      <c r="AJ13" s="19"/>
      <c r="AK13" s="19">
        <v>0.120732837425038</v>
      </c>
      <c r="AL13" s="19">
        <v>0.157636759558304</v>
      </c>
      <c r="AM13" s="19"/>
      <c r="AN13" s="19">
        <v>0.18328877211693101</v>
      </c>
      <c r="AO13" s="19">
        <v>0.14042706708257599</v>
      </c>
      <c r="AP13" s="19">
        <v>0.14091071645288</v>
      </c>
      <c r="AQ13" s="19">
        <v>0.11830165097340201</v>
      </c>
      <c r="AR13" s="19">
        <v>9.9391948086477694E-2</v>
      </c>
      <c r="AS13" s="19">
        <v>0.109140360118669</v>
      </c>
      <c r="AT13" s="19"/>
      <c r="AU13" s="19">
        <v>0.12073625490626499</v>
      </c>
      <c r="AV13" s="19">
        <v>0.16860980624571401</v>
      </c>
      <c r="AW13" s="19"/>
      <c r="AX13" s="19">
        <v>0.19134232931240999</v>
      </c>
      <c r="AY13" s="19">
        <v>0.12928957122323601</v>
      </c>
      <c r="AZ13" s="19"/>
      <c r="BA13" s="19">
        <v>0.14613640320707</v>
      </c>
      <c r="BB13" s="19">
        <v>0.113631359693187</v>
      </c>
      <c r="BC13" s="19"/>
      <c r="BD13" s="19">
        <v>0.100897858465218</v>
      </c>
      <c r="BE13" s="19"/>
      <c r="BF13" s="19">
        <v>0.103716622931681</v>
      </c>
      <c r="BG13" s="19"/>
      <c r="BH13" s="19">
        <v>0.257468965883209</v>
      </c>
      <c r="BI13" s="19"/>
      <c r="BJ13" s="19">
        <v>0.16913245258757501</v>
      </c>
      <c r="BK13" s="19"/>
      <c r="BL13" s="19">
        <v>0.36820880822234298</v>
      </c>
      <c r="BM13" s="19">
        <v>6.4686913639723703E-2</v>
      </c>
      <c r="BN13" s="19">
        <v>5.39777138236507E-2</v>
      </c>
      <c r="BO13" s="19">
        <v>0.17010370854602899</v>
      </c>
      <c r="BP13" s="19"/>
      <c r="BQ13" s="19">
        <v>0.15456498475768901</v>
      </c>
      <c r="BR13" s="19">
        <v>4.9659316080089999E-2</v>
      </c>
      <c r="BS13" s="19">
        <v>0.13207831083652699</v>
      </c>
      <c r="BT13" s="19">
        <v>0.12442261648547399</v>
      </c>
      <c r="BU13" s="19">
        <v>0.26469937810442401</v>
      </c>
      <c r="BV13" s="19">
        <v>0.15759670573065099</v>
      </c>
      <c r="BW13" s="19"/>
      <c r="BX13" s="19">
        <v>0.137426391645982</v>
      </c>
      <c r="BY13" s="19">
        <v>5.2288726037758602E-2</v>
      </c>
      <c r="BZ13" s="19">
        <v>0.121756253792058</v>
      </c>
      <c r="CA13" s="19">
        <v>0.12453693657154601</v>
      </c>
      <c r="CB13" s="19">
        <v>0.32305371633635899</v>
      </c>
      <c r="CC13" s="19">
        <v>0.18661740801069901</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CC18"/>
  <sheetViews>
    <sheetView showGridLines="0" workbookViewId="0">
      <pane xSplit="2" topLeftCell="AJ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145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57</v>
      </c>
      <c r="C9" s="17">
        <v>0.223804723258509</v>
      </c>
      <c r="D9" s="17">
        <v>0.24345297877413799</v>
      </c>
      <c r="E9" s="17">
        <v>0.205268290882685</v>
      </c>
      <c r="F9" s="17"/>
      <c r="G9" s="17">
        <v>0.116554317047482</v>
      </c>
      <c r="H9" s="17">
        <v>0.138075087079507</v>
      </c>
      <c r="I9" s="17">
        <v>0.16523216855129499</v>
      </c>
      <c r="J9" s="17">
        <v>0.21089197428190901</v>
      </c>
      <c r="K9" s="17">
        <v>0.279446226721214</v>
      </c>
      <c r="L9" s="17">
        <v>0.38554601677570399</v>
      </c>
      <c r="M9" s="17"/>
      <c r="N9" s="17">
        <v>0.184639208111818</v>
      </c>
      <c r="O9" s="17">
        <v>0.176273195590858</v>
      </c>
      <c r="P9" s="17">
        <v>0.28592714628885002</v>
      </c>
      <c r="Q9" s="17">
        <v>0.26157551657712802</v>
      </c>
      <c r="R9" s="17"/>
      <c r="S9" s="17">
        <v>0.17503706994996701</v>
      </c>
      <c r="T9" s="17">
        <v>0.22117140133993601</v>
      </c>
      <c r="U9" s="17">
        <v>0.258024529090296</v>
      </c>
      <c r="V9" s="17">
        <v>0.27983261393797199</v>
      </c>
      <c r="W9" s="17">
        <v>0.23779567072484101</v>
      </c>
      <c r="X9" s="17">
        <v>0.21676856931340299</v>
      </c>
      <c r="Y9" s="17">
        <v>0.24635923040733801</v>
      </c>
      <c r="Z9" s="17">
        <v>0.24515616272020599</v>
      </c>
      <c r="AA9" s="17">
        <v>0.24525224313547</v>
      </c>
      <c r="AB9" s="17">
        <v>0.18165710453368999</v>
      </c>
      <c r="AC9" s="17">
        <v>0.208571564781243</v>
      </c>
      <c r="AD9" s="17">
        <v>0.17646284236370599</v>
      </c>
      <c r="AE9" s="17"/>
      <c r="AF9" s="17">
        <v>0.240246880513694</v>
      </c>
      <c r="AG9" s="17">
        <v>0.190229062992857</v>
      </c>
      <c r="AH9" s="17">
        <v>0.192586788833608</v>
      </c>
      <c r="AI9" s="17">
        <v>0.16713958793650399</v>
      </c>
      <c r="AJ9" s="17"/>
      <c r="AK9" s="17">
        <v>0.130379295187426</v>
      </c>
      <c r="AL9" s="17">
        <v>0.14525468924620399</v>
      </c>
      <c r="AM9" s="17"/>
      <c r="AN9" s="17">
        <v>0.186901552006939</v>
      </c>
      <c r="AO9" s="17">
        <v>0.228994079690055</v>
      </c>
      <c r="AP9" s="17">
        <v>0.20795689923814201</v>
      </c>
      <c r="AQ9" s="17">
        <v>0.25121863074947598</v>
      </c>
      <c r="AR9" s="17">
        <v>0.24892730198424801</v>
      </c>
      <c r="AS9" s="17">
        <v>0.27069980642107799</v>
      </c>
      <c r="AT9" s="17"/>
      <c r="AU9" s="17">
        <v>0.25887833554811102</v>
      </c>
      <c r="AV9" s="17">
        <v>0.175380959529262</v>
      </c>
      <c r="AW9" s="17"/>
      <c r="AX9" s="17">
        <v>0.24484248496377201</v>
      </c>
      <c r="AY9" s="17">
        <v>0.21875627079584101</v>
      </c>
      <c r="AZ9" s="17"/>
      <c r="BA9" s="17">
        <v>0.24204742906702301</v>
      </c>
      <c r="BB9" s="17">
        <v>0.13465797035105101</v>
      </c>
      <c r="BC9" s="17"/>
      <c r="BD9" s="17">
        <v>0.28668685435711999</v>
      </c>
      <c r="BE9" s="17"/>
      <c r="BF9" s="17">
        <v>0.31475901881462698</v>
      </c>
      <c r="BG9" s="17"/>
      <c r="BH9" s="17">
        <v>0.20628220337289099</v>
      </c>
      <c r="BI9" s="17"/>
      <c r="BJ9" s="17">
        <v>0.24122194397743299</v>
      </c>
      <c r="BK9" s="17"/>
      <c r="BL9" s="17">
        <v>0.13474766663922</v>
      </c>
      <c r="BM9" s="17">
        <v>0.29252234248618503</v>
      </c>
      <c r="BN9" s="17">
        <v>0.33274999010630701</v>
      </c>
      <c r="BO9" s="17">
        <v>9.4836923086883504E-2</v>
      </c>
      <c r="BP9" s="17"/>
      <c r="BQ9" s="17">
        <v>0.15720304832554399</v>
      </c>
      <c r="BR9" s="17">
        <v>0.32941408731746802</v>
      </c>
      <c r="BS9" s="17">
        <v>0.46703526336330398</v>
      </c>
      <c r="BT9" s="17">
        <v>0.157832324326801</v>
      </c>
      <c r="BU9" s="17">
        <v>0.10930346194413799</v>
      </c>
      <c r="BV9" s="17">
        <v>0.15336181045019301</v>
      </c>
      <c r="BW9" s="17"/>
      <c r="BX9" s="17">
        <v>0.122934988965584</v>
      </c>
      <c r="BY9" s="17">
        <v>0.261119827624339</v>
      </c>
      <c r="BZ9" s="17">
        <v>0.47630333441406297</v>
      </c>
      <c r="CA9" s="17">
        <v>0.14187210452475299</v>
      </c>
      <c r="CB9" s="17">
        <v>7.8234924404012501E-2</v>
      </c>
      <c r="CC9" s="17">
        <v>0.12968852076929199</v>
      </c>
    </row>
    <row r="10" spans="2:81" x14ac:dyDescent="0.35">
      <c r="B10" s="18" t="s">
        <v>58</v>
      </c>
      <c r="C10" s="17">
        <v>0.27939044487331999</v>
      </c>
      <c r="D10" s="17">
        <v>0.28886723895298899</v>
      </c>
      <c r="E10" s="17">
        <v>0.27152295277931399</v>
      </c>
      <c r="F10" s="17"/>
      <c r="G10" s="17">
        <v>0.22400345354753301</v>
      </c>
      <c r="H10" s="17">
        <v>0.244700298462663</v>
      </c>
      <c r="I10" s="17">
        <v>0.27485274746072103</v>
      </c>
      <c r="J10" s="17">
        <v>0.32925722751041703</v>
      </c>
      <c r="K10" s="17">
        <v>0.30303614511365001</v>
      </c>
      <c r="L10" s="17">
        <v>0.29172558763040701</v>
      </c>
      <c r="M10" s="17"/>
      <c r="N10" s="17">
        <v>0.252750378191898</v>
      </c>
      <c r="O10" s="17">
        <v>0.29290606196740299</v>
      </c>
      <c r="P10" s="17">
        <v>0.28958241561065001</v>
      </c>
      <c r="Q10" s="17">
        <v>0.28560432645601402</v>
      </c>
      <c r="R10" s="17"/>
      <c r="S10" s="17">
        <v>0.24462271314068601</v>
      </c>
      <c r="T10" s="17">
        <v>0.27120659709721401</v>
      </c>
      <c r="U10" s="17">
        <v>0.28260299081825002</v>
      </c>
      <c r="V10" s="17">
        <v>0.28419417800658803</v>
      </c>
      <c r="W10" s="17">
        <v>0.303178935443153</v>
      </c>
      <c r="X10" s="17">
        <v>0.308346181482967</v>
      </c>
      <c r="Y10" s="17">
        <v>0.295123924470165</v>
      </c>
      <c r="Z10" s="17">
        <v>0.267829160509719</v>
      </c>
      <c r="AA10" s="17">
        <v>0.286360267249822</v>
      </c>
      <c r="AB10" s="17">
        <v>0.28220281664968899</v>
      </c>
      <c r="AC10" s="17">
        <v>0.31041404392763799</v>
      </c>
      <c r="AD10" s="17">
        <v>0.199491452066245</v>
      </c>
      <c r="AE10" s="17"/>
      <c r="AF10" s="17">
        <v>0.28008056922742097</v>
      </c>
      <c r="AG10" s="17">
        <v>0.302953343669082</v>
      </c>
      <c r="AH10" s="17">
        <v>0.297138332917812</v>
      </c>
      <c r="AI10" s="17">
        <v>0.19111227384733301</v>
      </c>
      <c r="AJ10" s="17"/>
      <c r="AK10" s="17">
        <v>0.27073610536079201</v>
      </c>
      <c r="AL10" s="17">
        <v>0.277992094135247</v>
      </c>
      <c r="AM10" s="17"/>
      <c r="AN10" s="17">
        <v>0.23064286959209199</v>
      </c>
      <c r="AO10" s="17">
        <v>0.29610336072387</v>
      </c>
      <c r="AP10" s="17">
        <v>0.30843929877562598</v>
      </c>
      <c r="AQ10" s="17">
        <v>0.27514825387959002</v>
      </c>
      <c r="AR10" s="17">
        <v>0.338555839638357</v>
      </c>
      <c r="AS10" s="17">
        <v>0.24563678213315601</v>
      </c>
      <c r="AT10" s="17"/>
      <c r="AU10" s="17">
        <v>0.30151381937090899</v>
      </c>
      <c r="AV10" s="17">
        <v>0.25079094425017301</v>
      </c>
      <c r="AW10" s="17"/>
      <c r="AX10" s="17">
        <v>0.26682931422568801</v>
      </c>
      <c r="AY10" s="17">
        <v>0.282404751805795</v>
      </c>
      <c r="AZ10" s="17"/>
      <c r="BA10" s="17">
        <v>0.280588894010804</v>
      </c>
      <c r="BB10" s="17">
        <v>0.27182179308439802</v>
      </c>
      <c r="BC10" s="17"/>
      <c r="BD10" s="17">
        <v>0.28481995119143799</v>
      </c>
      <c r="BE10" s="17"/>
      <c r="BF10" s="17">
        <v>0.290724588857946</v>
      </c>
      <c r="BG10" s="17"/>
      <c r="BH10" s="17">
        <v>0.28649489081273299</v>
      </c>
      <c r="BI10" s="17"/>
      <c r="BJ10" s="17">
        <v>0.283766282853053</v>
      </c>
      <c r="BK10" s="17"/>
      <c r="BL10" s="17">
        <v>0.215497498357031</v>
      </c>
      <c r="BM10" s="17">
        <v>0.30653034309449001</v>
      </c>
      <c r="BN10" s="17">
        <v>0.325333522528443</v>
      </c>
      <c r="BO10" s="17">
        <v>0.2431291461116</v>
      </c>
      <c r="BP10" s="17"/>
      <c r="BQ10" s="17">
        <v>0.25415746279926299</v>
      </c>
      <c r="BR10" s="17">
        <v>0.339938667838737</v>
      </c>
      <c r="BS10" s="17">
        <v>0.27365526114771499</v>
      </c>
      <c r="BT10" s="17">
        <v>0.28243443886124697</v>
      </c>
      <c r="BU10" s="17">
        <v>0.22514869636941601</v>
      </c>
      <c r="BV10" s="17">
        <v>0.28411071389282599</v>
      </c>
      <c r="BW10" s="17"/>
      <c r="BX10" s="17">
        <v>0.23688516642608101</v>
      </c>
      <c r="BY10" s="17">
        <v>0.353427436656853</v>
      </c>
      <c r="BZ10" s="17">
        <v>0.30274398211561598</v>
      </c>
      <c r="CA10" s="17">
        <v>0.26637839960427401</v>
      </c>
      <c r="CB10" s="17">
        <v>0.20772672554330299</v>
      </c>
      <c r="CC10" s="17">
        <v>0.282570697982234</v>
      </c>
    </row>
    <row r="11" spans="2:81" x14ac:dyDescent="0.35">
      <c r="B11" s="18" t="s">
        <v>59</v>
      </c>
      <c r="C11" s="17">
        <v>0.183166620908085</v>
      </c>
      <c r="D11" s="17">
        <v>0.17373845812328501</v>
      </c>
      <c r="E11" s="17">
        <v>0.19271927280154699</v>
      </c>
      <c r="F11" s="17"/>
      <c r="G11" s="17">
        <v>0.16973782401159901</v>
      </c>
      <c r="H11" s="17">
        <v>0.179665431309007</v>
      </c>
      <c r="I11" s="17">
        <v>0.20591645280134299</v>
      </c>
      <c r="J11" s="17">
        <v>0.18378377140427199</v>
      </c>
      <c r="K11" s="17">
        <v>0.177796722817777</v>
      </c>
      <c r="L11" s="17">
        <v>0.17950577027039</v>
      </c>
      <c r="M11" s="17"/>
      <c r="N11" s="17">
        <v>0.19397014200799201</v>
      </c>
      <c r="O11" s="17">
        <v>0.17489013984754101</v>
      </c>
      <c r="P11" s="17">
        <v>0.16362038555451699</v>
      </c>
      <c r="Q11" s="17">
        <v>0.19732370786104</v>
      </c>
      <c r="R11" s="17"/>
      <c r="S11" s="17">
        <v>0.20004002624540601</v>
      </c>
      <c r="T11" s="17">
        <v>0.18327079480736999</v>
      </c>
      <c r="U11" s="17">
        <v>0.197550730280041</v>
      </c>
      <c r="V11" s="17">
        <v>0.18892928964786801</v>
      </c>
      <c r="W11" s="17">
        <v>0.15192272745476301</v>
      </c>
      <c r="X11" s="17">
        <v>0.18183389720383</v>
      </c>
      <c r="Y11" s="17">
        <v>0.156002034462564</v>
      </c>
      <c r="Z11" s="17">
        <v>0.19404209178242199</v>
      </c>
      <c r="AA11" s="17">
        <v>0.173501256614362</v>
      </c>
      <c r="AB11" s="17">
        <v>0.17979956050316501</v>
      </c>
      <c r="AC11" s="17">
        <v>0.206069721673274</v>
      </c>
      <c r="AD11" s="17">
        <v>0.19054206259714199</v>
      </c>
      <c r="AE11" s="17"/>
      <c r="AF11" s="17">
        <v>0.17901876886837301</v>
      </c>
      <c r="AG11" s="17">
        <v>0.17451996499789801</v>
      </c>
      <c r="AH11" s="17">
        <v>0.23263387946872799</v>
      </c>
      <c r="AI11" s="17">
        <v>0.184834434083085</v>
      </c>
      <c r="AJ11" s="17"/>
      <c r="AK11" s="17">
        <v>0.20506599024701</v>
      </c>
      <c r="AL11" s="17">
        <v>0.20299190025525199</v>
      </c>
      <c r="AM11" s="17"/>
      <c r="AN11" s="17">
        <v>0.168060258148997</v>
      </c>
      <c r="AO11" s="17">
        <v>0.18792388113491301</v>
      </c>
      <c r="AP11" s="17">
        <v>0.178157081121495</v>
      </c>
      <c r="AQ11" s="17">
        <v>0.21027736985111001</v>
      </c>
      <c r="AR11" s="17">
        <v>0.16879338570545499</v>
      </c>
      <c r="AS11" s="17">
        <v>0.18039637953761301</v>
      </c>
      <c r="AT11" s="17"/>
      <c r="AU11" s="17">
        <v>0.16658685969311701</v>
      </c>
      <c r="AV11" s="17">
        <v>0.203400729806683</v>
      </c>
      <c r="AW11" s="17"/>
      <c r="AX11" s="17">
        <v>0.17266317759535099</v>
      </c>
      <c r="AY11" s="17">
        <v>0.18568714257771601</v>
      </c>
      <c r="AZ11" s="17"/>
      <c r="BA11" s="17">
        <v>0.18386563265438499</v>
      </c>
      <c r="BB11" s="17">
        <v>0.17879578808430499</v>
      </c>
      <c r="BC11" s="17"/>
      <c r="BD11" s="17">
        <v>0.16789547062518001</v>
      </c>
      <c r="BE11" s="17"/>
      <c r="BF11" s="17">
        <v>0.16020066976202499</v>
      </c>
      <c r="BG11" s="17"/>
      <c r="BH11" s="17">
        <v>0.16693469703695399</v>
      </c>
      <c r="BI11" s="17"/>
      <c r="BJ11" s="17">
        <v>0.195377951750732</v>
      </c>
      <c r="BK11" s="17"/>
      <c r="BL11" s="17">
        <v>0.19700730773361</v>
      </c>
      <c r="BM11" s="17">
        <v>0.141229951483516</v>
      </c>
      <c r="BN11" s="17">
        <v>0.17273877008458399</v>
      </c>
      <c r="BO11" s="17">
        <v>0.22767187699671901</v>
      </c>
      <c r="BP11" s="17"/>
      <c r="BQ11" s="17">
        <v>0.18797406475358799</v>
      </c>
      <c r="BR11" s="17">
        <v>0.15010807710649099</v>
      </c>
      <c r="BS11" s="17">
        <v>0.15690181592032801</v>
      </c>
      <c r="BT11" s="17">
        <v>0.226633941288545</v>
      </c>
      <c r="BU11" s="17">
        <v>0.14052160581209</v>
      </c>
      <c r="BV11" s="17">
        <v>0.21663092715700499</v>
      </c>
      <c r="BW11" s="17"/>
      <c r="BX11" s="17">
        <v>0.20106206861039599</v>
      </c>
      <c r="BY11" s="17">
        <v>0.16126753622738299</v>
      </c>
      <c r="BZ11" s="17">
        <v>0.122700589998734</v>
      </c>
      <c r="CA11" s="17">
        <v>0.21967720816917</v>
      </c>
      <c r="CB11" s="17">
        <v>0.10431029837886401</v>
      </c>
      <c r="CC11" s="17">
        <v>0.25401181337298401</v>
      </c>
    </row>
    <row r="12" spans="2:81" x14ac:dyDescent="0.35">
      <c r="B12" s="18" t="s">
        <v>102</v>
      </c>
      <c r="C12" s="17">
        <v>0.21392793550654199</v>
      </c>
      <c r="D12" s="17">
        <v>0.20471642905951101</v>
      </c>
      <c r="E12" s="17">
        <v>0.22203347604676399</v>
      </c>
      <c r="F12" s="17"/>
      <c r="G12" s="17">
        <v>0.31999443638786801</v>
      </c>
      <c r="H12" s="17">
        <v>0.29236189382522398</v>
      </c>
      <c r="I12" s="17">
        <v>0.253012498142414</v>
      </c>
      <c r="J12" s="17">
        <v>0.19319930988557699</v>
      </c>
      <c r="K12" s="17">
        <v>0.15425856797707799</v>
      </c>
      <c r="L12" s="17">
        <v>0.104774762617189</v>
      </c>
      <c r="M12" s="17"/>
      <c r="N12" s="17">
        <v>0.25207037243178099</v>
      </c>
      <c r="O12" s="17">
        <v>0.24025673574024101</v>
      </c>
      <c r="P12" s="17">
        <v>0.180247412836786</v>
      </c>
      <c r="Q12" s="17">
        <v>0.172178899881157</v>
      </c>
      <c r="R12" s="17"/>
      <c r="S12" s="17">
        <v>0.251912008618006</v>
      </c>
      <c r="T12" s="17">
        <v>0.21149065785811799</v>
      </c>
      <c r="U12" s="17">
        <v>0.17613935579844001</v>
      </c>
      <c r="V12" s="17">
        <v>0.16942796404688301</v>
      </c>
      <c r="W12" s="17">
        <v>0.25622066567895802</v>
      </c>
      <c r="X12" s="17">
        <v>0.21804097163764899</v>
      </c>
      <c r="Y12" s="17">
        <v>0.197810979780043</v>
      </c>
      <c r="Z12" s="17">
        <v>0.21297327226184401</v>
      </c>
      <c r="AA12" s="17">
        <v>0.19028939660191599</v>
      </c>
      <c r="AB12" s="17">
        <v>0.23744680906225701</v>
      </c>
      <c r="AC12" s="17">
        <v>0.18813907901255</v>
      </c>
      <c r="AD12" s="17">
        <v>0.27385714367671798</v>
      </c>
      <c r="AE12" s="17"/>
      <c r="AF12" s="17">
        <v>0.20742689516141699</v>
      </c>
      <c r="AG12" s="17">
        <v>0.213803328286084</v>
      </c>
      <c r="AH12" s="17">
        <v>0.20830400939350799</v>
      </c>
      <c r="AI12" s="17">
        <v>0.28691814469680299</v>
      </c>
      <c r="AJ12" s="17"/>
      <c r="AK12" s="17">
        <v>0.256384075389474</v>
      </c>
      <c r="AL12" s="17">
        <v>0.24767183764952</v>
      </c>
      <c r="AM12" s="17"/>
      <c r="AN12" s="17">
        <v>0.27398816708269103</v>
      </c>
      <c r="AO12" s="17">
        <v>0.19785579175770901</v>
      </c>
      <c r="AP12" s="17">
        <v>0.20951140741333901</v>
      </c>
      <c r="AQ12" s="17">
        <v>0.17962077328039799</v>
      </c>
      <c r="AR12" s="17">
        <v>0.17209311887891701</v>
      </c>
      <c r="AS12" s="17">
        <v>0.224299798988564</v>
      </c>
      <c r="AT12" s="17"/>
      <c r="AU12" s="17">
        <v>0.19189285236943199</v>
      </c>
      <c r="AV12" s="17">
        <v>0.24462686628577701</v>
      </c>
      <c r="AW12" s="17"/>
      <c r="AX12" s="17">
        <v>0.18546618936786999</v>
      </c>
      <c r="AY12" s="17">
        <v>0.220757928848926</v>
      </c>
      <c r="AZ12" s="17"/>
      <c r="BA12" s="17">
        <v>0.19926061770992201</v>
      </c>
      <c r="BB12" s="17">
        <v>0.28692166257700302</v>
      </c>
      <c r="BC12" s="17"/>
      <c r="BD12" s="17">
        <v>0.183453608256224</v>
      </c>
      <c r="BE12" s="17"/>
      <c r="BF12" s="17">
        <v>0.164262698482915</v>
      </c>
      <c r="BG12" s="17"/>
      <c r="BH12" s="17">
        <v>0.20863441110035899</v>
      </c>
      <c r="BI12" s="17"/>
      <c r="BJ12" s="17">
        <v>0.20324409669033799</v>
      </c>
      <c r="BK12" s="17"/>
      <c r="BL12" s="17">
        <v>0.26250423681722201</v>
      </c>
      <c r="BM12" s="17">
        <v>0.179460333036528</v>
      </c>
      <c r="BN12" s="17">
        <v>0.13271957124280601</v>
      </c>
      <c r="BO12" s="17">
        <v>0.30427326209672301</v>
      </c>
      <c r="BP12" s="17"/>
      <c r="BQ12" s="17">
        <v>0.275924597998226</v>
      </c>
      <c r="BR12" s="17">
        <v>0.13575765132679399</v>
      </c>
      <c r="BS12" s="17">
        <v>7.7112589327636705E-2</v>
      </c>
      <c r="BT12" s="17">
        <v>0.23460826190513101</v>
      </c>
      <c r="BU12" s="17">
        <v>0.29086858438927599</v>
      </c>
      <c r="BV12" s="17">
        <v>0.23485569683228599</v>
      </c>
      <c r="BW12" s="17"/>
      <c r="BX12" s="17">
        <v>0.30710453579682701</v>
      </c>
      <c r="BY12" s="17">
        <v>0.16461551931437299</v>
      </c>
      <c r="BZ12" s="17">
        <v>7.4386600299418904E-2</v>
      </c>
      <c r="CA12" s="17">
        <v>0.265608044062625</v>
      </c>
      <c r="CB12" s="17">
        <v>0.30652146458776203</v>
      </c>
      <c r="CC12" s="17">
        <v>0.22648290020299999</v>
      </c>
    </row>
    <row r="13" spans="2:81" x14ac:dyDescent="0.35">
      <c r="B13" s="18" t="s">
        <v>103</v>
      </c>
      <c r="C13" s="19">
        <v>9.9710275453543995E-2</v>
      </c>
      <c r="D13" s="19">
        <v>8.92248950900765E-2</v>
      </c>
      <c r="E13" s="19">
        <v>0.108456007489689</v>
      </c>
      <c r="F13" s="19"/>
      <c r="G13" s="19">
        <v>0.16970996900551799</v>
      </c>
      <c r="H13" s="19">
        <v>0.14519728932359799</v>
      </c>
      <c r="I13" s="19">
        <v>0.100986133044227</v>
      </c>
      <c r="J13" s="19">
        <v>8.2867716917824102E-2</v>
      </c>
      <c r="K13" s="19">
        <v>8.5462337370280195E-2</v>
      </c>
      <c r="L13" s="19">
        <v>3.8447862706309802E-2</v>
      </c>
      <c r="M13" s="19"/>
      <c r="N13" s="19">
        <v>0.11656989925651</v>
      </c>
      <c r="O13" s="19">
        <v>0.115673866853956</v>
      </c>
      <c r="P13" s="19">
        <v>8.0622639709196697E-2</v>
      </c>
      <c r="Q13" s="19">
        <v>8.33175492246616E-2</v>
      </c>
      <c r="R13" s="19"/>
      <c r="S13" s="19">
        <v>0.128388182045935</v>
      </c>
      <c r="T13" s="19">
        <v>0.112860548897362</v>
      </c>
      <c r="U13" s="19">
        <v>8.5682394012972701E-2</v>
      </c>
      <c r="V13" s="19">
        <v>7.7615954360689104E-2</v>
      </c>
      <c r="W13" s="19">
        <v>5.0882000698284698E-2</v>
      </c>
      <c r="X13" s="19">
        <v>7.5010380362151102E-2</v>
      </c>
      <c r="Y13" s="19">
        <v>0.10470383087989001</v>
      </c>
      <c r="Z13" s="19">
        <v>7.9999312725810207E-2</v>
      </c>
      <c r="AA13" s="19">
        <v>0.104596836398431</v>
      </c>
      <c r="AB13" s="19">
        <v>0.11889370925119901</v>
      </c>
      <c r="AC13" s="19">
        <v>8.6805590605294997E-2</v>
      </c>
      <c r="AD13" s="19">
        <v>0.15964649929618799</v>
      </c>
      <c r="AE13" s="19"/>
      <c r="AF13" s="19">
        <v>9.3226886229095501E-2</v>
      </c>
      <c r="AG13" s="19">
        <v>0.118494300054079</v>
      </c>
      <c r="AH13" s="19">
        <v>6.9336989386343806E-2</v>
      </c>
      <c r="AI13" s="19">
        <v>0.16999555943627501</v>
      </c>
      <c r="AJ13" s="19"/>
      <c r="AK13" s="19">
        <v>0.13743453381529699</v>
      </c>
      <c r="AL13" s="19">
        <v>0.12608947871377801</v>
      </c>
      <c r="AM13" s="19"/>
      <c r="AN13" s="19">
        <v>0.14040715316928101</v>
      </c>
      <c r="AO13" s="19">
        <v>8.9122886693452905E-2</v>
      </c>
      <c r="AP13" s="19">
        <v>9.5935313451398399E-2</v>
      </c>
      <c r="AQ13" s="19">
        <v>8.37349722394264E-2</v>
      </c>
      <c r="AR13" s="19">
        <v>7.1630353793023294E-2</v>
      </c>
      <c r="AS13" s="19">
        <v>7.8967232919589306E-2</v>
      </c>
      <c r="AT13" s="19"/>
      <c r="AU13" s="19">
        <v>8.1128133018431095E-2</v>
      </c>
      <c r="AV13" s="19">
        <v>0.12580050012810501</v>
      </c>
      <c r="AW13" s="19"/>
      <c r="AX13" s="19">
        <v>0.13019883384731901</v>
      </c>
      <c r="AY13" s="19">
        <v>9.2393905971721604E-2</v>
      </c>
      <c r="AZ13" s="19"/>
      <c r="BA13" s="19">
        <v>9.4237426557866405E-2</v>
      </c>
      <c r="BB13" s="19">
        <v>0.12780278590324301</v>
      </c>
      <c r="BC13" s="19"/>
      <c r="BD13" s="19">
        <v>7.7144115570038599E-2</v>
      </c>
      <c r="BE13" s="19"/>
      <c r="BF13" s="19">
        <v>7.0053024082486107E-2</v>
      </c>
      <c r="BG13" s="19"/>
      <c r="BH13" s="19">
        <v>0.13165379767706401</v>
      </c>
      <c r="BI13" s="19"/>
      <c r="BJ13" s="19">
        <v>7.63897247284442E-2</v>
      </c>
      <c r="BK13" s="19"/>
      <c r="BL13" s="19">
        <v>0.19024329045291599</v>
      </c>
      <c r="BM13" s="19">
        <v>8.0257029899280297E-2</v>
      </c>
      <c r="BN13" s="19">
        <v>3.6458146037860503E-2</v>
      </c>
      <c r="BO13" s="19">
        <v>0.130088791708075</v>
      </c>
      <c r="BP13" s="19"/>
      <c r="BQ13" s="19">
        <v>0.124740826123379</v>
      </c>
      <c r="BR13" s="19">
        <v>4.4781516410510099E-2</v>
      </c>
      <c r="BS13" s="19">
        <v>2.5295070241017299E-2</v>
      </c>
      <c r="BT13" s="19">
        <v>9.84910336182762E-2</v>
      </c>
      <c r="BU13" s="19">
        <v>0.23415765148508</v>
      </c>
      <c r="BV13" s="19">
        <v>0.111040851667689</v>
      </c>
      <c r="BW13" s="19"/>
      <c r="BX13" s="19">
        <v>0.13201324020111199</v>
      </c>
      <c r="BY13" s="19">
        <v>5.9569680177051998E-2</v>
      </c>
      <c r="BZ13" s="19">
        <v>2.38654931721685E-2</v>
      </c>
      <c r="CA13" s="19">
        <v>0.106464243639177</v>
      </c>
      <c r="CB13" s="19">
        <v>0.30320658708605802</v>
      </c>
      <c r="CC13" s="19">
        <v>0.107246067672489</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CC18"/>
  <sheetViews>
    <sheetView showGridLines="0" workbookViewId="0">
      <pane xSplit="2" topLeftCell="BF1" activePane="topRight" state="frozen"/>
      <selection pane="topRight" activeCell="BF10" sqref="BF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146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57</v>
      </c>
      <c r="C9" s="17">
        <v>0.26546746681779299</v>
      </c>
      <c r="D9" s="17">
        <v>0.24719112659363901</v>
      </c>
      <c r="E9" s="17">
        <v>0.28208143637349198</v>
      </c>
      <c r="F9" s="17"/>
      <c r="G9" s="17">
        <v>0.240279460085669</v>
      </c>
      <c r="H9" s="17">
        <v>0.285491261986484</v>
      </c>
      <c r="I9" s="17">
        <v>0.27370662491792902</v>
      </c>
      <c r="J9" s="17">
        <v>0.27862865043156099</v>
      </c>
      <c r="K9" s="17">
        <v>0.25107259796741299</v>
      </c>
      <c r="L9" s="17">
        <v>0.25815530230467398</v>
      </c>
      <c r="M9" s="17"/>
      <c r="N9" s="17">
        <v>0.26624675280639798</v>
      </c>
      <c r="O9" s="17">
        <v>0.24601765020934299</v>
      </c>
      <c r="P9" s="17">
        <v>0.26496646963912301</v>
      </c>
      <c r="Q9" s="17">
        <v>0.283565669474451</v>
      </c>
      <c r="R9" s="17"/>
      <c r="S9" s="17">
        <v>0.255147364365296</v>
      </c>
      <c r="T9" s="17">
        <v>0.24603801622076499</v>
      </c>
      <c r="U9" s="17">
        <v>0.30997442470622699</v>
      </c>
      <c r="V9" s="17">
        <v>0.26151573020905999</v>
      </c>
      <c r="W9" s="17">
        <v>0.23308189397165799</v>
      </c>
      <c r="X9" s="17">
        <v>0.24556142180167401</v>
      </c>
      <c r="Y9" s="17">
        <v>0.26163533621568402</v>
      </c>
      <c r="Z9" s="17">
        <v>0.30203108475775697</v>
      </c>
      <c r="AA9" s="17">
        <v>0.29999936543614703</v>
      </c>
      <c r="AB9" s="17">
        <v>0.27933228219799799</v>
      </c>
      <c r="AC9" s="17">
        <v>0.22694250061169299</v>
      </c>
      <c r="AD9" s="17">
        <v>0.28372595769751702</v>
      </c>
      <c r="AE9" s="17"/>
      <c r="AF9" s="17">
        <v>0.26687427623794202</v>
      </c>
      <c r="AG9" s="17">
        <v>0.27461541386617599</v>
      </c>
      <c r="AH9" s="17">
        <v>0.21389653740273201</v>
      </c>
      <c r="AI9" s="17">
        <v>0.29436848607745503</v>
      </c>
      <c r="AJ9" s="17"/>
      <c r="AK9" s="17">
        <v>0.260772309536772</v>
      </c>
      <c r="AL9" s="17">
        <v>0.25537185848539501</v>
      </c>
      <c r="AM9" s="17"/>
      <c r="AN9" s="17">
        <v>0.306666478903664</v>
      </c>
      <c r="AO9" s="17">
        <v>0.25906065235814102</v>
      </c>
      <c r="AP9" s="17">
        <v>0.23826523123729301</v>
      </c>
      <c r="AQ9" s="17">
        <v>0.25936962201611002</v>
      </c>
      <c r="AR9" s="17">
        <v>0.24257217819069299</v>
      </c>
      <c r="AS9" s="17">
        <v>0.231736888754391</v>
      </c>
      <c r="AT9" s="17"/>
      <c r="AU9" s="17">
        <v>0.27614357993678401</v>
      </c>
      <c r="AV9" s="17">
        <v>0.249884868531037</v>
      </c>
      <c r="AW9" s="17"/>
      <c r="AX9" s="17">
        <v>0.355395448485474</v>
      </c>
      <c r="AY9" s="17">
        <v>0.24388736020410601</v>
      </c>
      <c r="AZ9" s="17"/>
      <c r="BA9" s="17">
        <v>0.26955607572819001</v>
      </c>
      <c r="BB9" s="17">
        <v>0.24878246827285999</v>
      </c>
      <c r="BC9" s="17"/>
      <c r="BD9" s="17">
        <v>0.27596801817952699</v>
      </c>
      <c r="BE9" s="17"/>
      <c r="BF9" s="17">
        <v>0.27840458691873099</v>
      </c>
      <c r="BG9" s="17"/>
      <c r="BH9" s="17">
        <v>0.30315499570776799</v>
      </c>
      <c r="BI9" s="17"/>
      <c r="BJ9" s="17">
        <v>0.25047007895658002</v>
      </c>
      <c r="BK9" s="17"/>
      <c r="BL9" s="17">
        <v>0.34265809179991702</v>
      </c>
      <c r="BM9" s="17">
        <v>0.28385934960347298</v>
      </c>
      <c r="BN9" s="17">
        <v>0.223878856860137</v>
      </c>
      <c r="BO9" s="17">
        <v>0.24326039457773599</v>
      </c>
      <c r="BP9" s="17"/>
      <c r="BQ9" s="17">
        <v>0.30884402993239202</v>
      </c>
      <c r="BR9" s="17">
        <v>0.19493120120318999</v>
      </c>
      <c r="BS9" s="17">
        <v>0.255352265354857</v>
      </c>
      <c r="BT9" s="17">
        <v>0.21869792753387299</v>
      </c>
      <c r="BU9" s="17">
        <v>0.34791335945805002</v>
      </c>
      <c r="BV9" s="17">
        <v>0.242234886525655</v>
      </c>
      <c r="BW9" s="17"/>
      <c r="BX9" s="17">
        <v>0.299962679164682</v>
      </c>
      <c r="BY9" s="17">
        <v>0.198727854144024</v>
      </c>
      <c r="BZ9" s="17">
        <v>0.25591850838504299</v>
      </c>
      <c r="CA9" s="17">
        <v>0.24022777449459901</v>
      </c>
      <c r="CB9" s="17">
        <v>0.402200738379071</v>
      </c>
      <c r="CC9" s="17">
        <v>0.284497397483924</v>
      </c>
    </row>
    <row r="10" spans="2:81" x14ac:dyDescent="0.35">
      <c r="B10" s="18" t="s">
        <v>58</v>
      </c>
      <c r="C10" s="17">
        <v>0.398380604371249</v>
      </c>
      <c r="D10" s="17">
        <v>0.38074835732219697</v>
      </c>
      <c r="E10" s="17">
        <v>0.416097681869387</v>
      </c>
      <c r="F10" s="17"/>
      <c r="G10" s="17">
        <v>0.41830347153124697</v>
      </c>
      <c r="H10" s="17">
        <v>0.38693558584189303</v>
      </c>
      <c r="I10" s="17">
        <v>0.38902971240488698</v>
      </c>
      <c r="J10" s="17">
        <v>0.42997987509975599</v>
      </c>
      <c r="K10" s="17">
        <v>0.37074004022326601</v>
      </c>
      <c r="L10" s="17">
        <v>0.394984877829402</v>
      </c>
      <c r="M10" s="17"/>
      <c r="N10" s="17">
        <v>0.40163108671765901</v>
      </c>
      <c r="O10" s="17">
        <v>0.434861794308255</v>
      </c>
      <c r="P10" s="17">
        <v>0.36540173456101399</v>
      </c>
      <c r="Q10" s="17">
        <v>0.38943498324425901</v>
      </c>
      <c r="R10" s="17"/>
      <c r="S10" s="17">
        <v>0.40085690835063498</v>
      </c>
      <c r="T10" s="17">
        <v>0.39310970645381599</v>
      </c>
      <c r="U10" s="17">
        <v>0.34705412304921801</v>
      </c>
      <c r="V10" s="17">
        <v>0.37839040304925597</v>
      </c>
      <c r="W10" s="17">
        <v>0.39315631816931301</v>
      </c>
      <c r="X10" s="17">
        <v>0.39914742340053799</v>
      </c>
      <c r="Y10" s="17">
        <v>0.43670738849157997</v>
      </c>
      <c r="Z10" s="17">
        <v>0.35781455782752603</v>
      </c>
      <c r="AA10" s="17">
        <v>0.43120202100799199</v>
      </c>
      <c r="AB10" s="17">
        <v>0.39300082911725498</v>
      </c>
      <c r="AC10" s="17">
        <v>0.43218063225259401</v>
      </c>
      <c r="AD10" s="17">
        <v>0.40774894861497601</v>
      </c>
      <c r="AE10" s="17"/>
      <c r="AF10" s="17">
        <v>0.39587290720398999</v>
      </c>
      <c r="AG10" s="17">
        <v>0.384338035582933</v>
      </c>
      <c r="AH10" s="17">
        <v>0.44115113100201803</v>
      </c>
      <c r="AI10" s="17">
        <v>0.42264164481573302</v>
      </c>
      <c r="AJ10" s="17"/>
      <c r="AK10" s="17">
        <v>0.40401588181745401</v>
      </c>
      <c r="AL10" s="17">
        <v>0.44761442402166102</v>
      </c>
      <c r="AM10" s="17"/>
      <c r="AN10" s="17">
        <v>0.36562818274946601</v>
      </c>
      <c r="AO10" s="17">
        <v>0.41771027367741298</v>
      </c>
      <c r="AP10" s="17">
        <v>0.415925787119444</v>
      </c>
      <c r="AQ10" s="17">
        <v>0.390906664222815</v>
      </c>
      <c r="AR10" s="17">
        <v>0.41658392291203999</v>
      </c>
      <c r="AS10" s="17">
        <v>0.40126270973689598</v>
      </c>
      <c r="AT10" s="17"/>
      <c r="AU10" s="17">
        <v>0.40047453132090699</v>
      </c>
      <c r="AV10" s="17">
        <v>0.39720206228191701</v>
      </c>
      <c r="AW10" s="17"/>
      <c r="AX10" s="17">
        <v>0.36633092759561098</v>
      </c>
      <c r="AY10" s="17">
        <v>0.406071596973622</v>
      </c>
      <c r="AZ10" s="17"/>
      <c r="BA10" s="17">
        <v>0.394552712585305</v>
      </c>
      <c r="BB10" s="17">
        <v>0.41877726094429402</v>
      </c>
      <c r="BC10" s="17"/>
      <c r="BD10" s="17">
        <v>0.389548925608594</v>
      </c>
      <c r="BE10" s="17"/>
      <c r="BF10" s="17">
        <v>0.38141288677941498</v>
      </c>
      <c r="BG10" s="17"/>
      <c r="BH10" s="17">
        <v>0.39521757645210898</v>
      </c>
      <c r="BI10" s="17"/>
      <c r="BJ10" s="17">
        <v>0.42930748694627902</v>
      </c>
      <c r="BK10" s="17"/>
      <c r="BL10" s="17">
        <v>0.34990855904623203</v>
      </c>
      <c r="BM10" s="17">
        <v>0.41479961569020202</v>
      </c>
      <c r="BN10" s="17">
        <v>0.37843584358577298</v>
      </c>
      <c r="BO10" s="17">
        <v>0.43296487737930101</v>
      </c>
      <c r="BP10" s="17"/>
      <c r="BQ10" s="17">
        <v>0.441060947710814</v>
      </c>
      <c r="BR10" s="17">
        <v>0.34627936583958402</v>
      </c>
      <c r="BS10" s="17">
        <v>0.298019736569059</v>
      </c>
      <c r="BT10" s="17">
        <v>0.44695508022514302</v>
      </c>
      <c r="BU10" s="17">
        <v>0.383087923155562</v>
      </c>
      <c r="BV10" s="17">
        <v>0.42298833587227902</v>
      </c>
      <c r="BW10" s="17"/>
      <c r="BX10" s="17">
        <v>0.43448058074622697</v>
      </c>
      <c r="BY10" s="17">
        <v>0.34979004264771202</v>
      </c>
      <c r="BZ10" s="17">
        <v>0.35175777880291498</v>
      </c>
      <c r="CA10" s="17">
        <v>0.45721375443207601</v>
      </c>
      <c r="CB10" s="17">
        <v>0.388611368578473</v>
      </c>
      <c r="CC10" s="17">
        <v>0.36613791314210697</v>
      </c>
    </row>
    <row r="11" spans="2:81" x14ac:dyDescent="0.35">
      <c r="B11" s="18" t="s">
        <v>59</v>
      </c>
      <c r="C11" s="17">
        <v>0.194538512800771</v>
      </c>
      <c r="D11" s="17">
        <v>0.19735966855288201</v>
      </c>
      <c r="E11" s="17">
        <v>0.19274792226304399</v>
      </c>
      <c r="F11" s="17"/>
      <c r="G11" s="17">
        <v>0.144879486496195</v>
      </c>
      <c r="H11" s="17">
        <v>0.16419837799196099</v>
      </c>
      <c r="I11" s="17">
        <v>0.20034944378943501</v>
      </c>
      <c r="J11" s="17">
        <v>0.18708066555840999</v>
      </c>
      <c r="K11" s="17">
        <v>0.24420892570775901</v>
      </c>
      <c r="L11" s="17">
        <v>0.220172086215558</v>
      </c>
      <c r="M11" s="17"/>
      <c r="N11" s="17">
        <v>0.198724597972051</v>
      </c>
      <c r="O11" s="17">
        <v>0.17773932556195299</v>
      </c>
      <c r="P11" s="17">
        <v>0.20425068274414099</v>
      </c>
      <c r="Q11" s="17">
        <v>0.198193985476768</v>
      </c>
      <c r="R11" s="17"/>
      <c r="S11" s="17">
        <v>0.178011484301972</v>
      </c>
      <c r="T11" s="17">
        <v>0.217619443872033</v>
      </c>
      <c r="U11" s="17">
        <v>0.21236455216052399</v>
      </c>
      <c r="V11" s="17">
        <v>0.20509890954441201</v>
      </c>
      <c r="W11" s="17">
        <v>0.21075160272378399</v>
      </c>
      <c r="X11" s="17">
        <v>0.208991963590167</v>
      </c>
      <c r="Y11" s="17">
        <v>0.17165638958222601</v>
      </c>
      <c r="Z11" s="17">
        <v>0.179113731340757</v>
      </c>
      <c r="AA11" s="17">
        <v>0.185280785113483</v>
      </c>
      <c r="AB11" s="17">
        <v>0.18506278377213101</v>
      </c>
      <c r="AC11" s="17">
        <v>0.20271680831880001</v>
      </c>
      <c r="AD11" s="17">
        <v>0.14155839231612999</v>
      </c>
      <c r="AE11" s="17"/>
      <c r="AF11" s="17">
        <v>0.19447475073975401</v>
      </c>
      <c r="AG11" s="17">
        <v>0.189491781281689</v>
      </c>
      <c r="AH11" s="17">
        <v>0.202049712181778</v>
      </c>
      <c r="AI11" s="17">
        <v>0.1345932595946</v>
      </c>
      <c r="AJ11" s="17"/>
      <c r="AK11" s="17">
        <v>0.220420587184886</v>
      </c>
      <c r="AL11" s="17">
        <v>0.18261822151786999</v>
      </c>
      <c r="AM11" s="17"/>
      <c r="AN11" s="17">
        <v>0.155389791093</v>
      </c>
      <c r="AO11" s="17">
        <v>0.191337863856198</v>
      </c>
      <c r="AP11" s="17">
        <v>0.219074681273563</v>
      </c>
      <c r="AQ11" s="17">
        <v>0.22378670893027999</v>
      </c>
      <c r="AR11" s="17">
        <v>0.205910226691605</v>
      </c>
      <c r="AS11" s="17">
        <v>0.21906964627908801</v>
      </c>
      <c r="AT11" s="17"/>
      <c r="AU11" s="17">
        <v>0.19116229734193099</v>
      </c>
      <c r="AV11" s="17">
        <v>0.19815403408194701</v>
      </c>
      <c r="AW11" s="17"/>
      <c r="AX11" s="17">
        <v>0.16512558975524999</v>
      </c>
      <c r="AY11" s="17">
        <v>0.201596761005296</v>
      </c>
      <c r="AZ11" s="17"/>
      <c r="BA11" s="17">
        <v>0.19852292642168401</v>
      </c>
      <c r="BB11" s="17">
        <v>0.167918357984846</v>
      </c>
      <c r="BC11" s="17"/>
      <c r="BD11" s="17">
        <v>0.190443704951621</v>
      </c>
      <c r="BE11" s="17"/>
      <c r="BF11" s="17">
        <v>0.191649054001515</v>
      </c>
      <c r="BG11" s="17"/>
      <c r="BH11" s="17">
        <v>0.18721323182646701</v>
      </c>
      <c r="BI11" s="17"/>
      <c r="BJ11" s="17">
        <v>0.191100196528844</v>
      </c>
      <c r="BK11" s="17"/>
      <c r="BL11" s="17">
        <v>0.18117535475351601</v>
      </c>
      <c r="BM11" s="17">
        <v>0.15488737422382501</v>
      </c>
      <c r="BN11" s="17">
        <v>0.222209538907748</v>
      </c>
      <c r="BO11" s="17">
        <v>0.21330693490691799</v>
      </c>
      <c r="BP11" s="17"/>
      <c r="BQ11" s="17">
        <v>0.14278489604629399</v>
      </c>
      <c r="BR11" s="17">
        <v>0.26635026578988502</v>
      </c>
      <c r="BS11" s="17">
        <v>0.234951320408018</v>
      </c>
      <c r="BT11" s="17">
        <v>0.162914825062355</v>
      </c>
      <c r="BU11" s="17">
        <v>0.144716852606212</v>
      </c>
      <c r="BV11" s="17">
        <v>0.22463233858471299</v>
      </c>
      <c r="BW11" s="17"/>
      <c r="BX11" s="17">
        <v>0.13575723000915399</v>
      </c>
      <c r="BY11" s="17">
        <v>0.25321747134192502</v>
      </c>
      <c r="BZ11" s="17">
        <v>0.21258180161566001</v>
      </c>
      <c r="CA11" s="17">
        <v>0.16110456465499201</v>
      </c>
      <c r="CB11" s="17">
        <v>0.10441689903206799</v>
      </c>
      <c r="CC11" s="17">
        <v>0.25470361683074699</v>
      </c>
    </row>
    <row r="12" spans="2:81" x14ac:dyDescent="0.35">
      <c r="B12" s="18" t="s">
        <v>102</v>
      </c>
      <c r="C12" s="17">
        <v>9.7687371703268605E-2</v>
      </c>
      <c r="D12" s="17">
        <v>0.115543134227722</v>
      </c>
      <c r="E12" s="17">
        <v>8.0740711124582698E-2</v>
      </c>
      <c r="F12" s="17"/>
      <c r="G12" s="17">
        <v>0.14867614893330999</v>
      </c>
      <c r="H12" s="17">
        <v>0.12116849419374601</v>
      </c>
      <c r="I12" s="17">
        <v>9.7454344843521903E-2</v>
      </c>
      <c r="J12" s="17">
        <v>7.2785670579122094E-2</v>
      </c>
      <c r="K12" s="17">
        <v>8.1169849919296197E-2</v>
      </c>
      <c r="L12" s="17">
        <v>7.6232528896596402E-2</v>
      </c>
      <c r="M12" s="17"/>
      <c r="N12" s="17">
        <v>9.0763451051793495E-2</v>
      </c>
      <c r="O12" s="17">
        <v>0.106081421579417</v>
      </c>
      <c r="P12" s="17">
        <v>0.10239799428948899</v>
      </c>
      <c r="Q12" s="17">
        <v>9.0586776646519998E-2</v>
      </c>
      <c r="R12" s="17"/>
      <c r="S12" s="17">
        <v>0.109755451200045</v>
      </c>
      <c r="T12" s="17">
        <v>9.84931804598463E-2</v>
      </c>
      <c r="U12" s="17">
        <v>8.6665767809543298E-2</v>
      </c>
      <c r="V12" s="17">
        <v>0.120102434734926</v>
      </c>
      <c r="W12" s="17">
        <v>0.10422157763918</v>
      </c>
      <c r="X12" s="17">
        <v>0.105927356372317</v>
      </c>
      <c r="Y12" s="17">
        <v>6.3662343257135406E-2</v>
      </c>
      <c r="Z12" s="17">
        <v>0.13541734781475501</v>
      </c>
      <c r="AA12" s="17">
        <v>5.0287096749036503E-2</v>
      </c>
      <c r="AB12" s="17">
        <v>9.9827739317132305E-2</v>
      </c>
      <c r="AC12" s="17">
        <v>0.119380955463426</v>
      </c>
      <c r="AD12" s="17">
        <v>0.13171725484506799</v>
      </c>
      <c r="AE12" s="17"/>
      <c r="AF12" s="17">
        <v>9.6345649550878196E-2</v>
      </c>
      <c r="AG12" s="17">
        <v>0.103392735999621</v>
      </c>
      <c r="AH12" s="17">
        <v>0.115282281170821</v>
      </c>
      <c r="AI12" s="17">
        <v>0.123346442506662</v>
      </c>
      <c r="AJ12" s="17"/>
      <c r="AK12" s="17">
        <v>8.4184254598615199E-2</v>
      </c>
      <c r="AL12" s="17">
        <v>7.5842227760675202E-2</v>
      </c>
      <c r="AM12" s="17"/>
      <c r="AN12" s="17">
        <v>0.113029615845639</v>
      </c>
      <c r="AO12" s="17">
        <v>9.2284574916317294E-2</v>
      </c>
      <c r="AP12" s="17">
        <v>0.10024805093997401</v>
      </c>
      <c r="AQ12" s="17">
        <v>8.8057660800249904E-2</v>
      </c>
      <c r="AR12" s="17">
        <v>9.1538350828375595E-2</v>
      </c>
      <c r="AS12" s="17">
        <v>9.1253193080343395E-2</v>
      </c>
      <c r="AT12" s="17"/>
      <c r="AU12" s="17">
        <v>8.8353111798847001E-2</v>
      </c>
      <c r="AV12" s="17">
        <v>0.11088649590402599</v>
      </c>
      <c r="AW12" s="17"/>
      <c r="AX12" s="17">
        <v>7.8824724966371704E-2</v>
      </c>
      <c r="AY12" s="17">
        <v>0.102213859677866</v>
      </c>
      <c r="AZ12" s="17"/>
      <c r="BA12" s="17">
        <v>9.5274703336401395E-2</v>
      </c>
      <c r="BB12" s="17">
        <v>0.112770415541621</v>
      </c>
      <c r="BC12" s="17"/>
      <c r="BD12" s="17">
        <v>9.7692119827741203E-2</v>
      </c>
      <c r="BE12" s="17"/>
      <c r="BF12" s="17">
        <v>9.8725405075360498E-2</v>
      </c>
      <c r="BG12" s="17"/>
      <c r="BH12" s="17">
        <v>7.8314905966619705E-2</v>
      </c>
      <c r="BI12" s="17"/>
      <c r="BJ12" s="17">
        <v>0.11625373542098701</v>
      </c>
      <c r="BK12" s="17"/>
      <c r="BL12" s="17">
        <v>7.1697181068164306E-2</v>
      </c>
      <c r="BM12" s="17">
        <v>9.8952938368549501E-2</v>
      </c>
      <c r="BN12" s="17">
        <v>0.121839416617135</v>
      </c>
      <c r="BO12" s="17">
        <v>8.6961995849969997E-2</v>
      </c>
      <c r="BP12" s="17"/>
      <c r="BQ12" s="17">
        <v>7.9725655487596997E-2</v>
      </c>
      <c r="BR12" s="17">
        <v>0.121636710752722</v>
      </c>
      <c r="BS12" s="17">
        <v>0.13937889450885901</v>
      </c>
      <c r="BT12" s="17">
        <v>0.113380888675212</v>
      </c>
      <c r="BU12" s="17">
        <v>8.8283609645112698E-2</v>
      </c>
      <c r="BV12" s="17">
        <v>8.5123072049367796E-2</v>
      </c>
      <c r="BW12" s="17"/>
      <c r="BX12" s="17">
        <v>9.9826816587848297E-2</v>
      </c>
      <c r="BY12" s="17">
        <v>0.132184948415486</v>
      </c>
      <c r="BZ12" s="17">
        <v>0.112435832377452</v>
      </c>
      <c r="CA12" s="17">
        <v>0.100155776815574</v>
      </c>
      <c r="CB12" s="17">
        <v>7.3768698817848796E-2</v>
      </c>
      <c r="CC12" s="17">
        <v>6.2868089317883902E-2</v>
      </c>
    </row>
    <row r="13" spans="2:81" x14ac:dyDescent="0.35">
      <c r="B13" s="18" t="s">
        <v>103</v>
      </c>
      <c r="C13" s="19">
        <v>4.3926044306918301E-2</v>
      </c>
      <c r="D13" s="19">
        <v>5.9157713303560101E-2</v>
      </c>
      <c r="E13" s="19">
        <v>2.83322483694942E-2</v>
      </c>
      <c r="F13" s="19"/>
      <c r="G13" s="19">
        <v>4.78614329535786E-2</v>
      </c>
      <c r="H13" s="19">
        <v>4.22062799859158E-2</v>
      </c>
      <c r="I13" s="19">
        <v>3.9459874044227301E-2</v>
      </c>
      <c r="J13" s="19">
        <v>3.1525138331150497E-2</v>
      </c>
      <c r="K13" s="19">
        <v>5.2808586182265797E-2</v>
      </c>
      <c r="L13" s="19">
        <v>5.0455204753769203E-2</v>
      </c>
      <c r="M13" s="19"/>
      <c r="N13" s="19">
        <v>4.2634111452098201E-2</v>
      </c>
      <c r="O13" s="19">
        <v>3.5299808341032503E-2</v>
      </c>
      <c r="P13" s="19">
        <v>6.2983118766234303E-2</v>
      </c>
      <c r="Q13" s="19">
        <v>3.8218585158002402E-2</v>
      </c>
      <c r="R13" s="19"/>
      <c r="S13" s="19">
        <v>5.6228791782052298E-2</v>
      </c>
      <c r="T13" s="19">
        <v>4.4739652993539998E-2</v>
      </c>
      <c r="U13" s="19">
        <v>4.3941132274487697E-2</v>
      </c>
      <c r="V13" s="19">
        <v>3.4892522462346601E-2</v>
      </c>
      <c r="W13" s="19">
        <v>5.8788607496065202E-2</v>
      </c>
      <c r="X13" s="19">
        <v>4.0371834835304397E-2</v>
      </c>
      <c r="Y13" s="19">
        <v>6.6338542453374505E-2</v>
      </c>
      <c r="Z13" s="19">
        <v>2.5623278259205101E-2</v>
      </c>
      <c r="AA13" s="19">
        <v>3.3230731693340898E-2</v>
      </c>
      <c r="AB13" s="19">
        <v>4.2776365595483597E-2</v>
      </c>
      <c r="AC13" s="19">
        <v>1.8779103353486998E-2</v>
      </c>
      <c r="AD13" s="19">
        <v>3.5249446526309701E-2</v>
      </c>
      <c r="AE13" s="19"/>
      <c r="AF13" s="19">
        <v>4.6432416267436299E-2</v>
      </c>
      <c r="AG13" s="19">
        <v>4.8162033269581503E-2</v>
      </c>
      <c r="AH13" s="19">
        <v>2.7620338242649901E-2</v>
      </c>
      <c r="AI13" s="19">
        <v>2.5050167005549701E-2</v>
      </c>
      <c r="AJ13" s="19"/>
      <c r="AK13" s="19">
        <v>3.0606966862271798E-2</v>
      </c>
      <c r="AL13" s="19">
        <v>3.85532682143995E-2</v>
      </c>
      <c r="AM13" s="19"/>
      <c r="AN13" s="19">
        <v>5.9285931408230498E-2</v>
      </c>
      <c r="AO13" s="19">
        <v>3.9606635191931E-2</v>
      </c>
      <c r="AP13" s="19">
        <v>2.6486249429727399E-2</v>
      </c>
      <c r="AQ13" s="19">
        <v>3.78793440305457E-2</v>
      </c>
      <c r="AR13" s="19">
        <v>4.3395321377286702E-2</v>
      </c>
      <c r="AS13" s="19">
        <v>5.6677562149282303E-2</v>
      </c>
      <c r="AT13" s="19"/>
      <c r="AU13" s="19">
        <v>4.3866479601530603E-2</v>
      </c>
      <c r="AV13" s="19">
        <v>4.3872539201072702E-2</v>
      </c>
      <c r="AW13" s="19"/>
      <c r="AX13" s="19">
        <v>3.4323309197294503E-2</v>
      </c>
      <c r="AY13" s="19">
        <v>4.6230422139109197E-2</v>
      </c>
      <c r="AZ13" s="19"/>
      <c r="BA13" s="19">
        <v>4.2093581928419402E-2</v>
      </c>
      <c r="BB13" s="19">
        <v>5.1751497256379501E-2</v>
      </c>
      <c r="BC13" s="19"/>
      <c r="BD13" s="19">
        <v>4.6347231432517101E-2</v>
      </c>
      <c r="BE13" s="19"/>
      <c r="BF13" s="19">
        <v>4.9808067224978603E-2</v>
      </c>
      <c r="BG13" s="19"/>
      <c r="BH13" s="19">
        <v>3.6099290047036402E-2</v>
      </c>
      <c r="BI13" s="19"/>
      <c r="BJ13" s="19">
        <v>1.28685021473097E-2</v>
      </c>
      <c r="BK13" s="19"/>
      <c r="BL13" s="19">
        <v>5.4560813332170603E-2</v>
      </c>
      <c r="BM13" s="19">
        <v>4.7500722113950303E-2</v>
      </c>
      <c r="BN13" s="19">
        <v>5.3636344029206702E-2</v>
      </c>
      <c r="BO13" s="19">
        <v>2.3505797286075401E-2</v>
      </c>
      <c r="BP13" s="19"/>
      <c r="BQ13" s="19">
        <v>2.7584470822902801E-2</v>
      </c>
      <c r="BR13" s="19">
        <v>7.0802456414620393E-2</v>
      </c>
      <c r="BS13" s="19">
        <v>7.2297783159207096E-2</v>
      </c>
      <c r="BT13" s="19">
        <v>5.8051278503417202E-2</v>
      </c>
      <c r="BU13" s="19">
        <v>3.5998255135063599E-2</v>
      </c>
      <c r="BV13" s="19">
        <v>2.5021366967984002E-2</v>
      </c>
      <c r="BW13" s="19"/>
      <c r="BX13" s="19">
        <v>2.99726934920891E-2</v>
      </c>
      <c r="BY13" s="19">
        <v>6.6079683450853105E-2</v>
      </c>
      <c r="BZ13" s="19">
        <v>6.7306078818929804E-2</v>
      </c>
      <c r="CA13" s="19">
        <v>4.1298129602758797E-2</v>
      </c>
      <c r="CB13" s="19">
        <v>3.10022951925393E-2</v>
      </c>
      <c r="CC13" s="19">
        <v>3.1792983225337502E-2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C18"/>
  <sheetViews>
    <sheetView showGridLines="0" workbookViewId="0">
      <pane xSplit="2" topLeftCell="BB1" activePane="topRight" state="frozen"/>
      <selection pane="topRight" activeCell="BF12" sqref="BF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147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57</v>
      </c>
      <c r="C9" s="17">
        <v>0.30423728909596698</v>
      </c>
      <c r="D9" s="17">
        <v>0.31148801660529801</v>
      </c>
      <c r="E9" s="17">
        <v>0.29772780945363803</v>
      </c>
      <c r="F9" s="17"/>
      <c r="G9" s="17">
        <v>0.142839779649997</v>
      </c>
      <c r="H9" s="17">
        <v>0.22744221892849101</v>
      </c>
      <c r="I9" s="17">
        <v>0.29090937896827601</v>
      </c>
      <c r="J9" s="17">
        <v>0.30014122919189901</v>
      </c>
      <c r="K9" s="17">
        <v>0.38157772799973699</v>
      </c>
      <c r="L9" s="17">
        <v>0.43609022767036898</v>
      </c>
      <c r="M9" s="17"/>
      <c r="N9" s="17">
        <v>0.207141580392566</v>
      </c>
      <c r="O9" s="17">
        <v>0.28762568334909999</v>
      </c>
      <c r="P9" s="17">
        <v>0.37810800077483397</v>
      </c>
      <c r="Q9" s="17">
        <v>0.36236900425691798</v>
      </c>
      <c r="R9" s="17"/>
      <c r="S9" s="17">
        <v>0.23403105790638801</v>
      </c>
      <c r="T9" s="17">
        <v>0.303022281750221</v>
      </c>
      <c r="U9" s="17">
        <v>0.32082070221598302</v>
      </c>
      <c r="V9" s="17">
        <v>0.33387530518063802</v>
      </c>
      <c r="W9" s="17">
        <v>0.31418232101378901</v>
      </c>
      <c r="X9" s="17">
        <v>0.30209690777311399</v>
      </c>
      <c r="Y9" s="17">
        <v>0.35920509577994902</v>
      </c>
      <c r="Z9" s="17">
        <v>0.38666862076121</v>
      </c>
      <c r="AA9" s="17">
        <v>0.32120358746928201</v>
      </c>
      <c r="AB9" s="17">
        <v>0.26549257453334302</v>
      </c>
      <c r="AC9" s="17">
        <v>0.31996707577969502</v>
      </c>
      <c r="AD9" s="17">
        <v>0.25848396993613798</v>
      </c>
      <c r="AE9" s="17"/>
      <c r="AF9" s="17">
        <v>0.31353278835059001</v>
      </c>
      <c r="AG9" s="17">
        <v>0.288683946871166</v>
      </c>
      <c r="AH9" s="17">
        <v>0.35906656608399601</v>
      </c>
      <c r="AI9" s="17">
        <v>0.25649120227361399</v>
      </c>
      <c r="AJ9" s="17"/>
      <c r="AK9" s="17">
        <v>0.209075104545353</v>
      </c>
      <c r="AL9" s="17">
        <v>0.245210508271828</v>
      </c>
      <c r="AM9" s="17"/>
      <c r="AN9" s="17">
        <v>0.23955174039312499</v>
      </c>
      <c r="AO9" s="17">
        <v>0.33473343533500199</v>
      </c>
      <c r="AP9" s="17">
        <v>0.29898193250340999</v>
      </c>
      <c r="AQ9" s="17">
        <v>0.336736948225484</v>
      </c>
      <c r="AR9" s="17">
        <v>0.32199988074760399</v>
      </c>
      <c r="AS9" s="17">
        <v>0.32721779365312897</v>
      </c>
      <c r="AT9" s="17"/>
      <c r="AU9" s="17">
        <v>0.33917757020026501</v>
      </c>
      <c r="AV9" s="17">
        <v>0.25560491042327099</v>
      </c>
      <c r="AW9" s="17"/>
      <c r="AX9" s="17">
        <v>0.33995594915681498</v>
      </c>
      <c r="AY9" s="17">
        <v>0.29566584694952103</v>
      </c>
      <c r="AZ9" s="17"/>
      <c r="BA9" s="17">
        <v>0.326630661237299</v>
      </c>
      <c r="BB9" s="17">
        <v>0.18901104193628199</v>
      </c>
      <c r="BC9" s="17"/>
      <c r="BD9" s="17">
        <v>0.35224521115503199</v>
      </c>
      <c r="BE9" s="17"/>
      <c r="BF9" s="17">
        <v>0.37974810270158699</v>
      </c>
      <c r="BG9" s="17"/>
      <c r="BH9" s="17">
        <v>0.28140661168853398</v>
      </c>
      <c r="BI9" s="17"/>
      <c r="BJ9" s="17">
        <v>0.35708532245633301</v>
      </c>
      <c r="BK9" s="17"/>
      <c r="BL9" s="17">
        <v>0.32403409348844903</v>
      </c>
      <c r="BM9" s="17">
        <v>0.306829499856064</v>
      </c>
      <c r="BN9" s="17">
        <v>0.38856124076729998</v>
      </c>
      <c r="BO9" s="17">
        <v>0.20028484073385</v>
      </c>
      <c r="BP9" s="17"/>
      <c r="BQ9" s="17">
        <v>0.20745264967472701</v>
      </c>
      <c r="BR9" s="17">
        <v>0.40885363352434201</v>
      </c>
      <c r="BS9" s="17">
        <v>0.57982536288575004</v>
      </c>
      <c r="BT9" s="17">
        <v>0.23079938236344399</v>
      </c>
      <c r="BU9" s="17">
        <v>0.17773157216897101</v>
      </c>
      <c r="BV9" s="17">
        <v>0.27499749121950701</v>
      </c>
      <c r="BW9" s="17"/>
      <c r="BX9" s="17">
        <v>0.14616977681865001</v>
      </c>
      <c r="BY9" s="17">
        <v>0.33260165196849101</v>
      </c>
      <c r="BZ9" s="17">
        <v>0.59165690319880304</v>
      </c>
      <c r="CA9" s="17">
        <v>0.218350135812588</v>
      </c>
      <c r="CB9" s="17">
        <v>0.13922166353287399</v>
      </c>
      <c r="CC9" s="17">
        <v>0.31227662801244199</v>
      </c>
    </row>
    <row r="10" spans="2:81" x14ac:dyDescent="0.35">
      <c r="B10" s="18" t="s">
        <v>58</v>
      </c>
      <c r="C10" s="17">
        <v>0.33436739016343298</v>
      </c>
      <c r="D10" s="17">
        <v>0.333368462417727</v>
      </c>
      <c r="E10" s="17">
        <v>0.33547159130981402</v>
      </c>
      <c r="F10" s="17"/>
      <c r="G10" s="17">
        <v>0.31582639981841298</v>
      </c>
      <c r="H10" s="17">
        <v>0.32615447731468999</v>
      </c>
      <c r="I10" s="17">
        <v>0.31936555883822598</v>
      </c>
      <c r="J10" s="17">
        <v>0.37233901916328999</v>
      </c>
      <c r="K10" s="17">
        <v>0.33804147436575899</v>
      </c>
      <c r="L10" s="17">
        <v>0.33228389126430102</v>
      </c>
      <c r="M10" s="17"/>
      <c r="N10" s="17">
        <v>0.33447952945610199</v>
      </c>
      <c r="O10" s="17">
        <v>0.34137840354678201</v>
      </c>
      <c r="P10" s="17">
        <v>0.32235246581666099</v>
      </c>
      <c r="Q10" s="17">
        <v>0.33799644262186002</v>
      </c>
      <c r="R10" s="17"/>
      <c r="S10" s="17">
        <v>0.29870936281162902</v>
      </c>
      <c r="T10" s="17">
        <v>0.37058597432509599</v>
      </c>
      <c r="U10" s="17">
        <v>0.33519003808219799</v>
      </c>
      <c r="V10" s="17">
        <v>0.32128037642917301</v>
      </c>
      <c r="W10" s="17">
        <v>0.32499455284991102</v>
      </c>
      <c r="X10" s="17">
        <v>0.33754172338741001</v>
      </c>
      <c r="Y10" s="17">
        <v>0.29659088697547697</v>
      </c>
      <c r="Z10" s="17">
        <v>0.30569981460090301</v>
      </c>
      <c r="AA10" s="17">
        <v>0.347735592364665</v>
      </c>
      <c r="AB10" s="17">
        <v>0.36646990393603901</v>
      </c>
      <c r="AC10" s="17">
        <v>0.39529445555777598</v>
      </c>
      <c r="AD10" s="17">
        <v>0.28532812207020097</v>
      </c>
      <c r="AE10" s="17"/>
      <c r="AF10" s="17">
        <v>0.33410630546189202</v>
      </c>
      <c r="AG10" s="17">
        <v>0.35318193330970199</v>
      </c>
      <c r="AH10" s="17">
        <v>0.37825546532867099</v>
      </c>
      <c r="AI10" s="17">
        <v>0.27432124617278603</v>
      </c>
      <c r="AJ10" s="17"/>
      <c r="AK10" s="17">
        <v>0.31336228786252901</v>
      </c>
      <c r="AL10" s="17">
        <v>0.377651932905475</v>
      </c>
      <c r="AM10" s="17"/>
      <c r="AN10" s="17">
        <v>0.29568923315913198</v>
      </c>
      <c r="AO10" s="17">
        <v>0.33636225840618</v>
      </c>
      <c r="AP10" s="17">
        <v>0.34388704743672799</v>
      </c>
      <c r="AQ10" s="17">
        <v>0.34714235657894699</v>
      </c>
      <c r="AR10" s="17">
        <v>0.36724971401029799</v>
      </c>
      <c r="AS10" s="17">
        <v>0.37518699817641299</v>
      </c>
      <c r="AT10" s="17"/>
      <c r="AU10" s="17">
        <v>0.33710221701288001</v>
      </c>
      <c r="AV10" s="17">
        <v>0.33295989502583601</v>
      </c>
      <c r="AW10" s="17"/>
      <c r="AX10" s="17">
        <v>0.33088332403738402</v>
      </c>
      <c r="AY10" s="17">
        <v>0.33520346495411601</v>
      </c>
      <c r="AZ10" s="17"/>
      <c r="BA10" s="17">
        <v>0.33453597119802603</v>
      </c>
      <c r="BB10" s="17">
        <v>0.332302885903833</v>
      </c>
      <c r="BC10" s="17"/>
      <c r="BD10" s="17">
        <v>0.33081321518662599</v>
      </c>
      <c r="BE10" s="17"/>
      <c r="BF10" s="17">
        <v>0.33711561339636498</v>
      </c>
      <c r="BG10" s="17"/>
      <c r="BH10" s="17">
        <v>0.36388683263840899</v>
      </c>
      <c r="BI10" s="17"/>
      <c r="BJ10" s="17">
        <v>0.37001212634396602</v>
      </c>
      <c r="BK10" s="17"/>
      <c r="BL10" s="17">
        <v>0.268130169046773</v>
      </c>
      <c r="BM10" s="17">
        <v>0.34408502213997799</v>
      </c>
      <c r="BN10" s="17">
        <v>0.35529422316877202</v>
      </c>
      <c r="BO10" s="17">
        <v>0.343458781792229</v>
      </c>
      <c r="BP10" s="17"/>
      <c r="BQ10" s="17">
        <v>0.32363207754875001</v>
      </c>
      <c r="BR10" s="17">
        <v>0.36044466355516802</v>
      </c>
      <c r="BS10" s="17">
        <v>0.28359003506466601</v>
      </c>
      <c r="BT10" s="17">
        <v>0.33633885287432702</v>
      </c>
      <c r="BU10" s="17">
        <v>0.33151705433011502</v>
      </c>
      <c r="BV10" s="17">
        <v>0.369938059084852</v>
      </c>
      <c r="BW10" s="17"/>
      <c r="BX10" s="17">
        <v>0.31370510040809102</v>
      </c>
      <c r="BY10" s="17">
        <v>0.38665691873441799</v>
      </c>
      <c r="BZ10" s="17">
        <v>0.28127419747020899</v>
      </c>
      <c r="CA10" s="17">
        <v>0.32597865648526297</v>
      </c>
      <c r="CB10" s="17">
        <v>0.27170219285305403</v>
      </c>
      <c r="CC10" s="17">
        <v>0.35986104889633402</v>
      </c>
    </row>
    <row r="11" spans="2:81" x14ac:dyDescent="0.35">
      <c r="B11" s="18" t="s">
        <v>59</v>
      </c>
      <c r="C11" s="17">
        <v>0.17813007837898701</v>
      </c>
      <c r="D11" s="17">
        <v>0.16308286648591799</v>
      </c>
      <c r="E11" s="17">
        <v>0.19370094922366601</v>
      </c>
      <c r="F11" s="17"/>
      <c r="G11" s="17">
        <v>0.198610463536843</v>
      </c>
      <c r="H11" s="17">
        <v>0.19496684211720899</v>
      </c>
      <c r="I11" s="17">
        <v>0.176866465118074</v>
      </c>
      <c r="J11" s="17">
        <v>0.191944354269767</v>
      </c>
      <c r="K11" s="17">
        <v>0.17063342406034299</v>
      </c>
      <c r="L11" s="17">
        <v>0.14569102571513301</v>
      </c>
      <c r="M11" s="17"/>
      <c r="N11" s="17">
        <v>0.22097725684981701</v>
      </c>
      <c r="O11" s="17">
        <v>0.18572692952530601</v>
      </c>
      <c r="P11" s="17">
        <v>0.142148270298674</v>
      </c>
      <c r="Q11" s="17">
        <v>0.15421367722392901</v>
      </c>
      <c r="R11" s="17"/>
      <c r="S11" s="17">
        <v>0.179377553196437</v>
      </c>
      <c r="T11" s="17">
        <v>0.168206634368992</v>
      </c>
      <c r="U11" s="17">
        <v>0.16480476038049699</v>
      </c>
      <c r="V11" s="17">
        <v>0.19339278117571701</v>
      </c>
      <c r="W11" s="17">
        <v>0.20061816963826601</v>
      </c>
      <c r="X11" s="17">
        <v>0.18407842452235401</v>
      </c>
      <c r="Y11" s="17">
        <v>0.17531643167382799</v>
      </c>
      <c r="Z11" s="17">
        <v>0.13045899899416699</v>
      </c>
      <c r="AA11" s="17">
        <v>0.156338781741126</v>
      </c>
      <c r="AB11" s="17">
        <v>0.20053168671541199</v>
      </c>
      <c r="AC11" s="17">
        <v>0.16347204077119501</v>
      </c>
      <c r="AD11" s="17">
        <v>0.242937149767536</v>
      </c>
      <c r="AE11" s="17"/>
      <c r="AF11" s="17">
        <v>0.17300377780778001</v>
      </c>
      <c r="AG11" s="17">
        <v>0.18243615911067501</v>
      </c>
      <c r="AH11" s="17">
        <v>0.12288405365713399</v>
      </c>
      <c r="AI11" s="17">
        <v>0.263593169868934</v>
      </c>
      <c r="AJ11" s="17"/>
      <c r="AK11" s="17">
        <v>0.22690390345094</v>
      </c>
      <c r="AL11" s="17">
        <v>0.183681437202456</v>
      </c>
      <c r="AM11" s="17"/>
      <c r="AN11" s="17">
        <v>0.17665057423306399</v>
      </c>
      <c r="AO11" s="17">
        <v>0.16779702900043</v>
      </c>
      <c r="AP11" s="17">
        <v>0.191023603147011</v>
      </c>
      <c r="AQ11" s="17">
        <v>0.18589609318238801</v>
      </c>
      <c r="AR11" s="17">
        <v>0.17618051833885101</v>
      </c>
      <c r="AS11" s="17">
        <v>0.18580197277784899</v>
      </c>
      <c r="AT11" s="17"/>
      <c r="AU11" s="17">
        <v>0.15729819237374701</v>
      </c>
      <c r="AV11" s="17">
        <v>0.20499325046651101</v>
      </c>
      <c r="AW11" s="17"/>
      <c r="AX11" s="17">
        <v>0.16158773344253</v>
      </c>
      <c r="AY11" s="17">
        <v>0.18209976123797</v>
      </c>
      <c r="AZ11" s="17"/>
      <c r="BA11" s="17">
        <v>0.17712649412963699</v>
      </c>
      <c r="BB11" s="17">
        <v>0.179399057017257</v>
      </c>
      <c r="BC11" s="17"/>
      <c r="BD11" s="17">
        <v>0.156596798075674</v>
      </c>
      <c r="BE11" s="17"/>
      <c r="BF11" s="17">
        <v>0.13885170877866601</v>
      </c>
      <c r="BG11" s="17"/>
      <c r="BH11" s="17">
        <v>0.17841536695805399</v>
      </c>
      <c r="BI11" s="17"/>
      <c r="BJ11" s="17">
        <v>0.14345580938143401</v>
      </c>
      <c r="BK11" s="17"/>
      <c r="BL11" s="17">
        <v>0.199201347087339</v>
      </c>
      <c r="BM11" s="17">
        <v>0.139677186830756</v>
      </c>
      <c r="BN11" s="17">
        <v>0.15068709874544101</v>
      </c>
      <c r="BO11" s="17">
        <v>0.23265463665014499</v>
      </c>
      <c r="BP11" s="17"/>
      <c r="BQ11" s="17">
        <v>0.21470568706370299</v>
      </c>
      <c r="BR11" s="17">
        <v>0.113697632197161</v>
      </c>
      <c r="BS11" s="17">
        <v>6.8570896895211397E-2</v>
      </c>
      <c r="BT11" s="17">
        <v>0.21271291502848699</v>
      </c>
      <c r="BU11" s="17">
        <v>0.23699838759160899</v>
      </c>
      <c r="BV11" s="17">
        <v>0.20986191579159599</v>
      </c>
      <c r="BW11" s="17"/>
      <c r="BX11" s="17">
        <v>0.2453419278691</v>
      </c>
      <c r="BY11" s="17">
        <v>0.12927428212328401</v>
      </c>
      <c r="BZ11" s="17">
        <v>6.6436488261275406E-2</v>
      </c>
      <c r="CA11" s="17">
        <v>0.20848553716104801</v>
      </c>
      <c r="CB11" s="17">
        <v>0.24282339324466601</v>
      </c>
      <c r="CC11" s="17">
        <v>0.22095889048369899</v>
      </c>
    </row>
    <row r="12" spans="2:81" x14ac:dyDescent="0.35">
      <c r="B12" s="18" t="s">
        <v>102</v>
      </c>
      <c r="C12" s="17">
        <v>0.13464262922012901</v>
      </c>
      <c r="D12" s="17">
        <v>0.134254732468476</v>
      </c>
      <c r="E12" s="17">
        <v>0.134766351896459</v>
      </c>
      <c r="F12" s="17"/>
      <c r="G12" s="17">
        <v>0.25048029419044898</v>
      </c>
      <c r="H12" s="17">
        <v>0.17686352652512799</v>
      </c>
      <c r="I12" s="17">
        <v>0.15426296001124601</v>
      </c>
      <c r="J12" s="17">
        <v>0.105833333582662</v>
      </c>
      <c r="K12" s="17">
        <v>8.0336205621435203E-2</v>
      </c>
      <c r="L12" s="17">
        <v>6.7275156877210196E-2</v>
      </c>
      <c r="M12" s="17"/>
      <c r="N12" s="17">
        <v>0.16936323424178101</v>
      </c>
      <c r="O12" s="17">
        <v>0.151399767395822</v>
      </c>
      <c r="P12" s="17">
        <v>0.114589284194505</v>
      </c>
      <c r="Q12" s="17">
        <v>9.6501869770383705E-2</v>
      </c>
      <c r="R12" s="17"/>
      <c r="S12" s="17">
        <v>0.19482498749025801</v>
      </c>
      <c r="T12" s="17">
        <v>0.13377060727477399</v>
      </c>
      <c r="U12" s="17">
        <v>0.13105572254961201</v>
      </c>
      <c r="V12" s="17">
        <v>0.113458376127821</v>
      </c>
      <c r="W12" s="17">
        <v>0.11236685434817301</v>
      </c>
      <c r="X12" s="17">
        <v>0.14433981436628099</v>
      </c>
      <c r="Y12" s="17">
        <v>0.131274843940826</v>
      </c>
      <c r="Z12" s="17">
        <v>0.14224875302280901</v>
      </c>
      <c r="AA12" s="17">
        <v>0.12090745450479699</v>
      </c>
      <c r="AB12" s="17">
        <v>0.112227431255203</v>
      </c>
      <c r="AC12" s="17">
        <v>6.8450106666473901E-2</v>
      </c>
      <c r="AD12" s="17">
        <v>0.18036412929944801</v>
      </c>
      <c r="AE12" s="17"/>
      <c r="AF12" s="17">
        <v>0.13349619439332899</v>
      </c>
      <c r="AG12" s="17">
        <v>0.11128463110909299</v>
      </c>
      <c r="AH12" s="17">
        <v>8.1764826390149106E-2</v>
      </c>
      <c r="AI12" s="17">
        <v>0.172865811937228</v>
      </c>
      <c r="AJ12" s="17"/>
      <c r="AK12" s="17">
        <v>0.18989602858472401</v>
      </c>
      <c r="AL12" s="17">
        <v>0.14454522167723699</v>
      </c>
      <c r="AM12" s="17"/>
      <c r="AN12" s="17">
        <v>0.19995683062473699</v>
      </c>
      <c r="AO12" s="17">
        <v>0.120377154016881</v>
      </c>
      <c r="AP12" s="17">
        <v>0.135884387146191</v>
      </c>
      <c r="AQ12" s="17">
        <v>0.10814026603140001</v>
      </c>
      <c r="AR12" s="17">
        <v>9.4695612811800098E-2</v>
      </c>
      <c r="AS12" s="17">
        <v>5.9070382523774598E-2</v>
      </c>
      <c r="AT12" s="17"/>
      <c r="AU12" s="17">
        <v>0.117258017016571</v>
      </c>
      <c r="AV12" s="17">
        <v>0.15882139796612199</v>
      </c>
      <c r="AW12" s="17"/>
      <c r="AX12" s="17">
        <v>0.109255787415272</v>
      </c>
      <c r="AY12" s="17">
        <v>0.14073473473138401</v>
      </c>
      <c r="AZ12" s="17"/>
      <c r="BA12" s="17">
        <v>0.119774898183409</v>
      </c>
      <c r="BB12" s="17">
        <v>0.21488149624959099</v>
      </c>
      <c r="BC12" s="17"/>
      <c r="BD12" s="17">
        <v>0.109961979985884</v>
      </c>
      <c r="BE12" s="17"/>
      <c r="BF12" s="17">
        <v>9.9011115247101697E-2</v>
      </c>
      <c r="BG12" s="17"/>
      <c r="BH12" s="17">
        <v>0.111675764297495</v>
      </c>
      <c r="BI12" s="17"/>
      <c r="BJ12" s="17">
        <v>6.1269016791774399E-2</v>
      </c>
      <c r="BK12" s="17"/>
      <c r="BL12" s="17">
        <v>0.15370931711747601</v>
      </c>
      <c r="BM12" s="17">
        <v>0.13051828147415401</v>
      </c>
      <c r="BN12" s="17">
        <v>8.1215268190354697E-2</v>
      </c>
      <c r="BO12" s="17">
        <v>0.18345282955914899</v>
      </c>
      <c r="BP12" s="17"/>
      <c r="BQ12" s="17">
        <v>0.18615539772670001</v>
      </c>
      <c r="BR12" s="17">
        <v>8.2011224287848003E-2</v>
      </c>
      <c r="BS12" s="17">
        <v>5.3165548089934303E-2</v>
      </c>
      <c r="BT12" s="17">
        <v>0.15968572605440001</v>
      </c>
      <c r="BU12" s="17">
        <v>0.17381607079872799</v>
      </c>
      <c r="BV12" s="17">
        <v>0.1183639736565</v>
      </c>
      <c r="BW12" s="17"/>
      <c r="BX12" s="17">
        <v>0.214523242001605</v>
      </c>
      <c r="BY12" s="17">
        <v>0.110206071493232</v>
      </c>
      <c r="BZ12" s="17">
        <v>4.9139251372073797E-2</v>
      </c>
      <c r="CA12" s="17">
        <v>0.181320041377842</v>
      </c>
      <c r="CB12" s="17">
        <v>0.22774072449101701</v>
      </c>
      <c r="CC12" s="17">
        <v>9.6934081767688293E-2</v>
      </c>
    </row>
    <row r="13" spans="2:81" x14ac:dyDescent="0.35">
      <c r="B13" s="18" t="s">
        <v>103</v>
      </c>
      <c r="C13" s="19">
        <v>4.8622613141483501E-2</v>
      </c>
      <c r="D13" s="19">
        <v>5.7805922022581599E-2</v>
      </c>
      <c r="E13" s="19">
        <v>3.8333298116422998E-2</v>
      </c>
      <c r="F13" s="19"/>
      <c r="G13" s="19">
        <v>9.2243062804298503E-2</v>
      </c>
      <c r="H13" s="19">
        <v>7.4572935114482403E-2</v>
      </c>
      <c r="I13" s="19">
        <v>5.8595637064178203E-2</v>
      </c>
      <c r="J13" s="19">
        <v>2.9742063792381802E-2</v>
      </c>
      <c r="K13" s="19">
        <v>2.94111679527258E-2</v>
      </c>
      <c r="L13" s="19">
        <v>1.86596984729871E-2</v>
      </c>
      <c r="M13" s="19"/>
      <c r="N13" s="19">
        <v>6.8038399059733801E-2</v>
      </c>
      <c r="O13" s="19">
        <v>3.3869216182989298E-2</v>
      </c>
      <c r="P13" s="19">
        <v>4.2801978915326201E-2</v>
      </c>
      <c r="Q13" s="19">
        <v>4.8919006126909699E-2</v>
      </c>
      <c r="R13" s="19"/>
      <c r="S13" s="19">
        <v>9.3057038595287106E-2</v>
      </c>
      <c r="T13" s="19">
        <v>2.4414502280917599E-2</v>
      </c>
      <c r="U13" s="19">
        <v>4.8128776771709701E-2</v>
      </c>
      <c r="V13" s="19">
        <v>3.7993161086650601E-2</v>
      </c>
      <c r="W13" s="19">
        <v>4.7838102149860798E-2</v>
      </c>
      <c r="X13" s="19">
        <v>3.19431299508409E-2</v>
      </c>
      <c r="Y13" s="19">
        <v>3.7612741629920399E-2</v>
      </c>
      <c r="Z13" s="19">
        <v>3.49238126209108E-2</v>
      </c>
      <c r="AA13" s="19">
        <v>5.3814583920130402E-2</v>
      </c>
      <c r="AB13" s="19">
        <v>5.5278403560002298E-2</v>
      </c>
      <c r="AC13" s="19">
        <v>5.28163212248609E-2</v>
      </c>
      <c r="AD13" s="19">
        <v>3.2886628926677798E-2</v>
      </c>
      <c r="AE13" s="19"/>
      <c r="AF13" s="19">
        <v>4.5860933986408801E-2</v>
      </c>
      <c r="AG13" s="19">
        <v>6.4413329599363106E-2</v>
      </c>
      <c r="AH13" s="19">
        <v>5.8029088540050802E-2</v>
      </c>
      <c r="AI13" s="19">
        <v>3.2728569747438603E-2</v>
      </c>
      <c r="AJ13" s="19"/>
      <c r="AK13" s="19">
        <v>6.0762675556453601E-2</v>
      </c>
      <c r="AL13" s="19">
        <v>4.8910899943003197E-2</v>
      </c>
      <c r="AM13" s="19"/>
      <c r="AN13" s="19">
        <v>8.8151621589941206E-2</v>
      </c>
      <c r="AO13" s="19">
        <v>4.0730123241506898E-2</v>
      </c>
      <c r="AP13" s="19">
        <v>3.02230297666609E-2</v>
      </c>
      <c r="AQ13" s="19">
        <v>2.2084335981782499E-2</v>
      </c>
      <c r="AR13" s="19">
        <v>3.9874274091446497E-2</v>
      </c>
      <c r="AS13" s="19">
        <v>5.2722852868834998E-2</v>
      </c>
      <c r="AT13" s="19"/>
      <c r="AU13" s="19">
        <v>4.9164003396536503E-2</v>
      </c>
      <c r="AV13" s="19">
        <v>4.7620546118259499E-2</v>
      </c>
      <c r="AW13" s="19"/>
      <c r="AX13" s="19">
        <v>5.8317205947998899E-2</v>
      </c>
      <c r="AY13" s="19">
        <v>4.6296192127009902E-2</v>
      </c>
      <c r="AZ13" s="19"/>
      <c r="BA13" s="19">
        <v>4.1931975251629901E-2</v>
      </c>
      <c r="BB13" s="19">
        <v>8.4405518893037504E-2</v>
      </c>
      <c r="BC13" s="19"/>
      <c r="BD13" s="19">
        <v>5.0382795596783499E-2</v>
      </c>
      <c r="BE13" s="19"/>
      <c r="BF13" s="19">
        <v>4.5273459876280897E-2</v>
      </c>
      <c r="BG13" s="19"/>
      <c r="BH13" s="19">
        <v>6.4615424417508005E-2</v>
      </c>
      <c r="BI13" s="19"/>
      <c r="BJ13" s="19">
        <v>6.8177725026493205E-2</v>
      </c>
      <c r="BK13" s="19"/>
      <c r="BL13" s="19">
        <v>5.4925073259963597E-2</v>
      </c>
      <c r="BM13" s="19">
        <v>7.8890009699047997E-2</v>
      </c>
      <c r="BN13" s="19">
        <v>2.42421691281321E-2</v>
      </c>
      <c r="BO13" s="19">
        <v>4.0148911264627503E-2</v>
      </c>
      <c r="BP13" s="19"/>
      <c r="BQ13" s="19">
        <v>6.8054187986119702E-2</v>
      </c>
      <c r="BR13" s="19">
        <v>3.4992846435481402E-2</v>
      </c>
      <c r="BS13" s="19">
        <v>1.4848157064438899E-2</v>
      </c>
      <c r="BT13" s="19">
        <v>6.0463123679342597E-2</v>
      </c>
      <c r="BU13" s="19">
        <v>7.9936915110575907E-2</v>
      </c>
      <c r="BV13" s="19">
        <v>2.6838560247546099E-2</v>
      </c>
      <c r="BW13" s="19"/>
      <c r="BX13" s="19">
        <v>8.0259952902553694E-2</v>
      </c>
      <c r="BY13" s="19">
        <v>4.1261075680574799E-2</v>
      </c>
      <c r="BZ13" s="19">
        <v>1.1493159697638901E-2</v>
      </c>
      <c r="CA13" s="19">
        <v>6.5865629163258901E-2</v>
      </c>
      <c r="CB13" s="19">
        <v>0.11851202587838899</v>
      </c>
      <c r="CC13" s="19">
        <v>9.9693508398368495E-3</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CC18"/>
  <sheetViews>
    <sheetView showGridLines="0" workbookViewId="0">
      <pane xSplit="2" topLeftCell="BD1" activePane="topRight" state="frozen"/>
      <selection pane="topRight" activeCell="BM12" sqref="BM12"/>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148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57</v>
      </c>
      <c r="C9" s="17">
        <v>0.16395738408268901</v>
      </c>
      <c r="D9" s="17">
        <v>0.15756345735014701</v>
      </c>
      <c r="E9" s="17">
        <v>0.16843394726104</v>
      </c>
      <c r="F9" s="17"/>
      <c r="G9" s="17">
        <v>0.122750842373515</v>
      </c>
      <c r="H9" s="17">
        <v>0.17038828966001501</v>
      </c>
      <c r="I9" s="17">
        <v>0.148717792650396</v>
      </c>
      <c r="J9" s="17">
        <v>0.144106687476767</v>
      </c>
      <c r="K9" s="17">
        <v>0.181496433388037</v>
      </c>
      <c r="L9" s="17">
        <v>0.20281352651607601</v>
      </c>
      <c r="M9" s="17"/>
      <c r="N9" s="17">
        <v>0.12814811412032301</v>
      </c>
      <c r="O9" s="17">
        <v>0.131728198772361</v>
      </c>
      <c r="P9" s="17">
        <v>0.205498837181917</v>
      </c>
      <c r="Q9" s="17">
        <v>0.19828340601792399</v>
      </c>
      <c r="R9" s="17"/>
      <c r="S9" s="17">
        <v>0.120661168943424</v>
      </c>
      <c r="T9" s="17">
        <v>0.15650438405855499</v>
      </c>
      <c r="U9" s="17">
        <v>0.16755577306106201</v>
      </c>
      <c r="V9" s="17">
        <v>0.1950098639767</v>
      </c>
      <c r="W9" s="17">
        <v>0.15221370460855199</v>
      </c>
      <c r="X9" s="17">
        <v>0.16739355264435299</v>
      </c>
      <c r="Y9" s="17">
        <v>0.20368833368453301</v>
      </c>
      <c r="Z9" s="17">
        <v>0.197910709758498</v>
      </c>
      <c r="AA9" s="17">
        <v>0.17912401413228499</v>
      </c>
      <c r="AB9" s="17">
        <v>0.13524705723251201</v>
      </c>
      <c r="AC9" s="17">
        <v>0.16165696680833599</v>
      </c>
      <c r="AD9" s="17">
        <v>0.19574894787295799</v>
      </c>
      <c r="AE9" s="17"/>
      <c r="AF9" s="17">
        <v>0.166532798129681</v>
      </c>
      <c r="AG9" s="17">
        <v>0.138405360851756</v>
      </c>
      <c r="AH9" s="17">
        <v>0.16830979734166099</v>
      </c>
      <c r="AI9" s="17">
        <v>0.23010741933096501</v>
      </c>
      <c r="AJ9" s="17"/>
      <c r="AK9" s="17">
        <v>0.13573574101695901</v>
      </c>
      <c r="AL9" s="17">
        <v>0.15180386263873499</v>
      </c>
      <c r="AM9" s="17"/>
      <c r="AN9" s="17">
        <v>0.16407303699546</v>
      </c>
      <c r="AO9" s="17">
        <v>0.15421097283012999</v>
      </c>
      <c r="AP9" s="17">
        <v>0.13721364892926899</v>
      </c>
      <c r="AQ9" s="17">
        <v>0.182901690196349</v>
      </c>
      <c r="AR9" s="17">
        <v>0.18506532078926699</v>
      </c>
      <c r="AS9" s="17">
        <v>0.168525945252851</v>
      </c>
      <c r="AT9" s="17"/>
      <c r="AU9" s="17">
        <v>0.17926563261066</v>
      </c>
      <c r="AV9" s="17">
        <v>0.14243201994924101</v>
      </c>
      <c r="AW9" s="17"/>
      <c r="AX9" s="17">
        <v>0.22042913679263501</v>
      </c>
      <c r="AY9" s="17">
        <v>0.150405801788249</v>
      </c>
      <c r="AZ9" s="17"/>
      <c r="BA9" s="17">
        <v>0.16666522011004201</v>
      </c>
      <c r="BB9" s="17">
        <v>0.147922726743837</v>
      </c>
      <c r="BC9" s="17"/>
      <c r="BD9" s="17">
        <v>0.177553926595789</v>
      </c>
      <c r="BE9" s="17"/>
      <c r="BF9" s="17">
        <v>0.193969000095574</v>
      </c>
      <c r="BG9" s="17"/>
      <c r="BH9" s="17">
        <v>0.15613554686828199</v>
      </c>
      <c r="BI9" s="17"/>
      <c r="BJ9" s="17">
        <v>0.175172478902554</v>
      </c>
      <c r="BK9" s="17"/>
      <c r="BL9" s="17">
        <v>0.19897641529212501</v>
      </c>
      <c r="BM9" s="17">
        <v>0.167623326389816</v>
      </c>
      <c r="BN9" s="17">
        <v>0.18123005286409299</v>
      </c>
      <c r="BO9" s="17">
        <v>0.12037877491761401</v>
      </c>
      <c r="BP9" s="17"/>
      <c r="BQ9" s="17">
        <v>0.12968935576535601</v>
      </c>
      <c r="BR9" s="17">
        <v>0.15791161488825201</v>
      </c>
      <c r="BS9" s="17">
        <v>0.27540717282139499</v>
      </c>
      <c r="BT9" s="17">
        <v>0.139569576634759</v>
      </c>
      <c r="BU9" s="17">
        <v>0.14364769350581399</v>
      </c>
      <c r="BV9" s="17">
        <v>0.167251026904607</v>
      </c>
      <c r="BW9" s="17"/>
      <c r="BX9" s="17">
        <v>0.107911451491518</v>
      </c>
      <c r="BY9" s="17">
        <v>0.14145560161319201</v>
      </c>
      <c r="BZ9" s="17">
        <v>0.24721351053285601</v>
      </c>
      <c r="CA9" s="17">
        <v>0.15228773559158601</v>
      </c>
      <c r="CB9" s="17">
        <v>0.16101131169806099</v>
      </c>
      <c r="CC9" s="17">
        <v>0.197274089797221</v>
      </c>
    </row>
    <row r="10" spans="2:81" x14ac:dyDescent="0.35">
      <c r="B10" s="18" t="s">
        <v>58</v>
      </c>
      <c r="C10" s="17">
        <v>0.356263242376196</v>
      </c>
      <c r="D10" s="17">
        <v>0.32843313769718602</v>
      </c>
      <c r="E10" s="17">
        <v>0.38375230351880202</v>
      </c>
      <c r="F10" s="17"/>
      <c r="G10" s="17">
        <v>0.34312732803381901</v>
      </c>
      <c r="H10" s="17">
        <v>0.30737087692411103</v>
      </c>
      <c r="I10" s="17">
        <v>0.38771247917540502</v>
      </c>
      <c r="J10" s="17">
        <v>0.36766168516012199</v>
      </c>
      <c r="K10" s="17">
        <v>0.38428811654399098</v>
      </c>
      <c r="L10" s="17">
        <v>0.35110608952130101</v>
      </c>
      <c r="M10" s="17"/>
      <c r="N10" s="17">
        <v>0.32495707624506998</v>
      </c>
      <c r="O10" s="17">
        <v>0.39464907607664701</v>
      </c>
      <c r="P10" s="17">
        <v>0.347970888006645</v>
      </c>
      <c r="Q10" s="17">
        <v>0.35727795882275798</v>
      </c>
      <c r="R10" s="17"/>
      <c r="S10" s="17">
        <v>0.30362757521935702</v>
      </c>
      <c r="T10" s="17">
        <v>0.35912717993665699</v>
      </c>
      <c r="U10" s="17">
        <v>0.34428841328781101</v>
      </c>
      <c r="V10" s="17">
        <v>0.31689240742965102</v>
      </c>
      <c r="W10" s="17">
        <v>0.35962499253649799</v>
      </c>
      <c r="X10" s="17">
        <v>0.35689939279400501</v>
      </c>
      <c r="Y10" s="17">
        <v>0.368647018403083</v>
      </c>
      <c r="Z10" s="17">
        <v>0.36853682247776298</v>
      </c>
      <c r="AA10" s="17">
        <v>0.38222086638356201</v>
      </c>
      <c r="AB10" s="17">
        <v>0.39697839534124102</v>
      </c>
      <c r="AC10" s="17">
        <v>0.37089715970875797</v>
      </c>
      <c r="AD10" s="17">
        <v>0.43866552656405899</v>
      </c>
      <c r="AE10" s="17"/>
      <c r="AF10" s="17">
        <v>0.352984517736598</v>
      </c>
      <c r="AG10" s="17">
        <v>0.39599447103212798</v>
      </c>
      <c r="AH10" s="17">
        <v>0.41061593210590402</v>
      </c>
      <c r="AI10" s="17">
        <v>0.43894172383978902</v>
      </c>
      <c r="AJ10" s="17"/>
      <c r="AK10" s="17">
        <v>0.27953787268373798</v>
      </c>
      <c r="AL10" s="17">
        <v>0.33413531299614202</v>
      </c>
      <c r="AM10" s="17"/>
      <c r="AN10" s="17">
        <v>0.310595153011124</v>
      </c>
      <c r="AO10" s="17">
        <v>0.35005650780379699</v>
      </c>
      <c r="AP10" s="17">
        <v>0.36763036204590699</v>
      </c>
      <c r="AQ10" s="17">
        <v>0.38962418536701499</v>
      </c>
      <c r="AR10" s="17">
        <v>0.40412118388687301</v>
      </c>
      <c r="AS10" s="17">
        <v>0.36328270374362098</v>
      </c>
      <c r="AT10" s="17"/>
      <c r="AU10" s="17">
        <v>0.354202987640233</v>
      </c>
      <c r="AV10" s="17">
        <v>0.36120528383780398</v>
      </c>
      <c r="AW10" s="17"/>
      <c r="AX10" s="17">
        <v>0.346572085028231</v>
      </c>
      <c r="AY10" s="17">
        <v>0.35858883898028698</v>
      </c>
      <c r="AZ10" s="17"/>
      <c r="BA10" s="17">
        <v>0.37557248397771997</v>
      </c>
      <c r="BB10" s="17">
        <v>0.25606603768024</v>
      </c>
      <c r="BC10" s="17"/>
      <c r="BD10" s="17">
        <v>0.346345259969073</v>
      </c>
      <c r="BE10" s="17"/>
      <c r="BF10" s="17">
        <v>0.33805922759075202</v>
      </c>
      <c r="BG10" s="17"/>
      <c r="BH10" s="17">
        <v>0.41450705821528699</v>
      </c>
      <c r="BI10" s="17"/>
      <c r="BJ10" s="17">
        <v>0.41194793860524798</v>
      </c>
      <c r="BK10" s="17"/>
      <c r="BL10" s="17">
        <v>0.36808565159086698</v>
      </c>
      <c r="BM10" s="17">
        <v>0.336635026833631</v>
      </c>
      <c r="BN10" s="17">
        <v>0.34892358494139403</v>
      </c>
      <c r="BO10" s="17">
        <v>0.37638835738884902</v>
      </c>
      <c r="BP10" s="17"/>
      <c r="BQ10" s="17">
        <v>0.352322544825942</v>
      </c>
      <c r="BR10" s="17">
        <v>0.34198286319860299</v>
      </c>
      <c r="BS10" s="17">
        <v>0.30832672512002501</v>
      </c>
      <c r="BT10" s="17">
        <v>0.37559524436143199</v>
      </c>
      <c r="BU10" s="17">
        <v>0.39056506594359802</v>
      </c>
      <c r="BV10" s="17">
        <v>0.36840658488957301</v>
      </c>
      <c r="BW10" s="17"/>
      <c r="BX10" s="17">
        <v>0.33711976807731497</v>
      </c>
      <c r="BY10" s="17">
        <v>0.33079174132206302</v>
      </c>
      <c r="BZ10" s="17">
        <v>0.350488534596267</v>
      </c>
      <c r="CA10" s="17">
        <v>0.36431094060533897</v>
      </c>
      <c r="CB10" s="17">
        <v>0.36928308357723399</v>
      </c>
      <c r="CC10" s="17">
        <v>0.34261794618561398</v>
      </c>
    </row>
    <row r="11" spans="2:81" x14ac:dyDescent="0.35">
      <c r="B11" s="18" t="s">
        <v>59</v>
      </c>
      <c r="C11" s="17">
        <v>0.23186921096822</v>
      </c>
      <c r="D11" s="17">
        <v>0.22001779835975999</v>
      </c>
      <c r="E11" s="17">
        <v>0.24411830157075101</v>
      </c>
      <c r="F11" s="17"/>
      <c r="G11" s="17">
        <v>0.187971935547535</v>
      </c>
      <c r="H11" s="17">
        <v>0.21449757928635199</v>
      </c>
      <c r="I11" s="17">
        <v>0.20587636656025701</v>
      </c>
      <c r="J11" s="17">
        <v>0.26241675537480003</v>
      </c>
      <c r="K11" s="17">
        <v>0.23277961100094799</v>
      </c>
      <c r="L11" s="17">
        <v>0.27088584119586201</v>
      </c>
      <c r="M11" s="17"/>
      <c r="N11" s="17">
        <v>0.23621045476024299</v>
      </c>
      <c r="O11" s="17">
        <v>0.24597207077793301</v>
      </c>
      <c r="P11" s="17">
        <v>0.221707763368577</v>
      </c>
      <c r="Q11" s="17">
        <v>0.22296807023567999</v>
      </c>
      <c r="R11" s="17"/>
      <c r="S11" s="17">
        <v>0.22590725223054101</v>
      </c>
      <c r="T11" s="17">
        <v>0.25583214974833601</v>
      </c>
      <c r="U11" s="17">
        <v>0.256337945087036</v>
      </c>
      <c r="V11" s="17">
        <v>0.22072433160814101</v>
      </c>
      <c r="W11" s="17">
        <v>0.25342982749455401</v>
      </c>
      <c r="X11" s="17">
        <v>0.25441249371698099</v>
      </c>
      <c r="Y11" s="17">
        <v>0.22576279578967101</v>
      </c>
      <c r="Z11" s="17">
        <v>0.21364847402571099</v>
      </c>
      <c r="AA11" s="17">
        <v>0.20309571013670799</v>
      </c>
      <c r="AB11" s="17">
        <v>0.213829061079157</v>
      </c>
      <c r="AC11" s="17">
        <v>0.24770479055077099</v>
      </c>
      <c r="AD11" s="17">
        <v>0.179904158728906</v>
      </c>
      <c r="AE11" s="17"/>
      <c r="AF11" s="17">
        <v>0.23439262922092399</v>
      </c>
      <c r="AG11" s="17">
        <v>0.204360807733938</v>
      </c>
      <c r="AH11" s="17">
        <v>0.23070525111491899</v>
      </c>
      <c r="AI11" s="17">
        <v>0.16621022672031899</v>
      </c>
      <c r="AJ11" s="17"/>
      <c r="AK11" s="17">
        <v>0.26314036247017902</v>
      </c>
      <c r="AL11" s="17">
        <v>0.23223620363448499</v>
      </c>
      <c r="AM11" s="17"/>
      <c r="AN11" s="17">
        <v>0.203970407949081</v>
      </c>
      <c r="AO11" s="17">
        <v>0.25430266872656498</v>
      </c>
      <c r="AP11" s="17">
        <v>0.26365419521850703</v>
      </c>
      <c r="AQ11" s="17">
        <v>0.21455598773970599</v>
      </c>
      <c r="AR11" s="17">
        <v>0.24104424202176999</v>
      </c>
      <c r="AS11" s="17">
        <v>0.21736859725812099</v>
      </c>
      <c r="AT11" s="17"/>
      <c r="AU11" s="17">
        <v>0.213167397663935</v>
      </c>
      <c r="AV11" s="17">
        <v>0.25506361941502598</v>
      </c>
      <c r="AW11" s="17"/>
      <c r="AX11" s="17">
        <v>0.22480142671293901</v>
      </c>
      <c r="AY11" s="17">
        <v>0.23356527413924899</v>
      </c>
      <c r="AZ11" s="17"/>
      <c r="BA11" s="17">
        <v>0.23741138993277999</v>
      </c>
      <c r="BB11" s="17">
        <v>0.20068524224912701</v>
      </c>
      <c r="BC11" s="17"/>
      <c r="BD11" s="17">
        <v>0.2134467416919</v>
      </c>
      <c r="BE11" s="17"/>
      <c r="BF11" s="17">
        <v>0.20662347221213101</v>
      </c>
      <c r="BG11" s="17"/>
      <c r="BH11" s="17">
        <v>0.174446840760665</v>
      </c>
      <c r="BI11" s="17"/>
      <c r="BJ11" s="17">
        <v>0.237292706105794</v>
      </c>
      <c r="BK11" s="17"/>
      <c r="BL11" s="17">
        <v>0.26136935652320997</v>
      </c>
      <c r="BM11" s="17">
        <v>0.16141247406488399</v>
      </c>
      <c r="BN11" s="17">
        <v>0.24438550571107301</v>
      </c>
      <c r="BO11" s="17">
        <v>0.27103708689976003</v>
      </c>
      <c r="BP11" s="17"/>
      <c r="BQ11" s="17">
        <v>0.23920144926196801</v>
      </c>
      <c r="BR11" s="17">
        <v>0.21598563152644801</v>
      </c>
      <c r="BS11" s="17">
        <v>0.22199226605300701</v>
      </c>
      <c r="BT11" s="17">
        <v>0.25720202848464702</v>
      </c>
      <c r="BU11" s="17">
        <v>0.27141166272533102</v>
      </c>
      <c r="BV11" s="17">
        <v>0.235786873190765</v>
      </c>
      <c r="BW11" s="17"/>
      <c r="BX11" s="17">
        <v>0.206903130853829</v>
      </c>
      <c r="BY11" s="17">
        <v>0.19962553815925299</v>
      </c>
      <c r="BZ11" s="17">
        <v>0.21355975578377101</v>
      </c>
      <c r="CA11" s="17">
        <v>0.25880653313541802</v>
      </c>
      <c r="CB11" s="17">
        <v>0.25750458612610699</v>
      </c>
      <c r="CC11" s="17">
        <v>0.269108302109132</v>
      </c>
    </row>
    <row r="12" spans="2:81" x14ac:dyDescent="0.35">
      <c r="B12" s="18" t="s">
        <v>102</v>
      </c>
      <c r="C12" s="17">
        <v>0.18310516370230001</v>
      </c>
      <c r="D12" s="17">
        <v>0.217391369353125</v>
      </c>
      <c r="E12" s="17">
        <v>0.150542449349822</v>
      </c>
      <c r="F12" s="17"/>
      <c r="G12" s="17">
        <v>0.25579252532355101</v>
      </c>
      <c r="H12" s="17">
        <v>0.21587966362366201</v>
      </c>
      <c r="I12" s="17">
        <v>0.19112041866981699</v>
      </c>
      <c r="J12" s="17">
        <v>0.175288760654737</v>
      </c>
      <c r="K12" s="17">
        <v>0.15371934431981801</v>
      </c>
      <c r="L12" s="17">
        <v>0.12774581276641001</v>
      </c>
      <c r="M12" s="17"/>
      <c r="N12" s="17">
        <v>0.220325653993762</v>
      </c>
      <c r="O12" s="17">
        <v>0.19137017205724</v>
      </c>
      <c r="P12" s="17">
        <v>0.16305973704540699</v>
      </c>
      <c r="Q12" s="17">
        <v>0.15185865745504001</v>
      </c>
      <c r="R12" s="17"/>
      <c r="S12" s="17">
        <v>0.21737744664939301</v>
      </c>
      <c r="T12" s="17">
        <v>0.183473131834025</v>
      </c>
      <c r="U12" s="17">
        <v>0.171947573285885</v>
      </c>
      <c r="V12" s="17">
        <v>0.219668234830877</v>
      </c>
      <c r="W12" s="17">
        <v>0.173060487373665</v>
      </c>
      <c r="X12" s="17">
        <v>0.18370400354941599</v>
      </c>
      <c r="Y12" s="17">
        <v>0.15752310241223899</v>
      </c>
      <c r="Z12" s="17">
        <v>0.177173861548377</v>
      </c>
      <c r="AA12" s="17">
        <v>0.16332913411116101</v>
      </c>
      <c r="AB12" s="17">
        <v>0.18868157271473099</v>
      </c>
      <c r="AC12" s="17">
        <v>0.16199679098369901</v>
      </c>
      <c r="AD12" s="17">
        <v>0.13038276253993999</v>
      </c>
      <c r="AE12" s="17"/>
      <c r="AF12" s="17">
        <v>0.18372167839786099</v>
      </c>
      <c r="AG12" s="17">
        <v>0.17992525545719101</v>
      </c>
      <c r="AH12" s="17">
        <v>0.13112213701105399</v>
      </c>
      <c r="AI12" s="17">
        <v>0.117430224411037</v>
      </c>
      <c r="AJ12" s="17"/>
      <c r="AK12" s="17">
        <v>0.238938182167241</v>
      </c>
      <c r="AL12" s="17">
        <v>0.222479892210242</v>
      </c>
      <c r="AM12" s="17"/>
      <c r="AN12" s="17">
        <v>0.21654230345073799</v>
      </c>
      <c r="AO12" s="17">
        <v>0.176826181074865</v>
      </c>
      <c r="AP12" s="17">
        <v>0.19130551325810199</v>
      </c>
      <c r="AQ12" s="17">
        <v>0.167035202308456</v>
      </c>
      <c r="AR12" s="17">
        <v>0.13457534701069401</v>
      </c>
      <c r="AS12" s="17">
        <v>0.19239582890402801</v>
      </c>
      <c r="AT12" s="17"/>
      <c r="AU12" s="17">
        <v>0.17549210954670899</v>
      </c>
      <c r="AV12" s="17">
        <v>0.19529608424702499</v>
      </c>
      <c r="AW12" s="17"/>
      <c r="AX12" s="17">
        <v>0.14650906282995499</v>
      </c>
      <c r="AY12" s="17">
        <v>0.19188716618723201</v>
      </c>
      <c r="AZ12" s="17"/>
      <c r="BA12" s="17">
        <v>0.16503452415847</v>
      </c>
      <c r="BB12" s="17">
        <v>0.27988680525241999</v>
      </c>
      <c r="BC12" s="17"/>
      <c r="BD12" s="17">
        <v>0.180816254062</v>
      </c>
      <c r="BE12" s="17"/>
      <c r="BF12" s="17">
        <v>0.17856474770628</v>
      </c>
      <c r="BG12" s="17"/>
      <c r="BH12" s="17">
        <v>0.17733902571385199</v>
      </c>
      <c r="BI12" s="17"/>
      <c r="BJ12" s="17">
        <v>0.122079686665057</v>
      </c>
      <c r="BK12" s="17"/>
      <c r="BL12" s="17">
        <v>0.139281347817579</v>
      </c>
      <c r="BM12" s="17">
        <v>0.21186349733797799</v>
      </c>
      <c r="BN12" s="17">
        <v>0.17168564823107599</v>
      </c>
      <c r="BO12" s="17">
        <v>0.19343601558158399</v>
      </c>
      <c r="BP12" s="17"/>
      <c r="BQ12" s="17">
        <v>0.20197529086935001</v>
      </c>
      <c r="BR12" s="17">
        <v>0.20022081546892401</v>
      </c>
      <c r="BS12" s="17">
        <v>0.12507340795615199</v>
      </c>
      <c r="BT12" s="17">
        <v>0.17353888214617699</v>
      </c>
      <c r="BU12" s="17">
        <v>0.18185335544483</v>
      </c>
      <c r="BV12" s="17">
        <v>0.17792658194514599</v>
      </c>
      <c r="BW12" s="17"/>
      <c r="BX12" s="17">
        <v>0.25013390758179899</v>
      </c>
      <c r="BY12" s="17">
        <v>0.23572539076517299</v>
      </c>
      <c r="BZ12" s="17">
        <v>0.13034323879693699</v>
      </c>
      <c r="CA12" s="17">
        <v>0.170736336040792</v>
      </c>
      <c r="CB12" s="17">
        <v>0.19018133986343</v>
      </c>
      <c r="CC12" s="17">
        <v>0.13413897165698099</v>
      </c>
    </row>
    <row r="13" spans="2:81" x14ac:dyDescent="0.35">
      <c r="B13" s="18" t="s">
        <v>103</v>
      </c>
      <c r="C13" s="19">
        <v>6.4804998870594502E-2</v>
      </c>
      <c r="D13" s="19">
        <v>7.6594237239783494E-2</v>
      </c>
      <c r="E13" s="19">
        <v>5.31529982995851E-2</v>
      </c>
      <c r="F13" s="19"/>
      <c r="G13" s="19">
        <v>9.0357368721581205E-2</v>
      </c>
      <c r="H13" s="19">
        <v>9.1863590505860404E-2</v>
      </c>
      <c r="I13" s="19">
        <v>6.65729429441244E-2</v>
      </c>
      <c r="J13" s="19">
        <v>5.0526111333574E-2</v>
      </c>
      <c r="K13" s="19">
        <v>4.7716494747206198E-2</v>
      </c>
      <c r="L13" s="19">
        <v>4.7448730000350998E-2</v>
      </c>
      <c r="M13" s="19"/>
      <c r="N13" s="19">
        <v>9.0358700880601106E-2</v>
      </c>
      <c r="O13" s="19">
        <v>3.6280482315817902E-2</v>
      </c>
      <c r="P13" s="19">
        <v>6.1762774397453701E-2</v>
      </c>
      <c r="Q13" s="19">
        <v>6.9611907468598203E-2</v>
      </c>
      <c r="R13" s="19"/>
      <c r="S13" s="19">
        <v>0.132426556957285</v>
      </c>
      <c r="T13" s="19">
        <v>4.5063154422426303E-2</v>
      </c>
      <c r="U13" s="19">
        <v>5.9870295278205102E-2</v>
      </c>
      <c r="V13" s="19">
        <v>4.7705162154632302E-2</v>
      </c>
      <c r="W13" s="19">
        <v>6.1670987986731499E-2</v>
      </c>
      <c r="X13" s="19">
        <v>3.7590557295244999E-2</v>
      </c>
      <c r="Y13" s="19">
        <v>4.43787497104743E-2</v>
      </c>
      <c r="Z13" s="19">
        <v>4.2730132189651202E-2</v>
      </c>
      <c r="AA13" s="19">
        <v>7.2230275236284294E-2</v>
      </c>
      <c r="AB13" s="19">
        <v>6.5263913632359394E-2</v>
      </c>
      <c r="AC13" s="19">
        <v>5.7744291948436298E-2</v>
      </c>
      <c r="AD13" s="19">
        <v>5.5298604294137202E-2</v>
      </c>
      <c r="AE13" s="19"/>
      <c r="AF13" s="19">
        <v>6.2368376514935202E-2</v>
      </c>
      <c r="AG13" s="19">
        <v>8.1314104924986502E-2</v>
      </c>
      <c r="AH13" s="19">
        <v>5.9246882426462401E-2</v>
      </c>
      <c r="AI13" s="19">
        <v>4.7310405697889399E-2</v>
      </c>
      <c r="AJ13" s="19"/>
      <c r="AK13" s="19">
        <v>8.2647841661884797E-2</v>
      </c>
      <c r="AL13" s="19">
        <v>5.9344728520395698E-2</v>
      </c>
      <c r="AM13" s="19"/>
      <c r="AN13" s="19">
        <v>0.104819098593597</v>
      </c>
      <c r="AO13" s="19">
        <v>6.4603669564643099E-2</v>
      </c>
      <c r="AP13" s="19">
        <v>4.0196280548214697E-2</v>
      </c>
      <c r="AQ13" s="19">
        <v>4.5882934388474197E-2</v>
      </c>
      <c r="AR13" s="19">
        <v>3.51939062913958E-2</v>
      </c>
      <c r="AS13" s="19">
        <v>5.8426924841379402E-2</v>
      </c>
      <c r="AT13" s="19"/>
      <c r="AU13" s="19">
        <v>7.7871872538462603E-2</v>
      </c>
      <c r="AV13" s="19">
        <v>4.60029925509041E-2</v>
      </c>
      <c r="AW13" s="19"/>
      <c r="AX13" s="19">
        <v>6.1688288636239902E-2</v>
      </c>
      <c r="AY13" s="19">
        <v>6.5552918904982604E-2</v>
      </c>
      <c r="AZ13" s="19"/>
      <c r="BA13" s="19">
        <v>5.53163818209879E-2</v>
      </c>
      <c r="BB13" s="19">
        <v>0.115439188074376</v>
      </c>
      <c r="BC13" s="19"/>
      <c r="BD13" s="19">
        <v>8.1837817681238406E-2</v>
      </c>
      <c r="BE13" s="19"/>
      <c r="BF13" s="19">
        <v>8.27835523952625E-2</v>
      </c>
      <c r="BG13" s="19"/>
      <c r="BH13" s="19">
        <v>7.75715284419147E-2</v>
      </c>
      <c r="BI13" s="19"/>
      <c r="BJ13" s="19">
        <v>5.3507189721346403E-2</v>
      </c>
      <c r="BK13" s="19"/>
      <c r="BL13" s="19">
        <v>3.2287228776219701E-2</v>
      </c>
      <c r="BM13" s="19">
        <v>0.122465675373691</v>
      </c>
      <c r="BN13" s="19">
        <v>5.3775208252363801E-2</v>
      </c>
      <c r="BO13" s="19">
        <v>3.8759765212192897E-2</v>
      </c>
      <c r="BP13" s="19"/>
      <c r="BQ13" s="19">
        <v>7.6811359277384E-2</v>
      </c>
      <c r="BR13" s="19">
        <v>8.3899074917772903E-2</v>
      </c>
      <c r="BS13" s="19">
        <v>6.9200428049421003E-2</v>
      </c>
      <c r="BT13" s="19">
        <v>5.4094268372984103E-2</v>
      </c>
      <c r="BU13" s="19">
        <v>1.25222223804273E-2</v>
      </c>
      <c r="BV13" s="19">
        <v>5.0628933069909302E-2</v>
      </c>
      <c r="BW13" s="19"/>
      <c r="BX13" s="19">
        <v>9.7931741995538099E-2</v>
      </c>
      <c r="BY13" s="19">
        <v>9.2401728140319203E-2</v>
      </c>
      <c r="BZ13" s="19">
        <v>5.8394960290168697E-2</v>
      </c>
      <c r="CA13" s="19">
        <v>5.3858454626863998E-2</v>
      </c>
      <c r="CB13" s="19">
        <v>2.2019678735167501E-2</v>
      </c>
      <c r="CC13" s="19">
        <v>5.6860690251051602E-2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C1610"/>
  <sheetViews>
    <sheetView showGridLines="0" workbookViewId="0">
      <pane xSplit="2" ySplit="8" topLeftCell="AY11" activePane="bottomRight" state="frozen"/>
      <selection pane="topRight"/>
      <selection pane="bottomLeft"/>
      <selection pane="bottomRight" activeCell="BL6" sqref="BL6:BO6"/>
    </sheetView>
  </sheetViews>
  <sheetFormatPr defaultColWidth="10.90625" defaultRowHeight="14.5" x14ac:dyDescent="0.35"/>
  <cols>
    <col min="2" max="2" width="20.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26" t="s">
        <v>620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3"/>
      <c r="C5" s="13"/>
      <c r="D5" s="29" t="s">
        <v>67</v>
      </c>
      <c r="E5" s="29"/>
      <c r="F5" s="13"/>
      <c r="G5" s="29" t="s">
        <v>68</v>
      </c>
      <c r="H5" s="29"/>
      <c r="I5" s="29"/>
      <c r="J5" s="29"/>
      <c r="K5" s="29"/>
      <c r="L5" s="29"/>
      <c r="M5" s="13"/>
      <c r="N5" s="29" t="s">
        <v>69</v>
      </c>
      <c r="O5" s="29"/>
      <c r="P5" s="29"/>
      <c r="Q5" s="29"/>
      <c r="R5" s="13"/>
      <c r="S5" s="29" t="s">
        <v>70</v>
      </c>
      <c r="T5" s="29"/>
      <c r="U5" s="29"/>
      <c r="V5" s="29"/>
      <c r="W5" s="29"/>
      <c r="X5" s="29"/>
      <c r="Y5" s="29"/>
      <c r="Z5" s="29"/>
      <c r="AA5" s="29"/>
      <c r="AB5" s="29"/>
      <c r="AC5" s="29"/>
      <c r="AD5" s="29"/>
      <c r="AE5" s="13"/>
      <c r="AF5" s="29" t="s">
        <v>71</v>
      </c>
      <c r="AG5" s="29"/>
      <c r="AH5" s="29"/>
      <c r="AI5" s="29"/>
      <c r="AJ5" s="13"/>
      <c r="AK5" s="29" t="s">
        <v>72</v>
      </c>
      <c r="AL5" s="29"/>
      <c r="AM5" s="13"/>
      <c r="AN5" s="29" t="s">
        <v>73</v>
      </c>
      <c r="AO5" s="29"/>
      <c r="AP5" s="29"/>
      <c r="AQ5" s="29"/>
      <c r="AR5" s="29"/>
      <c r="AS5" s="29"/>
      <c r="AT5" s="13"/>
      <c r="AU5" s="29" t="s">
        <v>74</v>
      </c>
      <c r="AV5" s="29"/>
      <c r="AW5" s="13"/>
      <c r="AX5" s="29" t="s">
        <v>75</v>
      </c>
      <c r="AY5" s="29"/>
      <c r="AZ5" s="13"/>
      <c r="BA5" s="29" t="s">
        <v>76</v>
      </c>
      <c r="BB5" s="29"/>
      <c r="BC5" s="13"/>
      <c r="BD5" s="29" t="s">
        <v>77</v>
      </c>
      <c r="BE5" s="13"/>
      <c r="BF5" s="29" t="s">
        <v>78</v>
      </c>
      <c r="BG5" s="13"/>
      <c r="BH5" s="29" t="s">
        <v>79</v>
      </c>
      <c r="BI5" s="13"/>
      <c r="BJ5" s="29" t="s">
        <v>80</v>
      </c>
      <c r="BK5" s="13"/>
      <c r="BL5" s="29" t="s">
        <v>81</v>
      </c>
      <c r="BM5" s="29"/>
      <c r="BN5" s="29"/>
      <c r="BO5" s="29"/>
      <c r="BP5" s="13"/>
      <c r="BQ5" s="29" t="s">
        <v>82</v>
      </c>
      <c r="BR5" s="29"/>
      <c r="BS5" s="29"/>
      <c r="BT5" s="29"/>
      <c r="BU5" s="29"/>
      <c r="BV5" s="29"/>
      <c r="BW5" s="13"/>
      <c r="BX5" s="29" t="s">
        <v>83</v>
      </c>
      <c r="BY5" s="29"/>
      <c r="BZ5" s="29"/>
      <c r="CA5" s="29"/>
      <c r="CB5" s="29"/>
      <c r="CC5" s="29"/>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2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2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11" spans="2:81" x14ac:dyDescent="0.35">
      <c r="B11" s="6" t="s">
        <v>89</v>
      </c>
    </row>
    <row r="12" spans="2:81" x14ac:dyDescent="0.35">
      <c r="B12" s="24"/>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row>
    <row r="13" spans="2:81" x14ac:dyDescent="0.35">
      <c r="B13" t="s">
        <v>84</v>
      </c>
      <c r="C13" s="17">
        <v>0.419182395409261</v>
      </c>
      <c r="D13" s="17">
        <v>0.40791908695553902</v>
      </c>
      <c r="E13" s="17">
        <v>0.430398863434934</v>
      </c>
      <c r="F13" s="17"/>
      <c r="G13" s="17">
        <v>0.73356438936796398</v>
      </c>
      <c r="H13" s="17">
        <v>0.52933419277898697</v>
      </c>
      <c r="I13" s="17">
        <v>0.45002484770475998</v>
      </c>
      <c r="J13" s="17">
        <v>0.36225882275836702</v>
      </c>
      <c r="K13" s="17">
        <v>0.366803251161188</v>
      </c>
      <c r="L13" s="17">
        <v>0.30981971182911899</v>
      </c>
      <c r="M13" s="17"/>
      <c r="N13" s="17">
        <v>0.43627019832974701</v>
      </c>
      <c r="O13" s="17">
        <v>0.376304973677829</v>
      </c>
      <c r="P13" s="17">
        <v>0.49706874846738502</v>
      </c>
      <c r="Q13" s="17">
        <v>0.37981111161436099</v>
      </c>
      <c r="R13" s="17"/>
      <c r="S13" s="17">
        <v>0.45562910706550402</v>
      </c>
      <c r="T13" s="17">
        <v>0.191390660107045</v>
      </c>
      <c r="U13" s="17">
        <v>0.25991405536247297</v>
      </c>
      <c r="V13" s="17">
        <v>0.62125364757981805</v>
      </c>
      <c r="W13" s="17">
        <v>0</v>
      </c>
      <c r="X13" s="17">
        <v>0</v>
      </c>
      <c r="Y13" s="17">
        <v>0</v>
      </c>
      <c r="Z13" s="17">
        <v>0.20045566000492401</v>
      </c>
      <c r="AA13" s="17">
        <v>0.69668623151449305</v>
      </c>
      <c r="AB13" s="17">
        <v>0.43451875014091601</v>
      </c>
      <c r="AC13" s="17">
        <v>0.53925542631336598</v>
      </c>
      <c r="AD13" s="17" t="s">
        <v>88</v>
      </c>
      <c r="AE13" s="17"/>
      <c r="AF13" s="17">
        <v>0.30775571050311701</v>
      </c>
      <c r="AG13" s="17">
        <v>0.433140241089984</v>
      </c>
      <c r="AH13" s="17">
        <v>0.380538836872921</v>
      </c>
      <c r="AI13" s="17">
        <v>0.496675914855568</v>
      </c>
      <c r="AJ13" s="17"/>
      <c r="AK13" s="17">
        <v>0.43962389158577803</v>
      </c>
      <c r="AL13" s="17">
        <v>0.49268616604524301</v>
      </c>
      <c r="AM13" s="17"/>
      <c r="AN13" s="17">
        <v>0.52474595288548997</v>
      </c>
      <c r="AO13" s="17">
        <v>0.39752372620207499</v>
      </c>
      <c r="AP13" s="17">
        <v>0.31481496288947097</v>
      </c>
      <c r="AQ13" s="17">
        <v>0.406433024577672</v>
      </c>
      <c r="AR13" s="17">
        <v>0.42807447927810699</v>
      </c>
      <c r="AS13" s="17">
        <v>0.32668976849558301</v>
      </c>
      <c r="AT13" s="17"/>
      <c r="AU13" s="17">
        <v>0.40367603040189698</v>
      </c>
      <c r="AV13" s="17">
        <v>0.44880441424023099</v>
      </c>
      <c r="AW13" s="17"/>
      <c r="AX13" s="17">
        <v>0.43788347996457799</v>
      </c>
      <c r="AY13" s="17">
        <v>0.41378374286347902</v>
      </c>
      <c r="AZ13" s="17"/>
      <c r="BA13" s="17">
        <v>0.41215350748713597</v>
      </c>
      <c r="BB13" s="17">
        <v>0.49653457971293302</v>
      </c>
      <c r="BC13" s="17"/>
      <c r="BD13" s="17">
        <v>0.2486462097655</v>
      </c>
      <c r="BE13" s="17"/>
      <c r="BF13" s="17">
        <v>0.306870652872897</v>
      </c>
      <c r="BG13" s="17"/>
      <c r="BH13" s="17">
        <v>0.49207939366148901</v>
      </c>
      <c r="BI13" s="17"/>
      <c r="BJ13" s="17">
        <v>0</v>
      </c>
      <c r="BK13" s="17"/>
      <c r="BL13" s="17">
        <v>0.54540792851455899</v>
      </c>
      <c r="BM13" s="17">
        <v>0.26123816483884599</v>
      </c>
      <c r="BN13" s="17">
        <v>0.28758617726376001</v>
      </c>
      <c r="BO13" s="17">
        <v>0.55493149016133303</v>
      </c>
      <c r="BP13" s="17"/>
      <c r="BQ13" s="17">
        <v>0.34379139592337099</v>
      </c>
      <c r="BR13" s="17">
        <v>5.5025324002181498E-2</v>
      </c>
      <c r="BS13" s="17">
        <v>0.322622585674886</v>
      </c>
      <c r="BT13" s="17">
        <v>0.172411426388313</v>
      </c>
      <c r="BU13" s="17">
        <v>0.74940736364130001</v>
      </c>
      <c r="BV13" s="17">
        <v>0.351090034021589</v>
      </c>
      <c r="BW13" s="17"/>
      <c r="BX13" s="17">
        <v>0.38354454013522998</v>
      </c>
      <c r="BY13" s="17">
        <v>0.15822990130602099</v>
      </c>
      <c r="BZ13" s="17">
        <v>0.24394474255378601</v>
      </c>
      <c r="CA13" s="17">
        <v>0.29317197958374203</v>
      </c>
      <c r="CB13" s="17">
        <v>0.77228209869886999</v>
      </c>
      <c r="CC13" s="17">
        <v>0.14542053926884299</v>
      </c>
    </row>
    <row r="14" spans="2:81" x14ac:dyDescent="0.35">
      <c r="B14" t="s">
        <v>85</v>
      </c>
      <c r="C14" s="17">
        <v>0.49245409127761502</v>
      </c>
      <c r="D14" s="17">
        <v>0.521295960384622</v>
      </c>
      <c r="E14" s="17">
        <v>0.46373216610184698</v>
      </c>
      <c r="F14" s="17"/>
      <c r="G14" s="17">
        <v>0.20381449376703401</v>
      </c>
      <c r="H14" s="17">
        <v>0.33845071268344501</v>
      </c>
      <c r="I14" s="17">
        <v>0.43427687519270702</v>
      </c>
      <c r="J14" s="17">
        <v>0.51598374546276404</v>
      </c>
      <c r="K14" s="17">
        <v>0.59136692119335699</v>
      </c>
      <c r="L14" s="17">
        <v>0.61539797509904004</v>
      </c>
      <c r="M14" s="17"/>
      <c r="N14" s="17">
        <v>0.50918165844563401</v>
      </c>
      <c r="O14" s="17">
        <v>0.50435690716176695</v>
      </c>
      <c r="P14" s="17">
        <v>0.43299481923514499</v>
      </c>
      <c r="Q14" s="17">
        <v>0.51706422663823803</v>
      </c>
      <c r="R14" s="17"/>
      <c r="S14" s="17">
        <v>0.41426075597957701</v>
      </c>
      <c r="T14" s="17">
        <v>0.80860933989295503</v>
      </c>
      <c r="U14" s="17">
        <v>0.51109626824412702</v>
      </c>
      <c r="V14" s="17">
        <v>0.37874635242018301</v>
      </c>
      <c r="W14" s="17">
        <v>1</v>
      </c>
      <c r="X14" s="17">
        <v>0</v>
      </c>
      <c r="Y14" s="17">
        <v>1</v>
      </c>
      <c r="Z14" s="17">
        <v>0.79954433999507601</v>
      </c>
      <c r="AA14" s="17">
        <v>0.30331376848550701</v>
      </c>
      <c r="AB14" s="17">
        <v>0.47966096386318002</v>
      </c>
      <c r="AC14" s="17">
        <v>0.22111366275168601</v>
      </c>
      <c r="AD14" s="17" t="s">
        <v>88</v>
      </c>
      <c r="AE14" s="17"/>
      <c r="AF14" s="17">
        <v>0.62974270937390098</v>
      </c>
      <c r="AG14" s="17">
        <v>0.47502750087127799</v>
      </c>
      <c r="AH14" s="17">
        <v>0.619461163127079</v>
      </c>
      <c r="AI14" s="17">
        <v>0.50332408514443205</v>
      </c>
      <c r="AJ14" s="17"/>
      <c r="AK14" s="17">
        <v>0.44348982768289102</v>
      </c>
      <c r="AL14" s="17">
        <v>0.41683143348021301</v>
      </c>
      <c r="AM14" s="17"/>
      <c r="AN14" s="17">
        <v>0.37881963990582401</v>
      </c>
      <c r="AO14" s="17">
        <v>0.53261709346847896</v>
      </c>
      <c r="AP14" s="17">
        <v>0.53908560832907404</v>
      </c>
      <c r="AQ14" s="17">
        <v>0.54243494414933902</v>
      </c>
      <c r="AR14" s="17">
        <v>0.47021907150929398</v>
      </c>
      <c r="AS14" s="17">
        <v>0.55882842146573797</v>
      </c>
      <c r="AT14" s="17"/>
      <c r="AU14" s="17">
        <v>0.518412373144014</v>
      </c>
      <c r="AV14" s="17">
        <v>0.44286563428586001</v>
      </c>
      <c r="AW14" s="17"/>
      <c r="AX14" s="17">
        <v>0.463696974958546</v>
      </c>
      <c r="AY14" s="17">
        <v>0.50075573168601195</v>
      </c>
      <c r="AZ14" s="17"/>
      <c r="BA14" s="17">
        <v>0.50200417720708201</v>
      </c>
      <c r="BB14" s="17">
        <v>0.38735638377160297</v>
      </c>
      <c r="BC14" s="17"/>
      <c r="BD14" s="17">
        <v>0.69644518320485704</v>
      </c>
      <c r="BE14" s="17"/>
      <c r="BF14" s="17">
        <v>0.60084869735416702</v>
      </c>
      <c r="BG14" s="17"/>
      <c r="BH14" s="17">
        <v>0.45405662139390701</v>
      </c>
      <c r="BI14" s="17"/>
      <c r="BJ14" s="17">
        <v>1</v>
      </c>
      <c r="BK14" s="17"/>
      <c r="BL14" s="17">
        <v>0.28615245019082602</v>
      </c>
      <c r="BM14" s="17">
        <v>0.69164069354322799</v>
      </c>
      <c r="BN14" s="17">
        <v>0.65668465150783495</v>
      </c>
      <c r="BO14" s="17">
        <v>0.356701876464113</v>
      </c>
      <c r="BP14" s="17"/>
      <c r="BQ14" s="17">
        <v>0.61698359466598396</v>
      </c>
      <c r="BR14" s="17">
        <v>0.91012370179699997</v>
      </c>
      <c r="BS14" s="17">
        <v>0.61607554280979604</v>
      </c>
      <c r="BT14" s="17">
        <v>0.76502907025478395</v>
      </c>
      <c r="BU14" s="17">
        <v>0.112985833658284</v>
      </c>
      <c r="BV14" s="17">
        <v>0.31231890902757498</v>
      </c>
      <c r="BW14" s="17"/>
      <c r="BX14" s="17">
        <v>0.59287954103785001</v>
      </c>
      <c r="BY14" s="17">
        <v>0.80476722743667095</v>
      </c>
      <c r="BZ14" s="17">
        <v>0.67794005947508795</v>
      </c>
      <c r="CA14" s="17">
        <v>0.70682802041625803</v>
      </c>
      <c r="CB14" s="17">
        <v>0.16385248048239701</v>
      </c>
      <c r="CC14" s="17">
        <v>0.36744645530938402</v>
      </c>
    </row>
    <row r="15" spans="2:81" x14ac:dyDescent="0.35">
      <c r="B15" t="s">
        <v>86</v>
      </c>
      <c r="C15" s="17">
        <v>3.9542914650472501E-2</v>
      </c>
      <c r="D15" s="17">
        <v>3.0440426590216799E-2</v>
      </c>
      <c r="E15" s="17">
        <v>4.8607548430273803E-2</v>
      </c>
      <c r="F15" s="17"/>
      <c r="G15" s="17">
        <v>6.2621116865002005E-2</v>
      </c>
      <c r="H15" s="17">
        <v>4.1657845046123403E-2</v>
      </c>
      <c r="I15" s="17">
        <v>0.102660049054867</v>
      </c>
      <c r="J15" s="17">
        <v>2.4852785400268598E-2</v>
      </c>
      <c r="K15" s="17">
        <v>8.1721006834263796E-3</v>
      </c>
      <c r="L15" s="17">
        <v>2.9640573484724798E-2</v>
      </c>
      <c r="M15" s="17"/>
      <c r="N15" s="17">
        <v>3.1346688282041103E-2</v>
      </c>
      <c r="O15" s="17">
        <v>3.5561572713927202E-2</v>
      </c>
      <c r="P15" s="17">
        <v>4.0115926668855099E-2</v>
      </c>
      <c r="Q15" s="17">
        <v>4.5575310126708103E-2</v>
      </c>
      <c r="R15" s="17"/>
      <c r="S15" s="17">
        <v>0</v>
      </c>
      <c r="T15" s="17">
        <v>0</v>
      </c>
      <c r="U15" s="17">
        <v>0.22898967639340001</v>
      </c>
      <c r="V15" s="17">
        <v>0</v>
      </c>
      <c r="W15" s="17">
        <v>0</v>
      </c>
      <c r="X15" s="17">
        <v>0</v>
      </c>
      <c r="Y15" s="17">
        <v>0</v>
      </c>
      <c r="Z15" s="17">
        <v>0</v>
      </c>
      <c r="AA15" s="17">
        <v>0</v>
      </c>
      <c r="AB15" s="17">
        <v>3.92735397701508E-2</v>
      </c>
      <c r="AC15" s="17">
        <v>0.23963091093494801</v>
      </c>
      <c r="AD15" s="17" t="s">
        <v>88</v>
      </c>
      <c r="AE15" s="17"/>
      <c r="AF15" s="17">
        <v>4.2614218150038199E-2</v>
      </c>
      <c r="AG15" s="17">
        <v>3.6939382340191201E-2</v>
      </c>
      <c r="AH15" s="17">
        <v>0</v>
      </c>
      <c r="AI15" s="17">
        <v>0</v>
      </c>
      <c r="AJ15" s="17"/>
      <c r="AK15" s="17">
        <v>7.9333614977717598E-2</v>
      </c>
      <c r="AL15" s="17">
        <v>0</v>
      </c>
      <c r="AM15" s="17"/>
      <c r="AN15" s="17">
        <v>5.9065516415569702E-2</v>
      </c>
      <c r="AO15" s="17">
        <v>0</v>
      </c>
      <c r="AP15" s="17">
        <v>0.103826784640527</v>
      </c>
      <c r="AQ15" s="17">
        <v>2.6286618698918001E-2</v>
      </c>
      <c r="AR15" s="17">
        <v>5.1644684697241601E-2</v>
      </c>
      <c r="AS15" s="17">
        <v>3.0061181272913799E-2</v>
      </c>
      <c r="AT15" s="17"/>
      <c r="AU15" s="17">
        <v>2.6711163873610499E-2</v>
      </c>
      <c r="AV15" s="17">
        <v>6.4055581736924799E-2</v>
      </c>
      <c r="AW15" s="17"/>
      <c r="AX15" s="17">
        <v>3.1730920750582099E-2</v>
      </c>
      <c r="AY15" s="17">
        <v>4.17980908479023E-2</v>
      </c>
      <c r="AZ15" s="17"/>
      <c r="BA15" s="17">
        <v>3.7951090636012902E-2</v>
      </c>
      <c r="BB15" s="17">
        <v>5.70607732235048E-2</v>
      </c>
      <c r="BC15" s="17"/>
      <c r="BD15" s="17">
        <v>2.69333343704895E-2</v>
      </c>
      <c r="BE15" s="17"/>
      <c r="BF15" s="17">
        <v>4.4365008161189101E-2</v>
      </c>
      <c r="BG15" s="17"/>
      <c r="BH15" s="17">
        <v>1.7556938368924101E-2</v>
      </c>
      <c r="BI15" s="17"/>
      <c r="BJ15" s="17">
        <v>0</v>
      </c>
      <c r="BK15" s="17"/>
      <c r="BL15" s="17">
        <v>5.7534942055387499E-2</v>
      </c>
      <c r="BM15" s="17">
        <v>2.2769925086126699E-2</v>
      </c>
      <c r="BN15" s="17">
        <v>1.7666637566016101E-2</v>
      </c>
      <c r="BO15" s="17">
        <v>5.7389449373828699E-2</v>
      </c>
      <c r="BP15" s="17"/>
      <c r="BQ15" s="17">
        <v>0</v>
      </c>
      <c r="BR15" s="17">
        <v>1.9724859295230601E-2</v>
      </c>
      <c r="BS15" s="17">
        <v>0</v>
      </c>
      <c r="BT15" s="17">
        <v>3.1279751678451602E-2</v>
      </c>
      <c r="BU15" s="17">
        <v>6.1808292294666597E-2</v>
      </c>
      <c r="BV15" s="17">
        <v>0.228121405233386</v>
      </c>
      <c r="BW15" s="17"/>
      <c r="BX15" s="17">
        <v>0</v>
      </c>
      <c r="BY15" s="17">
        <v>2.0942784120301001E-2</v>
      </c>
      <c r="BZ15" s="17">
        <v>2.57587064885209E-2</v>
      </c>
      <c r="CA15" s="17">
        <v>0</v>
      </c>
      <c r="CB15" s="17">
        <v>0</v>
      </c>
      <c r="CC15" s="17">
        <v>0.45153103254749299</v>
      </c>
    </row>
    <row r="16" spans="2:81" x14ac:dyDescent="0.35">
      <c r="B16" t="s">
        <v>87</v>
      </c>
      <c r="C16" s="17">
        <v>4.8820598662651898E-2</v>
      </c>
      <c r="D16" s="17">
        <v>4.03445260696223E-2</v>
      </c>
      <c r="E16" s="17">
        <v>5.72614220329455E-2</v>
      </c>
      <c r="F16" s="17"/>
      <c r="G16" s="17">
        <v>0</v>
      </c>
      <c r="H16" s="17">
        <v>9.0557249491445405E-2</v>
      </c>
      <c r="I16" s="17">
        <v>1.3038228047666699E-2</v>
      </c>
      <c r="J16" s="17">
        <v>9.6904646378600898E-2</v>
      </c>
      <c r="K16" s="17">
        <v>3.36577269620284E-2</v>
      </c>
      <c r="L16" s="17">
        <v>4.5141739587116897E-2</v>
      </c>
      <c r="M16" s="17"/>
      <c r="N16" s="17">
        <v>2.3201454942577901E-2</v>
      </c>
      <c r="O16" s="17">
        <v>8.3776546446477501E-2</v>
      </c>
      <c r="P16" s="17">
        <v>2.9820505628614099E-2</v>
      </c>
      <c r="Q16" s="17">
        <v>5.7549351620693197E-2</v>
      </c>
      <c r="R16" s="17"/>
      <c r="S16" s="17">
        <v>0.13011013695491899</v>
      </c>
      <c r="T16" s="17">
        <v>0</v>
      </c>
      <c r="U16" s="17">
        <v>0</v>
      </c>
      <c r="V16" s="17">
        <v>0</v>
      </c>
      <c r="W16" s="17">
        <v>0</v>
      </c>
      <c r="X16" s="17">
        <v>1</v>
      </c>
      <c r="Y16" s="17">
        <v>0</v>
      </c>
      <c r="Z16" s="17">
        <v>0</v>
      </c>
      <c r="AA16" s="17">
        <v>0</v>
      </c>
      <c r="AB16" s="17">
        <v>4.6546746225753603E-2</v>
      </c>
      <c r="AC16" s="17">
        <v>0</v>
      </c>
      <c r="AD16" s="17" t="s">
        <v>88</v>
      </c>
      <c r="AE16" s="17"/>
      <c r="AF16" s="17">
        <v>1.9887361972943999E-2</v>
      </c>
      <c r="AG16" s="17">
        <v>5.4892875698546902E-2</v>
      </c>
      <c r="AH16" s="17">
        <v>0</v>
      </c>
      <c r="AI16" s="17">
        <v>0</v>
      </c>
      <c r="AJ16" s="17"/>
      <c r="AK16" s="17">
        <v>3.7552665753613101E-2</v>
      </c>
      <c r="AL16" s="17">
        <v>9.0482400474543895E-2</v>
      </c>
      <c r="AM16" s="17"/>
      <c r="AN16" s="17">
        <v>3.7368890793116602E-2</v>
      </c>
      <c r="AO16" s="17">
        <v>6.9859180329445797E-2</v>
      </c>
      <c r="AP16" s="17">
        <v>4.2272644140927997E-2</v>
      </c>
      <c r="AQ16" s="17">
        <v>2.4845412574071399E-2</v>
      </c>
      <c r="AR16" s="17">
        <v>5.00617645153573E-2</v>
      </c>
      <c r="AS16" s="17">
        <v>8.4420628765765504E-2</v>
      </c>
      <c r="AT16" s="17"/>
      <c r="AU16" s="17">
        <v>5.1200432580478197E-2</v>
      </c>
      <c r="AV16" s="17">
        <v>4.4274369736984398E-2</v>
      </c>
      <c r="AW16" s="17"/>
      <c r="AX16" s="17">
        <v>6.6688624326292995E-2</v>
      </c>
      <c r="AY16" s="17">
        <v>4.3662434602606298E-2</v>
      </c>
      <c r="AZ16" s="17"/>
      <c r="BA16" s="17">
        <v>4.7891224669769299E-2</v>
      </c>
      <c r="BB16" s="17">
        <v>5.9048263291959301E-2</v>
      </c>
      <c r="BC16" s="17"/>
      <c r="BD16" s="17">
        <v>2.7975272659152998E-2</v>
      </c>
      <c r="BE16" s="17"/>
      <c r="BF16" s="17">
        <v>4.7915641611746801E-2</v>
      </c>
      <c r="BG16" s="17"/>
      <c r="BH16" s="17">
        <v>3.63070465756802E-2</v>
      </c>
      <c r="BI16" s="17"/>
      <c r="BJ16" s="17">
        <v>0</v>
      </c>
      <c r="BK16" s="17"/>
      <c r="BL16" s="17">
        <v>0.11090467923922701</v>
      </c>
      <c r="BM16" s="17">
        <v>2.4351216531798399E-2</v>
      </c>
      <c r="BN16" s="17">
        <v>3.8062533662389098E-2</v>
      </c>
      <c r="BO16" s="17">
        <v>3.09771840007259E-2</v>
      </c>
      <c r="BP16" s="17"/>
      <c r="BQ16" s="17">
        <v>3.9225009410644697E-2</v>
      </c>
      <c r="BR16" s="17">
        <v>1.51261149055883E-2</v>
      </c>
      <c r="BS16" s="17">
        <v>6.1301871515317803E-2</v>
      </c>
      <c r="BT16" s="17">
        <v>3.1279751678451602E-2</v>
      </c>
      <c r="BU16" s="17">
        <v>7.5798510405749198E-2</v>
      </c>
      <c r="BV16" s="17">
        <v>0.10846965171745</v>
      </c>
      <c r="BW16" s="17"/>
      <c r="BX16" s="17">
        <v>2.3575918826919801E-2</v>
      </c>
      <c r="BY16" s="17">
        <v>1.6060087137006799E-2</v>
      </c>
      <c r="BZ16" s="17">
        <v>5.2356491482604899E-2</v>
      </c>
      <c r="CA16" s="17">
        <v>0</v>
      </c>
      <c r="CB16" s="17">
        <v>6.3865420818733004E-2</v>
      </c>
      <c r="CC16" s="17">
        <v>3.56019728742792E-2</v>
      </c>
    </row>
    <row r="17" spans="2:81" x14ac:dyDescent="0.35">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row>
    <row r="18" spans="2:81" x14ac:dyDescent="0.35">
      <c r="B18" s="6" t="s">
        <v>108</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row>
    <row r="19" spans="2:81" x14ac:dyDescent="0.35">
      <c r="B19" s="24"/>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row>
    <row r="20" spans="2:81" x14ac:dyDescent="0.35">
      <c r="B20" t="s">
        <v>101</v>
      </c>
      <c r="C20" s="17">
        <v>5.6561208422442E-2</v>
      </c>
      <c r="D20" s="17">
        <v>5.7178789021172002E-2</v>
      </c>
      <c r="E20" s="17">
        <v>5.6238432468404799E-2</v>
      </c>
      <c r="F20" s="17"/>
      <c r="G20" s="17">
        <v>5.4960773699201798E-2</v>
      </c>
      <c r="H20" s="17">
        <v>5.2908271839817403E-2</v>
      </c>
      <c r="I20" s="17">
        <v>6.4329469868678602E-2</v>
      </c>
      <c r="J20" s="17">
        <v>7.6653692810042098E-2</v>
      </c>
      <c r="K20" s="17">
        <v>6.6721858205144202E-2</v>
      </c>
      <c r="L20" s="17">
        <v>3.11500673303776E-2</v>
      </c>
      <c r="M20" s="17"/>
      <c r="N20" s="17">
        <v>4.9907699855009001E-2</v>
      </c>
      <c r="O20" s="17">
        <v>6.9212091528860001E-2</v>
      </c>
      <c r="P20" s="17">
        <v>4.74020072725524E-2</v>
      </c>
      <c r="Q20" s="17">
        <v>5.8476809149276998E-2</v>
      </c>
      <c r="R20" s="17"/>
      <c r="S20" s="17">
        <v>5.7021593803311198E-2</v>
      </c>
      <c r="T20" s="17">
        <v>4.98225377705259E-2</v>
      </c>
      <c r="U20" s="17">
        <v>4.4057059005995103E-2</v>
      </c>
      <c r="V20" s="17">
        <v>4.7344843166290597E-2</v>
      </c>
      <c r="W20" s="17">
        <v>4.2741450452012199E-2</v>
      </c>
      <c r="X20" s="17">
        <v>5.2634486970847202E-2</v>
      </c>
      <c r="Y20" s="17">
        <v>4.01629927801887E-2</v>
      </c>
      <c r="Z20" s="17">
        <v>1.1360601833307201E-2</v>
      </c>
      <c r="AA20" s="17">
        <v>3.1265302767138403E-2</v>
      </c>
      <c r="AB20" s="17">
        <v>0.12522676235730601</v>
      </c>
      <c r="AC20" s="17">
        <v>5.8448355549177697E-2</v>
      </c>
      <c r="AD20" s="17">
        <v>0.17625653554214199</v>
      </c>
      <c r="AE20" s="17"/>
      <c r="AF20" s="17">
        <v>2.8242540414223499E-2</v>
      </c>
      <c r="AG20" s="17">
        <v>0.11492679101419399</v>
      </c>
      <c r="AH20" s="17">
        <v>4.7485185237570497E-2</v>
      </c>
      <c r="AI20" s="17">
        <v>0.19718370808153099</v>
      </c>
      <c r="AJ20" s="17"/>
      <c r="AK20" s="17">
        <v>0.23838807241048901</v>
      </c>
      <c r="AL20" s="17">
        <v>7.1157708593778402E-2</v>
      </c>
      <c r="AM20" s="17"/>
      <c r="AN20" s="17">
        <v>7.3443470428657301E-2</v>
      </c>
      <c r="AO20" s="17">
        <v>5.3223825565204302E-2</v>
      </c>
      <c r="AP20" s="17">
        <v>4.9485013548904E-2</v>
      </c>
      <c r="AQ20" s="17">
        <v>4.3874986497041503E-2</v>
      </c>
      <c r="AR20" s="17">
        <v>5.5593894762329801E-2</v>
      </c>
      <c r="AS20" s="17">
        <v>4.9605535498411797E-2</v>
      </c>
      <c r="AT20" s="17"/>
      <c r="AU20" s="17">
        <v>4.1779270227107403E-2</v>
      </c>
      <c r="AV20" s="17">
        <v>7.5623266522727398E-2</v>
      </c>
      <c r="AW20" s="17"/>
      <c r="AX20" s="17">
        <v>6.5114971738817196E-2</v>
      </c>
      <c r="AY20" s="17">
        <v>5.4508553387908297E-2</v>
      </c>
      <c r="AZ20" s="17"/>
      <c r="BA20" s="17">
        <v>5.1547465102058203E-2</v>
      </c>
      <c r="BB20" s="17">
        <v>7.7688463747863895E-2</v>
      </c>
      <c r="BC20" s="17"/>
      <c r="BD20" s="17">
        <v>0</v>
      </c>
      <c r="BE20" s="17"/>
      <c r="BF20" s="17">
        <v>1.8927633928805799E-2</v>
      </c>
      <c r="BG20" s="17"/>
      <c r="BH20" s="17">
        <v>0.13012312962348799</v>
      </c>
      <c r="BI20" s="17"/>
      <c r="BJ20" s="17">
        <v>6.2203180700269103E-2</v>
      </c>
      <c r="BK20" s="17"/>
      <c r="BL20" s="17">
        <v>0.16280973412730901</v>
      </c>
      <c r="BM20" s="17">
        <v>1.7683899652419802E-2</v>
      </c>
      <c r="BN20" s="17">
        <v>3.1076334911403401E-2</v>
      </c>
      <c r="BO20" s="17">
        <v>5.6783633217381897E-2</v>
      </c>
      <c r="BP20" s="17"/>
      <c r="BQ20" s="17">
        <v>3.2396151716183999E-2</v>
      </c>
      <c r="BR20" s="17">
        <v>2.0235409880730099E-2</v>
      </c>
      <c r="BS20" s="17">
        <v>4.97114155125453E-2</v>
      </c>
      <c r="BT20" s="17">
        <v>2.4653736969792998E-2</v>
      </c>
      <c r="BU20" s="17">
        <v>7.0444230527309304E-2</v>
      </c>
      <c r="BV20" s="17">
        <v>0.13428643421425501</v>
      </c>
      <c r="BW20" s="17"/>
      <c r="BX20" s="17">
        <v>4.2110764894008501E-2</v>
      </c>
      <c r="BY20" s="17">
        <v>2.7396229642551201E-2</v>
      </c>
      <c r="BZ20" s="17">
        <v>3.44389428954699E-2</v>
      </c>
      <c r="CA20" s="17">
        <v>3.5978030130262503E-2</v>
      </c>
      <c r="CB20" s="17">
        <v>8.9018082187405007E-2</v>
      </c>
      <c r="CC20" s="17">
        <v>0.155679412829757</v>
      </c>
    </row>
    <row r="21" spans="2:81" x14ac:dyDescent="0.35">
      <c r="B21" t="s">
        <v>58</v>
      </c>
      <c r="C21" s="17">
        <v>2.7732669946774001E-2</v>
      </c>
      <c r="D21" s="17">
        <v>2.2600567400401401E-2</v>
      </c>
      <c r="E21" s="17">
        <v>3.1834054569393901E-2</v>
      </c>
      <c r="F21" s="17"/>
      <c r="G21" s="17">
        <v>2.32856220866678E-2</v>
      </c>
      <c r="H21" s="17">
        <v>2.6061166821475301E-2</v>
      </c>
      <c r="I21" s="17">
        <v>3.2068729820871597E-2</v>
      </c>
      <c r="J21" s="17">
        <v>3.7975876724524397E-2</v>
      </c>
      <c r="K21" s="17">
        <v>2.9224051499159399E-2</v>
      </c>
      <c r="L21" s="17">
        <v>1.9200209068012401E-2</v>
      </c>
      <c r="M21" s="17"/>
      <c r="N21" s="17">
        <v>3.3775817159073199E-2</v>
      </c>
      <c r="O21" s="17">
        <v>3.3576870005543803E-2</v>
      </c>
      <c r="P21" s="17">
        <v>2.1128005917630501E-2</v>
      </c>
      <c r="Q21" s="17">
        <v>2.1392347214444701E-2</v>
      </c>
      <c r="R21" s="17"/>
      <c r="S21" s="17">
        <v>2.57156465354242E-2</v>
      </c>
      <c r="T21" s="17">
        <v>2.65167414521668E-2</v>
      </c>
      <c r="U21" s="17">
        <v>1.81261291462371E-2</v>
      </c>
      <c r="V21" s="17">
        <v>2.3275179851254001E-2</v>
      </c>
      <c r="W21" s="17">
        <v>1.12296392119449E-2</v>
      </c>
      <c r="X21" s="17">
        <v>1.8582789170420499E-2</v>
      </c>
      <c r="Y21" s="17">
        <v>2.3993875892092301E-2</v>
      </c>
      <c r="Z21" s="17">
        <v>1.2427994671053599E-2</v>
      </c>
      <c r="AA21" s="17">
        <v>3.7838721625202097E-2</v>
      </c>
      <c r="AB21" s="17">
        <v>5.05178545451598E-2</v>
      </c>
      <c r="AC21" s="17">
        <v>3.3455737763825301E-2</v>
      </c>
      <c r="AD21" s="17">
        <v>6.2793493316477003E-2</v>
      </c>
      <c r="AE21" s="17"/>
      <c r="AF21" s="17">
        <v>1.8615691961855502E-2</v>
      </c>
      <c r="AG21" s="17">
        <v>5.5895675953820299E-2</v>
      </c>
      <c r="AH21" s="17">
        <v>1.6117927690214699E-2</v>
      </c>
      <c r="AI21" s="17">
        <v>5.5838451005546297E-2</v>
      </c>
      <c r="AJ21" s="17"/>
      <c r="AK21" s="17">
        <v>8.8208697456247695E-2</v>
      </c>
      <c r="AL21" s="17">
        <v>4.1429071890199398E-2</v>
      </c>
      <c r="AM21" s="17"/>
      <c r="AN21" s="17">
        <v>2.67244464988938E-2</v>
      </c>
      <c r="AO21" s="17">
        <v>2.4940225813947801E-2</v>
      </c>
      <c r="AP21" s="17">
        <v>3.3296189530445698E-2</v>
      </c>
      <c r="AQ21" s="17">
        <v>3.5379986184380999E-2</v>
      </c>
      <c r="AR21" s="17">
        <v>2.1158383016328101E-2</v>
      </c>
      <c r="AS21" s="17">
        <v>2.02931697579498E-2</v>
      </c>
      <c r="AT21" s="17"/>
      <c r="AU21" s="17">
        <v>2.4574226649281699E-2</v>
      </c>
      <c r="AV21" s="17">
        <v>3.1633876602275297E-2</v>
      </c>
      <c r="AW21" s="17"/>
      <c r="AX21" s="17">
        <v>3.7080217487777199E-2</v>
      </c>
      <c r="AY21" s="17">
        <v>2.5489529727561699E-2</v>
      </c>
      <c r="AZ21" s="17"/>
      <c r="BA21" s="17">
        <v>2.74683806200515E-2</v>
      </c>
      <c r="BB21" s="17">
        <v>2.6888857679807501E-2</v>
      </c>
      <c r="BC21" s="17"/>
      <c r="BD21" s="17">
        <v>0</v>
      </c>
      <c r="BE21" s="17"/>
      <c r="BF21" s="17">
        <v>7.4055352456674798E-3</v>
      </c>
      <c r="BG21" s="17"/>
      <c r="BH21" s="17">
        <v>5.9171436314383298E-2</v>
      </c>
      <c r="BI21" s="17"/>
      <c r="BJ21" s="17">
        <v>1.3963640442260301E-2</v>
      </c>
      <c r="BK21" s="17"/>
      <c r="BL21" s="17">
        <v>7.3250635324803998E-2</v>
      </c>
      <c r="BM21" s="17">
        <v>5.6576800005309104E-3</v>
      </c>
      <c r="BN21" s="17">
        <v>1.2743522920133201E-2</v>
      </c>
      <c r="BO21" s="17">
        <v>3.75635326506547E-2</v>
      </c>
      <c r="BP21" s="17"/>
      <c r="BQ21" s="17">
        <v>2.5328110188050298E-2</v>
      </c>
      <c r="BR21" s="17">
        <v>3.5574042252083998E-3</v>
      </c>
      <c r="BS21" s="17">
        <v>2.1991156379307202E-2</v>
      </c>
      <c r="BT21" s="17">
        <v>2.3825801027432501E-2</v>
      </c>
      <c r="BU21" s="17">
        <v>4.5728359289822801E-2</v>
      </c>
      <c r="BV21" s="17">
        <v>5.4498377988030297E-2</v>
      </c>
      <c r="BW21" s="17"/>
      <c r="BX21" s="17">
        <v>2.5780700148557802E-2</v>
      </c>
      <c r="BY21" s="17">
        <v>5.9293286337254898E-3</v>
      </c>
      <c r="BZ21" s="17">
        <v>2.2398081125339898E-2</v>
      </c>
      <c r="CA21" s="17">
        <v>2.5165051748403298E-2</v>
      </c>
      <c r="CB21" s="17">
        <v>4.9629359806711099E-2</v>
      </c>
      <c r="CC21" s="17">
        <v>3.8013301747260801E-2</v>
      </c>
    </row>
    <row r="22" spans="2:81" x14ac:dyDescent="0.35">
      <c r="B22" t="s">
        <v>59</v>
      </c>
      <c r="C22" s="17">
        <v>4.75073486050306E-2</v>
      </c>
      <c r="D22" s="17">
        <v>4.60436731755016E-2</v>
      </c>
      <c r="E22" s="17">
        <v>4.9171415047593002E-2</v>
      </c>
      <c r="F22" s="17"/>
      <c r="G22" s="17">
        <v>6.03555932878111E-2</v>
      </c>
      <c r="H22" s="17">
        <v>3.6844912306944998E-2</v>
      </c>
      <c r="I22" s="17">
        <v>6.1242356369695099E-2</v>
      </c>
      <c r="J22" s="17">
        <v>5.1269037755951298E-2</v>
      </c>
      <c r="K22" s="17">
        <v>4.4383389781515098E-2</v>
      </c>
      <c r="L22" s="17">
        <v>3.5519810646167001E-2</v>
      </c>
      <c r="M22" s="17"/>
      <c r="N22" s="17">
        <v>4.48016655003513E-2</v>
      </c>
      <c r="O22" s="17">
        <v>4.9908543734202698E-2</v>
      </c>
      <c r="P22" s="17">
        <v>4.19344729800461E-2</v>
      </c>
      <c r="Q22" s="17">
        <v>5.2597811770940202E-2</v>
      </c>
      <c r="R22" s="17"/>
      <c r="S22" s="17">
        <v>4.3505907451237003E-2</v>
      </c>
      <c r="T22" s="17">
        <v>5.6442106258987802E-2</v>
      </c>
      <c r="U22" s="17">
        <v>4.0603375514031002E-2</v>
      </c>
      <c r="V22" s="17">
        <v>3.7017521145555198E-2</v>
      </c>
      <c r="W22" s="17">
        <v>5.4028193286320997E-2</v>
      </c>
      <c r="X22" s="17">
        <v>6.0632237828717198E-2</v>
      </c>
      <c r="Y22" s="17">
        <v>2.82923364253094E-2</v>
      </c>
      <c r="Z22" s="17">
        <v>2.42243996663901E-2</v>
      </c>
      <c r="AA22" s="17">
        <v>2.4608772104456601E-2</v>
      </c>
      <c r="AB22" s="17">
        <v>8.5012384966716703E-2</v>
      </c>
      <c r="AC22" s="17">
        <v>6.9711422449935598E-2</v>
      </c>
      <c r="AD22" s="17">
        <v>3.9485059217771401E-2</v>
      </c>
      <c r="AE22" s="17"/>
      <c r="AF22" s="17">
        <v>4.0114675368768199E-2</v>
      </c>
      <c r="AG22" s="17">
        <v>9.5608859843934996E-2</v>
      </c>
      <c r="AH22" s="17">
        <v>8.3451338840666398E-2</v>
      </c>
      <c r="AI22" s="17">
        <v>3.9946873338528602E-2</v>
      </c>
      <c r="AJ22" s="17"/>
      <c r="AK22" s="17">
        <v>5.27047872165421E-2</v>
      </c>
      <c r="AL22" s="17">
        <v>7.2374731407290602E-2</v>
      </c>
      <c r="AM22" s="17"/>
      <c r="AN22" s="17">
        <v>4.1122515643465203E-2</v>
      </c>
      <c r="AO22" s="17">
        <v>4.8404270642881497E-2</v>
      </c>
      <c r="AP22" s="17">
        <v>5.1397839742494102E-2</v>
      </c>
      <c r="AQ22" s="17">
        <v>5.0649583675458597E-2</v>
      </c>
      <c r="AR22" s="17">
        <v>4.9322932852227198E-2</v>
      </c>
      <c r="AS22" s="17">
        <v>5.0251218241745797E-2</v>
      </c>
      <c r="AT22" s="17"/>
      <c r="AU22" s="17">
        <v>4.3173802331835501E-2</v>
      </c>
      <c r="AV22" s="17">
        <v>5.28652148412583E-2</v>
      </c>
      <c r="AW22" s="17"/>
      <c r="AX22" s="17">
        <v>4.1913495095947897E-2</v>
      </c>
      <c r="AY22" s="17">
        <v>4.8849711158584302E-2</v>
      </c>
      <c r="AZ22" s="17"/>
      <c r="BA22" s="17">
        <v>4.4501885577496597E-2</v>
      </c>
      <c r="BB22" s="17">
        <v>6.1654387273896501E-2</v>
      </c>
      <c r="BC22" s="17"/>
      <c r="BD22" s="17">
        <v>0</v>
      </c>
      <c r="BE22" s="17"/>
      <c r="BF22" s="17">
        <v>1.59324655581881E-2</v>
      </c>
      <c r="BG22" s="17"/>
      <c r="BH22" s="17">
        <v>9.4839262985695796E-2</v>
      </c>
      <c r="BI22" s="17"/>
      <c r="BJ22" s="17">
        <v>0.10028582889608401</v>
      </c>
      <c r="BK22" s="17"/>
      <c r="BL22" s="17">
        <v>0.10688756252188999</v>
      </c>
      <c r="BM22" s="17">
        <v>1.6149787679647001E-2</v>
      </c>
      <c r="BN22" s="17">
        <v>2.7347753823617801E-2</v>
      </c>
      <c r="BO22" s="17">
        <v>6.3538291468460198E-2</v>
      </c>
      <c r="BP22" s="17"/>
      <c r="BQ22" s="17">
        <v>5.0912782539500497E-2</v>
      </c>
      <c r="BR22" s="17">
        <v>2.0651477834319799E-2</v>
      </c>
      <c r="BS22" s="17">
        <v>4.0940798620303497E-2</v>
      </c>
      <c r="BT22" s="17">
        <v>3.54039582292896E-2</v>
      </c>
      <c r="BU22" s="17">
        <v>5.1593092306141099E-2</v>
      </c>
      <c r="BV22" s="17">
        <v>6.9092874855999895E-2</v>
      </c>
      <c r="BW22" s="17"/>
      <c r="BX22" s="17">
        <v>6.59076290916846E-2</v>
      </c>
      <c r="BY22" s="17">
        <v>2.38326595533228E-2</v>
      </c>
      <c r="BZ22" s="17">
        <v>2.8448906573080902E-2</v>
      </c>
      <c r="CA22" s="17">
        <v>3.7065274116014603E-2</v>
      </c>
      <c r="CB22" s="17">
        <v>7.8593507988137995E-2</v>
      </c>
      <c r="CC22" s="17">
        <v>5.72542196382924E-2</v>
      </c>
    </row>
    <row r="23" spans="2:81" x14ac:dyDescent="0.35">
      <c r="B23" t="s">
        <v>102</v>
      </c>
      <c r="C23" s="17">
        <v>0.12490371218622801</v>
      </c>
      <c r="D23" s="17">
        <v>0.11804363985979301</v>
      </c>
      <c r="E23" s="17">
        <v>0.13170889198263899</v>
      </c>
      <c r="F23" s="17"/>
      <c r="G23" s="17">
        <v>0.108774821408417</v>
      </c>
      <c r="H23" s="17">
        <v>0.13909940893589301</v>
      </c>
      <c r="I23" s="17">
        <v>0.17001409234784601</v>
      </c>
      <c r="J23" s="17">
        <v>0.12781990206010099</v>
      </c>
      <c r="K23" s="17">
        <v>0.12500655253894799</v>
      </c>
      <c r="L23" s="17">
        <v>8.4896150437121898E-2</v>
      </c>
      <c r="M23" s="17"/>
      <c r="N23" s="17">
        <v>0.123239871542331</v>
      </c>
      <c r="O23" s="17">
        <v>0.13766757807091901</v>
      </c>
      <c r="P23" s="17">
        <v>0.119185981377515</v>
      </c>
      <c r="Q23" s="17">
        <v>0.117367398507465</v>
      </c>
      <c r="R23" s="17"/>
      <c r="S23" s="17">
        <v>0.111626956514658</v>
      </c>
      <c r="T23" s="17">
        <v>0.123057445677658</v>
      </c>
      <c r="U23" s="17">
        <v>0.112985206353046</v>
      </c>
      <c r="V23" s="17">
        <v>9.9402498406292505E-2</v>
      </c>
      <c r="W23" s="17">
        <v>0.123641364924184</v>
      </c>
      <c r="X23" s="17">
        <v>0.147839022023591</v>
      </c>
      <c r="Y23" s="17">
        <v>0.10453577428816201</v>
      </c>
      <c r="Z23" s="17">
        <v>0.10570761687017401</v>
      </c>
      <c r="AA23" s="17">
        <v>0.112691016113023</v>
      </c>
      <c r="AB23" s="17">
        <v>0.14990998074206</v>
      </c>
      <c r="AC23" s="17">
        <v>0.17991729412117399</v>
      </c>
      <c r="AD23" s="17">
        <v>0.19527604366218199</v>
      </c>
      <c r="AE23" s="17"/>
      <c r="AF23" s="17">
        <v>0.11103624346740699</v>
      </c>
      <c r="AG23" s="17">
        <v>0.14071268970741599</v>
      </c>
      <c r="AH23" s="17">
        <v>0.20282556265971599</v>
      </c>
      <c r="AI23" s="17">
        <v>0.17926805176680899</v>
      </c>
      <c r="AJ23" s="17"/>
      <c r="AK23" s="17">
        <v>0.182951915911989</v>
      </c>
      <c r="AL23" s="17">
        <v>0.173655585948366</v>
      </c>
      <c r="AM23" s="17"/>
      <c r="AN23" s="17">
        <v>0.11365090485733099</v>
      </c>
      <c r="AO23" s="17">
        <v>0.13106559491011099</v>
      </c>
      <c r="AP23" s="17">
        <v>0.11143206717672</v>
      </c>
      <c r="AQ23" s="17">
        <v>0.13641681396709801</v>
      </c>
      <c r="AR23" s="17">
        <v>0.135402418675482</v>
      </c>
      <c r="AS23" s="17">
        <v>0.118355696304336</v>
      </c>
      <c r="AT23" s="17"/>
      <c r="AU23" s="17">
        <v>0.120915586095011</v>
      </c>
      <c r="AV23" s="17">
        <v>0.12973538571280099</v>
      </c>
      <c r="AW23" s="17"/>
      <c r="AX23" s="17">
        <v>0.11027547585682999</v>
      </c>
      <c r="AY23" s="17">
        <v>0.12841406451154899</v>
      </c>
      <c r="AZ23" s="17"/>
      <c r="BA23" s="17">
        <v>0.11354025561758301</v>
      </c>
      <c r="BB23" s="17">
        <v>0.182497820085289</v>
      </c>
      <c r="BC23" s="17"/>
      <c r="BD23" s="17">
        <v>0</v>
      </c>
      <c r="BE23" s="17"/>
      <c r="BF23" s="17">
        <v>4.6553667409187101E-2</v>
      </c>
      <c r="BG23" s="17"/>
      <c r="BH23" s="17">
        <v>0.130005735280569</v>
      </c>
      <c r="BI23" s="17"/>
      <c r="BJ23" s="17">
        <v>0.16584405163385299</v>
      </c>
      <c r="BK23" s="17"/>
      <c r="BL23" s="17">
        <v>0.176825724199006</v>
      </c>
      <c r="BM23" s="17">
        <v>5.4912385524536297E-2</v>
      </c>
      <c r="BN23" s="17">
        <v>9.6309343342119894E-2</v>
      </c>
      <c r="BO23" s="17">
        <v>0.19318982388887701</v>
      </c>
      <c r="BP23" s="17"/>
      <c r="BQ23" s="17">
        <v>0.12736534955199499</v>
      </c>
      <c r="BR23" s="17">
        <v>9.1563633010721901E-2</v>
      </c>
      <c r="BS23" s="17">
        <v>0.117043965067542</v>
      </c>
      <c r="BT23" s="17">
        <v>0.105004508441309</v>
      </c>
      <c r="BU23" s="17">
        <v>0.16904603245363101</v>
      </c>
      <c r="BV23" s="17">
        <v>0.13366269149559101</v>
      </c>
      <c r="BW23" s="17"/>
      <c r="BX23" s="17">
        <v>0.126353618057895</v>
      </c>
      <c r="BY23" s="17">
        <v>9.2902947577525E-2</v>
      </c>
      <c r="BZ23" s="17">
        <v>0.101814051643352</v>
      </c>
      <c r="CA23" s="17">
        <v>0.102791789579231</v>
      </c>
      <c r="CB23" s="17">
        <v>0.16787875060597299</v>
      </c>
      <c r="CC23" s="17">
        <v>0.17204615654854</v>
      </c>
    </row>
    <row r="24" spans="2:81" x14ac:dyDescent="0.35">
      <c r="B24" t="s">
        <v>103</v>
      </c>
      <c r="C24" s="17">
        <v>0.16786740669219499</v>
      </c>
      <c r="D24" s="17">
        <v>0.16256164731111</v>
      </c>
      <c r="E24" s="17">
        <v>0.17247570115003899</v>
      </c>
      <c r="F24" s="17"/>
      <c r="G24" s="17">
        <v>0.19592502785086199</v>
      </c>
      <c r="H24" s="17">
        <v>0.180294891809713</v>
      </c>
      <c r="I24" s="17">
        <v>0.168257085057129</v>
      </c>
      <c r="J24" s="17">
        <v>0.17691382371846401</v>
      </c>
      <c r="K24" s="17">
        <v>0.147915454511654</v>
      </c>
      <c r="L24" s="17">
        <v>0.14486693672242101</v>
      </c>
      <c r="M24" s="17"/>
      <c r="N24" s="17">
        <v>0.16684998480384999</v>
      </c>
      <c r="O24" s="17">
        <v>0.17812694780209401</v>
      </c>
      <c r="P24" s="17">
        <v>0.16535431269574899</v>
      </c>
      <c r="Q24" s="17">
        <v>0.16011503257305401</v>
      </c>
      <c r="R24" s="17"/>
      <c r="S24" s="17">
        <v>0.17479124227463599</v>
      </c>
      <c r="T24" s="17">
        <v>0.174216181512825</v>
      </c>
      <c r="U24" s="17">
        <v>0.16914957595853999</v>
      </c>
      <c r="V24" s="17">
        <v>0.152934760652535</v>
      </c>
      <c r="W24" s="17">
        <v>0.20435559750978299</v>
      </c>
      <c r="X24" s="17">
        <v>0.18015455347986101</v>
      </c>
      <c r="Y24" s="17">
        <v>0.15191858579152301</v>
      </c>
      <c r="Z24" s="17">
        <v>0.18663539371003099</v>
      </c>
      <c r="AA24" s="17">
        <v>0.16042797462039701</v>
      </c>
      <c r="AB24" s="17">
        <v>0.15985419780332</v>
      </c>
      <c r="AC24" s="17">
        <v>0.153299863214097</v>
      </c>
      <c r="AD24" s="17">
        <v>0.120526676104078</v>
      </c>
      <c r="AE24" s="17"/>
      <c r="AF24" s="17">
        <v>0.16992812716928701</v>
      </c>
      <c r="AG24" s="17">
        <v>0.16947006156112501</v>
      </c>
      <c r="AH24" s="17">
        <v>0.15952070149463801</v>
      </c>
      <c r="AI24" s="17">
        <v>0.151995890851152</v>
      </c>
      <c r="AJ24" s="17"/>
      <c r="AK24" s="17">
        <v>0.15600992710994499</v>
      </c>
      <c r="AL24" s="17">
        <v>0.20204571184237399</v>
      </c>
      <c r="AM24" s="17"/>
      <c r="AN24" s="17">
        <v>0.16165932279145201</v>
      </c>
      <c r="AO24" s="17">
        <v>0.17179938992195201</v>
      </c>
      <c r="AP24" s="17">
        <v>0.17176539184782999</v>
      </c>
      <c r="AQ24" s="17">
        <v>0.16171232242647601</v>
      </c>
      <c r="AR24" s="17">
        <v>0.18332666738471501</v>
      </c>
      <c r="AS24" s="17">
        <v>0.15779025718444001</v>
      </c>
      <c r="AT24" s="17"/>
      <c r="AU24" s="17">
        <v>0.162025604192895</v>
      </c>
      <c r="AV24" s="17">
        <v>0.17634637345485499</v>
      </c>
      <c r="AW24" s="17"/>
      <c r="AX24" s="17">
        <v>0.14939152550680901</v>
      </c>
      <c r="AY24" s="17">
        <v>0.172301082155254</v>
      </c>
      <c r="AZ24" s="17"/>
      <c r="BA24" s="17">
        <v>0.16221281844341701</v>
      </c>
      <c r="BB24" s="17">
        <v>0.19692027202331999</v>
      </c>
      <c r="BC24" s="17"/>
      <c r="BD24" s="17">
        <v>0</v>
      </c>
      <c r="BE24" s="17"/>
      <c r="BF24" s="17">
        <v>0.116123965598876</v>
      </c>
      <c r="BG24" s="17"/>
      <c r="BH24" s="17">
        <v>0.148499284056371</v>
      </c>
      <c r="BI24" s="17"/>
      <c r="BJ24" s="17">
        <v>0.16437345188084199</v>
      </c>
      <c r="BK24" s="17"/>
      <c r="BL24" s="17">
        <v>0.172499967354029</v>
      </c>
      <c r="BM24" s="17">
        <v>0.14249525438767</v>
      </c>
      <c r="BN24" s="17">
        <v>0.156162960735442</v>
      </c>
      <c r="BO24" s="17">
        <v>0.202808506337463</v>
      </c>
      <c r="BP24" s="17"/>
      <c r="BQ24" s="17">
        <v>0.20134993692537401</v>
      </c>
      <c r="BR24" s="17">
        <v>0.16100140868194701</v>
      </c>
      <c r="BS24" s="17">
        <v>0.13580073900644599</v>
      </c>
      <c r="BT24" s="17">
        <v>0.16316585777244799</v>
      </c>
      <c r="BU24" s="17">
        <v>0.19229200042249001</v>
      </c>
      <c r="BV24" s="17">
        <v>0.13327990374681001</v>
      </c>
      <c r="BW24" s="17"/>
      <c r="BX24" s="17">
        <v>0.189315814021878</v>
      </c>
      <c r="BY24" s="17">
        <v>0.16437247915113501</v>
      </c>
      <c r="BZ24" s="17">
        <v>0.14934373720645</v>
      </c>
      <c r="CA24" s="17">
        <v>0.18225475986386899</v>
      </c>
      <c r="CB24" s="17">
        <v>0.17709915341108401</v>
      </c>
      <c r="CC24" s="17">
        <v>0.149252899753372</v>
      </c>
    </row>
    <row r="25" spans="2:81" x14ac:dyDescent="0.35">
      <c r="B25" t="s">
        <v>104</v>
      </c>
      <c r="C25" s="17">
        <v>0.20029569668484001</v>
      </c>
      <c r="D25" s="17">
        <v>0.22150357731134801</v>
      </c>
      <c r="E25" s="17">
        <v>0.18011133786872499</v>
      </c>
      <c r="F25" s="17"/>
      <c r="G25" s="17">
        <v>0.197686262676944</v>
      </c>
      <c r="H25" s="17">
        <v>0.190442398365465</v>
      </c>
      <c r="I25" s="17">
        <v>0.20954504003868701</v>
      </c>
      <c r="J25" s="17">
        <v>0.20050306220164299</v>
      </c>
      <c r="K25" s="17">
        <v>0.19760235388507499</v>
      </c>
      <c r="L25" s="17">
        <v>0.20415234322804601</v>
      </c>
      <c r="M25" s="17"/>
      <c r="N25" s="17">
        <v>0.21099144437327599</v>
      </c>
      <c r="O25" s="17">
        <v>0.20229708551036199</v>
      </c>
      <c r="P25" s="17">
        <v>0.18515877200511199</v>
      </c>
      <c r="Q25" s="17">
        <v>0.201126293737765</v>
      </c>
      <c r="R25" s="17"/>
      <c r="S25" s="17">
        <v>0.178938390422507</v>
      </c>
      <c r="T25" s="17">
        <v>0.2049954957732</v>
      </c>
      <c r="U25" s="17">
        <v>0.24561250418851499</v>
      </c>
      <c r="V25" s="17">
        <v>0.20353652904167599</v>
      </c>
      <c r="W25" s="17">
        <v>0.20089618867370701</v>
      </c>
      <c r="X25" s="17">
        <v>0.189680157870353</v>
      </c>
      <c r="Y25" s="17">
        <v>0.227081409279066</v>
      </c>
      <c r="Z25" s="17">
        <v>0.238168996267278</v>
      </c>
      <c r="AA25" s="17">
        <v>0.19102017369871899</v>
      </c>
      <c r="AB25" s="17">
        <v>0.191582854312837</v>
      </c>
      <c r="AC25" s="17">
        <v>0.20504984891525699</v>
      </c>
      <c r="AD25" s="17">
        <v>0.109753111932575</v>
      </c>
      <c r="AE25" s="17"/>
      <c r="AF25" s="17">
        <v>0.21111839061741899</v>
      </c>
      <c r="AG25" s="17">
        <v>0.19021546862462901</v>
      </c>
      <c r="AH25" s="17">
        <v>0.18549068158465001</v>
      </c>
      <c r="AI25" s="17">
        <v>0.103151098823864</v>
      </c>
      <c r="AJ25" s="17"/>
      <c r="AK25" s="17">
        <v>0.146135711937007</v>
      </c>
      <c r="AL25" s="17">
        <v>0.16176651879894299</v>
      </c>
      <c r="AM25" s="17"/>
      <c r="AN25" s="17">
        <v>0.212674469200655</v>
      </c>
      <c r="AO25" s="17">
        <v>0.20758493654080101</v>
      </c>
      <c r="AP25" s="17">
        <v>0.21702300347592399</v>
      </c>
      <c r="AQ25" s="17">
        <v>0.18997591690528101</v>
      </c>
      <c r="AR25" s="17">
        <v>0.16480612111281501</v>
      </c>
      <c r="AS25" s="17">
        <v>0.17191467997103799</v>
      </c>
      <c r="AT25" s="17"/>
      <c r="AU25" s="17">
        <v>0.20123301175562699</v>
      </c>
      <c r="AV25" s="17">
        <v>0.19945225588262799</v>
      </c>
      <c r="AW25" s="17"/>
      <c r="AX25" s="17">
        <v>0.164797067218902</v>
      </c>
      <c r="AY25" s="17">
        <v>0.208814337872025</v>
      </c>
      <c r="AZ25" s="17"/>
      <c r="BA25" s="17">
        <v>0.200524040441665</v>
      </c>
      <c r="BB25" s="17">
        <v>0.20286990658894499</v>
      </c>
      <c r="BC25" s="17"/>
      <c r="BD25" s="17">
        <v>0.34808145774926103</v>
      </c>
      <c r="BE25" s="17"/>
      <c r="BF25" s="17">
        <v>0.234228342428911</v>
      </c>
      <c r="BG25" s="17"/>
      <c r="BH25" s="17">
        <v>0.204406491739934</v>
      </c>
      <c r="BI25" s="17"/>
      <c r="BJ25" s="17">
        <v>0.18623248538072901</v>
      </c>
      <c r="BK25" s="17"/>
      <c r="BL25" s="17">
        <v>0.111598650949935</v>
      </c>
      <c r="BM25" s="17">
        <v>0.231664892195134</v>
      </c>
      <c r="BN25" s="17">
        <v>0.22021602343737101</v>
      </c>
      <c r="BO25" s="17">
        <v>0.20263019345740299</v>
      </c>
      <c r="BP25" s="17"/>
      <c r="BQ25" s="17">
        <v>0.22566888920032399</v>
      </c>
      <c r="BR25" s="17">
        <v>0.21430962360869901</v>
      </c>
      <c r="BS25" s="17">
        <v>0.210685863978639</v>
      </c>
      <c r="BT25" s="17">
        <v>0.20957650644244999</v>
      </c>
      <c r="BU25" s="17">
        <v>0.17198377510672</v>
      </c>
      <c r="BV25" s="17">
        <v>0.15023550839584701</v>
      </c>
      <c r="BW25" s="17"/>
      <c r="BX25" s="17">
        <v>0.22112466866317099</v>
      </c>
      <c r="BY25" s="17">
        <v>0.21570346730259701</v>
      </c>
      <c r="BZ25" s="17">
        <v>0.21380461517643201</v>
      </c>
      <c r="CA25" s="17">
        <v>0.20978523238378299</v>
      </c>
      <c r="CB25" s="17">
        <v>0.175369194055424</v>
      </c>
      <c r="CC25" s="17">
        <v>0.12669401290573301</v>
      </c>
    </row>
    <row r="26" spans="2:81" x14ac:dyDescent="0.35">
      <c r="B26" t="s">
        <v>105</v>
      </c>
      <c r="C26" s="17">
        <v>0.37513195746249001</v>
      </c>
      <c r="D26" s="17">
        <v>0.37206810592067402</v>
      </c>
      <c r="E26" s="17">
        <v>0.378460166913206</v>
      </c>
      <c r="F26" s="17"/>
      <c r="G26" s="17">
        <v>0.359011898990096</v>
      </c>
      <c r="H26" s="17">
        <v>0.37434894992069101</v>
      </c>
      <c r="I26" s="17">
        <v>0.29454322649709203</v>
      </c>
      <c r="J26" s="17">
        <v>0.32886460472927398</v>
      </c>
      <c r="K26" s="17">
        <v>0.38914633957850298</v>
      </c>
      <c r="L26" s="17">
        <v>0.48021448256785398</v>
      </c>
      <c r="M26" s="17"/>
      <c r="N26" s="17">
        <v>0.37043351676610897</v>
      </c>
      <c r="O26" s="17">
        <v>0.32921088334801901</v>
      </c>
      <c r="P26" s="17">
        <v>0.419836447751395</v>
      </c>
      <c r="Q26" s="17">
        <v>0.388924307047055</v>
      </c>
      <c r="R26" s="17"/>
      <c r="S26" s="17">
        <v>0.40840026299822602</v>
      </c>
      <c r="T26" s="17">
        <v>0.36494949155463702</v>
      </c>
      <c r="U26" s="17">
        <v>0.36946614983363602</v>
      </c>
      <c r="V26" s="17">
        <v>0.436488667736397</v>
      </c>
      <c r="W26" s="17">
        <v>0.36310756594204702</v>
      </c>
      <c r="X26" s="17">
        <v>0.35047675265621098</v>
      </c>
      <c r="Y26" s="17">
        <v>0.424015025543659</v>
      </c>
      <c r="Z26" s="17">
        <v>0.42147499698176599</v>
      </c>
      <c r="AA26" s="17">
        <v>0.44214803907106498</v>
      </c>
      <c r="AB26" s="17">
        <v>0.23789596527260101</v>
      </c>
      <c r="AC26" s="17">
        <v>0.30011747798653399</v>
      </c>
      <c r="AD26" s="17">
        <v>0.29590908022477502</v>
      </c>
      <c r="AE26" s="17"/>
      <c r="AF26" s="17">
        <v>0.42094433100103901</v>
      </c>
      <c r="AG26" s="17">
        <v>0.23317045329488001</v>
      </c>
      <c r="AH26" s="17">
        <v>0.30510860249254401</v>
      </c>
      <c r="AI26" s="17">
        <v>0.27261592613257002</v>
      </c>
      <c r="AJ26" s="17"/>
      <c r="AK26" s="17">
        <v>0.13560088795778</v>
      </c>
      <c r="AL26" s="17">
        <v>0.27757067151904802</v>
      </c>
      <c r="AM26" s="17"/>
      <c r="AN26" s="17">
        <v>0.37072487057954701</v>
      </c>
      <c r="AO26" s="17">
        <v>0.36298175660510301</v>
      </c>
      <c r="AP26" s="17">
        <v>0.36560049467768202</v>
      </c>
      <c r="AQ26" s="17">
        <v>0.38199039034426302</v>
      </c>
      <c r="AR26" s="17">
        <v>0.39038958219610198</v>
      </c>
      <c r="AS26" s="17">
        <v>0.431789443042079</v>
      </c>
      <c r="AT26" s="17"/>
      <c r="AU26" s="17">
        <v>0.40629849874824198</v>
      </c>
      <c r="AV26" s="17">
        <v>0.33434362698345599</v>
      </c>
      <c r="AW26" s="17"/>
      <c r="AX26" s="17">
        <v>0.43142724709491698</v>
      </c>
      <c r="AY26" s="17">
        <v>0.36162272118711702</v>
      </c>
      <c r="AZ26" s="17"/>
      <c r="BA26" s="17">
        <v>0.40020515419773001</v>
      </c>
      <c r="BB26" s="17">
        <v>0.25148029260087901</v>
      </c>
      <c r="BC26" s="17"/>
      <c r="BD26" s="17">
        <v>0.65191854225073897</v>
      </c>
      <c r="BE26" s="17"/>
      <c r="BF26" s="17">
        <v>0.56082838983036398</v>
      </c>
      <c r="BG26" s="17"/>
      <c r="BH26" s="17">
        <v>0.232954659999559</v>
      </c>
      <c r="BI26" s="17"/>
      <c r="BJ26" s="17">
        <v>0.30709736106596303</v>
      </c>
      <c r="BK26" s="17"/>
      <c r="BL26" s="17">
        <v>0.19612772552302701</v>
      </c>
      <c r="BM26" s="17">
        <v>0.53143610056006196</v>
      </c>
      <c r="BN26" s="17">
        <v>0.45614406082991299</v>
      </c>
      <c r="BO26" s="17">
        <v>0.24348601897976099</v>
      </c>
      <c r="BP26" s="17"/>
      <c r="BQ26" s="17">
        <v>0.336978779878573</v>
      </c>
      <c r="BR26" s="17">
        <v>0.48868104275837299</v>
      </c>
      <c r="BS26" s="17">
        <v>0.42382606143521601</v>
      </c>
      <c r="BT26" s="17">
        <v>0.438369631117277</v>
      </c>
      <c r="BU26" s="17">
        <v>0.29891250989388701</v>
      </c>
      <c r="BV26" s="17">
        <v>0.32494420930346701</v>
      </c>
      <c r="BW26" s="17"/>
      <c r="BX26" s="17">
        <v>0.32940680512280501</v>
      </c>
      <c r="BY26" s="17">
        <v>0.46986288813914401</v>
      </c>
      <c r="BZ26" s="17">
        <v>0.44975166537987499</v>
      </c>
      <c r="CA26" s="17">
        <v>0.40695986217843599</v>
      </c>
      <c r="CB26" s="17">
        <v>0.26241195194526401</v>
      </c>
      <c r="CC26" s="17">
        <v>0.30105999657704302</v>
      </c>
    </row>
    <row r="27" spans="2:81" x14ac:dyDescent="0.35">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row>
    <row r="28" spans="2:81" x14ac:dyDescent="0.35">
      <c r="B28" s="6" t="s">
        <v>109</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row>
    <row r="29" spans="2:81" x14ac:dyDescent="0.35">
      <c r="B29" s="24"/>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row>
    <row r="30" spans="2:81" x14ac:dyDescent="0.35">
      <c r="B30" t="s">
        <v>101</v>
      </c>
      <c r="C30" s="17">
        <v>5.8942130479441003E-2</v>
      </c>
      <c r="D30" s="17">
        <v>5.18623803451621E-2</v>
      </c>
      <c r="E30" s="17">
        <v>6.6422923921368296E-2</v>
      </c>
      <c r="F30" s="17"/>
      <c r="G30" s="17">
        <v>4.3272013849793803E-2</v>
      </c>
      <c r="H30" s="17">
        <v>5.7606977156547001E-2</v>
      </c>
      <c r="I30" s="17">
        <v>6.7278924488535993E-2</v>
      </c>
      <c r="J30" s="17">
        <v>8.4175625898000095E-2</v>
      </c>
      <c r="K30" s="17">
        <v>6.8312737833491205E-2</v>
      </c>
      <c r="L30" s="17">
        <v>4.1433692459899897E-2</v>
      </c>
      <c r="M30" s="17"/>
      <c r="N30" s="17">
        <v>5.7047987333556503E-2</v>
      </c>
      <c r="O30" s="17">
        <v>7.3903687248056002E-2</v>
      </c>
      <c r="P30" s="17">
        <v>5.0533002613914899E-2</v>
      </c>
      <c r="Q30" s="17">
        <v>5.3288507446592401E-2</v>
      </c>
      <c r="R30" s="17"/>
      <c r="S30" s="17">
        <v>9.1701895686632603E-2</v>
      </c>
      <c r="T30" s="17">
        <v>6.1855471366989601E-2</v>
      </c>
      <c r="U30" s="17">
        <v>5.4391197459264101E-2</v>
      </c>
      <c r="V30" s="17">
        <v>4.5071326575563501E-2</v>
      </c>
      <c r="W30" s="17">
        <v>3.3189876225283202E-2</v>
      </c>
      <c r="X30" s="17">
        <v>5.3892593780498502E-2</v>
      </c>
      <c r="Y30" s="17">
        <v>4.73087850580384E-2</v>
      </c>
      <c r="Z30" s="17">
        <v>4.67373260411834E-2</v>
      </c>
      <c r="AA30" s="17">
        <v>4.9507422796167801E-2</v>
      </c>
      <c r="AB30" s="17">
        <v>0.144705306015772</v>
      </c>
      <c r="AC30" s="17">
        <v>0.11270216153188101</v>
      </c>
      <c r="AD30" s="17">
        <v>0</v>
      </c>
      <c r="AE30" s="17"/>
      <c r="AF30" s="17">
        <v>3.3538892875707403E-2</v>
      </c>
      <c r="AG30" s="17">
        <v>0.499530514582115</v>
      </c>
      <c r="AH30" s="17">
        <v>0.20642439735962401</v>
      </c>
      <c r="AI30" s="17">
        <v>0.40745575598276301</v>
      </c>
      <c r="AJ30" s="17"/>
      <c r="AK30" s="17">
        <v>0.27100406057361898</v>
      </c>
      <c r="AL30" s="17">
        <v>0.122476253170392</v>
      </c>
      <c r="AM30" s="17"/>
      <c r="AN30" s="17">
        <v>7.8678606550863603E-2</v>
      </c>
      <c r="AO30" s="17">
        <v>4.8186154598719298E-2</v>
      </c>
      <c r="AP30" s="17">
        <v>4.10000864238841E-2</v>
      </c>
      <c r="AQ30" s="17">
        <v>7.2146239775302407E-2</v>
      </c>
      <c r="AR30" s="17">
        <v>3.8822233759061499E-2</v>
      </c>
      <c r="AS30" s="17">
        <v>5.3088151140472002E-2</v>
      </c>
      <c r="AT30" s="17"/>
      <c r="AU30" s="17">
        <v>4.5783121327398403E-2</v>
      </c>
      <c r="AV30" s="17">
        <v>7.5184056100184402E-2</v>
      </c>
      <c r="AW30" s="17"/>
      <c r="AX30" s="17">
        <v>5.0907172595887597E-2</v>
      </c>
      <c r="AY30" s="17">
        <v>6.0812638873010499E-2</v>
      </c>
      <c r="AZ30" s="17"/>
      <c r="BA30" s="17">
        <v>4.6723942758020699E-2</v>
      </c>
      <c r="BB30" s="17">
        <v>0.111500004782856</v>
      </c>
      <c r="BC30" s="17"/>
      <c r="BD30" s="17">
        <v>2.38707557479058E-2</v>
      </c>
      <c r="BE30" s="17"/>
      <c r="BF30" s="17">
        <v>0</v>
      </c>
      <c r="BG30" s="17"/>
      <c r="BH30" s="17">
        <v>0.53373729679214699</v>
      </c>
      <c r="BI30" s="17"/>
      <c r="BJ30" s="17">
        <v>0.31999058660562302</v>
      </c>
      <c r="BK30" s="17"/>
      <c r="BL30" s="17">
        <v>0.146759760044371</v>
      </c>
      <c r="BM30" s="17">
        <v>2.5157063610097799E-2</v>
      </c>
      <c r="BN30" s="17">
        <v>4.1661352674470097E-2</v>
      </c>
      <c r="BO30" s="17">
        <v>6.19888925512029E-2</v>
      </c>
      <c r="BP30" s="17"/>
      <c r="BQ30" s="17">
        <v>4.3803329045668603E-2</v>
      </c>
      <c r="BR30" s="17">
        <v>3.1208189540113999E-2</v>
      </c>
      <c r="BS30" s="17">
        <v>2.3680069387550299E-2</v>
      </c>
      <c r="BT30" s="17">
        <v>6.5468833372382601E-2</v>
      </c>
      <c r="BU30" s="17">
        <v>9.2797096015507702E-2</v>
      </c>
      <c r="BV30" s="17">
        <v>0.13942813521287201</v>
      </c>
      <c r="BW30" s="17"/>
      <c r="BX30" s="17">
        <v>4.4942607369475397E-2</v>
      </c>
      <c r="BY30" s="17">
        <v>3.7279130867586101E-2</v>
      </c>
      <c r="BZ30" s="17">
        <v>2.78975137865194E-2</v>
      </c>
      <c r="CA30" s="17">
        <v>6.5997958454912894E-2</v>
      </c>
      <c r="CB30" s="17">
        <v>0.107472740414487</v>
      </c>
      <c r="CC30" s="17">
        <v>0.17287569838062899</v>
      </c>
    </row>
    <row r="31" spans="2:81" x14ac:dyDescent="0.35">
      <c r="B31" t="s">
        <v>58</v>
      </c>
      <c r="C31" s="17">
        <v>3.4110885978575499E-2</v>
      </c>
      <c r="D31" s="17">
        <v>2.7731071929725001E-2</v>
      </c>
      <c r="E31" s="17">
        <v>3.9492334095691799E-2</v>
      </c>
      <c r="F31" s="17"/>
      <c r="G31" s="17">
        <v>3.7778851819444299E-2</v>
      </c>
      <c r="H31" s="17">
        <v>1.92195216467041E-2</v>
      </c>
      <c r="I31" s="17">
        <v>3.4275239588999001E-2</v>
      </c>
      <c r="J31" s="17">
        <v>5.5007699765301198E-2</v>
      </c>
      <c r="K31" s="17">
        <v>4.6786863125553399E-2</v>
      </c>
      <c r="L31" s="17">
        <v>2.16356167612161E-2</v>
      </c>
      <c r="M31" s="17"/>
      <c r="N31" s="17">
        <v>3.3005241837854998E-2</v>
      </c>
      <c r="O31" s="17">
        <v>4.0807363821159799E-2</v>
      </c>
      <c r="P31" s="17">
        <v>3.0642891072603901E-2</v>
      </c>
      <c r="Q31" s="17">
        <v>3.09614200358613E-2</v>
      </c>
      <c r="R31" s="17"/>
      <c r="S31" s="17">
        <v>4.5013101947250701E-2</v>
      </c>
      <c r="T31" s="17">
        <v>3.3399032607442099E-2</v>
      </c>
      <c r="U31" s="17">
        <v>2.3181743613019799E-2</v>
      </c>
      <c r="V31" s="17">
        <v>3.01351319445698E-2</v>
      </c>
      <c r="W31" s="17">
        <v>2.4418163210629E-2</v>
      </c>
      <c r="X31" s="17">
        <v>5.2370139716263801E-2</v>
      </c>
      <c r="Y31" s="17">
        <v>3.5382669496629299E-2</v>
      </c>
      <c r="Z31" s="17">
        <v>1.2082495266291999E-2</v>
      </c>
      <c r="AA31" s="17">
        <v>2.6718257004727401E-2</v>
      </c>
      <c r="AB31" s="17">
        <v>6.16563271004264E-2</v>
      </c>
      <c r="AC31" s="17">
        <v>5.3159968634957498E-2</v>
      </c>
      <c r="AD31" s="17">
        <v>0</v>
      </c>
      <c r="AE31" s="17"/>
      <c r="AF31" s="17">
        <v>2.7718633753481998E-2</v>
      </c>
      <c r="AG31" s="17">
        <v>8.8935914757756293E-2</v>
      </c>
      <c r="AH31" s="17">
        <v>0.210746826512378</v>
      </c>
      <c r="AI31" s="17">
        <v>8.0951151873523794E-2</v>
      </c>
      <c r="AJ31" s="17"/>
      <c r="AK31" s="17">
        <v>8.5376437014223303E-2</v>
      </c>
      <c r="AL31" s="17">
        <v>7.8015046502331306E-2</v>
      </c>
      <c r="AM31" s="17"/>
      <c r="AN31" s="17">
        <v>3.4084080357600702E-2</v>
      </c>
      <c r="AO31" s="17">
        <v>3.3460207744147E-2</v>
      </c>
      <c r="AP31" s="17">
        <v>2.2758733860933002E-2</v>
      </c>
      <c r="AQ31" s="17">
        <v>3.6636315073611703E-2</v>
      </c>
      <c r="AR31" s="17">
        <v>4.7838453723606497E-2</v>
      </c>
      <c r="AS31" s="17">
        <v>2.67275584951513E-2</v>
      </c>
      <c r="AT31" s="17"/>
      <c r="AU31" s="17">
        <v>2.9391650993853401E-2</v>
      </c>
      <c r="AV31" s="17">
        <v>3.9965152162782999E-2</v>
      </c>
      <c r="AW31" s="17"/>
      <c r="AX31" s="17">
        <v>5.2280449020453902E-2</v>
      </c>
      <c r="AY31" s="17">
        <v>2.98810790934779E-2</v>
      </c>
      <c r="AZ31" s="17"/>
      <c r="BA31" s="17">
        <v>2.9870534391483499E-2</v>
      </c>
      <c r="BB31" s="17">
        <v>5.1696612463085601E-2</v>
      </c>
      <c r="BC31" s="17"/>
      <c r="BD31" s="17">
        <v>1.0884924819571E-2</v>
      </c>
      <c r="BE31" s="17"/>
      <c r="BF31" s="17">
        <v>0</v>
      </c>
      <c r="BG31" s="17"/>
      <c r="BH31" s="17">
        <v>7.1926566097495398E-2</v>
      </c>
      <c r="BI31" s="17"/>
      <c r="BJ31" s="17">
        <v>0.20714902555162801</v>
      </c>
      <c r="BK31" s="17"/>
      <c r="BL31" s="17">
        <v>7.0712348102316996E-2</v>
      </c>
      <c r="BM31" s="17">
        <v>8.0295388643724201E-3</v>
      </c>
      <c r="BN31" s="17">
        <v>2.17875689725677E-2</v>
      </c>
      <c r="BO31" s="17">
        <v>5.3592103162192997E-2</v>
      </c>
      <c r="BP31" s="17"/>
      <c r="BQ31" s="17">
        <v>3.9272969188179699E-2</v>
      </c>
      <c r="BR31" s="17">
        <v>1.1207761217016599E-2</v>
      </c>
      <c r="BS31" s="17">
        <v>2.4142663394188399E-2</v>
      </c>
      <c r="BT31" s="17">
        <v>2.80751928082121E-2</v>
      </c>
      <c r="BU31" s="17">
        <v>4.6866561396494803E-2</v>
      </c>
      <c r="BV31" s="17">
        <v>6.24917522659501E-2</v>
      </c>
      <c r="BW31" s="17"/>
      <c r="BX31" s="17">
        <v>3.4360599014972897E-2</v>
      </c>
      <c r="BY31" s="17">
        <v>2.2337535407278401E-2</v>
      </c>
      <c r="BZ31" s="17">
        <v>1.4897622152931E-2</v>
      </c>
      <c r="CA31" s="17">
        <v>3.0411933602900201E-2</v>
      </c>
      <c r="CB31" s="17">
        <v>6.8757712859028694E-2</v>
      </c>
      <c r="CC31" s="17">
        <v>6.1247381874812497E-2</v>
      </c>
    </row>
    <row r="32" spans="2:81" x14ac:dyDescent="0.35">
      <c r="B32" t="s">
        <v>59</v>
      </c>
      <c r="C32" s="17">
        <v>3.7206604206362001E-2</v>
      </c>
      <c r="D32" s="17">
        <v>3.5780269512698297E-2</v>
      </c>
      <c r="E32" s="17">
        <v>3.8863373829570703E-2</v>
      </c>
      <c r="F32" s="17"/>
      <c r="G32" s="17">
        <v>5.5914211805905001E-2</v>
      </c>
      <c r="H32" s="17">
        <v>3.6191339283405802E-2</v>
      </c>
      <c r="I32" s="17">
        <v>4.7698709661458803E-2</v>
      </c>
      <c r="J32" s="17">
        <v>4.0393238161732202E-2</v>
      </c>
      <c r="K32" s="17">
        <v>3.32910295121066E-2</v>
      </c>
      <c r="L32" s="17">
        <v>1.7750495992181599E-2</v>
      </c>
      <c r="M32" s="17"/>
      <c r="N32" s="17">
        <v>5.0978093507263803E-2</v>
      </c>
      <c r="O32" s="17">
        <v>4.3259718034115602E-2</v>
      </c>
      <c r="P32" s="17">
        <v>2.9670573075493901E-2</v>
      </c>
      <c r="Q32" s="17">
        <v>2.4100451972152499E-2</v>
      </c>
      <c r="R32" s="17"/>
      <c r="S32" s="17">
        <v>4.7052636731476097E-2</v>
      </c>
      <c r="T32" s="17">
        <v>3.9372787261481197E-2</v>
      </c>
      <c r="U32" s="17">
        <v>4.0269769933775297E-2</v>
      </c>
      <c r="V32" s="17">
        <v>2.1076230187472001E-2</v>
      </c>
      <c r="W32" s="17">
        <v>4.5931369662386701E-2</v>
      </c>
      <c r="X32" s="17">
        <v>3.7596082789465898E-2</v>
      </c>
      <c r="Y32" s="17">
        <v>2.7305606206297101E-2</v>
      </c>
      <c r="Z32" s="17">
        <v>3.0144352802719401E-2</v>
      </c>
      <c r="AA32" s="17">
        <v>3.5641541361635103E-2</v>
      </c>
      <c r="AB32" s="17">
        <v>8.2161052059916695E-2</v>
      </c>
      <c r="AC32" s="17">
        <v>0</v>
      </c>
      <c r="AD32" s="17">
        <v>0</v>
      </c>
      <c r="AE32" s="17"/>
      <c r="AF32" s="17">
        <v>3.4752296723640601E-2</v>
      </c>
      <c r="AG32" s="17">
        <v>6.5721901596432805E-2</v>
      </c>
      <c r="AH32" s="17">
        <v>8.5178504430028404E-2</v>
      </c>
      <c r="AI32" s="17">
        <v>7.4788101202982404E-2</v>
      </c>
      <c r="AJ32" s="17"/>
      <c r="AK32" s="17">
        <v>5.6625038873826201E-2</v>
      </c>
      <c r="AL32" s="17">
        <v>7.4438601286931194E-2</v>
      </c>
      <c r="AM32" s="17"/>
      <c r="AN32" s="17">
        <v>4.4430606639628098E-2</v>
      </c>
      <c r="AO32" s="17">
        <v>4.6783253157112702E-2</v>
      </c>
      <c r="AP32" s="17">
        <v>3.8100224095822498E-2</v>
      </c>
      <c r="AQ32" s="17">
        <v>2.6295610048121299E-2</v>
      </c>
      <c r="AR32" s="17">
        <v>1.80196373499797E-2</v>
      </c>
      <c r="AS32" s="17">
        <v>2.55918042489061E-2</v>
      </c>
      <c r="AT32" s="17"/>
      <c r="AU32" s="17">
        <v>3.3124029344238998E-2</v>
      </c>
      <c r="AV32" s="17">
        <v>4.3071205338784203E-2</v>
      </c>
      <c r="AW32" s="17"/>
      <c r="AX32" s="17">
        <v>3.7414746848639401E-2</v>
      </c>
      <c r="AY32" s="17">
        <v>3.7158149371242503E-2</v>
      </c>
      <c r="AZ32" s="17"/>
      <c r="BA32" s="17">
        <v>2.98557871522665E-2</v>
      </c>
      <c r="BB32" s="17">
        <v>6.9115308886195798E-2</v>
      </c>
      <c r="BC32" s="17"/>
      <c r="BD32" s="17">
        <v>1.09828414413949E-2</v>
      </c>
      <c r="BE32" s="17"/>
      <c r="BF32" s="17">
        <v>0</v>
      </c>
      <c r="BG32" s="17"/>
      <c r="BH32" s="17">
        <v>7.37918603392448E-2</v>
      </c>
      <c r="BI32" s="17"/>
      <c r="BJ32" s="17">
        <v>5.2500315728817699E-2</v>
      </c>
      <c r="BK32" s="17"/>
      <c r="BL32" s="17">
        <v>8.0638967326918096E-2</v>
      </c>
      <c r="BM32" s="17">
        <v>2.1341097363543601E-2</v>
      </c>
      <c r="BN32" s="17">
        <v>2.2471773561326801E-2</v>
      </c>
      <c r="BO32" s="17">
        <v>4.4646007588934999E-2</v>
      </c>
      <c r="BP32" s="17"/>
      <c r="BQ32" s="17">
        <v>4.1156466479003499E-2</v>
      </c>
      <c r="BR32" s="17">
        <v>1.84574663011891E-2</v>
      </c>
      <c r="BS32" s="17">
        <v>1.5969167003007299E-2</v>
      </c>
      <c r="BT32" s="17">
        <v>5.3678739688481303E-2</v>
      </c>
      <c r="BU32" s="17">
        <v>5.8464020161707798E-2</v>
      </c>
      <c r="BV32" s="17">
        <v>5.3949894547842603E-2</v>
      </c>
      <c r="BW32" s="17"/>
      <c r="BX32" s="17">
        <v>5.5392074713365401E-2</v>
      </c>
      <c r="BY32" s="17">
        <v>1.9144738498932699E-2</v>
      </c>
      <c r="BZ32" s="17">
        <v>1.1832972018250299E-2</v>
      </c>
      <c r="CA32" s="17">
        <v>4.5867079227520202E-2</v>
      </c>
      <c r="CB32" s="17">
        <v>6.5682693206710996E-2</v>
      </c>
      <c r="CC32" s="17">
        <v>5.14486268503309E-2</v>
      </c>
    </row>
    <row r="33" spans="2:81" x14ac:dyDescent="0.35">
      <c r="B33" t="s">
        <v>102</v>
      </c>
      <c r="C33" s="17">
        <v>0.103095979322939</v>
      </c>
      <c r="D33" s="17">
        <v>0.101371878571669</v>
      </c>
      <c r="E33" s="17">
        <v>0.103727780543323</v>
      </c>
      <c r="F33" s="17"/>
      <c r="G33" s="17">
        <v>0.108185341134843</v>
      </c>
      <c r="H33" s="17">
        <v>0.12513121501997601</v>
      </c>
      <c r="I33" s="17">
        <v>0.121192659277163</v>
      </c>
      <c r="J33" s="17">
        <v>0.119038490514681</v>
      </c>
      <c r="K33" s="17">
        <v>8.7482410084543702E-2</v>
      </c>
      <c r="L33" s="17">
        <v>6.6243070244411506E-2</v>
      </c>
      <c r="M33" s="17"/>
      <c r="N33" s="17">
        <v>0.101891214382675</v>
      </c>
      <c r="O33" s="17">
        <v>0.114455840161796</v>
      </c>
      <c r="P33" s="17">
        <v>8.6284910029499895E-2</v>
      </c>
      <c r="Q33" s="17">
        <v>0.107101348428339</v>
      </c>
      <c r="R33" s="17"/>
      <c r="S33" s="17">
        <v>0.10843029267781901</v>
      </c>
      <c r="T33" s="17">
        <v>0.12290664416109399</v>
      </c>
      <c r="U33" s="17">
        <v>9.2727708704205394E-2</v>
      </c>
      <c r="V33" s="17">
        <v>8.8100046279891805E-2</v>
      </c>
      <c r="W33" s="17">
        <v>0.113078813840484</v>
      </c>
      <c r="X33" s="17">
        <v>0.11968491343248</v>
      </c>
      <c r="Y33" s="17">
        <v>8.8735975963299601E-2</v>
      </c>
      <c r="Z33" s="17">
        <v>6.9356472664780303E-2</v>
      </c>
      <c r="AA33" s="17">
        <v>8.5924899533285803E-2</v>
      </c>
      <c r="AB33" s="17">
        <v>0.183500596193997</v>
      </c>
      <c r="AC33" s="17">
        <v>0.13682370694651899</v>
      </c>
      <c r="AD33" s="17">
        <v>0</v>
      </c>
      <c r="AE33" s="17"/>
      <c r="AF33" s="17">
        <v>9.9053782242242497E-2</v>
      </c>
      <c r="AG33" s="17">
        <v>6.8027650536954004E-2</v>
      </c>
      <c r="AH33" s="17">
        <v>0.1664268581875</v>
      </c>
      <c r="AI33" s="17">
        <v>0.17789831254282501</v>
      </c>
      <c r="AJ33" s="17"/>
      <c r="AK33" s="17">
        <v>0.148858722081535</v>
      </c>
      <c r="AL33" s="17">
        <v>0.181385934741433</v>
      </c>
      <c r="AM33" s="17"/>
      <c r="AN33" s="17">
        <v>9.9540642065973198E-2</v>
      </c>
      <c r="AO33" s="17">
        <v>0.11745722046499001</v>
      </c>
      <c r="AP33" s="17">
        <v>0.111940107979105</v>
      </c>
      <c r="AQ33" s="17">
        <v>9.0385237100256505E-2</v>
      </c>
      <c r="AR33" s="17">
        <v>9.3785309828579397E-2</v>
      </c>
      <c r="AS33" s="17">
        <v>8.7272725953857794E-2</v>
      </c>
      <c r="AT33" s="17"/>
      <c r="AU33" s="17">
        <v>8.6425034416865207E-2</v>
      </c>
      <c r="AV33" s="17">
        <v>0.124352478745222</v>
      </c>
      <c r="AW33" s="17"/>
      <c r="AX33" s="17">
        <v>0.11285634638656</v>
      </c>
      <c r="AY33" s="17">
        <v>0.100823802071806</v>
      </c>
      <c r="AZ33" s="17"/>
      <c r="BA33" s="17">
        <v>9.1300603054844304E-2</v>
      </c>
      <c r="BB33" s="17">
        <v>0.15456661033897101</v>
      </c>
      <c r="BC33" s="17"/>
      <c r="BD33" s="17">
        <v>4.7273401471932798E-2</v>
      </c>
      <c r="BE33" s="17"/>
      <c r="BF33" s="17">
        <v>0</v>
      </c>
      <c r="BG33" s="17"/>
      <c r="BH33" s="17">
        <v>5.6379426563146103E-2</v>
      </c>
      <c r="BI33" s="17"/>
      <c r="BJ33" s="17">
        <v>0.164340832956682</v>
      </c>
      <c r="BK33" s="17"/>
      <c r="BL33" s="17">
        <v>0.14967836678850599</v>
      </c>
      <c r="BM33" s="17">
        <v>3.8592671962129899E-2</v>
      </c>
      <c r="BN33" s="17">
        <v>7.6180926414720296E-2</v>
      </c>
      <c r="BO33" s="17">
        <v>0.173059414234356</v>
      </c>
      <c r="BP33" s="17"/>
      <c r="BQ33" s="17">
        <v>0.125407924461929</v>
      </c>
      <c r="BR33" s="17">
        <v>5.8258908380065699E-2</v>
      </c>
      <c r="BS33" s="17">
        <v>7.0839047889099699E-2</v>
      </c>
      <c r="BT33" s="17">
        <v>0.10887537843338201</v>
      </c>
      <c r="BU33" s="17">
        <v>0.14590295220081601</v>
      </c>
      <c r="BV33" s="17">
        <v>0.12474280570445</v>
      </c>
      <c r="BW33" s="17"/>
      <c r="BX33" s="17">
        <v>0.131356107544055</v>
      </c>
      <c r="BY33" s="17">
        <v>6.6056069156242403E-2</v>
      </c>
      <c r="BZ33" s="17">
        <v>5.7829341806044599E-2</v>
      </c>
      <c r="CA33" s="17">
        <v>9.0985603754298996E-2</v>
      </c>
      <c r="CB33" s="17">
        <v>0.17799722011147201</v>
      </c>
      <c r="CC33" s="17">
        <v>0.12385888565671101</v>
      </c>
    </row>
    <row r="34" spans="2:81" x14ac:dyDescent="0.35">
      <c r="B34" t="s">
        <v>103</v>
      </c>
      <c r="C34" s="17">
        <v>0.151106475138931</v>
      </c>
      <c r="D34" s="17">
        <v>0.154021088512239</v>
      </c>
      <c r="E34" s="17">
        <v>0.148397124867547</v>
      </c>
      <c r="F34" s="17"/>
      <c r="G34" s="17">
        <v>0.189484554229746</v>
      </c>
      <c r="H34" s="17">
        <v>0.189210912372344</v>
      </c>
      <c r="I34" s="17">
        <v>0.158471625377297</v>
      </c>
      <c r="J34" s="17">
        <v>0.175485204763734</v>
      </c>
      <c r="K34" s="17">
        <v>0.10657901151513501</v>
      </c>
      <c r="L34" s="17">
        <v>9.6631916557964506E-2</v>
      </c>
      <c r="M34" s="17"/>
      <c r="N34" s="17">
        <v>0.14971771907724199</v>
      </c>
      <c r="O34" s="17">
        <v>0.17437130103126899</v>
      </c>
      <c r="P34" s="17">
        <v>0.14601998631693799</v>
      </c>
      <c r="Q34" s="17">
        <v>0.13599542452265301</v>
      </c>
      <c r="R34" s="17"/>
      <c r="S34" s="17">
        <v>0.14122077707358399</v>
      </c>
      <c r="T34" s="17">
        <v>0.15848642436808499</v>
      </c>
      <c r="U34" s="17">
        <v>0.157280406391343</v>
      </c>
      <c r="V34" s="17">
        <v>0.148311335439026</v>
      </c>
      <c r="W34" s="17">
        <v>0.124647619167791</v>
      </c>
      <c r="X34" s="17">
        <v>0.177727041556619</v>
      </c>
      <c r="Y34" s="17">
        <v>0.150491894838156</v>
      </c>
      <c r="Z34" s="17">
        <v>0.17033341336379801</v>
      </c>
      <c r="AA34" s="17">
        <v>0.14043425387866901</v>
      </c>
      <c r="AB34" s="17">
        <v>0.18562915512956699</v>
      </c>
      <c r="AC34" s="17">
        <v>8.3845090212429405E-2</v>
      </c>
      <c r="AD34" s="17">
        <v>0.30089049750139901</v>
      </c>
      <c r="AE34" s="17"/>
      <c r="AF34" s="17">
        <v>0.15155703149059199</v>
      </c>
      <c r="AG34" s="17">
        <v>0.123675321837627</v>
      </c>
      <c r="AH34" s="17">
        <v>0.131363170011594</v>
      </c>
      <c r="AI34" s="17">
        <v>0.15169147381862699</v>
      </c>
      <c r="AJ34" s="17"/>
      <c r="AK34" s="17">
        <v>0.15170049019953599</v>
      </c>
      <c r="AL34" s="17">
        <v>0.14917367239986101</v>
      </c>
      <c r="AM34" s="17"/>
      <c r="AN34" s="17">
        <v>0.15328788690970499</v>
      </c>
      <c r="AO34" s="17">
        <v>0.16869864615480601</v>
      </c>
      <c r="AP34" s="17">
        <v>0.158299638108686</v>
      </c>
      <c r="AQ34" s="17">
        <v>0.123200174053247</v>
      </c>
      <c r="AR34" s="17">
        <v>0.133023399687001</v>
      </c>
      <c r="AS34" s="17">
        <v>0.17244046935430599</v>
      </c>
      <c r="AT34" s="17"/>
      <c r="AU34" s="17">
        <v>0.13168115669831101</v>
      </c>
      <c r="AV34" s="17">
        <v>0.17735528111003901</v>
      </c>
      <c r="AW34" s="17"/>
      <c r="AX34" s="17">
        <v>0.123851531979029</v>
      </c>
      <c r="AY34" s="17">
        <v>0.157451324817759</v>
      </c>
      <c r="AZ34" s="17"/>
      <c r="BA34" s="17">
        <v>0.140144862241532</v>
      </c>
      <c r="BB34" s="17">
        <v>0.203513463783279</v>
      </c>
      <c r="BC34" s="17"/>
      <c r="BD34" s="17">
        <v>9.3464493683813599E-2</v>
      </c>
      <c r="BE34" s="17"/>
      <c r="BF34" s="17">
        <v>0</v>
      </c>
      <c r="BG34" s="17"/>
      <c r="BH34" s="17">
        <v>0.12557158741622201</v>
      </c>
      <c r="BI34" s="17"/>
      <c r="BJ34" s="17">
        <v>0.105317878782103</v>
      </c>
      <c r="BK34" s="17"/>
      <c r="BL34" s="17">
        <v>0.15834574224777201</v>
      </c>
      <c r="BM34" s="17">
        <v>0.11052374224971399</v>
      </c>
      <c r="BN34" s="17">
        <v>0.12499918736945</v>
      </c>
      <c r="BO34" s="17">
        <v>0.21814082687452099</v>
      </c>
      <c r="BP34" s="17"/>
      <c r="BQ34" s="17">
        <v>0.18369792244758701</v>
      </c>
      <c r="BR34" s="17">
        <v>0.14140170965284199</v>
      </c>
      <c r="BS34" s="17">
        <v>0.10630310206419601</v>
      </c>
      <c r="BT34" s="17">
        <v>0.13964507963139999</v>
      </c>
      <c r="BU34" s="17">
        <v>0.19228688274290601</v>
      </c>
      <c r="BV34" s="17">
        <v>0.119180684598013</v>
      </c>
      <c r="BW34" s="17"/>
      <c r="BX34" s="17">
        <v>0.186646773666201</v>
      </c>
      <c r="BY34" s="17">
        <v>0.14408950375570301</v>
      </c>
      <c r="BZ34" s="17">
        <v>0.108744540927741</v>
      </c>
      <c r="CA34" s="17">
        <v>0.153260616463962</v>
      </c>
      <c r="CB34" s="17">
        <v>0.168395748209311</v>
      </c>
      <c r="CC34" s="17">
        <v>0.140058093819725</v>
      </c>
    </row>
    <row r="35" spans="2:81" x14ac:dyDescent="0.35">
      <c r="B35" t="s">
        <v>104</v>
      </c>
      <c r="C35" s="17">
        <v>0.17520776905110999</v>
      </c>
      <c r="D35" s="17">
        <v>0.183852380134821</v>
      </c>
      <c r="E35" s="17">
        <v>0.16695578065670799</v>
      </c>
      <c r="F35" s="17"/>
      <c r="G35" s="17">
        <v>0.15649967976791199</v>
      </c>
      <c r="H35" s="17">
        <v>0.19263310472094</v>
      </c>
      <c r="I35" s="17">
        <v>0.21000603404857399</v>
      </c>
      <c r="J35" s="17">
        <v>0.14252202276848999</v>
      </c>
      <c r="K35" s="17">
        <v>0.18698778371896899</v>
      </c>
      <c r="L35" s="17">
        <v>0.16582781987164799</v>
      </c>
      <c r="M35" s="17"/>
      <c r="N35" s="17">
        <v>0.18355143430589399</v>
      </c>
      <c r="O35" s="17">
        <v>0.18058345622403901</v>
      </c>
      <c r="P35" s="17">
        <v>0.179708306485864</v>
      </c>
      <c r="Q35" s="17">
        <v>0.15896608387462099</v>
      </c>
      <c r="R35" s="17"/>
      <c r="S35" s="17">
        <v>0.15038444065478301</v>
      </c>
      <c r="T35" s="17">
        <v>0.15953512211288501</v>
      </c>
      <c r="U35" s="17">
        <v>0.188018214896818</v>
      </c>
      <c r="V35" s="17">
        <v>0.14958281742635399</v>
      </c>
      <c r="W35" s="17">
        <v>0.22645014013883499</v>
      </c>
      <c r="X35" s="17">
        <v>0.18038698339760401</v>
      </c>
      <c r="Y35" s="17">
        <v>0.188430056407938</v>
      </c>
      <c r="Z35" s="17">
        <v>0.20504416253640401</v>
      </c>
      <c r="AA35" s="17">
        <v>0.18859862751138201</v>
      </c>
      <c r="AB35" s="17">
        <v>0.14116412223687899</v>
      </c>
      <c r="AC35" s="17">
        <v>0.114081482970884</v>
      </c>
      <c r="AD35" s="17">
        <v>0.13744892195095301</v>
      </c>
      <c r="AE35" s="17"/>
      <c r="AF35" s="17">
        <v>0.18041346774681699</v>
      </c>
      <c r="AG35" s="17">
        <v>4.48191933957603E-2</v>
      </c>
      <c r="AH35" s="17">
        <v>0.122476146960051</v>
      </c>
      <c r="AI35" s="17">
        <v>0</v>
      </c>
      <c r="AJ35" s="17"/>
      <c r="AK35" s="17">
        <v>0.144990586063826</v>
      </c>
      <c r="AL35" s="17">
        <v>0.15479852458813301</v>
      </c>
      <c r="AM35" s="17"/>
      <c r="AN35" s="17">
        <v>0.18020081002532401</v>
      </c>
      <c r="AO35" s="17">
        <v>0.18531548747711599</v>
      </c>
      <c r="AP35" s="17">
        <v>0.17101425251105701</v>
      </c>
      <c r="AQ35" s="17">
        <v>0.158998630198117</v>
      </c>
      <c r="AR35" s="17">
        <v>0.17933555106236901</v>
      </c>
      <c r="AS35" s="17">
        <v>0.15401462853003101</v>
      </c>
      <c r="AT35" s="17"/>
      <c r="AU35" s="17">
        <v>0.172690357803753</v>
      </c>
      <c r="AV35" s="17">
        <v>0.17908169266896901</v>
      </c>
      <c r="AW35" s="17"/>
      <c r="AX35" s="17">
        <v>0.16236476700482</v>
      </c>
      <c r="AY35" s="17">
        <v>0.17819757229269101</v>
      </c>
      <c r="AZ35" s="17"/>
      <c r="BA35" s="17">
        <v>0.17388795490445</v>
      </c>
      <c r="BB35" s="17">
        <v>0.18510084644948399</v>
      </c>
      <c r="BC35" s="17"/>
      <c r="BD35" s="17">
        <v>0.194825831544263</v>
      </c>
      <c r="BE35" s="17"/>
      <c r="BF35" s="17">
        <v>0.284641712510314</v>
      </c>
      <c r="BG35" s="17"/>
      <c r="BH35" s="17">
        <v>2.3525644777645901E-2</v>
      </c>
      <c r="BI35" s="17"/>
      <c r="BJ35" s="17">
        <v>0.10069406992186899</v>
      </c>
      <c r="BK35" s="17"/>
      <c r="BL35" s="17">
        <v>0.11785887192906699</v>
      </c>
      <c r="BM35" s="17">
        <v>0.203263814820446</v>
      </c>
      <c r="BN35" s="17">
        <v>0.172665155521496</v>
      </c>
      <c r="BO35" s="17">
        <v>0.18217176936103699</v>
      </c>
      <c r="BP35" s="17"/>
      <c r="BQ35" s="17">
        <v>0.207082624148196</v>
      </c>
      <c r="BR35" s="17">
        <v>0.19299346349693999</v>
      </c>
      <c r="BS35" s="17">
        <v>0.14202631215105299</v>
      </c>
      <c r="BT35" s="17">
        <v>0.162963815220318</v>
      </c>
      <c r="BU35" s="17">
        <v>0.112401733840155</v>
      </c>
      <c r="BV35" s="17">
        <v>0.140153716498155</v>
      </c>
      <c r="BW35" s="17"/>
      <c r="BX35" s="17">
        <v>0.21385376635117401</v>
      </c>
      <c r="BY35" s="17">
        <v>0.20624759292995001</v>
      </c>
      <c r="BZ35" s="17">
        <v>0.15651101777071899</v>
      </c>
      <c r="CA35" s="17">
        <v>0.178168267635679</v>
      </c>
      <c r="CB35" s="17">
        <v>0.122295791919275</v>
      </c>
      <c r="CC35" s="17">
        <v>0.110836415280176</v>
      </c>
    </row>
    <row r="36" spans="2:81" x14ac:dyDescent="0.35">
      <c r="B36" t="s">
        <v>105</v>
      </c>
      <c r="C36" s="17">
        <v>0.44033015582264201</v>
      </c>
      <c r="D36" s="17">
        <v>0.44538093099368598</v>
      </c>
      <c r="E36" s="17">
        <v>0.43614068208579099</v>
      </c>
      <c r="F36" s="17"/>
      <c r="G36" s="17">
        <v>0.40886534739235603</v>
      </c>
      <c r="H36" s="17">
        <v>0.38000692980008299</v>
      </c>
      <c r="I36" s="17">
        <v>0.361076807557972</v>
      </c>
      <c r="J36" s="17">
        <v>0.38337771812806198</v>
      </c>
      <c r="K36" s="17">
        <v>0.47056016421020103</v>
      </c>
      <c r="L36" s="17">
        <v>0.59047738811267902</v>
      </c>
      <c r="M36" s="17"/>
      <c r="N36" s="17">
        <v>0.42380830955551302</v>
      </c>
      <c r="O36" s="17">
        <v>0.37261863347956498</v>
      </c>
      <c r="P36" s="17">
        <v>0.47714033040568499</v>
      </c>
      <c r="Q36" s="17">
        <v>0.48958676371978099</v>
      </c>
      <c r="R36" s="17"/>
      <c r="S36" s="17">
        <v>0.41619685522845401</v>
      </c>
      <c r="T36" s="17">
        <v>0.42444451812202399</v>
      </c>
      <c r="U36" s="17">
        <v>0.44413095900157501</v>
      </c>
      <c r="V36" s="17">
        <v>0.51772311214712297</v>
      </c>
      <c r="W36" s="17">
        <v>0.43228401775459102</v>
      </c>
      <c r="X36" s="17">
        <v>0.378342245327069</v>
      </c>
      <c r="Y36" s="17">
        <v>0.46234501202964201</v>
      </c>
      <c r="Z36" s="17">
        <v>0.46630177732482297</v>
      </c>
      <c r="AA36" s="17">
        <v>0.47317499791413298</v>
      </c>
      <c r="AB36" s="17">
        <v>0.20118344126344201</v>
      </c>
      <c r="AC36" s="17">
        <v>0.49938758970332903</v>
      </c>
      <c r="AD36" s="17">
        <v>0.561660580547648</v>
      </c>
      <c r="AE36" s="17"/>
      <c r="AF36" s="17">
        <v>0.47296589516751802</v>
      </c>
      <c r="AG36" s="17">
        <v>0.109289503293354</v>
      </c>
      <c r="AH36" s="17">
        <v>7.7384096538824096E-2</v>
      </c>
      <c r="AI36" s="17">
        <v>0.107215204579278</v>
      </c>
      <c r="AJ36" s="17"/>
      <c r="AK36" s="17">
        <v>0.14144466519343399</v>
      </c>
      <c r="AL36" s="17">
        <v>0.23971196731091901</v>
      </c>
      <c r="AM36" s="17"/>
      <c r="AN36" s="17">
        <v>0.40977736745090498</v>
      </c>
      <c r="AO36" s="17">
        <v>0.40009903040310801</v>
      </c>
      <c r="AP36" s="17">
        <v>0.45688695702051302</v>
      </c>
      <c r="AQ36" s="17">
        <v>0.49233779375134501</v>
      </c>
      <c r="AR36" s="17">
        <v>0.489175414589403</v>
      </c>
      <c r="AS36" s="17">
        <v>0.48086466227727598</v>
      </c>
      <c r="AT36" s="17"/>
      <c r="AU36" s="17">
        <v>0.50090464941557999</v>
      </c>
      <c r="AV36" s="17">
        <v>0.36099013387401901</v>
      </c>
      <c r="AW36" s="17"/>
      <c r="AX36" s="17">
        <v>0.46032498616460998</v>
      </c>
      <c r="AY36" s="17">
        <v>0.43567543348001397</v>
      </c>
      <c r="AZ36" s="17"/>
      <c r="BA36" s="17">
        <v>0.48821631549740302</v>
      </c>
      <c r="BB36" s="17">
        <v>0.22450715329613</v>
      </c>
      <c r="BC36" s="17"/>
      <c r="BD36" s="17">
        <v>0.61869775129111904</v>
      </c>
      <c r="BE36" s="17"/>
      <c r="BF36" s="17">
        <v>0.715358287489685</v>
      </c>
      <c r="BG36" s="17"/>
      <c r="BH36" s="17">
        <v>0.115067618014099</v>
      </c>
      <c r="BI36" s="17"/>
      <c r="BJ36" s="17">
        <v>5.00072904532766E-2</v>
      </c>
      <c r="BK36" s="17"/>
      <c r="BL36" s="17">
        <v>0.27600594356104802</v>
      </c>
      <c r="BM36" s="17">
        <v>0.59309207112969597</v>
      </c>
      <c r="BN36" s="17">
        <v>0.54023403548596904</v>
      </c>
      <c r="BO36" s="17">
        <v>0.26640098622775499</v>
      </c>
      <c r="BP36" s="17"/>
      <c r="BQ36" s="17">
        <v>0.35957876422943602</v>
      </c>
      <c r="BR36" s="17">
        <v>0.54647250141183301</v>
      </c>
      <c r="BS36" s="17">
        <v>0.61703963811090601</v>
      </c>
      <c r="BT36" s="17">
        <v>0.44129296084582398</v>
      </c>
      <c r="BU36" s="17">
        <v>0.35128075364241201</v>
      </c>
      <c r="BV36" s="17">
        <v>0.36005301117271798</v>
      </c>
      <c r="BW36" s="17"/>
      <c r="BX36" s="17">
        <v>0.33344807134075599</v>
      </c>
      <c r="BY36" s="17">
        <v>0.50484542938430799</v>
      </c>
      <c r="BZ36" s="17">
        <v>0.62228699153779499</v>
      </c>
      <c r="CA36" s="17">
        <v>0.43530854086072701</v>
      </c>
      <c r="CB36" s="17">
        <v>0.289398093279716</v>
      </c>
      <c r="CC36" s="17">
        <v>0.33967489813761598</v>
      </c>
    </row>
    <row r="37" spans="2:81" x14ac:dyDescent="0.35">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row>
    <row r="38" spans="2:81" x14ac:dyDescent="0.35">
      <c r="B38" s="6" t="s">
        <v>110</v>
      </c>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row>
    <row r="39" spans="2:81" x14ac:dyDescent="0.35">
      <c r="B39" s="24"/>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row>
    <row r="40" spans="2:81" x14ac:dyDescent="0.35">
      <c r="B40" t="s">
        <v>101</v>
      </c>
      <c r="C40" s="17">
        <v>0.228411319402469</v>
      </c>
      <c r="D40" s="17">
        <v>0.20001981695259399</v>
      </c>
      <c r="E40" s="17">
        <v>0.25573753396795401</v>
      </c>
      <c r="F40" s="17"/>
      <c r="G40" s="17">
        <v>0.112888129510252</v>
      </c>
      <c r="H40" s="17">
        <v>0.13694371658851101</v>
      </c>
      <c r="I40" s="17">
        <v>0.190795843952135</v>
      </c>
      <c r="J40" s="17">
        <v>0.25508915594474502</v>
      </c>
      <c r="K40" s="17">
        <v>0.29673121252281298</v>
      </c>
      <c r="L40" s="17">
        <v>0.34261610281216998</v>
      </c>
      <c r="M40" s="17"/>
      <c r="N40" s="17">
        <v>0.16476484524043999</v>
      </c>
      <c r="O40" s="17">
        <v>0.22979448042036399</v>
      </c>
      <c r="P40" s="17">
        <v>0.24047465235459101</v>
      </c>
      <c r="Q40" s="17">
        <v>0.28497006317754803</v>
      </c>
      <c r="R40" s="17"/>
      <c r="S40" s="17">
        <v>0.15543092874766001</v>
      </c>
      <c r="T40" s="17">
        <v>0.25506456375164199</v>
      </c>
      <c r="U40" s="17">
        <v>0.23805190306539201</v>
      </c>
      <c r="V40" s="17">
        <v>0.26912249458533999</v>
      </c>
      <c r="W40" s="17">
        <v>0.22512135537153699</v>
      </c>
      <c r="X40" s="17">
        <v>0.238630018798585</v>
      </c>
      <c r="Y40" s="17">
        <v>0.24755932171164299</v>
      </c>
      <c r="Z40" s="17">
        <v>0.201119854233862</v>
      </c>
      <c r="AA40" s="17">
        <v>0.24241475090780301</v>
      </c>
      <c r="AB40" s="17">
        <v>0.20767356045198401</v>
      </c>
      <c r="AC40" s="17">
        <v>0.24935664225388099</v>
      </c>
      <c r="AD40" s="17">
        <v>0.24392217811390399</v>
      </c>
      <c r="AE40" s="17"/>
      <c r="AF40" s="17">
        <v>0.22890678154839</v>
      </c>
      <c r="AG40" s="17">
        <v>0.22744437898733799</v>
      </c>
      <c r="AH40" s="17">
        <v>0.22271309649406601</v>
      </c>
      <c r="AI40" s="17">
        <v>0.25446503587401897</v>
      </c>
      <c r="AJ40" s="17"/>
      <c r="AK40" s="17">
        <v>0.21725554100175101</v>
      </c>
      <c r="AL40" s="17">
        <v>0.22537608380664201</v>
      </c>
      <c r="AM40" s="17"/>
      <c r="AN40" s="17">
        <v>0.15677653667479699</v>
      </c>
      <c r="AO40" s="17">
        <v>0.231555800695321</v>
      </c>
      <c r="AP40" s="17">
        <v>0.24436426510484399</v>
      </c>
      <c r="AQ40" s="17">
        <v>0.27717536810198401</v>
      </c>
      <c r="AR40" s="17">
        <v>0.27173886983152101</v>
      </c>
      <c r="AS40" s="17">
        <v>0.26485655740884101</v>
      </c>
      <c r="AT40" s="17"/>
      <c r="AU40" s="17">
        <v>0.24895509655607201</v>
      </c>
      <c r="AV40" s="17">
        <v>0.19900572978497699</v>
      </c>
      <c r="AW40" s="17"/>
      <c r="AX40" s="17">
        <v>0.281132891873284</v>
      </c>
      <c r="AY40" s="17">
        <v>0.21575967156536</v>
      </c>
      <c r="AZ40" s="17"/>
      <c r="BA40" s="17">
        <v>0.236335905603443</v>
      </c>
      <c r="BB40" s="17">
        <v>0.187947073824623</v>
      </c>
      <c r="BC40" s="17"/>
      <c r="BD40" s="17">
        <v>0.23411492919372501</v>
      </c>
      <c r="BE40" s="17"/>
      <c r="BF40" s="17">
        <v>0.25637723436590298</v>
      </c>
      <c r="BG40" s="17"/>
      <c r="BH40" s="17">
        <v>0.21864267851701399</v>
      </c>
      <c r="BI40" s="17"/>
      <c r="BJ40" s="17">
        <v>0.225380607871905</v>
      </c>
      <c r="BK40" s="17"/>
      <c r="BL40" s="17">
        <v>0.24132829710064899</v>
      </c>
      <c r="BM40" s="17">
        <v>0.17337621510412701</v>
      </c>
      <c r="BN40" s="17">
        <v>0.33730352390763202</v>
      </c>
      <c r="BO40" s="17">
        <v>0.160519350608921</v>
      </c>
      <c r="BP40" s="17"/>
      <c r="BQ40" s="17">
        <v>0.13922090143677901</v>
      </c>
      <c r="BR40" s="17">
        <v>0.30022874028077801</v>
      </c>
      <c r="BS40" s="17">
        <v>0.37863093673145798</v>
      </c>
      <c r="BT40" s="17">
        <v>0.158811025641651</v>
      </c>
      <c r="BU40" s="17">
        <v>0.185449274064344</v>
      </c>
      <c r="BV40" s="17">
        <v>0.27898376093871202</v>
      </c>
      <c r="BW40" s="17"/>
      <c r="BX40" s="17">
        <v>0.106602555636004</v>
      </c>
      <c r="BY40" s="17">
        <v>0.26757769369429601</v>
      </c>
      <c r="BZ40" s="17">
        <v>0.37079546502744998</v>
      </c>
      <c r="CA40" s="17">
        <v>0.139411706607452</v>
      </c>
      <c r="CB40" s="17">
        <v>0.16598586076122701</v>
      </c>
      <c r="CC40" s="17">
        <v>0.303431226351147</v>
      </c>
    </row>
    <row r="41" spans="2:81" x14ac:dyDescent="0.35">
      <c r="B41" t="s">
        <v>58</v>
      </c>
      <c r="C41" s="17">
        <v>0.101097336785386</v>
      </c>
      <c r="D41" s="17">
        <v>0.102857318394877</v>
      </c>
      <c r="E41" s="17">
        <v>9.9411690276641707E-2</v>
      </c>
      <c r="F41" s="17"/>
      <c r="G41" s="17">
        <v>5.8601984751167797E-2</v>
      </c>
      <c r="H41" s="17">
        <v>7.8437092389413293E-2</v>
      </c>
      <c r="I41" s="17">
        <v>8.5032621276169895E-2</v>
      </c>
      <c r="J41" s="17">
        <v>0.10645020073636099</v>
      </c>
      <c r="K41" s="17">
        <v>0.121472835457651</v>
      </c>
      <c r="L41" s="17">
        <v>0.14279311583992299</v>
      </c>
      <c r="M41" s="17"/>
      <c r="N41" s="17">
        <v>7.74935877653216E-2</v>
      </c>
      <c r="O41" s="17">
        <v>0.101364581089592</v>
      </c>
      <c r="P41" s="17">
        <v>0.11577101782204</v>
      </c>
      <c r="Q41" s="17">
        <v>0.11400146088581201</v>
      </c>
      <c r="R41" s="17"/>
      <c r="S41" s="17">
        <v>7.7397813742474897E-2</v>
      </c>
      <c r="T41" s="17">
        <v>0.116437111963968</v>
      </c>
      <c r="U41" s="17">
        <v>0.107618085533462</v>
      </c>
      <c r="V41" s="17">
        <v>0.11796541500113</v>
      </c>
      <c r="W41" s="17">
        <v>0.117873731079279</v>
      </c>
      <c r="X41" s="17">
        <v>9.9714834545957698E-2</v>
      </c>
      <c r="Y41" s="17">
        <v>0.10161433168072299</v>
      </c>
      <c r="Z41" s="17">
        <v>9.78950759194957E-2</v>
      </c>
      <c r="AA41" s="17">
        <v>8.9012716993896193E-2</v>
      </c>
      <c r="AB41" s="17">
        <v>9.9458746922511498E-2</v>
      </c>
      <c r="AC41" s="17">
        <v>9.8960912287784697E-2</v>
      </c>
      <c r="AD41" s="17">
        <v>9.7901002692928604E-2</v>
      </c>
      <c r="AE41" s="17"/>
      <c r="AF41" s="17">
        <v>0.103061742456221</v>
      </c>
      <c r="AG41" s="17">
        <v>0.103412869039591</v>
      </c>
      <c r="AH41" s="17">
        <v>0.112241858249661</v>
      </c>
      <c r="AI41" s="17">
        <v>8.0393726217297304E-2</v>
      </c>
      <c r="AJ41" s="17"/>
      <c r="AK41" s="17">
        <v>7.93431597372177E-2</v>
      </c>
      <c r="AL41" s="17">
        <v>0.117401890119088</v>
      </c>
      <c r="AM41" s="17"/>
      <c r="AN41" s="17">
        <v>5.7599257671171203E-2</v>
      </c>
      <c r="AO41" s="17">
        <v>0.11424052147005299</v>
      </c>
      <c r="AP41" s="17">
        <v>0.114077917477635</v>
      </c>
      <c r="AQ41" s="17">
        <v>0.117544879951073</v>
      </c>
      <c r="AR41" s="17">
        <v>0.12365863158521199</v>
      </c>
      <c r="AS41" s="17">
        <v>0.110364788264588</v>
      </c>
      <c r="AT41" s="17"/>
      <c r="AU41" s="17">
        <v>0.106316707932733</v>
      </c>
      <c r="AV41" s="17">
        <v>9.3369721557585494E-2</v>
      </c>
      <c r="AW41" s="17"/>
      <c r="AX41" s="17">
        <v>0.113442902289971</v>
      </c>
      <c r="AY41" s="17">
        <v>9.8134759233275706E-2</v>
      </c>
      <c r="AZ41" s="17"/>
      <c r="BA41" s="17">
        <v>0.100443310958144</v>
      </c>
      <c r="BB41" s="17">
        <v>0.101457687466029</v>
      </c>
      <c r="BC41" s="17"/>
      <c r="BD41" s="17">
        <v>9.3938322070661703E-2</v>
      </c>
      <c r="BE41" s="17"/>
      <c r="BF41" s="17">
        <v>0.10251240665486901</v>
      </c>
      <c r="BG41" s="17"/>
      <c r="BH41" s="17">
        <v>8.6066424010083201E-2</v>
      </c>
      <c r="BI41" s="17"/>
      <c r="BJ41" s="17">
        <v>9.5684573080502697E-2</v>
      </c>
      <c r="BK41" s="17"/>
      <c r="BL41" s="17">
        <v>0.107353237412965</v>
      </c>
      <c r="BM41" s="17">
        <v>6.5719614466379195E-2</v>
      </c>
      <c r="BN41" s="17">
        <v>0.13401409419427401</v>
      </c>
      <c r="BO41" s="17">
        <v>9.7908994124115203E-2</v>
      </c>
      <c r="BP41" s="17"/>
      <c r="BQ41" s="17">
        <v>7.4931660407779196E-2</v>
      </c>
      <c r="BR41" s="17">
        <v>0.121887119572629</v>
      </c>
      <c r="BS41" s="17">
        <v>0.14506405918287699</v>
      </c>
      <c r="BT41" s="17">
        <v>7.7233045351293494E-2</v>
      </c>
      <c r="BU41" s="17">
        <v>7.1701592947714596E-2</v>
      </c>
      <c r="BV41" s="17">
        <v>0.122196504670554</v>
      </c>
      <c r="BW41" s="17"/>
      <c r="BX41" s="17">
        <v>6.4665327081220095E-2</v>
      </c>
      <c r="BY41" s="17">
        <v>0.110866620001872</v>
      </c>
      <c r="BZ41" s="17">
        <v>0.14042225554138599</v>
      </c>
      <c r="CA41" s="17">
        <v>6.6059733458306E-2</v>
      </c>
      <c r="CB41" s="17">
        <v>9.86580096674326E-2</v>
      </c>
      <c r="CC41" s="17">
        <v>0.110385562741094</v>
      </c>
    </row>
    <row r="42" spans="2:81" x14ac:dyDescent="0.35">
      <c r="B42" t="s">
        <v>59</v>
      </c>
      <c r="C42" s="17">
        <v>0.113999548072078</v>
      </c>
      <c r="D42" s="17">
        <v>0.106998005882172</v>
      </c>
      <c r="E42" s="17">
        <v>0.12044089830601</v>
      </c>
      <c r="F42" s="17"/>
      <c r="G42" s="17">
        <v>9.0043360796624505E-2</v>
      </c>
      <c r="H42" s="17">
        <v>0.11060495177403699</v>
      </c>
      <c r="I42" s="17">
        <v>0.151447739428306</v>
      </c>
      <c r="J42" s="17">
        <v>0.104323717631481</v>
      </c>
      <c r="K42" s="17">
        <v>0.11445152071659501</v>
      </c>
      <c r="L42" s="17">
        <v>0.10971838858289799</v>
      </c>
      <c r="M42" s="17"/>
      <c r="N42" s="17">
        <v>0.10917651849097799</v>
      </c>
      <c r="O42" s="17">
        <v>0.121443726036238</v>
      </c>
      <c r="P42" s="17">
        <v>0.108767401308429</v>
      </c>
      <c r="Q42" s="17">
        <v>0.114950667743833</v>
      </c>
      <c r="R42" s="17"/>
      <c r="S42" s="17">
        <v>9.5067288247362006E-2</v>
      </c>
      <c r="T42" s="17">
        <v>0.101100413457179</v>
      </c>
      <c r="U42" s="17">
        <v>0.15868228926226899</v>
      </c>
      <c r="V42" s="17">
        <v>9.5057618034999403E-2</v>
      </c>
      <c r="W42" s="17">
        <v>0.10120467513329</v>
      </c>
      <c r="X42" s="17">
        <v>0.13540079985603401</v>
      </c>
      <c r="Y42" s="17">
        <v>9.8895620199174E-2</v>
      </c>
      <c r="Z42" s="17">
        <v>0.11623070610839301</v>
      </c>
      <c r="AA42" s="17">
        <v>0.117013345206436</v>
      </c>
      <c r="AB42" s="17">
        <v>0.12572861784224901</v>
      </c>
      <c r="AC42" s="17">
        <v>0.15833787647992301</v>
      </c>
      <c r="AD42" s="17">
        <v>7.8722689280395206E-2</v>
      </c>
      <c r="AE42" s="17"/>
      <c r="AF42" s="17">
        <v>0.11434423225311401</v>
      </c>
      <c r="AG42" s="17">
        <v>0.12465218629930599</v>
      </c>
      <c r="AH42" s="17">
        <v>0.14440127026403801</v>
      </c>
      <c r="AI42" s="17">
        <v>0.105393510776314</v>
      </c>
      <c r="AJ42" s="17"/>
      <c r="AK42" s="17">
        <v>8.3207296435097E-2</v>
      </c>
      <c r="AL42" s="17">
        <v>8.7254972644121895E-2</v>
      </c>
      <c r="AM42" s="17"/>
      <c r="AN42" s="17">
        <v>7.2659027554849195E-2</v>
      </c>
      <c r="AO42" s="17">
        <v>0.13466452485035901</v>
      </c>
      <c r="AP42" s="17">
        <v>0.126872245064965</v>
      </c>
      <c r="AQ42" s="17">
        <v>0.113049892150799</v>
      </c>
      <c r="AR42" s="17">
        <v>0.13815448181180101</v>
      </c>
      <c r="AS42" s="17">
        <v>0.132534674869901</v>
      </c>
      <c r="AT42" s="17"/>
      <c r="AU42" s="17">
        <v>0.111275279339812</v>
      </c>
      <c r="AV42" s="17">
        <v>0.118211933102621</v>
      </c>
      <c r="AW42" s="17"/>
      <c r="AX42" s="17">
        <v>9.7771549225410495E-2</v>
      </c>
      <c r="AY42" s="17">
        <v>0.11789379698930599</v>
      </c>
      <c r="AZ42" s="17"/>
      <c r="BA42" s="17">
        <v>0.114769838231467</v>
      </c>
      <c r="BB42" s="17">
        <v>0.10829009852977101</v>
      </c>
      <c r="BC42" s="17"/>
      <c r="BD42" s="17">
        <v>9.0684101054303801E-2</v>
      </c>
      <c r="BE42" s="17"/>
      <c r="BF42" s="17">
        <v>9.8799002587930701E-2</v>
      </c>
      <c r="BG42" s="17"/>
      <c r="BH42" s="17">
        <v>0.110580277303908</v>
      </c>
      <c r="BI42" s="17"/>
      <c r="BJ42" s="17">
        <v>0.146531427035723</v>
      </c>
      <c r="BK42" s="17"/>
      <c r="BL42" s="17">
        <v>0.135016287612507</v>
      </c>
      <c r="BM42" s="17">
        <v>9.4210811151421506E-2</v>
      </c>
      <c r="BN42" s="17">
        <v>0.10951393949722001</v>
      </c>
      <c r="BO42" s="17">
        <v>0.125585263009486</v>
      </c>
      <c r="BP42" s="17"/>
      <c r="BQ42" s="17">
        <v>0.110166548790274</v>
      </c>
      <c r="BR42" s="17">
        <v>0.127468770687649</v>
      </c>
      <c r="BS42" s="17">
        <v>0.113870615370066</v>
      </c>
      <c r="BT42" s="17">
        <v>8.8797025859483195E-2</v>
      </c>
      <c r="BU42" s="17">
        <v>0.10302247338317901</v>
      </c>
      <c r="BV42" s="17">
        <v>0.12498012248077001</v>
      </c>
      <c r="BW42" s="17"/>
      <c r="BX42" s="17">
        <v>0.109114819705093</v>
      </c>
      <c r="BY42" s="17">
        <v>0.12215956599273201</v>
      </c>
      <c r="BZ42" s="17">
        <v>0.12397413476069</v>
      </c>
      <c r="CA42" s="17">
        <v>9.9188287852840396E-2</v>
      </c>
      <c r="CB42" s="17">
        <v>8.1640701043522196E-2</v>
      </c>
      <c r="CC42" s="17">
        <v>0.13487827009619599</v>
      </c>
    </row>
    <row r="43" spans="2:81" x14ac:dyDescent="0.35">
      <c r="B43" t="s">
        <v>102</v>
      </c>
      <c r="C43" s="17">
        <v>0.17759860303379199</v>
      </c>
      <c r="D43" s="17">
        <v>0.17254659656572099</v>
      </c>
      <c r="E43" s="17">
        <v>0.18289973461933401</v>
      </c>
      <c r="F43" s="17"/>
      <c r="G43" s="17">
        <v>0.194877035068768</v>
      </c>
      <c r="H43" s="17">
        <v>0.16283485336690201</v>
      </c>
      <c r="I43" s="17">
        <v>0.18630521577958201</v>
      </c>
      <c r="J43" s="17">
        <v>0.20938952241004899</v>
      </c>
      <c r="K43" s="17">
        <v>0.15233257559899499</v>
      </c>
      <c r="L43" s="17">
        <v>0.16220897555011099</v>
      </c>
      <c r="M43" s="17"/>
      <c r="N43" s="17">
        <v>0.16859060041778101</v>
      </c>
      <c r="O43" s="17">
        <v>0.18942556586590201</v>
      </c>
      <c r="P43" s="17">
        <v>0.17064764802128299</v>
      </c>
      <c r="Q43" s="17">
        <v>0.183038402057733</v>
      </c>
      <c r="R43" s="17"/>
      <c r="S43" s="17">
        <v>0.17345525581657001</v>
      </c>
      <c r="T43" s="17">
        <v>0.17102393684887801</v>
      </c>
      <c r="U43" s="17">
        <v>0.19874698731008</v>
      </c>
      <c r="V43" s="17">
        <v>0.17768762716095399</v>
      </c>
      <c r="W43" s="17">
        <v>0.17044353723397401</v>
      </c>
      <c r="X43" s="17">
        <v>0.173068024612753</v>
      </c>
      <c r="Y43" s="17">
        <v>0.18251262626957901</v>
      </c>
      <c r="Z43" s="17">
        <v>0.19973396481295999</v>
      </c>
      <c r="AA43" s="17">
        <v>0.17509141262216699</v>
      </c>
      <c r="AB43" s="17">
        <v>0.171746635808642</v>
      </c>
      <c r="AC43" s="17">
        <v>0.19330282752105099</v>
      </c>
      <c r="AD43" s="17">
        <v>0.15699870979425901</v>
      </c>
      <c r="AE43" s="17"/>
      <c r="AF43" s="17">
        <v>0.18018348157932301</v>
      </c>
      <c r="AG43" s="17">
        <v>0.18409638427914199</v>
      </c>
      <c r="AH43" s="17">
        <v>0.20061709028789301</v>
      </c>
      <c r="AI43" s="17">
        <v>0.15084652630339701</v>
      </c>
      <c r="AJ43" s="17"/>
      <c r="AK43" s="17">
        <v>0.13977130617379199</v>
      </c>
      <c r="AL43" s="17">
        <v>0.17767955623067</v>
      </c>
      <c r="AM43" s="17"/>
      <c r="AN43" s="17">
        <v>0.15469466347753499</v>
      </c>
      <c r="AO43" s="17">
        <v>0.203985467271104</v>
      </c>
      <c r="AP43" s="17">
        <v>0.165106739419138</v>
      </c>
      <c r="AQ43" s="17">
        <v>0.18447342281309301</v>
      </c>
      <c r="AR43" s="17">
        <v>0.17079190440378</v>
      </c>
      <c r="AS43" s="17">
        <v>0.16887609575859999</v>
      </c>
      <c r="AT43" s="17"/>
      <c r="AU43" s="17">
        <v>0.162680695608587</v>
      </c>
      <c r="AV43" s="17">
        <v>0.197581322270906</v>
      </c>
      <c r="AW43" s="17"/>
      <c r="AX43" s="17">
        <v>0.18648163751583399</v>
      </c>
      <c r="AY43" s="17">
        <v>0.175466932472298</v>
      </c>
      <c r="AZ43" s="17"/>
      <c r="BA43" s="17">
        <v>0.17808433481137301</v>
      </c>
      <c r="BB43" s="17">
        <v>0.173486650000644</v>
      </c>
      <c r="BC43" s="17"/>
      <c r="BD43" s="17">
        <v>0.15891046667890099</v>
      </c>
      <c r="BE43" s="17"/>
      <c r="BF43" s="17">
        <v>0.15086642925363</v>
      </c>
      <c r="BG43" s="17"/>
      <c r="BH43" s="17">
        <v>0.174080892273724</v>
      </c>
      <c r="BI43" s="17"/>
      <c r="BJ43" s="17">
        <v>0.224569133048033</v>
      </c>
      <c r="BK43" s="17"/>
      <c r="BL43" s="17">
        <v>0.175603465418146</v>
      </c>
      <c r="BM43" s="17">
        <v>0.13652158898098299</v>
      </c>
      <c r="BN43" s="17">
        <v>0.173420508600335</v>
      </c>
      <c r="BO43" s="17">
        <v>0.22442722339617599</v>
      </c>
      <c r="BP43" s="17"/>
      <c r="BQ43" s="17">
        <v>0.193762430306088</v>
      </c>
      <c r="BR43" s="17">
        <v>0.167555266451339</v>
      </c>
      <c r="BS43" s="17">
        <v>0.150255530557628</v>
      </c>
      <c r="BT43" s="17">
        <v>0.165250382687468</v>
      </c>
      <c r="BU43" s="17">
        <v>0.214172723469198</v>
      </c>
      <c r="BV43" s="17">
        <v>0.16544411134259801</v>
      </c>
      <c r="BW43" s="17"/>
      <c r="BX43" s="17">
        <v>0.19175004144412899</v>
      </c>
      <c r="BY43" s="17">
        <v>0.16531969444029701</v>
      </c>
      <c r="BZ43" s="17">
        <v>0.14025669368828</v>
      </c>
      <c r="CA43" s="17">
        <v>0.17434064439028199</v>
      </c>
      <c r="CB43" s="17">
        <v>0.22306034443634701</v>
      </c>
      <c r="CC43" s="17">
        <v>0.19047214411784499</v>
      </c>
    </row>
    <row r="44" spans="2:81" x14ac:dyDescent="0.35">
      <c r="B44" t="s">
        <v>103</v>
      </c>
      <c r="C44" s="17">
        <v>0.15599382719750801</v>
      </c>
      <c r="D44" s="17">
        <v>0.164748759089824</v>
      </c>
      <c r="E44" s="17">
        <v>0.14766197227668401</v>
      </c>
      <c r="F44" s="17"/>
      <c r="G44" s="17">
        <v>0.18382880197326301</v>
      </c>
      <c r="H44" s="17">
        <v>0.211052931660273</v>
      </c>
      <c r="I44" s="17">
        <v>0.15241489932331601</v>
      </c>
      <c r="J44" s="17">
        <v>0.15331577683688699</v>
      </c>
      <c r="K44" s="17">
        <v>0.12870535941237299</v>
      </c>
      <c r="L44" s="17">
        <v>0.116122586083009</v>
      </c>
      <c r="M44" s="17"/>
      <c r="N44" s="17">
        <v>0.178798121684661</v>
      </c>
      <c r="O44" s="17">
        <v>0.15379775776631899</v>
      </c>
      <c r="P44" s="17">
        <v>0.169909548558898</v>
      </c>
      <c r="Q44" s="17">
        <v>0.119763069518612</v>
      </c>
      <c r="R44" s="17"/>
      <c r="S44" s="17">
        <v>0.14766748035577901</v>
      </c>
      <c r="T44" s="17">
        <v>0.147108864483143</v>
      </c>
      <c r="U44" s="17">
        <v>0.13153720386217399</v>
      </c>
      <c r="V44" s="17">
        <v>0.136167662217487</v>
      </c>
      <c r="W44" s="17">
        <v>0.157277402727901</v>
      </c>
      <c r="X44" s="17">
        <v>0.18637422180320901</v>
      </c>
      <c r="Y44" s="17">
        <v>0.15676703300115899</v>
      </c>
      <c r="Z44" s="17">
        <v>0.19514123388913701</v>
      </c>
      <c r="AA44" s="17">
        <v>0.15535880197676499</v>
      </c>
      <c r="AB44" s="17">
        <v>0.18188521839411101</v>
      </c>
      <c r="AC44" s="17">
        <v>0.132795718499193</v>
      </c>
      <c r="AD44" s="17">
        <v>0.17296874508410801</v>
      </c>
      <c r="AE44" s="17"/>
      <c r="AF44" s="17">
        <v>0.155794453624576</v>
      </c>
      <c r="AG44" s="17">
        <v>0.17071742505410401</v>
      </c>
      <c r="AH44" s="17">
        <v>0.14491107470373901</v>
      </c>
      <c r="AI44" s="17">
        <v>0.17216199090929099</v>
      </c>
      <c r="AJ44" s="17"/>
      <c r="AK44" s="17">
        <v>0.142080038786664</v>
      </c>
      <c r="AL44" s="17">
        <v>0.177741395014062</v>
      </c>
      <c r="AM44" s="17"/>
      <c r="AN44" s="17">
        <v>0.18835741467945</v>
      </c>
      <c r="AO44" s="17">
        <v>0.14461061616135301</v>
      </c>
      <c r="AP44" s="17">
        <v>0.157652484371649</v>
      </c>
      <c r="AQ44" s="17">
        <v>0.138577085647311</v>
      </c>
      <c r="AR44" s="17">
        <v>0.144601402070999</v>
      </c>
      <c r="AS44" s="17">
        <v>0.137316812883397</v>
      </c>
      <c r="AT44" s="17"/>
      <c r="AU44" s="17">
        <v>0.15857163323713</v>
      </c>
      <c r="AV44" s="17">
        <v>0.153216899020758</v>
      </c>
      <c r="AW44" s="17"/>
      <c r="AX44" s="17">
        <v>0.13828846131363801</v>
      </c>
      <c r="AY44" s="17">
        <v>0.16024260134235799</v>
      </c>
      <c r="AZ44" s="17"/>
      <c r="BA44" s="17">
        <v>0.14735657229090199</v>
      </c>
      <c r="BB44" s="17">
        <v>0.20329376051974199</v>
      </c>
      <c r="BC44" s="17"/>
      <c r="BD44" s="17">
        <v>0.15477754551279399</v>
      </c>
      <c r="BE44" s="17"/>
      <c r="BF44" s="17">
        <v>0.13777523612350601</v>
      </c>
      <c r="BG44" s="17"/>
      <c r="BH44" s="17">
        <v>0.191917219907704</v>
      </c>
      <c r="BI44" s="17"/>
      <c r="BJ44" s="17">
        <v>0.159181194728408</v>
      </c>
      <c r="BK44" s="17"/>
      <c r="BL44" s="17">
        <v>0.118114507695849</v>
      </c>
      <c r="BM44" s="17">
        <v>0.18861340929745801</v>
      </c>
      <c r="BN44" s="17">
        <v>0.121438013225815</v>
      </c>
      <c r="BO44" s="17">
        <v>0.183229606375024</v>
      </c>
      <c r="BP44" s="17"/>
      <c r="BQ44" s="17">
        <v>0.214925988941014</v>
      </c>
      <c r="BR44" s="17">
        <v>0.13565094901305</v>
      </c>
      <c r="BS44" s="17">
        <v>9.8162961290775896E-2</v>
      </c>
      <c r="BT44" s="17">
        <v>0.13418630688282299</v>
      </c>
      <c r="BU44" s="17">
        <v>0.130881335760864</v>
      </c>
      <c r="BV44" s="17">
        <v>0.109171930813162</v>
      </c>
      <c r="BW44" s="17"/>
      <c r="BX44" s="17">
        <v>0.217743420300923</v>
      </c>
      <c r="BY44" s="17">
        <v>0.15545146419254799</v>
      </c>
      <c r="BZ44" s="17">
        <v>0.10547097458294</v>
      </c>
      <c r="CA44" s="17">
        <v>0.14449945195438699</v>
      </c>
      <c r="CB44" s="17">
        <v>0.14905067954813001</v>
      </c>
      <c r="CC44" s="17">
        <v>9.5759839066672098E-2</v>
      </c>
    </row>
    <row r="45" spans="2:81" x14ac:dyDescent="0.35">
      <c r="B45" t="s">
        <v>104</v>
      </c>
      <c r="C45" s="17">
        <v>0.100556905947016</v>
      </c>
      <c r="D45" s="17">
        <v>0.11078167212965601</v>
      </c>
      <c r="E45" s="17">
        <v>9.1073670026974002E-2</v>
      </c>
      <c r="F45" s="17"/>
      <c r="G45" s="17">
        <v>0.134955638493851</v>
      </c>
      <c r="H45" s="17">
        <v>0.13391473491991099</v>
      </c>
      <c r="I45" s="17">
        <v>0.122418186589448</v>
      </c>
      <c r="J45" s="17">
        <v>8.3931301823315096E-2</v>
      </c>
      <c r="K45" s="17">
        <v>8.5578060573227199E-2</v>
      </c>
      <c r="L45" s="17">
        <v>5.6338320883830097E-2</v>
      </c>
      <c r="M45" s="17"/>
      <c r="N45" s="17">
        <v>0.13680878988207801</v>
      </c>
      <c r="O45" s="17">
        <v>0.10862477253429099</v>
      </c>
      <c r="P45" s="17">
        <v>9.3025263659593696E-2</v>
      </c>
      <c r="Q45" s="17">
        <v>6.0054449511911398E-2</v>
      </c>
      <c r="R45" s="17"/>
      <c r="S45" s="17">
        <v>0.128600915692273</v>
      </c>
      <c r="T45" s="17">
        <v>0.102041745349361</v>
      </c>
      <c r="U45" s="17">
        <v>7.4511859413820394E-2</v>
      </c>
      <c r="V45" s="17">
        <v>0.10167692926253501</v>
      </c>
      <c r="W45" s="17">
        <v>0.121838217189734</v>
      </c>
      <c r="X45" s="17">
        <v>7.6213593830431095E-2</v>
      </c>
      <c r="Y45" s="17">
        <v>7.6182461389873404E-2</v>
      </c>
      <c r="Z45" s="17">
        <v>0.10000054284823</v>
      </c>
      <c r="AA45" s="17">
        <v>9.6803683524148795E-2</v>
      </c>
      <c r="AB45" s="17">
        <v>0.120296717924071</v>
      </c>
      <c r="AC45" s="17">
        <v>6.2108280059792201E-2</v>
      </c>
      <c r="AD45" s="17">
        <v>0.13710105030012101</v>
      </c>
      <c r="AE45" s="17"/>
      <c r="AF45" s="17">
        <v>9.5655656783909498E-2</v>
      </c>
      <c r="AG45" s="17">
        <v>0.105041983793335</v>
      </c>
      <c r="AH45" s="17">
        <v>6.3414257718556494E-2</v>
      </c>
      <c r="AI45" s="17">
        <v>0.13797532726922401</v>
      </c>
      <c r="AJ45" s="17"/>
      <c r="AK45" s="17">
        <v>0.15499884135271499</v>
      </c>
      <c r="AL45" s="17">
        <v>9.6018493418828996E-2</v>
      </c>
      <c r="AM45" s="17"/>
      <c r="AN45" s="17">
        <v>0.158789919275831</v>
      </c>
      <c r="AO45" s="17">
        <v>8.1895680647582694E-2</v>
      </c>
      <c r="AP45" s="17">
        <v>8.8264657863230095E-2</v>
      </c>
      <c r="AQ45" s="17">
        <v>7.3968153964387495E-2</v>
      </c>
      <c r="AR45" s="17">
        <v>7.9690874920732194E-2</v>
      </c>
      <c r="AS45" s="17">
        <v>7.8351314664115296E-2</v>
      </c>
      <c r="AT45" s="17"/>
      <c r="AU45" s="17">
        <v>0.103487296364901</v>
      </c>
      <c r="AV45" s="17">
        <v>9.6917234253687104E-2</v>
      </c>
      <c r="AW45" s="17"/>
      <c r="AX45" s="17">
        <v>7.85585371546874E-2</v>
      </c>
      <c r="AY45" s="17">
        <v>0.10583587624149</v>
      </c>
      <c r="AZ45" s="17"/>
      <c r="BA45" s="17">
        <v>9.7337701037863197E-2</v>
      </c>
      <c r="BB45" s="17">
        <v>0.119872118472861</v>
      </c>
      <c r="BC45" s="17"/>
      <c r="BD45" s="17">
        <v>0.113421362820482</v>
      </c>
      <c r="BE45" s="17"/>
      <c r="BF45" s="17">
        <v>0.102728136644155</v>
      </c>
      <c r="BG45" s="17"/>
      <c r="BH45" s="17">
        <v>0.11827262655458699</v>
      </c>
      <c r="BI45" s="17"/>
      <c r="BJ45" s="17">
        <v>5.4839001224987798E-2</v>
      </c>
      <c r="BK45" s="17"/>
      <c r="BL45" s="17">
        <v>8.7046691914705501E-2</v>
      </c>
      <c r="BM45" s="17">
        <v>0.14978451278990701</v>
      </c>
      <c r="BN45" s="17">
        <v>6.2976754680542799E-2</v>
      </c>
      <c r="BO45" s="17">
        <v>9.9273852316603295E-2</v>
      </c>
      <c r="BP45" s="17"/>
      <c r="BQ45" s="17">
        <v>0.12874956074042099</v>
      </c>
      <c r="BR45" s="17">
        <v>7.9041521924594293E-2</v>
      </c>
      <c r="BS45" s="17">
        <v>6.8922925843361502E-2</v>
      </c>
      <c r="BT45" s="17">
        <v>0.111153492357042</v>
      </c>
      <c r="BU45" s="17">
        <v>0.147581862040783</v>
      </c>
      <c r="BV45" s="17">
        <v>6.9084149274272894E-2</v>
      </c>
      <c r="BW45" s="17"/>
      <c r="BX45" s="17">
        <v>0.15231701923169</v>
      </c>
      <c r="BY45" s="17">
        <v>9.5394511526030706E-2</v>
      </c>
      <c r="BZ45" s="17">
        <v>5.7413971535357398E-2</v>
      </c>
      <c r="CA45" s="17">
        <v>0.127392497278424</v>
      </c>
      <c r="CB45" s="17">
        <v>0.123707564295733</v>
      </c>
      <c r="CC45" s="17">
        <v>4.9206045773358298E-2</v>
      </c>
    </row>
    <row r="46" spans="2:81" x14ac:dyDescent="0.35">
      <c r="B46" t="s">
        <v>105</v>
      </c>
      <c r="C46" s="17">
        <v>0.12234245956175201</v>
      </c>
      <c r="D46" s="17">
        <v>0.142047830985156</v>
      </c>
      <c r="E46" s="17">
        <v>0.102774500526403</v>
      </c>
      <c r="F46" s="17"/>
      <c r="G46" s="17">
        <v>0.22480504940607299</v>
      </c>
      <c r="H46" s="17">
        <v>0.16621171930095299</v>
      </c>
      <c r="I46" s="17">
        <v>0.11158549365104301</v>
      </c>
      <c r="J46" s="17">
        <v>8.7500324617161604E-2</v>
      </c>
      <c r="K46" s="17">
        <v>0.100728435718345</v>
      </c>
      <c r="L46" s="17">
        <v>7.0202510248060096E-2</v>
      </c>
      <c r="M46" s="17"/>
      <c r="N46" s="17">
        <v>0.16436753651874</v>
      </c>
      <c r="O46" s="17">
        <v>9.5549116287293998E-2</v>
      </c>
      <c r="P46" s="17">
        <v>0.101404468275164</v>
      </c>
      <c r="Q46" s="17">
        <v>0.123221887104551</v>
      </c>
      <c r="R46" s="17"/>
      <c r="S46" s="17">
        <v>0.222380317397881</v>
      </c>
      <c r="T46" s="17">
        <v>0.107223364145829</v>
      </c>
      <c r="U46" s="17">
        <v>9.0851671552803104E-2</v>
      </c>
      <c r="V46" s="17">
        <v>0.10232225373755401</v>
      </c>
      <c r="W46" s="17">
        <v>0.106241081264286</v>
      </c>
      <c r="X46" s="17">
        <v>9.0598506553030006E-2</v>
      </c>
      <c r="Y46" s="17">
        <v>0.136468605747849</v>
      </c>
      <c r="Z46" s="17">
        <v>8.9878622187923404E-2</v>
      </c>
      <c r="AA46" s="17">
        <v>0.12430528876878399</v>
      </c>
      <c r="AB46" s="17">
        <v>9.3210502656431798E-2</v>
      </c>
      <c r="AC46" s="17">
        <v>0.10513774289837401</v>
      </c>
      <c r="AD46" s="17">
        <v>0.112385624734284</v>
      </c>
      <c r="AE46" s="17"/>
      <c r="AF46" s="17">
        <v>0.122053651754466</v>
      </c>
      <c r="AG46" s="17">
        <v>8.46347725471846E-2</v>
      </c>
      <c r="AH46" s="17">
        <v>0.111701352282047</v>
      </c>
      <c r="AI46" s="17">
        <v>9.8763882650457699E-2</v>
      </c>
      <c r="AJ46" s="17"/>
      <c r="AK46" s="17">
        <v>0.18334381651276399</v>
      </c>
      <c r="AL46" s="17">
        <v>0.11852760876658699</v>
      </c>
      <c r="AM46" s="17"/>
      <c r="AN46" s="17">
        <v>0.21112318066636801</v>
      </c>
      <c r="AO46" s="17">
        <v>8.9047388904227795E-2</v>
      </c>
      <c r="AP46" s="17">
        <v>0.10366169069853701</v>
      </c>
      <c r="AQ46" s="17">
        <v>9.5211197371352599E-2</v>
      </c>
      <c r="AR46" s="17">
        <v>7.1363835375954796E-2</v>
      </c>
      <c r="AS46" s="17">
        <v>0.10769975615055701</v>
      </c>
      <c r="AT46" s="17"/>
      <c r="AU46" s="17">
        <v>0.108713290960766</v>
      </c>
      <c r="AV46" s="17">
        <v>0.141697160009465</v>
      </c>
      <c r="AW46" s="17"/>
      <c r="AX46" s="17">
        <v>0.104324020627175</v>
      </c>
      <c r="AY46" s="17">
        <v>0.12666636215591101</v>
      </c>
      <c r="AZ46" s="17"/>
      <c r="BA46" s="17">
        <v>0.125672337066808</v>
      </c>
      <c r="BB46" s="17">
        <v>0.105652611186331</v>
      </c>
      <c r="BC46" s="17"/>
      <c r="BD46" s="17">
        <v>0.15415327266913301</v>
      </c>
      <c r="BE46" s="17"/>
      <c r="BF46" s="17">
        <v>0.150941554370006</v>
      </c>
      <c r="BG46" s="17"/>
      <c r="BH46" s="17">
        <v>0.10043988143297899</v>
      </c>
      <c r="BI46" s="17"/>
      <c r="BJ46" s="17">
        <v>9.3814063010440402E-2</v>
      </c>
      <c r="BK46" s="17"/>
      <c r="BL46" s="17">
        <v>0.13553751284517701</v>
      </c>
      <c r="BM46" s="17">
        <v>0.19177384820972401</v>
      </c>
      <c r="BN46" s="17">
        <v>6.1333165894181203E-2</v>
      </c>
      <c r="BO46" s="17">
        <v>0.109055710169675</v>
      </c>
      <c r="BP46" s="17"/>
      <c r="BQ46" s="17">
        <v>0.138242909377643</v>
      </c>
      <c r="BR46" s="17">
        <v>6.8167632069959794E-2</v>
      </c>
      <c r="BS46" s="17">
        <v>4.5092971023833299E-2</v>
      </c>
      <c r="BT46" s="17">
        <v>0.26456872122024</v>
      </c>
      <c r="BU46" s="17">
        <v>0.14719073833391599</v>
      </c>
      <c r="BV46" s="17">
        <v>0.13013942047993099</v>
      </c>
      <c r="BW46" s="17"/>
      <c r="BX46" s="17">
        <v>0.15780681660094201</v>
      </c>
      <c r="BY46" s="17">
        <v>8.3230450152225702E-2</v>
      </c>
      <c r="BZ46" s="17">
        <v>6.1666504863896202E-2</v>
      </c>
      <c r="CA46" s="17">
        <v>0.249107678458308</v>
      </c>
      <c r="CB46" s="17">
        <v>0.157896840247608</v>
      </c>
      <c r="CC46" s="17">
        <v>0.115866911853688</v>
      </c>
    </row>
    <row r="47" spans="2:81" x14ac:dyDescent="0.35">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row>
    <row r="48" spans="2:81" x14ac:dyDescent="0.35">
      <c r="B48" s="6" t="s">
        <v>111</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row>
    <row r="49" spans="2:81" x14ac:dyDescent="0.35">
      <c r="B49" s="24"/>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row>
    <row r="50" spans="2:81" x14ac:dyDescent="0.35">
      <c r="B50" t="s">
        <v>101</v>
      </c>
      <c r="C50" s="17">
        <v>8.1382828989308598E-2</v>
      </c>
      <c r="D50" s="17">
        <v>5.3416382517333397E-2</v>
      </c>
      <c r="E50" s="17">
        <v>0.10923297212739801</v>
      </c>
      <c r="F50" s="17"/>
      <c r="G50" s="17">
        <v>3.1986553466168903E-2</v>
      </c>
      <c r="H50" s="17">
        <v>0.146145171544383</v>
      </c>
      <c r="I50" s="17">
        <v>6.9771267898834505E-2</v>
      </c>
      <c r="J50" s="17">
        <v>8.5266942676465299E-2</v>
      </c>
      <c r="K50" s="17">
        <v>7.4656875298362096E-2</v>
      </c>
      <c r="L50" s="17">
        <v>7.4941210051636606E-2</v>
      </c>
      <c r="M50" s="17"/>
      <c r="N50" s="17">
        <v>7.8368047211765102E-2</v>
      </c>
      <c r="O50" s="17">
        <v>0.16018680998541099</v>
      </c>
      <c r="P50" s="17">
        <v>1.32188485358509E-2</v>
      </c>
      <c r="Q50" s="17">
        <v>4.5297662712509498E-2</v>
      </c>
      <c r="R50" s="17"/>
      <c r="S50" s="17">
        <v>0.14557505370708301</v>
      </c>
      <c r="T50" s="17">
        <v>0</v>
      </c>
      <c r="U50" s="17">
        <v>0</v>
      </c>
      <c r="V50" s="17">
        <v>0</v>
      </c>
      <c r="W50" s="17">
        <v>0</v>
      </c>
      <c r="X50" s="17">
        <v>0.51064758759916595</v>
      </c>
      <c r="Y50" s="17">
        <v>0</v>
      </c>
      <c r="Z50" s="17">
        <v>0</v>
      </c>
      <c r="AA50" s="17">
        <v>0</v>
      </c>
      <c r="AB50" s="17">
        <v>8.5584102902402398E-2</v>
      </c>
      <c r="AC50" s="17">
        <v>0</v>
      </c>
      <c r="AD50" s="17" t="s">
        <v>88</v>
      </c>
      <c r="AE50" s="17"/>
      <c r="AF50" s="17">
        <v>0.40643131551114198</v>
      </c>
      <c r="AG50" s="17">
        <v>1.48646647256323E-2</v>
      </c>
      <c r="AH50" s="17">
        <v>0.31788235998703301</v>
      </c>
      <c r="AI50" s="17">
        <v>0</v>
      </c>
      <c r="AJ50" s="17"/>
      <c r="AK50" s="17">
        <v>0.325233751769684</v>
      </c>
      <c r="AL50" s="17">
        <v>0.26551677113154198</v>
      </c>
      <c r="AM50" s="17"/>
      <c r="AN50" s="17">
        <v>7.8328389404324905E-2</v>
      </c>
      <c r="AO50" s="17">
        <v>6.7613006627626704E-2</v>
      </c>
      <c r="AP50" s="17">
        <v>3.8833888076964897E-2</v>
      </c>
      <c r="AQ50" s="17">
        <v>0.105994319335859</v>
      </c>
      <c r="AR50" s="17">
        <v>5.0362424642255703E-2</v>
      </c>
      <c r="AS50" s="17">
        <v>0.16663394710877699</v>
      </c>
      <c r="AT50" s="17"/>
      <c r="AU50" s="17">
        <v>6.4586395668588106E-2</v>
      </c>
      <c r="AV50" s="17">
        <v>0.113469282770272</v>
      </c>
      <c r="AW50" s="17"/>
      <c r="AX50" s="17">
        <v>7.6813274606685605E-2</v>
      </c>
      <c r="AY50" s="17">
        <v>8.27019736799742E-2</v>
      </c>
      <c r="AZ50" s="17"/>
      <c r="BA50" s="17">
        <v>6.7741529685527199E-2</v>
      </c>
      <c r="BB50" s="17">
        <v>0.23150391636162801</v>
      </c>
      <c r="BC50" s="17"/>
      <c r="BD50" s="17">
        <v>8.1687422076776997E-2</v>
      </c>
      <c r="BE50" s="17"/>
      <c r="BF50" s="17">
        <v>0.51655223249415005</v>
      </c>
      <c r="BG50" s="17"/>
      <c r="BH50" s="17">
        <v>0</v>
      </c>
      <c r="BI50" s="17"/>
      <c r="BJ50" s="17">
        <v>0</v>
      </c>
      <c r="BK50" s="17"/>
      <c r="BL50" s="17">
        <v>0.11121089517234101</v>
      </c>
      <c r="BM50" s="17">
        <v>2.22524344164826E-2</v>
      </c>
      <c r="BN50" s="17">
        <v>0.12615198743949399</v>
      </c>
      <c r="BO50" s="17">
        <v>6.4578083540526895E-2</v>
      </c>
      <c r="BP50" s="17"/>
      <c r="BQ50" s="17">
        <v>8.7706291482796198E-2</v>
      </c>
      <c r="BR50" s="17">
        <v>0.100273405542675</v>
      </c>
      <c r="BS50" s="17">
        <v>9.7178891999516903E-2</v>
      </c>
      <c r="BT50" s="17">
        <v>0.11405938685967899</v>
      </c>
      <c r="BU50" s="17">
        <v>0.121630684041487</v>
      </c>
      <c r="BV50" s="17">
        <v>0.12285871251680899</v>
      </c>
      <c r="BW50" s="17"/>
      <c r="BX50" s="17">
        <v>6.8745641453683101E-2</v>
      </c>
      <c r="BY50" s="17">
        <v>6.94675274032827E-2</v>
      </c>
      <c r="BZ50" s="17">
        <v>0.102781863497207</v>
      </c>
      <c r="CA50" s="17">
        <v>0.183225225680579</v>
      </c>
      <c r="CB50" s="17">
        <v>0.10248215669672001</v>
      </c>
      <c r="CC50" s="17">
        <v>0.105499876750551</v>
      </c>
    </row>
    <row r="51" spans="2:81" x14ac:dyDescent="0.35">
      <c r="B51" t="s">
        <v>58</v>
      </c>
      <c r="C51" s="17">
        <v>3.7184610752100597E-2</v>
      </c>
      <c r="D51" s="17">
        <v>6.0029233683568703E-2</v>
      </c>
      <c r="E51" s="17">
        <v>1.44349911601144E-2</v>
      </c>
      <c r="F51" s="17"/>
      <c r="G51" s="17">
        <v>0</v>
      </c>
      <c r="H51" s="17">
        <v>4.6658124822020398E-2</v>
      </c>
      <c r="I51" s="17">
        <v>6.0938476880841898E-2</v>
      </c>
      <c r="J51" s="17">
        <v>4.8907632909989299E-2</v>
      </c>
      <c r="K51" s="17">
        <v>4.04710474274051E-2</v>
      </c>
      <c r="L51" s="17">
        <v>0</v>
      </c>
      <c r="M51" s="17"/>
      <c r="N51" s="17">
        <v>4.0375693452203702E-2</v>
      </c>
      <c r="O51" s="17">
        <v>3.4472492239953398E-2</v>
      </c>
      <c r="P51" s="17">
        <v>3.9101058901277998E-2</v>
      </c>
      <c r="Q51" s="17">
        <v>3.7309894593738298E-2</v>
      </c>
      <c r="R51" s="17"/>
      <c r="S51" s="17">
        <v>0</v>
      </c>
      <c r="T51" s="17">
        <v>0.10661234556990599</v>
      </c>
      <c r="U51" s="17">
        <v>0</v>
      </c>
      <c r="V51" s="17">
        <v>0</v>
      </c>
      <c r="W51" s="17">
        <v>0</v>
      </c>
      <c r="X51" s="17">
        <v>0</v>
      </c>
      <c r="Y51" s="17">
        <v>0</v>
      </c>
      <c r="Z51" s="17">
        <v>0</v>
      </c>
      <c r="AA51" s="17">
        <v>0</v>
      </c>
      <c r="AB51" s="17">
        <v>3.9080847942356597E-2</v>
      </c>
      <c r="AC51" s="17">
        <v>0</v>
      </c>
      <c r="AD51" s="17" t="s">
        <v>88</v>
      </c>
      <c r="AE51" s="17"/>
      <c r="AF51" s="17">
        <v>0.10012842748508401</v>
      </c>
      <c r="AG51" s="17">
        <v>2.5565941214133601E-2</v>
      </c>
      <c r="AH51" s="17">
        <v>0</v>
      </c>
      <c r="AI51" s="17">
        <v>0.28335916157341601</v>
      </c>
      <c r="AJ51" s="17"/>
      <c r="AK51" s="17">
        <v>3.5110629393888197E-2</v>
      </c>
      <c r="AL51" s="17">
        <v>5.4094476631342599E-2</v>
      </c>
      <c r="AM51" s="17"/>
      <c r="AN51" s="17">
        <v>2.88940879049259E-2</v>
      </c>
      <c r="AO51" s="17">
        <v>2.9338689493928E-2</v>
      </c>
      <c r="AP51" s="17">
        <v>4.49720628401079E-2</v>
      </c>
      <c r="AQ51" s="17">
        <v>6.3097897937575698E-2</v>
      </c>
      <c r="AR51" s="17">
        <v>2.4942975948927099E-2</v>
      </c>
      <c r="AS51" s="17">
        <v>2.7611537038951101E-2</v>
      </c>
      <c r="AT51" s="17"/>
      <c r="AU51" s="17">
        <v>2.99353762452177E-2</v>
      </c>
      <c r="AV51" s="17">
        <v>5.1032921492305101E-2</v>
      </c>
      <c r="AW51" s="17"/>
      <c r="AX51" s="17">
        <v>3.1937734577492299E-2</v>
      </c>
      <c r="AY51" s="17">
        <v>3.8699285547226098E-2</v>
      </c>
      <c r="AZ51" s="17"/>
      <c r="BA51" s="17">
        <v>3.7356667478035802E-2</v>
      </c>
      <c r="BB51" s="17">
        <v>3.5291144285899897E-2</v>
      </c>
      <c r="BC51" s="17"/>
      <c r="BD51" s="17">
        <v>5.5830408245169098E-2</v>
      </c>
      <c r="BE51" s="17"/>
      <c r="BF51" s="17">
        <v>8.6596873647057301E-2</v>
      </c>
      <c r="BG51" s="17"/>
      <c r="BH51" s="17">
        <v>0</v>
      </c>
      <c r="BI51" s="17"/>
      <c r="BJ51" s="17">
        <v>0</v>
      </c>
      <c r="BK51" s="17"/>
      <c r="BL51" s="17">
        <v>3.5239374835876899E-2</v>
      </c>
      <c r="BM51" s="17">
        <v>3.3525093978883098E-2</v>
      </c>
      <c r="BN51" s="17">
        <v>4.4923147679400199E-2</v>
      </c>
      <c r="BO51" s="17">
        <v>3.4641606484238002E-2</v>
      </c>
      <c r="BP51" s="17"/>
      <c r="BQ51" s="17">
        <v>3.6251331560801001E-2</v>
      </c>
      <c r="BR51" s="17">
        <v>6.8047498359359498E-2</v>
      </c>
      <c r="BS51" s="17">
        <v>2.7495496830893501E-2</v>
      </c>
      <c r="BT51" s="17">
        <v>0.11566527247682</v>
      </c>
      <c r="BU51" s="17">
        <v>0</v>
      </c>
      <c r="BV51" s="17">
        <v>3.8012049687832103E-2</v>
      </c>
      <c r="BW51" s="17"/>
      <c r="BX51" s="17">
        <v>5.1820073004446E-2</v>
      </c>
      <c r="BY51" s="17">
        <v>3.50908318146805E-2</v>
      </c>
      <c r="BZ51" s="17">
        <v>4.0128120973243801E-2</v>
      </c>
      <c r="CA51" s="17">
        <v>3.2945440703430001E-2</v>
      </c>
      <c r="CB51" s="17">
        <v>0</v>
      </c>
      <c r="CC51" s="17">
        <v>7.4690676995458699E-2</v>
      </c>
    </row>
    <row r="52" spans="2:81" x14ac:dyDescent="0.35">
      <c r="B52" t="s">
        <v>59</v>
      </c>
      <c r="C52" s="17">
        <v>4.1387426654162798E-2</v>
      </c>
      <c r="D52" s="17">
        <v>4.4321443672102903E-2</v>
      </c>
      <c r="E52" s="17">
        <v>3.8465611256517998E-2</v>
      </c>
      <c r="F52" s="17"/>
      <c r="G52" s="17">
        <v>3.22750903937759E-2</v>
      </c>
      <c r="H52" s="17">
        <v>2.3126238675719502E-2</v>
      </c>
      <c r="I52" s="17">
        <v>7.2039791647735996E-2</v>
      </c>
      <c r="J52" s="17">
        <v>4.6683396117929203E-2</v>
      </c>
      <c r="K52" s="17">
        <v>3.3679233349931899E-2</v>
      </c>
      <c r="L52" s="17">
        <v>3.2204316660006498E-2</v>
      </c>
      <c r="M52" s="17"/>
      <c r="N52" s="17">
        <v>6.4639277503369799E-2</v>
      </c>
      <c r="O52" s="17">
        <v>3.4416644774460797E-2</v>
      </c>
      <c r="P52" s="17">
        <v>5.1917009931157401E-2</v>
      </c>
      <c r="Q52" s="17">
        <v>1.20596600417377E-2</v>
      </c>
      <c r="R52" s="17"/>
      <c r="S52" s="17">
        <v>0</v>
      </c>
      <c r="T52" s="17">
        <v>0</v>
      </c>
      <c r="U52" s="17">
        <v>0</v>
      </c>
      <c r="V52" s="17">
        <v>0</v>
      </c>
      <c r="W52" s="17">
        <v>0</v>
      </c>
      <c r="X52" s="17">
        <v>0</v>
      </c>
      <c r="Y52" s="17">
        <v>0</v>
      </c>
      <c r="Z52" s="17">
        <v>0</v>
      </c>
      <c r="AA52" s="17">
        <v>0</v>
      </c>
      <c r="AB52" s="17">
        <v>4.6379794303003402E-2</v>
      </c>
      <c r="AC52" s="17">
        <v>0</v>
      </c>
      <c r="AD52" s="17" t="s">
        <v>88</v>
      </c>
      <c r="AE52" s="17"/>
      <c r="AF52" s="17">
        <v>8.4060576706600207E-2</v>
      </c>
      <c r="AG52" s="17">
        <v>3.6393724285251901E-2</v>
      </c>
      <c r="AH52" s="17">
        <v>0</v>
      </c>
      <c r="AI52" s="17">
        <v>0</v>
      </c>
      <c r="AJ52" s="17"/>
      <c r="AK52" s="17">
        <v>3.7552665753613101E-2</v>
      </c>
      <c r="AL52" s="17">
        <v>3.9283084345472098E-2</v>
      </c>
      <c r="AM52" s="17"/>
      <c r="AN52" s="17">
        <v>5.71317245263211E-2</v>
      </c>
      <c r="AO52" s="17">
        <v>1.8513281825961601E-2</v>
      </c>
      <c r="AP52" s="17">
        <v>1.9895513582793501E-2</v>
      </c>
      <c r="AQ52" s="17">
        <v>6.3546321108718107E-2</v>
      </c>
      <c r="AR52" s="17">
        <v>2.4858959838229399E-2</v>
      </c>
      <c r="AS52" s="17">
        <v>5.7935471708344601E-2</v>
      </c>
      <c r="AT52" s="17"/>
      <c r="AU52" s="17">
        <v>4.8003825171153397E-2</v>
      </c>
      <c r="AV52" s="17">
        <v>2.8748031065936298E-2</v>
      </c>
      <c r="AW52" s="17"/>
      <c r="AX52" s="17">
        <v>4.3195200677903597E-2</v>
      </c>
      <c r="AY52" s="17">
        <v>4.0865556181538698E-2</v>
      </c>
      <c r="AZ52" s="17"/>
      <c r="BA52" s="17">
        <v>3.4107194189552603E-2</v>
      </c>
      <c r="BB52" s="17">
        <v>0.121505631641248</v>
      </c>
      <c r="BC52" s="17"/>
      <c r="BD52" s="17">
        <v>3.8755779439501398E-2</v>
      </c>
      <c r="BE52" s="17"/>
      <c r="BF52" s="17">
        <v>4.22318654858682E-2</v>
      </c>
      <c r="BG52" s="17"/>
      <c r="BH52" s="17">
        <v>0</v>
      </c>
      <c r="BI52" s="17"/>
      <c r="BJ52" s="17">
        <v>0</v>
      </c>
      <c r="BK52" s="17"/>
      <c r="BL52" s="17">
        <v>4.2001420369704903E-2</v>
      </c>
      <c r="BM52" s="17">
        <v>3.1571573463217102E-2</v>
      </c>
      <c r="BN52" s="17">
        <v>3.8277732495579198E-2</v>
      </c>
      <c r="BO52" s="17">
        <v>5.0714633890708599E-2</v>
      </c>
      <c r="BP52" s="17"/>
      <c r="BQ52" s="17">
        <v>7.3896190813970003E-2</v>
      </c>
      <c r="BR52" s="17">
        <v>3.5009326305328298E-2</v>
      </c>
      <c r="BS52" s="17">
        <v>0</v>
      </c>
      <c r="BT52" s="17">
        <v>2.8516112396419199E-2</v>
      </c>
      <c r="BU52" s="17">
        <v>6.1808292294666597E-2</v>
      </c>
      <c r="BV52" s="17">
        <v>3.4015678153267198E-2</v>
      </c>
      <c r="BW52" s="17"/>
      <c r="BX52" s="17">
        <v>7.0936365634498802E-2</v>
      </c>
      <c r="BY52" s="17">
        <v>3.7171000919988699E-2</v>
      </c>
      <c r="BZ52" s="17">
        <v>2.58046906630406E-2</v>
      </c>
      <c r="CA52" s="17">
        <v>8.0757194217059097E-2</v>
      </c>
      <c r="CB52" s="17">
        <v>0</v>
      </c>
      <c r="CC52" s="17">
        <v>6.6838122400446107E-2</v>
      </c>
    </row>
    <row r="53" spans="2:81" x14ac:dyDescent="0.35">
      <c r="B53" t="s">
        <v>102</v>
      </c>
      <c r="C53" s="17">
        <v>6.37480538635989E-2</v>
      </c>
      <c r="D53" s="17">
        <v>7.0826746068772706E-2</v>
      </c>
      <c r="E53" s="17">
        <v>5.6698799631670398E-2</v>
      </c>
      <c r="F53" s="17"/>
      <c r="G53" s="17">
        <v>3.8665048229305297E-2</v>
      </c>
      <c r="H53" s="17">
        <v>2.0828922523061701E-2</v>
      </c>
      <c r="I53" s="17">
        <v>0.114772906666335</v>
      </c>
      <c r="J53" s="17">
        <v>2.3733010815838802E-2</v>
      </c>
      <c r="K53" s="17">
        <v>6.5527233688657704E-2</v>
      </c>
      <c r="L53" s="17">
        <v>0.100728047227162</v>
      </c>
      <c r="M53" s="17"/>
      <c r="N53" s="17">
        <v>6.9666270375899897E-2</v>
      </c>
      <c r="O53" s="17">
        <v>7.3953873627988304E-2</v>
      </c>
      <c r="P53" s="17">
        <v>6.6665628611598193E-2</v>
      </c>
      <c r="Q53" s="17">
        <v>4.3670904636243499E-2</v>
      </c>
      <c r="R53" s="17"/>
      <c r="S53" s="17">
        <v>0.268685702272494</v>
      </c>
      <c r="T53" s="17">
        <v>0.19452437134178499</v>
      </c>
      <c r="U53" s="17">
        <v>0</v>
      </c>
      <c r="V53" s="17">
        <v>0.346210319051866</v>
      </c>
      <c r="W53" s="17">
        <v>0.235539856540745</v>
      </c>
      <c r="X53" s="17">
        <v>0</v>
      </c>
      <c r="Y53" s="17">
        <v>0</v>
      </c>
      <c r="Z53" s="17">
        <v>0</v>
      </c>
      <c r="AA53" s="17">
        <v>0.35324952793206299</v>
      </c>
      <c r="AB53" s="17">
        <v>5.0626906595429101E-2</v>
      </c>
      <c r="AC53" s="17">
        <v>0.23963091093494801</v>
      </c>
      <c r="AD53" s="17" t="s">
        <v>88</v>
      </c>
      <c r="AE53" s="17"/>
      <c r="AF53" s="17">
        <v>0.118321575963849</v>
      </c>
      <c r="AG53" s="17">
        <v>5.3000819956952799E-2</v>
      </c>
      <c r="AH53" s="17">
        <v>0</v>
      </c>
      <c r="AI53" s="17">
        <v>0.262261885310554</v>
      </c>
      <c r="AJ53" s="17"/>
      <c r="AK53" s="17">
        <v>7.7085646730672794E-2</v>
      </c>
      <c r="AL53" s="17">
        <v>0.12915672416169899</v>
      </c>
      <c r="AM53" s="17"/>
      <c r="AN53" s="17">
        <v>8.6537913937880698E-2</v>
      </c>
      <c r="AO53" s="17">
        <v>3.8165350823893697E-2</v>
      </c>
      <c r="AP53" s="17">
        <v>3.8514351723927802E-2</v>
      </c>
      <c r="AQ53" s="17">
        <v>7.1054511127222206E-2</v>
      </c>
      <c r="AR53" s="17">
        <v>0.121029176091839</v>
      </c>
      <c r="AS53" s="17">
        <v>2.5462947799509798E-2</v>
      </c>
      <c r="AT53" s="17"/>
      <c r="AU53" s="17">
        <v>6.5785078148883305E-2</v>
      </c>
      <c r="AV53" s="17">
        <v>5.9856698816224199E-2</v>
      </c>
      <c r="AW53" s="17"/>
      <c r="AX53" s="17">
        <v>9.4256176653864404E-2</v>
      </c>
      <c r="AY53" s="17">
        <v>5.4940930710847803E-2</v>
      </c>
      <c r="AZ53" s="17"/>
      <c r="BA53" s="17">
        <v>6.6590263353219104E-2</v>
      </c>
      <c r="BB53" s="17">
        <v>3.2469832513860403E-2</v>
      </c>
      <c r="BC53" s="17"/>
      <c r="BD53" s="17">
        <v>5.8289030999558698E-2</v>
      </c>
      <c r="BE53" s="17"/>
      <c r="BF53" s="17">
        <v>8.4809442612378702E-2</v>
      </c>
      <c r="BG53" s="17"/>
      <c r="BH53" s="17">
        <v>0</v>
      </c>
      <c r="BI53" s="17"/>
      <c r="BJ53" s="17">
        <v>0</v>
      </c>
      <c r="BK53" s="17"/>
      <c r="BL53" s="17">
        <v>7.0349549818642401E-2</v>
      </c>
      <c r="BM53" s="17">
        <v>3.0626310347674501E-2</v>
      </c>
      <c r="BN53" s="17">
        <v>8.0233436348845805E-2</v>
      </c>
      <c r="BO53" s="17">
        <v>6.8948623923362498E-2</v>
      </c>
      <c r="BP53" s="17"/>
      <c r="BQ53" s="17">
        <v>3.8888231727135798E-2</v>
      </c>
      <c r="BR53" s="17">
        <v>0.113476234069134</v>
      </c>
      <c r="BS53" s="17">
        <v>6.4168788470271798E-2</v>
      </c>
      <c r="BT53" s="17">
        <v>5.7233264096815797E-2</v>
      </c>
      <c r="BU53" s="17">
        <v>6.2237120793395002E-2</v>
      </c>
      <c r="BV53" s="17">
        <v>0.106077476387105</v>
      </c>
      <c r="BW53" s="17"/>
      <c r="BX53" s="17">
        <v>5.7723566533662202E-2</v>
      </c>
      <c r="BY53" s="17">
        <v>8.2859246412711904E-2</v>
      </c>
      <c r="BZ53" s="17">
        <v>5.3794809385287398E-2</v>
      </c>
      <c r="CA53" s="17">
        <v>0.10320683456233901</v>
      </c>
      <c r="CB53" s="17">
        <v>0.10248215669672001</v>
      </c>
      <c r="CC53" s="17">
        <v>0.10551047827957299</v>
      </c>
    </row>
    <row r="54" spans="2:81" x14ac:dyDescent="0.35">
      <c r="B54" t="s">
        <v>103</v>
      </c>
      <c r="C54" s="17">
        <v>8.9950545363639306E-2</v>
      </c>
      <c r="D54" s="17">
        <v>0.10416959670051799</v>
      </c>
      <c r="E54" s="17">
        <v>7.5790626425895805E-2</v>
      </c>
      <c r="F54" s="17"/>
      <c r="G54" s="17">
        <v>0.16728031444852201</v>
      </c>
      <c r="H54" s="17">
        <v>9.3113726655095597E-2</v>
      </c>
      <c r="I54" s="17">
        <v>0.101448842105322</v>
      </c>
      <c r="J54" s="17">
        <v>8.4052149757546005E-2</v>
      </c>
      <c r="K54" s="17">
        <v>8.3415371391631604E-2</v>
      </c>
      <c r="L54" s="17">
        <v>5.5587483711320197E-2</v>
      </c>
      <c r="M54" s="17"/>
      <c r="N54" s="17">
        <v>6.6636705523515499E-2</v>
      </c>
      <c r="O54" s="17">
        <v>0.120868815393732</v>
      </c>
      <c r="P54" s="17">
        <v>9.5623980803215297E-2</v>
      </c>
      <c r="Q54" s="17">
        <v>5.7617718827205101E-2</v>
      </c>
      <c r="R54" s="17"/>
      <c r="S54" s="17">
        <v>0</v>
      </c>
      <c r="T54" s="17">
        <v>0.19664497465681899</v>
      </c>
      <c r="U54" s="17">
        <v>0</v>
      </c>
      <c r="V54" s="17">
        <v>0</v>
      </c>
      <c r="W54" s="17">
        <v>0.239621933140548</v>
      </c>
      <c r="X54" s="17">
        <v>0</v>
      </c>
      <c r="Y54" s="17">
        <v>0.22779327573130301</v>
      </c>
      <c r="Z54" s="17">
        <v>0</v>
      </c>
      <c r="AA54" s="17">
        <v>0</v>
      </c>
      <c r="AB54" s="17">
        <v>9.1074417418048406E-2</v>
      </c>
      <c r="AC54" s="17">
        <v>0</v>
      </c>
      <c r="AD54" s="17" t="s">
        <v>88</v>
      </c>
      <c r="AE54" s="17"/>
      <c r="AF54" s="17">
        <v>6.14336276787062E-2</v>
      </c>
      <c r="AG54" s="17">
        <v>8.5313608417265999E-2</v>
      </c>
      <c r="AH54" s="17">
        <v>0.30157880314004598</v>
      </c>
      <c r="AI54" s="17">
        <v>0.234414029545014</v>
      </c>
      <c r="AJ54" s="17"/>
      <c r="AK54" s="17">
        <v>0.157086121456012</v>
      </c>
      <c r="AL54" s="17">
        <v>8.0137363150783306E-2</v>
      </c>
      <c r="AM54" s="17"/>
      <c r="AN54" s="17">
        <v>8.4648057243903396E-2</v>
      </c>
      <c r="AO54" s="17">
        <v>0.107164405538105</v>
      </c>
      <c r="AP54" s="17">
        <v>0.110892794924458</v>
      </c>
      <c r="AQ54" s="17">
        <v>8.4459265473087602E-2</v>
      </c>
      <c r="AR54" s="17">
        <v>2.60523221013884E-2</v>
      </c>
      <c r="AS54" s="17">
        <v>0.109283630406193</v>
      </c>
      <c r="AT54" s="17"/>
      <c r="AU54" s="17">
        <v>8.5046150501977294E-2</v>
      </c>
      <c r="AV54" s="17">
        <v>9.9319477210508406E-2</v>
      </c>
      <c r="AW54" s="17"/>
      <c r="AX54" s="17">
        <v>7.9189922720411005E-2</v>
      </c>
      <c r="AY54" s="17">
        <v>9.3056935405095201E-2</v>
      </c>
      <c r="AZ54" s="17"/>
      <c r="BA54" s="17">
        <v>9.0050835199591603E-2</v>
      </c>
      <c r="BB54" s="17">
        <v>8.8846866095978305E-2</v>
      </c>
      <c r="BC54" s="17"/>
      <c r="BD54" s="17">
        <v>7.4215486034890393E-2</v>
      </c>
      <c r="BE54" s="17"/>
      <c r="BF54" s="17">
        <v>3.6213627229402801E-2</v>
      </c>
      <c r="BG54" s="17"/>
      <c r="BH54" s="17">
        <v>0</v>
      </c>
      <c r="BI54" s="17"/>
      <c r="BJ54" s="17">
        <v>1</v>
      </c>
      <c r="BK54" s="17"/>
      <c r="BL54" s="17">
        <v>0.108376753707393</v>
      </c>
      <c r="BM54" s="17">
        <v>8.0499073655937906E-2</v>
      </c>
      <c r="BN54" s="17">
        <v>0.109413542513545</v>
      </c>
      <c r="BO54" s="17">
        <v>6.69217994428285E-2</v>
      </c>
      <c r="BP54" s="17"/>
      <c r="BQ54" s="17">
        <v>8.1502693930873699E-2</v>
      </c>
      <c r="BR54" s="17">
        <v>0.131561722389581</v>
      </c>
      <c r="BS54" s="17">
        <v>0.13208542709841301</v>
      </c>
      <c r="BT54" s="17">
        <v>0.17803847071861101</v>
      </c>
      <c r="BU54" s="17">
        <v>0.123716360473678</v>
      </c>
      <c r="BV54" s="17">
        <v>6.9263693989280103E-2</v>
      </c>
      <c r="BW54" s="17"/>
      <c r="BX54" s="17">
        <v>0.11900250310851899</v>
      </c>
      <c r="BY54" s="17">
        <v>0.18139781728971799</v>
      </c>
      <c r="BZ54" s="17">
        <v>7.6830354278711599E-2</v>
      </c>
      <c r="CA54" s="17">
        <v>7.3240776917961603E-2</v>
      </c>
      <c r="CB54" s="17">
        <v>0.154282614156623</v>
      </c>
      <c r="CC54" s="17">
        <v>0.141145676983366</v>
      </c>
    </row>
    <row r="55" spans="2:81" x14ac:dyDescent="0.35">
      <c r="B55" t="s">
        <v>104</v>
      </c>
      <c r="C55" s="17">
        <v>0.140552307062527</v>
      </c>
      <c r="D55" s="17">
        <v>0.16644333784242901</v>
      </c>
      <c r="E55" s="17">
        <v>0.114768948639228</v>
      </c>
      <c r="F55" s="17"/>
      <c r="G55" s="17">
        <v>0.16594307153165999</v>
      </c>
      <c r="H55" s="17">
        <v>0.16370340191795801</v>
      </c>
      <c r="I55" s="17">
        <v>0.1590943519203</v>
      </c>
      <c r="J55" s="17">
        <v>0.132239890453068</v>
      </c>
      <c r="K55" s="17">
        <v>0.113546814242613</v>
      </c>
      <c r="L55" s="17">
        <v>0.14757524230039101</v>
      </c>
      <c r="M55" s="17"/>
      <c r="N55" s="17">
        <v>0.18375952835742199</v>
      </c>
      <c r="O55" s="17">
        <v>7.9817708874813501E-2</v>
      </c>
      <c r="P55" s="17">
        <v>0.148645262881936</v>
      </c>
      <c r="Q55" s="17">
        <v>0.14200145808504</v>
      </c>
      <c r="R55" s="17"/>
      <c r="S55" s="17">
        <v>0</v>
      </c>
      <c r="T55" s="17">
        <v>0.295276452050662</v>
      </c>
      <c r="U55" s="17">
        <v>0.25991405536247297</v>
      </c>
      <c r="V55" s="17">
        <v>0.37874635242018301</v>
      </c>
      <c r="W55" s="17">
        <v>0.22900587437426601</v>
      </c>
      <c r="X55" s="17">
        <v>0</v>
      </c>
      <c r="Y55" s="17">
        <v>0</v>
      </c>
      <c r="Z55" s="17">
        <v>0.21222075155972001</v>
      </c>
      <c r="AA55" s="17">
        <v>0</v>
      </c>
      <c r="AB55" s="17">
        <v>0.13360231002130499</v>
      </c>
      <c r="AC55" s="17">
        <v>0.48007481448207701</v>
      </c>
      <c r="AD55" s="17" t="s">
        <v>88</v>
      </c>
      <c r="AE55" s="17"/>
      <c r="AF55" s="17">
        <v>6.1003975633150499E-2</v>
      </c>
      <c r="AG55" s="17">
        <v>0.156994762147596</v>
      </c>
      <c r="AH55" s="17">
        <v>0</v>
      </c>
      <c r="AI55" s="17">
        <v>0.21996492357101599</v>
      </c>
      <c r="AJ55" s="17"/>
      <c r="AK55" s="17">
        <v>7.8979509496955105E-2</v>
      </c>
      <c r="AL55" s="17">
        <v>0.17111438895596201</v>
      </c>
      <c r="AM55" s="17"/>
      <c r="AN55" s="17">
        <v>0.11997038349604899</v>
      </c>
      <c r="AO55" s="17">
        <v>0.23721849372998899</v>
      </c>
      <c r="AP55" s="17">
        <v>0.14530702915155499</v>
      </c>
      <c r="AQ55" s="17">
        <v>6.7666521518142606E-2</v>
      </c>
      <c r="AR55" s="17">
        <v>0.12619285805955799</v>
      </c>
      <c r="AS55" s="17">
        <v>9.2739245809444898E-2</v>
      </c>
      <c r="AT55" s="17"/>
      <c r="AU55" s="17">
        <v>0.13648053290654799</v>
      </c>
      <c r="AV55" s="17">
        <v>0.148330672312321</v>
      </c>
      <c r="AW55" s="17"/>
      <c r="AX55" s="17">
        <v>6.1919680657451702E-2</v>
      </c>
      <c r="AY55" s="17">
        <v>0.16325207228029201</v>
      </c>
      <c r="AZ55" s="17"/>
      <c r="BA55" s="17">
        <v>0.13453441723007201</v>
      </c>
      <c r="BB55" s="17">
        <v>0.206778561997389</v>
      </c>
      <c r="BC55" s="17"/>
      <c r="BD55" s="17">
        <v>0.136779561268491</v>
      </c>
      <c r="BE55" s="17"/>
      <c r="BF55" s="17">
        <v>8.0585670616691904E-2</v>
      </c>
      <c r="BG55" s="17"/>
      <c r="BH55" s="17">
        <v>0.20478329826502101</v>
      </c>
      <c r="BI55" s="17"/>
      <c r="BJ55" s="17">
        <v>0</v>
      </c>
      <c r="BK55" s="17"/>
      <c r="BL55" s="17">
        <v>9.3417119220996006E-2</v>
      </c>
      <c r="BM55" s="17">
        <v>0.204658068251029</v>
      </c>
      <c r="BN55" s="17">
        <v>0.14278990400196501</v>
      </c>
      <c r="BO55" s="17">
        <v>0.12614124649486599</v>
      </c>
      <c r="BP55" s="17"/>
      <c r="BQ55" s="17">
        <v>0.163643521547989</v>
      </c>
      <c r="BR55" s="17">
        <v>0.16603007296845401</v>
      </c>
      <c r="BS55" s="17">
        <v>0</v>
      </c>
      <c r="BT55" s="17">
        <v>0.112875210456946</v>
      </c>
      <c r="BU55" s="17">
        <v>0.33398960311842102</v>
      </c>
      <c r="BV55" s="17">
        <v>6.9261197332444305E-2</v>
      </c>
      <c r="BW55" s="17"/>
      <c r="BX55" s="17">
        <v>0.141457639446887</v>
      </c>
      <c r="BY55" s="17">
        <v>0.17892148037326799</v>
      </c>
      <c r="BZ55" s="17">
        <v>0.118349899061717</v>
      </c>
      <c r="CA55" s="17">
        <v>0.14141174450027499</v>
      </c>
      <c r="CB55" s="17">
        <v>0.22954398640663301</v>
      </c>
      <c r="CC55" s="17">
        <v>0.10587045312737101</v>
      </c>
    </row>
    <row r="56" spans="2:81" x14ac:dyDescent="0.35">
      <c r="B56" t="s">
        <v>105</v>
      </c>
      <c r="C56" s="17">
        <v>0.54579422731466298</v>
      </c>
      <c r="D56" s="17">
        <v>0.50079325951527598</v>
      </c>
      <c r="E56" s="17">
        <v>0.590608050759175</v>
      </c>
      <c r="F56" s="17"/>
      <c r="G56" s="17">
        <v>0.56384992193056704</v>
      </c>
      <c r="H56" s="17">
        <v>0.50642441386176096</v>
      </c>
      <c r="I56" s="17">
        <v>0.42193436288063002</v>
      </c>
      <c r="J56" s="17">
        <v>0.579116977269164</v>
      </c>
      <c r="K56" s="17">
        <v>0.58870342460139802</v>
      </c>
      <c r="L56" s="17">
        <v>0.58896370004948295</v>
      </c>
      <c r="M56" s="17"/>
      <c r="N56" s="17">
        <v>0.49655447757582399</v>
      </c>
      <c r="O56" s="17">
        <v>0.49628365510364197</v>
      </c>
      <c r="P56" s="17">
        <v>0.58482821033496402</v>
      </c>
      <c r="Q56" s="17">
        <v>0.66204270110352503</v>
      </c>
      <c r="R56" s="17"/>
      <c r="S56" s="17">
        <v>0.58573924402042299</v>
      </c>
      <c r="T56" s="17">
        <v>0.20694185638082799</v>
      </c>
      <c r="U56" s="17">
        <v>0.74008594463752697</v>
      </c>
      <c r="V56" s="17">
        <v>0.27504332852795099</v>
      </c>
      <c r="W56" s="17">
        <v>0.29583233594444103</v>
      </c>
      <c r="X56" s="17">
        <v>0.48935241240083399</v>
      </c>
      <c r="Y56" s="17">
        <v>0.77220672426869696</v>
      </c>
      <c r="Z56" s="17">
        <v>0.78777924844028002</v>
      </c>
      <c r="AA56" s="17">
        <v>0.64675047206793701</v>
      </c>
      <c r="AB56" s="17">
        <v>0.553651620817455</v>
      </c>
      <c r="AC56" s="17">
        <v>0.28029427458297601</v>
      </c>
      <c r="AD56" s="17" t="s">
        <v>88</v>
      </c>
      <c r="AE56" s="17"/>
      <c r="AF56" s="17">
        <v>0.168620501021469</v>
      </c>
      <c r="AG56" s="17">
        <v>0.62786647925316796</v>
      </c>
      <c r="AH56" s="17">
        <v>0.380538836872921</v>
      </c>
      <c r="AI56" s="17">
        <v>0</v>
      </c>
      <c r="AJ56" s="17"/>
      <c r="AK56" s="17">
        <v>0.28895167539917499</v>
      </c>
      <c r="AL56" s="17">
        <v>0.26069719162319899</v>
      </c>
      <c r="AM56" s="17"/>
      <c r="AN56" s="17">
        <v>0.544489443486595</v>
      </c>
      <c r="AO56" s="17">
        <v>0.50198677196049601</v>
      </c>
      <c r="AP56" s="17">
        <v>0.60158435970019297</v>
      </c>
      <c r="AQ56" s="17">
        <v>0.54418116349939505</v>
      </c>
      <c r="AR56" s="17">
        <v>0.62656128331780203</v>
      </c>
      <c r="AS56" s="17">
        <v>0.52033322012877903</v>
      </c>
      <c r="AT56" s="17"/>
      <c r="AU56" s="17">
        <v>0.57016264135763295</v>
      </c>
      <c r="AV56" s="17">
        <v>0.49924291633243401</v>
      </c>
      <c r="AW56" s="17"/>
      <c r="AX56" s="17">
        <v>0.61268801010619101</v>
      </c>
      <c r="AY56" s="17">
        <v>0.52648324619502596</v>
      </c>
      <c r="AZ56" s="17"/>
      <c r="BA56" s="17">
        <v>0.56961909286400103</v>
      </c>
      <c r="BB56" s="17">
        <v>0.283604047103997</v>
      </c>
      <c r="BC56" s="17"/>
      <c r="BD56" s="17">
        <v>0.554442311935613</v>
      </c>
      <c r="BE56" s="17"/>
      <c r="BF56" s="17">
        <v>0.15301028791445101</v>
      </c>
      <c r="BG56" s="17"/>
      <c r="BH56" s="17">
        <v>0.79521670173497905</v>
      </c>
      <c r="BI56" s="17"/>
      <c r="BJ56" s="17">
        <v>0</v>
      </c>
      <c r="BK56" s="17"/>
      <c r="BL56" s="17">
        <v>0.53940488687504595</v>
      </c>
      <c r="BM56" s="17">
        <v>0.59686744588677498</v>
      </c>
      <c r="BN56" s="17">
        <v>0.45821024952117101</v>
      </c>
      <c r="BO56" s="17">
        <v>0.58805400622347004</v>
      </c>
      <c r="BP56" s="17"/>
      <c r="BQ56" s="17">
        <v>0.51811173893643403</v>
      </c>
      <c r="BR56" s="17">
        <v>0.38560174036546901</v>
      </c>
      <c r="BS56" s="17">
        <v>0.67907139560090402</v>
      </c>
      <c r="BT56" s="17">
        <v>0.39361228299470902</v>
      </c>
      <c r="BU56" s="17">
        <v>0.29661793927835201</v>
      </c>
      <c r="BV56" s="17">
        <v>0.56051119193326304</v>
      </c>
      <c r="BW56" s="17"/>
      <c r="BX56" s="17">
        <v>0.49031421081830301</v>
      </c>
      <c r="BY56" s="17">
        <v>0.41509209578635098</v>
      </c>
      <c r="BZ56" s="17">
        <v>0.58231026214079296</v>
      </c>
      <c r="CA56" s="17">
        <v>0.38521278341835702</v>
      </c>
      <c r="CB56" s="17">
        <v>0.41120908604330397</v>
      </c>
      <c r="CC56" s="17">
        <v>0.40044471546323301</v>
      </c>
    </row>
    <row r="57" spans="2:81" x14ac:dyDescent="0.35">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row>
    <row r="58" spans="2:81" x14ac:dyDescent="0.35">
      <c r="B58" s="6" t="s">
        <v>112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row>
    <row r="59" spans="2:81" x14ac:dyDescent="0.35">
      <c r="B59" s="24"/>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row>
    <row r="60" spans="2:81" x14ac:dyDescent="0.35">
      <c r="B60" t="s">
        <v>101</v>
      </c>
      <c r="C60" s="17">
        <v>0.157937144979442</v>
      </c>
      <c r="D60" s="17">
        <v>0.126971578500606</v>
      </c>
      <c r="E60" s="17">
        <v>0.17272162239238201</v>
      </c>
      <c r="F60" s="17"/>
      <c r="G60" s="17">
        <v>0.122926494968364</v>
      </c>
      <c r="H60" s="17">
        <v>0.239105272139886</v>
      </c>
      <c r="I60" s="17">
        <v>7.5804605918624396E-2</v>
      </c>
      <c r="J60" s="17">
        <v>0.11885210342652</v>
      </c>
      <c r="K60" s="17">
        <v>0.19692218335414799</v>
      </c>
      <c r="L60" s="17">
        <v>0.15786242162333999</v>
      </c>
      <c r="M60" s="17"/>
      <c r="N60" s="17">
        <v>0.138099186399499</v>
      </c>
      <c r="O60" s="17">
        <v>0.15281894651297001</v>
      </c>
      <c r="P60" s="17">
        <v>0.18405644491833301</v>
      </c>
      <c r="Q60" s="17">
        <v>0.15988405540529799</v>
      </c>
      <c r="R60" s="17"/>
      <c r="S60" s="17">
        <v>0</v>
      </c>
      <c r="T60" s="17">
        <v>0</v>
      </c>
      <c r="U60" s="17">
        <v>0</v>
      </c>
      <c r="V60" s="17">
        <v>0</v>
      </c>
      <c r="W60" s="17" t="s">
        <v>88</v>
      </c>
      <c r="X60" s="17">
        <v>0</v>
      </c>
      <c r="Y60" s="17">
        <v>0</v>
      </c>
      <c r="Z60" s="17" t="s">
        <v>88</v>
      </c>
      <c r="AA60" s="17">
        <v>0</v>
      </c>
      <c r="AB60" s="17">
        <v>0.31788235998703301</v>
      </c>
      <c r="AC60" s="17">
        <v>0.168554389434529</v>
      </c>
      <c r="AD60" s="17">
        <v>1</v>
      </c>
      <c r="AE60" s="17"/>
      <c r="AF60" s="17">
        <v>0.67395520082004001</v>
      </c>
      <c r="AG60" s="17">
        <v>0.76036908906505196</v>
      </c>
      <c r="AH60" s="17">
        <v>4.9934134713909499E-2</v>
      </c>
      <c r="AI60" s="17" t="s">
        <v>88</v>
      </c>
      <c r="AJ60" s="17"/>
      <c r="AK60" s="17">
        <v>0.13477764708544901</v>
      </c>
      <c r="AL60" s="17">
        <v>0.113347018069214</v>
      </c>
      <c r="AM60" s="17"/>
      <c r="AN60" s="17">
        <v>0.15607029400807099</v>
      </c>
      <c r="AO60" s="17">
        <v>8.8869215666537493E-2</v>
      </c>
      <c r="AP60" s="17">
        <v>4.3165958356016602E-2</v>
      </c>
      <c r="AQ60" s="17">
        <v>0.22729829050520201</v>
      </c>
      <c r="AR60" s="17">
        <v>0.22598926985693299</v>
      </c>
      <c r="AS60" s="17">
        <v>0.16942932439889699</v>
      </c>
      <c r="AT60" s="17"/>
      <c r="AU60" s="17">
        <v>0.15962663206330299</v>
      </c>
      <c r="AV60" s="17">
        <v>0.155336897054381</v>
      </c>
      <c r="AW60" s="17"/>
      <c r="AX60" s="17">
        <v>0.16799629063809099</v>
      </c>
      <c r="AY60" s="17">
        <v>0.15395395671141901</v>
      </c>
      <c r="AZ60" s="17"/>
      <c r="BA60" s="17">
        <v>0.16148647031904501</v>
      </c>
      <c r="BB60" s="17">
        <v>0.120217849567646</v>
      </c>
      <c r="BC60" s="17"/>
      <c r="BD60" s="17">
        <v>0.16953068498398999</v>
      </c>
      <c r="BE60" s="17"/>
      <c r="BF60" s="17">
        <v>0.64437586911904299</v>
      </c>
      <c r="BG60" s="17"/>
      <c r="BH60" s="17">
        <v>0.71846807709989702</v>
      </c>
      <c r="BI60" s="17"/>
      <c r="BJ60" s="17">
        <v>0</v>
      </c>
      <c r="BK60" s="17"/>
      <c r="BL60" s="17">
        <v>0.163911432197763</v>
      </c>
      <c r="BM60" s="17">
        <v>6.14530216013622E-2</v>
      </c>
      <c r="BN60" s="17">
        <v>0.26785926428734103</v>
      </c>
      <c r="BO60" s="17">
        <v>0.11264517315289101</v>
      </c>
      <c r="BP60" s="17"/>
      <c r="BQ60" s="17">
        <v>9.4795357082664497E-2</v>
      </c>
      <c r="BR60" s="17">
        <v>0.20138608117332099</v>
      </c>
      <c r="BS60" s="17">
        <v>0.240046859971699</v>
      </c>
      <c r="BT60" s="17">
        <v>0.24482343723987601</v>
      </c>
      <c r="BU60" s="17">
        <v>0.399741254298072</v>
      </c>
      <c r="BV60" s="17">
        <v>0.17940938601225601</v>
      </c>
      <c r="BW60" s="17"/>
      <c r="BX60" s="17">
        <v>9.4554384906446701E-2</v>
      </c>
      <c r="BY60" s="17">
        <v>0.16099319193469799</v>
      </c>
      <c r="BZ60" s="17">
        <v>0.18802463578446299</v>
      </c>
      <c r="CA60" s="17">
        <v>0.155135653711965</v>
      </c>
      <c r="CB60" s="17">
        <v>0.26216012725075599</v>
      </c>
      <c r="CC60" s="17">
        <v>0.19979569476834799</v>
      </c>
    </row>
    <row r="61" spans="2:81" x14ac:dyDescent="0.35">
      <c r="B61" t="s">
        <v>58</v>
      </c>
      <c r="C61" s="17">
        <v>2.9067581774822101E-2</v>
      </c>
      <c r="D61" s="17">
        <v>1.1308397421897201E-2</v>
      </c>
      <c r="E61" s="17">
        <v>4.05862892982366E-2</v>
      </c>
      <c r="F61" s="17"/>
      <c r="G61" s="17">
        <v>0</v>
      </c>
      <c r="H61" s="17">
        <v>0</v>
      </c>
      <c r="I61" s="17">
        <v>2.4820923263618001E-2</v>
      </c>
      <c r="J61" s="17">
        <v>6.9690872474686805E-2</v>
      </c>
      <c r="K61" s="17">
        <v>2.8766776210185099E-2</v>
      </c>
      <c r="L61" s="17">
        <v>2.74286604140665E-2</v>
      </c>
      <c r="M61" s="17"/>
      <c r="N61" s="17">
        <v>2.79492104007204E-2</v>
      </c>
      <c r="O61" s="17">
        <v>4.9973392336131003E-2</v>
      </c>
      <c r="P61" s="17">
        <v>3.4158732794834397E-2</v>
      </c>
      <c r="Q61" s="17">
        <v>0</v>
      </c>
      <c r="R61" s="17"/>
      <c r="S61" s="17">
        <v>0.113325677923805</v>
      </c>
      <c r="T61" s="17">
        <v>0</v>
      </c>
      <c r="U61" s="17">
        <v>0</v>
      </c>
      <c r="V61" s="17">
        <v>0</v>
      </c>
      <c r="W61" s="17" t="s">
        <v>88</v>
      </c>
      <c r="X61" s="17">
        <v>0</v>
      </c>
      <c r="Y61" s="17">
        <v>0</v>
      </c>
      <c r="Z61" s="17" t="s">
        <v>88</v>
      </c>
      <c r="AA61" s="17">
        <v>0.48684053350117601</v>
      </c>
      <c r="AB61" s="17">
        <v>0</v>
      </c>
      <c r="AC61" s="17">
        <v>2.3686976885821599E-2</v>
      </c>
      <c r="AD61" s="17">
        <v>0</v>
      </c>
      <c r="AE61" s="17"/>
      <c r="AF61" s="17">
        <v>2.8514264489847702E-2</v>
      </c>
      <c r="AG61" s="17">
        <v>0</v>
      </c>
      <c r="AH61" s="17">
        <v>3.1071418203243901E-2</v>
      </c>
      <c r="AI61" s="17" t="s">
        <v>88</v>
      </c>
      <c r="AJ61" s="17"/>
      <c r="AK61" s="17">
        <v>0</v>
      </c>
      <c r="AL61" s="17">
        <v>6.0777654816251199E-2</v>
      </c>
      <c r="AM61" s="17"/>
      <c r="AN61" s="17">
        <v>3.3065887212030597E-2</v>
      </c>
      <c r="AO61" s="17">
        <v>3.1109664236027301E-2</v>
      </c>
      <c r="AP61" s="17">
        <v>0</v>
      </c>
      <c r="AQ61" s="17">
        <v>5.4090379194928602E-2</v>
      </c>
      <c r="AR61" s="17">
        <v>2.0367879155901301E-2</v>
      </c>
      <c r="AS61" s="17">
        <v>0</v>
      </c>
      <c r="AT61" s="17"/>
      <c r="AU61" s="17">
        <v>4.1172236714889301E-2</v>
      </c>
      <c r="AV61" s="17">
        <v>1.04376057352507E-2</v>
      </c>
      <c r="AW61" s="17"/>
      <c r="AX61" s="17">
        <v>4.4603963609698899E-2</v>
      </c>
      <c r="AY61" s="17">
        <v>2.29155350750107E-2</v>
      </c>
      <c r="AZ61" s="17"/>
      <c r="BA61" s="17">
        <v>3.18027947057107E-2</v>
      </c>
      <c r="BB61" s="17">
        <v>0</v>
      </c>
      <c r="BC61" s="17"/>
      <c r="BD61" s="17">
        <v>4.1906506305465802E-2</v>
      </c>
      <c r="BE61" s="17"/>
      <c r="BF61" s="17">
        <v>3.51349705502755E-2</v>
      </c>
      <c r="BG61" s="17"/>
      <c r="BH61" s="17">
        <v>0</v>
      </c>
      <c r="BI61" s="17"/>
      <c r="BJ61" s="17">
        <v>0</v>
      </c>
      <c r="BK61" s="17"/>
      <c r="BL61" s="17">
        <v>0</v>
      </c>
      <c r="BM61" s="17">
        <v>7.6289918989460498E-2</v>
      </c>
      <c r="BN61" s="17">
        <v>2.8445649506636899E-2</v>
      </c>
      <c r="BO61" s="17">
        <v>1.6017968787761499E-2</v>
      </c>
      <c r="BP61" s="17"/>
      <c r="BQ61" s="17">
        <v>4.6910392030671599E-2</v>
      </c>
      <c r="BR61" s="17">
        <v>2.42484294227833E-2</v>
      </c>
      <c r="BS61" s="17">
        <v>3.3186441035224501E-2</v>
      </c>
      <c r="BT61" s="17">
        <v>0</v>
      </c>
      <c r="BU61" s="17">
        <v>0.100311000389621</v>
      </c>
      <c r="BV61" s="17">
        <v>0</v>
      </c>
      <c r="BW61" s="17"/>
      <c r="BX61" s="17">
        <v>7.7809478532102599E-2</v>
      </c>
      <c r="BY61" s="17">
        <v>5.1346681277592503E-2</v>
      </c>
      <c r="BZ61" s="17">
        <v>0</v>
      </c>
      <c r="CA61" s="17">
        <v>0</v>
      </c>
      <c r="CB61" s="17">
        <v>8.5197474161862699E-2</v>
      </c>
      <c r="CC61" s="17">
        <v>0</v>
      </c>
    </row>
    <row r="62" spans="2:81" x14ac:dyDescent="0.35">
      <c r="B62" t="s">
        <v>59</v>
      </c>
      <c r="C62" s="17">
        <v>2.9604848803853799E-2</v>
      </c>
      <c r="D62" s="17">
        <v>2.3349213592128201E-2</v>
      </c>
      <c r="E62" s="17">
        <v>3.3926869002553303E-2</v>
      </c>
      <c r="F62" s="17"/>
      <c r="G62" s="17">
        <v>0.128311568348011</v>
      </c>
      <c r="H62" s="17">
        <v>0</v>
      </c>
      <c r="I62" s="17">
        <v>2.4820923263618001E-2</v>
      </c>
      <c r="J62" s="17">
        <v>0</v>
      </c>
      <c r="K62" s="17">
        <v>5.7650777367760503E-2</v>
      </c>
      <c r="L62" s="17">
        <v>0</v>
      </c>
      <c r="M62" s="17"/>
      <c r="N62" s="17">
        <v>2.8724847216499001E-2</v>
      </c>
      <c r="O62" s="17">
        <v>3.6303343961919303E-2</v>
      </c>
      <c r="P62" s="17">
        <v>0</v>
      </c>
      <c r="Q62" s="17">
        <v>3.7044244742461298E-2</v>
      </c>
      <c r="R62" s="17"/>
      <c r="S62" s="17">
        <v>0.10963956659398701</v>
      </c>
      <c r="T62" s="17">
        <v>0</v>
      </c>
      <c r="U62" s="17">
        <v>0</v>
      </c>
      <c r="V62" s="17">
        <v>0</v>
      </c>
      <c r="W62" s="17" t="s">
        <v>88</v>
      </c>
      <c r="X62" s="17">
        <v>0</v>
      </c>
      <c r="Y62" s="17">
        <v>0.35357147177019999</v>
      </c>
      <c r="Z62" s="17" t="s">
        <v>88</v>
      </c>
      <c r="AA62" s="17">
        <v>0</v>
      </c>
      <c r="AB62" s="17">
        <v>0.380538836872921</v>
      </c>
      <c r="AC62" s="17">
        <v>1.8463201007547E-2</v>
      </c>
      <c r="AD62" s="17">
        <v>0</v>
      </c>
      <c r="AE62" s="17"/>
      <c r="AF62" s="17">
        <v>2.7519568493664801E-2</v>
      </c>
      <c r="AG62" s="17">
        <v>0</v>
      </c>
      <c r="AH62" s="17">
        <v>2.18847756751832E-2</v>
      </c>
      <c r="AI62" s="17" t="s">
        <v>88</v>
      </c>
      <c r="AJ62" s="17"/>
      <c r="AK62" s="17">
        <v>0.225064209599243</v>
      </c>
      <c r="AL62" s="17">
        <v>5.8800757734121599E-2</v>
      </c>
      <c r="AM62" s="17"/>
      <c r="AN62" s="17">
        <v>4.1467562045454001E-2</v>
      </c>
      <c r="AO62" s="17">
        <v>4.5537544822698499E-2</v>
      </c>
      <c r="AP62" s="17">
        <v>0</v>
      </c>
      <c r="AQ62" s="17">
        <v>1.7074113695498602E-2</v>
      </c>
      <c r="AR62" s="17">
        <v>2.0367879155901301E-2</v>
      </c>
      <c r="AS62" s="17">
        <v>5.9016107706760801E-2</v>
      </c>
      <c r="AT62" s="17"/>
      <c r="AU62" s="17">
        <v>2.67955512394327E-2</v>
      </c>
      <c r="AV62" s="17">
        <v>3.3928569436314997E-2</v>
      </c>
      <c r="AW62" s="17"/>
      <c r="AX62" s="17">
        <v>1.46505604743762E-2</v>
      </c>
      <c r="AY62" s="17">
        <v>3.55263999824472E-2</v>
      </c>
      <c r="AZ62" s="17"/>
      <c r="BA62" s="17">
        <v>2.3425547216381098E-2</v>
      </c>
      <c r="BB62" s="17">
        <v>9.5273357524599298E-2</v>
      </c>
      <c r="BC62" s="17"/>
      <c r="BD62" s="17">
        <v>1.67118707710158E-2</v>
      </c>
      <c r="BE62" s="17"/>
      <c r="BF62" s="17">
        <v>7.4865074048309097E-2</v>
      </c>
      <c r="BG62" s="17"/>
      <c r="BH62" s="17">
        <v>0.28153192290010298</v>
      </c>
      <c r="BI62" s="17"/>
      <c r="BJ62" s="17">
        <v>0</v>
      </c>
      <c r="BK62" s="17"/>
      <c r="BL62" s="17">
        <v>3.6261459009667797E-2</v>
      </c>
      <c r="BM62" s="17">
        <v>0</v>
      </c>
      <c r="BN62" s="17">
        <v>1.4222824753318399E-2</v>
      </c>
      <c r="BO62" s="17">
        <v>6.4336154581693394E-2</v>
      </c>
      <c r="BP62" s="17"/>
      <c r="BQ62" s="17">
        <v>3.5862655476258998E-2</v>
      </c>
      <c r="BR62" s="17">
        <v>2.3402543474395798E-2</v>
      </c>
      <c r="BS62" s="17">
        <v>3.26013134460552E-2</v>
      </c>
      <c r="BT62" s="17">
        <v>0</v>
      </c>
      <c r="BU62" s="17">
        <v>0.115227190294189</v>
      </c>
      <c r="BV62" s="17">
        <v>2.72838624836295E-2</v>
      </c>
      <c r="BW62" s="17"/>
      <c r="BX62" s="17">
        <v>3.86064026058619E-2</v>
      </c>
      <c r="BY62" s="17">
        <v>2.5217595104672801E-2</v>
      </c>
      <c r="BZ62" s="17">
        <v>4.3513691660125003E-2</v>
      </c>
      <c r="CA62" s="17">
        <v>8.1339918436764802E-2</v>
      </c>
      <c r="CB62" s="17">
        <v>0</v>
      </c>
      <c r="CC62" s="17">
        <v>0</v>
      </c>
    </row>
    <row r="63" spans="2:81" x14ac:dyDescent="0.35">
      <c r="B63" t="s">
        <v>102</v>
      </c>
      <c r="C63" s="17">
        <v>7.5472287469743105E-2</v>
      </c>
      <c r="D63" s="17">
        <v>7.4312887988125298E-2</v>
      </c>
      <c r="E63" s="17">
        <v>7.72294702749214E-2</v>
      </c>
      <c r="F63" s="17"/>
      <c r="G63" s="17">
        <v>0.121853010737159</v>
      </c>
      <c r="H63" s="17">
        <v>3.1355054031746502E-2</v>
      </c>
      <c r="I63" s="17">
        <v>8.2056154257563393E-2</v>
      </c>
      <c r="J63" s="17">
        <v>9.6550999323814501E-2</v>
      </c>
      <c r="K63" s="17">
        <v>7.0390188674515797E-2</v>
      </c>
      <c r="L63" s="17">
        <v>7.3471961802782093E-2</v>
      </c>
      <c r="M63" s="17"/>
      <c r="N63" s="17">
        <v>5.5641836885146498E-2</v>
      </c>
      <c r="O63" s="17">
        <v>7.36707281854031E-2</v>
      </c>
      <c r="P63" s="17">
        <v>0.14398100908518999</v>
      </c>
      <c r="Q63" s="17">
        <v>6.7309265830204301E-2</v>
      </c>
      <c r="R63" s="17"/>
      <c r="S63" s="17">
        <v>0.22467360986163401</v>
      </c>
      <c r="T63" s="17">
        <v>0</v>
      </c>
      <c r="U63" s="17">
        <v>0</v>
      </c>
      <c r="V63" s="17">
        <v>0</v>
      </c>
      <c r="W63" s="17" t="s">
        <v>88</v>
      </c>
      <c r="X63" s="17">
        <v>0.524938534008632</v>
      </c>
      <c r="Y63" s="17">
        <v>0</v>
      </c>
      <c r="Z63" s="17" t="s">
        <v>88</v>
      </c>
      <c r="AA63" s="17">
        <v>0</v>
      </c>
      <c r="AB63" s="17">
        <v>0</v>
      </c>
      <c r="AC63" s="17">
        <v>7.0579768933353507E-2</v>
      </c>
      <c r="AD63" s="17">
        <v>0</v>
      </c>
      <c r="AE63" s="17"/>
      <c r="AF63" s="17">
        <v>8.3256153765761606E-2</v>
      </c>
      <c r="AG63" s="17">
        <v>0.23963091093494801</v>
      </c>
      <c r="AH63" s="17">
        <v>6.8621885971779498E-2</v>
      </c>
      <c r="AI63" s="17" t="s">
        <v>88</v>
      </c>
      <c r="AJ63" s="17"/>
      <c r="AK63" s="17">
        <v>0.12004023661456301</v>
      </c>
      <c r="AL63" s="17">
        <v>0.119025539467323</v>
      </c>
      <c r="AM63" s="17"/>
      <c r="AN63" s="17">
        <v>0.102908473093503</v>
      </c>
      <c r="AO63" s="17">
        <v>9.3622918901856894E-2</v>
      </c>
      <c r="AP63" s="17">
        <v>7.8196276630867395E-2</v>
      </c>
      <c r="AQ63" s="17">
        <v>5.4794497215029402E-2</v>
      </c>
      <c r="AR63" s="17">
        <v>6.26233784580532E-2</v>
      </c>
      <c r="AS63" s="17">
        <v>6.11845068190831E-2</v>
      </c>
      <c r="AT63" s="17"/>
      <c r="AU63" s="17">
        <v>6.8828968295789703E-2</v>
      </c>
      <c r="AV63" s="17">
        <v>8.5696856253137901E-2</v>
      </c>
      <c r="AW63" s="17"/>
      <c r="AX63" s="17">
        <v>4.2529588480414902E-2</v>
      </c>
      <c r="AY63" s="17">
        <v>8.8516831865866605E-2</v>
      </c>
      <c r="AZ63" s="17"/>
      <c r="BA63" s="17">
        <v>6.3835322433210703E-2</v>
      </c>
      <c r="BB63" s="17">
        <v>0.19914033136871001</v>
      </c>
      <c r="BC63" s="17"/>
      <c r="BD63" s="17">
        <v>8.8550759863416303E-2</v>
      </c>
      <c r="BE63" s="17"/>
      <c r="BF63" s="17">
        <v>3.2699331346743202E-2</v>
      </c>
      <c r="BG63" s="17"/>
      <c r="BH63" s="17">
        <v>0</v>
      </c>
      <c r="BI63" s="17"/>
      <c r="BJ63" s="17">
        <v>0</v>
      </c>
      <c r="BK63" s="17"/>
      <c r="BL63" s="17">
        <v>5.9417995537886903E-2</v>
      </c>
      <c r="BM63" s="17">
        <v>7.2307606664070906E-2</v>
      </c>
      <c r="BN63" s="17">
        <v>7.2379263348836903E-2</v>
      </c>
      <c r="BO63" s="17">
        <v>9.4713759556173796E-2</v>
      </c>
      <c r="BP63" s="17"/>
      <c r="BQ63" s="17">
        <v>8.5536725559016799E-2</v>
      </c>
      <c r="BR63" s="17">
        <v>6.9080928672804395E-2</v>
      </c>
      <c r="BS63" s="17">
        <v>2.9561028507808E-2</v>
      </c>
      <c r="BT63" s="17">
        <v>0</v>
      </c>
      <c r="BU63" s="17">
        <v>0</v>
      </c>
      <c r="BV63" s="17">
        <v>0.20394870193394601</v>
      </c>
      <c r="BW63" s="17"/>
      <c r="BX63" s="17">
        <v>8.0667401964878802E-2</v>
      </c>
      <c r="BY63" s="17">
        <v>5.1261740159652701E-2</v>
      </c>
      <c r="BZ63" s="17">
        <v>5.9682434318787003E-2</v>
      </c>
      <c r="CA63" s="17">
        <v>8.8790241212078597E-2</v>
      </c>
      <c r="CB63" s="17">
        <v>0</v>
      </c>
      <c r="CC63" s="17">
        <v>0.263807142610053</v>
      </c>
    </row>
    <row r="64" spans="2:81" x14ac:dyDescent="0.35">
      <c r="B64" t="s">
        <v>103</v>
      </c>
      <c r="C64" s="17">
        <v>9.1346344430603396E-2</v>
      </c>
      <c r="D64" s="17">
        <v>0.102695119559421</v>
      </c>
      <c r="E64" s="17">
        <v>8.5487233309713806E-2</v>
      </c>
      <c r="F64" s="17"/>
      <c r="G64" s="17">
        <v>0.130208269258655</v>
      </c>
      <c r="H64" s="17">
        <v>0.19493204573940201</v>
      </c>
      <c r="I64" s="17">
        <v>5.8129593773659498E-2</v>
      </c>
      <c r="J64" s="17">
        <v>7.0266976995664102E-2</v>
      </c>
      <c r="K64" s="17">
        <v>7.1408868944292103E-2</v>
      </c>
      <c r="L64" s="17">
        <v>7.3238349444711401E-2</v>
      </c>
      <c r="M64" s="17"/>
      <c r="N64" s="17">
        <v>8.9733362595000796E-2</v>
      </c>
      <c r="O64" s="17">
        <v>8.8181152687986597E-2</v>
      </c>
      <c r="P64" s="17">
        <v>7.5209730050316198E-2</v>
      </c>
      <c r="Q64" s="17">
        <v>0.107219460544084</v>
      </c>
      <c r="R64" s="17"/>
      <c r="S64" s="17">
        <v>0.10963956659398701</v>
      </c>
      <c r="T64" s="17">
        <v>0</v>
      </c>
      <c r="U64" s="17">
        <v>0.35614458217202499</v>
      </c>
      <c r="V64" s="17">
        <v>0</v>
      </c>
      <c r="W64" s="17" t="s">
        <v>88</v>
      </c>
      <c r="X64" s="17">
        <v>0</v>
      </c>
      <c r="Y64" s="17">
        <v>0</v>
      </c>
      <c r="Z64" s="17" t="s">
        <v>88</v>
      </c>
      <c r="AA64" s="17">
        <v>0</v>
      </c>
      <c r="AB64" s="17">
        <v>0</v>
      </c>
      <c r="AC64" s="17">
        <v>9.3351235728234797E-2</v>
      </c>
      <c r="AD64" s="17">
        <v>0</v>
      </c>
      <c r="AE64" s="17"/>
      <c r="AF64" s="17">
        <v>7.7561010812215697E-2</v>
      </c>
      <c r="AG64" s="17">
        <v>0</v>
      </c>
      <c r="AH64" s="17">
        <v>8.8146571975721899E-2</v>
      </c>
      <c r="AI64" s="17" t="s">
        <v>88</v>
      </c>
      <c r="AJ64" s="17"/>
      <c r="AK64" s="17">
        <v>0.26326454750752198</v>
      </c>
      <c r="AL64" s="17">
        <v>5.2719713190138198E-2</v>
      </c>
      <c r="AM64" s="17"/>
      <c r="AN64" s="17">
        <v>0.14817969961649299</v>
      </c>
      <c r="AO64" s="17">
        <v>7.8195087881205994E-2</v>
      </c>
      <c r="AP64" s="17">
        <v>0.12094950533336001</v>
      </c>
      <c r="AQ64" s="17">
        <v>0.113642122150869</v>
      </c>
      <c r="AR64" s="17">
        <v>0</v>
      </c>
      <c r="AS64" s="17">
        <v>0.18759170085520899</v>
      </c>
      <c r="AT64" s="17"/>
      <c r="AU64" s="17">
        <v>6.3346567687273495E-2</v>
      </c>
      <c r="AV64" s="17">
        <v>0.13444011062421399</v>
      </c>
      <c r="AW64" s="17"/>
      <c r="AX64" s="17">
        <v>0.107644750300759</v>
      </c>
      <c r="AY64" s="17">
        <v>8.4892553894856698E-2</v>
      </c>
      <c r="AZ64" s="17"/>
      <c r="BA64" s="17">
        <v>8.4142376469153402E-2</v>
      </c>
      <c r="BB64" s="17">
        <v>0.16790416026200899</v>
      </c>
      <c r="BC64" s="17"/>
      <c r="BD64" s="17">
        <v>7.6952711704792606E-2</v>
      </c>
      <c r="BE64" s="17"/>
      <c r="BF64" s="17">
        <v>0.10683400351887599</v>
      </c>
      <c r="BG64" s="17"/>
      <c r="BH64" s="17">
        <v>0</v>
      </c>
      <c r="BI64" s="17"/>
      <c r="BJ64" s="17">
        <v>0</v>
      </c>
      <c r="BK64" s="17"/>
      <c r="BL64" s="17">
        <v>0.141554349585717</v>
      </c>
      <c r="BM64" s="17">
        <v>8.4225525557638806E-2</v>
      </c>
      <c r="BN64" s="17">
        <v>7.11357329175199E-2</v>
      </c>
      <c r="BO64" s="17">
        <v>7.6883230480853507E-2</v>
      </c>
      <c r="BP64" s="17"/>
      <c r="BQ64" s="17">
        <v>5.1036363537183799E-2</v>
      </c>
      <c r="BR64" s="17">
        <v>4.4083175297360701E-2</v>
      </c>
      <c r="BS64" s="17">
        <v>0.14422690573281299</v>
      </c>
      <c r="BT64" s="17">
        <v>0.24900546652042899</v>
      </c>
      <c r="BU64" s="17">
        <v>0</v>
      </c>
      <c r="BV64" s="17">
        <v>0.149533023781801</v>
      </c>
      <c r="BW64" s="17"/>
      <c r="BX64" s="17">
        <v>0.130194898885125</v>
      </c>
      <c r="BY64" s="17">
        <v>0.125111206146339</v>
      </c>
      <c r="BZ64" s="17">
        <v>8.8336850165222303E-2</v>
      </c>
      <c r="CA64" s="17">
        <v>8.4913625062156106E-2</v>
      </c>
      <c r="CB64" s="17">
        <v>7.3901936754832101E-2</v>
      </c>
      <c r="CC64" s="17">
        <v>3.9326421881680403E-2</v>
      </c>
    </row>
    <row r="65" spans="2:81" x14ac:dyDescent="0.35">
      <c r="B65" t="s">
        <v>104</v>
      </c>
      <c r="C65" s="17">
        <v>0.149187899284419</v>
      </c>
      <c r="D65" s="17">
        <v>0.157098881933882</v>
      </c>
      <c r="E65" s="17">
        <v>0.14627192646738801</v>
      </c>
      <c r="F65" s="17"/>
      <c r="G65" s="17">
        <v>0.24645328820733201</v>
      </c>
      <c r="H65" s="17">
        <v>0.161400759042366</v>
      </c>
      <c r="I65" s="17">
        <v>8.9032744288757501E-2</v>
      </c>
      <c r="J65" s="17">
        <v>0.234654948202524</v>
      </c>
      <c r="K65" s="17">
        <v>0.126788897998109</v>
      </c>
      <c r="L65" s="17">
        <v>9.9308049105950202E-2</v>
      </c>
      <c r="M65" s="17"/>
      <c r="N65" s="17">
        <v>0.14468017151116599</v>
      </c>
      <c r="O65" s="17">
        <v>0.16368172182405899</v>
      </c>
      <c r="P65" s="17">
        <v>0.150442221031719</v>
      </c>
      <c r="Q65" s="17">
        <v>0.13669715450182099</v>
      </c>
      <c r="R65" s="17"/>
      <c r="S65" s="17">
        <v>0.118128551764151</v>
      </c>
      <c r="T65" s="17">
        <v>0.25191188630599398</v>
      </c>
      <c r="U65" s="17">
        <v>0</v>
      </c>
      <c r="V65" s="17">
        <v>0</v>
      </c>
      <c r="W65" s="17" t="s">
        <v>88</v>
      </c>
      <c r="X65" s="17">
        <v>0</v>
      </c>
      <c r="Y65" s="17">
        <v>0.32040422729507101</v>
      </c>
      <c r="Z65" s="17" t="s">
        <v>88</v>
      </c>
      <c r="AA65" s="17">
        <v>0.51315946649882405</v>
      </c>
      <c r="AB65" s="17">
        <v>0</v>
      </c>
      <c r="AC65" s="17">
        <v>0.15083790315872</v>
      </c>
      <c r="AD65" s="17">
        <v>0</v>
      </c>
      <c r="AE65" s="17"/>
      <c r="AF65" s="17">
        <v>8.0679537128622303E-2</v>
      </c>
      <c r="AG65" s="17">
        <v>0</v>
      </c>
      <c r="AH65" s="17">
        <v>0.166034693050292</v>
      </c>
      <c r="AI65" s="17" t="s">
        <v>88</v>
      </c>
      <c r="AJ65" s="17"/>
      <c r="AK65" s="17">
        <v>0.128234177406477</v>
      </c>
      <c r="AL65" s="17">
        <v>0.23007053216800799</v>
      </c>
      <c r="AM65" s="17"/>
      <c r="AN65" s="17">
        <v>0.183469208706179</v>
      </c>
      <c r="AO65" s="17">
        <v>0.12774229568031401</v>
      </c>
      <c r="AP65" s="17">
        <v>0.221190651418713</v>
      </c>
      <c r="AQ65" s="17">
        <v>0.121989692810526</v>
      </c>
      <c r="AR65" s="17">
        <v>0.18604120337987201</v>
      </c>
      <c r="AS65" s="17">
        <v>5.5006304018292602E-2</v>
      </c>
      <c r="AT65" s="17"/>
      <c r="AU65" s="17">
        <v>0.13019296478202599</v>
      </c>
      <c r="AV65" s="17">
        <v>0.178422534753579</v>
      </c>
      <c r="AW65" s="17"/>
      <c r="AX65" s="17">
        <v>0.11702269029232901</v>
      </c>
      <c r="AY65" s="17">
        <v>0.16192457568254401</v>
      </c>
      <c r="AZ65" s="17"/>
      <c r="BA65" s="17">
        <v>0.14289520427633001</v>
      </c>
      <c r="BB65" s="17">
        <v>0.216061459534895</v>
      </c>
      <c r="BC65" s="17"/>
      <c r="BD65" s="17">
        <v>0.14442773991782101</v>
      </c>
      <c r="BE65" s="17"/>
      <c r="BF65" s="17">
        <v>3.4826866168403497E-2</v>
      </c>
      <c r="BG65" s="17"/>
      <c r="BH65" s="17">
        <v>0</v>
      </c>
      <c r="BI65" s="17"/>
      <c r="BJ65" s="17">
        <v>0.241963549239677</v>
      </c>
      <c r="BK65" s="17"/>
      <c r="BL65" s="17">
        <v>0.129454521490385</v>
      </c>
      <c r="BM65" s="17">
        <v>0.116777043966919</v>
      </c>
      <c r="BN65" s="17">
        <v>0.11591167751388499</v>
      </c>
      <c r="BO65" s="17">
        <v>0.22735589243506801</v>
      </c>
      <c r="BP65" s="17"/>
      <c r="BQ65" s="17">
        <v>0.17235209083161801</v>
      </c>
      <c r="BR65" s="17">
        <v>0.270575366683042</v>
      </c>
      <c r="BS65" s="17">
        <v>9.8266900164527798E-2</v>
      </c>
      <c r="BT65" s="17">
        <v>0</v>
      </c>
      <c r="BU65" s="17">
        <v>0.29092140431871299</v>
      </c>
      <c r="BV65" s="17">
        <v>5.7756180844712901E-2</v>
      </c>
      <c r="BW65" s="17"/>
      <c r="BX65" s="17">
        <v>0.103481684168142</v>
      </c>
      <c r="BY65" s="17">
        <v>0.216879044585393</v>
      </c>
      <c r="BZ65" s="17">
        <v>0.18419981807349001</v>
      </c>
      <c r="CA65" s="17">
        <v>8.1086357419075203E-2</v>
      </c>
      <c r="CB65" s="17">
        <v>0.24708923977734301</v>
      </c>
      <c r="CC65" s="17">
        <v>7.6994407692230094E-2</v>
      </c>
    </row>
    <row r="66" spans="2:81" x14ac:dyDescent="0.35">
      <c r="B66" t="s">
        <v>105</v>
      </c>
      <c r="C66" s="17">
        <v>0.46738389325711599</v>
      </c>
      <c r="D66" s="17">
        <v>0.50426392100394102</v>
      </c>
      <c r="E66" s="17">
        <v>0.44377658925480401</v>
      </c>
      <c r="F66" s="17"/>
      <c r="G66" s="17">
        <v>0.25024736848047902</v>
      </c>
      <c r="H66" s="17">
        <v>0.373206869046599</v>
      </c>
      <c r="I66" s="17">
        <v>0.64533505523415902</v>
      </c>
      <c r="J66" s="17">
        <v>0.40998409957679</v>
      </c>
      <c r="K66" s="17">
        <v>0.44807230745098903</v>
      </c>
      <c r="L66" s="17">
        <v>0.56869055760914999</v>
      </c>
      <c r="M66" s="17"/>
      <c r="N66" s="17">
        <v>0.51517138499196802</v>
      </c>
      <c r="O66" s="17">
        <v>0.43537071449152998</v>
      </c>
      <c r="P66" s="17">
        <v>0.41215186211960803</v>
      </c>
      <c r="Q66" s="17">
        <v>0.491845818976131</v>
      </c>
      <c r="R66" s="17"/>
      <c r="S66" s="17">
        <v>0.324593027262436</v>
      </c>
      <c r="T66" s="17">
        <v>0.74808811369400596</v>
      </c>
      <c r="U66" s="17">
        <v>0.64385541782797495</v>
      </c>
      <c r="V66" s="17">
        <v>1</v>
      </c>
      <c r="W66" s="17" t="s">
        <v>88</v>
      </c>
      <c r="X66" s="17">
        <v>0.475061465991368</v>
      </c>
      <c r="Y66" s="17">
        <v>0.32602430093472901</v>
      </c>
      <c r="Z66" s="17" t="s">
        <v>88</v>
      </c>
      <c r="AA66" s="17">
        <v>0</v>
      </c>
      <c r="AB66" s="17">
        <v>0.30157880314004598</v>
      </c>
      <c r="AC66" s="17">
        <v>0.47452652485179397</v>
      </c>
      <c r="AD66" s="17">
        <v>0</v>
      </c>
      <c r="AE66" s="17"/>
      <c r="AF66" s="17">
        <v>2.8514264489847702E-2</v>
      </c>
      <c r="AG66" s="17">
        <v>0</v>
      </c>
      <c r="AH66" s="17">
        <v>0.57430652040987096</v>
      </c>
      <c r="AI66" s="17" t="s">
        <v>88</v>
      </c>
      <c r="AJ66" s="17"/>
      <c r="AK66" s="17">
        <v>0.128619181786745</v>
      </c>
      <c r="AL66" s="17">
        <v>0.36525878455494398</v>
      </c>
      <c r="AM66" s="17"/>
      <c r="AN66" s="17">
        <v>0.334838875318269</v>
      </c>
      <c r="AO66" s="17">
        <v>0.53492327281135998</v>
      </c>
      <c r="AP66" s="17">
        <v>0.53649760826104298</v>
      </c>
      <c r="AQ66" s="17">
        <v>0.41111090442794701</v>
      </c>
      <c r="AR66" s="17">
        <v>0.48461038999334</v>
      </c>
      <c r="AS66" s="17">
        <v>0.46777205620175799</v>
      </c>
      <c r="AT66" s="17"/>
      <c r="AU66" s="17">
        <v>0.51003707921728603</v>
      </c>
      <c r="AV66" s="17">
        <v>0.40173742614312302</v>
      </c>
      <c r="AW66" s="17"/>
      <c r="AX66" s="17">
        <v>0.50555215620433103</v>
      </c>
      <c r="AY66" s="17">
        <v>0.45227014678785599</v>
      </c>
      <c r="AZ66" s="17"/>
      <c r="BA66" s="17">
        <v>0.492412284580169</v>
      </c>
      <c r="BB66" s="17">
        <v>0.20140284174214099</v>
      </c>
      <c r="BC66" s="17"/>
      <c r="BD66" s="17">
        <v>0.46191972645349899</v>
      </c>
      <c r="BE66" s="17"/>
      <c r="BF66" s="17">
        <v>7.1263885248350006E-2</v>
      </c>
      <c r="BG66" s="17"/>
      <c r="BH66" s="17">
        <v>0</v>
      </c>
      <c r="BI66" s="17"/>
      <c r="BJ66" s="17">
        <v>0.758036450760323</v>
      </c>
      <c r="BK66" s="17"/>
      <c r="BL66" s="17">
        <v>0.46940024217858001</v>
      </c>
      <c r="BM66" s="17">
        <v>0.588946883220549</v>
      </c>
      <c r="BN66" s="17">
        <v>0.43004558767246098</v>
      </c>
      <c r="BO66" s="17">
        <v>0.40804782100555897</v>
      </c>
      <c r="BP66" s="17"/>
      <c r="BQ66" s="17">
        <v>0.51350641548258602</v>
      </c>
      <c r="BR66" s="17">
        <v>0.36722347527629301</v>
      </c>
      <c r="BS66" s="17">
        <v>0.42211055114187201</v>
      </c>
      <c r="BT66" s="17">
        <v>0.50617109623969503</v>
      </c>
      <c r="BU66" s="17">
        <v>9.3799150699404296E-2</v>
      </c>
      <c r="BV66" s="17">
        <v>0.38206884494365401</v>
      </c>
      <c r="BW66" s="17"/>
      <c r="BX66" s="17">
        <v>0.47468574893744198</v>
      </c>
      <c r="BY66" s="17">
        <v>0.36919054079165198</v>
      </c>
      <c r="BZ66" s="17">
        <v>0.436242569997913</v>
      </c>
      <c r="CA66" s="17">
        <v>0.50873420415796</v>
      </c>
      <c r="CB66" s="17">
        <v>0.33165122205520597</v>
      </c>
      <c r="CC66" s="17">
        <v>0.42007633304768899</v>
      </c>
    </row>
    <row r="67" spans="2:81" x14ac:dyDescent="0.35">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row>
    <row r="68" spans="2:81" x14ac:dyDescent="0.35">
      <c r="B68" s="6" t="s">
        <v>113</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row>
    <row r="69" spans="2:81" x14ac:dyDescent="0.35">
      <c r="B69" s="24"/>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row>
    <row r="70" spans="2:81" x14ac:dyDescent="0.35">
      <c r="B70" t="s">
        <v>101</v>
      </c>
      <c r="C70" s="17">
        <v>0.26412617926481702</v>
      </c>
      <c r="D70" s="17">
        <v>0.23531716505625999</v>
      </c>
      <c r="E70" s="17">
        <v>0.282559118402262</v>
      </c>
      <c r="F70" s="17"/>
      <c r="G70" s="17">
        <v>0</v>
      </c>
      <c r="H70" s="17">
        <v>0.116378044367779</v>
      </c>
      <c r="I70" s="17">
        <v>9.4416191884231698E-2</v>
      </c>
      <c r="J70" s="17">
        <v>0.33181126406222</v>
      </c>
      <c r="K70" s="17">
        <v>0.410394864140742</v>
      </c>
      <c r="L70" s="17">
        <v>0.51246881615430695</v>
      </c>
      <c r="M70" s="17"/>
      <c r="N70" s="17">
        <v>0.269588213153231</v>
      </c>
      <c r="O70" s="17">
        <v>0.19582731396236699</v>
      </c>
      <c r="P70" s="17">
        <v>0.20380439381797599</v>
      </c>
      <c r="Q70" s="17">
        <v>0.37855630340355201</v>
      </c>
      <c r="R70" s="17"/>
      <c r="S70" s="17">
        <v>0</v>
      </c>
      <c r="T70" s="17">
        <v>0</v>
      </c>
      <c r="U70" s="17" t="s">
        <v>88</v>
      </c>
      <c r="V70" s="17" t="s">
        <v>88</v>
      </c>
      <c r="W70" s="17">
        <v>0</v>
      </c>
      <c r="X70" s="17">
        <v>0</v>
      </c>
      <c r="Y70" s="17" t="s">
        <v>88</v>
      </c>
      <c r="Z70" s="17">
        <v>0</v>
      </c>
      <c r="AA70" s="17">
        <v>0</v>
      </c>
      <c r="AB70" s="17">
        <v>0</v>
      </c>
      <c r="AC70" s="17" t="s">
        <v>88</v>
      </c>
      <c r="AD70" s="17">
        <v>0.29871030656560199</v>
      </c>
      <c r="AE70" s="17"/>
      <c r="AF70" s="17">
        <v>0.27918983591791702</v>
      </c>
      <c r="AG70" s="17" t="s">
        <v>88</v>
      </c>
      <c r="AH70" s="17">
        <v>0</v>
      </c>
      <c r="AI70" s="17">
        <v>0.27793693078874199</v>
      </c>
      <c r="AJ70" s="17"/>
      <c r="AK70" s="17">
        <v>0.106592726730861</v>
      </c>
      <c r="AL70" s="17">
        <v>0.390791655711553</v>
      </c>
      <c r="AM70" s="17"/>
      <c r="AN70" s="17">
        <v>0.147113745089542</v>
      </c>
      <c r="AO70" s="17">
        <v>0.33739114882280102</v>
      </c>
      <c r="AP70" s="17">
        <v>0.412520037493951</v>
      </c>
      <c r="AQ70" s="17">
        <v>0.186058810421207</v>
      </c>
      <c r="AR70" s="17">
        <v>0.32357655309439498</v>
      </c>
      <c r="AS70" s="17">
        <v>0.21806524679861</v>
      </c>
      <c r="AT70" s="17"/>
      <c r="AU70" s="17">
        <v>0.32986030036583902</v>
      </c>
      <c r="AV70" s="17">
        <v>0.16939054776763099</v>
      </c>
      <c r="AW70" s="17"/>
      <c r="AX70" s="17">
        <v>0.323486373065275</v>
      </c>
      <c r="AY70" s="17">
        <v>0.25169687376407002</v>
      </c>
      <c r="AZ70" s="17"/>
      <c r="BA70" s="17">
        <v>0.27576623421533802</v>
      </c>
      <c r="BB70" s="17">
        <v>0.103814813458508</v>
      </c>
      <c r="BC70" s="17"/>
      <c r="BD70" s="17">
        <v>0.56069520014253704</v>
      </c>
      <c r="BE70" s="17"/>
      <c r="BF70" s="17">
        <v>0.31671448791020501</v>
      </c>
      <c r="BG70" s="17"/>
      <c r="BH70" s="17">
        <v>0</v>
      </c>
      <c r="BI70" s="17"/>
      <c r="BJ70" s="17" t="s">
        <v>88</v>
      </c>
      <c r="BK70" s="17"/>
      <c r="BL70" s="17">
        <v>0.13189607148268501</v>
      </c>
      <c r="BM70" s="17">
        <v>0.43389473042444199</v>
      </c>
      <c r="BN70" s="17">
        <v>0.31389614836851099</v>
      </c>
      <c r="BO70" s="17">
        <v>0.20148142244596301</v>
      </c>
      <c r="BP70" s="17"/>
      <c r="BQ70" s="17">
        <v>5.4665027580059797E-2</v>
      </c>
      <c r="BR70" s="17">
        <v>0.34683999136649202</v>
      </c>
      <c r="BS70" s="17">
        <v>0.59197136427253305</v>
      </c>
      <c r="BT70" s="17">
        <v>0.19565560843440999</v>
      </c>
      <c r="BU70" s="17">
        <v>0.263073176286726</v>
      </c>
      <c r="BV70" s="17">
        <v>0.24487872330058699</v>
      </c>
      <c r="BW70" s="17"/>
      <c r="BX70" s="17">
        <v>5.23317192871404E-2</v>
      </c>
      <c r="BY70" s="17">
        <v>0.54939256386363999</v>
      </c>
      <c r="BZ70" s="17">
        <v>0.44917649934459503</v>
      </c>
      <c r="CA70" s="17">
        <v>0.27204156127939599</v>
      </c>
      <c r="CB70" s="17">
        <v>9.8856981888189102E-2</v>
      </c>
      <c r="CC70" s="17">
        <v>0.35998991645776901</v>
      </c>
    </row>
    <row r="71" spans="2:81" x14ac:dyDescent="0.35">
      <c r="B71" t="s">
        <v>58</v>
      </c>
      <c r="C71" s="17">
        <v>6.8722537445372503E-2</v>
      </c>
      <c r="D71" s="17">
        <v>8.6917329841891003E-2</v>
      </c>
      <c r="E71" s="17">
        <v>5.7080920747365198E-2</v>
      </c>
      <c r="F71" s="17"/>
      <c r="G71" s="17">
        <v>0</v>
      </c>
      <c r="H71" s="17">
        <v>0</v>
      </c>
      <c r="I71" s="17">
        <v>9.3263077119819501E-2</v>
      </c>
      <c r="J71" s="17">
        <v>7.6557399435821696E-2</v>
      </c>
      <c r="K71" s="17">
        <v>8.70159574852436E-2</v>
      </c>
      <c r="L71" s="17">
        <v>7.4470820918719094E-2</v>
      </c>
      <c r="M71" s="17"/>
      <c r="N71" s="17">
        <v>5.3806112191516202E-2</v>
      </c>
      <c r="O71" s="17">
        <v>9.7062155591813304E-2</v>
      </c>
      <c r="P71" s="17">
        <v>5.1648376413478803E-2</v>
      </c>
      <c r="Q71" s="17">
        <v>5.4744474640648098E-2</v>
      </c>
      <c r="R71" s="17"/>
      <c r="S71" s="17">
        <v>0</v>
      </c>
      <c r="T71" s="17">
        <v>0.49641386105853103</v>
      </c>
      <c r="U71" s="17" t="s">
        <v>88</v>
      </c>
      <c r="V71" s="17" t="s">
        <v>88</v>
      </c>
      <c r="W71" s="17">
        <v>0</v>
      </c>
      <c r="X71" s="17">
        <v>0</v>
      </c>
      <c r="Y71" s="17" t="s">
        <v>88</v>
      </c>
      <c r="Z71" s="17">
        <v>0</v>
      </c>
      <c r="AA71" s="17">
        <v>0</v>
      </c>
      <c r="AB71" s="17">
        <v>0.262261885310554</v>
      </c>
      <c r="AC71" s="17" t="s">
        <v>88</v>
      </c>
      <c r="AD71" s="17">
        <v>6.1808218737324297E-2</v>
      </c>
      <c r="AE71" s="17"/>
      <c r="AF71" s="17">
        <v>0</v>
      </c>
      <c r="AG71" s="17" t="s">
        <v>88</v>
      </c>
      <c r="AH71" s="17">
        <v>0</v>
      </c>
      <c r="AI71" s="17">
        <v>6.2553602817336101E-2</v>
      </c>
      <c r="AJ71" s="17"/>
      <c r="AK71" s="17">
        <v>0.21311662478476101</v>
      </c>
      <c r="AL71" s="17">
        <v>0.17770887678689101</v>
      </c>
      <c r="AM71" s="17"/>
      <c r="AN71" s="17">
        <v>0.11729466954428799</v>
      </c>
      <c r="AO71" s="17">
        <v>5.1673492061890397E-2</v>
      </c>
      <c r="AP71" s="17">
        <v>0.147598155493886</v>
      </c>
      <c r="AQ71" s="17">
        <v>4.9630629130773998E-2</v>
      </c>
      <c r="AR71" s="17">
        <v>0</v>
      </c>
      <c r="AS71" s="17">
        <v>0</v>
      </c>
      <c r="AT71" s="17"/>
      <c r="AU71" s="17">
        <v>0.10527720626525899</v>
      </c>
      <c r="AV71" s="17">
        <v>1.6040162191577199E-2</v>
      </c>
      <c r="AW71" s="17"/>
      <c r="AX71" s="17">
        <v>0.15738183667172501</v>
      </c>
      <c r="AY71" s="17">
        <v>5.0158354193701099E-2</v>
      </c>
      <c r="AZ71" s="17"/>
      <c r="BA71" s="17">
        <v>6.6174520846067397E-2</v>
      </c>
      <c r="BB71" s="17">
        <v>0.103814813458508</v>
      </c>
      <c r="BC71" s="17"/>
      <c r="BD71" s="17">
        <v>6.9365872879525795E-2</v>
      </c>
      <c r="BE71" s="17"/>
      <c r="BF71" s="17">
        <v>0</v>
      </c>
      <c r="BG71" s="17"/>
      <c r="BH71" s="17">
        <v>0</v>
      </c>
      <c r="BI71" s="17"/>
      <c r="BJ71" s="17" t="s">
        <v>88</v>
      </c>
      <c r="BK71" s="17"/>
      <c r="BL71" s="17">
        <v>7.9065283318140306E-2</v>
      </c>
      <c r="BM71" s="17">
        <v>8.6059933593376103E-2</v>
      </c>
      <c r="BN71" s="17">
        <v>8.7137757182426598E-2</v>
      </c>
      <c r="BO71" s="17">
        <v>2.8213805653837399E-2</v>
      </c>
      <c r="BP71" s="17"/>
      <c r="BQ71" s="17">
        <v>5.7585672969811999E-2</v>
      </c>
      <c r="BR71" s="17">
        <v>6.4330755328573005E-2</v>
      </c>
      <c r="BS71" s="17">
        <v>0</v>
      </c>
      <c r="BT71" s="17">
        <v>0</v>
      </c>
      <c r="BU71" s="17">
        <v>0</v>
      </c>
      <c r="BV71" s="17">
        <v>4.1030043335639699E-2</v>
      </c>
      <c r="BW71" s="17"/>
      <c r="BX71" s="17">
        <v>5.51277005834079E-2</v>
      </c>
      <c r="BY71" s="17">
        <v>0</v>
      </c>
      <c r="BZ71" s="17">
        <v>8.4546994201700698E-2</v>
      </c>
      <c r="CA71" s="17">
        <v>0</v>
      </c>
      <c r="CB71" s="17">
        <v>0</v>
      </c>
      <c r="CC71" s="17">
        <v>7.2232923003045804E-2</v>
      </c>
    </row>
    <row r="72" spans="2:81" x14ac:dyDescent="0.35">
      <c r="B72" t="s">
        <v>59</v>
      </c>
      <c r="C72" s="17">
        <v>6.9994313644329301E-2</v>
      </c>
      <c r="D72" s="17">
        <v>1.73243112682499E-2</v>
      </c>
      <c r="E72" s="17">
        <v>0.10369428481095699</v>
      </c>
      <c r="F72" s="17"/>
      <c r="G72" s="17">
        <v>0.33459916665491202</v>
      </c>
      <c r="H72" s="17">
        <v>0.15654611177828501</v>
      </c>
      <c r="I72" s="17">
        <v>5.6906768014204599E-2</v>
      </c>
      <c r="J72" s="17">
        <v>2.4856031533952799E-2</v>
      </c>
      <c r="K72" s="17">
        <v>5.9843128325868897E-2</v>
      </c>
      <c r="L72" s="17">
        <v>0</v>
      </c>
      <c r="M72" s="17"/>
      <c r="N72" s="17">
        <v>0.12867741812198</v>
      </c>
      <c r="O72" s="17">
        <v>3.8131657692715502E-2</v>
      </c>
      <c r="P72" s="17">
        <v>5.4121121310762098E-2</v>
      </c>
      <c r="Q72" s="17">
        <v>6.3031530544142303E-2</v>
      </c>
      <c r="R72" s="17"/>
      <c r="S72" s="17">
        <v>0.50811897024905395</v>
      </c>
      <c r="T72" s="17">
        <v>0</v>
      </c>
      <c r="U72" s="17" t="s">
        <v>88</v>
      </c>
      <c r="V72" s="17" t="s">
        <v>88</v>
      </c>
      <c r="W72" s="17">
        <v>0</v>
      </c>
      <c r="X72" s="17">
        <v>0</v>
      </c>
      <c r="Y72" s="17" t="s">
        <v>88</v>
      </c>
      <c r="Z72" s="17">
        <v>0</v>
      </c>
      <c r="AA72" s="17">
        <v>0</v>
      </c>
      <c r="AB72" s="17">
        <v>0</v>
      </c>
      <c r="AC72" s="17" t="s">
        <v>88</v>
      </c>
      <c r="AD72" s="17">
        <v>7.0986073371956004E-2</v>
      </c>
      <c r="AE72" s="17"/>
      <c r="AF72" s="17">
        <v>0.13744892195095301</v>
      </c>
      <c r="AG72" s="17" t="s">
        <v>88</v>
      </c>
      <c r="AH72" s="17">
        <v>0</v>
      </c>
      <c r="AI72" s="17">
        <v>6.4362503946521502E-2</v>
      </c>
      <c r="AJ72" s="17"/>
      <c r="AK72" s="17">
        <v>0.102527815197977</v>
      </c>
      <c r="AL72" s="17">
        <v>0</v>
      </c>
      <c r="AM72" s="17"/>
      <c r="AN72" s="17">
        <v>9.0171598622194093E-2</v>
      </c>
      <c r="AO72" s="17">
        <v>5.5886330348325797E-2</v>
      </c>
      <c r="AP72" s="17">
        <v>4.7672992458589802E-2</v>
      </c>
      <c r="AQ72" s="17">
        <v>4.8633330219850203E-2</v>
      </c>
      <c r="AR72" s="17">
        <v>6.4660792487036906E-2</v>
      </c>
      <c r="AS72" s="17">
        <v>0.112225940528207</v>
      </c>
      <c r="AT72" s="17"/>
      <c r="AU72" s="17">
        <v>7.1467491102925398E-2</v>
      </c>
      <c r="AV72" s="17">
        <v>6.7871178893154402E-2</v>
      </c>
      <c r="AW72" s="17"/>
      <c r="AX72" s="17">
        <v>3.9158698560793098E-2</v>
      </c>
      <c r="AY72" s="17">
        <v>7.64509179045018E-2</v>
      </c>
      <c r="AZ72" s="17"/>
      <c r="BA72" s="17">
        <v>6.0611990419161398E-2</v>
      </c>
      <c r="BB72" s="17">
        <v>0.19921131966847799</v>
      </c>
      <c r="BC72" s="17"/>
      <c r="BD72" s="17">
        <v>0.14366940511896301</v>
      </c>
      <c r="BE72" s="17"/>
      <c r="BF72" s="17">
        <v>0.15592281426142099</v>
      </c>
      <c r="BG72" s="17"/>
      <c r="BH72" s="17">
        <v>0</v>
      </c>
      <c r="BI72" s="17"/>
      <c r="BJ72" s="17" t="s">
        <v>88</v>
      </c>
      <c r="BK72" s="17"/>
      <c r="BL72" s="17">
        <v>0</v>
      </c>
      <c r="BM72" s="17">
        <v>3.1065716603994299E-2</v>
      </c>
      <c r="BN72" s="17">
        <v>0.146940836025962</v>
      </c>
      <c r="BO72" s="17">
        <v>0.102832175240138</v>
      </c>
      <c r="BP72" s="17"/>
      <c r="BQ72" s="17">
        <v>5.40536198678035E-2</v>
      </c>
      <c r="BR72" s="17">
        <v>7.7328445686361102E-2</v>
      </c>
      <c r="BS72" s="17">
        <v>0</v>
      </c>
      <c r="BT72" s="17">
        <v>0</v>
      </c>
      <c r="BU72" s="17">
        <v>0</v>
      </c>
      <c r="BV72" s="17">
        <v>8.3892367982251803E-2</v>
      </c>
      <c r="BW72" s="17"/>
      <c r="BX72" s="17">
        <v>5.1746408747949203E-2</v>
      </c>
      <c r="BY72" s="17">
        <v>0</v>
      </c>
      <c r="BZ72" s="17">
        <v>0.191329999594022</v>
      </c>
      <c r="CA72" s="17">
        <v>0</v>
      </c>
      <c r="CB72" s="17">
        <v>0</v>
      </c>
      <c r="CC72" s="17">
        <v>6.9174848740150494E-2</v>
      </c>
    </row>
    <row r="73" spans="2:81" x14ac:dyDescent="0.35">
      <c r="B73" t="s">
        <v>102</v>
      </c>
      <c r="C73" s="17">
        <v>0.19206000903204201</v>
      </c>
      <c r="D73" s="17">
        <v>0.24125142095486601</v>
      </c>
      <c r="E73" s="17">
        <v>0.160585752554739</v>
      </c>
      <c r="F73" s="17"/>
      <c r="G73" s="17">
        <v>0.33186954869304203</v>
      </c>
      <c r="H73" s="17">
        <v>0.27470155720574901</v>
      </c>
      <c r="I73" s="17">
        <v>0.21913054985626801</v>
      </c>
      <c r="J73" s="17">
        <v>0.152565322940171</v>
      </c>
      <c r="K73" s="17">
        <v>0.20377879912517799</v>
      </c>
      <c r="L73" s="17">
        <v>0</v>
      </c>
      <c r="M73" s="17"/>
      <c r="N73" s="17">
        <v>0.205735128471454</v>
      </c>
      <c r="O73" s="17">
        <v>0.26382047479106502</v>
      </c>
      <c r="P73" s="17">
        <v>0.163678453701677</v>
      </c>
      <c r="Q73" s="17">
        <v>8.7964425502677301E-2</v>
      </c>
      <c r="R73" s="17"/>
      <c r="S73" s="17">
        <v>0</v>
      </c>
      <c r="T73" s="17">
        <v>0.50358613894146897</v>
      </c>
      <c r="U73" s="17" t="s">
        <v>88</v>
      </c>
      <c r="V73" s="17" t="s">
        <v>88</v>
      </c>
      <c r="W73" s="17">
        <v>1</v>
      </c>
      <c r="X73" s="17">
        <v>0.48856800748860701</v>
      </c>
      <c r="Y73" s="17" t="s">
        <v>88</v>
      </c>
      <c r="Z73" s="17">
        <v>0</v>
      </c>
      <c r="AA73" s="17">
        <v>0</v>
      </c>
      <c r="AB73" s="17">
        <v>0.21996492357101599</v>
      </c>
      <c r="AC73" s="17" t="s">
        <v>88</v>
      </c>
      <c r="AD73" s="17">
        <v>0.183314217651358</v>
      </c>
      <c r="AE73" s="17"/>
      <c r="AF73" s="17">
        <v>0.13540765864677001</v>
      </c>
      <c r="AG73" s="17" t="s">
        <v>88</v>
      </c>
      <c r="AH73" s="17">
        <v>0</v>
      </c>
      <c r="AI73" s="17">
        <v>0.20372635637615499</v>
      </c>
      <c r="AJ73" s="17"/>
      <c r="AK73" s="17">
        <v>0.10807053917616501</v>
      </c>
      <c r="AL73" s="17">
        <v>0</v>
      </c>
      <c r="AM73" s="17"/>
      <c r="AN73" s="17">
        <v>0.159598824745185</v>
      </c>
      <c r="AO73" s="17">
        <v>0.31463234925629002</v>
      </c>
      <c r="AP73" s="17">
        <v>0.14992668136637499</v>
      </c>
      <c r="AQ73" s="17">
        <v>0.15233167573895201</v>
      </c>
      <c r="AR73" s="17">
        <v>0.13114822682166399</v>
      </c>
      <c r="AS73" s="17">
        <v>0.16199182702149001</v>
      </c>
      <c r="AT73" s="17"/>
      <c r="AU73" s="17">
        <v>0.115839760092942</v>
      </c>
      <c r="AV73" s="17">
        <v>0.30190818673904002</v>
      </c>
      <c r="AW73" s="17"/>
      <c r="AX73" s="17">
        <v>7.64555887313976E-2</v>
      </c>
      <c r="AY73" s="17">
        <v>0.21626617422725</v>
      </c>
      <c r="AZ73" s="17"/>
      <c r="BA73" s="17">
        <v>0.198516471785182</v>
      </c>
      <c r="BB73" s="17">
        <v>0.10313909185140201</v>
      </c>
      <c r="BC73" s="17"/>
      <c r="BD73" s="17">
        <v>5.1428065532328801E-2</v>
      </c>
      <c r="BE73" s="17"/>
      <c r="BF73" s="17">
        <v>0.360533522925023</v>
      </c>
      <c r="BG73" s="17"/>
      <c r="BH73" s="17">
        <v>1</v>
      </c>
      <c r="BI73" s="17"/>
      <c r="BJ73" s="17" t="s">
        <v>88</v>
      </c>
      <c r="BK73" s="17"/>
      <c r="BL73" s="17">
        <v>0.13167483135054001</v>
      </c>
      <c r="BM73" s="17">
        <v>0.18650214955351499</v>
      </c>
      <c r="BN73" s="17">
        <v>0.21188944612205199</v>
      </c>
      <c r="BO73" s="17">
        <v>0.23679115958956701</v>
      </c>
      <c r="BP73" s="17"/>
      <c r="BQ73" s="17">
        <v>0.27647048275153902</v>
      </c>
      <c r="BR73" s="17">
        <v>0.202040775822937</v>
      </c>
      <c r="BS73" s="17">
        <v>0</v>
      </c>
      <c r="BT73" s="17">
        <v>0.42709641768376799</v>
      </c>
      <c r="BU73" s="17">
        <v>0.15726914029868999</v>
      </c>
      <c r="BV73" s="17">
        <v>0.24393441310384101</v>
      </c>
      <c r="BW73" s="17"/>
      <c r="BX73" s="17">
        <v>0.26466968617813902</v>
      </c>
      <c r="BY73" s="17">
        <v>0.26586876453052399</v>
      </c>
      <c r="BZ73" s="17">
        <v>9.0737551321418697E-2</v>
      </c>
      <c r="CA73" s="17">
        <v>0.310444879152038</v>
      </c>
      <c r="CB73" s="17">
        <v>0.11819641039445</v>
      </c>
      <c r="CC73" s="17">
        <v>0.13639286673843501</v>
      </c>
    </row>
    <row r="74" spans="2:81" x14ac:dyDescent="0.35">
      <c r="B74" t="s">
        <v>103</v>
      </c>
      <c r="C74" s="17">
        <v>0.115979175991775</v>
      </c>
      <c r="D74" s="17">
        <v>0.11282832075850199</v>
      </c>
      <c r="E74" s="17">
        <v>0.11799519508654099</v>
      </c>
      <c r="F74" s="17"/>
      <c r="G74" s="17">
        <v>0.15946638205062699</v>
      </c>
      <c r="H74" s="17">
        <v>5.26848155684135E-2</v>
      </c>
      <c r="I74" s="17">
        <v>0.1984867686863</v>
      </c>
      <c r="J74" s="17">
        <v>0.131419422834469</v>
      </c>
      <c r="K74" s="17">
        <v>5.8308510543677201E-2</v>
      </c>
      <c r="L74" s="17">
        <v>7.1864785916700397E-2</v>
      </c>
      <c r="M74" s="17"/>
      <c r="N74" s="17">
        <v>0.10383317388244399</v>
      </c>
      <c r="O74" s="17">
        <v>5.9495433104542098E-2</v>
      </c>
      <c r="P74" s="17">
        <v>0.174821822235665</v>
      </c>
      <c r="Q74" s="17">
        <v>0.18520578034226501</v>
      </c>
      <c r="R74" s="17"/>
      <c r="S74" s="17">
        <v>0</v>
      </c>
      <c r="T74" s="17">
        <v>0</v>
      </c>
      <c r="U74" s="17" t="s">
        <v>88</v>
      </c>
      <c r="V74" s="17" t="s">
        <v>88</v>
      </c>
      <c r="W74" s="17">
        <v>0</v>
      </c>
      <c r="X74" s="17">
        <v>0.51143199251139404</v>
      </c>
      <c r="Y74" s="17" t="s">
        <v>88</v>
      </c>
      <c r="Z74" s="17">
        <v>1</v>
      </c>
      <c r="AA74" s="17">
        <v>0</v>
      </c>
      <c r="AB74" s="17">
        <v>0</v>
      </c>
      <c r="AC74" s="17" t="s">
        <v>88</v>
      </c>
      <c r="AD74" s="17">
        <v>0.115241917702202</v>
      </c>
      <c r="AE74" s="17"/>
      <c r="AF74" s="17">
        <v>0.14487950490059001</v>
      </c>
      <c r="AG74" s="17" t="s">
        <v>88</v>
      </c>
      <c r="AH74" s="17">
        <v>0</v>
      </c>
      <c r="AI74" s="17">
        <v>0.116243483702078</v>
      </c>
      <c r="AJ74" s="17"/>
      <c r="AK74" s="17">
        <v>0.1065238980539</v>
      </c>
      <c r="AL74" s="17">
        <v>0.218759704352878</v>
      </c>
      <c r="AM74" s="17"/>
      <c r="AN74" s="17">
        <v>0.113285050897029</v>
      </c>
      <c r="AO74" s="17">
        <v>9.6694439781675398E-2</v>
      </c>
      <c r="AP74" s="17">
        <v>0.100006258027646</v>
      </c>
      <c r="AQ74" s="17">
        <v>0.15445555171280301</v>
      </c>
      <c r="AR74" s="17">
        <v>0</v>
      </c>
      <c r="AS74" s="17">
        <v>0.227497904913909</v>
      </c>
      <c r="AT74" s="17"/>
      <c r="AU74" s="17">
        <v>0.119844162735273</v>
      </c>
      <c r="AV74" s="17">
        <v>0.11040897966541301</v>
      </c>
      <c r="AW74" s="17"/>
      <c r="AX74" s="17">
        <v>7.9255438119490998E-2</v>
      </c>
      <c r="AY74" s="17">
        <v>0.12366868183601699</v>
      </c>
      <c r="AZ74" s="17"/>
      <c r="BA74" s="17">
        <v>0.124400313038861</v>
      </c>
      <c r="BB74" s="17">
        <v>0</v>
      </c>
      <c r="BC74" s="17"/>
      <c r="BD74" s="17">
        <v>5.5825645859823997E-2</v>
      </c>
      <c r="BE74" s="17"/>
      <c r="BF74" s="17">
        <v>0</v>
      </c>
      <c r="BG74" s="17"/>
      <c r="BH74" s="17">
        <v>0</v>
      </c>
      <c r="BI74" s="17"/>
      <c r="BJ74" s="17" t="s">
        <v>88</v>
      </c>
      <c r="BK74" s="17"/>
      <c r="BL74" s="17">
        <v>0.14259837677271101</v>
      </c>
      <c r="BM74" s="17">
        <v>6.1979692708272097E-2</v>
      </c>
      <c r="BN74" s="17">
        <v>0.116198404001514</v>
      </c>
      <c r="BO74" s="17">
        <v>0.136627790440699</v>
      </c>
      <c r="BP74" s="17"/>
      <c r="BQ74" s="17">
        <v>0.11598283896431399</v>
      </c>
      <c r="BR74" s="17">
        <v>5.9899384909739201E-2</v>
      </c>
      <c r="BS74" s="17">
        <v>0</v>
      </c>
      <c r="BT74" s="17">
        <v>0.37724797388182202</v>
      </c>
      <c r="BU74" s="17">
        <v>0.298682618581387</v>
      </c>
      <c r="BV74" s="17">
        <v>0.21543292609661999</v>
      </c>
      <c r="BW74" s="17"/>
      <c r="BX74" s="17">
        <v>5.4185914584016399E-2</v>
      </c>
      <c r="BY74" s="17">
        <v>7.8822581220175394E-2</v>
      </c>
      <c r="BZ74" s="17">
        <v>0</v>
      </c>
      <c r="CA74" s="17">
        <v>0.41751355956856601</v>
      </c>
      <c r="CB74" s="17">
        <v>0.34528069272314599</v>
      </c>
      <c r="CC74" s="17">
        <v>0.147540958175017</v>
      </c>
    </row>
    <row r="75" spans="2:81" x14ac:dyDescent="0.35">
      <c r="B75" t="s">
        <v>104</v>
      </c>
      <c r="C75" s="17">
        <v>8.6551860350420798E-2</v>
      </c>
      <c r="D75" s="17">
        <v>7.7869934806910901E-2</v>
      </c>
      <c r="E75" s="17">
        <v>9.2106837135840003E-2</v>
      </c>
      <c r="F75" s="17"/>
      <c r="G75" s="17">
        <v>0</v>
      </c>
      <c r="H75" s="17">
        <v>0.17389387743180801</v>
      </c>
      <c r="I75" s="17">
        <v>8.76677000799541E-2</v>
      </c>
      <c r="J75" s="17">
        <v>4.9820639534424102E-2</v>
      </c>
      <c r="K75" s="17">
        <v>5.9850204645956702E-2</v>
      </c>
      <c r="L75" s="17">
        <v>0.17488903936285399</v>
      </c>
      <c r="M75" s="17"/>
      <c r="N75" s="17">
        <v>0.106853879978352</v>
      </c>
      <c r="O75" s="17">
        <v>0.102852946393674</v>
      </c>
      <c r="P75" s="17">
        <v>0.15146122907075801</v>
      </c>
      <c r="Q75" s="17">
        <v>0</v>
      </c>
      <c r="R75" s="17"/>
      <c r="S75" s="17">
        <v>0.491881029750946</v>
      </c>
      <c r="T75" s="17">
        <v>0</v>
      </c>
      <c r="U75" s="17" t="s">
        <v>88</v>
      </c>
      <c r="V75" s="17" t="s">
        <v>88</v>
      </c>
      <c r="W75" s="17">
        <v>0</v>
      </c>
      <c r="X75" s="17">
        <v>0</v>
      </c>
      <c r="Y75" s="17" t="s">
        <v>88</v>
      </c>
      <c r="Z75" s="17">
        <v>0</v>
      </c>
      <c r="AA75" s="17">
        <v>0.25418401101340699</v>
      </c>
      <c r="AB75" s="17">
        <v>0.51777319111843001</v>
      </c>
      <c r="AC75" s="17" t="s">
        <v>88</v>
      </c>
      <c r="AD75" s="17">
        <v>6.4665729228960606E-2</v>
      </c>
      <c r="AE75" s="17"/>
      <c r="AF75" s="17">
        <v>0</v>
      </c>
      <c r="AG75" s="17" t="s">
        <v>88</v>
      </c>
      <c r="AH75" s="17">
        <v>0</v>
      </c>
      <c r="AI75" s="17">
        <v>8.07549311534181E-2</v>
      </c>
      <c r="AJ75" s="17"/>
      <c r="AK75" s="17">
        <v>0.242259321604262</v>
      </c>
      <c r="AL75" s="17">
        <v>0</v>
      </c>
      <c r="AM75" s="17"/>
      <c r="AN75" s="17">
        <v>0.18747283423910499</v>
      </c>
      <c r="AO75" s="17">
        <v>5.7126889688056397E-2</v>
      </c>
      <c r="AP75" s="17">
        <v>4.6862704884560499E-2</v>
      </c>
      <c r="AQ75" s="17">
        <v>4.8920345157707101E-2</v>
      </c>
      <c r="AR75" s="17">
        <v>0</v>
      </c>
      <c r="AS75" s="17">
        <v>0.11081591830787001</v>
      </c>
      <c r="AT75" s="17"/>
      <c r="AU75" s="17">
        <v>7.1150517822587495E-2</v>
      </c>
      <c r="AV75" s="17">
        <v>0.108748185270266</v>
      </c>
      <c r="AW75" s="17"/>
      <c r="AX75" s="17">
        <v>4.0564126638494798E-2</v>
      </c>
      <c r="AY75" s="17">
        <v>9.6181134700736304E-2</v>
      </c>
      <c r="AZ75" s="17"/>
      <c r="BA75" s="17">
        <v>7.5704509204872303E-2</v>
      </c>
      <c r="BB75" s="17">
        <v>0.23594580092160899</v>
      </c>
      <c r="BC75" s="17"/>
      <c r="BD75" s="17">
        <v>5.8648054321027897E-2</v>
      </c>
      <c r="BE75" s="17"/>
      <c r="BF75" s="17">
        <v>0</v>
      </c>
      <c r="BG75" s="17"/>
      <c r="BH75" s="17">
        <v>0</v>
      </c>
      <c r="BI75" s="17"/>
      <c r="BJ75" s="17" t="s">
        <v>88</v>
      </c>
      <c r="BK75" s="17"/>
      <c r="BL75" s="17">
        <v>7.8441704663849601E-2</v>
      </c>
      <c r="BM75" s="17">
        <v>6.86581737536585E-2</v>
      </c>
      <c r="BN75" s="17">
        <v>2.82097072765644E-2</v>
      </c>
      <c r="BO75" s="17">
        <v>0.15997982455488999</v>
      </c>
      <c r="BP75" s="17"/>
      <c r="BQ75" s="17">
        <v>0.27474051812081202</v>
      </c>
      <c r="BR75" s="17">
        <v>0</v>
      </c>
      <c r="BS75" s="17">
        <v>0</v>
      </c>
      <c r="BT75" s="17">
        <v>0</v>
      </c>
      <c r="BU75" s="17">
        <v>0.14322996339973099</v>
      </c>
      <c r="BV75" s="17">
        <v>8.9267979516031701E-2</v>
      </c>
      <c r="BW75" s="17"/>
      <c r="BX75" s="17">
        <v>0.31330078432896702</v>
      </c>
      <c r="BY75" s="17">
        <v>0</v>
      </c>
      <c r="BZ75" s="17">
        <v>0</v>
      </c>
      <c r="CA75" s="17">
        <v>0</v>
      </c>
      <c r="CB75" s="17">
        <v>0.23534974552594301</v>
      </c>
      <c r="CC75" s="17">
        <v>6.8572517803734898E-2</v>
      </c>
    </row>
    <row r="76" spans="2:81" x14ac:dyDescent="0.35">
      <c r="B76" t="s">
        <v>105</v>
      </c>
      <c r="C76" s="17">
        <v>0.20256592427124301</v>
      </c>
      <c r="D76" s="17">
        <v>0.22849151731331999</v>
      </c>
      <c r="E76" s="17">
        <v>0.185977891262296</v>
      </c>
      <c r="F76" s="17"/>
      <c r="G76" s="17">
        <v>0.17406490260141899</v>
      </c>
      <c r="H76" s="17">
        <v>0.225795593647966</v>
      </c>
      <c r="I76" s="17">
        <v>0.25012894435922201</v>
      </c>
      <c r="J76" s="17">
        <v>0.23296991965894201</v>
      </c>
      <c r="K76" s="17">
        <v>0.120808535733333</v>
      </c>
      <c r="L76" s="17">
        <v>0.16630653764742001</v>
      </c>
      <c r="M76" s="17"/>
      <c r="N76" s="17">
        <v>0.13150607420102201</v>
      </c>
      <c r="O76" s="17">
        <v>0.242810018463824</v>
      </c>
      <c r="P76" s="17">
        <v>0.200464603449683</v>
      </c>
      <c r="Q76" s="17">
        <v>0.23049748556671501</v>
      </c>
      <c r="R76" s="17"/>
      <c r="S76" s="17">
        <v>0</v>
      </c>
      <c r="T76" s="17">
        <v>0</v>
      </c>
      <c r="U76" s="17" t="s">
        <v>88</v>
      </c>
      <c r="V76" s="17" t="s">
        <v>88</v>
      </c>
      <c r="W76" s="17">
        <v>0</v>
      </c>
      <c r="X76" s="17">
        <v>0</v>
      </c>
      <c r="Y76" s="17" t="s">
        <v>88</v>
      </c>
      <c r="Z76" s="17">
        <v>0</v>
      </c>
      <c r="AA76" s="17">
        <v>0.74581598898659296</v>
      </c>
      <c r="AB76" s="17">
        <v>0</v>
      </c>
      <c r="AC76" s="17" t="s">
        <v>88</v>
      </c>
      <c r="AD76" s="17">
        <v>0.20527353674259599</v>
      </c>
      <c r="AE76" s="17"/>
      <c r="AF76" s="17">
        <v>0.30307407858377</v>
      </c>
      <c r="AG76" s="17" t="s">
        <v>88</v>
      </c>
      <c r="AH76" s="17">
        <v>1</v>
      </c>
      <c r="AI76" s="17">
        <v>0.194422191215749</v>
      </c>
      <c r="AJ76" s="17"/>
      <c r="AK76" s="17">
        <v>0.12090907445207499</v>
      </c>
      <c r="AL76" s="17">
        <v>0.21273976314867701</v>
      </c>
      <c r="AM76" s="17"/>
      <c r="AN76" s="17">
        <v>0.185063276862657</v>
      </c>
      <c r="AO76" s="17">
        <v>8.6595350040961402E-2</v>
      </c>
      <c r="AP76" s="17">
        <v>9.5413170274991896E-2</v>
      </c>
      <c r="AQ76" s="17">
        <v>0.35996965761870697</v>
      </c>
      <c r="AR76" s="17">
        <v>0.48061442759690398</v>
      </c>
      <c r="AS76" s="17">
        <v>0.16940316242991399</v>
      </c>
      <c r="AT76" s="17"/>
      <c r="AU76" s="17">
        <v>0.18656056161517401</v>
      </c>
      <c r="AV76" s="17">
        <v>0.225632759472918</v>
      </c>
      <c r="AW76" s="17"/>
      <c r="AX76" s="17">
        <v>0.28369793821282302</v>
      </c>
      <c r="AY76" s="17">
        <v>0.18557786337372401</v>
      </c>
      <c r="AZ76" s="17"/>
      <c r="BA76" s="17">
        <v>0.19882596049051801</v>
      </c>
      <c r="BB76" s="17">
        <v>0.25407416064149502</v>
      </c>
      <c r="BC76" s="17"/>
      <c r="BD76" s="17">
        <v>6.0367756145794101E-2</v>
      </c>
      <c r="BE76" s="17"/>
      <c r="BF76" s="17">
        <v>0.166829174903351</v>
      </c>
      <c r="BG76" s="17"/>
      <c r="BH76" s="17">
        <v>0</v>
      </c>
      <c r="BI76" s="17"/>
      <c r="BJ76" s="17" t="s">
        <v>88</v>
      </c>
      <c r="BK76" s="17"/>
      <c r="BL76" s="17">
        <v>0.43632373241207401</v>
      </c>
      <c r="BM76" s="17">
        <v>0.131839603362742</v>
      </c>
      <c r="BN76" s="17">
        <v>9.5727701022969E-2</v>
      </c>
      <c r="BO76" s="17">
        <v>0.13407382207490601</v>
      </c>
      <c r="BP76" s="17"/>
      <c r="BQ76" s="17">
        <v>0.16650183974565999</v>
      </c>
      <c r="BR76" s="17">
        <v>0.24956064688589799</v>
      </c>
      <c r="BS76" s="17">
        <v>0.408028635727467</v>
      </c>
      <c r="BT76" s="17">
        <v>0</v>
      </c>
      <c r="BU76" s="17">
        <v>0.13774510143346599</v>
      </c>
      <c r="BV76" s="17">
        <v>8.1563546665028894E-2</v>
      </c>
      <c r="BW76" s="17"/>
      <c r="BX76" s="17">
        <v>0.20863778629037999</v>
      </c>
      <c r="BY76" s="17">
        <v>0.10591609038565999</v>
      </c>
      <c r="BZ76" s="17">
        <v>0.184208955538263</v>
      </c>
      <c r="CA76" s="17">
        <v>0</v>
      </c>
      <c r="CB76" s="17">
        <v>0.20231616946827199</v>
      </c>
      <c r="CC76" s="17">
        <v>0.14609596908184799</v>
      </c>
    </row>
    <row r="77" spans="2:81" x14ac:dyDescent="0.35">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row>
    <row r="78" spans="2:81" x14ac:dyDescent="0.35">
      <c r="B78" s="6" t="s">
        <v>114</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row>
    <row r="79" spans="2:81" x14ac:dyDescent="0.35">
      <c r="B79" s="24"/>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row>
    <row r="80" spans="2:81" x14ac:dyDescent="0.35">
      <c r="B80" t="s">
        <v>101</v>
      </c>
      <c r="C80" s="17">
        <v>0.124035586425522</v>
      </c>
      <c r="D80" s="17">
        <v>0.14200030931166399</v>
      </c>
      <c r="E80" s="17">
        <v>0.112541175642005</v>
      </c>
      <c r="F80" s="17"/>
      <c r="G80" s="17">
        <v>0</v>
      </c>
      <c r="H80" s="17">
        <v>0</v>
      </c>
      <c r="I80" s="17">
        <v>9.1682606253332105E-2</v>
      </c>
      <c r="J80" s="17">
        <v>0.1794243169419</v>
      </c>
      <c r="K80" s="17">
        <v>0.14806627292063901</v>
      </c>
      <c r="L80" s="17">
        <v>0.24252866997401401</v>
      </c>
      <c r="M80" s="17"/>
      <c r="N80" s="17">
        <v>2.4954517952356099E-2</v>
      </c>
      <c r="O80" s="17">
        <v>0.13707128437104099</v>
      </c>
      <c r="P80" s="17">
        <v>9.8695649810544905E-2</v>
      </c>
      <c r="Q80" s="17">
        <v>0.238961738263687</v>
      </c>
      <c r="R80" s="17"/>
      <c r="S80" s="17">
        <v>0</v>
      </c>
      <c r="T80" s="17">
        <v>0</v>
      </c>
      <c r="U80" s="17" t="s">
        <v>88</v>
      </c>
      <c r="V80" s="17" t="s">
        <v>88</v>
      </c>
      <c r="W80" s="17">
        <v>0</v>
      </c>
      <c r="X80" s="17">
        <v>0</v>
      </c>
      <c r="Y80" s="17" t="s">
        <v>88</v>
      </c>
      <c r="Z80" s="17">
        <v>0</v>
      </c>
      <c r="AA80" s="17">
        <v>0.23202662367139401</v>
      </c>
      <c r="AB80" s="17">
        <v>0</v>
      </c>
      <c r="AC80" s="17" t="s">
        <v>88</v>
      </c>
      <c r="AD80" s="17">
        <v>0.13286730098493099</v>
      </c>
      <c r="AE80" s="17"/>
      <c r="AF80" s="17">
        <v>0.27918983591791702</v>
      </c>
      <c r="AG80" s="17" t="s">
        <v>88</v>
      </c>
      <c r="AH80" s="17">
        <v>0</v>
      </c>
      <c r="AI80" s="17">
        <v>0.11765014118433</v>
      </c>
      <c r="AJ80" s="17"/>
      <c r="AK80" s="17">
        <v>0.106592726730861</v>
      </c>
      <c r="AL80" s="17">
        <v>0.19467918973967499</v>
      </c>
      <c r="AM80" s="17"/>
      <c r="AN80" s="17">
        <v>0.119495541520066</v>
      </c>
      <c r="AO80" s="17">
        <v>8.33106277915064E-2</v>
      </c>
      <c r="AP80" s="17">
        <v>0.14274937303612201</v>
      </c>
      <c r="AQ80" s="17">
        <v>9.4720580485769396E-2</v>
      </c>
      <c r="AR80" s="17">
        <v>0.256411867968037</v>
      </c>
      <c r="AS80" s="17">
        <v>0.113173669857285</v>
      </c>
      <c r="AT80" s="17"/>
      <c r="AU80" s="17">
        <v>0.13050278782251401</v>
      </c>
      <c r="AV80" s="17">
        <v>0.114715093535354</v>
      </c>
      <c r="AW80" s="17"/>
      <c r="AX80" s="17">
        <v>0.196132534387223</v>
      </c>
      <c r="AY80" s="17">
        <v>0.10893935889466599</v>
      </c>
      <c r="AZ80" s="17"/>
      <c r="BA80" s="17">
        <v>0.12550379741164999</v>
      </c>
      <c r="BB80" s="17">
        <v>0.103814813458508</v>
      </c>
      <c r="BC80" s="17"/>
      <c r="BD80" s="17">
        <v>0.10756794001344901</v>
      </c>
      <c r="BE80" s="17"/>
      <c r="BF80" s="17">
        <v>0.31671448791020501</v>
      </c>
      <c r="BG80" s="17"/>
      <c r="BH80" s="17">
        <v>0</v>
      </c>
      <c r="BI80" s="17"/>
      <c r="BJ80" s="17" t="s">
        <v>88</v>
      </c>
      <c r="BK80" s="17"/>
      <c r="BL80" s="17">
        <v>0.240812637361624</v>
      </c>
      <c r="BM80" s="17">
        <v>6.0822669752846302E-2</v>
      </c>
      <c r="BN80" s="17">
        <v>0.113401178630734</v>
      </c>
      <c r="BO80" s="17">
        <v>7.6595943875381794E-2</v>
      </c>
      <c r="BP80" s="17"/>
      <c r="BQ80" s="17">
        <v>0</v>
      </c>
      <c r="BR80" s="17">
        <v>0.20732071413331599</v>
      </c>
      <c r="BS80" s="17">
        <v>0.60131233343866297</v>
      </c>
      <c r="BT80" s="17">
        <v>0.19565560843440999</v>
      </c>
      <c r="BU80" s="17">
        <v>0</v>
      </c>
      <c r="BV80" s="17">
        <v>7.8978466761511198E-2</v>
      </c>
      <c r="BW80" s="17"/>
      <c r="BX80" s="17">
        <v>0</v>
      </c>
      <c r="BY80" s="17">
        <v>0.27721088133482102</v>
      </c>
      <c r="BZ80" s="17">
        <v>0.26708036773788901</v>
      </c>
      <c r="CA80" s="17">
        <v>0.14221679040354901</v>
      </c>
      <c r="CB80" s="17">
        <v>9.8793148308916195E-2</v>
      </c>
      <c r="CC80" s="17">
        <v>0.13853074057909301</v>
      </c>
    </row>
    <row r="81" spans="2:81" x14ac:dyDescent="0.35">
      <c r="B81" t="s">
        <v>58</v>
      </c>
      <c r="C81" s="17">
        <v>5.0342314118329803E-2</v>
      </c>
      <c r="D81" s="17">
        <v>3.8585156961307598E-2</v>
      </c>
      <c r="E81" s="17">
        <v>5.7864923560495003E-2</v>
      </c>
      <c r="F81" s="17"/>
      <c r="G81" s="17">
        <v>0</v>
      </c>
      <c r="H81" s="17">
        <v>0.101719320758171</v>
      </c>
      <c r="I81" s="17">
        <v>6.4848578129667905E-2</v>
      </c>
      <c r="J81" s="17">
        <v>7.6539024520709903E-2</v>
      </c>
      <c r="K81" s="17">
        <v>0</v>
      </c>
      <c r="L81" s="17">
        <v>0</v>
      </c>
      <c r="M81" s="17"/>
      <c r="N81" s="17">
        <v>7.8532919807880297E-2</v>
      </c>
      <c r="O81" s="17">
        <v>5.9252136064317298E-2</v>
      </c>
      <c r="P81" s="17">
        <v>5.8623064900857599E-2</v>
      </c>
      <c r="Q81" s="17">
        <v>0</v>
      </c>
      <c r="R81" s="17"/>
      <c r="S81" s="17">
        <v>0.50811897024905395</v>
      </c>
      <c r="T81" s="17">
        <v>0</v>
      </c>
      <c r="U81" s="17" t="s">
        <v>88</v>
      </c>
      <c r="V81" s="17" t="s">
        <v>88</v>
      </c>
      <c r="W81" s="17">
        <v>0</v>
      </c>
      <c r="X81" s="17">
        <v>0</v>
      </c>
      <c r="Y81" s="17" t="s">
        <v>88</v>
      </c>
      <c r="Z81" s="17">
        <v>0</v>
      </c>
      <c r="AA81" s="17">
        <v>0</v>
      </c>
      <c r="AB81" s="17">
        <v>0</v>
      </c>
      <c r="AC81" s="17" t="s">
        <v>88</v>
      </c>
      <c r="AD81" s="17">
        <v>4.8760882293290599E-2</v>
      </c>
      <c r="AE81" s="17"/>
      <c r="AF81" s="17">
        <v>0.13744892195095301</v>
      </c>
      <c r="AG81" s="17" t="s">
        <v>88</v>
      </c>
      <c r="AH81" s="17">
        <v>0</v>
      </c>
      <c r="AI81" s="17">
        <v>3.3535161864347802E-2</v>
      </c>
      <c r="AJ81" s="17"/>
      <c r="AK81" s="17">
        <v>0.21311662478476101</v>
      </c>
      <c r="AL81" s="17">
        <v>0</v>
      </c>
      <c r="AM81" s="17"/>
      <c r="AN81" s="17">
        <v>5.95437145934226E-2</v>
      </c>
      <c r="AO81" s="17">
        <v>6.21432092122906E-2</v>
      </c>
      <c r="AP81" s="17">
        <v>4.9364238940874099E-2</v>
      </c>
      <c r="AQ81" s="17">
        <v>4.8633330219850203E-2</v>
      </c>
      <c r="AR81" s="17">
        <v>0</v>
      </c>
      <c r="AS81" s="17">
        <v>5.50700896593323E-2</v>
      </c>
      <c r="AT81" s="17"/>
      <c r="AU81" s="17">
        <v>7.1221643999127796E-2</v>
      </c>
      <c r="AV81" s="17">
        <v>2.02511458123656E-2</v>
      </c>
      <c r="AW81" s="17"/>
      <c r="AX81" s="17">
        <v>0</v>
      </c>
      <c r="AY81" s="17">
        <v>6.08833848549694E-2</v>
      </c>
      <c r="AZ81" s="17"/>
      <c r="BA81" s="17">
        <v>4.6459727081965801E-2</v>
      </c>
      <c r="BB81" s="17">
        <v>0.103814813458508</v>
      </c>
      <c r="BC81" s="17"/>
      <c r="BD81" s="17">
        <v>5.4172167312076497E-2</v>
      </c>
      <c r="BE81" s="17"/>
      <c r="BF81" s="17">
        <v>0.15592281426142099</v>
      </c>
      <c r="BG81" s="17"/>
      <c r="BH81" s="17">
        <v>0</v>
      </c>
      <c r="BI81" s="17"/>
      <c r="BJ81" s="17" t="s">
        <v>88</v>
      </c>
      <c r="BK81" s="17"/>
      <c r="BL81" s="17">
        <v>0.113723520279882</v>
      </c>
      <c r="BM81" s="17">
        <v>6.0122895926673699E-2</v>
      </c>
      <c r="BN81" s="17">
        <v>0</v>
      </c>
      <c r="BO81" s="17">
        <v>2.5585501191369299E-2</v>
      </c>
      <c r="BP81" s="17"/>
      <c r="BQ81" s="17">
        <v>5.40536198678035E-2</v>
      </c>
      <c r="BR81" s="17">
        <v>6.8252169060690704E-2</v>
      </c>
      <c r="BS81" s="17">
        <v>0</v>
      </c>
      <c r="BT81" s="17">
        <v>0</v>
      </c>
      <c r="BU81" s="17">
        <v>0.16366313891471401</v>
      </c>
      <c r="BV81" s="17">
        <v>4.1030043335639699E-2</v>
      </c>
      <c r="BW81" s="17"/>
      <c r="BX81" s="17">
        <v>5.1746408747949203E-2</v>
      </c>
      <c r="BY81" s="17">
        <v>8.98141466284859E-2</v>
      </c>
      <c r="BZ81" s="17">
        <v>0</v>
      </c>
      <c r="CA81" s="17">
        <v>0</v>
      </c>
      <c r="CB81" s="17">
        <v>0.12300185209169399</v>
      </c>
      <c r="CC81" s="17">
        <v>7.2232923003045804E-2</v>
      </c>
    </row>
    <row r="82" spans="2:81" x14ac:dyDescent="0.35">
      <c r="B82" t="s">
        <v>59</v>
      </c>
      <c r="C82" s="17">
        <v>5.8215209530102098E-2</v>
      </c>
      <c r="D82" s="17">
        <v>5.8423213108284501E-2</v>
      </c>
      <c r="E82" s="17">
        <v>5.8082122112766303E-2</v>
      </c>
      <c r="F82" s="17"/>
      <c r="G82" s="17">
        <v>0</v>
      </c>
      <c r="H82" s="17">
        <v>0.10266753126054699</v>
      </c>
      <c r="I82" s="17">
        <v>9.6069233858050093E-2</v>
      </c>
      <c r="J82" s="17">
        <v>7.7882758625643297E-2</v>
      </c>
      <c r="K82" s="17">
        <v>0</v>
      </c>
      <c r="L82" s="17">
        <v>0</v>
      </c>
      <c r="M82" s="17"/>
      <c r="N82" s="17">
        <v>5.4984723894370799E-2</v>
      </c>
      <c r="O82" s="17">
        <v>0.122376612044794</v>
      </c>
      <c r="P82" s="17">
        <v>0</v>
      </c>
      <c r="Q82" s="17">
        <v>0</v>
      </c>
      <c r="R82" s="17"/>
      <c r="S82" s="17">
        <v>0</v>
      </c>
      <c r="T82" s="17">
        <v>0</v>
      </c>
      <c r="U82" s="17" t="s">
        <v>88</v>
      </c>
      <c r="V82" s="17" t="s">
        <v>88</v>
      </c>
      <c r="W82" s="17">
        <v>0</v>
      </c>
      <c r="X82" s="17">
        <v>0</v>
      </c>
      <c r="Y82" s="17" t="s">
        <v>88</v>
      </c>
      <c r="Z82" s="17">
        <v>0</v>
      </c>
      <c r="AA82" s="17">
        <v>0</v>
      </c>
      <c r="AB82" s="17">
        <v>0.262261885310554</v>
      </c>
      <c r="AC82" s="17" t="s">
        <v>88</v>
      </c>
      <c r="AD82" s="17">
        <v>5.7130575895639399E-2</v>
      </c>
      <c r="AE82" s="17"/>
      <c r="AF82" s="17">
        <v>0.14487950490059001</v>
      </c>
      <c r="AG82" s="17" t="s">
        <v>88</v>
      </c>
      <c r="AH82" s="17">
        <v>0</v>
      </c>
      <c r="AI82" s="17">
        <v>4.9066821999204202E-2</v>
      </c>
      <c r="AJ82" s="17"/>
      <c r="AK82" s="17">
        <v>0.12090907445207499</v>
      </c>
      <c r="AL82" s="17">
        <v>0</v>
      </c>
      <c r="AM82" s="17"/>
      <c r="AN82" s="17">
        <v>0.12063469957272201</v>
      </c>
      <c r="AO82" s="17">
        <v>2.8819021333660599E-2</v>
      </c>
      <c r="AP82" s="17">
        <v>0</v>
      </c>
      <c r="AQ82" s="17">
        <v>5.12624813924192E-2</v>
      </c>
      <c r="AR82" s="17">
        <v>7.5996379284333601E-2</v>
      </c>
      <c r="AS82" s="17">
        <v>5.50345299966086E-2</v>
      </c>
      <c r="AT82" s="17"/>
      <c r="AU82" s="17">
        <v>6.2982478557136207E-2</v>
      </c>
      <c r="AV82" s="17">
        <v>5.1344649245299898E-2</v>
      </c>
      <c r="AW82" s="17"/>
      <c r="AX82" s="17">
        <v>4.1153085055282299E-2</v>
      </c>
      <c r="AY82" s="17">
        <v>6.1787811706944397E-2</v>
      </c>
      <c r="AZ82" s="17"/>
      <c r="BA82" s="17">
        <v>6.24421602174614E-2</v>
      </c>
      <c r="BB82" s="17">
        <v>0</v>
      </c>
      <c r="BC82" s="17"/>
      <c r="BD82" s="17">
        <v>3.8750477278176799E-2</v>
      </c>
      <c r="BE82" s="17"/>
      <c r="BF82" s="17">
        <v>0</v>
      </c>
      <c r="BG82" s="17"/>
      <c r="BH82" s="17">
        <v>0</v>
      </c>
      <c r="BI82" s="17"/>
      <c r="BJ82" s="17" t="s">
        <v>88</v>
      </c>
      <c r="BK82" s="17"/>
      <c r="BL82" s="17">
        <v>8.1806597453167207E-2</v>
      </c>
      <c r="BM82" s="17">
        <v>9.6110856073756995E-2</v>
      </c>
      <c r="BN82" s="17">
        <v>0</v>
      </c>
      <c r="BO82" s="17">
        <v>5.39669317066757E-2</v>
      </c>
      <c r="BP82" s="17"/>
      <c r="BQ82" s="17">
        <v>0.217722653596018</v>
      </c>
      <c r="BR82" s="17">
        <v>8.0488466222944796E-2</v>
      </c>
      <c r="BS82" s="17">
        <v>0</v>
      </c>
      <c r="BT82" s="17">
        <v>0</v>
      </c>
      <c r="BU82" s="17">
        <v>0.13774510143346599</v>
      </c>
      <c r="BV82" s="17">
        <v>0</v>
      </c>
      <c r="BW82" s="17"/>
      <c r="BX82" s="17">
        <v>0.105414921989627</v>
      </c>
      <c r="BY82" s="17">
        <v>0.10591609038565999</v>
      </c>
      <c r="BZ82" s="17">
        <v>0</v>
      </c>
      <c r="CA82" s="17">
        <v>0.14330217119581701</v>
      </c>
      <c r="CB82" s="17">
        <v>0.10352302115935599</v>
      </c>
      <c r="CC82" s="17">
        <v>7.2279595126523502E-2</v>
      </c>
    </row>
    <row r="83" spans="2:81" x14ac:dyDescent="0.35">
      <c r="B83" t="s">
        <v>102</v>
      </c>
      <c r="C83" s="17">
        <v>0.14027130598109999</v>
      </c>
      <c r="D83" s="17">
        <v>8.7928991056115499E-2</v>
      </c>
      <c r="E83" s="17">
        <v>0.173761612117248</v>
      </c>
      <c r="F83" s="17"/>
      <c r="G83" s="17">
        <v>0.32339729493904601</v>
      </c>
      <c r="H83" s="17">
        <v>5.26848155684135E-2</v>
      </c>
      <c r="I83" s="17">
        <v>0.127175750730773</v>
      </c>
      <c r="J83" s="17">
        <v>0.128005173821781</v>
      </c>
      <c r="K83" s="17">
        <v>0.207805719946967</v>
      </c>
      <c r="L83" s="17">
        <v>8.5714332110908606E-2</v>
      </c>
      <c r="M83" s="17"/>
      <c r="N83" s="17">
        <v>0.20104014685118399</v>
      </c>
      <c r="O83" s="17">
        <v>7.9524281999496502E-2</v>
      </c>
      <c r="P83" s="17">
        <v>0.20898181705083199</v>
      </c>
      <c r="Q83" s="17">
        <v>9.4698570094976994E-2</v>
      </c>
      <c r="R83" s="17"/>
      <c r="S83" s="17">
        <v>0</v>
      </c>
      <c r="T83" s="17">
        <v>0</v>
      </c>
      <c r="U83" s="17" t="s">
        <v>88</v>
      </c>
      <c r="V83" s="17" t="s">
        <v>88</v>
      </c>
      <c r="W83" s="17">
        <v>0</v>
      </c>
      <c r="X83" s="17">
        <v>0.51143199251139404</v>
      </c>
      <c r="Y83" s="17" t="s">
        <v>88</v>
      </c>
      <c r="Z83" s="17">
        <v>0</v>
      </c>
      <c r="AA83" s="17">
        <v>0</v>
      </c>
      <c r="AB83" s="17">
        <v>0</v>
      </c>
      <c r="AC83" s="17" t="s">
        <v>88</v>
      </c>
      <c r="AD83" s="17">
        <v>0.149423956368996</v>
      </c>
      <c r="AE83" s="17"/>
      <c r="AF83" s="17">
        <v>0</v>
      </c>
      <c r="AG83" s="17" t="s">
        <v>88</v>
      </c>
      <c r="AH83" s="17">
        <v>0</v>
      </c>
      <c r="AI83" s="17">
        <v>0.16049355530332299</v>
      </c>
      <c r="AJ83" s="17"/>
      <c r="AK83" s="17">
        <v>0</v>
      </c>
      <c r="AL83" s="17">
        <v>0.41487217032475698</v>
      </c>
      <c r="AM83" s="17"/>
      <c r="AN83" s="17">
        <v>0.11805346119114001</v>
      </c>
      <c r="AO83" s="17">
        <v>0.111509579078612</v>
      </c>
      <c r="AP83" s="17">
        <v>0.187151854970874</v>
      </c>
      <c r="AQ83" s="17">
        <v>0.155547484640882</v>
      </c>
      <c r="AR83" s="17">
        <v>0.27142222741062</v>
      </c>
      <c r="AS83" s="17">
        <v>5.9301274919893399E-2</v>
      </c>
      <c r="AT83" s="17"/>
      <c r="AU83" s="17">
        <v>0.134265546479163</v>
      </c>
      <c r="AV83" s="17">
        <v>0.14892677150656</v>
      </c>
      <c r="AW83" s="17"/>
      <c r="AX83" s="17">
        <v>0.24239013535374801</v>
      </c>
      <c r="AY83" s="17">
        <v>0.118888860163657</v>
      </c>
      <c r="AZ83" s="17"/>
      <c r="BA83" s="17">
        <v>0.143242164823315</v>
      </c>
      <c r="BB83" s="17">
        <v>9.9355482074967499E-2</v>
      </c>
      <c r="BC83" s="17"/>
      <c r="BD83" s="17">
        <v>8.7669311441151906E-2</v>
      </c>
      <c r="BE83" s="17"/>
      <c r="BF83" s="17">
        <v>0</v>
      </c>
      <c r="BG83" s="17"/>
      <c r="BH83" s="17">
        <v>0</v>
      </c>
      <c r="BI83" s="17"/>
      <c r="BJ83" s="17" t="s">
        <v>88</v>
      </c>
      <c r="BK83" s="17"/>
      <c r="BL83" s="17">
        <v>0.160918836788147</v>
      </c>
      <c r="BM83" s="17">
        <v>6.0055308354276402E-2</v>
      </c>
      <c r="BN83" s="17">
        <v>0.172550573442282</v>
      </c>
      <c r="BO83" s="17">
        <v>0.16117252877149699</v>
      </c>
      <c r="BP83" s="17"/>
      <c r="BQ83" s="17">
        <v>0.22189908106502099</v>
      </c>
      <c r="BR83" s="17">
        <v>0</v>
      </c>
      <c r="BS83" s="17">
        <v>0</v>
      </c>
      <c r="BT83" s="17">
        <v>0</v>
      </c>
      <c r="BU83" s="17">
        <v>0</v>
      </c>
      <c r="BV83" s="17">
        <v>0.20186717426252501</v>
      </c>
      <c r="BW83" s="17"/>
      <c r="BX83" s="17">
        <v>0.25434963688261403</v>
      </c>
      <c r="BY83" s="17">
        <v>9.3781554363497194E-2</v>
      </c>
      <c r="BZ83" s="17">
        <v>0</v>
      </c>
      <c r="CA83" s="17">
        <v>0</v>
      </c>
      <c r="CB83" s="17">
        <v>0.12080427416776</v>
      </c>
      <c r="CC83" s="17">
        <v>0.201860638155797</v>
      </c>
    </row>
    <row r="84" spans="2:81" x14ac:dyDescent="0.35">
      <c r="B84" t="s">
        <v>103</v>
      </c>
      <c r="C84" s="17">
        <v>0.13814962284504601</v>
      </c>
      <c r="D84" s="17">
        <v>0.19499331861858599</v>
      </c>
      <c r="E84" s="17">
        <v>0.10177918764182201</v>
      </c>
      <c r="F84" s="17"/>
      <c r="G84" s="17">
        <v>0.33353128465204601</v>
      </c>
      <c r="H84" s="17">
        <v>6.6395328675646098E-2</v>
      </c>
      <c r="I84" s="17">
        <v>0.19672899922673401</v>
      </c>
      <c r="J84" s="17">
        <v>0.15165757786319101</v>
      </c>
      <c r="K84" s="17">
        <v>0.118433539300121</v>
      </c>
      <c r="L84" s="17">
        <v>0</v>
      </c>
      <c r="M84" s="17"/>
      <c r="N84" s="17">
        <v>0.102019166072173</v>
      </c>
      <c r="O84" s="17">
        <v>0.18669507870629401</v>
      </c>
      <c r="P84" s="17">
        <v>4.9878874101701699E-2</v>
      </c>
      <c r="Q84" s="17">
        <v>0.16371320116740501</v>
      </c>
      <c r="R84" s="17"/>
      <c r="S84" s="17">
        <v>0</v>
      </c>
      <c r="T84" s="17">
        <v>0</v>
      </c>
      <c r="U84" s="17" t="s">
        <v>88</v>
      </c>
      <c r="V84" s="17" t="s">
        <v>88</v>
      </c>
      <c r="W84" s="17">
        <v>0</v>
      </c>
      <c r="X84" s="17">
        <v>0</v>
      </c>
      <c r="Y84" s="17" t="s">
        <v>88</v>
      </c>
      <c r="Z84" s="17">
        <v>0</v>
      </c>
      <c r="AA84" s="17">
        <v>0</v>
      </c>
      <c r="AB84" s="17">
        <v>0</v>
      </c>
      <c r="AC84" s="17" t="s">
        <v>88</v>
      </c>
      <c r="AD84" s="17">
        <v>0.156238644373799</v>
      </c>
      <c r="AE84" s="17"/>
      <c r="AF84" s="17">
        <v>0.28247074462973099</v>
      </c>
      <c r="AG84" s="17" t="s">
        <v>88</v>
      </c>
      <c r="AH84" s="17">
        <v>1</v>
      </c>
      <c r="AI84" s="17">
        <v>0.114849642625149</v>
      </c>
      <c r="AJ84" s="17"/>
      <c r="AK84" s="17">
        <v>0.21459443723006499</v>
      </c>
      <c r="AL84" s="17">
        <v>0</v>
      </c>
      <c r="AM84" s="17"/>
      <c r="AN84" s="17">
        <v>0.14886894397289299</v>
      </c>
      <c r="AO84" s="17">
        <v>9.0428998210650896E-2</v>
      </c>
      <c r="AP84" s="17">
        <v>0.207369853854033</v>
      </c>
      <c r="AQ84" s="17">
        <v>0.15999611087198201</v>
      </c>
      <c r="AR84" s="17">
        <v>6.3561766938669106E-2</v>
      </c>
      <c r="AS84" s="17">
        <v>0.16819662999401599</v>
      </c>
      <c r="AT84" s="17"/>
      <c r="AU84" s="17">
        <v>9.9565992143962695E-2</v>
      </c>
      <c r="AV84" s="17">
        <v>0.19375612611454199</v>
      </c>
      <c r="AW84" s="17"/>
      <c r="AX84" s="17">
        <v>7.9255438119490998E-2</v>
      </c>
      <c r="AY84" s="17">
        <v>0.150481351690677</v>
      </c>
      <c r="AZ84" s="17"/>
      <c r="BA84" s="17">
        <v>0.138232628309997</v>
      </c>
      <c r="BB84" s="17">
        <v>0.13700643928515699</v>
      </c>
      <c r="BC84" s="17"/>
      <c r="BD84" s="17">
        <v>9.2057777050431805E-2</v>
      </c>
      <c r="BE84" s="17"/>
      <c r="BF84" s="17">
        <v>0.320436368827273</v>
      </c>
      <c r="BG84" s="17"/>
      <c r="BH84" s="17">
        <v>0</v>
      </c>
      <c r="BI84" s="17"/>
      <c r="BJ84" s="17" t="s">
        <v>88</v>
      </c>
      <c r="BK84" s="17"/>
      <c r="BL84" s="17">
        <v>0.13196201895318099</v>
      </c>
      <c r="BM84" s="17">
        <v>0.153946102409663</v>
      </c>
      <c r="BN84" s="17">
        <v>0.13548324387622501</v>
      </c>
      <c r="BO84" s="17">
        <v>0.132847823293332</v>
      </c>
      <c r="BP84" s="17"/>
      <c r="BQ84" s="17">
        <v>0</v>
      </c>
      <c r="BR84" s="17">
        <v>0.24033928883543801</v>
      </c>
      <c r="BS84" s="17">
        <v>0</v>
      </c>
      <c r="BT84" s="17">
        <v>0.61523769435264597</v>
      </c>
      <c r="BU84" s="17">
        <v>0.29228861996536298</v>
      </c>
      <c r="BV84" s="17">
        <v>0.16381422366984599</v>
      </c>
      <c r="BW84" s="17"/>
      <c r="BX84" s="17">
        <v>5.3488999365631E-2</v>
      </c>
      <c r="BY84" s="17">
        <v>0</v>
      </c>
      <c r="BZ84" s="17">
        <v>9.3663128167171802E-2</v>
      </c>
      <c r="CA84" s="17">
        <v>0.44719970424688699</v>
      </c>
      <c r="CB84" s="17">
        <v>0.21967097685814199</v>
      </c>
      <c r="CC84" s="17">
        <v>0.21982055330153999</v>
      </c>
    </row>
    <row r="85" spans="2:81" x14ac:dyDescent="0.35">
      <c r="B85" t="s">
        <v>104</v>
      </c>
      <c r="C85" s="17">
        <v>0.104836846514219</v>
      </c>
      <c r="D85" s="17">
        <v>5.22561170695965E-2</v>
      </c>
      <c r="E85" s="17">
        <v>0.138479697971708</v>
      </c>
      <c r="F85" s="17"/>
      <c r="G85" s="17">
        <v>0.165189721666614</v>
      </c>
      <c r="H85" s="17">
        <v>5.6732733711773002E-2</v>
      </c>
      <c r="I85" s="17">
        <v>0.148338140365572</v>
      </c>
      <c r="J85" s="17">
        <v>0.103156464622789</v>
      </c>
      <c r="K85" s="17">
        <v>8.5887441001652604E-2</v>
      </c>
      <c r="L85" s="17">
        <v>8.7946344610038599E-2</v>
      </c>
      <c r="M85" s="17"/>
      <c r="N85" s="17">
        <v>0.14998713919721701</v>
      </c>
      <c r="O85" s="17">
        <v>9.7625418459175203E-2</v>
      </c>
      <c r="P85" s="17">
        <v>0.102952411615354</v>
      </c>
      <c r="Q85" s="17">
        <v>6.77479614133705E-2</v>
      </c>
      <c r="R85" s="17"/>
      <c r="S85" s="17">
        <v>0</v>
      </c>
      <c r="T85" s="17">
        <v>0.50358613894146897</v>
      </c>
      <c r="U85" s="17" t="s">
        <v>88</v>
      </c>
      <c r="V85" s="17" t="s">
        <v>88</v>
      </c>
      <c r="W85" s="17">
        <v>0</v>
      </c>
      <c r="X85" s="17">
        <v>0</v>
      </c>
      <c r="Y85" s="17" t="s">
        <v>88</v>
      </c>
      <c r="Z85" s="17">
        <v>0</v>
      </c>
      <c r="AA85" s="17">
        <v>0</v>
      </c>
      <c r="AB85" s="17">
        <v>0</v>
      </c>
      <c r="AC85" s="17" t="s">
        <v>88</v>
      </c>
      <c r="AD85" s="17">
        <v>0.11125436426438801</v>
      </c>
      <c r="AE85" s="17"/>
      <c r="AF85" s="17">
        <v>0.156010992600808</v>
      </c>
      <c r="AG85" s="17" t="s">
        <v>88</v>
      </c>
      <c r="AH85" s="17">
        <v>0</v>
      </c>
      <c r="AI85" s="17">
        <v>0.103149306049989</v>
      </c>
      <c r="AJ85" s="17"/>
      <c r="AK85" s="17">
        <v>0.102527815197977</v>
      </c>
      <c r="AL85" s="17">
        <v>0</v>
      </c>
      <c r="AM85" s="17"/>
      <c r="AN85" s="17">
        <v>8.9469087700031896E-2</v>
      </c>
      <c r="AO85" s="17">
        <v>0.198418669912163</v>
      </c>
      <c r="AP85" s="17">
        <v>5.13712116684516E-2</v>
      </c>
      <c r="AQ85" s="17">
        <v>0</v>
      </c>
      <c r="AR85" s="17">
        <v>0.13454115783297099</v>
      </c>
      <c r="AS85" s="17">
        <v>0.10913585588414899</v>
      </c>
      <c r="AT85" s="17"/>
      <c r="AU85" s="17">
        <v>0.117672335609998</v>
      </c>
      <c r="AV85" s="17">
        <v>8.6338414578159606E-2</v>
      </c>
      <c r="AW85" s="17"/>
      <c r="AX85" s="17">
        <v>4.22133183940685E-2</v>
      </c>
      <c r="AY85" s="17">
        <v>0.11794945468993399</v>
      </c>
      <c r="AZ85" s="17"/>
      <c r="BA85" s="17">
        <v>9.6698337523219699E-2</v>
      </c>
      <c r="BB85" s="17">
        <v>0.21692355894984899</v>
      </c>
      <c r="BC85" s="17"/>
      <c r="BD85" s="17">
        <v>5.4561293488448903E-2</v>
      </c>
      <c r="BE85" s="17"/>
      <c r="BF85" s="17">
        <v>0</v>
      </c>
      <c r="BG85" s="17"/>
      <c r="BH85" s="17">
        <v>0</v>
      </c>
      <c r="BI85" s="17"/>
      <c r="BJ85" s="17" t="s">
        <v>88</v>
      </c>
      <c r="BK85" s="17"/>
      <c r="BL85" s="17">
        <v>5.2629134558571197E-2</v>
      </c>
      <c r="BM85" s="17">
        <v>9.4884862164981598E-2</v>
      </c>
      <c r="BN85" s="17">
        <v>0.17060852317224601</v>
      </c>
      <c r="BO85" s="17">
        <v>0.10580909103614</v>
      </c>
      <c r="BP85" s="17"/>
      <c r="BQ85" s="17">
        <v>0.107615978751104</v>
      </c>
      <c r="BR85" s="17">
        <v>0</v>
      </c>
      <c r="BS85" s="17">
        <v>0</v>
      </c>
      <c r="BT85" s="17">
        <v>0.18910669721294401</v>
      </c>
      <c r="BU85" s="17">
        <v>0.14322996339973099</v>
      </c>
      <c r="BV85" s="17">
        <v>3.8386661259907501E-2</v>
      </c>
      <c r="BW85" s="17"/>
      <c r="BX85" s="17">
        <v>0.103022525371741</v>
      </c>
      <c r="BY85" s="17">
        <v>0</v>
      </c>
      <c r="BZ85" s="17">
        <v>8.9700730425975497E-2</v>
      </c>
      <c r="CA85" s="17">
        <v>0.13745656327790101</v>
      </c>
      <c r="CB85" s="17">
        <v>0.10764519665221101</v>
      </c>
      <c r="CC85" s="17">
        <v>0</v>
      </c>
    </row>
    <row r="86" spans="2:81" x14ac:dyDescent="0.35">
      <c r="B86" t="s">
        <v>105</v>
      </c>
      <c r="C86" s="17">
        <v>0.38414911458568102</v>
      </c>
      <c r="D86" s="17">
        <v>0.42581289387444599</v>
      </c>
      <c r="E86" s="17">
        <v>0.35749128095395499</v>
      </c>
      <c r="F86" s="17"/>
      <c r="G86" s="17">
        <v>0.17788169874229501</v>
      </c>
      <c r="H86" s="17">
        <v>0.61980027002545002</v>
      </c>
      <c r="I86" s="17">
        <v>0.27515669143587002</v>
      </c>
      <c r="J86" s="17">
        <v>0.283334683603986</v>
      </c>
      <c r="K86" s="17">
        <v>0.43980702683062101</v>
      </c>
      <c r="L86" s="17">
        <v>0.58381065330503901</v>
      </c>
      <c r="M86" s="17"/>
      <c r="N86" s="17">
        <v>0.38848138622481798</v>
      </c>
      <c r="O86" s="17">
        <v>0.31745518835488301</v>
      </c>
      <c r="P86" s="17">
        <v>0.48086818252071001</v>
      </c>
      <c r="Q86" s="17">
        <v>0.43487852906056101</v>
      </c>
      <c r="R86" s="17"/>
      <c r="S86" s="17">
        <v>0.491881029750946</v>
      </c>
      <c r="T86" s="17">
        <v>0.49641386105853103</v>
      </c>
      <c r="U86" s="17" t="s">
        <v>88</v>
      </c>
      <c r="V86" s="17" t="s">
        <v>88</v>
      </c>
      <c r="W86" s="17">
        <v>1</v>
      </c>
      <c r="X86" s="17">
        <v>0.48856800748860701</v>
      </c>
      <c r="Y86" s="17" t="s">
        <v>88</v>
      </c>
      <c r="Z86" s="17">
        <v>1</v>
      </c>
      <c r="AA86" s="17">
        <v>0.76797337632860596</v>
      </c>
      <c r="AB86" s="17">
        <v>0.73773811468944595</v>
      </c>
      <c r="AC86" s="17" t="s">
        <v>88</v>
      </c>
      <c r="AD86" s="17">
        <v>0.34432427581895497</v>
      </c>
      <c r="AE86" s="17"/>
      <c r="AF86" s="17">
        <v>0</v>
      </c>
      <c r="AG86" s="17" t="s">
        <v>88</v>
      </c>
      <c r="AH86" s="17">
        <v>0</v>
      </c>
      <c r="AI86" s="17">
        <v>0.42125537097365701</v>
      </c>
      <c r="AJ86" s="17"/>
      <c r="AK86" s="17">
        <v>0.242259321604262</v>
      </c>
      <c r="AL86" s="17">
        <v>0.390448639935568</v>
      </c>
      <c r="AM86" s="17"/>
      <c r="AN86" s="17">
        <v>0.34393455144972401</v>
      </c>
      <c r="AO86" s="17">
        <v>0.425369894461116</v>
      </c>
      <c r="AP86" s="17">
        <v>0.36199346752964401</v>
      </c>
      <c r="AQ86" s="17">
        <v>0.48984001238909802</v>
      </c>
      <c r="AR86" s="17">
        <v>0.19806660056537001</v>
      </c>
      <c r="AS86" s="17">
        <v>0.44008794968871701</v>
      </c>
      <c r="AT86" s="17"/>
      <c r="AU86" s="17">
        <v>0.38378921538809802</v>
      </c>
      <c r="AV86" s="17">
        <v>0.38466779920771899</v>
      </c>
      <c r="AW86" s="17"/>
      <c r="AX86" s="17">
        <v>0.398855488690187</v>
      </c>
      <c r="AY86" s="17">
        <v>0.38106977799915198</v>
      </c>
      <c r="AZ86" s="17"/>
      <c r="BA86" s="17">
        <v>0.38742118463239</v>
      </c>
      <c r="BB86" s="17">
        <v>0.33908489277301102</v>
      </c>
      <c r="BC86" s="17"/>
      <c r="BD86" s="17">
        <v>0.56522103341626495</v>
      </c>
      <c r="BE86" s="17"/>
      <c r="BF86" s="17">
        <v>0.206926329001101</v>
      </c>
      <c r="BG86" s="17"/>
      <c r="BH86" s="17">
        <v>1</v>
      </c>
      <c r="BI86" s="17"/>
      <c r="BJ86" s="17" t="s">
        <v>88</v>
      </c>
      <c r="BK86" s="17"/>
      <c r="BL86" s="17">
        <v>0.218147254605427</v>
      </c>
      <c r="BM86" s="17">
        <v>0.47405730531780199</v>
      </c>
      <c r="BN86" s="17">
        <v>0.40795648087851399</v>
      </c>
      <c r="BO86" s="17">
        <v>0.44402218012560402</v>
      </c>
      <c r="BP86" s="17"/>
      <c r="BQ86" s="17">
        <v>0.39870866672005301</v>
      </c>
      <c r="BR86" s="17">
        <v>0.40359936174761002</v>
      </c>
      <c r="BS86" s="17">
        <v>0.39868766656133697</v>
      </c>
      <c r="BT86" s="17">
        <v>0</v>
      </c>
      <c r="BU86" s="17">
        <v>0.263073176286726</v>
      </c>
      <c r="BV86" s="17">
        <v>0.47592343071057103</v>
      </c>
      <c r="BW86" s="17"/>
      <c r="BX86" s="17">
        <v>0.43197750764243797</v>
      </c>
      <c r="BY86" s="17">
        <v>0.43327732728753499</v>
      </c>
      <c r="BZ86" s="17">
        <v>0.54955577366896302</v>
      </c>
      <c r="CA86" s="17">
        <v>0.12982477087584701</v>
      </c>
      <c r="CB86" s="17">
        <v>0.22656153076192101</v>
      </c>
      <c r="CC86" s="17">
        <v>0.29527554983400001</v>
      </c>
    </row>
    <row r="87" spans="2:81" x14ac:dyDescent="0.35">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row>
    <row r="88" spans="2:81" x14ac:dyDescent="0.35">
      <c r="B88" s="6" t="s">
        <v>115</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row>
    <row r="89" spans="2:81" x14ac:dyDescent="0.35">
      <c r="B89" s="24"/>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row>
    <row r="90" spans="2:81" x14ac:dyDescent="0.35">
      <c r="B90" t="s">
        <v>101</v>
      </c>
      <c r="C90" s="17">
        <v>0.17747260839603299</v>
      </c>
      <c r="D90" s="17">
        <v>0.152666871334799</v>
      </c>
      <c r="E90" s="17">
        <v>0.20152420099110199</v>
      </c>
      <c r="F90" s="17"/>
      <c r="G90" s="17">
        <v>0.122679263096175</v>
      </c>
      <c r="H90" s="17">
        <v>0.130044609548947</v>
      </c>
      <c r="I90" s="17">
        <v>0.15783954375515299</v>
      </c>
      <c r="J90" s="17">
        <v>0.197765961006898</v>
      </c>
      <c r="K90" s="17">
        <v>0.20840818540546099</v>
      </c>
      <c r="L90" s="17">
        <v>0.231175294533465</v>
      </c>
      <c r="M90" s="17"/>
      <c r="N90" s="17">
        <v>0.161250714601026</v>
      </c>
      <c r="O90" s="17">
        <v>0.19355617194682201</v>
      </c>
      <c r="P90" s="17">
        <v>0.14916750528281</v>
      </c>
      <c r="Q90" s="17">
        <v>0.20494573482637499</v>
      </c>
      <c r="R90" s="17"/>
      <c r="S90" s="17">
        <v>0.197829114275133</v>
      </c>
      <c r="T90" s="17">
        <v>0.23449634702240599</v>
      </c>
      <c r="U90" s="17">
        <v>0.19677187351560799</v>
      </c>
      <c r="V90" s="17">
        <v>0.21722561393039699</v>
      </c>
      <c r="W90" s="17">
        <v>0.116824031645741</v>
      </c>
      <c r="X90" s="17">
        <v>9.4509004419289999E-2</v>
      </c>
      <c r="Y90" s="17">
        <v>9.7457099565685296E-2</v>
      </c>
      <c r="Z90" s="17">
        <v>6.8654840758798699E-2</v>
      </c>
      <c r="AA90" s="17">
        <v>0.115171851673118</v>
      </c>
      <c r="AB90" s="17">
        <v>0.25414941192692297</v>
      </c>
      <c r="AC90" s="17">
        <v>0.24917701113732099</v>
      </c>
      <c r="AD90" s="17">
        <v>0.29246141875899501</v>
      </c>
      <c r="AE90" s="17"/>
      <c r="AF90" s="17">
        <v>0.14148840881342201</v>
      </c>
      <c r="AG90" s="17">
        <v>0.24584074637970399</v>
      </c>
      <c r="AH90" s="17">
        <v>0.24244528659482301</v>
      </c>
      <c r="AI90" s="17">
        <v>0.319453431414296</v>
      </c>
      <c r="AJ90" s="17"/>
      <c r="AK90" s="17">
        <v>0.38241018392981702</v>
      </c>
      <c r="AL90" s="17">
        <v>0.23456522541843</v>
      </c>
      <c r="AM90" s="17"/>
      <c r="AN90" s="17">
        <v>0.17253585175674599</v>
      </c>
      <c r="AO90" s="17">
        <v>0.17255270255112501</v>
      </c>
      <c r="AP90" s="17">
        <v>0.18108138885027</v>
      </c>
      <c r="AQ90" s="17">
        <v>0.19156609092296201</v>
      </c>
      <c r="AR90" s="17">
        <v>0.16778223613329701</v>
      </c>
      <c r="AS90" s="17">
        <v>0.19098129731963201</v>
      </c>
      <c r="AT90" s="17"/>
      <c r="AU90" s="17">
        <v>0.18286110615146201</v>
      </c>
      <c r="AV90" s="17">
        <v>0.16850395468829399</v>
      </c>
      <c r="AW90" s="17"/>
      <c r="AX90" s="17">
        <v>0.199252252271231</v>
      </c>
      <c r="AY90" s="17">
        <v>0.17224612573603301</v>
      </c>
      <c r="AZ90" s="17"/>
      <c r="BA90" s="17">
        <v>0.17419557425284701</v>
      </c>
      <c r="BB90" s="17">
        <v>0.18921027559588199</v>
      </c>
      <c r="BC90" s="17"/>
      <c r="BD90" s="17">
        <v>0.14781218634099499</v>
      </c>
      <c r="BE90" s="17"/>
      <c r="BF90" s="17">
        <v>0.13340452225757601</v>
      </c>
      <c r="BG90" s="17"/>
      <c r="BH90" s="17">
        <v>0.25143888702431</v>
      </c>
      <c r="BI90" s="17"/>
      <c r="BJ90" s="17">
        <v>0.252577158229155</v>
      </c>
      <c r="BK90" s="17"/>
      <c r="BL90" s="17">
        <v>0.29065089867184501</v>
      </c>
      <c r="BM90" s="17">
        <v>0.11461415738924099</v>
      </c>
      <c r="BN90" s="17">
        <v>0.19295322924654801</v>
      </c>
      <c r="BO90" s="17">
        <v>0.15415898135530401</v>
      </c>
      <c r="BP90" s="17"/>
      <c r="BQ90" s="17">
        <v>0.131981911359903</v>
      </c>
      <c r="BR90" s="17">
        <v>0.18652441507760101</v>
      </c>
      <c r="BS90" s="17">
        <v>0.154870832206492</v>
      </c>
      <c r="BT90" s="17">
        <v>0.14999232177484201</v>
      </c>
      <c r="BU90" s="17">
        <v>0.184357636695448</v>
      </c>
      <c r="BV90" s="17">
        <v>0.26164281218472102</v>
      </c>
      <c r="BW90" s="17"/>
      <c r="BX90" s="17">
        <v>0.131941866367107</v>
      </c>
      <c r="BY90" s="17">
        <v>0.19210204512595</v>
      </c>
      <c r="BZ90" s="17">
        <v>0.15193820596381299</v>
      </c>
      <c r="CA90" s="17">
        <v>0.14884458414026699</v>
      </c>
      <c r="CB90" s="17">
        <v>0.177624770489586</v>
      </c>
      <c r="CC90" s="17">
        <v>0.30138860364505099</v>
      </c>
    </row>
    <row r="91" spans="2:81" x14ac:dyDescent="0.35">
      <c r="B91" t="s">
        <v>58</v>
      </c>
      <c r="C91" s="17">
        <v>6.3458651384498299E-2</v>
      </c>
      <c r="D91" s="17">
        <v>6.5177931560393101E-2</v>
      </c>
      <c r="E91" s="17">
        <v>6.16263487393841E-2</v>
      </c>
      <c r="F91" s="17"/>
      <c r="G91" s="17">
        <v>3.8186685582886903E-2</v>
      </c>
      <c r="H91" s="17">
        <v>5.1844663797598903E-2</v>
      </c>
      <c r="I91" s="17">
        <v>6.0298317766942798E-2</v>
      </c>
      <c r="J91" s="17">
        <v>9.3732675123459105E-2</v>
      </c>
      <c r="K91" s="17">
        <v>7.1806628562466904E-2</v>
      </c>
      <c r="L91" s="17">
        <v>6.2079539968953497E-2</v>
      </c>
      <c r="M91" s="17"/>
      <c r="N91" s="17">
        <v>6.8802815846090395E-2</v>
      </c>
      <c r="O91" s="17">
        <v>7.4602428513376895E-2</v>
      </c>
      <c r="P91" s="17">
        <v>5.1607920435225302E-2</v>
      </c>
      <c r="Q91" s="17">
        <v>5.6551121456466798E-2</v>
      </c>
      <c r="R91" s="17"/>
      <c r="S91" s="17">
        <v>5.5298246197490603E-2</v>
      </c>
      <c r="T91" s="17">
        <v>8.0337943971981005E-2</v>
      </c>
      <c r="U91" s="17">
        <v>4.8022786814823797E-2</v>
      </c>
      <c r="V91" s="17">
        <v>8.3911587940603397E-2</v>
      </c>
      <c r="W91" s="17">
        <v>6.1844357266561102E-2</v>
      </c>
      <c r="X91" s="17">
        <v>7.6027885014062296E-2</v>
      </c>
      <c r="Y91" s="17">
        <v>4.3252353797854103E-2</v>
      </c>
      <c r="Z91" s="17">
        <v>2.9171259217188699E-2</v>
      </c>
      <c r="AA91" s="17">
        <v>3.5406561605649603E-2</v>
      </c>
      <c r="AB91" s="17">
        <v>8.9961768137166997E-2</v>
      </c>
      <c r="AC91" s="17">
        <v>8.4370026322917693E-2</v>
      </c>
      <c r="AD91" s="17">
        <v>6.23621495790877E-2</v>
      </c>
      <c r="AE91" s="17"/>
      <c r="AF91" s="17">
        <v>5.7836997575932698E-2</v>
      </c>
      <c r="AG91" s="17">
        <v>9.0501625444163E-2</v>
      </c>
      <c r="AH91" s="17">
        <v>4.75065428012467E-2</v>
      </c>
      <c r="AI91" s="17">
        <v>6.3319508973862501E-2</v>
      </c>
      <c r="AJ91" s="17"/>
      <c r="AK91" s="17">
        <v>0.102532437692347</v>
      </c>
      <c r="AL91" s="17">
        <v>8.1957355246776095E-2</v>
      </c>
      <c r="AM91" s="17"/>
      <c r="AN91" s="17">
        <v>4.9551015364134497E-2</v>
      </c>
      <c r="AO91" s="17">
        <v>6.3646836311389801E-2</v>
      </c>
      <c r="AP91" s="17">
        <v>7.3185147900132794E-2</v>
      </c>
      <c r="AQ91" s="17">
        <v>6.3227846834117696E-2</v>
      </c>
      <c r="AR91" s="17">
        <v>8.1276024280693304E-2</v>
      </c>
      <c r="AS91" s="17">
        <v>7.1080085009921801E-2</v>
      </c>
      <c r="AT91" s="17"/>
      <c r="AU91" s="17">
        <v>6.5086102487191697E-2</v>
      </c>
      <c r="AV91" s="17">
        <v>6.0521137401804197E-2</v>
      </c>
      <c r="AW91" s="17"/>
      <c r="AX91" s="17">
        <v>6.7838782985190901E-2</v>
      </c>
      <c r="AY91" s="17">
        <v>6.2407546876512898E-2</v>
      </c>
      <c r="AZ91" s="17"/>
      <c r="BA91" s="17">
        <v>6.5936919595137103E-2</v>
      </c>
      <c r="BB91" s="17">
        <v>4.6535793837354802E-2</v>
      </c>
      <c r="BC91" s="17"/>
      <c r="BD91" s="17">
        <v>4.20379706793894E-2</v>
      </c>
      <c r="BE91" s="17"/>
      <c r="BF91" s="17">
        <v>3.9848229234250798E-2</v>
      </c>
      <c r="BG91" s="17"/>
      <c r="BH91" s="17">
        <v>7.8402075667226304E-2</v>
      </c>
      <c r="BI91" s="17"/>
      <c r="BJ91" s="17">
        <v>5.38029869393001E-2</v>
      </c>
      <c r="BK91" s="17"/>
      <c r="BL91" s="17">
        <v>9.9348046737233894E-2</v>
      </c>
      <c r="BM91" s="17">
        <v>3.4165403721780403E-2</v>
      </c>
      <c r="BN91" s="17">
        <v>5.8212629178357803E-2</v>
      </c>
      <c r="BO91" s="17">
        <v>7.6181688531399103E-2</v>
      </c>
      <c r="BP91" s="17"/>
      <c r="BQ91" s="17">
        <v>5.29037762755553E-2</v>
      </c>
      <c r="BR91" s="17">
        <v>5.6640204399900598E-2</v>
      </c>
      <c r="BS91" s="17">
        <v>5.2515950146357897E-2</v>
      </c>
      <c r="BT91" s="17">
        <v>8.0563110721221506E-2</v>
      </c>
      <c r="BU91" s="17">
        <v>6.3865785247362999E-2</v>
      </c>
      <c r="BV91" s="17">
        <v>7.6777123991069507E-2</v>
      </c>
      <c r="BW91" s="17"/>
      <c r="BX91" s="17">
        <v>6.1685625145991498E-2</v>
      </c>
      <c r="BY91" s="17">
        <v>5.4015317256571799E-2</v>
      </c>
      <c r="BZ91" s="17">
        <v>4.6175229261042401E-2</v>
      </c>
      <c r="CA91" s="17">
        <v>5.4979798138230798E-2</v>
      </c>
      <c r="CB91" s="17">
        <v>0.100144432463995</v>
      </c>
      <c r="CC91" s="17">
        <v>6.8540454062395395E-2</v>
      </c>
    </row>
    <row r="92" spans="2:81" x14ac:dyDescent="0.35">
      <c r="B92" t="s">
        <v>59</v>
      </c>
      <c r="C92" s="17">
        <v>7.6457700587234098E-2</v>
      </c>
      <c r="D92" s="17">
        <v>7.5881358280756803E-2</v>
      </c>
      <c r="E92" s="17">
        <v>7.6945473698288899E-2</v>
      </c>
      <c r="F92" s="17"/>
      <c r="G92" s="17">
        <v>9.2518992908108694E-2</v>
      </c>
      <c r="H92" s="17">
        <v>7.96859382885238E-2</v>
      </c>
      <c r="I92" s="17">
        <v>7.8143476237158505E-2</v>
      </c>
      <c r="J92" s="17">
        <v>9.0130944492596898E-2</v>
      </c>
      <c r="K92" s="17">
        <v>7.4179370861923E-2</v>
      </c>
      <c r="L92" s="17">
        <v>5.2235364561062203E-2</v>
      </c>
      <c r="M92" s="17"/>
      <c r="N92" s="17">
        <v>8.5660741081804298E-2</v>
      </c>
      <c r="O92" s="17">
        <v>7.3916932931126902E-2</v>
      </c>
      <c r="P92" s="17">
        <v>7.1188106947344496E-2</v>
      </c>
      <c r="Q92" s="17">
        <v>7.3092787147350097E-2</v>
      </c>
      <c r="R92" s="17"/>
      <c r="S92" s="17">
        <v>8.2618421857249102E-2</v>
      </c>
      <c r="T92" s="17">
        <v>0.100594983443882</v>
      </c>
      <c r="U92" s="17">
        <v>5.48720039589526E-2</v>
      </c>
      <c r="V92" s="17">
        <v>8.9509067078226395E-2</v>
      </c>
      <c r="W92" s="17">
        <v>9.65819829886128E-2</v>
      </c>
      <c r="X92" s="17">
        <v>7.4554851367137506E-2</v>
      </c>
      <c r="Y92" s="17">
        <v>6.4001636775496806E-2</v>
      </c>
      <c r="Z92" s="17">
        <v>4.1952791567512401E-2</v>
      </c>
      <c r="AA92" s="17">
        <v>6.8669133425057302E-2</v>
      </c>
      <c r="AB92" s="17">
        <v>8.0034923521558707E-2</v>
      </c>
      <c r="AC92" s="17">
        <v>4.9723250342729799E-2</v>
      </c>
      <c r="AD92" s="17">
        <v>6.1888502013876301E-2</v>
      </c>
      <c r="AE92" s="17"/>
      <c r="AF92" s="17">
        <v>7.8258079442712597E-2</v>
      </c>
      <c r="AG92" s="17">
        <v>7.3070729132623399E-2</v>
      </c>
      <c r="AH92" s="17">
        <v>5.9221474172862498E-2</v>
      </c>
      <c r="AI92" s="17">
        <v>7.1629000981972904E-2</v>
      </c>
      <c r="AJ92" s="17"/>
      <c r="AK92" s="17">
        <v>7.3910146005894004E-2</v>
      </c>
      <c r="AL92" s="17">
        <v>8.4922764969413103E-2</v>
      </c>
      <c r="AM92" s="17"/>
      <c r="AN92" s="17">
        <v>7.0557107091232404E-2</v>
      </c>
      <c r="AO92" s="17">
        <v>6.4482371063201496E-2</v>
      </c>
      <c r="AP92" s="17">
        <v>0.111318711832547</v>
      </c>
      <c r="AQ92" s="17">
        <v>7.7745447355549099E-2</v>
      </c>
      <c r="AR92" s="17">
        <v>7.4750252759544805E-2</v>
      </c>
      <c r="AS92" s="17">
        <v>7.7207404807979704E-2</v>
      </c>
      <c r="AT92" s="17"/>
      <c r="AU92" s="17">
        <v>6.8720081546922093E-2</v>
      </c>
      <c r="AV92" s="17">
        <v>8.7327555841140006E-2</v>
      </c>
      <c r="AW92" s="17"/>
      <c r="AX92" s="17">
        <v>6.4577838252720995E-2</v>
      </c>
      <c r="AY92" s="17">
        <v>7.9308522889485894E-2</v>
      </c>
      <c r="AZ92" s="17"/>
      <c r="BA92" s="17">
        <v>7.2966222258363703E-2</v>
      </c>
      <c r="BB92" s="17">
        <v>9.3018844419940197E-2</v>
      </c>
      <c r="BC92" s="17"/>
      <c r="BD92" s="17">
        <v>5.8113250998312299E-2</v>
      </c>
      <c r="BE92" s="17"/>
      <c r="BF92" s="17">
        <v>5.5854219074648097E-2</v>
      </c>
      <c r="BG92" s="17"/>
      <c r="BH92" s="17">
        <v>6.3698819633175599E-2</v>
      </c>
      <c r="BI92" s="17"/>
      <c r="BJ92" s="17">
        <v>4.9627357624578601E-2</v>
      </c>
      <c r="BK92" s="17"/>
      <c r="BL92" s="17">
        <v>0.111941034489433</v>
      </c>
      <c r="BM92" s="17">
        <v>5.2052290650033403E-2</v>
      </c>
      <c r="BN92" s="17">
        <v>6.7370071954652805E-2</v>
      </c>
      <c r="BO92" s="17">
        <v>8.8591590553730504E-2</v>
      </c>
      <c r="BP92" s="17"/>
      <c r="BQ92" s="17">
        <v>8.4583240611372998E-2</v>
      </c>
      <c r="BR92" s="17">
        <v>6.9228871614851195E-2</v>
      </c>
      <c r="BS92" s="17">
        <v>8.0963518853761199E-2</v>
      </c>
      <c r="BT92" s="17">
        <v>6.11065536166817E-2</v>
      </c>
      <c r="BU92" s="17">
        <v>9.0867716538091003E-2</v>
      </c>
      <c r="BV92" s="17">
        <v>7.3396289905854201E-2</v>
      </c>
      <c r="BW92" s="17"/>
      <c r="BX92" s="17">
        <v>8.0080672759305804E-2</v>
      </c>
      <c r="BY92" s="17">
        <v>5.9228212224642897E-2</v>
      </c>
      <c r="BZ92" s="17">
        <v>7.4833684262610403E-2</v>
      </c>
      <c r="CA92" s="17">
        <v>7.3291047002896403E-2</v>
      </c>
      <c r="CB92" s="17">
        <v>9.80539225250186E-2</v>
      </c>
      <c r="CC92" s="17">
        <v>6.9575098035082897E-2</v>
      </c>
    </row>
    <row r="93" spans="2:81" x14ac:dyDescent="0.35">
      <c r="B93" t="s">
        <v>102</v>
      </c>
      <c r="C93" s="17">
        <v>0.168879803784213</v>
      </c>
      <c r="D93" s="17">
        <v>0.16039772277150299</v>
      </c>
      <c r="E93" s="17">
        <v>0.177511745387749</v>
      </c>
      <c r="F93" s="17"/>
      <c r="G93" s="17">
        <v>0.15350938123383101</v>
      </c>
      <c r="H93" s="17">
        <v>0.191542615030632</v>
      </c>
      <c r="I93" s="17">
        <v>0.22025379363407699</v>
      </c>
      <c r="J93" s="17">
        <v>0.151541819937446</v>
      </c>
      <c r="K93" s="17">
        <v>0.15763612621407699</v>
      </c>
      <c r="L93" s="17">
        <v>0.140428912779686</v>
      </c>
      <c r="M93" s="17"/>
      <c r="N93" s="17">
        <v>0.15544876404128399</v>
      </c>
      <c r="O93" s="17">
        <v>0.19190094872049299</v>
      </c>
      <c r="P93" s="17">
        <v>0.17586098650534099</v>
      </c>
      <c r="Q93" s="17">
        <v>0.15106168435051601</v>
      </c>
      <c r="R93" s="17"/>
      <c r="S93" s="17">
        <v>0.14782430618370301</v>
      </c>
      <c r="T93" s="17">
        <v>0.19679252072723799</v>
      </c>
      <c r="U93" s="17">
        <v>0.14214325165748101</v>
      </c>
      <c r="V93" s="17">
        <v>0.19054266882037901</v>
      </c>
      <c r="W93" s="17">
        <v>0.17480744244494401</v>
      </c>
      <c r="X93" s="17">
        <v>0.23088295660805899</v>
      </c>
      <c r="Y93" s="17">
        <v>0.14067368802032601</v>
      </c>
      <c r="Z93" s="17">
        <v>0.15145421667505299</v>
      </c>
      <c r="AA93" s="17">
        <v>0.134443397615893</v>
      </c>
      <c r="AB93" s="17">
        <v>0.19014597045704601</v>
      </c>
      <c r="AC93" s="17">
        <v>0.120763874815037</v>
      </c>
      <c r="AD93" s="17">
        <v>0.19376190855217401</v>
      </c>
      <c r="AE93" s="17"/>
      <c r="AF93" s="17">
        <v>0.16874262847364199</v>
      </c>
      <c r="AG93" s="17">
        <v>0.18614418111233799</v>
      </c>
      <c r="AH93" s="17">
        <v>0.11869295359467601</v>
      </c>
      <c r="AI93" s="17">
        <v>0.17848713410680001</v>
      </c>
      <c r="AJ93" s="17"/>
      <c r="AK93" s="17">
        <v>0.17837508893151299</v>
      </c>
      <c r="AL93" s="17">
        <v>0.1864432192788</v>
      </c>
      <c r="AM93" s="17"/>
      <c r="AN93" s="17">
        <v>0.15415500176124</v>
      </c>
      <c r="AO93" s="17">
        <v>0.19511275515927001</v>
      </c>
      <c r="AP93" s="17">
        <v>0.149294843098986</v>
      </c>
      <c r="AQ93" s="17">
        <v>0.187393123768544</v>
      </c>
      <c r="AR93" s="17">
        <v>0.140997652883744</v>
      </c>
      <c r="AS93" s="17">
        <v>0.14585487352225199</v>
      </c>
      <c r="AT93" s="17"/>
      <c r="AU93" s="17">
        <v>0.171189704432266</v>
      </c>
      <c r="AV93" s="17">
        <v>0.16469710184417599</v>
      </c>
      <c r="AW93" s="17"/>
      <c r="AX93" s="17">
        <v>0.14255382886222401</v>
      </c>
      <c r="AY93" s="17">
        <v>0.17519727399748999</v>
      </c>
      <c r="AZ93" s="17"/>
      <c r="BA93" s="17">
        <v>0.162600134771165</v>
      </c>
      <c r="BB93" s="17">
        <v>0.201387964865573</v>
      </c>
      <c r="BC93" s="17"/>
      <c r="BD93" s="17">
        <v>0.14207192686158501</v>
      </c>
      <c r="BE93" s="17"/>
      <c r="BF93" s="17">
        <v>0.13348362403519201</v>
      </c>
      <c r="BG93" s="17"/>
      <c r="BH93" s="17">
        <v>0.171588352114244</v>
      </c>
      <c r="BI93" s="17"/>
      <c r="BJ93" s="17">
        <v>8.3330916985264999E-2</v>
      </c>
      <c r="BK93" s="17"/>
      <c r="BL93" s="17">
        <v>0.178307989832901</v>
      </c>
      <c r="BM93" s="17">
        <v>0.14100340847312801</v>
      </c>
      <c r="BN93" s="17">
        <v>0.15831676415242901</v>
      </c>
      <c r="BO93" s="17">
        <v>0.20216039968782501</v>
      </c>
      <c r="BP93" s="17"/>
      <c r="BQ93" s="17">
        <v>0.17625320417486501</v>
      </c>
      <c r="BR93" s="17">
        <v>0.16174047014666099</v>
      </c>
      <c r="BS93" s="17">
        <v>0.16771889407165699</v>
      </c>
      <c r="BT93" s="17">
        <v>0.134639278342923</v>
      </c>
      <c r="BU93" s="17">
        <v>0.23248157863112401</v>
      </c>
      <c r="BV93" s="17">
        <v>0.15313645972788401</v>
      </c>
      <c r="BW93" s="17"/>
      <c r="BX93" s="17">
        <v>0.17738040542987701</v>
      </c>
      <c r="BY93" s="17">
        <v>0.17557404664153101</v>
      </c>
      <c r="BZ93" s="17">
        <v>0.15977617009761899</v>
      </c>
      <c r="CA93" s="17">
        <v>0.14454720446715799</v>
      </c>
      <c r="CB93" s="17">
        <v>0.204784336365335</v>
      </c>
      <c r="CC93" s="17">
        <v>0.14453955521293299</v>
      </c>
    </row>
    <row r="94" spans="2:81" x14ac:dyDescent="0.35">
      <c r="B94" t="s">
        <v>103</v>
      </c>
      <c r="C94" s="17">
        <v>0.17942367862852901</v>
      </c>
      <c r="D94" s="17">
        <v>0.199598626846762</v>
      </c>
      <c r="E94" s="17">
        <v>0.16014428731456701</v>
      </c>
      <c r="F94" s="17"/>
      <c r="G94" s="17">
        <v>0.19585117399478699</v>
      </c>
      <c r="H94" s="17">
        <v>0.221380474481159</v>
      </c>
      <c r="I94" s="17">
        <v>0.18295310953399899</v>
      </c>
      <c r="J94" s="17">
        <v>0.186584192577879</v>
      </c>
      <c r="K94" s="17">
        <v>0.14767678828009601</v>
      </c>
      <c r="L94" s="17">
        <v>0.14700059114522701</v>
      </c>
      <c r="M94" s="17"/>
      <c r="N94" s="17">
        <v>0.19239125165603599</v>
      </c>
      <c r="O94" s="17">
        <v>0.19679723033119301</v>
      </c>
      <c r="P94" s="17">
        <v>0.17448003451430599</v>
      </c>
      <c r="Q94" s="17">
        <v>0.150327834402123</v>
      </c>
      <c r="R94" s="17"/>
      <c r="S94" s="17">
        <v>0.20078243410855101</v>
      </c>
      <c r="T94" s="17">
        <v>0.16782746851830699</v>
      </c>
      <c r="U94" s="17">
        <v>0.20766582326126501</v>
      </c>
      <c r="V94" s="17">
        <v>0.17168543631956101</v>
      </c>
      <c r="W94" s="17">
        <v>0.217300849685784</v>
      </c>
      <c r="X94" s="17">
        <v>0.17122214953720999</v>
      </c>
      <c r="Y94" s="17">
        <v>0.15061924097405599</v>
      </c>
      <c r="Z94" s="17">
        <v>0.18189263285336399</v>
      </c>
      <c r="AA94" s="17">
        <v>0.19822472388371401</v>
      </c>
      <c r="AB94" s="17">
        <v>0.16423314788409399</v>
      </c>
      <c r="AC94" s="17">
        <v>0.13972995167301799</v>
      </c>
      <c r="AD94" s="17">
        <v>0.13043646985326701</v>
      </c>
      <c r="AE94" s="17"/>
      <c r="AF94" s="17">
        <v>0.18562687810739301</v>
      </c>
      <c r="AG94" s="17">
        <v>0.187668101052574</v>
      </c>
      <c r="AH94" s="17">
        <v>0.13632245055438399</v>
      </c>
      <c r="AI94" s="17">
        <v>0.12950272291849299</v>
      </c>
      <c r="AJ94" s="17"/>
      <c r="AK94" s="17">
        <v>0.15194099904365299</v>
      </c>
      <c r="AL94" s="17">
        <v>0.17135012695166699</v>
      </c>
      <c r="AM94" s="17"/>
      <c r="AN94" s="17">
        <v>0.20088686294178901</v>
      </c>
      <c r="AO94" s="17">
        <v>0.16558474743224799</v>
      </c>
      <c r="AP94" s="17">
        <v>0.16241642506639301</v>
      </c>
      <c r="AQ94" s="17">
        <v>0.167389824249085</v>
      </c>
      <c r="AR94" s="17">
        <v>0.197098062875004</v>
      </c>
      <c r="AS94" s="17">
        <v>0.19395687956409999</v>
      </c>
      <c r="AT94" s="17"/>
      <c r="AU94" s="17">
        <v>0.16605860385840199</v>
      </c>
      <c r="AV94" s="17">
        <v>0.19842257603953101</v>
      </c>
      <c r="AW94" s="17"/>
      <c r="AX94" s="17">
        <v>0.162706704689773</v>
      </c>
      <c r="AY94" s="17">
        <v>0.18343526738173499</v>
      </c>
      <c r="AZ94" s="17"/>
      <c r="BA94" s="17">
        <v>0.17413992940178299</v>
      </c>
      <c r="BB94" s="17">
        <v>0.21003127720294401</v>
      </c>
      <c r="BC94" s="17"/>
      <c r="BD94" s="17">
        <v>0.16698480594180901</v>
      </c>
      <c r="BE94" s="17"/>
      <c r="BF94" s="17">
        <v>0.178293666797151</v>
      </c>
      <c r="BG94" s="17"/>
      <c r="BH94" s="17">
        <v>0.17051794814632801</v>
      </c>
      <c r="BI94" s="17"/>
      <c r="BJ94" s="17">
        <v>0.14985983087428201</v>
      </c>
      <c r="BK94" s="17"/>
      <c r="BL94" s="17">
        <v>0.118348927994594</v>
      </c>
      <c r="BM94" s="17">
        <v>0.19353116730280101</v>
      </c>
      <c r="BN94" s="17">
        <v>0.18064899532794601</v>
      </c>
      <c r="BO94" s="17">
        <v>0.20174359541606801</v>
      </c>
      <c r="BP94" s="17"/>
      <c r="BQ94" s="17">
        <v>0.21559904988151901</v>
      </c>
      <c r="BR94" s="17">
        <v>0.19946926768772999</v>
      </c>
      <c r="BS94" s="17">
        <v>0.144957488035828</v>
      </c>
      <c r="BT94" s="17">
        <v>0.15608613999665399</v>
      </c>
      <c r="BU94" s="17">
        <v>0.11741899923082801</v>
      </c>
      <c r="BV94" s="17">
        <v>0.159222691086886</v>
      </c>
      <c r="BW94" s="17"/>
      <c r="BX94" s="17">
        <v>0.224453531204903</v>
      </c>
      <c r="BY94" s="17">
        <v>0.19288920533297199</v>
      </c>
      <c r="BZ94" s="17">
        <v>0.18165312761112201</v>
      </c>
      <c r="CA94" s="17">
        <v>0.15851785520391101</v>
      </c>
      <c r="CB94" s="17">
        <v>0.11875049410656301</v>
      </c>
      <c r="CC94" s="17">
        <v>0.169135698061957</v>
      </c>
    </row>
    <row r="95" spans="2:81" x14ac:dyDescent="0.35">
      <c r="B95" t="s">
        <v>104</v>
      </c>
      <c r="C95" s="17">
        <v>0.14338616861873699</v>
      </c>
      <c r="D95" s="17">
        <v>0.14739418276945301</v>
      </c>
      <c r="E95" s="17">
        <v>0.13911571659685301</v>
      </c>
      <c r="F95" s="17"/>
      <c r="G95" s="17">
        <v>0.14080071424614901</v>
      </c>
      <c r="H95" s="17">
        <v>0.160271728826761</v>
      </c>
      <c r="I95" s="17">
        <v>0.14367225252174201</v>
      </c>
      <c r="J95" s="17">
        <v>0.128179692970149</v>
      </c>
      <c r="K95" s="17">
        <v>0.14088622927998701</v>
      </c>
      <c r="L95" s="17">
        <v>0.14514769149914</v>
      </c>
      <c r="M95" s="17"/>
      <c r="N95" s="17">
        <v>0.15754220317415699</v>
      </c>
      <c r="O95" s="17">
        <v>0.124190370973202</v>
      </c>
      <c r="P95" s="17">
        <v>0.15329587587285601</v>
      </c>
      <c r="Q95" s="17">
        <v>0.140654319258223</v>
      </c>
      <c r="R95" s="17"/>
      <c r="S95" s="17">
        <v>0.12549969142080999</v>
      </c>
      <c r="T95" s="17">
        <v>9.6549452188292806E-2</v>
      </c>
      <c r="U95" s="17">
        <v>0.146333255453996</v>
      </c>
      <c r="V95" s="17">
        <v>0.118620588735892</v>
      </c>
      <c r="W95" s="17">
        <v>0.17571075785281801</v>
      </c>
      <c r="X95" s="17">
        <v>0.15689073052317301</v>
      </c>
      <c r="Y95" s="17">
        <v>0.17436196618937999</v>
      </c>
      <c r="Z95" s="17">
        <v>0.20019052550838701</v>
      </c>
      <c r="AA95" s="17">
        <v>0.20114334507058099</v>
      </c>
      <c r="AB95" s="17">
        <v>0.101737353492534</v>
      </c>
      <c r="AC95" s="17">
        <v>0.145932084507684</v>
      </c>
      <c r="AD95" s="17">
        <v>0.130876092834007</v>
      </c>
      <c r="AE95" s="17"/>
      <c r="AF95" s="17">
        <v>0.154419717018109</v>
      </c>
      <c r="AG95" s="17">
        <v>9.9288466215106896E-2</v>
      </c>
      <c r="AH95" s="17">
        <v>0.16902668345358299</v>
      </c>
      <c r="AI95" s="17">
        <v>0.104192972685571</v>
      </c>
      <c r="AJ95" s="17"/>
      <c r="AK95" s="17">
        <v>7.6224908271692093E-2</v>
      </c>
      <c r="AL95" s="17">
        <v>0.120145244475673</v>
      </c>
      <c r="AM95" s="17"/>
      <c r="AN95" s="17">
        <v>0.15833869725833599</v>
      </c>
      <c r="AO95" s="17">
        <v>0.148417794355965</v>
      </c>
      <c r="AP95" s="17">
        <v>0.13070724143030901</v>
      </c>
      <c r="AQ95" s="17">
        <v>0.13144325729128001</v>
      </c>
      <c r="AR95" s="17">
        <v>0.13742157247346401</v>
      </c>
      <c r="AS95" s="17">
        <v>0.129296996145225</v>
      </c>
      <c r="AT95" s="17"/>
      <c r="AU95" s="17">
        <v>0.15475794054980499</v>
      </c>
      <c r="AV95" s="17">
        <v>0.12844577492631801</v>
      </c>
      <c r="AW95" s="17"/>
      <c r="AX95" s="17">
        <v>0.130816290341499</v>
      </c>
      <c r="AY95" s="17">
        <v>0.14640257472853099</v>
      </c>
      <c r="AZ95" s="17"/>
      <c r="BA95" s="17">
        <v>0.14345669644776601</v>
      </c>
      <c r="BB95" s="17">
        <v>0.14692196116606401</v>
      </c>
      <c r="BC95" s="17"/>
      <c r="BD95" s="17">
        <v>0.17572412557634201</v>
      </c>
      <c r="BE95" s="17"/>
      <c r="BF95" s="17">
        <v>0.17525688870224801</v>
      </c>
      <c r="BG95" s="17"/>
      <c r="BH95" s="17">
        <v>0.12702565199913901</v>
      </c>
      <c r="BI95" s="17"/>
      <c r="BJ95" s="17">
        <v>0.15955878513711599</v>
      </c>
      <c r="BK95" s="17"/>
      <c r="BL95" s="17">
        <v>8.8447644555933999E-2</v>
      </c>
      <c r="BM95" s="17">
        <v>0.203330690818399</v>
      </c>
      <c r="BN95" s="17">
        <v>0.132712874392797</v>
      </c>
      <c r="BO95" s="17">
        <v>0.128535578366341</v>
      </c>
      <c r="BP95" s="17"/>
      <c r="BQ95" s="17">
        <v>0.168995431346706</v>
      </c>
      <c r="BR95" s="17">
        <v>0.134586043262827</v>
      </c>
      <c r="BS95" s="17">
        <v>0.13658923979122201</v>
      </c>
      <c r="BT95" s="17">
        <v>0.16415195558158799</v>
      </c>
      <c r="BU95" s="17">
        <v>0.117180145793468</v>
      </c>
      <c r="BV95" s="17">
        <v>0.113147441266422</v>
      </c>
      <c r="BW95" s="17"/>
      <c r="BX95" s="17">
        <v>0.17259939174067901</v>
      </c>
      <c r="BY95" s="17">
        <v>0.14105452252408501</v>
      </c>
      <c r="BZ95" s="17">
        <v>0.144698657255942</v>
      </c>
      <c r="CA95" s="17">
        <v>0.17119434931789701</v>
      </c>
      <c r="CB95" s="17">
        <v>0.114060386037035</v>
      </c>
      <c r="CC95" s="17">
        <v>6.8153816366364903E-2</v>
      </c>
    </row>
    <row r="96" spans="2:81" x14ac:dyDescent="0.35">
      <c r="B96" t="s">
        <v>105</v>
      </c>
      <c r="C96" s="17">
        <v>0.190921388600756</v>
      </c>
      <c r="D96" s="17">
        <v>0.19888330643633201</v>
      </c>
      <c r="E96" s="17">
        <v>0.183132227272056</v>
      </c>
      <c r="F96" s="17"/>
      <c r="G96" s="17">
        <v>0.25645378893806098</v>
      </c>
      <c r="H96" s="17">
        <v>0.16522997002637799</v>
      </c>
      <c r="I96" s="17">
        <v>0.15683950655092799</v>
      </c>
      <c r="J96" s="17">
        <v>0.152064713891573</v>
      </c>
      <c r="K96" s="17">
        <v>0.199406671395988</v>
      </c>
      <c r="L96" s="17">
        <v>0.22193260551246699</v>
      </c>
      <c r="M96" s="17"/>
      <c r="N96" s="17">
        <v>0.178903509599602</v>
      </c>
      <c r="O96" s="17">
        <v>0.14503591658378601</v>
      </c>
      <c r="P96" s="17">
        <v>0.224399570442116</v>
      </c>
      <c r="Q96" s="17">
        <v>0.22336651855894599</v>
      </c>
      <c r="R96" s="17"/>
      <c r="S96" s="17">
        <v>0.190147785957063</v>
      </c>
      <c r="T96" s="17">
        <v>0.123401284127894</v>
      </c>
      <c r="U96" s="17">
        <v>0.20419100533787299</v>
      </c>
      <c r="V96" s="17">
        <v>0.12850503717494</v>
      </c>
      <c r="W96" s="17">
        <v>0.15693057811553801</v>
      </c>
      <c r="X96" s="17">
        <v>0.195912422531068</v>
      </c>
      <c r="Y96" s="17">
        <v>0.32963401467720199</v>
      </c>
      <c r="Z96" s="17">
        <v>0.32668373341969598</v>
      </c>
      <c r="AA96" s="17">
        <v>0.24694098672598699</v>
      </c>
      <c r="AB96" s="17">
        <v>0.119737424580677</v>
      </c>
      <c r="AC96" s="17">
        <v>0.21030380120129299</v>
      </c>
      <c r="AD96" s="17">
        <v>0.128213458408593</v>
      </c>
      <c r="AE96" s="17"/>
      <c r="AF96" s="17">
        <v>0.21362729056878901</v>
      </c>
      <c r="AG96" s="17">
        <v>0.117486150663491</v>
      </c>
      <c r="AH96" s="17">
        <v>0.22678460882842499</v>
      </c>
      <c r="AI96" s="17">
        <v>0.13341522891900401</v>
      </c>
      <c r="AJ96" s="17"/>
      <c r="AK96" s="17">
        <v>3.4606236125084698E-2</v>
      </c>
      <c r="AL96" s="17">
        <v>0.12061606365924001</v>
      </c>
      <c r="AM96" s="17"/>
      <c r="AN96" s="17">
        <v>0.193975463826522</v>
      </c>
      <c r="AO96" s="17">
        <v>0.190202793126801</v>
      </c>
      <c r="AP96" s="17">
        <v>0.19199624182136099</v>
      </c>
      <c r="AQ96" s="17">
        <v>0.18123440957846201</v>
      </c>
      <c r="AR96" s="17">
        <v>0.20067419859425301</v>
      </c>
      <c r="AS96" s="17">
        <v>0.191622463630889</v>
      </c>
      <c r="AT96" s="17"/>
      <c r="AU96" s="17">
        <v>0.19132646097395101</v>
      </c>
      <c r="AV96" s="17">
        <v>0.192081899258738</v>
      </c>
      <c r="AW96" s="17"/>
      <c r="AX96" s="17">
        <v>0.23225430259736199</v>
      </c>
      <c r="AY96" s="17">
        <v>0.181002688390211</v>
      </c>
      <c r="AZ96" s="17"/>
      <c r="BA96" s="17">
        <v>0.20670452327293901</v>
      </c>
      <c r="BB96" s="17">
        <v>0.11289388291224201</v>
      </c>
      <c r="BC96" s="17"/>
      <c r="BD96" s="17">
        <v>0.26725573360156701</v>
      </c>
      <c r="BE96" s="17"/>
      <c r="BF96" s="17">
        <v>0.28385884989893401</v>
      </c>
      <c r="BG96" s="17"/>
      <c r="BH96" s="17">
        <v>0.13732826541557699</v>
      </c>
      <c r="BI96" s="17"/>
      <c r="BJ96" s="17">
        <v>0.25124296421030301</v>
      </c>
      <c r="BK96" s="17"/>
      <c r="BL96" s="17">
        <v>0.112955457718059</v>
      </c>
      <c r="BM96" s="17">
        <v>0.26130288164461701</v>
      </c>
      <c r="BN96" s="17">
        <v>0.20978543574726899</v>
      </c>
      <c r="BO96" s="17">
        <v>0.14862816608933199</v>
      </c>
      <c r="BP96" s="17"/>
      <c r="BQ96" s="17">
        <v>0.16968338635007901</v>
      </c>
      <c r="BR96" s="17">
        <v>0.19181072781042899</v>
      </c>
      <c r="BS96" s="17">
        <v>0.26238407689468202</v>
      </c>
      <c r="BT96" s="17">
        <v>0.25346063996608897</v>
      </c>
      <c r="BU96" s="17">
        <v>0.193828137863677</v>
      </c>
      <c r="BV96" s="17">
        <v>0.16267718183716301</v>
      </c>
      <c r="BW96" s="17"/>
      <c r="BX96" s="17">
        <v>0.15185850735213699</v>
      </c>
      <c r="BY96" s="17">
        <v>0.185136650894247</v>
      </c>
      <c r="BZ96" s="17">
        <v>0.240924925547851</v>
      </c>
      <c r="CA96" s="17">
        <v>0.24862516172964</v>
      </c>
      <c r="CB96" s="17">
        <v>0.18658165801246801</v>
      </c>
      <c r="CC96" s="17">
        <v>0.178666774616215</v>
      </c>
    </row>
    <row r="97" spans="2:81" x14ac:dyDescent="0.35">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row>
    <row r="98" spans="2:81" x14ac:dyDescent="0.35">
      <c r="B98" s="6" t="s">
        <v>116</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row>
    <row r="99" spans="2:81" x14ac:dyDescent="0.35">
      <c r="B99" s="24"/>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row>
    <row r="100" spans="2:81" x14ac:dyDescent="0.35">
      <c r="B100" t="s">
        <v>101</v>
      </c>
      <c r="C100" s="17">
        <v>0.163847277927297</v>
      </c>
      <c r="D100" s="17">
        <v>0.14745824342212399</v>
      </c>
      <c r="E100" s="17">
        <v>0.17916173239195701</v>
      </c>
      <c r="F100" s="17"/>
      <c r="G100" s="17">
        <v>9.6900329785313502E-2</v>
      </c>
      <c r="H100" s="17">
        <v>0.14127447379995201</v>
      </c>
      <c r="I100" s="17">
        <v>0.13376710121649299</v>
      </c>
      <c r="J100" s="17">
        <v>0.17671309428059701</v>
      </c>
      <c r="K100" s="17">
        <v>0.201269992763284</v>
      </c>
      <c r="L100" s="17">
        <v>0.21557169855299199</v>
      </c>
      <c r="M100" s="17"/>
      <c r="N100" s="17">
        <v>0.15704078420569401</v>
      </c>
      <c r="O100" s="17">
        <v>0.18091654950542899</v>
      </c>
      <c r="P100" s="17">
        <v>0.12855314407365401</v>
      </c>
      <c r="Q100" s="17">
        <v>0.18714820888337999</v>
      </c>
      <c r="R100" s="17"/>
      <c r="S100" s="17">
        <v>0.102885702488297</v>
      </c>
      <c r="T100" s="17">
        <v>0.21859454544715201</v>
      </c>
      <c r="U100" s="17">
        <v>0.19960546924988501</v>
      </c>
      <c r="V100" s="17">
        <v>0.17581568911936801</v>
      </c>
      <c r="W100" s="17">
        <v>0.17278695279485801</v>
      </c>
      <c r="X100" s="17">
        <v>0.14300421575576899</v>
      </c>
      <c r="Y100" s="17">
        <v>0.123501052800201</v>
      </c>
      <c r="Z100" s="17">
        <v>8.5494512299987904E-2</v>
      </c>
      <c r="AA100" s="17">
        <v>0.11198447109219101</v>
      </c>
      <c r="AB100" s="17">
        <v>0.22625828761695399</v>
      </c>
      <c r="AC100" s="17">
        <v>0.20918076810893299</v>
      </c>
      <c r="AD100" s="17">
        <v>0.260939770136209</v>
      </c>
      <c r="AE100" s="17"/>
      <c r="AF100" s="17">
        <v>0.145577045350927</v>
      </c>
      <c r="AG100" s="17">
        <v>0.20129438333455901</v>
      </c>
      <c r="AH100" s="17">
        <v>0.185250364045244</v>
      </c>
      <c r="AI100" s="17">
        <v>0.29600355496102498</v>
      </c>
      <c r="AJ100" s="17"/>
      <c r="AK100" s="17">
        <v>0.24772756217788799</v>
      </c>
      <c r="AL100" s="17">
        <v>0.20426683223897399</v>
      </c>
      <c r="AM100" s="17"/>
      <c r="AN100" s="17">
        <v>0.139747372593576</v>
      </c>
      <c r="AO100" s="17">
        <v>0.15871147454610099</v>
      </c>
      <c r="AP100" s="17">
        <v>0.17712016999918601</v>
      </c>
      <c r="AQ100" s="17">
        <v>0.186137429929605</v>
      </c>
      <c r="AR100" s="17">
        <v>0.17946218861091701</v>
      </c>
      <c r="AS100" s="17">
        <v>0.16038931252115701</v>
      </c>
      <c r="AT100" s="17"/>
      <c r="AU100" s="17">
        <v>0.17041471335324501</v>
      </c>
      <c r="AV100" s="17">
        <v>0.15365879791060699</v>
      </c>
      <c r="AW100" s="17"/>
      <c r="AX100" s="17">
        <v>0.182325936461813</v>
      </c>
      <c r="AY100" s="17">
        <v>0.15941293598102199</v>
      </c>
      <c r="AZ100" s="17"/>
      <c r="BA100" s="17">
        <v>0.16630572317144099</v>
      </c>
      <c r="BB100" s="17">
        <v>0.149926729453108</v>
      </c>
      <c r="BC100" s="17"/>
      <c r="BD100" s="17">
        <v>0.143454650665403</v>
      </c>
      <c r="BE100" s="17"/>
      <c r="BF100" s="17">
        <v>0.133970717134754</v>
      </c>
      <c r="BG100" s="17"/>
      <c r="BH100" s="17">
        <v>0.19969673279151801</v>
      </c>
      <c r="BI100" s="17"/>
      <c r="BJ100" s="17">
        <v>0.18196432181403099</v>
      </c>
      <c r="BK100" s="17"/>
      <c r="BL100" s="17">
        <v>0.27975279194923403</v>
      </c>
      <c r="BM100" s="17">
        <v>0.105249046392957</v>
      </c>
      <c r="BN100" s="17">
        <v>0.18382179012132299</v>
      </c>
      <c r="BO100" s="17">
        <v>0.12982753699789401</v>
      </c>
      <c r="BP100" s="17"/>
      <c r="BQ100" s="17">
        <v>0.13107452913959</v>
      </c>
      <c r="BR100" s="17">
        <v>0.15981784569773599</v>
      </c>
      <c r="BS100" s="17">
        <v>0.16334158975788601</v>
      </c>
      <c r="BT100" s="17">
        <v>0.16977341720330499</v>
      </c>
      <c r="BU100" s="17">
        <v>0.174403734049073</v>
      </c>
      <c r="BV100" s="17">
        <v>0.21707974635535399</v>
      </c>
      <c r="BW100" s="17"/>
      <c r="BX100" s="17">
        <v>0.124146807498273</v>
      </c>
      <c r="BY100" s="17">
        <v>0.18392828487572199</v>
      </c>
      <c r="BZ100" s="17">
        <v>0.154274163659709</v>
      </c>
      <c r="CA100" s="17">
        <v>0.13520196352609001</v>
      </c>
      <c r="CB100" s="17">
        <v>0.17311292362153299</v>
      </c>
      <c r="CC100" s="17">
        <v>0.241950503122209</v>
      </c>
    </row>
    <row r="101" spans="2:81" x14ac:dyDescent="0.35">
      <c r="B101" t="s">
        <v>58</v>
      </c>
      <c r="C101" s="17">
        <v>6.7282568502719298E-2</v>
      </c>
      <c r="D101" s="17">
        <v>6.9178409138851496E-2</v>
      </c>
      <c r="E101" s="17">
        <v>6.5296847493416604E-2</v>
      </c>
      <c r="F101" s="17"/>
      <c r="G101" s="17">
        <v>4.8828436645357201E-2</v>
      </c>
      <c r="H101" s="17">
        <v>6.5708341421263597E-2</v>
      </c>
      <c r="I101" s="17">
        <v>7.3594703430096498E-2</v>
      </c>
      <c r="J101" s="17">
        <v>9.0731814774625497E-2</v>
      </c>
      <c r="K101" s="17">
        <v>6.8300198442110105E-2</v>
      </c>
      <c r="L101" s="17">
        <v>5.5956159081096399E-2</v>
      </c>
      <c r="M101" s="17"/>
      <c r="N101" s="17">
        <v>7.8228972123783796E-2</v>
      </c>
      <c r="O101" s="17">
        <v>8.4837993011673205E-2</v>
      </c>
      <c r="P101" s="17">
        <v>4.9239017848440599E-2</v>
      </c>
      <c r="Q101" s="17">
        <v>5.3197185632347398E-2</v>
      </c>
      <c r="R101" s="17"/>
      <c r="S101" s="17">
        <v>5.8783338717639001E-2</v>
      </c>
      <c r="T101" s="17">
        <v>0.106480754022066</v>
      </c>
      <c r="U101" s="17">
        <v>5.1321729982666701E-2</v>
      </c>
      <c r="V101" s="17">
        <v>6.8619959991805396E-2</v>
      </c>
      <c r="W101" s="17">
        <v>8.4578922535037293E-2</v>
      </c>
      <c r="X101" s="17">
        <v>8.3716675193047693E-2</v>
      </c>
      <c r="Y101" s="17">
        <v>4.8044043100151999E-2</v>
      </c>
      <c r="Z101" s="17">
        <v>5.7993260425126397E-2</v>
      </c>
      <c r="AA101" s="17">
        <v>3.8900177861193597E-2</v>
      </c>
      <c r="AB101" s="17">
        <v>5.12908389757687E-2</v>
      </c>
      <c r="AC101" s="17">
        <v>9.4972808042557894E-2</v>
      </c>
      <c r="AD101" s="17">
        <v>5.55640235304335E-2</v>
      </c>
      <c r="AE101" s="17"/>
      <c r="AF101" s="17">
        <v>6.4546794655796394E-2</v>
      </c>
      <c r="AG101" s="17">
        <v>5.3681867330166201E-2</v>
      </c>
      <c r="AH101" s="17">
        <v>7.3658900923429402E-2</v>
      </c>
      <c r="AI101" s="17">
        <v>3.2101986291051397E-2</v>
      </c>
      <c r="AJ101" s="17"/>
      <c r="AK101" s="17">
        <v>0.121436471238865</v>
      </c>
      <c r="AL101" s="17">
        <v>5.8901229264214899E-2</v>
      </c>
      <c r="AM101" s="17"/>
      <c r="AN101" s="17">
        <v>5.5937546289633003E-2</v>
      </c>
      <c r="AO101" s="17">
        <v>6.7247439840001894E-2</v>
      </c>
      <c r="AP101" s="17">
        <v>7.7464592203674895E-2</v>
      </c>
      <c r="AQ101" s="17">
        <v>7.63349688231688E-2</v>
      </c>
      <c r="AR101" s="17">
        <v>5.5147712368108198E-2</v>
      </c>
      <c r="AS101" s="17">
        <v>9.4135507140735403E-2</v>
      </c>
      <c r="AT101" s="17"/>
      <c r="AU101" s="17">
        <v>6.0911386594362897E-2</v>
      </c>
      <c r="AV101" s="17">
        <v>7.5988301874360703E-2</v>
      </c>
      <c r="AW101" s="17"/>
      <c r="AX101" s="17">
        <v>6.9302810577123494E-2</v>
      </c>
      <c r="AY101" s="17">
        <v>6.6797769016034403E-2</v>
      </c>
      <c r="AZ101" s="17"/>
      <c r="BA101" s="17">
        <v>6.6791914209051798E-2</v>
      </c>
      <c r="BB101" s="17">
        <v>6.5699996313945394E-2</v>
      </c>
      <c r="BC101" s="17"/>
      <c r="BD101" s="17">
        <v>5.0149702153634103E-2</v>
      </c>
      <c r="BE101" s="17"/>
      <c r="BF101" s="17">
        <v>4.56555164281418E-2</v>
      </c>
      <c r="BG101" s="17"/>
      <c r="BH101" s="17">
        <v>4.9216775117940002E-2</v>
      </c>
      <c r="BI101" s="17"/>
      <c r="BJ101" s="17">
        <v>7.6185670508767497E-2</v>
      </c>
      <c r="BK101" s="17"/>
      <c r="BL101" s="17">
        <v>8.6956422547677797E-2</v>
      </c>
      <c r="BM101" s="17">
        <v>4.3172304359977202E-2</v>
      </c>
      <c r="BN101" s="17">
        <v>6.8732411111651903E-2</v>
      </c>
      <c r="BO101" s="17">
        <v>7.7758126978197298E-2</v>
      </c>
      <c r="BP101" s="17"/>
      <c r="BQ101" s="17">
        <v>6.9626827907684194E-2</v>
      </c>
      <c r="BR101" s="17">
        <v>5.9966023232842697E-2</v>
      </c>
      <c r="BS101" s="17">
        <v>4.90941054192401E-2</v>
      </c>
      <c r="BT101" s="17">
        <v>8.9424138143752496E-2</v>
      </c>
      <c r="BU101" s="17">
        <v>5.3771718294012699E-2</v>
      </c>
      <c r="BV101" s="17">
        <v>8.1298040604738497E-2</v>
      </c>
      <c r="BW101" s="17"/>
      <c r="BX101" s="17">
        <v>7.2285577418099906E-2</v>
      </c>
      <c r="BY101" s="17">
        <v>5.7684430786541001E-2</v>
      </c>
      <c r="BZ101" s="17">
        <v>5.1888534160273399E-2</v>
      </c>
      <c r="CA101" s="17">
        <v>6.9823208355780805E-2</v>
      </c>
      <c r="CB101" s="17">
        <v>7.9491282032203694E-2</v>
      </c>
      <c r="CC101" s="17">
        <v>9.5998950144810496E-2</v>
      </c>
    </row>
    <row r="102" spans="2:81" x14ac:dyDescent="0.35">
      <c r="B102" t="s">
        <v>59</v>
      </c>
      <c r="C102" s="17">
        <v>8.7630065700783799E-2</v>
      </c>
      <c r="D102" s="17">
        <v>9.1369975153055602E-2</v>
      </c>
      <c r="E102" s="17">
        <v>8.4413193419249799E-2</v>
      </c>
      <c r="F102" s="17"/>
      <c r="G102" s="17">
        <v>0.102288047440959</v>
      </c>
      <c r="H102" s="17">
        <v>0.111659933915225</v>
      </c>
      <c r="I102" s="17">
        <v>8.3626603128616306E-2</v>
      </c>
      <c r="J102" s="17">
        <v>9.6676910240121899E-2</v>
      </c>
      <c r="K102" s="17">
        <v>7.41649983992103E-2</v>
      </c>
      <c r="L102" s="17">
        <v>6.3304415688955201E-2</v>
      </c>
      <c r="M102" s="17"/>
      <c r="N102" s="17">
        <v>8.1256490732238798E-2</v>
      </c>
      <c r="O102" s="17">
        <v>8.4801403225984298E-2</v>
      </c>
      <c r="P102" s="17">
        <v>8.7153688247113101E-2</v>
      </c>
      <c r="Q102" s="17">
        <v>9.7193037422680997E-2</v>
      </c>
      <c r="R102" s="17"/>
      <c r="S102" s="17">
        <v>8.2822348528533193E-2</v>
      </c>
      <c r="T102" s="17">
        <v>0.103406198028876</v>
      </c>
      <c r="U102" s="17">
        <v>8.2800905419261897E-2</v>
      </c>
      <c r="V102" s="17">
        <v>0.113309051678293</v>
      </c>
      <c r="W102" s="17">
        <v>9.0485109250812601E-2</v>
      </c>
      <c r="X102" s="17">
        <v>8.0821307629391506E-2</v>
      </c>
      <c r="Y102" s="17">
        <v>6.1924806847519998E-2</v>
      </c>
      <c r="Z102" s="17">
        <v>4.9261504349432099E-2</v>
      </c>
      <c r="AA102" s="17">
        <v>7.2661003878793096E-2</v>
      </c>
      <c r="AB102" s="17">
        <v>0.10141787707910201</v>
      </c>
      <c r="AC102" s="17">
        <v>0.10193846258808401</v>
      </c>
      <c r="AD102" s="17">
        <v>0.100695740772642</v>
      </c>
      <c r="AE102" s="17"/>
      <c r="AF102" s="17">
        <v>8.45526747931135E-2</v>
      </c>
      <c r="AG102" s="17">
        <v>9.7918116551084802E-2</v>
      </c>
      <c r="AH102" s="17">
        <v>0.106097512732778</v>
      </c>
      <c r="AI102" s="17">
        <v>0.103206990414473</v>
      </c>
      <c r="AJ102" s="17"/>
      <c r="AK102" s="17">
        <v>9.0841265502903001E-2</v>
      </c>
      <c r="AL102" s="17">
        <v>7.8627225297368902E-2</v>
      </c>
      <c r="AM102" s="17"/>
      <c r="AN102" s="17">
        <v>7.8782464757338799E-2</v>
      </c>
      <c r="AO102" s="17">
        <v>9.0355947768948494E-2</v>
      </c>
      <c r="AP102" s="17">
        <v>7.6487198550354393E-2</v>
      </c>
      <c r="AQ102" s="17">
        <v>0.103389642860976</v>
      </c>
      <c r="AR102" s="17">
        <v>8.1615558225501206E-2</v>
      </c>
      <c r="AS102" s="17">
        <v>0.102458237695989</v>
      </c>
      <c r="AT102" s="17"/>
      <c r="AU102" s="17">
        <v>8.1658214780720106E-2</v>
      </c>
      <c r="AV102" s="17">
        <v>9.5617861745165497E-2</v>
      </c>
      <c r="AW102" s="17"/>
      <c r="AX102" s="17">
        <v>8.2265137728871701E-2</v>
      </c>
      <c r="AY102" s="17">
        <v>8.8917492766993803E-2</v>
      </c>
      <c r="AZ102" s="17"/>
      <c r="BA102" s="17">
        <v>8.9677836722894894E-2</v>
      </c>
      <c r="BB102" s="17">
        <v>7.6360482098284999E-2</v>
      </c>
      <c r="BC102" s="17"/>
      <c r="BD102" s="17">
        <v>6.7608003063568095E-2</v>
      </c>
      <c r="BE102" s="17"/>
      <c r="BF102" s="17">
        <v>6.9956705831157096E-2</v>
      </c>
      <c r="BG102" s="17"/>
      <c r="BH102" s="17">
        <v>8.5467310698449594E-2</v>
      </c>
      <c r="BI102" s="17"/>
      <c r="BJ102" s="17">
        <v>9.7668875594506793E-2</v>
      </c>
      <c r="BK102" s="17"/>
      <c r="BL102" s="17">
        <v>0.11888731453731299</v>
      </c>
      <c r="BM102" s="17">
        <v>6.7720558576783996E-2</v>
      </c>
      <c r="BN102" s="17">
        <v>6.4280882394007796E-2</v>
      </c>
      <c r="BO102" s="17">
        <v>0.112941315059416</v>
      </c>
      <c r="BP102" s="17"/>
      <c r="BQ102" s="17">
        <v>8.9673815175051796E-2</v>
      </c>
      <c r="BR102" s="17">
        <v>8.6584277279401503E-2</v>
      </c>
      <c r="BS102" s="17">
        <v>7.9392832403811106E-2</v>
      </c>
      <c r="BT102" s="17">
        <v>7.25657989252948E-2</v>
      </c>
      <c r="BU102" s="17">
        <v>0.11374063870347299</v>
      </c>
      <c r="BV102" s="17">
        <v>8.4230037706185507E-2</v>
      </c>
      <c r="BW102" s="17"/>
      <c r="BX102" s="17">
        <v>9.3712583072989103E-2</v>
      </c>
      <c r="BY102" s="17">
        <v>8.3060954113690105E-2</v>
      </c>
      <c r="BZ102" s="17">
        <v>6.7492516372733499E-2</v>
      </c>
      <c r="CA102" s="17">
        <v>9.1214621025769493E-2</v>
      </c>
      <c r="CB102" s="17">
        <v>0.12020275506232</v>
      </c>
      <c r="CC102" s="17">
        <v>9.9707378396909796E-2</v>
      </c>
    </row>
    <row r="103" spans="2:81" x14ac:dyDescent="0.35">
      <c r="B103" t="s">
        <v>102</v>
      </c>
      <c r="C103" s="17">
        <v>0.18442171506829599</v>
      </c>
      <c r="D103" s="17">
        <v>0.17700327783245801</v>
      </c>
      <c r="E103" s="17">
        <v>0.192576696433165</v>
      </c>
      <c r="F103" s="17"/>
      <c r="G103" s="17">
        <v>0.22027640374304899</v>
      </c>
      <c r="H103" s="17">
        <v>0.18556284082299501</v>
      </c>
      <c r="I103" s="17">
        <v>0.19300290015070201</v>
      </c>
      <c r="J103" s="17">
        <v>0.19076774304926999</v>
      </c>
      <c r="K103" s="17">
        <v>0.16454753403424799</v>
      </c>
      <c r="L103" s="17">
        <v>0.16090165874680001</v>
      </c>
      <c r="M103" s="17"/>
      <c r="N103" s="17">
        <v>0.17504321382703</v>
      </c>
      <c r="O103" s="17">
        <v>0.18395363992838501</v>
      </c>
      <c r="P103" s="17">
        <v>0.19244644991002099</v>
      </c>
      <c r="Q103" s="17">
        <v>0.18666148829590901</v>
      </c>
      <c r="R103" s="17"/>
      <c r="S103" s="17">
        <v>0.193096040817648</v>
      </c>
      <c r="T103" s="17">
        <v>0.16848984523690699</v>
      </c>
      <c r="U103" s="17">
        <v>0.18364535443146601</v>
      </c>
      <c r="V103" s="17">
        <v>0.17629696751565199</v>
      </c>
      <c r="W103" s="17">
        <v>0.24033854200052401</v>
      </c>
      <c r="X103" s="17">
        <v>0.18520119404551399</v>
      </c>
      <c r="Y103" s="17">
        <v>0.19916254514445</v>
      </c>
      <c r="Z103" s="17">
        <v>0.19651087330474101</v>
      </c>
      <c r="AA103" s="17">
        <v>0.16048393672022901</v>
      </c>
      <c r="AB103" s="17">
        <v>0.17771447389123399</v>
      </c>
      <c r="AC103" s="17">
        <v>0.182997765377343</v>
      </c>
      <c r="AD103" s="17">
        <v>0.16145214219911699</v>
      </c>
      <c r="AE103" s="17"/>
      <c r="AF103" s="17">
        <v>0.181069425601983</v>
      </c>
      <c r="AG103" s="17">
        <v>0.19807852930027001</v>
      </c>
      <c r="AH103" s="17">
        <v>0.1853221036662</v>
      </c>
      <c r="AI103" s="17">
        <v>0.18215369991522201</v>
      </c>
      <c r="AJ103" s="17"/>
      <c r="AK103" s="17">
        <v>0.20489474172407501</v>
      </c>
      <c r="AL103" s="17">
        <v>0.20133807173457599</v>
      </c>
      <c r="AM103" s="17"/>
      <c r="AN103" s="17">
        <v>0.17126152191195401</v>
      </c>
      <c r="AO103" s="17">
        <v>0.18427388144510601</v>
      </c>
      <c r="AP103" s="17">
        <v>0.18516372797483499</v>
      </c>
      <c r="AQ103" s="17">
        <v>0.208646699800212</v>
      </c>
      <c r="AR103" s="17">
        <v>0.18595879778152899</v>
      </c>
      <c r="AS103" s="17">
        <v>0.15874963512818399</v>
      </c>
      <c r="AT103" s="17"/>
      <c r="AU103" s="17">
        <v>0.17500366341506399</v>
      </c>
      <c r="AV103" s="17">
        <v>0.196080945362721</v>
      </c>
      <c r="AW103" s="17"/>
      <c r="AX103" s="17">
        <v>0.15645157229862899</v>
      </c>
      <c r="AY103" s="17">
        <v>0.191133737864493</v>
      </c>
      <c r="AZ103" s="17"/>
      <c r="BA103" s="17">
        <v>0.17706164274512301</v>
      </c>
      <c r="BB103" s="17">
        <v>0.221291934944399</v>
      </c>
      <c r="BC103" s="17"/>
      <c r="BD103" s="17">
        <v>0.15372650858835299</v>
      </c>
      <c r="BE103" s="17"/>
      <c r="BF103" s="17">
        <v>0.14848861187345799</v>
      </c>
      <c r="BG103" s="17"/>
      <c r="BH103" s="17">
        <v>0.154610730024486</v>
      </c>
      <c r="BI103" s="17"/>
      <c r="BJ103" s="17">
        <v>0.14881545967901899</v>
      </c>
      <c r="BK103" s="17"/>
      <c r="BL103" s="17">
        <v>0.169214142080783</v>
      </c>
      <c r="BM103" s="17">
        <v>0.156882140483322</v>
      </c>
      <c r="BN103" s="17">
        <v>0.176767817255093</v>
      </c>
      <c r="BO103" s="17">
        <v>0.22952052745042201</v>
      </c>
      <c r="BP103" s="17"/>
      <c r="BQ103" s="17">
        <v>0.202881556983837</v>
      </c>
      <c r="BR103" s="17">
        <v>0.16403941427677499</v>
      </c>
      <c r="BS103" s="17">
        <v>0.17981738933437399</v>
      </c>
      <c r="BT103" s="17">
        <v>0.178889650192678</v>
      </c>
      <c r="BU103" s="17">
        <v>0.19931309495182001</v>
      </c>
      <c r="BV103" s="17">
        <v>0.17362606072529699</v>
      </c>
      <c r="BW103" s="17"/>
      <c r="BX103" s="17">
        <v>0.191225042096732</v>
      </c>
      <c r="BY103" s="17">
        <v>0.167979837283869</v>
      </c>
      <c r="BZ103" s="17">
        <v>0.17592167458636099</v>
      </c>
      <c r="CA103" s="17">
        <v>0.19379242473220901</v>
      </c>
      <c r="CB103" s="17">
        <v>0.192472371632192</v>
      </c>
      <c r="CC103" s="17">
        <v>0.16904377937455201</v>
      </c>
    </row>
    <row r="104" spans="2:81" x14ac:dyDescent="0.35">
      <c r="B104" t="s">
        <v>103</v>
      </c>
      <c r="C104" s="17">
        <v>0.18217778204528201</v>
      </c>
      <c r="D104" s="17">
        <v>0.18530138363194301</v>
      </c>
      <c r="E104" s="17">
        <v>0.17954635773619301</v>
      </c>
      <c r="F104" s="17"/>
      <c r="G104" s="17">
        <v>0.214829474659959</v>
      </c>
      <c r="H104" s="17">
        <v>0.21404846767945299</v>
      </c>
      <c r="I104" s="17">
        <v>0.21379984999995999</v>
      </c>
      <c r="J104" s="17">
        <v>0.16357352600674599</v>
      </c>
      <c r="K104" s="17">
        <v>0.15914133775268999</v>
      </c>
      <c r="L104" s="17">
        <v>0.139392951495492</v>
      </c>
      <c r="M104" s="17"/>
      <c r="N104" s="17">
        <v>0.184951553500003</v>
      </c>
      <c r="O104" s="17">
        <v>0.18934276869635699</v>
      </c>
      <c r="P104" s="17">
        <v>0.191676520926123</v>
      </c>
      <c r="Q104" s="17">
        <v>0.164393831083471</v>
      </c>
      <c r="R104" s="17"/>
      <c r="S104" s="17">
        <v>0.18684131741472401</v>
      </c>
      <c r="T104" s="17">
        <v>0.159397511555701</v>
      </c>
      <c r="U104" s="17">
        <v>0.17479532212858001</v>
      </c>
      <c r="V104" s="17">
        <v>0.1746587283438</v>
      </c>
      <c r="W104" s="17">
        <v>0.176103088692839</v>
      </c>
      <c r="X104" s="17">
        <v>0.197533298415658</v>
      </c>
      <c r="Y104" s="17">
        <v>0.20643235705472501</v>
      </c>
      <c r="Z104" s="17">
        <v>0.19318867863380601</v>
      </c>
      <c r="AA104" s="17">
        <v>0.19603818943770099</v>
      </c>
      <c r="AB104" s="17">
        <v>0.17857552164120399</v>
      </c>
      <c r="AC104" s="17">
        <v>0.15925630884387099</v>
      </c>
      <c r="AD104" s="17">
        <v>0.18830362490702601</v>
      </c>
      <c r="AE104" s="17"/>
      <c r="AF104" s="17">
        <v>0.18546887983295701</v>
      </c>
      <c r="AG104" s="17">
        <v>0.17797838353186299</v>
      </c>
      <c r="AH104" s="17">
        <v>0.15114885505794601</v>
      </c>
      <c r="AI104" s="17">
        <v>0.14465227048503401</v>
      </c>
      <c r="AJ104" s="17"/>
      <c r="AK104" s="17">
        <v>0.186632215315225</v>
      </c>
      <c r="AL104" s="17">
        <v>0.16887706316308701</v>
      </c>
      <c r="AM104" s="17"/>
      <c r="AN104" s="17">
        <v>0.21222425361321701</v>
      </c>
      <c r="AO104" s="17">
        <v>0.17412906201199399</v>
      </c>
      <c r="AP104" s="17">
        <v>0.19262922106584399</v>
      </c>
      <c r="AQ104" s="17">
        <v>0.16686813785430901</v>
      </c>
      <c r="AR104" s="17">
        <v>0.16874459223118299</v>
      </c>
      <c r="AS104" s="17">
        <v>0.13135110119458601</v>
      </c>
      <c r="AT104" s="17"/>
      <c r="AU104" s="17">
        <v>0.177478970255185</v>
      </c>
      <c r="AV104" s="17">
        <v>0.18871731926603</v>
      </c>
      <c r="AW104" s="17"/>
      <c r="AX104" s="17">
        <v>0.179327925095565</v>
      </c>
      <c r="AY104" s="17">
        <v>0.18286166503329301</v>
      </c>
      <c r="AZ104" s="17"/>
      <c r="BA104" s="17">
        <v>0.174326887775651</v>
      </c>
      <c r="BB104" s="17">
        <v>0.22756841307880499</v>
      </c>
      <c r="BC104" s="17"/>
      <c r="BD104" s="17">
        <v>0.17405199598693299</v>
      </c>
      <c r="BE104" s="17"/>
      <c r="BF104" s="17">
        <v>0.17235065499687899</v>
      </c>
      <c r="BG104" s="17"/>
      <c r="BH104" s="17">
        <v>0.198533964209759</v>
      </c>
      <c r="BI104" s="17"/>
      <c r="BJ104" s="17">
        <v>0.158958972241729</v>
      </c>
      <c r="BK104" s="17"/>
      <c r="BL104" s="17">
        <v>0.16010595364952099</v>
      </c>
      <c r="BM104" s="17">
        <v>0.20024445757325601</v>
      </c>
      <c r="BN104" s="17">
        <v>0.17091906933698001</v>
      </c>
      <c r="BO104" s="17">
        <v>0.18960957636748499</v>
      </c>
      <c r="BP104" s="17"/>
      <c r="BQ104" s="17">
        <v>0.190755410330196</v>
      </c>
      <c r="BR104" s="17">
        <v>0.174717237292626</v>
      </c>
      <c r="BS104" s="17">
        <v>0.17170063785465201</v>
      </c>
      <c r="BT104" s="17">
        <v>0.17786433299413601</v>
      </c>
      <c r="BU104" s="17">
        <v>0.19849237826253999</v>
      </c>
      <c r="BV104" s="17">
        <v>0.178414031359141</v>
      </c>
      <c r="BW104" s="17"/>
      <c r="BX104" s="17">
        <v>0.21189447745891599</v>
      </c>
      <c r="BY104" s="17">
        <v>0.18604407826448299</v>
      </c>
      <c r="BZ104" s="17">
        <v>0.17518873564833001</v>
      </c>
      <c r="CA104" s="17">
        <v>0.16061188857948799</v>
      </c>
      <c r="CB104" s="17">
        <v>0.17742834733325</v>
      </c>
      <c r="CC104" s="17">
        <v>0.14691778817290799</v>
      </c>
    </row>
    <row r="105" spans="2:81" x14ac:dyDescent="0.35">
      <c r="B105" t="s">
        <v>104</v>
      </c>
      <c r="C105" s="17">
        <v>0.148221518993535</v>
      </c>
      <c r="D105" s="17">
        <v>0.155322611377706</v>
      </c>
      <c r="E105" s="17">
        <v>0.140555646108288</v>
      </c>
      <c r="F105" s="17"/>
      <c r="G105" s="17">
        <v>0.13077540923198699</v>
      </c>
      <c r="H105" s="17">
        <v>0.14805715980060399</v>
      </c>
      <c r="I105" s="17">
        <v>0.173121227243802</v>
      </c>
      <c r="J105" s="17">
        <v>0.12721448871125199</v>
      </c>
      <c r="K105" s="17">
        <v>0.132804356916846</v>
      </c>
      <c r="L105" s="17">
        <v>0.16704892191300599</v>
      </c>
      <c r="M105" s="17"/>
      <c r="N105" s="17">
        <v>0.17121428032779901</v>
      </c>
      <c r="O105" s="17">
        <v>0.13057192062841999</v>
      </c>
      <c r="P105" s="17">
        <v>0.16510473920312899</v>
      </c>
      <c r="Q105" s="17">
        <v>0.12831009226809201</v>
      </c>
      <c r="R105" s="17"/>
      <c r="S105" s="17">
        <v>0.16064114053084799</v>
      </c>
      <c r="T105" s="17">
        <v>0.12098649921438399</v>
      </c>
      <c r="U105" s="17">
        <v>0.13181362068896499</v>
      </c>
      <c r="V105" s="17">
        <v>0.135183151081046</v>
      </c>
      <c r="W105" s="17">
        <v>0.13309567099647701</v>
      </c>
      <c r="X105" s="17">
        <v>0.17180195916014801</v>
      </c>
      <c r="Y105" s="17">
        <v>0.14356523737941301</v>
      </c>
      <c r="Z105" s="17">
        <v>0.21279190970610701</v>
      </c>
      <c r="AA105" s="17">
        <v>0.19873154542743501</v>
      </c>
      <c r="AB105" s="17">
        <v>0.130728028761466</v>
      </c>
      <c r="AC105" s="17">
        <v>0.110254408881778</v>
      </c>
      <c r="AD105" s="17">
        <v>0.112574461914049</v>
      </c>
      <c r="AE105" s="17"/>
      <c r="AF105" s="17">
        <v>0.15747383481073199</v>
      </c>
      <c r="AG105" s="17">
        <v>0.134399959498403</v>
      </c>
      <c r="AH105" s="17">
        <v>0.12772956340380201</v>
      </c>
      <c r="AI105" s="17">
        <v>0.13693928385240101</v>
      </c>
      <c r="AJ105" s="17"/>
      <c r="AK105" s="17">
        <v>8.3494314560571298E-2</v>
      </c>
      <c r="AL105" s="17">
        <v>0.15174021692925399</v>
      </c>
      <c r="AM105" s="17"/>
      <c r="AN105" s="17">
        <v>0.15496470058134501</v>
      </c>
      <c r="AO105" s="17">
        <v>0.15668413436600501</v>
      </c>
      <c r="AP105" s="17">
        <v>0.14119206170982099</v>
      </c>
      <c r="AQ105" s="17">
        <v>0.119164456641064</v>
      </c>
      <c r="AR105" s="17">
        <v>0.158390329904882</v>
      </c>
      <c r="AS105" s="17">
        <v>0.17141997009718499</v>
      </c>
      <c r="AT105" s="17"/>
      <c r="AU105" s="17">
        <v>0.155825008096908</v>
      </c>
      <c r="AV105" s="17">
        <v>0.13903103933088601</v>
      </c>
      <c r="AW105" s="17"/>
      <c r="AX105" s="17">
        <v>0.132503560629086</v>
      </c>
      <c r="AY105" s="17">
        <v>0.15199337299230201</v>
      </c>
      <c r="AZ105" s="17"/>
      <c r="BA105" s="17">
        <v>0.14871242156358899</v>
      </c>
      <c r="BB105" s="17">
        <v>0.14972362001912601</v>
      </c>
      <c r="BC105" s="17"/>
      <c r="BD105" s="17">
        <v>0.18019545630806</v>
      </c>
      <c r="BE105" s="17"/>
      <c r="BF105" s="17">
        <v>0.19197207548576001</v>
      </c>
      <c r="BG105" s="17"/>
      <c r="BH105" s="17">
        <v>0.15333527207741299</v>
      </c>
      <c r="BI105" s="17"/>
      <c r="BJ105" s="17">
        <v>0.14363057950869201</v>
      </c>
      <c r="BK105" s="17"/>
      <c r="BL105" s="17">
        <v>9.1724389511168403E-2</v>
      </c>
      <c r="BM105" s="17">
        <v>0.198095234241255</v>
      </c>
      <c r="BN105" s="17">
        <v>0.15376875085906899</v>
      </c>
      <c r="BO105" s="17">
        <v>0.12728834559114499</v>
      </c>
      <c r="BP105" s="17"/>
      <c r="BQ105" s="17">
        <v>0.162434208367391</v>
      </c>
      <c r="BR105" s="17">
        <v>0.16865649003401201</v>
      </c>
      <c r="BS105" s="17">
        <v>0.153719273419404</v>
      </c>
      <c r="BT105" s="17">
        <v>0.13440057130108199</v>
      </c>
      <c r="BU105" s="17">
        <v>0.10442893823903</v>
      </c>
      <c r="BV105" s="17">
        <v>0.120920455935173</v>
      </c>
      <c r="BW105" s="17"/>
      <c r="BX105" s="17">
        <v>0.16184508752448101</v>
      </c>
      <c r="BY105" s="17">
        <v>0.17163675949196699</v>
      </c>
      <c r="BZ105" s="17">
        <v>0.15757871632260601</v>
      </c>
      <c r="CA105" s="17">
        <v>0.15395092013089801</v>
      </c>
      <c r="CB105" s="17">
        <v>0.109298956578532</v>
      </c>
      <c r="CC105" s="17">
        <v>9.2064457790471205E-2</v>
      </c>
    </row>
    <row r="106" spans="2:81" x14ac:dyDescent="0.35">
      <c r="B106" t="s">
        <v>105</v>
      </c>
      <c r="C106" s="17">
        <v>0.16641907176208701</v>
      </c>
      <c r="D106" s="17">
        <v>0.174366099443862</v>
      </c>
      <c r="E106" s="17">
        <v>0.158449526417731</v>
      </c>
      <c r="F106" s="17"/>
      <c r="G106" s="17">
        <v>0.18610189849337599</v>
      </c>
      <c r="H106" s="17">
        <v>0.13368878256050701</v>
      </c>
      <c r="I106" s="17">
        <v>0.12908761483032999</v>
      </c>
      <c r="J106" s="17">
        <v>0.15432242293738799</v>
      </c>
      <c r="K106" s="17">
        <v>0.19977158169161099</v>
      </c>
      <c r="L106" s="17">
        <v>0.197824194521658</v>
      </c>
      <c r="M106" s="17"/>
      <c r="N106" s="17">
        <v>0.15226470528345101</v>
      </c>
      <c r="O106" s="17">
        <v>0.14557572500375199</v>
      </c>
      <c r="P106" s="17">
        <v>0.18582643979152</v>
      </c>
      <c r="Q106" s="17">
        <v>0.183096156414119</v>
      </c>
      <c r="R106" s="17"/>
      <c r="S106" s="17">
        <v>0.21493011150231101</v>
      </c>
      <c r="T106" s="17">
        <v>0.122644646494913</v>
      </c>
      <c r="U106" s="17">
        <v>0.176017598099175</v>
      </c>
      <c r="V106" s="17">
        <v>0.15611645227003601</v>
      </c>
      <c r="W106" s="17">
        <v>0.10261171372945201</v>
      </c>
      <c r="X106" s="17">
        <v>0.13792134980047199</v>
      </c>
      <c r="Y106" s="17">
        <v>0.217369957673539</v>
      </c>
      <c r="Z106" s="17">
        <v>0.20475926128079999</v>
      </c>
      <c r="AA106" s="17">
        <v>0.22120067558245801</v>
      </c>
      <c r="AB106" s="17">
        <v>0.13401497203427201</v>
      </c>
      <c r="AC106" s="17">
        <v>0.14139947815743301</v>
      </c>
      <c r="AD106" s="17">
        <v>0.12047023654052399</v>
      </c>
      <c r="AE106" s="17"/>
      <c r="AF106" s="17">
        <v>0.181311344954491</v>
      </c>
      <c r="AG106" s="17">
        <v>0.13664876045365401</v>
      </c>
      <c r="AH106" s="17">
        <v>0.170792700170601</v>
      </c>
      <c r="AI106" s="17">
        <v>0.104942214080794</v>
      </c>
      <c r="AJ106" s="17"/>
      <c r="AK106" s="17">
        <v>6.4973429480471995E-2</v>
      </c>
      <c r="AL106" s="17">
        <v>0.136249361372525</v>
      </c>
      <c r="AM106" s="17"/>
      <c r="AN106" s="17">
        <v>0.18708214025293701</v>
      </c>
      <c r="AO106" s="17">
        <v>0.16859806002184399</v>
      </c>
      <c r="AP106" s="17">
        <v>0.14994302849628499</v>
      </c>
      <c r="AQ106" s="17">
        <v>0.13945866409066601</v>
      </c>
      <c r="AR106" s="17">
        <v>0.170680820877879</v>
      </c>
      <c r="AS106" s="17">
        <v>0.18149623622216299</v>
      </c>
      <c r="AT106" s="17"/>
      <c r="AU106" s="17">
        <v>0.178708043504515</v>
      </c>
      <c r="AV106" s="17">
        <v>0.15090573451022901</v>
      </c>
      <c r="AW106" s="17"/>
      <c r="AX106" s="17">
        <v>0.19782305720891299</v>
      </c>
      <c r="AY106" s="17">
        <v>0.15888302634586099</v>
      </c>
      <c r="AZ106" s="17"/>
      <c r="BA106" s="17">
        <v>0.17712357381225</v>
      </c>
      <c r="BB106" s="17">
        <v>0.109428824092331</v>
      </c>
      <c r="BC106" s="17"/>
      <c r="BD106" s="17">
        <v>0.23081368323404799</v>
      </c>
      <c r="BE106" s="17"/>
      <c r="BF106" s="17">
        <v>0.23760571824985199</v>
      </c>
      <c r="BG106" s="17"/>
      <c r="BH106" s="17">
        <v>0.15913921508043399</v>
      </c>
      <c r="BI106" s="17"/>
      <c r="BJ106" s="17">
        <v>0.192776120653254</v>
      </c>
      <c r="BK106" s="17"/>
      <c r="BL106" s="17">
        <v>9.3358985724302096E-2</v>
      </c>
      <c r="BM106" s="17">
        <v>0.22863625837245</v>
      </c>
      <c r="BN106" s="17">
        <v>0.18170927892187599</v>
      </c>
      <c r="BO106" s="17">
        <v>0.13305457155544101</v>
      </c>
      <c r="BP106" s="17"/>
      <c r="BQ106" s="17">
        <v>0.15355365209624899</v>
      </c>
      <c r="BR106" s="17">
        <v>0.18621871218660699</v>
      </c>
      <c r="BS106" s="17">
        <v>0.202934171810632</v>
      </c>
      <c r="BT106" s="17">
        <v>0.17708209123975099</v>
      </c>
      <c r="BU106" s="17">
        <v>0.155849497500051</v>
      </c>
      <c r="BV106" s="17">
        <v>0.14443162731411199</v>
      </c>
      <c r="BW106" s="17"/>
      <c r="BX106" s="17">
        <v>0.14489042493050899</v>
      </c>
      <c r="BY106" s="17">
        <v>0.14966565518372699</v>
      </c>
      <c r="BZ106" s="17">
        <v>0.217655659249988</v>
      </c>
      <c r="CA106" s="17">
        <v>0.195404973649765</v>
      </c>
      <c r="CB106" s="17">
        <v>0.14799336373996799</v>
      </c>
      <c r="CC106" s="17">
        <v>0.15431714299813901</v>
      </c>
    </row>
    <row r="107" spans="2:81" x14ac:dyDescent="0.35">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row>
    <row r="108" spans="2:81" x14ac:dyDescent="0.35">
      <c r="B108" s="6" t="s">
        <v>128</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row>
    <row r="109" spans="2:81" x14ac:dyDescent="0.35">
      <c r="B109" s="24"/>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row>
    <row r="110" spans="2:81" x14ac:dyDescent="0.35">
      <c r="B110" t="s">
        <v>125</v>
      </c>
      <c r="C110" s="17">
        <v>3.1552696564472398E-2</v>
      </c>
      <c r="D110" s="17">
        <v>3.2495254088128499E-2</v>
      </c>
      <c r="E110" s="17">
        <v>3.0788842151737199E-2</v>
      </c>
      <c r="F110" s="17"/>
      <c r="G110" s="17">
        <v>3.3077453783529803E-2</v>
      </c>
      <c r="H110" s="17">
        <v>2.4003525286464E-2</v>
      </c>
      <c r="I110" s="17">
        <v>1.98764186609992E-2</v>
      </c>
      <c r="J110" s="17">
        <v>4.9554273413588701E-2</v>
      </c>
      <c r="K110" s="17">
        <v>3.7016029740054197E-2</v>
      </c>
      <c r="L110" s="17">
        <v>2.79151325646637E-2</v>
      </c>
      <c r="M110" s="17"/>
      <c r="N110" s="17">
        <v>2.4807828060315701E-2</v>
      </c>
      <c r="O110" s="17">
        <v>3.2018889184251199E-2</v>
      </c>
      <c r="P110" s="17">
        <v>2.65152257585476E-2</v>
      </c>
      <c r="Q110" s="17">
        <v>4.3290109345300802E-2</v>
      </c>
      <c r="R110" s="17"/>
      <c r="S110" s="17">
        <v>3.01528306935539E-2</v>
      </c>
      <c r="T110" s="17">
        <v>4.5527166584841898E-2</v>
      </c>
      <c r="U110" s="17">
        <v>3.0247491309195899E-2</v>
      </c>
      <c r="V110" s="17">
        <v>4.1167475074456297E-2</v>
      </c>
      <c r="W110" s="17">
        <v>2.46677611789052E-2</v>
      </c>
      <c r="X110" s="17">
        <v>2.82976363265416E-2</v>
      </c>
      <c r="Y110" s="17">
        <v>2.0631907303160401E-2</v>
      </c>
      <c r="Z110" s="17">
        <v>2.3023834835318301E-2</v>
      </c>
      <c r="AA110" s="17">
        <v>2.6695724950693101E-2</v>
      </c>
      <c r="AB110" s="17">
        <v>2.69586979154855E-2</v>
      </c>
      <c r="AC110" s="17">
        <v>3.8221631460019799E-2</v>
      </c>
      <c r="AD110" s="17">
        <v>3.8968219205758402E-2</v>
      </c>
      <c r="AE110" s="17"/>
      <c r="AF110" s="17">
        <v>3.0400794119464499E-2</v>
      </c>
      <c r="AG110" s="17">
        <v>1.8016024412700199E-2</v>
      </c>
      <c r="AH110" s="17">
        <v>3.69303243583348E-2</v>
      </c>
      <c r="AI110" s="17">
        <v>4.81527882316286E-2</v>
      </c>
      <c r="AJ110" s="17"/>
      <c r="AK110" s="17">
        <v>4.86326819803291E-2</v>
      </c>
      <c r="AL110" s="17">
        <v>3.7853203522653499E-2</v>
      </c>
      <c r="AM110" s="17"/>
      <c r="AN110" s="17">
        <v>3.12251021666612E-2</v>
      </c>
      <c r="AO110" s="17">
        <v>2.87280821189691E-2</v>
      </c>
      <c r="AP110" s="17">
        <v>2.52680570729629E-2</v>
      </c>
      <c r="AQ110" s="17">
        <v>4.5328760261088098E-2</v>
      </c>
      <c r="AR110" s="17">
        <v>2.2249306769168999E-2</v>
      </c>
      <c r="AS110" s="17">
        <v>3.4490366412715801E-2</v>
      </c>
      <c r="AT110" s="17"/>
      <c r="AU110" s="17">
        <v>2.62458978682194E-2</v>
      </c>
      <c r="AV110" s="17">
        <v>3.8493389286565198E-2</v>
      </c>
      <c r="AW110" s="17"/>
      <c r="AX110" s="17">
        <v>3.55263428087342E-2</v>
      </c>
      <c r="AY110" s="17">
        <v>3.05991367490955E-2</v>
      </c>
      <c r="AZ110" s="17"/>
      <c r="BA110" s="17">
        <v>2.9722339768872098E-2</v>
      </c>
      <c r="BB110" s="17">
        <v>4.0434477334881501E-2</v>
      </c>
      <c r="BC110" s="17"/>
      <c r="BD110" s="17">
        <v>2.0431815597570301E-2</v>
      </c>
      <c r="BE110" s="17"/>
      <c r="BF110" s="17">
        <v>2.2449839490914499E-2</v>
      </c>
      <c r="BG110" s="17"/>
      <c r="BH110" s="17">
        <v>1.02267612181335E-2</v>
      </c>
      <c r="BI110" s="17"/>
      <c r="BJ110" s="17">
        <v>2.65327130897633E-2</v>
      </c>
      <c r="BK110" s="17"/>
      <c r="BL110" s="17">
        <v>9.4510237843317801E-2</v>
      </c>
      <c r="BM110" s="17">
        <v>1.1316592011322299E-2</v>
      </c>
      <c r="BN110" s="17">
        <v>2.4956545277519501E-2</v>
      </c>
      <c r="BO110" s="17">
        <v>1.98887281771002E-2</v>
      </c>
      <c r="BP110" s="17"/>
      <c r="BQ110" s="17">
        <v>2.0284278027777099E-2</v>
      </c>
      <c r="BR110" s="17">
        <v>2.3826866394119999E-2</v>
      </c>
      <c r="BS110" s="17">
        <v>4.0068275102608499E-2</v>
      </c>
      <c r="BT110" s="17">
        <v>2.5440912475717298E-2</v>
      </c>
      <c r="BU110" s="17">
        <v>4.86729823543922E-2</v>
      </c>
      <c r="BV110" s="17">
        <v>5.9917919235877803E-2</v>
      </c>
      <c r="BW110" s="17"/>
      <c r="BX110" s="17">
        <v>2.2477733403436999E-2</v>
      </c>
      <c r="BY110" s="17">
        <v>2.4442241857338998E-2</v>
      </c>
      <c r="BZ110" s="17">
        <v>2.92541920570593E-2</v>
      </c>
      <c r="CA110" s="17">
        <v>2.7365908748722599E-2</v>
      </c>
      <c r="CB110" s="17">
        <v>2.4296073464333101E-2</v>
      </c>
      <c r="CC110" s="17">
        <v>0.101649159526261</v>
      </c>
    </row>
    <row r="111" spans="2:81" x14ac:dyDescent="0.35">
      <c r="B111" t="s">
        <v>58</v>
      </c>
      <c r="C111" s="17">
        <v>3.0093753852901299E-2</v>
      </c>
      <c r="D111" s="17">
        <v>3.04637132758213E-2</v>
      </c>
      <c r="E111" s="17">
        <v>2.9881632668380499E-2</v>
      </c>
      <c r="F111" s="17"/>
      <c r="G111" s="17">
        <v>2.5726269211843299E-2</v>
      </c>
      <c r="H111" s="17">
        <v>2.9609797190260599E-2</v>
      </c>
      <c r="I111" s="17">
        <v>3.12080679396372E-2</v>
      </c>
      <c r="J111" s="17">
        <v>2.9177722872122801E-2</v>
      </c>
      <c r="K111" s="17">
        <v>3.4996088608741802E-2</v>
      </c>
      <c r="L111" s="17">
        <v>2.9932849058364502E-2</v>
      </c>
      <c r="M111" s="17"/>
      <c r="N111" s="17">
        <v>2.59490770542294E-2</v>
      </c>
      <c r="O111" s="17">
        <v>2.8086581906045599E-2</v>
      </c>
      <c r="P111" s="17">
        <v>2.64014021020859E-2</v>
      </c>
      <c r="Q111" s="17">
        <v>3.9411118036208101E-2</v>
      </c>
      <c r="R111" s="17"/>
      <c r="S111" s="17">
        <v>3.8388670859151798E-2</v>
      </c>
      <c r="T111" s="17">
        <v>2.91278727452811E-2</v>
      </c>
      <c r="U111" s="17">
        <v>3.3162086269938697E-2</v>
      </c>
      <c r="V111" s="17">
        <v>4.8604782377988799E-2</v>
      </c>
      <c r="W111" s="17">
        <v>2.23699711005883E-2</v>
      </c>
      <c r="X111" s="17">
        <v>3.4677683726438598E-2</v>
      </c>
      <c r="Y111" s="17">
        <v>2.4058927432131502E-2</v>
      </c>
      <c r="Z111" s="17">
        <v>2.3219932186468499E-2</v>
      </c>
      <c r="AA111" s="17">
        <v>2.6963077468294201E-2</v>
      </c>
      <c r="AB111" s="17">
        <v>2.3609555825608801E-2</v>
      </c>
      <c r="AC111" s="17">
        <v>2.0744871671108299E-2</v>
      </c>
      <c r="AD111" s="17">
        <v>7.8960760684788998E-3</v>
      </c>
      <c r="AE111" s="17"/>
      <c r="AF111" s="17">
        <v>3.0551996065238899E-2</v>
      </c>
      <c r="AG111" s="17">
        <v>2.0323867820445599E-2</v>
      </c>
      <c r="AH111" s="17">
        <v>1.22124923609397E-2</v>
      </c>
      <c r="AI111" s="17">
        <v>1.6893630831233301E-2</v>
      </c>
      <c r="AJ111" s="17"/>
      <c r="AK111" s="17">
        <v>5.2532061375413303E-2</v>
      </c>
      <c r="AL111" s="17">
        <v>3.4011171815028197E-2</v>
      </c>
      <c r="AM111" s="17"/>
      <c r="AN111" s="17">
        <v>2.9700569288115399E-2</v>
      </c>
      <c r="AO111" s="17">
        <v>2.7311313987461502E-2</v>
      </c>
      <c r="AP111" s="17">
        <v>4.2862758526445097E-2</v>
      </c>
      <c r="AQ111" s="17">
        <v>3.4419347056942703E-2</v>
      </c>
      <c r="AR111" s="17">
        <v>1.58399453340641E-2</v>
      </c>
      <c r="AS111" s="17">
        <v>3.0527906626985301E-2</v>
      </c>
      <c r="AT111" s="17"/>
      <c r="AU111" s="17">
        <v>2.6038578983262801E-2</v>
      </c>
      <c r="AV111" s="17">
        <v>3.4135399644544699E-2</v>
      </c>
      <c r="AW111" s="17"/>
      <c r="AX111" s="17">
        <v>4.4778940939534502E-2</v>
      </c>
      <c r="AY111" s="17">
        <v>2.6569734998095999E-2</v>
      </c>
      <c r="AZ111" s="17"/>
      <c r="BA111" s="17">
        <v>2.8004297019464601E-2</v>
      </c>
      <c r="BB111" s="17">
        <v>4.0137931101522403E-2</v>
      </c>
      <c r="BC111" s="17"/>
      <c r="BD111" s="17">
        <v>2.0342619000811801E-2</v>
      </c>
      <c r="BE111" s="17"/>
      <c r="BF111" s="17">
        <v>2.23686635487052E-2</v>
      </c>
      <c r="BG111" s="17"/>
      <c r="BH111" s="17">
        <v>1.6508978386760902E-2</v>
      </c>
      <c r="BI111" s="17"/>
      <c r="BJ111" s="17">
        <v>0</v>
      </c>
      <c r="BK111" s="17"/>
      <c r="BL111" s="17">
        <v>7.5630230479491203E-2</v>
      </c>
      <c r="BM111" s="17">
        <v>9.9251925509795495E-3</v>
      </c>
      <c r="BN111" s="17">
        <v>2.9980274841138899E-2</v>
      </c>
      <c r="BO111" s="17">
        <v>2.2281119275473701E-2</v>
      </c>
      <c r="BP111" s="17"/>
      <c r="BQ111" s="17">
        <v>1.86283949158959E-2</v>
      </c>
      <c r="BR111" s="17">
        <v>2.67099389911001E-2</v>
      </c>
      <c r="BS111" s="17">
        <v>4.4668100828861398E-2</v>
      </c>
      <c r="BT111" s="17">
        <v>3.3439300913049801E-2</v>
      </c>
      <c r="BU111" s="17">
        <v>1.7254716788760401E-2</v>
      </c>
      <c r="BV111" s="17">
        <v>5.6042168180201503E-2</v>
      </c>
      <c r="BW111" s="17"/>
      <c r="BX111" s="17">
        <v>1.7336736896052599E-2</v>
      </c>
      <c r="BY111" s="17">
        <v>3.6325774449137399E-2</v>
      </c>
      <c r="BZ111" s="17">
        <v>3.6430179122623599E-2</v>
      </c>
      <c r="CA111" s="17">
        <v>2.3027219155987402E-2</v>
      </c>
      <c r="CB111" s="17">
        <v>3.0302310421092101E-2</v>
      </c>
      <c r="CC111" s="17">
        <v>6.3739637901205501E-2</v>
      </c>
    </row>
    <row r="112" spans="2:81" x14ac:dyDescent="0.35">
      <c r="B112" t="s">
        <v>59</v>
      </c>
      <c r="C112" s="17">
        <v>7.6907356370773297E-2</v>
      </c>
      <c r="D112" s="17">
        <v>7.1826643504391899E-2</v>
      </c>
      <c r="E112" s="17">
        <v>8.2247886825504102E-2</v>
      </c>
      <c r="F112" s="17"/>
      <c r="G112" s="17">
        <v>7.1803013955836797E-2</v>
      </c>
      <c r="H112" s="17">
        <v>8.0349933504872004E-2</v>
      </c>
      <c r="I112" s="17">
        <v>0.104601426482251</v>
      </c>
      <c r="J112" s="17">
        <v>8.2918921549999705E-2</v>
      </c>
      <c r="K112" s="17">
        <v>7.9790608165910701E-2</v>
      </c>
      <c r="L112" s="17">
        <v>4.8135435652248197E-2</v>
      </c>
      <c r="M112" s="17"/>
      <c r="N112" s="17">
        <v>6.7945870608745504E-2</v>
      </c>
      <c r="O112" s="17">
        <v>9.3393264380232197E-2</v>
      </c>
      <c r="P112" s="17">
        <v>6.7417822594122101E-2</v>
      </c>
      <c r="Q112" s="17">
        <v>7.9022853680447896E-2</v>
      </c>
      <c r="R112" s="17"/>
      <c r="S112" s="17">
        <v>6.39253815349652E-2</v>
      </c>
      <c r="T112" s="17">
        <v>9.6454907182236205E-2</v>
      </c>
      <c r="U112" s="17">
        <v>6.8120404782267094E-2</v>
      </c>
      <c r="V112" s="17">
        <v>5.7386870309580701E-2</v>
      </c>
      <c r="W112" s="17">
        <v>0.108722851960809</v>
      </c>
      <c r="X112" s="17">
        <v>9.2605103571606701E-2</v>
      </c>
      <c r="Y112" s="17">
        <v>6.0669412759521001E-2</v>
      </c>
      <c r="Z112" s="17">
        <v>8.7951813225133194E-2</v>
      </c>
      <c r="AA112" s="17">
        <v>6.6750783889718807E-2</v>
      </c>
      <c r="AB112" s="17">
        <v>8.3042423319115405E-2</v>
      </c>
      <c r="AC112" s="17">
        <v>7.6282440954864902E-2</v>
      </c>
      <c r="AD112" s="17">
        <v>6.1899747312107602E-2</v>
      </c>
      <c r="AE112" s="17"/>
      <c r="AF112" s="17">
        <v>7.3512103970720194E-2</v>
      </c>
      <c r="AG112" s="17">
        <v>7.8775621683979197E-2</v>
      </c>
      <c r="AH112" s="17">
        <v>7.4132855453401994E-2</v>
      </c>
      <c r="AI112" s="17">
        <v>8.6355442781747102E-2</v>
      </c>
      <c r="AJ112" s="17"/>
      <c r="AK112" s="17">
        <v>0.10844220843576</v>
      </c>
      <c r="AL112" s="17">
        <v>0.105780916638756</v>
      </c>
      <c r="AM112" s="17"/>
      <c r="AN112" s="17">
        <v>7.1729077615250394E-2</v>
      </c>
      <c r="AO112" s="17">
        <v>6.8510007849673801E-2</v>
      </c>
      <c r="AP112" s="17">
        <v>0.116328123064713</v>
      </c>
      <c r="AQ112" s="17">
        <v>7.78218942424488E-2</v>
      </c>
      <c r="AR112" s="17">
        <v>6.3560075094091201E-2</v>
      </c>
      <c r="AS112" s="17">
        <v>6.99627495143538E-2</v>
      </c>
      <c r="AT112" s="17"/>
      <c r="AU112" s="17">
        <v>7.20384374755762E-2</v>
      </c>
      <c r="AV112" s="17">
        <v>8.3724090350315694E-2</v>
      </c>
      <c r="AW112" s="17"/>
      <c r="AX112" s="17">
        <v>8.4013916141417302E-2</v>
      </c>
      <c r="AY112" s="17">
        <v>7.52019882010109E-2</v>
      </c>
      <c r="AZ112" s="17"/>
      <c r="BA112" s="17">
        <v>7.6821324503551405E-2</v>
      </c>
      <c r="BB112" s="17">
        <v>7.4610897534090406E-2</v>
      </c>
      <c r="BC112" s="17"/>
      <c r="BD112" s="17">
        <v>5.7395238360426697E-2</v>
      </c>
      <c r="BE112" s="17"/>
      <c r="BF112" s="17">
        <v>5.3179742107836603E-2</v>
      </c>
      <c r="BG112" s="17"/>
      <c r="BH112" s="17">
        <v>5.2968360108664701E-2</v>
      </c>
      <c r="BI112" s="17"/>
      <c r="BJ112" s="17">
        <v>8.1766956912897301E-2</v>
      </c>
      <c r="BK112" s="17"/>
      <c r="BL112" s="17">
        <v>0.134447670643427</v>
      </c>
      <c r="BM112" s="17">
        <v>4.5566244001515203E-2</v>
      </c>
      <c r="BN112" s="17">
        <v>6.3501703858156303E-2</v>
      </c>
      <c r="BO112" s="17">
        <v>8.6921590741235594E-2</v>
      </c>
      <c r="BP112" s="17"/>
      <c r="BQ112" s="17">
        <v>7.6158407001035294E-2</v>
      </c>
      <c r="BR112" s="17">
        <v>5.7972453027574901E-2</v>
      </c>
      <c r="BS112" s="17">
        <v>5.8046676005518598E-2</v>
      </c>
      <c r="BT112" s="17">
        <v>6.6216754685750306E-2</v>
      </c>
      <c r="BU112" s="17">
        <v>0.13397717255973901</v>
      </c>
      <c r="BV112" s="17">
        <v>0.114463765935469</v>
      </c>
      <c r="BW112" s="17"/>
      <c r="BX112" s="17">
        <v>7.6098762594737399E-2</v>
      </c>
      <c r="BY112" s="17">
        <v>5.32337277130389E-2</v>
      </c>
      <c r="BZ112" s="17">
        <v>5.9912984191558598E-2</v>
      </c>
      <c r="CA112" s="17">
        <v>6.9419641835151702E-2</v>
      </c>
      <c r="CB112" s="17">
        <v>0.109291675402308</v>
      </c>
      <c r="CC112" s="17">
        <v>9.6726157842687704E-2</v>
      </c>
    </row>
    <row r="113" spans="2:81" x14ac:dyDescent="0.35">
      <c r="B113" t="s">
        <v>102</v>
      </c>
      <c r="C113" s="17">
        <v>0.24164006041108699</v>
      </c>
      <c r="D113" s="17">
        <v>0.23450181128466799</v>
      </c>
      <c r="E113" s="17">
        <v>0.24827469670024799</v>
      </c>
      <c r="F113" s="17"/>
      <c r="G113" s="17">
        <v>0.218228868709087</v>
      </c>
      <c r="H113" s="17">
        <v>0.25812362358638402</v>
      </c>
      <c r="I113" s="17">
        <v>0.27909164308244</v>
      </c>
      <c r="J113" s="17">
        <v>0.25100352656816999</v>
      </c>
      <c r="K113" s="17">
        <v>0.241275010381724</v>
      </c>
      <c r="L113" s="17">
        <v>0.205919122429845</v>
      </c>
      <c r="M113" s="17"/>
      <c r="N113" s="17">
        <v>0.230523997274524</v>
      </c>
      <c r="O113" s="17">
        <v>0.26911349688897102</v>
      </c>
      <c r="P113" s="17">
        <v>0.226244677785819</v>
      </c>
      <c r="Q113" s="17">
        <v>0.238542413918716</v>
      </c>
      <c r="R113" s="17"/>
      <c r="S113" s="17">
        <v>0.25098733998669598</v>
      </c>
      <c r="T113" s="17">
        <v>0.26613006603303901</v>
      </c>
      <c r="U113" s="17">
        <v>0.20243929897268501</v>
      </c>
      <c r="V113" s="17">
        <v>0.258465993059871</v>
      </c>
      <c r="W113" s="17">
        <v>0.28846046237510398</v>
      </c>
      <c r="X113" s="17">
        <v>0.280232923989093</v>
      </c>
      <c r="Y113" s="17">
        <v>0.24822992677209499</v>
      </c>
      <c r="Z113" s="17">
        <v>0.198299409927681</v>
      </c>
      <c r="AA113" s="17">
        <v>0.21632747977046601</v>
      </c>
      <c r="AB113" s="17">
        <v>0.19978637386147799</v>
      </c>
      <c r="AC113" s="17">
        <v>0.22245966318507701</v>
      </c>
      <c r="AD113" s="17">
        <v>0.21148951629781201</v>
      </c>
      <c r="AE113" s="17"/>
      <c r="AF113" s="17">
        <v>0.24553466819616401</v>
      </c>
      <c r="AG113" s="17">
        <v>0.196540284375194</v>
      </c>
      <c r="AH113" s="17">
        <v>0.21191045505699699</v>
      </c>
      <c r="AI113" s="17">
        <v>0.190600584248653</v>
      </c>
      <c r="AJ113" s="17"/>
      <c r="AK113" s="17">
        <v>0.28977977078643802</v>
      </c>
      <c r="AL113" s="17">
        <v>0.27295849283801299</v>
      </c>
      <c r="AM113" s="17"/>
      <c r="AN113" s="17">
        <v>0.214407619572028</v>
      </c>
      <c r="AO113" s="17">
        <v>0.27670506150805502</v>
      </c>
      <c r="AP113" s="17">
        <v>0.26102200843530898</v>
      </c>
      <c r="AQ113" s="17">
        <v>0.239928442426151</v>
      </c>
      <c r="AR113" s="17">
        <v>0.204945756750642</v>
      </c>
      <c r="AS113" s="17">
        <v>0.230703915773146</v>
      </c>
      <c r="AT113" s="17"/>
      <c r="AU113" s="17">
        <v>0.224877039032607</v>
      </c>
      <c r="AV113" s="17">
        <v>0.26284777607531001</v>
      </c>
      <c r="AW113" s="17"/>
      <c r="AX113" s="17">
        <v>0.255244061512787</v>
      </c>
      <c r="AY113" s="17">
        <v>0.23837549482534701</v>
      </c>
      <c r="AZ113" s="17"/>
      <c r="BA113" s="17">
        <v>0.24010513704519601</v>
      </c>
      <c r="BB113" s="17">
        <v>0.24423034387628301</v>
      </c>
      <c r="BC113" s="17"/>
      <c r="BD113" s="17">
        <v>0.19222184772171899</v>
      </c>
      <c r="BE113" s="17"/>
      <c r="BF113" s="17">
        <v>0.20219329369750899</v>
      </c>
      <c r="BG113" s="17"/>
      <c r="BH113" s="17">
        <v>0.160260072859266</v>
      </c>
      <c r="BI113" s="17"/>
      <c r="BJ113" s="17">
        <v>0.17658669317186201</v>
      </c>
      <c r="BK113" s="17"/>
      <c r="BL113" s="17">
        <v>0.329785762168325</v>
      </c>
      <c r="BM113" s="17">
        <v>0.12893135579328699</v>
      </c>
      <c r="BN113" s="17">
        <v>0.243131094198338</v>
      </c>
      <c r="BO113" s="17">
        <v>0.29856138256284298</v>
      </c>
      <c r="BP113" s="17"/>
      <c r="BQ113" s="17">
        <v>0.249819740525595</v>
      </c>
      <c r="BR113" s="17">
        <v>0.21281736725435399</v>
      </c>
      <c r="BS113" s="17">
        <v>0.26766614072828598</v>
      </c>
      <c r="BT113" s="17">
        <v>0.19973524925782801</v>
      </c>
      <c r="BU113" s="17">
        <v>0.29598942264473499</v>
      </c>
      <c r="BV113" s="17">
        <v>0.26476622548774398</v>
      </c>
      <c r="BW113" s="17"/>
      <c r="BX113" s="17">
        <v>0.226513043684925</v>
      </c>
      <c r="BY113" s="17">
        <v>0.20972778846315401</v>
      </c>
      <c r="BZ113" s="17">
        <v>0.238845184302898</v>
      </c>
      <c r="CA113" s="17">
        <v>0.220285611539798</v>
      </c>
      <c r="CB113" s="17">
        <v>0.28304264026810799</v>
      </c>
      <c r="CC113" s="17">
        <v>0.31610026854560302</v>
      </c>
    </row>
    <row r="114" spans="2:81" x14ac:dyDescent="0.35">
      <c r="B114" t="s">
        <v>103</v>
      </c>
      <c r="C114" s="17">
        <v>0.28533093002682602</v>
      </c>
      <c r="D114" s="17">
        <v>0.28454007673399601</v>
      </c>
      <c r="E114" s="17">
        <v>0.28557903634673698</v>
      </c>
      <c r="F114" s="17"/>
      <c r="G114" s="17">
        <v>0.25077343606896901</v>
      </c>
      <c r="H114" s="17">
        <v>0.27135842355921502</v>
      </c>
      <c r="I114" s="17">
        <v>0.29054930759992098</v>
      </c>
      <c r="J114" s="17">
        <v>0.301426788961069</v>
      </c>
      <c r="K114" s="17">
        <v>0.28907053625797802</v>
      </c>
      <c r="L114" s="17">
        <v>0.29980732909622498</v>
      </c>
      <c r="M114" s="17"/>
      <c r="N114" s="17">
        <v>0.29325917599178403</v>
      </c>
      <c r="O114" s="17">
        <v>0.30729542902611701</v>
      </c>
      <c r="P114" s="17">
        <v>0.29072612765977202</v>
      </c>
      <c r="Q114" s="17">
        <v>0.248420853101604</v>
      </c>
      <c r="R114" s="17"/>
      <c r="S114" s="17">
        <v>0.218818044177021</v>
      </c>
      <c r="T114" s="17">
        <v>0.28852589361408898</v>
      </c>
      <c r="U114" s="17">
        <v>0.348500745644855</v>
      </c>
      <c r="V114" s="17">
        <v>0.27943586410444798</v>
      </c>
      <c r="W114" s="17">
        <v>0.26561911523600201</v>
      </c>
      <c r="X114" s="17">
        <v>0.28482166815993598</v>
      </c>
      <c r="Y114" s="17">
        <v>0.29457131075731902</v>
      </c>
      <c r="Z114" s="17">
        <v>0.23070217141723801</v>
      </c>
      <c r="AA114" s="17">
        <v>0.31121922927893197</v>
      </c>
      <c r="AB114" s="17">
        <v>0.29409147315825501</v>
      </c>
      <c r="AC114" s="17">
        <v>0.30380624968119802</v>
      </c>
      <c r="AD114" s="17">
        <v>0.37480451963582401</v>
      </c>
      <c r="AE114" s="17"/>
      <c r="AF114" s="17">
        <v>0.28362261064146999</v>
      </c>
      <c r="AG114" s="17">
        <v>0.29139485713823199</v>
      </c>
      <c r="AH114" s="17">
        <v>0.30149721235521498</v>
      </c>
      <c r="AI114" s="17">
        <v>0.36207236484310401</v>
      </c>
      <c r="AJ114" s="17"/>
      <c r="AK114" s="17">
        <v>0.25549227964126198</v>
      </c>
      <c r="AL114" s="17">
        <v>0.26925309232225397</v>
      </c>
      <c r="AM114" s="17"/>
      <c r="AN114" s="17">
        <v>0.270600688157972</v>
      </c>
      <c r="AO114" s="17">
        <v>0.29994208400474198</v>
      </c>
      <c r="AP114" s="17">
        <v>0.253735495960345</v>
      </c>
      <c r="AQ114" s="17">
        <v>0.307101648225723</v>
      </c>
      <c r="AR114" s="17">
        <v>0.29282161844619098</v>
      </c>
      <c r="AS114" s="17">
        <v>0.266311373514587</v>
      </c>
      <c r="AT114" s="17"/>
      <c r="AU114" s="17">
        <v>0.28961332255105598</v>
      </c>
      <c r="AV114" s="17">
        <v>0.28148534647185097</v>
      </c>
      <c r="AW114" s="17"/>
      <c r="AX114" s="17">
        <v>0.258778833922792</v>
      </c>
      <c r="AY114" s="17">
        <v>0.29170266276357698</v>
      </c>
      <c r="AZ114" s="17"/>
      <c r="BA114" s="17">
        <v>0.289101526123619</v>
      </c>
      <c r="BB114" s="17">
        <v>0.27058771599291898</v>
      </c>
      <c r="BC114" s="17"/>
      <c r="BD114" s="17">
        <v>0.27535415042663702</v>
      </c>
      <c r="BE114" s="17"/>
      <c r="BF114" s="17">
        <v>0.28105274478289399</v>
      </c>
      <c r="BG114" s="17"/>
      <c r="BH114" s="17">
        <v>0.30574125809748398</v>
      </c>
      <c r="BI114" s="17"/>
      <c r="BJ114" s="17">
        <v>0.30471245899184701</v>
      </c>
      <c r="BK114" s="17"/>
      <c r="BL114" s="17">
        <v>0.21638168165864499</v>
      </c>
      <c r="BM114" s="17">
        <v>0.26780225787870998</v>
      </c>
      <c r="BN114" s="17">
        <v>0.31161913732856</v>
      </c>
      <c r="BO114" s="17">
        <v>0.31774737820832499</v>
      </c>
      <c r="BP114" s="17"/>
      <c r="BQ114" s="17">
        <v>0.30432523587127402</v>
      </c>
      <c r="BR114" s="17">
        <v>0.29077761838071198</v>
      </c>
      <c r="BS114" s="17">
        <v>0.26983558917030298</v>
      </c>
      <c r="BT114" s="17">
        <v>0.244077011476522</v>
      </c>
      <c r="BU114" s="17">
        <v>0.26111895027061099</v>
      </c>
      <c r="BV114" s="17">
        <v>0.25653350691759502</v>
      </c>
      <c r="BW114" s="17"/>
      <c r="BX114" s="17">
        <v>0.29905620775474201</v>
      </c>
      <c r="BY114" s="17">
        <v>0.28944357459625503</v>
      </c>
      <c r="BZ114" s="17">
        <v>0.29141827959757899</v>
      </c>
      <c r="CA114" s="17">
        <v>0.25313921182798799</v>
      </c>
      <c r="CB114" s="17">
        <v>0.293283651859781</v>
      </c>
      <c r="CC114" s="17">
        <v>0.237599016240026</v>
      </c>
    </row>
    <row r="115" spans="2:81" x14ac:dyDescent="0.35">
      <c r="B115" t="s">
        <v>104</v>
      </c>
      <c r="C115" s="17">
        <v>0.18535681449484201</v>
      </c>
      <c r="D115" s="17">
        <v>0.19480648927472199</v>
      </c>
      <c r="E115" s="17">
        <v>0.17556515970721401</v>
      </c>
      <c r="F115" s="17"/>
      <c r="G115" s="17">
        <v>0.17695687491617601</v>
      </c>
      <c r="H115" s="17">
        <v>0.17955523216829899</v>
      </c>
      <c r="I115" s="17">
        <v>0.177351182158246</v>
      </c>
      <c r="J115" s="17">
        <v>0.15070419631773899</v>
      </c>
      <c r="K115" s="17">
        <v>0.197026075160358</v>
      </c>
      <c r="L115" s="17">
        <v>0.22246035107044199</v>
      </c>
      <c r="M115" s="17"/>
      <c r="N115" s="17">
        <v>0.193263204860328</v>
      </c>
      <c r="O115" s="17">
        <v>0.16432113046638699</v>
      </c>
      <c r="P115" s="17">
        <v>0.21064466432592399</v>
      </c>
      <c r="Q115" s="17">
        <v>0.177459422745987</v>
      </c>
      <c r="R115" s="17"/>
      <c r="S115" s="17">
        <v>0.19274767198815501</v>
      </c>
      <c r="T115" s="17">
        <v>0.163608469184962</v>
      </c>
      <c r="U115" s="17">
        <v>0.17015333212622699</v>
      </c>
      <c r="V115" s="17">
        <v>0.18822671665888399</v>
      </c>
      <c r="W115" s="17">
        <v>0.181193281815969</v>
      </c>
      <c r="X115" s="17">
        <v>0.16849536439013099</v>
      </c>
      <c r="Y115" s="17">
        <v>0.197872662482591</v>
      </c>
      <c r="Z115" s="17">
        <v>0.200457520499042</v>
      </c>
      <c r="AA115" s="17">
        <v>0.18494144488532599</v>
      </c>
      <c r="AB115" s="17">
        <v>0.23784662549673199</v>
      </c>
      <c r="AC115" s="17">
        <v>0.17048206351716499</v>
      </c>
      <c r="AD115" s="17">
        <v>0.15268042416198299</v>
      </c>
      <c r="AE115" s="17"/>
      <c r="AF115" s="17">
        <v>0.18401608406877201</v>
      </c>
      <c r="AG115" s="17">
        <v>0.248221745302875</v>
      </c>
      <c r="AH115" s="17">
        <v>0.20076409295673001</v>
      </c>
      <c r="AI115" s="17">
        <v>0.13446843184587301</v>
      </c>
      <c r="AJ115" s="17"/>
      <c r="AK115" s="17">
        <v>0.14078347617603201</v>
      </c>
      <c r="AL115" s="17">
        <v>0.152222859410892</v>
      </c>
      <c r="AM115" s="17"/>
      <c r="AN115" s="17">
        <v>0.18452344610284199</v>
      </c>
      <c r="AO115" s="17">
        <v>0.17767523291003701</v>
      </c>
      <c r="AP115" s="17">
        <v>0.182645524719277</v>
      </c>
      <c r="AQ115" s="17">
        <v>0.16732340812215199</v>
      </c>
      <c r="AR115" s="17">
        <v>0.24687434872536099</v>
      </c>
      <c r="AS115" s="17">
        <v>0.169397043122609</v>
      </c>
      <c r="AT115" s="17"/>
      <c r="AU115" s="17">
        <v>0.20355570329852499</v>
      </c>
      <c r="AV115" s="17">
        <v>0.161171913342847</v>
      </c>
      <c r="AW115" s="17"/>
      <c r="AX115" s="17">
        <v>0.183469473520011</v>
      </c>
      <c r="AY115" s="17">
        <v>0.18580972157334999</v>
      </c>
      <c r="AZ115" s="17"/>
      <c r="BA115" s="17">
        <v>0.18782972139399001</v>
      </c>
      <c r="BB115" s="17">
        <v>0.17617440166225001</v>
      </c>
      <c r="BC115" s="17"/>
      <c r="BD115" s="17">
        <v>0.22788168978532</v>
      </c>
      <c r="BE115" s="17"/>
      <c r="BF115" s="17">
        <v>0.214970970693178</v>
      </c>
      <c r="BG115" s="17"/>
      <c r="BH115" s="17">
        <v>0.27255393192016603</v>
      </c>
      <c r="BI115" s="17"/>
      <c r="BJ115" s="17">
        <v>0.23087002391809</v>
      </c>
      <c r="BK115" s="17"/>
      <c r="BL115" s="17">
        <v>7.8674488463371106E-2</v>
      </c>
      <c r="BM115" s="17">
        <v>0.27321302178540602</v>
      </c>
      <c r="BN115" s="17">
        <v>0.19004355589376001</v>
      </c>
      <c r="BO115" s="17">
        <v>0.15828104773924501</v>
      </c>
      <c r="BP115" s="17"/>
      <c r="BQ115" s="17">
        <v>0.183192761677648</v>
      </c>
      <c r="BR115" s="17">
        <v>0.221570497449839</v>
      </c>
      <c r="BS115" s="17">
        <v>0.17249716599472301</v>
      </c>
      <c r="BT115" s="17">
        <v>0.236298838245595</v>
      </c>
      <c r="BU115" s="17">
        <v>0.14680025199285099</v>
      </c>
      <c r="BV115" s="17">
        <v>0.124403437668676</v>
      </c>
      <c r="BW115" s="17"/>
      <c r="BX115" s="17">
        <v>0.216709361408262</v>
      </c>
      <c r="BY115" s="17">
        <v>0.21212902211922899</v>
      </c>
      <c r="BZ115" s="17">
        <v>0.177664063404566</v>
      </c>
      <c r="CA115" s="17">
        <v>0.20697741709624301</v>
      </c>
      <c r="CB115" s="17">
        <v>0.14014532207591601</v>
      </c>
      <c r="CC115" s="17">
        <v>7.7189971593438697E-2</v>
      </c>
    </row>
    <row r="116" spans="2:81" x14ac:dyDescent="0.35">
      <c r="B116" t="s">
        <v>126</v>
      </c>
      <c r="C116" s="17">
        <v>0.14911838827909801</v>
      </c>
      <c r="D116" s="17">
        <v>0.151366011838272</v>
      </c>
      <c r="E116" s="17">
        <v>0.147662745600179</v>
      </c>
      <c r="F116" s="17"/>
      <c r="G116" s="17">
        <v>0.223434083354559</v>
      </c>
      <c r="H116" s="17">
        <v>0.15699946470450499</v>
      </c>
      <c r="I116" s="17">
        <v>9.7321954076504999E-2</v>
      </c>
      <c r="J116" s="17">
        <v>0.13521457031731099</v>
      </c>
      <c r="K116" s="17">
        <v>0.120825651685233</v>
      </c>
      <c r="L116" s="17">
        <v>0.16582978012821201</v>
      </c>
      <c r="M116" s="17"/>
      <c r="N116" s="17">
        <v>0.16425084615007299</v>
      </c>
      <c r="O116" s="17">
        <v>0.105771208147997</v>
      </c>
      <c r="P116" s="17">
        <v>0.15205007977373</v>
      </c>
      <c r="Q116" s="17">
        <v>0.17385322917173601</v>
      </c>
      <c r="R116" s="17"/>
      <c r="S116" s="17">
        <v>0.20498006076045699</v>
      </c>
      <c r="T116" s="17">
        <v>0.11062562465555099</v>
      </c>
      <c r="U116" s="17">
        <v>0.14737664089483199</v>
      </c>
      <c r="V116" s="17">
        <v>0.126712298414771</v>
      </c>
      <c r="W116" s="17">
        <v>0.10896655633262201</v>
      </c>
      <c r="X116" s="17">
        <v>0.110869619836253</v>
      </c>
      <c r="Y116" s="17">
        <v>0.15396585249318201</v>
      </c>
      <c r="Z116" s="17">
        <v>0.236345317909119</v>
      </c>
      <c r="AA116" s="17">
        <v>0.16710225975657</v>
      </c>
      <c r="AB116" s="17">
        <v>0.13466485042332499</v>
      </c>
      <c r="AC116" s="17">
        <v>0.16800307953056701</v>
      </c>
      <c r="AD116" s="17">
        <v>0.15226149731803601</v>
      </c>
      <c r="AE116" s="17"/>
      <c r="AF116" s="17">
        <v>0.15236174293817001</v>
      </c>
      <c r="AG116" s="17">
        <v>0.146727599266574</v>
      </c>
      <c r="AH116" s="17">
        <v>0.16255256745838101</v>
      </c>
      <c r="AI116" s="17">
        <v>0.16145675721776101</v>
      </c>
      <c r="AJ116" s="17"/>
      <c r="AK116" s="17">
        <v>0.104337521604766</v>
      </c>
      <c r="AL116" s="17">
        <v>0.12792026345240301</v>
      </c>
      <c r="AM116" s="17"/>
      <c r="AN116" s="17">
        <v>0.197813497097132</v>
      </c>
      <c r="AO116" s="17">
        <v>0.121128217621061</v>
      </c>
      <c r="AP116" s="17">
        <v>0.118138032220947</v>
      </c>
      <c r="AQ116" s="17">
        <v>0.128076499665494</v>
      </c>
      <c r="AR116" s="17">
        <v>0.153708948880482</v>
      </c>
      <c r="AS116" s="17">
        <v>0.19860664503560399</v>
      </c>
      <c r="AT116" s="17"/>
      <c r="AU116" s="17">
        <v>0.157631020790753</v>
      </c>
      <c r="AV116" s="17">
        <v>0.13814208482856599</v>
      </c>
      <c r="AW116" s="17"/>
      <c r="AX116" s="17">
        <v>0.13818843115472401</v>
      </c>
      <c r="AY116" s="17">
        <v>0.151741260889524</v>
      </c>
      <c r="AZ116" s="17"/>
      <c r="BA116" s="17">
        <v>0.148415654145307</v>
      </c>
      <c r="BB116" s="17">
        <v>0.15382423249805399</v>
      </c>
      <c r="BC116" s="17"/>
      <c r="BD116" s="17">
        <v>0.20637263910751499</v>
      </c>
      <c r="BE116" s="17"/>
      <c r="BF116" s="17">
        <v>0.20378474567896199</v>
      </c>
      <c r="BG116" s="17"/>
      <c r="BH116" s="17">
        <v>0.18174063740952501</v>
      </c>
      <c r="BI116" s="17"/>
      <c r="BJ116" s="17">
        <v>0.179531153915541</v>
      </c>
      <c r="BK116" s="17"/>
      <c r="BL116" s="17">
        <v>7.0569928743422994E-2</v>
      </c>
      <c r="BM116" s="17">
        <v>0.26324533597878003</v>
      </c>
      <c r="BN116" s="17">
        <v>0.136767688602528</v>
      </c>
      <c r="BO116" s="17">
        <v>9.6318753295777104E-2</v>
      </c>
      <c r="BP116" s="17"/>
      <c r="BQ116" s="17">
        <v>0.14759118198077401</v>
      </c>
      <c r="BR116" s="17">
        <v>0.16632525850230001</v>
      </c>
      <c r="BS116" s="17">
        <v>0.14721805216969999</v>
      </c>
      <c r="BT116" s="17">
        <v>0.19479193294553801</v>
      </c>
      <c r="BU116" s="17">
        <v>9.6186503388911201E-2</v>
      </c>
      <c r="BV116" s="17">
        <v>0.12387297657443699</v>
      </c>
      <c r="BW116" s="17"/>
      <c r="BX116" s="17">
        <v>0.14180815425784499</v>
      </c>
      <c r="BY116" s="17">
        <v>0.17469787080184701</v>
      </c>
      <c r="BZ116" s="17">
        <v>0.16647511732371501</v>
      </c>
      <c r="CA116" s="17">
        <v>0.19978498979611001</v>
      </c>
      <c r="CB116" s="17">
        <v>0.119638326508461</v>
      </c>
      <c r="CC116" s="17">
        <v>0.106995788350779</v>
      </c>
    </row>
    <row r="117" spans="2:81" x14ac:dyDescent="0.35">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row>
    <row r="118" spans="2:81" x14ac:dyDescent="0.35">
      <c r="B118" s="6" t="s">
        <v>129</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row>
    <row r="119" spans="2:81" x14ac:dyDescent="0.35">
      <c r="B119" s="24"/>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row>
    <row r="120" spans="2:81" x14ac:dyDescent="0.35">
      <c r="B120" t="s">
        <v>125</v>
      </c>
      <c r="C120" s="17">
        <v>7.0047874182566E-2</v>
      </c>
      <c r="D120" s="17">
        <v>6.6792698067263997E-2</v>
      </c>
      <c r="E120" s="17">
        <v>7.3572386513338597E-2</v>
      </c>
      <c r="F120" s="17"/>
      <c r="G120" s="17">
        <v>6.3222061426305307E-2</v>
      </c>
      <c r="H120" s="17">
        <v>6.4939738433955799E-2</v>
      </c>
      <c r="I120" s="17">
        <v>4.9137190329338498E-2</v>
      </c>
      <c r="J120" s="17">
        <v>5.0744650447179497E-2</v>
      </c>
      <c r="K120" s="17">
        <v>7.6139895551242801E-2</v>
      </c>
      <c r="L120" s="17">
        <v>0.107333486946163</v>
      </c>
      <c r="M120" s="17"/>
      <c r="N120" s="17">
        <v>5.2356621709036703E-2</v>
      </c>
      <c r="O120" s="17">
        <v>5.18124085361239E-2</v>
      </c>
      <c r="P120" s="17">
        <v>7.7581813370376895E-2</v>
      </c>
      <c r="Q120" s="17">
        <v>0.100733270701601</v>
      </c>
      <c r="R120" s="17"/>
      <c r="S120" s="17">
        <v>6.6650489382963599E-2</v>
      </c>
      <c r="T120" s="17">
        <v>6.6235044119577494E-2</v>
      </c>
      <c r="U120" s="17">
        <v>8.8769364653591101E-2</v>
      </c>
      <c r="V120" s="17">
        <v>8.7768689909971401E-2</v>
      </c>
      <c r="W120" s="17">
        <v>8.7983298826359094E-2</v>
      </c>
      <c r="X120" s="17">
        <v>5.20831090106516E-2</v>
      </c>
      <c r="Y120" s="17">
        <v>8.8042348884055904E-2</v>
      </c>
      <c r="Z120" s="17">
        <v>5.7397889561352299E-2</v>
      </c>
      <c r="AA120" s="17">
        <v>7.7171464639086806E-2</v>
      </c>
      <c r="AB120" s="17">
        <v>4.7653593827765899E-2</v>
      </c>
      <c r="AC120" s="17">
        <v>6.4337653355005103E-2</v>
      </c>
      <c r="AD120" s="17">
        <v>3.08354564892598E-2</v>
      </c>
      <c r="AE120" s="17"/>
      <c r="AF120" s="17">
        <v>7.2829718147895295E-2</v>
      </c>
      <c r="AG120" s="17">
        <v>4.2398576923594299E-2</v>
      </c>
      <c r="AH120" s="17">
        <v>6.5081734399435806E-2</v>
      </c>
      <c r="AI120" s="17">
        <v>3.8485872939173299E-2</v>
      </c>
      <c r="AJ120" s="17"/>
      <c r="AK120" s="17">
        <v>8.7309582252687895E-2</v>
      </c>
      <c r="AL120" s="17">
        <v>6.4917957624846506E-2</v>
      </c>
      <c r="AM120" s="17"/>
      <c r="AN120" s="17">
        <v>6.0414293665924601E-2</v>
      </c>
      <c r="AO120" s="17">
        <v>6.2564102178655295E-2</v>
      </c>
      <c r="AP120" s="17">
        <v>8.6346514047707004E-2</v>
      </c>
      <c r="AQ120" s="17">
        <v>8.0748758263440204E-2</v>
      </c>
      <c r="AR120" s="17">
        <v>7.5064262788577002E-2</v>
      </c>
      <c r="AS120" s="17">
        <v>6.8522143131824004E-2</v>
      </c>
      <c r="AT120" s="17"/>
      <c r="AU120" s="17">
        <v>6.8931504609973202E-2</v>
      </c>
      <c r="AV120" s="17">
        <v>7.0929454733594993E-2</v>
      </c>
      <c r="AW120" s="17"/>
      <c r="AX120" s="17">
        <v>7.3423494569322303E-2</v>
      </c>
      <c r="AY120" s="17">
        <v>6.9237823223091202E-2</v>
      </c>
      <c r="AZ120" s="17"/>
      <c r="BA120" s="17">
        <v>6.9564498207499006E-2</v>
      </c>
      <c r="BB120" s="17">
        <v>7.0206152794345597E-2</v>
      </c>
      <c r="BC120" s="17"/>
      <c r="BD120" s="17">
        <v>6.7416211232808707E-2</v>
      </c>
      <c r="BE120" s="17"/>
      <c r="BF120" s="17">
        <v>7.7332918145919097E-2</v>
      </c>
      <c r="BG120" s="17"/>
      <c r="BH120" s="17">
        <v>3.5315777734109002E-2</v>
      </c>
      <c r="BI120" s="17"/>
      <c r="BJ120" s="17">
        <v>7.0059633727550905E-2</v>
      </c>
      <c r="BK120" s="17"/>
      <c r="BL120" s="17">
        <v>0.107506567420836</v>
      </c>
      <c r="BM120" s="17">
        <v>4.0830585790718098E-2</v>
      </c>
      <c r="BN120" s="17">
        <v>9.3661767613014202E-2</v>
      </c>
      <c r="BO120" s="17">
        <v>5.1224942467233303E-2</v>
      </c>
      <c r="BP120" s="17"/>
      <c r="BQ120" s="17">
        <v>4.8359339947860201E-2</v>
      </c>
      <c r="BR120" s="17">
        <v>7.49482929476704E-2</v>
      </c>
      <c r="BS120" s="17">
        <v>9.8340303946202801E-2</v>
      </c>
      <c r="BT120" s="17">
        <v>4.0200990826611299E-2</v>
      </c>
      <c r="BU120" s="17">
        <v>7.1400666327135195E-2</v>
      </c>
      <c r="BV120" s="17">
        <v>0.120373070479578</v>
      </c>
      <c r="BW120" s="17"/>
      <c r="BX120" s="17">
        <v>4.3891899498714297E-2</v>
      </c>
      <c r="BY120" s="17">
        <v>7.2475895732272005E-2</v>
      </c>
      <c r="BZ120" s="17">
        <v>9.7481365440150902E-2</v>
      </c>
      <c r="CA120" s="17">
        <v>3.3213977983523803E-2</v>
      </c>
      <c r="CB120" s="17">
        <v>4.7246619176389802E-2</v>
      </c>
      <c r="CC120" s="17">
        <v>0.15159826152769401</v>
      </c>
    </row>
    <row r="121" spans="2:81" x14ac:dyDescent="0.35">
      <c r="B121" t="s">
        <v>58</v>
      </c>
      <c r="C121" s="17">
        <v>5.3645028816419797E-2</v>
      </c>
      <c r="D121" s="17">
        <v>5.1109019597748599E-2</v>
      </c>
      <c r="E121" s="17">
        <v>5.6386278451577398E-2</v>
      </c>
      <c r="F121" s="17"/>
      <c r="G121" s="17">
        <v>5.75609357383692E-2</v>
      </c>
      <c r="H121" s="17">
        <v>5.3235556809012097E-2</v>
      </c>
      <c r="I121" s="17">
        <v>5.4204719879847901E-2</v>
      </c>
      <c r="J121" s="17">
        <v>5.7113876002031501E-2</v>
      </c>
      <c r="K121" s="17">
        <v>5.5762789113726903E-2</v>
      </c>
      <c r="L121" s="17">
        <v>4.6688952619344297E-2</v>
      </c>
      <c r="M121" s="17"/>
      <c r="N121" s="17">
        <v>3.3100995220785003E-2</v>
      </c>
      <c r="O121" s="17">
        <v>5.8364541087745303E-2</v>
      </c>
      <c r="P121" s="17">
        <v>7.7159073085597302E-2</v>
      </c>
      <c r="Q121" s="17">
        <v>5.1066640301568697E-2</v>
      </c>
      <c r="R121" s="17"/>
      <c r="S121" s="17">
        <v>6.3977811356172504E-2</v>
      </c>
      <c r="T121" s="17">
        <v>4.6907986129585098E-2</v>
      </c>
      <c r="U121" s="17">
        <v>5.82611603630439E-2</v>
      </c>
      <c r="V121" s="17">
        <v>5.4607446503051001E-2</v>
      </c>
      <c r="W121" s="17">
        <v>3.9787781526957902E-2</v>
      </c>
      <c r="X121" s="17">
        <v>5.8851000916686602E-2</v>
      </c>
      <c r="Y121" s="17">
        <v>5.8323095795309497E-2</v>
      </c>
      <c r="Z121" s="17">
        <v>7.6146887366131802E-2</v>
      </c>
      <c r="AA121" s="17">
        <v>4.11586920910171E-2</v>
      </c>
      <c r="AB121" s="17">
        <v>5.6992271987396301E-2</v>
      </c>
      <c r="AC121" s="17">
        <v>4.27456574975313E-2</v>
      </c>
      <c r="AD121" s="17">
        <v>4.7568607929557902E-2</v>
      </c>
      <c r="AE121" s="17"/>
      <c r="AF121" s="17">
        <v>5.0534556852220802E-2</v>
      </c>
      <c r="AG121" s="17">
        <v>5.47363719385714E-2</v>
      </c>
      <c r="AH121" s="17">
        <v>3.6924798187228797E-2</v>
      </c>
      <c r="AI121" s="17">
        <v>4.8476261153175798E-2</v>
      </c>
      <c r="AJ121" s="17"/>
      <c r="AK121" s="17">
        <v>9.7602940295410306E-2</v>
      </c>
      <c r="AL121" s="17">
        <v>6.0282585070196799E-2</v>
      </c>
      <c r="AM121" s="17"/>
      <c r="AN121" s="17">
        <v>6.0532708017465603E-2</v>
      </c>
      <c r="AO121" s="17">
        <v>5.5064673829955502E-2</v>
      </c>
      <c r="AP121" s="17">
        <v>4.7428094778370802E-2</v>
      </c>
      <c r="AQ121" s="17">
        <v>4.2929439383534003E-2</v>
      </c>
      <c r="AR121" s="17">
        <v>4.9244056945004097E-2</v>
      </c>
      <c r="AS121" s="17">
        <v>7.6280525627097501E-2</v>
      </c>
      <c r="AT121" s="17"/>
      <c r="AU121" s="17">
        <v>4.9543323371356203E-2</v>
      </c>
      <c r="AV121" s="17">
        <v>5.8553776596618097E-2</v>
      </c>
      <c r="AW121" s="17"/>
      <c r="AX121" s="17">
        <v>5.76633826570754E-2</v>
      </c>
      <c r="AY121" s="17">
        <v>5.2680740474963197E-2</v>
      </c>
      <c r="AZ121" s="17"/>
      <c r="BA121" s="17">
        <v>5.1878267325277602E-2</v>
      </c>
      <c r="BB121" s="17">
        <v>6.2667556914666606E-2</v>
      </c>
      <c r="BC121" s="17"/>
      <c r="BD121" s="17">
        <v>4.5181621097145103E-2</v>
      </c>
      <c r="BE121" s="17"/>
      <c r="BF121" s="17">
        <v>5.0970489509660898E-2</v>
      </c>
      <c r="BG121" s="17"/>
      <c r="BH121" s="17">
        <v>4.9474949700707503E-2</v>
      </c>
      <c r="BI121" s="17"/>
      <c r="BJ121" s="17">
        <v>2.67409091194678E-2</v>
      </c>
      <c r="BK121" s="17"/>
      <c r="BL121" s="17">
        <v>8.3706303989923597E-2</v>
      </c>
      <c r="BM121" s="17">
        <v>3.5980612054358603E-2</v>
      </c>
      <c r="BN121" s="17">
        <v>5.8192650550698201E-2</v>
      </c>
      <c r="BO121" s="17">
        <v>4.7963132200342401E-2</v>
      </c>
      <c r="BP121" s="17"/>
      <c r="BQ121" s="17">
        <v>4.9585902449253899E-2</v>
      </c>
      <c r="BR121" s="17">
        <v>4.7437814127322002E-2</v>
      </c>
      <c r="BS121" s="17">
        <v>5.4248230598534501E-2</v>
      </c>
      <c r="BT121" s="17">
        <v>3.61373341354694E-2</v>
      </c>
      <c r="BU121" s="17">
        <v>6.0632807461756998E-2</v>
      </c>
      <c r="BV121" s="17">
        <v>8.3153250146975097E-2</v>
      </c>
      <c r="BW121" s="17"/>
      <c r="BX121" s="17">
        <v>4.3838614636758998E-2</v>
      </c>
      <c r="BY121" s="17">
        <v>4.2096900143604801E-2</v>
      </c>
      <c r="BZ121" s="17">
        <v>5.7201905439354897E-2</v>
      </c>
      <c r="CA121" s="17">
        <v>3.6745026294827197E-2</v>
      </c>
      <c r="CB121" s="17">
        <v>5.0674012921761498E-2</v>
      </c>
      <c r="CC121" s="17">
        <v>0.113909006066669</v>
      </c>
    </row>
    <row r="122" spans="2:81" x14ac:dyDescent="0.35">
      <c r="B122" t="s">
        <v>59</v>
      </c>
      <c r="C122" s="17">
        <v>0.12850047158338901</v>
      </c>
      <c r="D122" s="17">
        <v>0.126727346711969</v>
      </c>
      <c r="E122" s="17">
        <v>0.13086769651473801</v>
      </c>
      <c r="F122" s="17"/>
      <c r="G122" s="17">
        <v>0.12542562234153301</v>
      </c>
      <c r="H122" s="17">
        <v>0.110910333029877</v>
      </c>
      <c r="I122" s="17">
        <v>0.147600148119193</v>
      </c>
      <c r="J122" s="17">
        <v>0.126030714021481</v>
      </c>
      <c r="K122" s="17">
        <v>0.140799396405134</v>
      </c>
      <c r="L122" s="17">
        <v>0.12305744236923399</v>
      </c>
      <c r="M122" s="17"/>
      <c r="N122" s="17">
        <v>0.115711336094863</v>
      </c>
      <c r="O122" s="17">
        <v>0.14112523767977</v>
      </c>
      <c r="P122" s="17">
        <v>0.120759920475304</v>
      </c>
      <c r="Q122" s="17">
        <v>0.135131510822769</v>
      </c>
      <c r="R122" s="17"/>
      <c r="S122" s="17">
        <v>9.1780904647660602E-2</v>
      </c>
      <c r="T122" s="17">
        <v>0.130845254526925</v>
      </c>
      <c r="U122" s="17">
        <v>0.11163858976855801</v>
      </c>
      <c r="V122" s="17">
        <v>0.132478577316648</v>
      </c>
      <c r="W122" s="17">
        <v>0.14781430497211301</v>
      </c>
      <c r="X122" s="17">
        <v>0.158304027862535</v>
      </c>
      <c r="Y122" s="17">
        <v>0.122281858927766</v>
      </c>
      <c r="Z122" s="17">
        <v>0.14496053108583101</v>
      </c>
      <c r="AA122" s="17">
        <v>0.13469692037156999</v>
      </c>
      <c r="AB122" s="17">
        <v>0.114069409521148</v>
      </c>
      <c r="AC122" s="17">
        <v>0.15086338553678899</v>
      </c>
      <c r="AD122" s="17">
        <v>0.16617564886129399</v>
      </c>
      <c r="AE122" s="17"/>
      <c r="AF122" s="17">
        <v>0.1256680243518</v>
      </c>
      <c r="AG122" s="17">
        <v>0.134417223282881</v>
      </c>
      <c r="AH122" s="17">
        <v>0.152916374522688</v>
      </c>
      <c r="AI122" s="17">
        <v>0.167619039649438</v>
      </c>
      <c r="AJ122" s="17"/>
      <c r="AK122" s="17">
        <v>0.12076877379010501</v>
      </c>
      <c r="AL122" s="17">
        <v>0.14435192606376701</v>
      </c>
      <c r="AM122" s="17"/>
      <c r="AN122" s="17">
        <v>0.10882417629171</v>
      </c>
      <c r="AO122" s="17">
        <v>0.123670940275432</v>
      </c>
      <c r="AP122" s="17">
        <v>0.15807370045214</v>
      </c>
      <c r="AQ122" s="17">
        <v>0.135691314479676</v>
      </c>
      <c r="AR122" s="17">
        <v>0.15024925479035001</v>
      </c>
      <c r="AS122" s="17">
        <v>0.100826046474823</v>
      </c>
      <c r="AT122" s="17"/>
      <c r="AU122" s="17">
        <v>0.13073038058678099</v>
      </c>
      <c r="AV122" s="17">
        <v>0.124675719902945</v>
      </c>
      <c r="AW122" s="17"/>
      <c r="AX122" s="17">
        <v>0.113854691345431</v>
      </c>
      <c r="AY122" s="17">
        <v>0.13201503393778199</v>
      </c>
      <c r="AZ122" s="17"/>
      <c r="BA122" s="17">
        <v>0.127157907489961</v>
      </c>
      <c r="BB122" s="17">
        <v>0.129035950149197</v>
      </c>
      <c r="BC122" s="17"/>
      <c r="BD122" s="17">
        <v>0.10881619630778901</v>
      </c>
      <c r="BE122" s="17"/>
      <c r="BF122" s="17">
        <v>0.121981192421501</v>
      </c>
      <c r="BG122" s="17"/>
      <c r="BH122" s="17">
        <v>0.12944659905261999</v>
      </c>
      <c r="BI122" s="17"/>
      <c r="BJ122" s="17">
        <v>0.162004892579663</v>
      </c>
      <c r="BK122" s="17"/>
      <c r="BL122" s="17">
        <v>0.164422921504328</v>
      </c>
      <c r="BM122" s="17">
        <v>9.6847811933009606E-2</v>
      </c>
      <c r="BN122" s="17">
        <v>0.13344577921765399</v>
      </c>
      <c r="BO122" s="17">
        <v>0.132798013786178</v>
      </c>
      <c r="BP122" s="17"/>
      <c r="BQ122" s="17">
        <v>0.112127421021484</v>
      </c>
      <c r="BR122" s="17">
        <v>0.12610093507901901</v>
      </c>
      <c r="BS122" s="17">
        <v>0.13431715341589701</v>
      </c>
      <c r="BT122" s="17">
        <v>9.5536687609396501E-2</v>
      </c>
      <c r="BU122" s="17">
        <v>0.13278562784991599</v>
      </c>
      <c r="BV122" s="17">
        <v>0.156820527542223</v>
      </c>
      <c r="BW122" s="17"/>
      <c r="BX122" s="17">
        <v>0.12994246325023501</v>
      </c>
      <c r="BY122" s="17">
        <v>0.121163464161371</v>
      </c>
      <c r="BZ122" s="17">
        <v>0.124314334215104</v>
      </c>
      <c r="CA122" s="17">
        <v>8.7708411563934593E-2</v>
      </c>
      <c r="CB122" s="17">
        <v>0.13482235090269501</v>
      </c>
      <c r="CC122" s="17">
        <v>0.13476116398191401</v>
      </c>
    </row>
    <row r="123" spans="2:81" x14ac:dyDescent="0.35">
      <c r="B123" t="s">
        <v>102</v>
      </c>
      <c r="C123" s="17">
        <v>0.30893743332217</v>
      </c>
      <c r="D123" s="17">
        <v>0.29251138869633397</v>
      </c>
      <c r="E123" s="17">
        <v>0.32439775537072602</v>
      </c>
      <c r="F123" s="17"/>
      <c r="G123" s="17">
        <v>0.24984985492631501</v>
      </c>
      <c r="H123" s="17">
        <v>0.27066351601598998</v>
      </c>
      <c r="I123" s="17">
        <v>0.28441468315733598</v>
      </c>
      <c r="J123" s="17">
        <v>0.34436099705245499</v>
      </c>
      <c r="K123" s="17">
        <v>0.36264460955160299</v>
      </c>
      <c r="L123" s="17">
        <v>0.33446838801137302</v>
      </c>
      <c r="M123" s="17"/>
      <c r="N123" s="17">
        <v>0.30036874542824299</v>
      </c>
      <c r="O123" s="17">
        <v>0.32439493704925199</v>
      </c>
      <c r="P123" s="17">
        <v>0.29247792998066302</v>
      </c>
      <c r="Q123" s="17">
        <v>0.31816050978413501</v>
      </c>
      <c r="R123" s="17"/>
      <c r="S123" s="17">
        <v>0.25061665442343101</v>
      </c>
      <c r="T123" s="17">
        <v>0.33629507585109297</v>
      </c>
      <c r="U123" s="17">
        <v>0.32045143188625203</v>
      </c>
      <c r="V123" s="17">
        <v>0.32879360466388402</v>
      </c>
      <c r="W123" s="17">
        <v>0.36801904261578</v>
      </c>
      <c r="X123" s="17">
        <v>0.29061488026993998</v>
      </c>
      <c r="Y123" s="17">
        <v>0.28132525364337102</v>
      </c>
      <c r="Z123" s="17">
        <v>0.23426818080387099</v>
      </c>
      <c r="AA123" s="17">
        <v>0.32209732107401401</v>
      </c>
      <c r="AB123" s="17">
        <v>0.34335427613860903</v>
      </c>
      <c r="AC123" s="17">
        <v>0.32011911468145199</v>
      </c>
      <c r="AD123" s="17">
        <v>0.29242725841582401</v>
      </c>
      <c r="AE123" s="17"/>
      <c r="AF123" s="17">
        <v>0.30774324747168702</v>
      </c>
      <c r="AG123" s="17">
        <v>0.33209582518797498</v>
      </c>
      <c r="AH123" s="17">
        <v>0.29622570585962099</v>
      </c>
      <c r="AI123" s="17">
        <v>0.32200897606068501</v>
      </c>
      <c r="AJ123" s="17"/>
      <c r="AK123" s="17">
        <v>0.29839428253401101</v>
      </c>
      <c r="AL123" s="17">
        <v>0.32179020947292902</v>
      </c>
      <c r="AM123" s="17"/>
      <c r="AN123" s="17">
        <v>0.23873289694969699</v>
      </c>
      <c r="AO123" s="17">
        <v>0.352188905782648</v>
      </c>
      <c r="AP123" s="17">
        <v>0.29241297516117498</v>
      </c>
      <c r="AQ123" s="17">
        <v>0.324437930622333</v>
      </c>
      <c r="AR123" s="17">
        <v>0.32695481955494099</v>
      </c>
      <c r="AS123" s="17">
        <v>0.38268102478041699</v>
      </c>
      <c r="AT123" s="17"/>
      <c r="AU123" s="17">
        <v>0.31372950309873099</v>
      </c>
      <c r="AV123" s="17">
        <v>0.30232746689187501</v>
      </c>
      <c r="AW123" s="17"/>
      <c r="AX123" s="17">
        <v>0.31425142463335598</v>
      </c>
      <c r="AY123" s="17">
        <v>0.30766222957676298</v>
      </c>
      <c r="AZ123" s="17"/>
      <c r="BA123" s="17">
        <v>0.31638386757300602</v>
      </c>
      <c r="BB123" s="17">
        <v>0.27009511920922402</v>
      </c>
      <c r="BC123" s="17"/>
      <c r="BD123" s="17">
        <v>0.27469828844517602</v>
      </c>
      <c r="BE123" s="17"/>
      <c r="BF123" s="17">
        <v>0.28256639520952098</v>
      </c>
      <c r="BG123" s="17"/>
      <c r="BH123" s="17">
        <v>0.33012439799425802</v>
      </c>
      <c r="BI123" s="17"/>
      <c r="BJ123" s="17">
        <v>0.286664538120671</v>
      </c>
      <c r="BK123" s="17"/>
      <c r="BL123" s="17">
        <v>0.34785441566421799</v>
      </c>
      <c r="BM123" s="17">
        <v>0.220397502536122</v>
      </c>
      <c r="BN123" s="17">
        <v>0.33092974803823799</v>
      </c>
      <c r="BO123" s="17">
        <v>0.35039761871257102</v>
      </c>
      <c r="BP123" s="17"/>
      <c r="BQ123" s="17">
        <v>0.29295875403223498</v>
      </c>
      <c r="BR123" s="17">
        <v>0.32471182420913203</v>
      </c>
      <c r="BS123" s="17">
        <v>0.29331467566080699</v>
      </c>
      <c r="BT123" s="17">
        <v>0.25254747150304502</v>
      </c>
      <c r="BU123" s="17">
        <v>0.32711219836140698</v>
      </c>
      <c r="BV123" s="17">
        <v>0.35047769107419202</v>
      </c>
      <c r="BW123" s="17"/>
      <c r="BX123" s="17">
        <v>0.25870889509473199</v>
      </c>
      <c r="BY123" s="17">
        <v>0.31939927805527102</v>
      </c>
      <c r="BZ123" s="17">
        <v>0.30585562915444803</v>
      </c>
      <c r="CA123" s="17">
        <v>0.29204809365853002</v>
      </c>
      <c r="CB123" s="17">
        <v>0.307159015579276</v>
      </c>
      <c r="CC123" s="17">
        <v>0.35387680968827601</v>
      </c>
    </row>
    <row r="124" spans="2:81" x14ac:dyDescent="0.35">
      <c r="B124" t="s">
        <v>103</v>
      </c>
      <c r="C124" s="17">
        <v>0.229167682274869</v>
      </c>
      <c r="D124" s="17">
        <v>0.23395639066145499</v>
      </c>
      <c r="E124" s="17">
        <v>0.22419991446535301</v>
      </c>
      <c r="F124" s="17"/>
      <c r="G124" s="17">
        <v>0.18867145375247399</v>
      </c>
      <c r="H124" s="17">
        <v>0.27522762138187501</v>
      </c>
      <c r="I124" s="17">
        <v>0.24475864766136701</v>
      </c>
      <c r="J124" s="17">
        <v>0.247529046932395</v>
      </c>
      <c r="K124" s="17">
        <v>0.204197536968386</v>
      </c>
      <c r="L124" s="17">
        <v>0.20771765043544099</v>
      </c>
      <c r="M124" s="17"/>
      <c r="N124" s="17">
        <v>0.25485875015924497</v>
      </c>
      <c r="O124" s="17">
        <v>0.24333693323428601</v>
      </c>
      <c r="P124" s="17">
        <v>0.22289273633044601</v>
      </c>
      <c r="Q124" s="17">
        <v>0.19093511523961901</v>
      </c>
      <c r="R124" s="17"/>
      <c r="S124" s="17">
        <v>0.217174254414982</v>
      </c>
      <c r="T124" s="17">
        <v>0.24699529111795601</v>
      </c>
      <c r="U124" s="17">
        <v>0.237077702849848</v>
      </c>
      <c r="V124" s="17">
        <v>0.218782632048939</v>
      </c>
      <c r="W124" s="17">
        <v>0.19744829244553699</v>
      </c>
      <c r="X124" s="17">
        <v>0.234279999027731</v>
      </c>
      <c r="Y124" s="17">
        <v>0.22402780275890299</v>
      </c>
      <c r="Z124" s="17">
        <v>0.23278642230386401</v>
      </c>
      <c r="AA124" s="17">
        <v>0.24123913047040199</v>
      </c>
      <c r="AB124" s="17">
        <v>0.225990213734723</v>
      </c>
      <c r="AC124" s="17">
        <v>0.219363197555317</v>
      </c>
      <c r="AD124" s="17">
        <v>0.267110401098476</v>
      </c>
      <c r="AE124" s="17"/>
      <c r="AF124" s="17">
        <v>0.23201342275217199</v>
      </c>
      <c r="AG124" s="17">
        <v>0.23449237398374201</v>
      </c>
      <c r="AH124" s="17">
        <v>0.21285006964658401</v>
      </c>
      <c r="AI124" s="17">
        <v>0.26819076805137398</v>
      </c>
      <c r="AJ124" s="17"/>
      <c r="AK124" s="17">
        <v>0.18764031699027101</v>
      </c>
      <c r="AL124" s="17">
        <v>0.22404562553017399</v>
      </c>
      <c r="AM124" s="17"/>
      <c r="AN124" s="17">
        <v>0.22729711242091</v>
      </c>
      <c r="AO124" s="17">
        <v>0.22860627937974301</v>
      </c>
      <c r="AP124" s="17">
        <v>0.2493738027056</v>
      </c>
      <c r="AQ124" s="17">
        <v>0.23155975648197799</v>
      </c>
      <c r="AR124" s="17">
        <v>0.22793448575636999</v>
      </c>
      <c r="AS124" s="17">
        <v>0.18495402711540801</v>
      </c>
      <c r="AT124" s="17"/>
      <c r="AU124" s="17">
        <v>0.23666294513441999</v>
      </c>
      <c r="AV124" s="17">
        <v>0.22024239371021201</v>
      </c>
      <c r="AW124" s="17"/>
      <c r="AX124" s="17">
        <v>0.23200148686473299</v>
      </c>
      <c r="AY124" s="17">
        <v>0.22848765138751301</v>
      </c>
      <c r="AZ124" s="17"/>
      <c r="BA124" s="17">
        <v>0.231566138514291</v>
      </c>
      <c r="BB124" s="17">
        <v>0.22166082794244599</v>
      </c>
      <c r="BC124" s="17"/>
      <c r="BD124" s="17">
        <v>0.23652582820590401</v>
      </c>
      <c r="BE124" s="17"/>
      <c r="BF124" s="17">
        <v>0.21989798022485199</v>
      </c>
      <c r="BG124" s="17"/>
      <c r="BH124" s="17">
        <v>0.253778348135208</v>
      </c>
      <c r="BI124" s="17"/>
      <c r="BJ124" s="17">
        <v>0.221757890651477</v>
      </c>
      <c r="BK124" s="17"/>
      <c r="BL124" s="17">
        <v>0.16823082226351699</v>
      </c>
      <c r="BM124" s="17">
        <v>0.261355991702796</v>
      </c>
      <c r="BN124" s="17">
        <v>0.21014404150678001</v>
      </c>
      <c r="BO124" s="17">
        <v>0.25467577195295099</v>
      </c>
      <c r="BP124" s="17"/>
      <c r="BQ124" s="17">
        <v>0.26793680662268099</v>
      </c>
      <c r="BR124" s="17">
        <v>0.22483266594975801</v>
      </c>
      <c r="BS124" s="17">
        <v>0.22590109316533299</v>
      </c>
      <c r="BT124" s="17">
        <v>0.235422258704714</v>
      </c>
      <c r="BU124" s="17">
        <v>0.197017317426604</v>
      </c>
      <c r="BV124" s="17">
        <v>0.161493261270125</v>
      </c>
      <c r="BW124" s="17"/>
      <c r="BX124" s="17">
        <v>0.26714506218112699</v>
      </c>
      <c r="BY124" s="17">
        <v>0.24066949497373699</v>
      </c>
      <c r="BZ124" s="17">
        <v>0.23416068185192801</v>
      </c>
      <c r="CA124" s="17">
        <v>0.22107495876298</v>
      </c>
      <c r="CB124" s="17">
        <v>0.21859553463328499</v>
      </c>
      <c r="CC124" s="17">
        <v>0.131031003848154</v>
      </c>
    </row>
    <row r="125" spans="2:81" x14ac:dyDescent="0.35">
      <c r="B125" t="s">
        <v>104</v>
      </c>
      <c r="C125" s="17">
        <v>0.12001884623315701</v>
      </c>
      <c r="D125" s="17">
        <v>0.13155294210812499</v>
      </c>
      <c r="E125" s="17">
        <v>0.109353846971084</v>
      </c>
      <c r="F125" s="17"/>
      <c r="G125" s="17">
        <v>0.179837866175247</v>
      </c>
      <c r="H125" s="17">
        <v>0.111558616763572</v>
      </c>
      <c r="I125" s="17">
        <v>0.14684628873914601</v>
      </c>
      <c r="J125" s="17">
        <v>9.8117935216954499E-2</v>
      </c>
      <c r="K125" s="17">
        <v>8.2476475150064496E-2</v>
      </c>
      <c r="L125" s="17">
        <v>0.10833221236946899</v>
      </c>
      <c r="M125" s="17"/>
      <c r="N125" s="17">
        <v>0.137144958269072</v>
      </c>
      <c r="O125" s="17">
        <v>0.110046307130635</v>
      </c>
      <c r="P125" s="17">
        <v>0.12527628384563799</v>
      </c>
      <c r="Q125" s="17">
        <v>0.10728464503174399</v>
      </c>
      <c r="R125" s="17"/>
      <c r="S125" s="17">
        <v>0.17586171077208601</v>
      </c>
      <c r="T125" s="17">
        <v>0.107557387744731</v>
      </c>
      <c r="U125" s="17">
        <v>9.9565124041712499E-2</v>
      </c>
      <c r="V125" s="17">
        <v>8.6575423245871905E-2</v>
      </c>
      <c r="W125" s="17">
        <v>9.2235275177628001E-2</v>
      </c>
      <c r="X125" s="17">
        <v>0.106894994445226</v>
      </c>
      <c r="Y125" s="17">
        <v>0.12625674319421701</v>
      </c>
      <c r="Z125" s="17">
        <v>0.129683674955442</v>
      </c>
      <c r="AA125" s="17">
        <v>0.105286795902494</v>
      </c>
      <c r="AB125" s="17">
        <v>0.1251546341932</v>
      </c>
      <c r="AC125" s="17">
        <v>0.14503956444546601</v>
      </c>
      <c r="AD125" s="17">
        <v>0.13990961072574301</v>
      </c>
      <c r="AE125" s="17"/>
      <c r="AF125" s="17">
        <v>0.116856859156236</v>
      </c>
      <c r="AG125" s="17">
        <v>0.121964573868253</v>
      </c>
      <c r="AH125" s="17">
        <v>0.17260383055453701</v>
      </c>
      <c r="AI125" s="17">
        <v>0.10540613422765301</v>
      </c>
      <c r="AJ125" s="17"/>
      <c r="AK125" s="17">
        <v>0.124458184942126</v>
      </c>
      <c r="AL125" s="17">
        <v>0.113784760435524</v>
      </c>
      <c r="AM125" s="17"/>
      <c r="AN125" s="17">
        <v>0.17312358867240199</v>
      </c>
      <c r="AO125" s="17">
        <v>9.4760302117367801E-2</v>
      </c>
      <c r="AP125" s="17">
        <v>0.101660101799754</v>
      </c>
      <c r="AQ125" s="17">
        <v>0.1105509133828</v>
      </c>
      <c r="AR125" s="17">
        <v>0.103655899042885</v>
      </c>
      <c r="AS125" s="17">
        <v>0.102399828562379</v>
      </c>
      <c r="AT125" s="17"/>
      <c r="AU125" s="17">
        <v>0.115634862030337</v>
      </c>
      <c r="AV125" s="17">
        <v>0.126510245135043</v>
      </c>
      <c r="AW125" s="17"/>
      <c r="AX125" s="17">
        <v>0.108328045134311</v>
      </c>
      <c r="AY125" s="17">
        <v>0.122824299323885</v>
      </c>
      <c r="AZ125" s="17"/>
      <c r="BA125" s="17">
        <v>0.11155585361390399</v>
      </c>
      <c r="BB125" s="17">
        <v>0.16559996012414599</v>
      </c>
      <c r="BC125" s="17"/>
      <c r="BD125" s="17">
        <v>0.14597346938511699</v>
      </c>
      <c r="BE125" s="17"/>
      <c r="BF125" s="17">
        <v>0.13024490529080099</v>
      </c>
      <c r="BG125" s="17"/>
      <c r="BH125" s="17">
        <v>0.11828595130442</v>
      </c>
      <c r="BI125" s="17"/>
      <c r="BJ125" s="17">
        <v>0.164540365507991</v>
      </c>
      <c r="BK125" s="17"/>
      <c r="BL125" s="17">
        <v>6.3787077888729005E-2</v>
      </c>
      <c r="BM125" s="17">
        <v>0.18970174942589099</v>
      </c>
      <c r="BN125" s="17">
        <v>0.10677403269354301</v>
      </c>
      <c r="BO125" s="17">
        <v>9.8922663454406007E-2</v>
      </c>
      <c r="BP125" s="17"/>
      <c r="BQ125" s="17">
        <v>0.134381780890796</v>
      </c>
      <c r="BR125" s="17">
        <v>0.110284133463738</v>
      </c>
      <c r="BS125" s="17">
        <v>0.10918876089640001</v>
      </c>
      <c r="BT125" s="17">
        <v>0.187725780869096</v>
      </c>
      <c r="BU125" s="17">
        <v>0.106028880213832</v>
      </c>
      <c r="BV125" s="17">
        <v>7.0202523708849399E-2</v>
      </c>
      <c r="BW125" s="17"/>
      <c r="BX125" s="17">
        <v>0.15657737752581499</v>
      </c>
      <c r="BY125" s="17">
        <v>0.11807885681281099</v>
      </c>
      <c r="BZ125" s="17">
        <v>9.2409258425359797E-2</v>
      </c>
      <c r="CA125" s="17">
        <v>0.17197376897868799</v>
      </c>
      <c r="CB125" s="17">
        <v>0.132867975037748</v>
      </c>
      <c r="CC125" s="17">
        <v>5.5447138229631099E-2</v>
      </c>
    </row>
    <row r="126" spans="2:81" x14ac:dyDescent="0.35">
      <c r="B126" t="s">
        <v>126</v>
      </c>
      <c r="C126" s="17">
        <v>8.9682663587428907E-2</v>
      </c>
      <c r="D126" s="17">
        <v>9.7350214157104195E-2</v>
      </c>
      <c r="E126" s="17">
        <v>8.1222121713183798E-2</v>
      </c>
      <c r="F126" s="17"/>
      <c r="G126" s="17">
        <v>0.135432205639757</v>
      </c>
      <c r="H126" s="17">
        <v>0.113464617565719</v>
      </c>
      <c r="I126" s="17">
        <v>7.3038322113771703E-2</v>
      </c>
      <c r="J126" s="17">
        <v>7.6102780327503894E-2</v>
      </c>
      <c r="K126" s="17">
        <v>7.7979297259843205E-2</v>
      </c>
      <c r="L126" s="17">
        <v>7.2401867248975696E-2</v>
      </c>
      <c r="M126" s="17"/>
      <c r="N126" s="17">
        <v>0.106458593118756</v>
      </c>
      <c r="O126" s="17">
        <v>7.0919635282188004E-2</v>
      </c>
      <c r="P126" s="17">
        <v>8.3852242911974406E-2</v>
      </c>
      <c r="Q126" s="17">
        <v>9.6688308118563604E-2</v>
      </c>
      <c r="R126" s="17"/>
      <c r="S126" s="17">
        <v>0.133938175002705</v>
      </c>
      <c r="T126" s="17">
        <v>6.5163960510131694E-2</v>
      </c>
      <c r="U126" s="17">
        <v>8.4236626436995296E-2</v>
      </c>
      <c r="V126" s="17">
        <v>9.0993626311634906E-2</v>
      </c>
      <c r="W126" s="17">
        <v>6.6712004435624903E-2</v>
      </c>
      <c r="X126" s="17">
        <v>9.8971988467229696E-2</v>
      </c>
      <c r="Y126" s="17">
        <v>9.9742896796376004E-2</v>
      </c>
      <c r="Z126" s="17">
        <v>0.124756413923508</v>
      </c>
      <c r="AA126" s="17">
        <v>7.8349675451416897E-2</v>
      </c>
      <c r="AB126" s="17">
        <v>8.6785600597158494E-2</v>
      </c>
      <c r="AC126" s="17">
        <v>5.7531426928440002E-2</v>
      </c>
      <c r="AD126" s="17">
        <v>5.5973016479845199E-2</v>
      </c>
      <c r="AE126" s="17"/>
      <c r="AF126" s="17">
        <v>9.4354171267987993E-2</v>
      </c>
      <c r="AG126" s="17">
        <v>7.9895054814983602E-2</v>
      </c>
      <c r="AH126" s="17">
        <v>6.3397486829905703E-2</v>
      </c>
      <c r="AI126" s="17">
        <v>4.9812947918501403E-2</v>
      </c>
      <c r="AJ126" s="17"/>
      <c r="AK126" s="17">
        <v>8.3825919195388093E-2</v>
      </c>
      <c r="AL126" s="17">
        <v>7.0826935802563204E-2</v>
      </c>
      <c r="AM126" s="17"/>
      <c r="AN126" s="17">
        <v>0.13107522398189</v>
      </c>
      <c r="AO126" s="17">
        <v>8.3144796436197502E-2</v>
      </c>
      <c r="AP126" s="17">
        <v>6.4704811055254205E-2</v>
      </c>
      <c r="AQ126" s="17">
        <v>7.4081887386238998E-2</v>
      </c>
      <c r="AR126" s="17">
        <v>6.6897221121873296E-2</v>
      </c>
      <c r="AS126" s="17">
        <v>8.4336404308051102E-2</v>
      </c>
      <c r="AT126" s="17"/>
      <c r="AU126" s="17">
        <v>8.4767481168402506E-2</v>
      </c>
      <c r="AV126" s="17">
        <v>9.6760943029710902E-2</v>
      </c>
      <c r="AW126" s="17"/>
      <c r="AX126" s="17">
        <v>0.10047747479577</v>
      </c>
      <c r="AY126" s="17">
        <v>8.7092222076003895E-2</v>
      </c>
      <c r="AZ126" s="17"/>
      <c r="BA126" s="17">
        <v>9.1893467276060806E-2</v>
      </c>
      <c r="BB126" s="17">
        <v>8.0734432865974204E-2</v>
      </c>
      <c r="BC126" s="17"/>
      <c r="BD126" s="17">
        <v>0.12138838532606</v>
      </c>
      <c r="BE126" s="17"/>
      <c r="BF126" s="17">
        <v>0.11700611919774399</v>
      </c>
      <c r="BG126" s="17"/>
      <c r="BH126" s="17">
        <v>8.3573976078677906E-2</v>
      </c>
      <c r="BI126" s="17"/>
      <c r="BJ126" s="17">
        <v>6.8231770293179894E-2</v>
      </c>
      <c r="BK126" s="17"/>
      <c r="BL126" s="17">
        <v>6.4491891268448495E-2</v>
      </c>
      <c r="BM126" s="17">
        <v>0.15488574655710499</v>
      </c>
      <c r="BN126" s="17">
        <v>6.6851980380072007E-2</v>
      </c>
      <c r="BO126" s="17">
        <v>6.4017857426317798E-2</v>
      </c>
      <c r="BP126" s="17"/>
      <c r="BQ126" s="17">
        <v>9.46499950356883E-2</v>
      </c>
      <c r="BR126" s="17">
        <v>9.16843342233606E-2</v>
      </c>
      <c r="BS126" s="17">
        <v>8.4689782316824905E-2</v>
      </c>
      <c r="BT126" s="17">
        <v>0.15242947635166701</v>
      </c>
      <c r="BU126" s="17">
        <v>0.105022502359349</v>
      </c>
      <c r="BV126" s="17">
        <v>5.74796757780578E-2</v>
      </c>
      <c r="BW126" s="17"/>
      <c r="BX126" s="17">
        <v>9.98956878126184E-2</v>
      </c>
      <c r="BY126" s="17">
        <v>8.6116110120932204E-2</v>
      </c>
      <c r="BZ126" s="17">
        <v>8.8576825473654003E-2</v>
      </c>
      <c r="CA126" s="17">
        <v>0.15723576275751699</v>
      </c>
      <c r="CB126" s="17">
        <v>0.108634491748845</v>
      </c>
      <c r="CC126" s="17">
        <v>5.9376616657661703E-2</v>
      </c>
    </row>
    <row r="127" spans="2:81" x14ac:dyDescent="0.35">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row>
    <row r="128" spans="2:81" x14ac:dyDescent="0.35">
      <c r="B128" s="6" t="s">
        <v>130</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row>
    <row r="129" spans="2:81" x14ac:dyDescent="0.35">
      <c r="B129" s="24"/>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row>
    <row r="130" spans="2:81" x14ac:dyDescent="0.35">
      <c r="B130" t="s">
        <v>125</v>
      </c>
      <c r="C130" s="17">
        <v>0.15733331701867101</v>
      </c>
      <c r="D130" s="17">
        <v>0.15655684488597099</v>
      </c>
      <c r="E130" s="17">
        <v>0.15840589624779799</v>
      </c>
      <c r="F130" s="17"/>
      <c r="G130" s="17">
        <v>0.106268329792719</v>
      </c>
      <c r="H130" s="17">
        <v>0.10569448288064601</v>
      </c>
      <c r="I130" s="17">
        <v>0.12496529171439</v>
      </c>
      <c r="J130" s="17">
        <v>0.156974862209177</v>
      </c>
      <c r="K130" s="17">
        <v>0.19955915054533199</v>
      </c>
      <c r="L130" s="17">
        <v>0.23154125692411801</v>
      </c>
      <c r="M130" s="17"/>
      <c r="N130" s="17">
        <v>0.107338121257456</v>
      </c>
      <c r="O130" s="17">
        <v>0.13396185150662801</v>
      </c>
      <c r="P130" s="17">
        <v>0.18681277300193</v>
      </c>
      <c r="Q130" s="17">
        <v>0.21030584581761999</v>
      </c>
      <c r="R130" s="17"/>
      <c r="S130" s="17">
        <v>9.1855361409314606E-2</v>
      </c>
      <c r="T130" s="17">
        <v>0.150303001246573</v>
      </c>
      <c r="U130" s="17">
        <v>0.20685552688841699</v>
      </c>
      <c r="V130" s="17">
        <v>0.180347608947588</v>
      </c>
      <c r="W130" s="17">
        <v>0.20183420896285201</v>
      </c>
      <c r="X130" s="17">
        <v>0.12531698333247099</v>
      </c>
      <c r="Y130" s="17">
        <v>0.187441730715733</v>
      </c>
      <c r="Z130" s="17">
        <v>0.193767734775358</v>
      </c>
      <c r="AA130" s="17">
        <v>0.16127406368695199</v>
      </c>
      <c r="AB130" s="17">
        <v>0.123334543508757</v>
      </c>
      <c r="AC130" s="17">
        <v>0.20650822732393201</v>
      </c>
      <c r="AD130" s="17">
        <v>0.161155174201147</v>
      </c>
      <c r="AE130" s="17"/>
      <c r="AF130" s="17">
        <v>0.171235198280736</v>
      </c>
      <c r="AG130" s="17">
        <v>0.13075836291218601</v>
      </c>
      <c r="AH130" s="17">
        <v>0.19986167085839299</v>
      </c>
      <c r="AI130" s="17">
        <v>0.14369807745695901</v>
      </c>
      <c r="AJ130" s="17"/>
      <c r="AK130" s="17">
        <v>1.97562349121095E-2</v>
      </c>
      <c r="AL130" s="17">
        <v>9.3943424789861202E-2</v>
      </c>
      <c r="AM130" s="17"/>
      <c r="AN130" s="17">
        <v>9.9159765883325299E-2</v>
      </c>
      <c r="AO130" s="17">
        <v>0.152909967974028</v>
      </c>
      <c r="AP130" s="17">
        <v>0.18760154013201599</v>
      </c>
      <c r="AQ130" s="17">
        <v>0.19050333219514601</v>
      </c>
      <c r="AR130" s="17">
        <v>0.20276099696035299</v>
      </c>
      <c r="AS130" s="17">
        <v>0.18164736276705401</v>
      </c>
      <c r="AT130" s="17"/>
      <c r="AU130" s="17">
        <v>0.17525084469261901</v>
      </c>
      <c r="AV130" s="17">
        <v>0.13152758556074101</v>
      </c>
      <c r="AW130" s="17"/>
      <c r="AX130" s="17">
        <v>0.204847303863124</v>
      </c>
      <c r="AY130" s="17">
        <v>0.14593133864964999</v>
      </c>
      <c r="AZ130" s="17"/>
      <c r="BA130" s="17">
        <v>0.177951160715771</v>
      </c>
      <c r="BB130" s="17">
        <v>4.91439170769567E-2</v>
      </c>
      <c r="BC130" s="17"/>
      <c r="BD130" s="17">
        <v>0.181236901572815</v>
      </c>
      <c r="BE130" s="17"/>
      <c r="BF130" s="17">
        <v>0.20300940365175901</v>
      </c>
      <c r="BG130" s="17"/>
      <c r="BH130" s="17">
        <v>0.129353488752221</v>
      </c>
      <c r="BI130" s="17"/>
      <c r="BJ130" s="17">
        <v>0.21179037379460999</v>
      </c>
      <c r="BK130" s="17"/>
      <c r="BL130" s="17">
        <v>0.21001535342438299</v>
      </c>
      <c r="BM130" s="17">
        <v>0.120560892601668</v>
      </c>
      <c r="BN130" s="17">
        <v>0.21829748126864101</v>
      </c>
      <c r="BO130" s="17">
        <v>9.7200639060263105E-2</v>
      </c>
      <c r="BP130" s="17"/>
      <c r="BQ130" s="17">
        <v>0.10270941092117999</v>
      </c>
      <c r="BR130" s="17">
        <v>0.17322326956178699</v>
      </c>
      <c r="BS130" s="17">
        <v>0.29541819756696802</v>
      </c>
      <c r="BT130" s="17">
        <v>0.11131377701312201</v>
      </c>
      <c r="BU130" s="17">
        <v>0.149295226804773</v>
      </c>
      <c r="BV130" s="17">
        <v>0.185092631367025</v>
      </c>
      <c r="BW130" s="17"/>
      <c r="BX130" s="17">
        <v>6.7056727344433797E-2</v>
      </c>
      <c r="BY130" s="17">
        <v>0.15097568354480601</v>
      </c>
      <c r="BZ130" s="17">
        <v>0.27698197083794701</v>
      </c>
      <c r="CA130" s="17">
        <v>9.6751916644221794E-2</v>
      </c>
      <c r="CB130" s="17">
        <v>0.14613284722894601</v>
      </c>
      <c r="CC130" s="17">
        <v>0.246905939917514</v>
      </c>
    </row>
    <row r="131" spans="2:81" x14ac:dyDescent="0.35">
      <c r="B131" t="s">
        <v>58</v>
      </c>
      <c r="C131" s="17">
        <v>0.122843884334584</v>
      </c>
      <c r="D131" s="17">
        <v>0.12554603711548501</v>
      </c>
      <c r="E131" s="17">
        <v>0.12081442779482</v>
      </c>
      <c r="F131" s="17"/>
      <c r="G131" s="17">
        <v>6.5637199888001402E-2</v>
      </c>
      <c r="H131" s="17">
        <v>8.2165741575691106E-2</v>
      </c>
      <c r="I131" s="17">
        <v>0.11266402965108401</v>
      </c>
      <c r="J131" s="17">
        <v>0.13086662660980899</v>
      </c>
      <c r="K131" s="17">
        <v>0.159092759357985</v>
      </c>
      <c r="L131" s="17">
        <v>0.17135401907891601</v>
      </c>
      <c r="M131" s="17"/>
      <c r="N131" s="17">
        <v>0.103693875230013</v>
      </c>
      <c r="O131" s="17">
        <v>0.11538078021677101</v>
      </c>
      <c r="P131" s="17">
        <v>0.14009049355445899</v>
      </c>
      <c r="Q131" s="17">
        <v>0.136106401865636</v>
      </c>
      <c r="R131" s="17"/>
      <c r="S131" s="17">
        <v>6.9659240503824396E-2</v>
      </c>
      <c r="T131" s="17">
        <v>0.127804457735024</v>
      </c>
      <c r="U131" s="17">
        <v>9.4489061040185507E-2</v>
      </c>
      <c r="V131" s="17">
        <v>0.134217450910913</v>
      </c>
      <c r="W131" s="17">
        <v>0.13225088410465499</v>
      </c>
      <c r="X131" s="17">
        <v>0.125022475345902</v>
      </c>
      <c r="Y131" s="17">
        <v>0.12691579904112599</v>
      </c>
      <c r="Z131" s="17">
        <v>0.121577900691562</v>
      </c>
      <c r="AA131" s="17">
        <v>0.16249519267959101</v>
      </c>
      <c r="AB131" s="17">
        <v>0.151258633488184</v>
      </c>
      <c r="AC131" s="17">
        <v>0.121342190112051</v>
      </c>
      <c r="AD131" s="17">
        <v>0.125232398741561</v>
      </c>
      <c r="AE131" s="17"/>
      <c r="AF131" s="17">
        <v>0.12540049160183001</v>
      </c>
      <c r="AG131" s="17">
        <v>0.15218485205019699</v>
      </c>
      <c r="AH131" s="17">
        <v>0.12824674650892301</v>
      </c>
      <c r="AI131" s="17">
        <v>0.15264292690490699</v>
      </c>
      <c r="AJ131" s="17"/>
      <c r="AK131" s="17">
        <v>4.7996212085986999E-2</v>
      </c>
      <c r="AL131" s="17">
        <v>0.105580172561625</v>
      </c>
      <c r="AM131" s="17"/>
      <c r="AN131" s="17">
        <v>7.6051063382078801E-2</v>
      </c>
      <c r="AO131" s="17">
        <v>0.133702770993221</v>
      </c>
      <c r="AP131" s="17">
        <v>0.141454869392796</v>
      </c>
      <c r="AQ131" s="17">
        <v>0.13267501855337099</v>
      </c>
      <c r="AR131" s="17">
        <v>0.153845137420799</v>
      </c>
      <c r="AS131" s="17">
        <v>0.153330782219217</v>
      </c>
      <c r="AT131" s="17"/>
      <c r="AU131" s="17">
        <v>0.12966143861807999</v>
      </c>
      <c r="AV131" s="17">
        <v>0.113289296423081</v>
      </c>
      <c r="AW131" s="17"/>
      <c r="AX131" s="17">
        <v>0.13968571572501101</v>
      </c>
      <c r="AY131" s="17">
        <v>0.118802333415336</v>
      </c>
      <c r="AZ131" s="17"/>
      <c r="BA131" s="17">
        <v>0.132200480288137</v>
      </c>
      <c r="BB131" s="17">
        <v>7.2443086429289094E-2</v>
      </c>
      <c r="BC131" s="17"/>
      <c r="BD131" s="17">
        <v>0.123023373733594</v>
      </c>
      <c r="BE131" s="17"/>
      <c r="BF131" s="17">
        <v>0.13073064133144199</v>
      </c>
      <c r="BG131" s="17"/>
      <c r="BH131" s="17">
        <v>0.12290897632905901</v>
      </c>
      <c r="BI131" s="17"/>
      <c r="BJ131" s="17">
        <v>0.119506748623894</v>
      </c>
      <c r="BK131" s="17"/>
      <c r="BL131" s="17">
        <v>0.151325361146562</v>
      </c>
      <c r="BM131" s="17">
        <v>9.8609704862315004E-2</v>
      </c>
      <c r="BN131" s="17">
        <v>0.16007348783901301</v>
      </c>
      <c r="BO131" s="17">
        <v>9.0185963751178905E-2</v>
      </c>
      <c r="BP131" s="17"/>
      <c r="BQ131" s="17">
        <v>0.10792309457004701</v>
      </c>
      <c r="BR131" s="17">
        <v>0.15315475491914701</v>
      </c>
      <c r="BS131" s="17">
        <v>0.15979971803894999</v>
      </c>
      <c r="BT131" s="17">
        <v>0.11230306640068501</v>
      </c>
      <c r="BU131" s="17">
        <v>6.9709564680549702E-2</v>
      </c>
      <c r="BV131" s="17">
        <v>0.103626161281842</v>
      </c>
      <c r="BW131" s="17"/>
      <c r="BX131" s="17">
        <v>9.0529255579222603E-2</v>
      </c>
      <c r="BY131" s="17">
        <v>0.12873339244766099</v>
      </c>
      <c r="BZ131" s="17">
        <v>0.16834541956163501</v>
      </c>
      <c r="CA131" s="17">
        <v>9.8085325301021806E-2</v>
      </c>
      <c r="CB131" s="17">
        <v>6.5986704877206898E-2</v>
      </c>
      <c r="CC131" s="17">
        <v>0.13133739871431399</v>
      </c>
    </row>
    <row r="132" spans="2:81" x14ac:dyDescent="0.35">
      <c r="B132" t="s">
        <v>59</v>
      </c>
      <c r="C132" s="17">
        <v>0.144701225557756</v>
      </c>
      <c r="D132" s="17">
        <v>0.14758064917400601</v>
      </c>
      <c r="E132" s="17">
        <v>0.14202939023266201</v>
      </c>
      <c r="F132" s="17"/>
      <c r="G132" s="17">
        <v>0.103863857207976</v>
      </c>
      <c r="H132" s="17">
        <v>9.6078011881388495E-2</v>
      </c>
      <c r="I132" s="17">
        <v>0.14091063792872099</v>
      </c>
      <c r="J132" s="17">
        <v>0.16022503276660999</v>
      </c>
      <c r="K132" s="17">
        <v>0.18217921313365801</v>
      </c>
      <c r="L132" s="17">
        <v>0.17670230785992599</v>
      </c>
      <c r="M132" s="17"/>
      <c r="N132" s="17">
        <v>0.13802799072625799</v>
      </c>
      <c r="O132" s="17">
        <v>0.144779026768483</v>
      </c>
      <c r="P132" s="17">
        <v>0.13891440975129901</v>
      </c>
      <c r="Q132" s="17">
        <v>0.15400564020886101</v>
      </c>
      <c r="R132" s="17"/>
      <c r="S132" s="17">
        <v>8.9652682001654702E-2</v>
      </c>
      <c r="T132" s="17">
        <v>0.160321677406741</v>
      </c>
      <c r="U132" s="17">
        <v>0.18178692346873601</v>
      </c>
      <c r="V132" s="17">
        <v>0.144153530382511</v>
      </c>
      <c r="W132" s="17">
        <v>0.12941341722808999</v>
      </c>
      <c r="X132" s="17">
        <v>0.17043620760280101</v>
      </c>
      <c r="Y132" s="17">
        <v>0.15455213221984301</v>
      </c>
      <c r="Z132" s="17">
        <v>0.16094333920342199</v>
      </c>
      <c r="AA132" s="17">
        <v>0.136744699336182</v>
      </c>
      <c r="AB132" s="17">
        <v>0.158637001443896</v>
      </c>
      <c r="AC132" s="17">
        <v>0.15329508395734701</v>
      </c>
      <c r="AD132" s="17">
        <v>0.12021084482102901</v>
      </c>
      <c r="AE132" s="17"/>
      <c r="AF132" s="17">
        <v>0.151655969548883</v>
      </c>
      <c r="AG132" s="17">
        <v>0.16323796867552201</v>
      </c>
      <c r="AH132" s="17">
        <v>0.14415918509037801</v>
      </c>
      <c r="AI132" s="17">
        <v>0.15444086054231701</v>
      </c>
      <c r="AJ132" s="17"/>
      <c r="AK132" s="17">
        <v>4.7379248621160303E-2</v>
      </c>
      <c r="AL132" s="17">
        <v>0.116188971068556</v>
      </c>
      <c r="AM132" s="17"/>
      <c r="AN132" s="17">
        <v>0.10129688401770499</v>
      </c>
      <c r="AO132" s="17">
        <v>0.15734377783478701</v>
      </c>
      <c r="AP132" s="17">
        <v>0.14867155606303101</v>
      </c>
      <c r="AQ132" s="17">
        <v>0.16206274320544101</v>
      </c>
      <c r="AR132" s="17">
        <v>0.19001631400285801</v>
      </c>
      <c r="AS132" s="17">
        <v>0.12514919731251101</v>
      </c>
      <c r="AT132" s="17"/>
      <c r="AU132" s="17">
        <v>0.14793381533310601</v>
      </c>
      <c r="AV132" s="17">
        <v>0.14042362678942499</v>
      </c>
      <c r="AW132" s="17"/>
      <c r="AX132" s="17">
        <v>0.159690841728827</v>
      </c>
      <c r="AY132" s="17">
        <v>0.14110415255476899</v>
      </c>
      <c r="AZ132" s="17"/>
      <c r="BA132" s="17">
        <v>0.155918419668545</v>
      </c>
      <c r="BB132" s="17">
        <v>8.2767888259714997E-2</v>
      </c>
      <c r="BC132" s="17"/>
      <c r="BD132" s="17">
        <v>0.14987404265771101</v>
      </c>
      <c r="BE132" s="17"/>
      <c r="BF132" s="17">
        <v>0.14964657945691301</v>
      </c>
      <c r="BG132" s="17"/>
      <c r="BH132" s="17">
        <v>0.16856811830940899</v>
      </c>
      <c r="BI132" s="17"/>
      <c r="BJ132" s="17">
        <v>0.15431254528489</v>
      </c>
      <c r="BK132" s="17"/>
      <c r="BL132" s="17">
        <v>0.132884834419884</v>
      </c>
      <c r="BM132" s="17">
        <v>0.11246969436771299</v>
      </c>
      <c r="BN132" s="17">
        <v>0.17112395178673201</v>
      </c>
      <c r="BO132" s="17">
        <v>0.15639447421781999</v>
      </c>
      <c r="BP132" s="17"/>
      <c r="BQ132" s="17">
        <v>0.12582910901144601</v>
      </c>
      <c r="BR132" s="17">
        <v>0.17484262685639099</v>
      </c>
      <c r="BS132" s="17">
        <v>0.13247645906633301</v>
      </c>
      <c r="BT132" s="17">
        <v>0.13227921875884999</v>
      </c>
      <c r="BU132" s="17">
        <v>0.146628035772503</v>
      </c>
      <c r="BV132" s="17">
        <v>0.16158457678777599</v>
      </c>
      <c r="BW132" s="17"/>
      <c r="BX132" s="17">
        <v>0.118587722740132</v>
      </c>
      <c r="BY132" s="17">
        <v>0.170588862580349</v>
      </c>
      <c r="BZ132" s="17">
        <v>0.15447490928539701</v>
      </c>
      <c r="CA132" s="17">
        <v>0.13365037284603501</v>
      </c>
      <c r="CB132" s="17">
        <v>0.11121050108422401</v>
      </c>
      <c r="CC132" s="17">
        <v>0.152203648947146</v>
      </c>
    </row>
    <row r="133" spans="2:81" x14ac:dyDescent="0.35">
      <c r="B133" t="s">
        <v>102</v>
      </c>
      <c r="C133" s="17">
        <v>0.25287836509077399</v>
      </c>
      <c r="D133" s="17">
        <v>0.24009861631481999</v>
      </c>
      <c r="E133" s="17">
        <v>0.26517978125513902</v>
      </c>
      <c r="F133" s="17"/>
      <c r="G133" s="17">
        <v>0.195514338241807</v>
      </c>
      <c r="H133" s="17">
        <v>0.229776849261699</v>
      </c>
      <c r="I133" s="17">
        <v>0.271030326493228</v>
      </c>
      <c r="J133" s="17">
        <v>0.28651062545818101</v>
      </c>
      <c r="K133" s="17">
        <v>0.2616959496247</v>
      </c>
      <c r="L133" s="17">
        <v>0.261746846643924</v>
      </c>
      <c r="M133" s="17"/>
      <c r="N133" s="17">
        <v>0.24186648133524799</v>
      </c>
      <c r="O133" s="17">
        <v>0.28144055066545198</v>
      </c>
      <c r="P133" s="17">
        <v>0.25619229363721502</v>
      </c>
      <c r="Q133" s="17">
        <v>0.23431828306704799</v>
      </c>
      <c r="R133" s="17"/>
      <c r="S133" s="17">
        <v>0.220429518631934</v>
      </c>
      <c r="T133" s="17">
        <v>0.26831801976630498</v>
      </c>
      <c r="U133" s="17">
        <v>0.24752991185505499</v>
      </c>
      <c r="V133" s="17">
        <v>0.25011975751655502</v>
      </c>
      <c r="W133" s="17">
        <v>0.27003107205274601</v>
      </c>
      <c r="X133" s="17">
        <v>0.26994003893867202</v>
      </c>
      <c r="Y133" s="17">
        <v>0.28628867769498401</v>
      </c>
      <c r="Z133" s="17">
        <v>0.25501453337664498</v>
      </c>
      <c r="AA133" s="17">
        <v>0.24803139592378301</v>
      </c>
      <c r="AB133" s="17">
        <v>0.22403297208445</v>
      </c>
      <c r="AC133" s="17">
        <v>0.250179796707377</v>
      </c>
      <c r="AD133" s="17">
        <v>0.28558056661744602</v>
      </c>
      <c r="AE133" s="17"/>
      <c r="AF133" s="17">
        <v>0.25790824560529202</v>
      </c>
      <c r="AG133" s="17">
        <v>0.26801428087701301</v>
      </c>
      <c r="AH133" s="17">
        <v>0.26473992031945098</v>
      </c>
      <c r="AI133" s="17">
        <v>0.28843356288044097</v>
      </c>
      <c r="AJ133" s="17"/>
      <c r="AK133" s="17">
        <v>0.161440606860344</v>
      </c>
      <c r="AL133" s="17">
        <v>0.23292400400886201</v>
      </c>
      <c r="AM133" s="17"/>
      <c r="AN133" s="17">
        <v>0.18993079619815201</v>
      </c>
      <c r="AO133" s="17">
        <v>0.30063132149064398</v>
      </c>
      <c r="AP133" s="17">
        <v>0.25896323951748601</v>
      </c>
      <c r="AQ133" s="17">
        <v>0.26991265247977397</v>
      </c>
      <c r="AR133" s="17">
        <v>0.21852799088993599</v>
      </c>
      <c r="AS133" s="17">
        <v>0.31169838202657302</v>
      </c>
      <c r="AT133" s="17"/>
      <c r="AU133" s="17">
        <v>0.24934393432543001</v>
      </c>
      <c r="AV133" s="17">
        <v>0.257593671052541</v>
      </c>
      <c r="AW133" s="17"/>
      <c r="AX133" s="17">
        <v>0.24083974935500499</v>
      </c>
      <c r="AY133" s="17">
        <v>0.25576728360358097</v>
      </c>
      <c r="AZ133" s="17"/>
      <c r="BA133" s="17">
        <v>0.26118347458887498</v>
      </c>
      <c r="BB133" s="17">
        <v>0.212510026458858</v>
      </c>
      <c r="BC133" s="17"/>
      <c r="BD133" s="17">
        <v>0.23656034173857399</v>
      </c>
      <c r="BE133" s="17"/>
      <c r="BF133" s="17">
        <v>0.220721417850999</v>
      </c>
      <c r="BG133" s="17"/>
      <c r="BH133" s="17">
        <v>0.26713805879997798</v>
      </c>
      <c r="BI133" s="17"/>
      <c r="BJ133" s="17">
        <v>0.25138092715384402</v>
      </c>
      <c r="BK133" s="17"/>
      <c r="BL133" s="17">
        <v>0.22888456445715999</v>
      </c>
      <c r="BM133" s="17">
        <v>0.19976385688798101</v>
      </c>
      <c r="BN133" s="17">
        <v>0.24861131407904</v>
      </c>
      <c r="BO133" s="17">
        <v>0.325468589199019</v>
      </c>
      <c r="BP133" s="17"/>
      <c r="BQ133" s="17">
        <v>0.27350700657591798</v>
      </c>
      <c r="BR133" s="17">
        <v>0.26523233230011001</v>
      </c>
      <c r="BS133" s="17">
        <v>0.19081961545236201</v>
      </c>
      <c r="BT133" s="17">
        <v>0.23397932226523599</v>
      </c>
      <c r="BU133" s="17">
        <v>0.27629710459019402</v>
      </c>
      <c r="BV133" s="17">
        <v>0.231329095018067</v>
      </c>
      <c r="BW133" s="17"/>
      <c r="BX133" s="17">
        <v>0.26263539300643801</v>
      </c>
      <c r="BY133" s="17">
        <v>0.264460996544992</v>
      </c>
      <c r="BZ133" s="17">
        <v>0.20320951875068399</v>
      </c>
      <c r="CA133" s="17">
        <v>0.254321649564487</v>
      </c>
      <c r="CB133" s="17">
        <v>0.26697966969124098</v>
      </c>
      <c r="CC133" s="17">
        <v>0.241121769928903</v>
      </c>
    </row>
    <row r="134" spans="2:81" x14ac:dyDescent="0.35">
      <c r="B134" t="s">
        <v>103</v>
      </c>
      <c r="C134" s="17">
        <v>0.15848992548840299</v>
      </c>
      <c r="D134" s="17">
        <v>0.15796613416990299</v>
      </c>
      <c r="E134" s="17">
        <v>0.15778027606970499</v>
      </c>
      <c r="F134" s="17"/>
      <c r="G134" s="17">
        <v>0.212574580439917</v>
      </c>
      <c r="H134" s="17">
        <v>0.22446504370185599</v>
      </c>
      <c r="I134" s="17">
        <v>0.164639554367325</v>
      </c>
      <c r="J134" s="17">
        <v>0.153950580893601</v>
      </c>
      <c r="K134" s="17">
        <v>0.106340759060304</v>
      </c>
      <c r="L134" s="17">
        <v>0.10258942854035499</v>
      </c>
      <c r="M134" s="17"/>
      <c r="N134" s="17">
        <v>0.20368636067516099</v>
      </c>
      <c r="O134" s="17">
        <v>0.162567207022386</v>
      </c>
      <c r="P134" s="17">
        <v>0.152833532225506</v>
      </c>
      <c r="Q134" s="17">
        <v>0.109940766877098</v>
      </c>
      <c r="R134" s="17"/>
      <c r="S134" s="17">
        <v>0.17157064691865401</v>
      </c>
      <c r="T134" s="17">
        <v>0.15733122955548501</v>
      </c>
      <c r="U134" s="17">
        <v>0.155555884486308</v>
      </c>
      <c r="V134" s="17">
        <v>0.15635014350871401</v>
      </c>
      <c r="W134" s="17">
        <v>0.13125009293384499</v>
      </c>
      <c r="X134" s="17">
        <v>0.170278683798915</v>
      </c>
      <c r="Y134" s="17">
        <v>0.13670995464994801</v>
      </c>
      <c r="Z134" s="17">
        <v>0.12454622490329401</v>
      </c>
      <c r="AA134" s="17">
        <v>0.146828237500118</v>
      </c>
      <c r="AB134" s="17">
        <v>0.19427271318655001</v>
      </c>
      <c r="AC134" s="17">
        <v>0.16261005890152599</v>
      </c>
      <c r="AD134" s="17">
        <v>0.17679950019739299</v>
      </c>
      <c r="AE134" s="17"/>
      <c r="AF134" s="17">
        <v>0.15290937498713</v>
      </c>
      <c r="AG134" s="17">
        <v>0.18493329402211001</v>
      </c>
      <c r="AH134" s="17">
        <v>0.15232245966962299</v>
      </c>
      <c r="AI134" s="17">
        <v>0.16090395751303699</v>
      </c>
      <c r="AJ134" s="17"/>
      <c r="AK134" s="17">
        <v>0.19070114018670001</v>
      </c>
      <c r="AL134" s="17">
        <v>0.20186948472173999</v>
      </c>
      <c r="AM134" s="17"/>
      <c r="AN134" s="17">
        <v>0.20655145040184</v>
      </c>
      <c r="AO134" s="17">
        <v>0.13410299652518901</v>
      </c>
      <c r="AP134" s="17">
        <v>0.14169935795934399</v>
      </c>
      <c r="AQ134" s="17">
        <v>0.150017302314677</v>
      </c>
      <c r="AR134" s="17">
        <v>0.149824833993772</v>
      </c>
      <c r="AS134" s="17">
        <v>0.137519084267551</v>
      </c>
      <c r="AT134" s="17"/>
      <c r="AU134" s="17">
        <v>0.15872468209274501</v>
      </c>
      <c r="AV134" s="17">
        <v>0.158979390567874</v>
      </c>
      <c r="AW134" s="17"/>
      <c r="AX134" s="17">
        <v>0.131574584585051</v>
      </c>
      <c r="AY134" s="17">
        <v>0.164948826438548</v>
      </c>
      <c r="AZ134" s="17"/>
      <c r="BA134" s="17">
        <v>0.144458058016918</v>
      </c>
      <c r="BB134" s="17">
        <v>0.23507207427430701</v>
      </c>
      <c r="BC134" s="17"/>
      <c r="BD134" s="17">
        <v>0.14396752852984701</v>
      </c>
      <c r="BE134" s="17"/>
      <c r="BF134" s="17">
        <v>0.13494904800322399</v>
      </c>
      <c r="BG134" s="17"/>
      <c r="BH134" s="17">
        <v>0.18714075003067801</v>
      </c>
      <c r="BI134" s="17"/>
      <c r="BJ134" s="17">
        <v>0.160716993854536</v>
      </c>
      <c r="BK134" s="17"/>
      <c r="BL134" s="17">
        <v>0.13334111423023901</v>
      </c>
      <c r="BM134" s="17">
        <v>0.197609177781187</v>
      </c>
      <c r="BN134" s="17">
        <v>0.113497803216177</v>
      </c>
      <c r="BO134" s="17">
        <v>0.18236880319412299</v>
      </c>
      <c r="BP134" s="17"/>
      <c r="BQ134" s="17">
        <v>0.20777094599056001</v>
      </c>
      <c r="BR134" s="17">
        <v>0.120830678252664</v>
      </c>
      <c r="BS134" s="17">
        <v>0.13477613798740901</v>
      </c>
      <c r="BT134" s="17">
        <v>0.133398310696237</v>
      </c>
      <c r="BU134" s="17">
        <v>0.174646253267012</v>
      </c>
      <c r="BV134" s="17">
        <v>0.121105600527654</v>
      </c>
      <c r="BW134" s="17"/>
      <c r="BX134" s="17">
        <v>0.23413920376966799</v>
      </c>
      <c r="BY134" s="17">
        <v>0.13774632526021799</v>
      </c>
      <c r="BZ134" s="17">
        <v>0.110235338463073</v>
      </c>
      <c r="CA134" s="17">
        <v>0.154254231804037</v>
      </c>
      <c r="CB134" s="17">
        <v>0.19114112914510201</v>
      </c>
      <c r="CC134" s="17">
        <v>9.4891908623343499E-2</v>
      </c>
    </row>
    <row r="135" spans="2:81" x14ac:dyDescent="0.35">
      <c r="B135" t="s">
        <v>104</v>
      </c>
      <c r="C135" s="17">
        <v>8.6352428907556497E-2</v>
      </c>
      <c r="D135" s="17">
        <v>9.4615272647086898E-2</v>
      </c>
      <c r="E135" s="17">
        <v>7.8236063174687204E-2</v>
      </c>
      <c r="F135" s="17"/>
      <c r="G135" s="17">
        <v>0.16001830607261899</v>
      </c>
      <c r="H135" s="17">
        <v>0.14174165485871801</v>
      </c>
      <c r="I135" s="17">
        <v>9.47982512950616E-2</v>
      </c>
      <c r="J135" s="17">
        <v>5.6499463447659E-2</v>
      </c>
      <c r="K135" s="17">
        <v>5.4237545315811098E-2</v>
      </c>
      <c r="L135" s="17">
        <v>3.13076290396445E-2</v>
      </c>
      <c r="M135" s="17"/>
      <c r="N135" s="17">
        <v>0.113525738372719</v>
      </c>
      <c r="O135" s="17">
        <v>8.8658636796349596E-2</v>
      </c>
      <c r="P135" s="17">
        <v>6.8873732862679005E-2</v>
      </c>
      <c r="Q135" s="17">
        <v>7.1402545620447497E-2</v>
      </c>
      <c r="R135" s="17"/>
      <c r="S135" s="17">
        <v>0.164209553324908</v>
      </c>
      <c r="T135" s="17">
        <v>7.9955384626449605E-2</v>
      </c>
      <c r="U135" s="17">
        <v>5.4117417627715998E-2</v>
      </c>
      <c r="V135" s="17">
        <v>7.1598786122431604E-2</v>
      </c>
      <c r="W135" s="17">
        <v>8.7310077335097297E-2</v>
      </c>
      <c r="X135" s="17">
        <v>8.0210910697644605E-2</v>
      </c>
      <c r="Y135" s="17">
        <v>5.2271183874542403E-2</v>
      </c>
      <c r="Z135" s="17">
        <v>8.1040988266925407E-2</v>
      </c>
      <c r="AA135" s="17">
        <v>8.1401709566997896E-2</v>
      </c>
      <c r="AB135" s="17">
        <v>7.3411748254905304E-2</v>
      </c>
      <c r="AC135" s="17">
        <v>6.2339211674946202E-2</v>
      </c>
      <c r="AD135" s="17">
        <v>9.2149979881677196E-2</v>
      </c>
      <c r="AE135" s="17"/>
      <c r="AF135" s="17">
        <v>7.8995743445843106E-2</v>
      </c>
      <c r="AG135" s="17">
        <v>6.00109669459944E-2</v>
      </c>
      <c r="AH135" s="17">
        <v>6.2619729004944294E-2</v>
      </c>
      <c r="AI135" s="17">
        <v>7.4269837142564299E-2</v>
      </c>
      <c r="AJ135" s="17"/>
      <c r="AK135" s="17">
        <v>0.21254649446089999</v>
      </c>
      <c r="AL135" s="17">
        <v>0.132817575737771</v>
      </c>
      <c r="AM135" s="17"/>
      <c r="AN135" s="17">
        <v>0.16235684221435101</v>
      </c>
      <c r="AO135" s="17">
        <v>6.5289499340418403E-2</v>
      </c>
      <c r="AP135" s="17">
        <v>6.1755980221586598E-2</v>
      </c>
      <c r="AQ135" s="17">
        <v>5.3850474052294497E-2</v>
      </c>
      <c r="AR135" s="17">
        <v>6.2351590780113403E-2</v>
      </c>
      <c r="AS135" s="17">
        <v>4.5513211807234201E-2</v>
      </c>
      <c r="AT135" s="17"/>
      <c r="AU135" s="17">
        <v>7.8552297705933805E-2</v>
      </c>
      <c r="AV135" s="17">
        <v>9.6734633848791704E-2</v>
      </c>
      <c r="AW135" s="17"/>
      <c r="AX135" s="17">
        <v>6.0332436252232897E-2</v>
      </c>
      <c r="AY135" s="17">
        <v>9.2596472253978504E-2</v>
      </c>
      <c r="AZ135" s="17"/>
      <c r="BA135" s="17">
        <v>6.6188690165033995E-2</v>
      </c>
      <c r="BB135" s="17">
        <v>0.189747547141948</v>
      </c>
      <c r="BC135" s="17"/>
      <c r="BD135" s="17">
        <v>8.9023500286763299E-2</v>
      </c>
      <c r="BE135" s="17"/>
      <c r="BF135" s="17">
        <v>8.4083385878467198E-2</v>
      </c>
      <c r="BG135" s="17"/>
      <c r="BH135" s="17">
        <v>7.0345742088918806E-2</v>
      </c>
      <c r="BI135" s="17"/>
      <c r="BJ135" s="17">
        <v>5.3544288072049299E-2</v>
      </c>
      <c r="BK135" s="17"/>
      <c r="BL135" s="17">
        <v>7.6709485987991405E-2</v>
      </c>
      <c r="BM135" s="17">
        <v>0.14071587389667101</v>
      </c>
      <c r="BN135" s="17">
        <v>4.7853550910558998E-2</v>
      </c>
      <c r="BO135" s="17">
        <v>7.8500800722290501E-2</v>
      </c>
      <c r="BP135" s="17"/>
      <c r="BQ135" s="17">
        <v>9.5788464117345901E-2</v>
      </c>
      <c r="BR135" s="17">
        <v>6.2657499109791404E-2</v>
      </c>
      <c r="BS135" s="17">
        <v>5.9450241950812097E-2</v>
      </c>
      <c r="BT135" s="17">
        <v>0.123584273822944</v>
      </c>
      <c r="BU135" s="17">
        <v>0.108475865775672</v>
      </c>
      <c r="BV135" s="17">
        <v>9.23219962556764E-2</v>
      </c>
      <c r="BW135" s="17"/>
      <c r="BX135" s="17">
        <v>0.12263031005004101</v>
      </c>
      <c r="BY135" s="17">
        <v>9.1672894873456007E-2</v>
      </c>
      <c r="BZ135" s="17">
        <v>4.9520856922861699E-2</v>
      </c>
      <c r="CA135" s="17">
        <v>0.108576819358816</v>
      </c>
      <c r="CB135" s="17">
        <v>0.117564103371819</v>
      </c>
      <c r="CC135" s="17">
        <v>5.2694345132926701E-2</v>
      </c>
    </row>
    <row r="136" spans="2:81" x14ac:dyDescent="0.35">
      <c r="B136" t="s">
        <v>126</v>
      </c>
      <c r="C136" s="17">
        <v>7.7400853602255307E-2</v>
      </c>
      <c r="D136" s="17">
        <v>7.76364456927294E-2</v>
      </c>
      <c r="E136" s="17">
        <v>7.7554165225188001E-2</v>
      </c>
      <c r="F136" s="17"/>
      <c r="G136" s="17">
        <v>0.15612338835696099</v>
      </c>
      <c r="H136" s="17">
        <v>0.120078215840001</v>
      </c>
      <c r="I136" s="17">
        <v>9.0991908550190501E-2</v>
      </c>
      <c r="J136" s="17">
        <v>5.4972808614963203E-2</v>
      </c>
      <c r="K136" s="17">
        <v>3.6894622962209397E-2</v>
      </c>
      <c r="L136" s="17">
        <v>2.4758511913117301E-2</v>
      </c>
      <c r="M136" s="17"/>
      <c r="N136" s="17">
        <v>9.18614324031444E-2</v>
      </c>
      <c r="O136" s="17">
        <v>7.3211947023931107E-2</v>
      </c>
      <c r="P136" s="17">
        <v>5.6282764966912001E-2</v>
      </c>
      <c r="Q136" s="17">
        <v>8.3920516543289705E-2</v>
      </c>
      <c r="R136" s="17"/>
      <c r="S136" s="17">
        <v>0.19262299720970999</v>
      </c>
      <c r="T136" s="17">
        <v>5.5966229663422198E-2</v>
      </c>
      <c r="U136" s="17">
        <v>5.9665274633583502E-2</v>
      </c>
      <c r="V136" s="17">
        <v>6.3212722611287797E-2</v>
      </c>
      <c r="W136" s="17">
        <v>4.7910247382715203E-2</v>
      </c>
      <c r="X136" s="17">
        <v>5.8794700283594202E-2</v>
      </c>
      <c r="Y136" s="17">
        <v>5.5820521803823797E-2</v>
      </c>
      <c r="Z136" s="17">
        <v>6.3109278782793196E-2</v>
      </c>
      <c r="AA136" s="17">
        <v>6.3224701306376294E-2</v>
      </c>
      <c r="AB136" s="17">
        <v>7.50523880332577E-2</v>
      </c>
      <c r="AC136" s="17">
        <v>4.3725431322820203E-2</v>
      </c>
      <c r="AD136" s="17">
        <v>3.8871535539748397E-2</v>
      </c>
      <c r="AE136" s="17"/>
      <c r="AF136" s="17">
        <v>6.1894976530285598E-2</v>
      </c>
      <c r="AG136" s="17">
        <v>4.0860274516978101E-2</v>
      </c>
      <c r="AH136" s="17">
        <v>4.8050288548288203E-2</v>
      </c>
      <c r="AI136" s="17">
        <v>2.5610777559774301E-2</v>
      </c>
      <c r="AJ136" s="17"/>
      <c r="AK136" s="17">
        <v>0.32018006287279899</v>
      </c>
      <c r="AL136" s="17">
        <v>0.11667636711158499</v>
      </c>
      <c r="AM136" s="17"/>
      <c r="AN136" s="17">
        <v>0.16465319790254701</v>
      </c>
      <c r="AO136" s="17">
        <v>5.6019665841712203E-2</v>
      </c>
      <c r="AP136" s="17">
        <v>5.9853456713740497E-2</v>
      </c>
      <c r="AQ136" s="17">
        <v>4.0978477199296703E-2</v>
      </c>
      <c r="AR136" s="17">
        <v>2.2673135952168799E-2</v>
      </c>
      <c r="AS136" s="17">
        <v>4.5141979599859203E-2</v>
      </c>
      <c r="AT136" s="17"/>
      <c r="AU136" s="17">
        <v>6.0532987232085597E-2</v>
      </c>
      <c r="AV136" s="17">
        <v>0.101451795757545</v>
      </c>
      <c r="AW136" s="17"/>
      <c r="AX136" s="17">
        <v>6.3029368490748097E-2</v>
      </c>
      <c r="AY136" s="17">
        <v>8.0849593084137902E-2</v>
      </c>
      <c r="AZ136" s="17"/>
      <c r="BA136" s="17">
        <v>6.2099716556718997E-2</v>
      </c>
      <c r="BB136" s="17">
        <v>0.15831546035892599</v>
      </c>
      <c r="BC136" s="17"/>
      <c r="BD136" s="17">
        <v>7.6314311480696603E-2</v>
      </c>
      <c r="BE136" s="17"/>
      <c r="BF136" s="17">
        <v>7.68595238271957E-2</v>
      </c>
      <c r="BG136" s="17"/>
      <c r="BH136" s="17">
        <v>5.4544865689736897E-2</v>
      </c>
      <c r="BI136" s="17"/>
      <c r="BJ136" s="17">
        <v>4.8748123216176803E-2</v>
      </c>
      <c r="BK136" s="17"/>
      <c r="BL136" s="17">
        <v>6.6839286333780404E-2</v>
      </c>
      <c r="BM136" s="17">
        <v>0.13027079960246499</v>
      </c>
      <c r="BN136" s="17">
        <v>4.0542410899838198E-2</v>
      </c>
      <c r="BO136" s="17">
        <v>6.9880729855305496E-2</v>
      </c>
      <c r="BP136" s="17"/>
      <c r="BQ136" s="17">
        <v>8.6471968813503094E-2</v>
      </c>
      <c r="BR136" s="17">
        <v>5.0058839000109497E-2</v>
      </c>
      <c r="BS136" s="17">
        <v>2.72596299371657E-2</v>
      </c>
      <c r="BT136" s="17">
        <v>0.15314203104292501</v>
      </c>
      <c r="BU136" s="17">
        <v>7.49479491092961E-2</v>
      </c>
      <c r="BV136" s="17">
        <v>0.10493993876196001</v>
      </c>
      <c r="BW136" s="17"/>
      <c r="BX136" s="17">
        <v>0.10442138751006499</v>
      </c>
      <c r="BY136" s="17">
        <v>5.5821844748518097E-2</v>
      </c>
      <c r="BZ136" s="17">
        <v>3.7231986178402898E-2</v>
      </c>
      <c r="CA136" s="17">
        <v>0.15435968448137999</v>
      </c>
      <c r="CB136" s="17">
        <v>0.100985044601461</v>
      </c>
      <c r="CC136" s="17">
        <v>8.0844988735853995E-2</v>
      </c>
    </row>
    <row r="137" spans="2:81" x14ac:dyDescent="0.35">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row>
    <row r="138" spans="2:81" x14ac:dyDescent="0.35">
      <c r="B138" s="6" t="s">
        <v>131</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row>
    <row r="139" spans="2:81" x14ac:dyDescent="0.35">
      <c r="B139" s="24"/>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row>
    <row r="140" spans="2:81" x14ac:dyDescent="0.35">
      <c r="B140" t="s">
        <v>125</v>
      </c>
      <c r="C140" s="17">
        <v>0.229028792939871</v>
      </c>
      <c r="D140" s="17">
        <v>0.24357608133108299</v>
      </c>
      <c r="E140" s="17">
        <v>0.21549768480999601</v>
      </c>
      <c r="F140" s="17"/>
      <c r="G140" s="17">
        <v>8.9069414446364695E-2</v>
      </c>
      <c r="H140" s="17">
        <v>0.104988033352802</v>
      </c>
      <c r="I140" s="17">
        <v>0.151887868869515</v>
      </c>
      <c r="J140" s="17">
        <v>0.21298705028811599</v>
      </c>
      <c r="K140" s="17">
        <v>0.31392181422243498</v>
      </c>
      <c r="L140" s="17">
        <v>0.44167395908147999</v>
      </c>
      <c r="M140" s="17"/>
      <c r="N140" s="17">
        <v>0.170994688547396</v>
      </c>
      <c r="O140" s="17">
        <v>0.189098211875836</v>
      </c>
      <c r="P140" s="17">
        <v>0.28071145399929998</v>
      </c>
      <c r="Q140" s="17">
        <v>0.28758185791513502</v>
      </c>
      <c r="R140" s="17"/>
      <c r="S140" s="17">
        <v>0.15375482689232201</v>
      </c>
      <c r="T140" s="17">
        <v>0.238871290314952</v>
      </c>
      <c r="U140" s="17">
        <v>0.265320468756925</v>
      </c>
      <c r="V140" s="17">
        <v>0.26180030019290601</v>
      </c>
      <c r="W140" s="17">
        <v>0.25692956587906901</v>
      </c>
      <c r="X140" s="17">
        <v>0.2118743432945</v>
      </c>
      <c r="Y140" s="17">
        <v>0.25429793107172</v>
      </c>
      <c r="Z140" s="17">
        <v>0.292560959557225</v>
      </c>
      <c r="AA140" s="17">
        <v>0.25210840141323998</v>
      </c>
      <c r="AB140" s="17">
        <v>0.20653886444910799</v>
      </c>
      <c r="AC140" s="17">
        <v>0.22084052810312499</v>
      </c>
      <c r="AD140" s="17">
        <v>0.173277233273127</v>
      </c>
      <c r="AE140" s="17"/>
      <c r="AF140" s="17">
        <v>0.23996571799720201</v>
      </c>
      <c r="AG140" s="17">
        <v>0.217101231370353</v>
      </c>
      <c r="AH140" s="17">
        <v>0.19148093182181</v>
      </c>
      <c r="AI140" s="17">
        <v>0.191127378746308</v>
      </c>
      <c r="AJ140" s="17"/>
      <c r="AK140" s="17">
        <v>0.16582340217970601</v>
      </c>
      <c r="AL140" s="17">
        <v>0.176735216912493</v>
      </c>
      <c r="AM140" s="17"/>
      <c r="AN140" s="17">
        <v>0.12996051012160101</v>
      </c>
      <c r="AO140" s="17">
        <v>0.24064156513306401</v>
      </c>
      <c r="AP140" s="17">
        <v>0.236636206229107</v>
      </c>
      <c r="AQ140" s="17">
        <v>0.27669590294323698</v>
      </c>
      <c r="AR140" s="17">
        <v>0.32132369235966401</v>
      </c>
      <c r="AS140" s="17">
        <v>0.27755474889750797</v>
      </c>
      <c r="AT140" s="17"/>
      <c r="AU140" s="17">
        <v>0.269497252223795</v>
      </c>
      <c r="AV140" s="17">
        <v>0.17318355398369001</v>
      </c>
      <c r="AW140" s="17"/>
      <c r="AX140" s="17">
        <v>0.26847959194416299</v>
      </c>
      <c r="AY140" s="17">
        <v>0.21956174572364601</v>
      </c>
      <c r="AZ140" s="17"/>
      <c r="BA140" s="17">
        <v>0.252400322754746</v>
      </c>
      <c r="BB140" s="17">
        <v>0.110507333415215</v>
      </c>
      <c r="BC140" s="17"/>
      <c r="BD140" s="17">
        <v>0.27747913861815798</v>
      </c>
      <c r="BE140" s="17"/>
      <c r="BF140" s="17">
        <v>0.29865274841086498</v>
      </c>
      <c r="BG140" s="17"/>
      <c r="BH140" s="17">
        <v>0.213562067600684</v>
      </c>
      <c r="BI140" s="17"/>
      <c r="BJ140" s="17">
        <v>0.20664153777476699</v>
      </c>
      <c r="BK140" s="17"/>
      <c r="BL140" s="17">
        <v>0.18375162252643901</v>
      </c>
      <c r="BM140" s="17">
        <v>0.22812358081247</v>
      </c>
      <c r="BN140" s="17">
        <v>0.36933143634952298</v>
      </c>
      <c r="BO140" s="17">
        <v>0.10965328725571399</v>
      </c>
      <c r="BP140" s="17"/>
      <c r="BQ140" s="17">
        <v>0.12425408610769299</v>
      </c>
      <c r="BR140" s="17">
        <v>0.37102415664496302</v>
      </c>
      <c r="BS140" s="17">
        <v>0.43607283271353497</v>
      </c>
      <c r="BT140" s="17">
        <v>0.16231981013079599</v>
      </c>
      <c r="BU140" s="17">
        <v>0.15677025589466201</v>
      </c>
      <c r="BV140" s="17">
        <v>0.20016236473313101</v>
      </c>
      <c r="BW140" s="17"/>
      <c r="BX140" s="17">
        <v>0.102455749103933</v>
      </c>
      <c r="BY140" s="17">
        <v>0.30402339833582898</v>
      </c>
      <c r="BZ140" s="17">
        <v>0.42048935197906701</v>
      </c>
      <c r="CA140" s="17">
        <v>0.151221667064737</v>
      </c>
      <c r="CB140" s="17">
        <v>8.1361373771070999E-2</v>
      </c>
      <c r="CC140" s="17">
        <v>0.23083898921245799</v>
      </c>
    </row>
    <row r="141" spans="2:81" x14ac:dyDescent="0.35">
      <c r="B141" t="s">
        <v>58</v>
      </c>
      <c r="C141" s="17">
        <v>0.144097907692225</v>
      </c>
      <c r="D141" s="17">
        <v>0.14537736370795601</v>
      </c>
      <c r="E141" s="17">
        <v>0.14356250777826801</v>
      </c>
      <c r="F141" s="17"/>
      <c r="G141" s="17">
        <v>6.0921077374428902E-2</v>
      </c>
      <c r="H141" s="17">
        <v>8.9956659628930499E-2</v>
      </c>
      <c r="I141" s="17">
        <v>0.137907136356792</v>
      </c>
      <c r="J141" s="17">
        <v>0.17698459968138699</v>
      </c>
      <c r="K141" s="17">
        <v>0.189107204574056</v>
      </c>
      <c r="L141" s="17">
        <v>0.191490117424433</v>
      </c>
      <c r="M141" s="17"/>
      <c r="N141" s="17">
        <v>0.12715412928462499</v>
      </c>
      <c r="O141" s="17">
        <v>0.164180335002407</v>
      </c>
      <c r="P141" s="17">
        <v>0.14772220018288101</v>
      </c>
      <c r="Q141" s="17">
        <v>0.138701933511332</v>
      </c>
      <c r="R141" s="17"/>
      <c r="S141" s="17">
        <v>9.2564355327329095E-2</v>
      </c>
      <c r="T141" s="17">
        <v>0.17356462784580601</v>
      </c>
      <c r="U141" s="17">
        <v>0.14156931990810101</v>
      </c>
      <c r="V141" s="17">
        <v>0.15775845677880501</v>
      </c>
      <c r="W141" s="17">
        <v>0.17977883562600899</v>
      </c>
      <c r="X141" s="17">
        <v>0.171909700011211</v>
      </c>
      <c r="Y141" s="17">
        <v>0.16194855516821699</v>
      </c>
      <c r="Z141" s="17">
        <v>0.102079466903521</v>
      </c>
      <c r="AA141" s="17">
        <v>0.125052375625852</v>
      </c>
      <c r="AB141" s="17">
        <v>0.120264063887024</v>
      </c>
      <c r="AC141" s="17">
        <v>0.161822704851625</v>
      </c>
      <c r="AD141" s="17">
        <v>0.17616844376443</v>
      </c>
      <c r="AE141" s="17"/>
      <c r="AF141" s="17">
        <v>0.14099147177212801</v>
      </c>
      <c r="AG141" s="17">
        <v>0.134024970641418</v>
      </c>
      <c r="AH141" s="17">
        <v>0.15771075229602899</v>
      </c>
      <c r="AI141" s="17">
        <v>0.19328653929862299</v>
      </c>
      <c r="AJ141" s="17"/>
      <c r="AK141" s="17">
        <v>0.159600449532115</v>
      </c>
      <c r="AL141" s="17">
        <v>0.11506997550270701</v>
      </c>
      <c r="AM141" s="17"/>
      <c r="AN141" s="17">
        <v>9.3330982814947699E-2</v>
      </c>
      <c r="AO141" s="17">
        <v>0.17060209746128399</v>
      </c>
      <c r="AP141" s="17">
        <v>0.16869320374413099</v>
      </c>
      <c r="AQ141" s="17">
        <v>0.145868665368422</v>
      </c>
      <c r="AR141" s="17">
        <v>0.19532706470223701</v>
      </c>
      <c r="AS141" s="17">
        <v>7.8485684352252394E-2</v>
      </c>
      <c r="AT141" s="17"/>
      <c r="AU141" s="17">
        <v>0.15582097279578699</v>
      </c>
      <c r="AV141" s="17">
        <v>0.127913198797445</v>
      </c>
      <c r="AW141" s="17"/>
      <c r="AX141" s="17">
        <v>0.137747015274225</v>
      </c>
      <c r="AY141" s="17">
        <v>0.14562193762073999</v>
      </c>
      <c r="AZ141" s="17"/>
      <c r="BA141" s="17">
        <v>0.15282421183172801</v>
      </c>
      <c r="BB141" s="17">
        <v>9.5768253268690998E-2</v>
      </c>
      <c r="BC141" s="17"/>
      <c r="BD141" s="17">
        <v>0.148197521773795</v>
      </c>
      <c r="BE141" s="17"/>
      <c r="BF141" s="17">
        <v>0.14845583668992801</v>
      </c>
      <c r="BG141" s="17"/>
      <c r="BH141" s="17">
        <v>0.123326441040799</v>
      </c>
      <c r="BI141" s="17"/>
      <c r="BJ141" s="17">
        <v>0.15675241365278</v>
      </c>
      <c r="BK141" s="17"/>
      <c r="BL141" s="17">
        <v>0.12755228300026</v>
      </c>
      <c r="BM141" s="17">
        <v>0.136007670224357</v>
      </c>
      <c r="BN141" s="17">
        <v>0.18561631149713101</v>
      </c>
      <c r="BO141" s="17">
        <v>0.118559846332014</v>
      </c>
      <c r="BP141" s="17"/>
      <c r="BQ141" s="17">
        <v>0.116884452606794</v>
      </c>
      <c r="BR141" s="17">
        <v>0.18559918732738001</v>
      </c>
      <c r="BS141" s="17">
        <v>0.14935238603370601</v>
      </c>
      <c r="BT141" s="17">
        <v>0.16649494110742699</v>
      </c>
      <c r="BU141" s="17">
        <v>9.2082170222124199E-2</v>
      </c>
      <c r="BV141" s="17">
        <v>0.15475022111012399</v>
      </c>
      <c r="BW141" s="17"/>
      <c r="BX141" s="17">
        <v>0.107404646929178</v>
      </c>
      <c r="BY141" s="17">
        <v>0.185376087392816</v>
      </c>
      <c r="BZ141" s="17">
        <v>0.16866621569538501</v>
      </c>
      <c r="CA141" s="17">
        <v>0.160196182216573</v>
      </c>
      <c r="CB141" s="17">
        <v>6.5313882423034597E-2</v>
      </c>
      <c r="CC141" s="17">
        <v>0.11386533246778199</v>
      </c>
    </row>
    <row r="142" spans="2:81" x14ac:dyDescent="0.35">
      <c r="B142" t="s">
        <v>59</v>
      </c>
      <c r="C142" s="17">
        <v>0.14352599670185201</v>
      </c>
      <c r="D142" s="17">
        <v>0.130576581930538</v>
      </c>
      <c r="E142" s="17">
        <v>0.15589412752114701</v>
      </c>
      <c r="F142" s="17"/>
      <c r="G142" s="17">
        <v>0.132224035940602</v>
      </c>
      <c r="H142" s="17">
        <v>0.130102366995723</v>
      </c>
      <c r="I142" s="17">
        <v>0.14792390140183001</v>
      </c>
      <c r="J142" s="17">
        <v>0.16712472960303201</v>
      </c>
      <c r="K142" s="17">
        <v>0.146396131548199</v>
      </c>
      <c r="L142" s="17">
        <v>0.13728953937583299</v>
      </c>
      <c r="M142" s="17"/>
      <c r="N142" s="17">
        <v>0.159085858936586</v>
      </c>
      <c r="O142" s="17">
        <v>0.14859798019637799</v>
      </c>
      <c r="P142" s="17">
        <v>0.136205466495807</v>
      </c>
      <c r="Q142" s="17">
        <v>0.12722117372563199</v>
      </c>
      <c r="R142" s="17"/>
      <c r="S142" s="17">
        <v>0.11221184676654899</v>
      </c>
      <c r="T142" s="17">
        <v>0.14773132077515</v>
      </c>
      <c r="U142" s="17">
        <v>0.179339427330064</v>
      </c>
      <c r="V142" s="17">
        <v>0.142317378059339</v>
      </c>
      <c r="W142" s="17">
        <v>0.150260256637406</v>
      </c>
      <c r="X142" s="17">
        <v>0.164971943761416</v>
      </c>
      <c r="Y142" s="17">
        <v>0.122371026369512</v>
      </c>
      <c r="Z142" s="17">
        <v>0.173614953683014</v>
      </c>
      <c r="AA142" s="17">
        <v>0.12868845550697899</v>
      </c>
      <c r="AB142" s="17">
        <v>0.15849154295738899</v>
      </c>
      <c r="AC142" s="17">
        <v>0.15771899233704001</v>
      </c>
      <c r="AD142" s="17">
        <v>0.10163714992262</v>
      </c>
      <c r="AE142" s="17"/>
      <c r="AF142" s="17">
        <v>0.14128520029215499</v>
      </c>
      <c r="AG142" s="17">
        <v>0.16631424476454301</v>
      </c>
      <c r="AH142" s="17">
        <v>0.163334884886978</v>
      </c>
      <c r="AI142" s="17">
        <v>9.6425280023779897E-2</v>
      </c>
      <c r="AJ142" s="17"/>
      <c r="AK142" s="17">
        <v>0.14861379035008199</v>
      </c>
      <c r="AL142" s="17">
        <v>0.15440745972022701</v>
      </c>
      <c r="AM142" s="17"/>
      <c r="AN142" s="17">
        <v>0.11318204194105699</v>
      </c>
      <c r="AO142" s="17">
        <v>0.15086434473727101</v>
      </c>
      <c r="AP142" s="17">
        <v>0.15976096613180801</v>
      </c>
      <c r="AQ142" s="17">
        <v>0.17445207894679601</v>
      </c>
      <c r="AR142" s="17">
        <v>0.11398328727828599</v>
      </c>
      <c r="AS142" s="17">
        <v>0.170822281135149</v>
      </c>
      <c r="AT142" s="17"/>
      <c r="AU142" s="17">
        <v>0.14625102115349201</v>
      </c>
      <c r="AV142" s="17">
        <v>0.13973833589614201</v>
      </c>
      <c r="AW142" s="17"/>
      <c r="AX142" s="17">
        <v>0.12073415387966401</v>
      </c>
      <c r="AY142" s="17">
        <v>0.14899537774325899</v>
      </c>
      <c r="AZ142" s="17"/>
      <c r="BA142" s="17">
        <v>0.14278628642123101</v>
      </c>
      <c r="BB142" s="17">
        <v>0.14322799869516201</v>
      </c>
      <c r="BC142" s="17"/>
      <c r="BD142" s="17">
        <v>0.132046334991716</v>
      </c>
      <c r="BE142" s="17"/>
      <c r="BF142" s="17">
        <v>0.12771564927250201</v>
      </c>
      <c r="BG142" s="17"/>
      <c r="BH142" s="17">
        <v>0.148824007279973</v>
      </c>
      <c r="BI142" s="17"/>
      <c r="BJ142" s="17">
        <v>0.1708529213162</v>
      </c>
      <c r="BK142" s="17"/>
      <c r="BL142" s="17">
        <v>0.14141396365047099</v>
      </c>
      <c r="BM142" s="17">
        <v>0.11976545880961</v>
      </c>
      <c r="BN142" s="17">
        <v>0.15095808455238999</v>
      </c>
      <c r="BO142" s="17">
        <v>0.16079727921928499</v>
      </c>
      <c r="BP142" s="17"/>
      <c r="BQ142" s="17">
        <v>0.16113618486916201</v>
      </c>
      <c r="BR142" s="17">
        <v>0.139902181355121</v>
      </c>
      <c r="BS142" s="17">
        <v>8.5690794282787405E-2</v>
      </c>
      <c r="BT142" s="17">
        <v>0.13231885269340701</v>
      </c>
      <c r="BU142" s="17">
        <v>0.120988736089054</v>
      </c>
      <c r="BV142" s="17">
        <v>0.16947983904612601</v>
      </c>
      <c r="BW142" s="17"/>
      <c r="BX142" s="17">
        <v>0.16273970018707601</v>
      </c>
      <c r="BY142" s="17">
        <v>0.16026979138636299</v>
      </c>
      <c r="BZ142" s="17">
        <v>8.9758308826506594E-2</v>
      </c>
      <c r="CA142" s="17">
        <v>0.14488272550364101</v>
      </c>
      <c r="CB142" s="17">
        <v>0.13304037932660701</v>
      </c>
      <c r="CC142" s="17">
        <v>0.15165772563374499</v>
      </c>
    </row>
    <row r="143" spans="2:81" x14ac:dyDescent="0.35">
      <c r="B143" t="s">
        <v>102</v>
      </c>
      <c r="C143" s="17">
        <v>0.21279225677156499</v>
      </c>
      <c r="D143" s="17">
        <v>0.18840639091404299</v>
      </c>
      <c r="E143" s="17">
        <v>0.23716658725595199</v>
      </c>
      <c r="F143" s="17"/>
      <c r="G143" s="17">
        <v>0.22419689526206399</v>
      </c>
      <c r="H143" s="17">
        <v>0.22658463084493799</v>
      </c>
      <c r="I143" s="17">
        <v>0.25752730308092597</v>
      </c>
      <c r="J143" s="17">
        <v>0.242881573639979</v>
      </c>
      <c r="K143" s="17">
        <v>0.19222223951817299</v>
      </c>
      <c r="L143" s="17">
        <v>0.14696738265290599</v>
      </c>
      <c r="M143" s="17"/>
      <c r="N143" s="17">
        <v>0.19993794202856499</v>
      </c>
      <c r="O143" s="17">
        <v>0.252811794258754</v>
      </c>
      <c r="P143" s="17">
        <v>0.188800436676727</v>
      </c>
      <c r="Q143" s="17">
        <v>0.207410738084053</v>
      </c>
      <c r="R143" s="17"/>
      <c r="S143" s="17">
        <v>0.19192265797069599</v>
      </c>
      <c r="T143" s="17">
        <v>0.21295330373712301</v>
      </c>
      <c r="U143" s="17">
        <v>0.17870649208703401</v>
      </c>
      <c r="V143" s="17">
        <v>0.202816717035296</v>
      </c>
      <c r="W143" s="17">
        <v>0.19954932880481399</v>
      </c>
      <c r="X143" s="17">
        <v>0.23893675327247799</v>
      </c>
      <c r="Y143" s="17">
        <v>0.21578608857418199</v>
      </c>
      <c r="Z143" s="17">
        <v>0.239012817336059</v>
      </c>
      <c r="AA143" s="17">
        <v>0.19416114810007201</v>
      </c>
      <c r="AB143" s="17">
        <v>0.24355983922435601</v>
      </c>
      <c r="AC143" s="17">
        <v>0.26076806555376503</v>
      </c>
      <c r="AD143" s="17">
        <v>0.23588261694702001</v>
      </c>
      <c r="AE143" s="17"/>
      <c r="AF143" s="17">
        <v>0.20185118733190699</v>
      </c>
      <c r="AG143" s="17">
        <v>0.229784188744832</v>
      </c>
      <c r="AH143" s="17">
        <v>0.27338163286657302</v>
      </c>
      <c r="AI143" s="17">
        <v>0.25585811341166997</v>
      </c>
      <c r="AJ143" s="17"/>
      <c r="AK143" s="17">
        <v>0.25405846258299503</v>
      </c>
      <c r="AL143" s="17">
        <v>0.25271365240520299</v>
      </c>
      <c r="AM143" s="17"/>
      <c r="AN143" s="17">
        <v>0.218991094925926</v>
      </c>
      <c r="AO143" s="17">
        <v>0.218480005421062</v>
      </c>
      <c r="AP143" s="17">
        <v>0.204887845471937</v>
      </c>
      <c r="AQ143" s="17">
        <v>0.20719802536554399</v>
      </c>
      <c r="AR143" s="17">
        <v>0.19625355895767399</v>
      </c>
      <c r="AS143" s="17">
        <v>0.223266091059418</v>
      </c>
      <c r="AT143" s="17"/>
      <c r="AU143" s="17">
        <v>0.18701616011035799</v>
      </c>
      <c r="AV143" s="17">
        <v>0.247541458353082</v>
      </c>
      <c r="AW143" s="17"/>
      <c r="AX143" s="17">
        <v>0.20419261832364999</v>
      </c>
      <c r="AY143" s="17">
        <v>0.21485592050674199</v>
      </c>
      <c r="AZ143" s="17"/>
      <c r="BA143" s="17">
        <v>0.206427767390927</v>
      </c>
      <c r="BB143" s="17">
        <v>0.24723898748568199</v>
      </c>
      <c r="BC143" s="17"/>
      <c r="BD143" s="17">
        <v>0.17162823119676701</v>
      </c>
      <c r="BE143" s="17"/>
      <c r="BF143" s="17">
        <v>0.161523385305651</v>
      </c>
      <c r="BG143" s="17"/>
      <c r="BH143" s="17">
        <v>0.23306309257142699</v>
      </c>
      <c r="BI143" s="17"/>
      <c r="BJ143" s="17">
        <v>0.23992443999055199</v>
      </c>
      <c r="BK143" s="17"/>
      <c r="BL143" s="17">
        <v>0.24868113752253199</v>
      </c>
      <c r="BM143" s="17">
        <v>0.14926492217120199</v>
      </c>
      <c r="BN143" s="17">
        <v>0.16094919677761599</v>
      </c>
      <c r="BO143" s="17">
        <v>0.30907982454994998</v>
      </c>
      <c r="BP143" s="17"/>
      <c r="BQ143" s="17">
        <v>0.254629712758496</v>
      </c>
      <c r="BR143" s="17">
        <v>0.13816439498639399</v>
      </c>
      <c r="BS143" s="17">
        <v>0.13835918646526801</v>
      </c>
      <c r="BT143" s="17">
        <v>0.18519593190558301</v>
      </c>
      <c r="BU143" s="17">
        <v>0.22415831967151301</v>
      </c>
      <c r="BV143" s="17">
        <v>0.27156507253121398</v>
      </c>
      <c r="BW143" s="17"/>
      <c r="BX143" s="17">
        <v>0.241693310721144</v>
      </c>
      <c r="BY143" s="17">
        <v>0.15431465648332901</v>
      </c>
      <c r="BZ143" s="17">
        <v>0.14450085825203701</v>
      </c>
      <c r="CA143" s="17">
        <v>0.18069966657588299</v>
      </c>
      <c r="CB143" s="17">
        <v>0.23169043290449601</v>
      </c>
      <c r="CC143" s="17">
        <v>0.34202609037349702</v>
      </c>
    </row>
    <row r="144" spans="2:81" x14ac:dyDescent="0.35">
      <c r="B144" t="s">
        <v>103</v>
      </c>
      <c r="C144" s="17">
        <v>0.13421468479623599</v>
      </c>
      <c r="D144" s="17">
        <v>0.13733672351297699</v>
      </c>
      <c r="E144" s="17">
        <v>0.13183165320545201</v>
      </c>
      <c r="F144" s="17"/>
      <c r="G144" s="17">
        <v>0.19395143242739299</v>
      </c>
      <c r="H144" s="17">
        <v>0.24547064125940499</v>
      </c>
      <c r="I144" s="17">
        <v>0.15095065287742901</v>
      </c>
      <c r="J144" s="17">
        <v>0.10787486351572401</v>
      </c>
      <c r="K144" s="17">
        <v>7.8090099333319798E-2</v>
      </c>
      <c r="L144" s="17">
        <v>4.9463867136653503E-2</v>
      </c>
      <c r="M144" s="17"/>
      <c r="N144" s="17">
        <v>0.172208874101275</v>
      </c>
      <c r="O144" s="17">
        <v>0.122492112007713</v>
      </c>
      <c r="P144" s="17">
        <v>0.126387076420619</v>
      </c>
      <c r="Q144" s="17">
        <v>0.109251529674319</v>
      </c>
      <c r="R144" s="17"/>
      <c r="S144" s="17">
        <v>0.17785148646514201</v>
      </c>
      <c r="T144" s="17">
        <v>0.12582751351830199</v>
      </c>
      <c r="U144" s="17">
        <v>0.13232912542216901</v>
      </c>
      <c r="V144" s="17">
        <v>0.126962096733856</v>
      </c>
      <c r="W144" s="17">
        <v>8.5889757994194793E-2</v>
      </c>
      <c r="X144" s="17">
        <v>9.0747166428088194E-2</v>
      </c>
      <c r="Y144" s="17">
        <v>0.14269888739654801</v>
      </c>
      <c r="Z144" s="17">
        <v>0.104884056553095</v>
      </c>
      <c r="AA144" s="17">
        <v>0.162014368110524</v>
      </c>
      <c r="AB144" s="17">
        <v>0.15486451500746501</v>
      </c>
      <c r="AC144" s="17">
        <v>0.104666058633024</v>
      </c>
      <c r="AD144" s="17">
        <v>0.138737063162827</v>
      </c>
      <c r="AE144" s="17"/>
      <c r="AF144" s="17">
        <v>0.13385110510567699</v>
      </c>
      <c r="AG144" s="17">
        <v>0.154070920825431</v>
      </c>
      <c r="AH144" s="17">
        <v>9.8881383478263293E-2</v>
      </c>
      <c r="AI144" s="17">
        <v>0.13075187893682599</v>
      </c>
      <c r="AJ144" s="17"/>
      <c r="AK144" s="17">
        <v>0.13930542402903501</v>
      </c>
      <c r="AL144" s="17">
        <v>0.13661669518036201</v>
      </c>
      <c r="AM144" s="17"/>
      <c r="AN144" s="17">
        <v>0.19388715389827399</v>
      </c>
      <c r="AO144" s="17">
        <v>0.111089534272599</v>
      </c>
      <c r="AP144" s="17">
        <v>0.109616070117435</v>
      </c>
      <c r="AQ144" s="17">
        <v>0.117741728709643</v>
      </c>
      <c r="AR144" s="17">
        <v>9.9107581684551499E-2</v>
      </c>
      <c r="AS144" s="17">
        <v>0.15514084329167599</v>
      </c>
      <c r="AT144" s="17"/>
      <c r="AU144" s="17">
        <v>0.12527263472122699</v>
      </c>
      <c r="AV144" s="17">
        <v>0.14657895504927099</v>
      </c>
      <c r="AW144" s="17"/>
      <c r="AX144" s="17">
        <v>0.118547173463322</v>
      </c>
      <c r="AY144" s="17">
        <v>0.13797443297100101</v>
      </c>
      <c r="AZ144" s="17"/>
      <c r="BA144" s="17">
        <v>0.122753235170175</v>
      </c>
      <c r="BB144" s="17">
        <v>0.19351088384423401</v>
      </c>
      <c r="BC144" s="17"/>
      <c r="BD144" s="17">
        <v>0.120494927831336</v>
      </c>
      <c r="BE144" s="17"/>
      <c r="BF144" s="17">
        <v>0.11400542904015901</v>
      </c>
      <c r="BG144" s="17"/>
      <c r="BH144" s="17">
        <v>0.16198377084742399</v>
      </c>
      <c r="BI144" s="17"/>
      <c r="BJ144" s="17">
        <v>0.11463854788825401</v>
      </c>
      <c r="BK144" s="17"/>
      <c r="BL144" s="17">
        <v>0.13696837191662301</v>
      </c>
      <c r="BM144" s="17">
        <v>0.151755285321207</v>
      </c>
      <c r="BN144" s="17">
        <v>7.1888978466387005E-2</v>
      </c>
      <c r="BO144" s="17">
        <v>0.18079471447038101</v>
      </c>
      <c r="BP144" s="17"/>
      <c r="BQ144" s="17">
        <v>0.18805416681905601</v>
      </c>
      <c r="BR144" s="17">
        <v>8.6237120273690807E-2</v>
      </c>
      <c r="BS144" s="17">
        <v>0.108594073533042</v>
      </c>
      <c r="BT144" s="17">
        <v>0.12014559380677101</v>
      </c>
      <c r="BU144" s="17">
        <v>0.14412173498792899</v>
      </c>
      <c r="BV144" s="17">
        <v>0.105386436042312</v>
      </c>
      <c r="BW144" s="17"/>
      <c r="BX144" s="17">
        <v>0.21543995552744999</v>
      </c>
      <c r="BY144" s="17">
        <v>0.105979412767697</v>
      </c>
      <c r="BZ144" s="17">
        <v>9.8658197969404504E-2</v>
      </c>
      <c r="CA144" s="17">
        <v>0.146856740798471</v>
      </c>
      <c r="CB144" s="17">
        <v>0.15930722717074799</v>
      </c>
      <c r="CC144" s="17">
        <v>6.0226640986310399E-2</v>
      </c>
    </row>
    <row r="145" spans="2:81" x14ac:dyDescent="0.35">
      <c r="B145" t="s">
        <v>104</v>
      </c>
      <c r="C145" s="17">
        <v>6.6691270616833803E-2</v>
      </c>
      <c r="D145" s="17">
        <v>7.7824648532741195E-2</v>
      </c>
      <c r="E145" s="17">
        <v>5.5117423318721402E-2</v>
      </c>
      <c r="F145" s="17"/>
      <c r="G145" s="17">
        <v>0.109400954007945</v>
      </c>
      <c r="H145" s="17">
        <v>0.109122426092317</v>
      </c>
      <c r="I145" s="17">
        <v>9.4050467938109505E-2</v>
      </c>
      <c r="J145" s="17">
        <v>4.31616762682435E-2</v>
      </c>
      <c r="K145" s="17">
        <v>3.8123430323561101E-2</v>
      </c>
      <c r="L145" s="17">
        <v>1.9819219878906998E-2</v>
      </c>
      <c r="M145" s="17"/>
      <c r="N145" s="17">
        <v>8.7519587099990206E-2</v>
      </c>
      <c r="O145" s="17">
        <v>6.3992118220915606E-2</v>
      </c>
      <c r="P145" s="17">
        <v>5.9860822576948899E-2</v>
      </c>
      <c r="Q145" s="17">
        <v>5.4104167126499E-2</v>
      </c>
      <c r="R145" s="17"/>
      <c r="S145" s="17">
        <v>0.108967651325465</v>
      </c>
      <c r="T145" s="17">
        <v>4.7980369583194203E-2</v>
      </c>
      <c r="U145" s="17">
        <v>5.6202756236699299E-2</v>
      </c>
      <c r="V145" s="17">
        <v>7.60463252509819E-2</v>
      </c>
      <c r="W145" s="17">
        <v>8.2762242020156099E-2</v>
      </c>
      <c r="X145" s="17">
        <v>5.1673135378920002E-2</v>
      </c>
      <c r="Y145" s="17">
        <v>4.6394866245629697E-2</v>
      </c>
      <c r="Z145" s="17">
        <v>3.77948901233593E-2</v>
      </c>
      <c r="AA145" s="17">
        <v>8.1537648451695199E-2</v>
      </c>
      <c r="AB145" s="17">
        <v>4.83229329896738E-2</v>
      </c>
      <c r="AC145" s="17">
        <v>4.4390653859282897E-2</v>
      </c>
      <c r="AD145" s="17">
        <v>8.8446591864826299E-2</v>
      </c>
      <c r="AE145" s="17"/>
      <c r="AF145" s="17">
        <v>6.9659114289174706E-2</v>
      </c>
      <c r="AG145" s="17">
        <v>3.8765420394705097E-2</v>
      </c>
      <c r="AH145" s="17">
        <v>5.4224252295516598E-2</v>
      </c>
      <c r="AI145" s="17">
        <v>6.5534927808823695E-2</v>
      </c>
      <c r="AJ145" s="17"/>
      <c r="AK145" s="17">
        <v>7.4641539429460696E-2</v>
      </c>
      <c r="AL145" s="17">
        <v>8.9354358243605603E-2</v>
      </c>
      <c r="AM145" s="17"/>
      <c r="AN145" s="17">
        <v>0.10860466707230799</v>
      </c>
      <c r="AO145" s="17">
        <v>5.2247178132141199E-2</v>
      </c>
      <c r="AP145" s="17">
        <v>7.6756539717505595E-2</v>
      </c>
      <c r="AQ145" s="17">
        <v>4.14264873397448E-2</v>
      </c>
      <c r="AR145" s="17">
        <v>4.0298938679891101E-2</v>
      </c>
      <c r="AS145" s="17">
        <v>5.6000553483984902E-2</v>
      </c>
      <c r="AT145" s="17"/>
      <c r="AU145" s="17">
        <v>6.5234475140719603E-2</v>
      </c>
      <c r="AV145" s="17">
        <v>6.8820211316550695E-2</v>
      </c>
      <c r="AW145" s="17"/>
      <c r="AX145" s="17">
        <v>6.8708762062192494E-2</v>
      </c>
      <c r="AY145" s="17">
        <v>6.6207131201318797E-2</v>
      </c>
      <c r="AZ145" s="17"/>
      <c r="BA145" s="17">
        <v>5.8899466712863002E-2</v>
      </c>
      <c r="BB145" s="17">
        <v>0.108637165134566</v>
      </c>
      <c r="BC145" s="17"/>
      <c r="BD145" s="17">
        <v>6.9698353217588493E-2</v>
      </c>
      <c r="BE145" s="17"/>
      <c r="BF145" s="17">
        <v>6.9562626862423996E-2</v>
      </c>
      <c r="BG145" s="17"/>
      <c r="BH145" s="17">
        <v>4.1505551333532301E-2</v>
      </c>
      <c r="BI145" s="17"/>
      <c r="BJ145" s="17">
        <v>4.8197455376687702E-2</v>
      </c>
      <c r="BK145" s="17"/>
      <c r="BL145" s="17">
        <v>6.4879015982477001E-2</v>
      </c>
      <c r="BM145" s="17">
        <v>0.102095577043777</v>
      </c>
      <c r="BN145" s="17">
        <v>3.2051222092730397E-2</v>
      </c>
      <c r="BO145" s="17">
        <v>6.8927016863394294E-2</v>
      </c>
      <c r="BP145" s="17"/>
      <c r="BQ145" s="17">
        <v>8.6976040391445006E-2</v>
      </c>
      <c r="BR145" s="17">
        <v>4.3687914512806E-2</v>
      </c>
      <c r="BS145" s="17">
        <v>4.6889710952208001E-2</v>
      </c>
      <c r="BT145" s="17">
        <v>7.3436080802294301E-2</v>
      </c>
      <c r="BU145" s="17">
        <v>8.9357992210468196E-2</v>
      </c>
      <c r="BV145" s="17">
        <v>5.0832083427054801E-2</v>
      </c>
      <c r="BW145" s="17"/>
      <c r="BX145" s="17">
        <v>0.10107905920303099</v>
      </c>
      <c r="BY145" s="17">
        <v>4.9600097510591502E-2</v>
      </c>
      <c r="BZ145" s="17">
        <v>4.6100466447012899E-2</v>
      </c>
      <c r="CA145" s="17">
        <v>6.8989281252796297E-2</v>
      </c>
      <c r="CB145" s="17">
        <v>0.122055901099001</v>
      </c>
      <c r="CC145" s="17">
        <v>4.6082586948160399E-2</v>
      </c>
    </row>
    <row r="146" spans="2:81" x14ac:dyDescent="0.35">
      <c r="B146" t="s">
        <v>126</v>
      </c>
      <c r="C146" s="17">
        <v>6.9649090481417805E-2</v>
      </c>
      <c r="D146" s="17">
        <v>7.6902210070662003E-2</v>
      </c>
      <c r="E146" s="17">
        <v>6.0930016110463003E-2</v>
      </c>
      <c r="F146" s="17"/>
      <c r="G146" s="17">
        <v>0.190236190541202</v>
      </c>
      <c r="H146" s="17">
        <v>9.3775241825884606E-2</v>
      </c>
      <c r="I146" s="17">
        <v>5.9752669475397403E-2</v>
      </c>
      <c r="J146" s="17">
        <v>4.89855070035186E-2</v>
      </c>
      <c r="K146" s="17">
        <v>4.21390804802559E-2</v>
      </c>
      <c r="L146" s="17">
        <v>1.32959144497878E-2</v>
      </c>
      <c r="M146" s="17"/>
      <c r="N146" s="17">
        <v>8.3098920001563603E-2</v>
      </c>
      <c r="O146" s="17">
        <v>5.8827448437995901E-2</v>
      </c>
      <c r="P146" s="17">
        <v>6.0312543647717397E-2</v>
      </c>
      <c r="Q146" s="17">
        <v>7.5728599963030496E-2</v>
      </c>
      <c r="R146" s="17"/>
      <c r="S146" s="17">
        <v>0.162727175252498</v>
      </c>
      <c r="T146" s="17">
        <v>5.3071574225472602E-2</v>
      </c>
      <c r="U146" s="17">
        <v>4.65324102590077E-2</v>
      </c>
      <c r="V146" s="17">
        <v>3.2298725948816498E-2</v>
      </c>
      <c r="W146" s="17">
        <v>4.4830013038351497E-2</v>
      </c>
      <c r="X146" s="17">
        <v>6.9886957853387194E-2</v>
      </c>
      <c r="Y146" s="17">
        <v>5.65026451741922E-2</v>
      </c>
      <c r="Z146" s="17">
        <v>5.0052855843726797E-2</v>
      </c>
      <c r="AA146" s="17">
        <v>5.6437602791636898E-2</v>
      </c>
      <c r="AB146" s="17">
        <v>6.7958241484984694E-2</v>
      </c>
      <c r="AC146" s="17">
        <v>4.9792996662137802E-2</v>
      </c>
      <c r="AD146" s="17">
        <v>8.5850901065149601E-2</v>
      </c>
      <c r="AE146" s="17"/>
      <c r="AF146" s="17">
        <v>7.2396203211756202E-2</v>
      </c>
      <c r="AG146" s="17">
        <v>5.99390232587192E-2</v>
      </c>
      <c r="AH146" s="17">
        <v>6.0986162354829197E-2</v>
      </c>
      <c r="AI146" s="17">
        <v>6.7015881773968999E-2</v>
      </c>
      <c r="AJ146" s="17"/>
      <c r="AK146" s="17">
        <v>5.7956931896607299E-2</v>
      </c>
      <c r="AL146" s="17">
        <v>7.5102642035401596E-2</v>
      </c>
      <c r="AM146" s="17"/>
      <c r="AN146" s="17">
        <v>0.14204354922588699</v>
      </c>
      <c r="AO146" s="17">
        <v>5.6075274842579501E-2</v>
      </c>
      <c r="AP146" s="17">
        <v>4.3649168588076201E-2</v>
      </c>
      <c r="AQ146" s="17">
        <v>3.6617111326613799E-2</v>
      </c>
      <c r="AR146" s="17">
        <v>3.3705876337696901E-2</v>
      </c>
      <c r="AS146" s="17">
        <v>3.87297977800116E-2</v>
      </c>
      <c r="AT146" s="17"/>
      <c r="AU146" s="17">
        <v>5.0907483854621099E-2</v>
      </c>
      <c r="AV146" s="17">
        <v>9.6224286603819306E-2</v>
      </c>
      <c r="AW146" s="17"/>
      <c r="AX146" s="17">
        <v>8.1590685052783593E-2</v>
      </c>
      <c r="AY146" s="17">
        <v>6.6783454233294098E-2</v>
      </c>
      <c r="AZ146" s="17"/>
      <c r="BA146" s="17">
        <v>6.3908709718328696E-2</v>
      </c>
      <c r="BB146" s="17">
        <v>0.10110937815645001</v>
      </c>
      <c r="BC146" s="17"/>
      <c r="BD146" s="17">
        <v>8.0455492370639897E-2</v>
      </c>
      <c r="BE146" s="17"/>
      <c r="BF146" s="17">
        <v>8.0084324418471298E-2</v>
      </c>
      <c r="BG146" s="17"/>
      <c r="BH146" s="17">
        <v>7.7735069326160894E-2</v>
      </c>
      <c r="BI146" s="17"/>
      <c r="BJ146" s="17">
        <v>6.2992684000758498E-2</v>
      </c>
      <c r="BK146" s="17"/>
      <c r="BL146" s="17">
        <v>9.6753605401197998E-2</v>
      </c>
      <c r="BM146" s="17">
        <v>0.112987505617378</v>
      </c>
      <c r="BN146" s="17">
        <v>2.92047702642221E-2</v>
      </c>
      <c r="BO146" s="17">
        <v>5.2188031309261897E-2</v>
      </c>
      <c r="BP146" s="17"/>
      <c r="BQ146" s="17">
        <v>6.8065356447353606E-2</v>
      </c>
      <c r="BR146" s="17">
        <v>3.5385044899644197E-2</v>
      </c>
      <c r="BS146" s="17">
        <v>3.5041016019454002E-2</v>
      </c>
      <c r="BT146" s="17">
        <v>0.16008878955372199</v>
      </c>
      <c r="BU146" s="17">
        <v>0.17252079092424799</v>
      </c>
      <c r="BV146" s="17">
        <v>4.7823983110038402E-2</v>
      </c>
      <c r="BW146" s="17"/>
      <c r="BX146" s="17">
        <v>6.9187578328188004E-2</v>
      </c>
      <c r="BY146" s="17">
        <v>4.0436556123373997E-2</v>
      </c>
      <c r="BZ146" s="17">
        <v>3.1826600830587297E-2</v>
      </c>
      <c r="CA146" s="17">
        <v>0.14715373658789799</v>
      </c>
      <c r="CB146" s="17">
        <v>0.20723080330504201</v>
      </c>
      <c r="CC146" s="17">
        <v>5.5302634378047201E-2</v>
      </c>
    </row>
    <row r="147" spans="2:81" x14ac:dyDescent="0.35">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row>
    <row r="148" spans="2:81" x14ac:dyDescent="0.35">
      <c r="B148" s="6" t="s">
        <v>132</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row>
    <row r="149" spans="2:81" x14ac:dyDescent="0.35">
      <c r="B149" s="24"/>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row>
    <row r="150" spans="2:81" x14ac:dyDescent="0.35">
      <c r="B150" t="s">
        <v>125</v>
      </c>
      <c r="C150" s="17">
        <v>5.4936141715253503E-2</v>
      </c>
      <c r="D150" s="17">
        <v>4.7613515509090598E-2</v>
      </c>
      <c r="E150" s="17">
        <v>6.0832605636707802E-2</v>
      </c>
      <c r="F150" s="17"/>
      <c r="G150" s="17">
        <v>8.9920567225645995E-2</v>
      </c>
      <c r="H150" s="17">
        <v>6.3837084604305303E-2</v>
      </c>
      <c r="I150" s="17">
        <v>5.82603393865644E-2</v>
      </c>
      <c r="J150" s="17">
        <v>6.0305926547771498E-2</v>
      </c>
      <c r="K150" s="17">
        <v>4.6166053331435898E-2</v>
      </c>
      <c r="L150" s="17">
        <v>2.3303256608793999E-2</v>
      </c>
      <c r="M150" s="17"/>
      <c r="N150" s="17">
        <v>5.0015521370494101E-2</v>
      </c>
      <c r="O150" s="17">
        <v>6.9459772353281907E-2</v>
      </c>
      <c r="P150" s="17">
        <v>4.18526787217691E-2</v>
      </c>
      <c r="Q150" s="17">
        <v>5.75429297095797E-2</v>
      </c>
      <c r="R150" s="17"/>
      <c r="S150" s="17">
        <v>6.5475006440670197E-2</v>
      </c>
      <c r="T150" s="17">
        <v>5.73920901010029E-2</v>
      </c>
      <c r="U150" s="17">
        <v>4.5142170126084097E-2</v>
      </c>
      <c r="V150" s="17">
        <v>2.4752383115311499E-2</v>
      </c>
      <c r="W150" s="17">
        <v>4.3520273662138502E-2</v>
      </c>
      <c r="X150" s="17">
        <v>5.7051598286294899E-2</v>
      </c>
      <c r="Y150" s="17">
        <v>5.4004701934626899E-2</v>
      </c>
      <c r="Z150" s="17">
        <v>4.0574009284510201E-2</v>
      </c>
      <c r="AA150" s="17">
        <v>5.12908101915081E-2</v>
      </c>
      <c r="AB150" s="17">
        <v>7.1474940410543406E-2</v>
      </c>
      <c r="AC150" s="17">
        <v>4.3284962502215397E-2</v>
      </c>
      <c r="AD150" s="17">
        <v>0.13688631693502401</v>
      </c>
      <c r="AE150" s="17"/>
      <c r="AF150" s="17">
        <v>4.4445988691378897E-2</v>
      </c>
      <c r="AG150" s="17">
        <v>6.4603611012107903E-2</v>
      </c>
      <c r="AH150" s="17">
        <v>2.66913239667264E-2</v>
      </c>
      <c r="AI150" s="17">
        <v>0.146699052434727</v>
      </c>
      <c r="AJ150" s="17"/>
      <c r="AK150" s="17">
        <v>0.134904838731571</v>
      </c>
      <c r="AL150" s="17">
        <v>8.5197468545918906E-2</v>
      </c>
      <c r="AM150" s="17"/>
      <c r="AN150" s="17">
        <v>7.2816628736952493E-2</v>
      </c>
      <c r="AO150" s="17">
        <v>5.0355575539377799E-2</v>
      </c>
      <c r="AP150" s="17">
        <v>4.5620799970963098E-2</v>
      </c>
      <c r="AQ150" s="17">
        <v>5.4078910219951003E-2</v>
      </c>
      <c r="AR150" s="17">
        <v>4.1563650445040103E-2</v>
      </c>
      <c r="AS150" s="17">
        <v>4.44754080410696E-2</v>
      </c>
      <c r="AT150" s="17"/>
      <c r="AU150" s="17">
        <v>3.5957832887267803E-2</v>
      </c>
      <c r="AV150" s="17">
        <v>8.0566499954668205E-2</v>
      </c>
      <c r="AW150" s="17"/>
      <c r="AX150" s="17">
        <v>8.5285028838318303E-2</v>
      </c>
      <c r="AY150" s="17">
        <v>4.7653289286265103E-2</v>
      </c>
      <c r="AZ150" s="17"/>
      <c r="BA150" s="17">
        <v>4.6638948551561303E-2</v>
      </c>
      <c r="BB150" s="17">
        <v>9.6358161087095606E-2</v>
      </c>
      <c r="BC150" s="17"/>
      <c r="BD150" s="17">
        <v>2.1632849692941498E-2</v>
      </c>
      <c r="BE150" s="17"/>
      <c r="BF150" s="17">
        <v>2.2955894263702401E-2</v>
      </c>
      <c r="BG150" s="17"/>
      <c r="BH150" s="17">
        <v>7.4541687562049305E-2</v>
      </c>
      <c r="BI150" s="17"/>
      <c r="BJ150" s="17">
        <v>3.3701918334838599E-2</v>
      </c>
      <c r="BK150" s="17"/>
      <c r="BL150" s="17">
        <v>0.174477790326905</v>
      </c>
      <c r="BM150" s="17">
        <v>1.0070447701558599E-2</v>
      </c>
      <c r="BN150" s="17">
        <v>2.01371266505397E-2</v>
      </c>
      <c r="BO150" s="17">
        <v>6.2787196128395006E-2</v>
      </c>
      <c r="BP150" s="17"/>
      <c r="BQ150" s="17">
        <v>4.8519305406533E-2</v>
      </c>
      <c r="BR150" s="17">
        <v>2.0310044298313599E-2</v>
      </c>
      <c r="BS150" s="17">
        <v>2.7881972182905598E-2</v>
      </c>
      <c r="BT150" s="17">
        <v>3.7655811835189297E-2</v>
      </c>
      <c r="BU150" s="17">
        <v>0.109078787726684</v>
      </c>
      <c r="BV150" s="17">
        <v>9.54651665038663E-2</v>
      </c>
      <c r="BW150" s="17"/>
      <c r="BX150" s="17">
        <v>4.8061385376623002E-2</v>
      </c>
      <c r="BY150" s="17">
        <v>2.7115474142364902E-2</v>
      </c>
      <c r="BZ150" s="17">
        <v>2.0946779078699601E-2</v>
      </c>
      <c r="CA150" s="17">
        <v>3.01487660509662E-2</v>
      </c>
      <c r="CB150" s="17">
        <v>0.143127073160014</v>
      </c>
      <c r="CC150" s="17">
        <v>0.12827048737163699</v>
      </c>
    </row>
    <row r="151" spans="2:81" x14ac:dyDescent="0.35">
      <c r="B151" t="s">
        <v>58</v>
      </c>
      <c r="C151" s="17">
        <v>4.9997211121353899E-2</v>
      </c>
      <c r="D151" s="17">
        <v>4.0127639867141802E-2</v>
      </c>
      <c r="E151" s="17">
        <v>5.9394880393012099E-2</v>
      </c>
      <c r="F151" s="17"/>
      <c r="G151" s="17">
        <v>7.5631667998163593E-2</v>
      </c>
      <c r="H151" s="17">
        <v>5.9283317331628699E-2</v>
      </c>
      <c r="I151" s="17">
        <v>4.7922903187285003E-2</v>
      </c>
      <c r="J151" s="17">
        <v>5.78758714212326E-2</v>
      </c>
      <c r="K151" s="17">
        <v>4.5616249723695199E-2</v>
      </c>
      <c r="L151" s="17">
        <v>2.36687162558319E-2</v>
      </c>
      <c r="M151" s="17"/>
      <c r="N151" s="17">
        <v>5.0139237998480697E-2</v>
      </c>
      <c r="O151" s="17">
        <v>6.7147516132330207E-2</v>
      </c>
      <c r="P151" s="17">
        <v>4.3131251163923502E-2</v>
      </c>
      <c r="Q151" s="17">
        <v>3.5804879891443202E-2</v>
      </c>
      <c r="R151" s="17"/>
      <c r="S151" s="17">
        <v>4.38797185538993E-2</v>
      </c>
      <c r="T151" s="17">
        <v>4.96136160177688E-2</v>
      </c>
      <c r="U151" s="17">
        <v>7.48917573814252E-2</v>
      </c>
      <c r="V151" s="17">
        <v>3.2954086035522703E-2</v>
      </c>
      <c r="W151" s="17">
        <v>3.2971896300881903E-2</v>
      </c>
      <c r="X151" s="17">
        <v>4.6509935457773502E-2</v>
      </c>
      <c r="Y151" s="17">
        <v>6.2737536703954905E-2</v>
      </c>
      <c r="Z151" s="17">
        <v>2.9174701353513799E-2</v>
      </c>
      <c r="AA151" s="17">
        <v>3.7432602215305498E-2</v>
      </c>
      <c r="AB151" s="17">
        <v>7.8093734342359805E-2</v>
      </c>
      <c r="AC151" s="17">
        <v>3.8287224526501198E-2</v>
      </c>
      <c r="AD151" s="17">
        <v>9.0225350295938603E-2</v>
      </c>
      <c r="AE151" s="17"/>
      <c r="AF151" s="17">
        <v>4.1972318790137603E-2</v>
      </c>
      <c r="AG151" s="17">
        <v>6.8171785876278201E-2</v>
      </c>
      <c r="AH151" s="17">
        <v>5.4232035732881601E-2</v>
      </c>
      <c r="AI151" s="17">
        <v>8.1884797440333196E-2</v>
      </c>
      <c r="AJ151" s="17"/>
      <c r="AK151" s="17">
        <v>9.8715479606231601E-2</v>
      </c>
      <c r="AL151" s="17">
        <v>7.4768508310020201E-2</v>
      </c>
      <c r="AM151" s="17"/>
      <c r="AN151" s="17">
        <v>6.6656703514533094E-2</v>
      </c>
      <c r="AO151" s="17">
        <v>3.7589821552441401E-2</v>
      </c>
      <c r="AP151" s="17">
        <v>5.87885933673351E-2</v>
      </c>
      <c r="AQ151" s="17">
        <v>4.1170873421819999E-2</v>
      </c>
      <c r="AR151" s="17">
        <v>4.6074500266356802E-2</v>
      </c>
      <c r="AS151" s="17">
        <v>5.0945298431891398E-2</v>
      </c>
      <c r="AT151" s="17"/>
      <c r="AU151" s="17">
        <v>4.2355763567076599E-2</v>
      </c>
      <c r="AV151" s="17">
        <v>6.1027357553793703E-2</v>
      </c>
      <c r="AW151" s="17"/>
      <c r="AX151" s="17">
        <v>7.0068615185016003E-2</v>
      </c>
      <c r="AY151" s="17">
        <v>4.51806564567463E-2</v>
      </c>
      <c r="AZ151" s="17"/>
      <c r="BA151" s="17">
        <v>4.5855731934283203E-2</v>
      </c>
      <c r="BB151" s="17">
        <v>6.9483959629168396E-2</v>
      </c>
      <c r="BC151" s="17"/>
      <c r="BD151" s="17">
        <v>2.4628007729889202E-2</v>
      </c>
      <c r="BE151" s="17"/>
      <c r="BF151" s="17">
        <v>2.04346709959696E-2</v>
      </c>
      <c r="BG151" s="17"/>
      <c r="BH151" s="17">
        <v>7.2957470950687206E-2</v>
      </c>
      <c r="BI151" s="17"/>
      <c r="BJ151" s="17">
        <v>4.7877609571135599E-2</v>
      </c>
      <c r="BK151" s="17"/>
      <c r="BL151" s="17">
        <v>0.13023774169833499</v>
      </c>
      <c r="BM151" s="17">
        <v>1.01246058811393E-2</v>
      </c>
      <c r="BN151" s="17">
        <v>1.9369747175496201E-2</v>
      </c>
      <c r="BO151" s="17">
        <v>7.2730850527032598E-2</v>
      </c>
      <c r="BP151" s="17"/>
      <c r="BQ151" s="17">
        <v>6.1311636402860102E-2</v>
      </c>
      <c r="BR151" s="17">
        <v>5.3579717359594197E-3</v>
      </c>
      <c r="BS151" s="17">
        <v>3.3430696222577702E-2</v>
      </c>
      <c r="BT151" s="17">
        <v>4.9212789380406401E-2</v>
      </c>
      <c r="BU151" s="17">
        <v>8.3434777366452606E-2</v>
      </c>
      <c r="BV151" s="17">
        <v>7.3508211527589407E-2</v>
      </c>
      <c r="BW151" s="17"/>
      <c r="BX151" s="17">
        <v>6.4107980003618101E-2</v>
      </c>
      <c r="BY151" s="17">
        <v>1.19708882404365E-2</v>
      </c>
      <c r="BZ151" s="17">
        <v>1.91674923256374E-2</v>
      </c>
      <c r="CA151" s="17">
        <v>4.1340357342166401E-2</v>
      </c>
      <c r="CB151" s="17">
        <v>0.11043650426149899</v>
      </c>
      <c r="CC151" s="17">
        <v>8.8295406241454003E-2</v>
      </c>
    </row>
    <row r="152" spans="2:81" x14ac:dyDescent="0.35">
      <c r="B152" t="s">
        <v>59</v>
      </c>
      <c r="C152" s="17">
        <v>9.6503582897301696E-2</v>
      </c>
      <c r="D152" s="17">
        <v>8.0384051976756604E-2</v>
      </c>
      <c r="E152" s="17">
        <v>0.11119558281894</v>
      </c>
      <c r="F152" s="17"/>
      <c r="G152" s="17">
        <v>0.12613229462801201</v>
      </c>
      <c r="H152" s="17">
        <v>0.13090239606635801</v>
      </c>
      <c r="I152" s="17">
        <v>9.4887833583906595E-2</v>
      </c>
      <c r="J152" s="17">
        <v>9.3008744521460504E-2</v>
      </c>
      <c r="K152" s="17">
        <v>9.0826198065335206E-2</v>
      </c>
      <c r="L152" s="17">
        <v>5.6819492939884302E-2</v>
      </c>
      <c r="M152" s="17"/>
      <c r="N152" s="17">
        <v>9.1732234641654503E-2</v>
      </c>
      <c r="O152" s="17">
        <v>0.111969391804734</v>
      </c>
      <c r="P152" s="17">
        <v>7.0747851830619102E-2</v>
      </c>
      <c r="Q152" s="17">
        <v>0.108564760048488</v>
      </c>
      <c r="R152" s="17"/>
      <c r="S152" s="17">
        <v>0.100082052947466</v>
      </c>
      <c r="T152" s="17">
        <v>9.1343696452288001E-2</v>
      </c>
      <c r="U152" s="17">
        <v>0.12910507073552499</v>
      </c>
      <c r="V152" s="17">
        <v>5.9480649905679597E-2</v>
      </c>
      <c r="W152" s="17">
        <v>9.0851802483662994E-2</v>
      </c>
      <c r="X152" s="17">
        <v>8.2859467757758196E-2</v>
      </c>
      <c r="Y152" s="17">
        <v>6.6305928234938E-2</v>
      </c>
      <c r="Z152" s="17">
        <v>0.108742107109707</v>
      </c>
      <c r="AA152" s="17">
        <v>6.6326282977033899E-2</v>
      </c>
      <c r="AB152" s="17">
        <v>0.1435039439911</v>
      </c>
      <c r="AC152" s="17">
        <v>0.13381652018749299</v>
      </c>
      <c r="AD152" s="17">
        <v>0.152094915976666</v>
      </c>
      <c r="AE152" s="17"/>
      <c r="AF152" s="17">
        <v>8.3722597056849396E-2</v>
      </c>
      <c r="AG152" s="17">
        <v>0.152084153242668</v>
      </c>
      <c r="AH152" s="17">
        <v>0.13285704811781199</v>
      </c>
      <c r="AI152" s="17">
        <v>0.13725843555829001</v>
      </c>
      <c r="AJ152" s="17"/>
      <c r="AK152" s="17">
        <v>0.13026972581153201</v>
      </c>
      <c r="AL152" s="17">
        <v>0.14428170461350701</v>
      </c>
      <c r="AM152" s="17"/>
      <c r="AN152" s="17">
        <v>8.3572123988044894E-2</v>
      </c>
      <c r="AO152" s="17">
        <v>9.7686942460529003E-2</v>
      </c>
      <c r="AP152" s="17">
        <v>0.103032251693031</v>
      </c>
      <c r="AQ152" s="17">
        <v>0.101794782218038</v>
      </c>
      <c r="AR152" s="17">
        <v>9.9694529630922707E-2</v>
      </c>
      <c r="AS152" s="17">
        <v>0.10860898722435899</v>
      </c>
      <c r="AT152" s="17"/>
      <c r="AU152" s="17">
        <v>7.9582198684427299E-2</v>
      </c>
      <c r="AV152" s="17">
        <v>0.120183307123746</v>
      </c>
      <c r="AW152" s="17"/>
      <c r="AX152" s="17">
        <v>0.102231669497217</v>
      </c>
      <c r="AY152" s="17">
        <v>9.5129008296312698E-2</v>
      </c>
      <c r="AZ152" s="17"/>
      <c r="BA152" s="17">
        <v>9.0981408292313604E-2</v>
      </c>
      <c r="BB152" s="17">
        <v>0.122537457060342</v>
      </c>
      <c r="BC152" s="17"/>
      <c r="BD152" s="17">
        <v>5.37765423826983E-2</v>
      </c>
      <c r="BE152" s="17"/>
      <c r="BF152" s="17">
        <v>4.8129228444411802E-2</v>
      </c>
      <c r="BG152" s="17"/>
      <c r="BH152" s="17">
        <v>0.146330154866364</v>
      </c>
      <c r="BI152" s="17"/>
      <c r="BJ152" s="17">
        <v>0.115679343284709</v>
      </c>
      <c r="BK152" s="17"/>
      <c r="BL152" s="17">
        <v>0.18186772126197001</v>
      </c>
      <c r="BM152" s="17">
        <v>3.2386657813121701E-2</v>
      </c>
      <c r="BN152" s="17">
        <v>5.67830456622491E-2</v>
      </c>
      <c r="BO152" s="17">
        <v>0.149984351971506</v>
      </c>
      <c r="BP152" s="17"/>
      <c r="BQ152" s="17">
        <v>0.122842566345279</v>
      </c>
      <c r="BR152" s="17">
        <v>3.7741964394737398E-2</v>
      </c>
      <c r="BS152" s="17">
        <v>3.4413325223012603E-2</v>
      </c>
      <c r="BT152" s="17">
        <v>8.6396190458175204E-2</v>
      </c>
      <c r="BU152" s="17">
        <v>0.12825351717808001</v>
      </c>
      <c r="BV152" s="17">
        <v>0.12716545587514799</v>
      </c>
      <c r="BW152" s="17"/>
      <c r="BX152" s="17">
        <v>0.122812674382603</v>
      </c>
      <c r="BY152" s="17">
        <v>4.0598460496854998E-2</v>
      </c>
      <c r="BZ152" s="17">
        <v>3.7467891207214901E-2</v>
      </c>
      <c r="CA152" s="17">
        <v>0.105051048293841</v>
      </c>
      <c r="CB152" s="17">
        <v>0.174485639776191</v>
      </c>
      <c r="CC152" s="17">
        <v>0.10741759578870901</v>
      </c>
    </row>
    <row r="153" spans="2:81" x14ac:dyDescent="0.35">
      <c r="B153" t="s">
        <v>102</v>
      </c>
      <c r="C153" s="17">
        <v>0.22460345858856201</v>
      </c>
      <c r="D153" s="17">
        <v>0.19553264161771799</v>
      </c>
      <c r="E153" s="17">
        <v>0.25313607475543498</v>
      </c>
      <c r="F153" s="17"/>
      <c r="G153" s="17">
        <v>0.21285631321671</v>
      </c>
      <c r="H153" s="17">
        <v>0.243847918749002</v>
      </c>
      <c r="I153" s="17">
        <v>0.27098312726672302</v>
      </c>
      <c r="J153" s="17">
        <v>0.25005420716164001</v>
      </c>
      <c r="K153" s="17">
        <v>0.213209672743635</v>
      </c>
      <c r="L153" s="17">
        <v>0.16597272552414399</v>
      </c>
      <c r="M153" s="17"/>
      <c r="N153" s="17">
        <v>0.234549895198958</v>
      </c>
      <c r="O153" s="17">
        <v>0.23789150541435</v>
      </c>
      <c r="P153" s="17">
        <v>0.212625514316442</v>
      </c>
      <c r="Q153" s="17">
        <v>0.21222507235237001</v>
      </c>
      <c r="R153" s="17"/>
      <c r="S153" s="17">
        <v>0.20277091689006799</v>
      </c>
      <c r="T153" s="17">
        <v>0.20744463627948201</v>
      </c>
      <c r="U153" s="17">
        <v>0.17158487742002601</v>
      </c>
      <c r="V153" s="17">
        <v>0.25420253113553298</v>
      </c>
      <c r="W153" s="17">
        <v>0.227688815326726</v>
      </c>
      <c r="X153" s="17">
        <v>0.25880161629231702</v>
      </c>
      <c r="Y153" s="17">
        <v>0.236821574220831</v>
      </c>
      <c r="Z153" s="17">
        <v>0.21156745303357399</v>
      </c>
      <c r="AA153" s="17">
        <v>0.21761561724397999</v>
      </c>
      <c r="AB153" s="17">
        <v>0.23923977054429801</v>
      </c>
      <c r="AC153" s="17">
        <v>0.28942208568523098</v>
      </c>
      <c r="AD153" s="17">
        <v>0.20211351170662201</v>
      </c>
      <c r="AE153" s="17"/>
      <c r="AF153" s="17">
        <v>0.218738870213708</v>
      </c>
      <c r="AG153" s="17">
        <v>0.236087783902484</v>
      </c>
      <c r="AH153" s="17">
        <v>0.283876390676844</v>
      </c>
      <c r="AI153" s="17">
        <v>0.252601681815459</v>
      </c>
      <c r="AJ153" s="17"/>
      <c r="AK153" s="17">
        <v>0.22549689281188401</v>
      </c>
      <c r="AL153" s="17">
        <v>0.261339824795911</v>
      </c>
      <c r="AM153" s="17"/>
      <c r="AN153" s="17">
        <v>0.19931135970563599</v>
      </c>
      <c r="AO153" s="17">
        <v>0.23892270065754501</v>
      </c>
      <c r="AP153" s="17">
        <v>0.24290470732413699</v>
      </c>
      <c r="AQ153" s="17">
        <v>0.241542355216048</v>
      </c>
      <c r="AR153" s="17">
        <v>0.199863757151828</v>
      </c>
      <c r="AS153" s="17">
        <v>0.22380439615077499</v>
      </c>
      <c r="AT153" s="17"/>
      <c r="AU153" s="17">
        <v>0.21407998883422799</v>
      </c>
      <c r="AV153" s="17">
        <v>0.23807331539486501</v>
      </c>
      <c r="AW153" s="17"/>
      <c r="AX153" s="17">
        <v>0.210148968401663</v>
      </c>
      <c r="AY153" s="17">
        <v>0.228072116880399</v>
      </c>
      <c r="AZ153" s="17"/>
      <c r="BA153" s="17">
        <v>0.220764653340841</v>
      </c>
      <c r="BB153" s="17">
        <v>0.243069321330941</v>
      </c>
      <c r="BC153" s="17"/>
      <c r="BD153" s="17">
        <v>0.16912651832374101</v>
      </c>
      <c r="BE153" s="17"/>
      <c r="BF153" s="17">
        <v>0.16009284778493599</v>
      </c>
      <c r="BG153" s="17"/>
      <c r="BH153" s="17">
        <v>0.23444678065334501</v>
      </c>
      <c r="BI153" s="17"/>
      <c r="BJ153" s="17">
        <v>0.28273087228980198</v>
      </c>
      <c r="BK153" s="17"/>
      <c r="BL153" s="17">
        <v>0.26954754229039801</v>
      </c>
      <c r="BM153" s="17">
        <v>0.122181332863446</v>
      </c>
      <c r="BN153" s="17">
        <v>0.18066378989149101</v>
      </c>
      <c r="BO153" s="17">
        <v>0.34593251158077698</v>
      </c>
      <c r="BP153" s="17"/>
      <c r="BQ153" s="17">
        <v>0.25909848610806901</v>
      </c>
      <c r="BR153" s="17">
        <v>0.16767515646763001</v>
      </c>
      <c r="BS153" s="17">
        <v>0.130428009552922</v>
      </c>
      <c r="BT153" s="17">
        <v>0.184531998790572</v>
      </c>
      <c r="BU153" s="17">
        <v>0.29050823966794198</v>
      </c>
      <c r="BV153" s="17">
        <v>0.29543065426426601</v>
      </c>
      <c r="BW153" s="17"/>
      <c r="BX153" s="17">
        <v>0.26215021188520998</v>
      </c>
      <c r="BY153" s="17">
        <v>0.18927551088028699</v>
      </c>
      <c r="BZ153" s="17">
        <v>0.12799185032306901</v>
      </c>
      <c r="CA153" s="17">
        <v>0.21131294787508101</v>
      </c>
      <c r="CB153" s="17">
        <v>0.25778878583562298</v>
      </c>
      <c r="CC153" s="17">
        <v>0.35726764869223998</v>
      </c>
    </row>
    <row r="154" spans="2:81" x14ac:dyDescent="0.35">
      <c r="B154" t="s">
        <v>103</v>
      </c>
      <c r="C154" s="17">
        <v>0.19533429404925601</v>
      </c>
      <c r="D154" s="17">
        <v>0.20017151713485701</v>
      </c>
      <c r="E154" s="17">
        <v>0.19157960264262799</v>
      </c>
      <c r="F154" s="17"/>
      <c r="G154" s="17">
        <v>0.18328189134648501</v>
      </c>
      <c r="H154" s="17">
        <v>0.17237463549447199</v>
      </c>
      <c r="I154" s="17">
        <v>0.23747389841887301</v>
      </c>
      <c r="J154" s="17">
        <v>0.20437944663562099</v>
      </c>
      <c r="K154" s="17">
        <v>0.18159710193992301</v>
      </c>
      <c r="L154" s="17">
        <v>0.18958037364959501</v>
      </c>
      <c r="M154" s="17"/>
      <c r="N154" s="17">
        <v>0.21346011579181301</v>
      </c>
      <c r="O154" s="17">
        <v>0.203867208899359</v>
      </c>
      <c r="P154" s="17">
        <v>0.19759472999525801</v>
      </c>
      <c r="Q154" s="17">
        <v>0.16487695402215999</v>
      </c>
      <c r="R154" s="17"/>
      <c r="S154" s="17">
        <v>0.17325941575011899</v>
      </c>
      <c r="T154" s="17">
        <v>0.18275825105853499</v>
      </c>
      <c r="U154" s="17">
        <v>0.18632646737642999</v>
      </c>
      <c r="V154" s="17">
        <v>0.213169708595396</v>
      </c>
      <c r="W154" s="17">
        <v>0.207959621772281</v>
      </c>
      <c r="X154" s="17">
        <v>0.193193505259242</v>
      </c>
      <c r="Y154" s="17">
        <v>0.19515834850629801</v>
      </c>
      <c r="Z154" s="17">
        <v>0.20055020705415599</v>
      </c>
      <c r="AA154" s="17">
        <v>0.230118090370169</v>
      </c>
      <c r="AB154" s="17">
        <v>0.194531418400572</v>
      </c>
      <c r="AC154" s="17">
        <v>0.21438879963979399</v>
      </c>
      <c r="AD154" s="17">
        <v>0.136935820385858</v>
      </c>
      <c r="AE154" s="17"/>
      <c r="AF154" s="17">
        <v>0.19802231677836199</v>
      </c>
      <c r="AG154" s="17">
        <v>0.201406464394941</v>
      </c>
      <c r="AH154" s="17">
        <v>0.22571303454264999</v>
      </c>
      <c r="AI154" s="17">
        <v>0.140513990824018</v>
      </c>
      <c r="AJ154" s="17"/>
      <c r="AK154" s="17">
        <v>0.163696815705688</v>
      </c>
      <c r="AL154" s="17">
        <v>0.20286282978628001</v>
      </c>
      <c r="AM154" s="17"/>
      <c r="AN154" s="17">
        <v>0.17779618961326399</v>
      </c>
      <c r="AO154" s="17">
        <v>0.20632497313849801</v>
      </c>
      <c r="AP154" s="17">
        <v>0.20210334076056199</v>
      </c>
      <c r="AQ154" s="17">
        <v>0.19297841695433299</v>
      </c>
      <c r="AR154" s="17">
        <v>0.21143222576505699</v>
      </c>
      <c r="AS154" s="17">
        <v>0.18254460351385701</v>
      </c>
      <c r="AT154" s="17"/>
      <c r="AU154" s="17">
        <v>0.20337348409985501</v>
      </c>
      <c r="AV154" s="17">
        <v>0.184739071111679</v>
      </c>
      <c r="AW154" s="17"/>
      <c r="AX154" s="17">
        <v>0.17080031948041399</v>
      </c>
      <c r="AY154" s="17">
        <v>0.20122173616721201</v>
      </c>
      <c r="AZ154" s="17"/>
      <c r="BA154" s="17">
        <v>0.195521269197486</v>
      </c>
      <c r="BB154" s="17">
        <v>0.196982098666422</v>
      </c>
      <c r="BC154" s="17"/>
      <c r="BD154" s="17">
        <v>0.20542442789887599</v>
      </c>
      <c r="BE154" s="17"/>
      <c r="BF154" s="17">
        <v>0.20281513889682201</v>
      </c>
      <c r="BG154" s="17"/>
      <c r="BH154" s="17">
        <v>0.195713996830506</v>
      </c>
      <c r="BI154" s="17"/>
      <c r="BJ154" s="17">
        <v>0.20945414930536499</v>
      </c>
      <c r="BK154" s="17"/>
      <c r="BL154" s="17">
        <v>0.118043925278301</v>
      </c>
      <c r="BM154" s="17">
        <v>0.20574585925952499</v>
      </c>
      <c r="BN154" s="17">
        <v>0.232242705021487</v>
      </c>
      <c r="BO154" s="17">
        <v>0.193673687432148</v>
      </c>
      <c r="BP154" s="17"/>
      <c r="BQ154" s="17">
        <v>0.21252117901923401</v>
      </c>
      <c r="BR154" s="17">
        <v>0.21186678975737999</v>
      </c>
      <c r="BS154" s="17">
        <v>0.19035941310903801</v>
      </c>
      <c r="BT154" s="17">
        <v>0.18616435423988201</v>
      </c>
      <c r="BU154" s="17">
        <v>0.164392853153736</v>
      </c>
      <c r="BV154" s="17">
        <v>0.16633164404533701</v>
      </c>
      <c r="BW154" s="17"/>
      <c r="BX154" s="17">
        <v>0.20095135513503001</v>
      </c>
      <c r="BY154" s="17">
        <v>0.23400641794697399</v>
      </c>
      <c r="BZ154" s="17">
        <v>0.20401158776761999</v>
      </c>
      <c r="CA154" s="17">
        <v>0.197271249132075</v>
      </c>
      <c r="CB154" s="17">
        <v>0.151122636312397</v>
      </c>
      <c r="CC154" s="17">
        <v>0.136667102196562</v>
      </c>
    </row>
    <row r="155" spans="2:81" x14ac:dyDescent="0.35">
      <c r="B155" t="s">
        <v>104</v>
      </c>
      <c r="C155" s="17">
        <v>0.16280971256372001</v>
      </c>
      <c r="D155" s="17">
        <v>0.187650846281331</v>
      </c>
      <c r="E155" s="17">
        <v>0.13936657071067299</v>
      </c>
      <c r="F155" s="17"/>
      <c r="G155" s="17">
        <v>0.121163265992815</v>
      </c>
      <c r="H155" s="17">
        <v>0.173679764445023</v>
      </c>
      <c r="I155" s="17">
        <v>0.137418022959853</v>
      </c>
      <c r="J155" s="17">
        <v>0.15683912731166599</v>
      </c>
      <c r="K155" s="17">
        <v>0.16358431401769699</v>
      </c>
      <c r="L155" s="17">
        <v>0.20659223423027401</v>
      </c>
      <c r="M155" s="17"/>
      <c r="N155" s="17">
        <v>0.15060205445198899</v>
      </c>
      <c r="O155" s="17">
        <v>0.164870242145158</v>
      </c>
      <c r="P155" s="17">
        <v>0.173772850349347</v>
      </c>
      <c r="Q155" s="17">
        <v>0.16493934762635801</v>
      </c>
      <c r="R155" s="17"/>
      <c r="S155" s="17">
        <v>0.15880518504148999</v>
      </c>
      <c r="T155" s="17">
        <v>0.18989592484653101</v>
      </c>
      <c r="U155" s="17">
        <v>0.147399219197482</v>
      </c>
      <c r="V155" s="17">
        <v>0.150489899662788</v>
      </c>
      <c r="W155" s="17">
        <v>0.18007857432273</v>
      </c>
      <c r="X155" s="17">
        <v>0.195655753398705</v>
      </c>
      <c r="Y155" s="17">
        <v>0.153912521711566</v>
      </c>
      <c r="Z155" s="17">
        <v>0.17797956393130099</v>
      </c>
      <c r="AA155" s="17">
        <v>0.18551201169308601</v>
      </c>
      <c r="AB155" s="17">
        <v>0.128012579111769</v>
      </c>
      <c r="AC155" s="17">
        <v>0.1004844214798</v>
      </c>
      <c r="AD155" s="17">
        <v>0.13186442234110399</v>
      </c>
      <c r="AE155" s="17"/>
      <c r="AF155" s="17">
        <v>0.176598375914471</v>
      </c>
      <c r="AG155" s="17">
        <v>0.13517720881717701</v>
      </c>
      <c r="AH155" s="17">
        <v>0.103783961857369</v>
      </c>
      <c r="AI155" s="17">
        <v>8.9614010413200093E-2</v>
      </c>
      <c r="AJ155" s="17"/>
      <c r="AK155" s="17">
        <v>0.114622105471003</v>
      </c>
      <c r="AL155" s="17">
        <v>0.103640065951212</v>
      </c>
      <c r="AM155" s="17"/>
      <c r="AN155" s="17">
        <v>0.177992775017322</v>
      </c>
      <c r="AO155" s="17">
        <v>0.16033452377441601</v>
      </c>
      <c r="AP155" s="17">
        <v>0.140339459809498</v>
      </c>
      <c r="AQ155" s="17">
        <v>0.1519089665327</v>
      </c>
      <c r="AR155" s="17">
        <v>0.18252964253304299</v>
      </c>
      <c r="AS155" s="17">
        <v>0.15262916351723499</v>
      </c>
      <c r="AT155" s="17"/>
      <c r="AU155" s="17">
        <v>0.18154902249374999</v>
      </c>
      <c r="AV155" s="17">
        <v>0.13718409801106701</v>
      </c>
      <c r="AW155" s="17"/>
      <c r="AX155" s="17">
        <v>0.13399082461825701</v>
      </c>
      <c r="AY155" s="17">
        <v>0.169725409578351</v>
      </c>
      <c r="AZ155" s="17"/>
      <c r="BA155" s="17">
        <v>0.16799278712522001</v>
      </c>
      <c r="BB155" s="17">
        <v>0.13599276585803699</v>
      </c>
      <c r="BC155" s="17"/>
      <c r="BD155" s="17">
        <v>0.20792326334240399</v>
      </c>
      <c r="BE155" s="17"/>
      <c r="BF155" s="17">
        <v>0.215034724933578</v>
      </c>
      <c r="BG155" s="17"/>
      <c r="BH155" s="17">
        <v>0.12886583706049001</v>
      </c>
      <c r="BI155" s="17"/>
      <c r="BJ155" s="17">
        <v>0.106310596517717</v>
      </c>
      <c r="BK155" s="17"/>
      <c r="BL155" s="17">
        <v>5.4202327232274902E-2</v>
      </c>
      <c r="BM155" s="17">
        <v>0.25213753829407298</v>
      </c>
      <c r="BN155" s="17">
        <v>0.20353428241641799</v>
      </c>
      <c r="BO155" s="17">
        <v>9.7363368680299295E-2</v>
      </c>
      <c r="BP155" s="17"/>
      <c r="BQ155" s="17">
        <v>0.15569340260183601</v>
      </c>
      <c r="BR155" s="17">
        <v>0.203319599698148</v>
      </c>
      <c r="BS155" s="17">
        <v>0.20267040071706799</v>
      </c>
      <c r="BT155" s="17">
        <v>0.21767336619599101</v>
      </c>
      <c r="BU155" s="17">
        <v>0.117377398959639</v>
      </c>
      <c r="BV155" s="17">
        <v>0.10689762199559701</v>
      </c>
      <c r="BW155" s="17"/>
      <c r="BX155" s="17">
        <v>0.16194370531321101</v>
      </c>
      <c r="BY155" s="17">
        <v>0.203752459121915</v>
      </c>
      <c r="BZ155" s="17">
        <v>0.207655407710262</v>
      </c>
      <c r="CA155" s="17">
        <v>0.18055829643815499</v>
      </c>
      <c r="CB155" s="17">
        <v>7.9616572171107305E-2</v>
      </c>
      <c r="CC155" s="17">
        <v>6.7276280588766099E-2</v>
      </c>
    </row>
    <row r="156" spans="2:81" x14ac:dyDescent="0.35">
      <c r="B156" t="s">
        <v>126</v>
      </c>
      <c r="C156" s="17">
        <v>0.215815599064553</v>
      </c>
      <c r="D156" s="17">
        <v>0.248519787613105</v>
      </c>
      <c r="E156" s="17">
        <v>0.184494683042605</v>
      </c>
      <c r="F156" s="17"/>
      <c r="G156" s="17">
        <v>0.191013999592168</v>
      </c>
      <c r="H156" s="17">
        <v>0.15607488330921199</v>
      </c>
      <c r="I156" s="17">
        <v>0.153053875196796</v>
      </c>
      <c r="J156" s="17">
        <v>0.17753667640060899</v>
      </c>
      <c r="K156" s="17">
        <v>0.25900041017827902</v>
      </c>
      <c r="L156" s="17">
        <v>0.334063200791476</v>
      </c>
      <c r="M156" s="17"/>
      <c r="N156" s="17">
        <v>0.209500940546611</v>
      </c>
      <c r="O156" s="17">
        <v>0.14479436325078701</v>
      </c>
      <c r="P156" s="17">
        <v>0.26027512362264199</v>
      </c>
      <c r="Q156" s="17">
        <v>0.25604605634960198</v>
      </c>
      <c r="R156" s="17"/>
      <c r="S156" s="17">
        <v>0.255727704376287</v>
      </c>
      <c r="T156" s="17">
        <v>0.22155178524439201</v>
      </c>
      <c r="U156" s="17">
        <v>0.24555043776302801</v>
      </c>
      <c r="V156" s="17">
        <v>0.264950741549769</v>
      </c>
      <c r="W156" s="17">
        <v>0.216929016131579</v>
      </c>
      <c r="X156" s="17">
        <v>0.16592812354790901</v>
      </c>
      <c r="Y156" s="17">
        <v>0.231059388687785</v>
      </c>
      <c r="Z156" s="17">
        <v>0.23141195823323801</v>
      </c>
      <c r="AA156" s="17">
        <v>0.211704585308918</v>
      </c>
      <c r="AB156" s="17">
        <v>0.14514361319935801</v>
      </c>
      <c r="AC156" s="17">
        <v>0.180315985978966</v>
      </c>
      <c r="AD156" s="17">
        <v>0.149879662358787</v>
      </c>
      <c r="AE156" s="17"/>
      <c r="AF156" s="17">
        <v>0.23649953255509301</v>
      </c>
      <c r="AG156" s="17">
        <v>0.14246899275434399</v>
      </c>
      <c r="AH156" s="17">
        <v>0.17284620510571699</v>
      </c>
      <c r="AI156" s="17">
        <v>0.15142803151397199</v>
      </c>
      <c r="AJ156" s="17"/>
      <c r="AK156" s="17">
        <v>0.13229414186208999</v>
      </c>
      <c r="AL156" s="17">
        <v>0.12790959799715201</v>
      </c>
      <c r="AM156" s="17"/>
      <c r="AN156" s="17">
        <v>0.22185421942424799</v>
      </c>
      <c r="AO156" s="17">
        <v>0.20878546287719299</v>
      </c>
      <c r="AP156" s="17">
        <v>0.20721084707447501</v>
      </c>
      <c r="AQ156" s="17">
        <v>0.21652569543710901</v>
      </c>
      <c r="AR156" s="17">
        <v>0.21884169420775301</v>
      </c>
      <c r="AS156" s="17">
        <v>0.23699214312081199</v>
      </c>
      <c r="AT156" s="17"/>
      <c r="AU156" s="17">
        <v>0.24310170943339601</v>
      </c>
      <c r="AV156" s="17">
        <v>0.17822635085018099</v>
      </c>
      <c r="AW156" s="17"/>
      <c r="AX156" s="17">
        <v>0.227474573979114</v>
      </c>
      <c r="AY156" s="17">
        <v>0.21301778333471399</v>
      </c>
      <c r="AZ156" s="17"/>
      <c r="BA156" s="17">
        <v>0.23224520155829501</v>
      </c>
      <c r="BB156" s="17">
        <v>0.13557623636799401</v>
      </c>
      <c r="BC156" s="17"/>
      <c r="BD156" s="17">
        <v>0.31748839062945</v>
      </c>
      <c r="BE156" s="17"/>
      <c r="BF156" s="17">
        <v>0.33053749468058002</v>
      </c>
      <c r="BG156" s="17"/>
      <c r="BH156" s="17">
        <v>0.147144072076558</v>
      </c>
      <c r="BI156" s="17"/>
      <c r="BJ156" s="17">
        <v>0.20424551069643401</v>
      </c>
      <c r="BK156" s="17"/>
      <c r="BL156" s="17">
        <v>7.1622951911815502E-2</v>
      </c>
      <c r="BM156" s="17">
        <v>0.367353558187137</v>
      </c>
      <c r="BN156" s="17">
        <v>0.28726930318231902</v>
      </c>
      <c r="BO156" s="17">
        <v>7.7528033679842207E-2</v>
      </c>
      <c r="BP156" s="17"/>
      <c r="BQ156" s="17">
        <v>0.140013424116189</v>
      </c>
      <c r="BR156" s="17">
        <v>0.353728473647831</v>
      </c>
      <c r="BS156" s="17">
        <v>0.38081618299247499</v>
      </c>
      <c r="BT156" s="17">
        <v>0.238365489099784</v>
      </c>
      <c r="BU156" s="17">
        <v>0.106954425947466</v>
      </c>
      <c r="BV156" s="17">
        <v>0.13520124578819601</v>
      </c>
      <c r="BW156" s="17"/>
      <c r="BX156" s="17">
        <v>0.13997268790370501</v>
      </c>
      <c r="BY156" s="17">
        <v>0.29328078917116701</v>
      </c>
      <c r="BZ156" s="17">
        <v>0.38275899158749599</v>
      </c>
      <c r="CA156" s="17">
        <v>0.234317334867715</v>
      </c>
      <c r="CB156" s="17">
        <v>8.3422788483169794E-2</v>
      </c>
      <c r="CC156" s="17">
        <v>0.11480547912063099</v>
      </c>
    </row>
    <row r="157" spans="2:81" x14ac:dyDescent="0.35">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row>
    <row r="158" spans="2:81" x14ac:dyDescent="0.35">
      <c r="B158" s="6" t="s">
        <v>133</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row>
    <row r="159" spans="2:81" x14ac:dyDescent="0.35">
      <c r="B159" s="24"/>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row>
    <row r="160" spans="2:81" x14ac:dyDescent="0.35">
      <c r="B160" t="s">
        <v>125</v>
      </c>
      <c r="C160" s="17">
        <v>0.30023644637417002</v>
      </c>
      <c r="D160" s="17">
        <v>0.28579596049397998</v>
      </c>
      <c r="E160" s="17">
        <v>0.31581971905220002</v>
      </c>
      <c r="F160" s="17"/>
      <c r="G160" s="17">
        <v>0.10956904925051</v>
      </c>
      <c r="H160" s="17">
        <v>0.14853879103006201</v>
      </c>
      <c r="I160" s="17">
        <v>0.21019402598510001</v>
      </c>
      <c r="J160" s="17">
        <v>0.29265345594844999</v>
      </c>
      <c r="K160" s="17">
        <v>0.37719508876783098</v>
      </c>
      <c r="L160" s="17">
        <v>0.57798599592378497</v>
      </c>
      <c r="M160" s="17"/>
      <c r="N160" s="17">
        <v>0.246592711317456</v>
      </c>
      <c r="O160" s="17">
        <v>0.26275826747626901</v>
      </c>
      <c r="P160" s="17">
        <v>0.35543799474876098</v>
      </c>
      <c r="Q160" s="17">
        <v>0.34760824841266702</v>
      </c>
      <c r="R160" s="17"/>
      <c r="S160" s="17">
        <v>0.202759168733573</v>
      </c>
      <c r="T160" s="17">
        <v>0.341558635720075</v>
      </c>
      <c r="U160" s="17">
        <v>0.37377541388596303</v>
      </c>
      <c r="V160" s="17">
        <v>0.344245977990837</v>
      </c>
      <c r="W160" s="17">
        <v>0.33209909828757</v>
      </c>
      <c r="X160" s="17">
        <v>0.27893534238961398</v>
      </c>
      <c r="Y160" s="17">
        <v>0.35385696457027299</v>
      </c>
      <c r="Z160" s="17">
        <v>0.33179797204532102</v>
      </c>
      <c r="AA160" s="17">
        <v>0.30472173189391899</v>
      </c>
      <c r="AB160" s="17">
        <v>0.232823430288355</v>
      </c>
      <c r="AC160" s="17">
        <v>0.28862623510607399</v>
      </c>
      <c r="AD160" s="17">
        <v>0.25750601540885798</v>
      </c>
      <c r="AE160" s="17"/>
      <c r="AF160" s="17">
        <v>0.31092681273952699</v>
      </c>
      <c r="AG160" s="17">
        <v>0.25424918004258401</v>
      </c>
      <c r="AH160" s="17">
        <v>0.29829094297588199</v>
      </c>
      <c r="AI160" s="17">
        <v>0.27644142905826402</v>
      </c>
      <c r="AJ160" s="17"/>
      <c r="AK160" s="17">
        <v>0.24963749999618401</v>
      </c>
      <c r="AL160" s="17">
        <v>0.24286951347147301</v>
      </c>
      <c r="AM160" s="17"/>
      <c r="AN160" s="17">
        <v>0.17399388663513701</v>
      </c>
      <c r="AO160" s="17">
        <v>0.30824550139038998</v>
      </c>
      <c r="AP160" s="17">
        <v>0.296703091357852</v>
      </c>
      <c r="AQ160" s="17">
        <v>0.373244984829046</v>
      </c>
      <c r="AR160" s="17">
        <v>0.43137824910925698</v>
      </c>
      <c r="AS160" s="17">
        <v>0.357271306085167</v>
      </c>
      <c r="AT160" s="17"/>
      <c r="AU160" s="17">
        <v>0.35046429278515301</v>
      </c>
      <c r="AV160" s="17">
        <v>0.22993415943623399</v>
      </c>
      <c r="AW160" s="17"/>
      <c r="AX160" s="17">
        <v>0.329244616586227</v>
      </c>
      <c r="AY160" s="17">
        <v>0.29327532710700499</v>
      </c>
      <c r="AZ160" s="17"/>
      <c r="BA160" s="17">
        <v>0.32472761785788201</v>
      </c>
      <c r="BB160" s="17">
        <v>0.17319976747825799</v>
      </c>
      <c r="BC160" s="17"/>
      <c r="BD160" s="17">
        <v>0.37674733034959701</v>
      </c>
      <c r="BE160" s="17"/>
      <c r="BF160" s="17">
        <v>0.376892759697317</v>
      </c>
      <c r="BG160" s="17"/>
      <c r="BH160" s="17">
        <v>0.248153318527911</v>
      </c>
      <c r="BI160" s="17"/>
      <c r="BJ160" s="17">
        <v>0.309228568522601</v>
      </c>
      <c r="BK160" s="17"/>
      <c r="BL160" s="17">
        <v>0.158107146385188</v>
      </c>
      <c r="BM160" s="17">
        <v>0.34120110327092601</v>
      </c>
      <c r="BN160" s="17">
        <v>0.48415973094533199</v>
      </c>
      <c r="BO160" s="17">
        <v>0.15266325055298499</v>
      </c>
      <c r="BP160" s="17"/>
      <c r="BQ160" s="17">
        <v>0.19376948359503801</v>
      </c>
      <c r="BR160" s="17">
        <v>0.53227879629902997</v>
      </c>
      <c r="BS160" s="17">
        <v>0.405589349766731</v>
      </c>
      <c r="BT160" s="17">
        <v>0.2311677965069</v>
      </c>
      <c r="BU160" s="17">
        <v>0.18135805473816699</v>
      </c>
      <c r="BV160" s="17">
        <v>0.26540387295812801</v>
      </c>
      <c r="BW160" s="17"/>
      <c r="BX160" s="17">
        <v>0.17435044571248101</v>
      </c>
      <c r="BY160" s="17">
        <v>0.47060518830678599</v>
      </c>
      <c r="BZ160" s="17">
        <v>0.42605213775128797</v>
      </c>
      <c r="CA160" s="17">
        <v>0.23630450473746001</v>
      </c>
      <c r="CB160" s="17">
        <v>0.101488957029281</v>
      </c>
      <c r="CC160" s="17">
        <v>0.29166644051506502</v>
      </c>
    </row>
    <row r="161" spans="2:81" x14ac:dyDescent="0.35">
      <c r="B161" t="s">
        <v>58</v>
      </c>
      <c r="C161" s="17">
        <v>0.131743913477122</v>
      </c>
      <c r="D161" s="17">
        <v>0.126753092795339</v>
      </c>
      <c r="E161" s="17">
        <v>0.13678386363286099</v>
      </c>
      <c r="F161" s="17"/>
      <c r="G161" s="17">
        <v>8.07083043199259E-2</v>
      </c>
      <c r="H161" s="17">
        <v>0.12110879727422</v>
      </c>
      <c r="I161" s="17">
        <v>0.118923180619237</v>
      </c>
      <c r="J161" s="17">
        <v>0.16500084334057499</v>
      </c>
      <c r="K161" s="17">
        <v>0.16668074867445001</v>
      </c>
      <c r="L161" s="17">
        <v>0.134268985090021</v>
      </c>
      <c r="M161" s="17"/>
      <c r="N161" s="17">
        <v>0.128881289345181</v>
      </c>
      <c r="O161" s="17">
        <v>0.15225174972396099</v>
      </c>
      <c r="P161" s="17">
        <v>0.121071084061317</v>
      </c>
      <c r="Q161" s="17">
        <v>0.12501617914318999</v>
      </c>
      <c r="R161" s="17"/>
      <c r="S161" s="17">
        <v>9.4591693801636095E-2</v>
      </c>
      <c r="T161" s="17">
        <v>0.159719733739665</v>
      </c>
      <c r="U161" s="17">
        <v>0.141286620356392</v>
      </c>
      <c r="V161" s="17">
        <v>0.14148355829234799</v>
      </c>
      <c r="W161" s="17">
        <v>0.11726911902657</v>
      </c>
      <c r="X161" s="17">
        <v>0.15302003565991801</v>
      </c>
      <c r="Y161" s="17">
        <v>0.118507227608423</v>
      </c>
      <c r="Z161" s="17">
        <v>0.11897109696118199</v>
      </c>
      <c r="AA161" s="17">
        <v>0.14080919868309499</v>
      </c>
      <c r="AB161" s="17">
        <v>0.117201242711031</v>
      </c>
      <c r="AC161" s="17">
        <v>0.13787726948499601</v>
      </c>
      <c r="AD161" s="17">
        <v>0.15165304319636</v>
      </c>
      <c r="AE161" s="17"/>
      <c r="AF161" s="17">
        <v>0.13192489027342699</v>
      </c>
      <c r="AG161" s="17">
        <v>0.111741513582564</v>
      </c>
      <c r="AH161" s="17">
        <v>0.10619602464228001</v>
      </c>
      <c r="AI161" s="17">
        <v>0.162593147148761</v>
      </c>
      <c r="AJ161" s="17"/>
      <c r="AK161" s="17">
        <v>0.155366525033859</v>
      </c>
      <c r="AL161" s="17">
        <v>0.13391469582759499</v>
      </c>
      <c r="AM161" s="17"/>
      <c r="AN161" s="17">
        <v>9.3401714006884698E-2</v>
      </c>
      <c r="AO161" s="17">
        <v>0.15213475967245699</v>
      </c>
      <c r="AP161" s="17">
        <v>0.155987298081564</v>
      </c>
      <c r="AQ161" s="17">
        <v>0.12544924228108201</v>
      </c>
      <c r="AR161" s="17">
        <v>0.14492680749164999</v>
      </c>
      <c r="AS161" s="17">
        <v>0.15160325209946399</v>
      </c>
      <c r="AT161" s="17"/>
      <c r="AU161" s="17">
        <v>0.13620626402066699</v>
      </c>
      <c r="AV161" s="17">
        <v>0.125497208718474</v>
      </c>
      <c r="AW161" s="17"/>
      <c r="AX161" s="17">
        <v>0.11660196403122899</v>
      </c>
      <c r="AY161" s="17">
        <v>0.13537754204658001</v>
      </c>
      <c r="AZ161" s="17"/>
      <c r="BA161" s="17">
        <v>0.13453321899065401</v>
      </c>
      <c r="BB161" s="17">
        <v>0.116318477560043</v>
      </c>
      <c r="BC161" s="17"/>
      <c r="BD161" s="17">
        <v>0.13194044892293799</v>
      </c>
      <c r="BE161" s="17"/>
      <c r="BF161" s="17">
        <v>0.12648793510912401</v>
      </c>
      <c r="BG161" s="17"/>
      <c r="BH161" s="17">
        <v>0.117345729900976</v>
      </c>
      <c r="BI161" s="17"/>
      <c r="BJ161" s="17">
        <v>0.122083349739844</v>
      </c>
      <c r="BK161" s="17"/>
      <c r="BL161" s="17">
        <v>9.2766090856517006E-2</v>
      </c>
      <c r="BM161" s="17">
        <v>0.121266764916344</v>
      </c>
      <c r="BN161" s="17">
        <v>0.16061600400234299</v>
      </c>
      <c r="BO161" s="17">
        <v>0.13583159409107001</v>
      </c>
      <c r="BP161" s="17"/>
      <c r="BQ161" s="17">
        <v>0.13244502201573599</v>
      </c>
      <c r="BR161" s="17">
        <v>0.127888206742306</v>
      </c>
      <c r="BS161" s="17">
        <v>0.111113287841331</v>
      </c>
      <c r="BT161" s="17">
        <v>0.13954456395980899</v>
      </c>
      <c r="BU161" s="17">
        <v>0.14203526011211301</v>
      </c>
      <c r="BV161" s="17">
        <v>0.13959708410771601</v>
      </c>
      <c r="BW161" s="17"/>
      <c r="BX161" s="17">
        <v>0.13180507672533801</v>
      </c>
      <c r="BY161" s="17">
        <v>0.12541022550141101</v>
      </c>
      <c r="BZ161" s="17">
        <v>0.11640818117952099</v>
      </c>
      <c r="CA161" s="17">
        <v>0.136222060837834</v>
      </c>
      <c r="CB161" s="17">
        <v>0.110481744028559</v>
      </c>
      <c r="CC161" s="17">
        <v>0.15649743729262799</v>
      </c>
    </row>
    <row r="162" spans="2:81" x14ac:dyDescent="0.35">
      <c r="B162" t="s">
        <v>59</v>
      </c>
      <c r="C162" s="17">
        <v>0.118310527921139</v>
      </c>
      <c r="D162" s="17">
        <v>0.112169747439005</v>
      </c>
      <c r="E162" s="17">
        <v>0.12441292815687501</v>
      </c>
      <c r="F162" s="17"/>
      <c r="G162" s="17">
        <v>0.13105759653265001</v>
      </c>
      <c r="H162" s="17">
        <v>0.12128610927163</v>
      </c>
      <c r="I162" s="17">
        <v>0.14917748752827301</v>
      </c>
      <c r="J162" s="17">
        <v>0.129591195615433</v>
      </c>
      <c r="K162" s="17">
        <v>0.102442835222676</v>
      </c>
      <c r="L162" s="17">
        <v>8.3794323172549506E-2</v>
      </c>
      <c r="M162" s="17"/>
      <c r="N162" s="17">
        <v>0.103916382430978</v>
      </c>
      <c r="O162" s="17">
        <v>0.15196971637287901</v>
      </c>
      <c r="P162" s="17">
        <v>0.109874540150822</v>
      </c>
      <c r="Q162" s="17">
        <v>0.106118836265242</v>
      </c>
      <c r="R162" s="17"/>
      <c r="S162" s="17">
        <v>9.8404654262244304E-2</v>
      </c>
      <c r="T162" s="17">
        <v>0.124324243547189</v>
      </c>
      <c r="U162" s="17">
        <v>0.11276340862789901</v>
      </c>
      <c r="V162" s="17">
        <v>0.110628716383364</v>
      </c>
      <c r="W162" s="17">
        <v>0.12226336106485799</v>
      </c>
      <c r="X162" s="17">
        <v>0.14956282183041</v>
      </c>
      <c r="Y162" s="17">
        <v>0.131915089856913</v>
      </c>
      <c r="Z162" s="17">
        <v>0.13293809450854199</v>
      </c>
      <c r="AA162" s="17">
        <v>0.101576137736161</v>
      </c>
      <c r="AB162" s="17">
        <v>0.126471158524184</v>
      </c>
      <c r="AC162" s="17">
        <v>0.13534270895935799</v>
      </c>
      <c r="AD162" s="17">
        <v>7.2702037042501402E-2</v>
      </c>
      <c r="AE162" s="17"/>
      <c r="AF162" s="17">
        <v>0.12023680403197499</v>
      </c>
      <c r="AG162" s="17">
        <v>0.121094877919649</v>
      </c>
      <c r="AH162" s="17">
        <v>0.14796261417612599</v>
      </c>
      <c r="AI162" s="17">
        <v>7.3723313709079294E-2</v>
      </c>
      <c r="AJ162" s="17"/>
      <c r="AK162" s="17">
        <v>9.4640087322170496E-2</v>
      </c>
      <c r="AL162" s="17">
        <v>0.121069613579576</v>
      </c>
      <c r="AM162" s="17"/>
      <c r="AN162" s="17">
        <v>0.102647487977982</v>
      </c>
      <c r="AO162" s="17">
        <v>0.130062573696309</v>
      </c>
      <c r="AP162" s="17">
        <v>0.112162926965769</v>
      </c>
      <c r="AQ162" s="17">
        <v>0.14172641444322201</v>
      </c>
      <c r="AR162" s="17">
        <v>0.112182834748408</v>
      </c>
      <c r="AS162" s="17">
        <v>7.7772245973253495E-2</v>
      </c>
      <c r="AT162" s="17"/>
      <c r="AU162" s="17">
        <v>0.11286368340346201</v>
      </c>
      <c r="AV162" s="17">
        <v>0.12691820962008599</v>
      </c>
      <c r="AW162" s="17"/>
      <c r="AX162" s="17">
        <v>0.11795609461348899</v>
      </c>
      <c r="AY162" s="17">
        <v>0.118395581632172</v>
      </c>
      <c r="AZ162" s="17"/>
      <c r="BA162" s="17">
        <v>0.119409830945894</v>
      </c>
      <c r="BB162" s="17">
        <v>0.11305747902992699</v>
      </c>
      <c r="BC162" s="17"/>
      <c r="BD162" s="17">
        <v>0.109426362275029</v>
      </c>
      <c r="BE162" s="17"/>
      <c r="BF162" s="17">
        <v>0.108109090964427</v>
      </c>
      <c r="BG162" s="17"/>
      <c r="BH162" s="17">
        <v>9.0505527061636698E-2</v>
      </c>
      <c r="BI162" s="17"/>
      <c r="BJ162" s="17">
        <v>0.138048577309134</v>
      </c>
      <c r="BK162" s="17"/>
      <c r="BL162" s="17">
        <v>0.13116383082910699</v>
      </c>
      <c r="BM162" s="17">
        <v>8.6185610268127502E-2</v>
      </c>
      <c r="BN162" s="17">
        <v>0.10035816779334</v>
      </c>
      <c r="BO162" s="17">
        <v>0.16154195233292601</v>
      </c>
      <c r="BP162" s="17"/>
      <c r="BQ162" s="17">
        <v>0.13165409941818501</v>
      </c>
      <c r="BR162" s="17">
        <v>9.3450036533900799E-2</v>
      </c>
      <c r="BS162" s="17">
        <v>9.4462834374750199E-2</v>
      </c>
      <c r="BT162" s="17">
        <v>0.14125865608397001</v>
      </c>
      <c r="BU162" s="17">
        <v>9.52314387978416E-2</v>
      </c>
      <c r="BV162" s="17">
        <v>0.14987221982374299</v>
      </c>
      <c r="BW162" s="17"/>
      <c r="BX162" s="17">
        <v>0.13456940528617001</v>
      </c>
      <c r="BY162" s="17">
        <v>0.109716395963576</v>
      </c>
      <c r="BZ162" s="17">
        <v>9.6070036626993302E-2</v>
      </c>
      <c r="CA162" s="17">
        <v>0.126928348995</v>
      </c>
      <c r="CB162" s="17">
        <v>9.9507647320715806E-2</v>
      </c>
      <c r="CC162" s="17">
        <v>0.12165839640795099</v>
      </c>
    </row>
    <row r="163" spans="2:81" x14ac:dyDescent="0.35">
      <c r="B163" t="s">
        <v>102</v>
      </c>
      <c r="C163" s="17">
        <v>0.16916106409270901</v>
      </c>
      <c r="D163" s="17">
        <v>0.16019779989108399</v>
      </c>
      <c r="E163" s="17">
        <v>0.177680533358168</v>
      </c>
      <c r="F163" s="17"/>
      <c r="G163" s="17">
        <v>0.21325719352540901</v>
      </c>
      <c r="H163" s="17">
        <v>0.20924269918090399</v>
      </c>
      <c r="I163" s="17">
        <v>0.21161399530316799</v>
      </c>
      <c r="J163" s="17">
        <v>0.18668200377417099</v>
      </c>
      <c r="K163" s="17">
        <v>0.131614114598227</v>
      </c>
      <c r="L163" s="17">
        <v>8.3703525721782607E-2</v>
      </c>
      <c r="M163" s="17"/>
      <c r="N163" s="17">
        <v>0.18405051222586599</v>
      </c>
      <c r="O163" s="17">
        <v>0.16395329732167399</v>
      </c>
      <c r="P163" s="17">
        <v>0.170165528767069</v>
      </c>
      <c r="Q163" s="17">
        <v>0.15402980291962501</v>
      </c>
      <c r="R163" s="17"/>
      <c r="S163" s="17">
        <v>0.19722952175341399</v>
      </c>
      <c r="T163" s="17">
        <v>0.12898768080011999</v>
      </c>
      <c r="U163" s="17">
        <v>0.17495789918476401</v>
      </c>
      <c r="V163" s="17">
        <v>0.146583983248183</v>
      </c>
      <c r="W163" s="17">
        <v>0.19085715621295199</v>
      </c>
      <c r="X163" s="17">
        <v>0.16673971609669799</v>
      </c>
      <c r="Y163" s="17">
        <v>0.171445754193706</v>
      </c>
      <c r="Z163" s="17">
        <v>0.1900187301879</v>
      </c>
      <c r="AA163" s="17">
        <v>0.17193680877626499</v>
      </c>
      <c r="AB163" s="17">
        <v>0.171599808449583</v>
      </c>
      <c r="AC163" s="17">
        <v>0.14980836260111899</v>
      </c>
      <c r="AD163" s="17">
        <v>0.202036028533569</v>
      </c>
      <c r="AE163" s="17"/>
      <c r="AF163" s="17">
        <v>0.158933411092406</v>
      </c>
      <c r="AG163" s="17">
        <v>0.17787176102541699</v>
      </c>
      <c r="AH163" s="17">
        <v>0.16110040508270901</v>
      </c>
      <c r="AI163" s="17">
        <v>0.185841684598959</v>
      </c>
      <c r="AJ163" s="17"/>
      <c r="AK163" s="17">
        <v>0.26531995301654798</v>
      </c>
      <c r="AL163" s="17">
        <v>0.189697818432429</v>
      </c>
      <c r="AM163" s="17"/>
      <c r="AN163" s="17">
        <v>0.18913741008942</v>
      </c>
      <c r="AO163" s="17">
        <v>0.160346769437128</v>
      </c>
      <c r="AP163" s="17">
        <v>0.181755502215453</v>
      </c>
      <c r="AQ163" s="17">
        <v>0.14740425827256801</v>
      </c>
      <c r="AR163" s="17">
        <v>0.15215199131366799</v>
      </c>
      <c r="AS163" s="17">
        <v>0.19619143888467899</v>
      </c>
      <c r="AT163" s="17"/>
      <c r="AU163" s="17">
        <v>0.15910661738878601</v>
      </c>
      <c r="AV163" s="17">
        <v>0.18271395678438401</v>
      </c>
      <c r="AW163" s="17"/>
      <c r="AX163" s="17">
        <v>0.14450177713020201</v>
      </c>
      <c r="AY163" s="17">
        <v>0.175078577549587</v>
      </c>
      <c r="AZ163" s="17"/>
      <c r="BA163" s="17">
        <v>0.15853592166760799</v>
      </c>
      <c r="BB163" s="17">
        <v>0.22420231347734701</v>
      </c>
      <c r="BC163" s="17"/>
      <c r="BD163" s="17">
        <v>0.133111627937089</v>
      </c>
      <c r="BE163" s="17"/>
      <c r="BF163" s="17">
        <v>0.13816541598795301</v>
      </c>
      <c r="BG163" s="17"/>
      <c r="BH163" s="17">
        <v>0.17124767403539101</v>
      </c>
      <c r="BI163" s="17"/>
      <c r="BJ163" s="17">
        <v>0.116828910689808</v>
      </c>
      <c r="BK163" s="17"/>
      <c r="BL163" s="17">
        <v>0.194109022939156</v>
      </c>
      <c r="BM163" s="17">
        <v>0.13080210373800299</v>
      </c>
      <c r="BN163" s="17">
        <v>0.120466966724648</v>
      </c>
      <c r="BO163" s="17">
        <v>0.24365335252562501</v>
      </c>
      <c r="BP163" s="17"/>
      <c r="BQ163" s="17">
        <v>0.185222048279433</v>
      </c>
      <c r="BR163" s="17">
        <v>0.108777444022307</v>
      </c>
      <c r="BS163" s="17">
        <v>0.135722959081571</v>
      </c>
      <c r="BT163" s="17">
        <v>0.154236403106357</v>
      </c>
      <c r="BU163" s="17">
        <v>0.17605329589294799</v>
      </c>
      <c r="BV163" s="17">
        <v>0.22476157052626</v>
      </c>
      <c r="BW163" s="17"/>
      <c r="BX163" s="17">
        <v>0.196546901761326</v>
      </c>
      <c r="BY163" s="17">
        <v>0.118414472572442</v>
      </c>
      <c r="BZ163" s="17">
        <v>0.148128023732469</v>
      </c>
      <c r="CA163" s="17">
        <v>0.15527443500233301</v>
      </c>
      <c r="CB163" s="17">
        <v>0.18198247842672699</v>
      </c>
      <c r="CC163" s="17">
        <v>0.21240959694317901</v>
      </c>
    </row>
    <row r="164" spans="2:81" x14ac:dyDescent="0.35">
      <c r="B164" t="s">
        <v>103</v>
      </c>
      <c r="C164" s="17">
        <v>0.109836010367706</v>
      </c>
      <c r="D164" s="17">
        <v>0.112896420389487</v>
      </c>
      <c r="E164" s="17">
        <v>0.10645434711221501</v>
      </c>
      <c r="F164" s="17"/>
      <c r="G164" s="17">
        <v>0.16763270683617601</v>
      </c>
      <c r="H164" s="17">
        <v>0.172207684647258</v>
      </c>
      <c r="I164" s="17">
        <v>0.13808623059149699</v>
      </c>
      <c r="J164" s="17">
        <v>9.5607643659694999E-2</v>
      </c>
      <c r="K164" s="17">
        <v>6.7168712267831804E-2</v>
      </c>
      <c r="L164" s="17">
        <v>3.7915418353078503E-2</v>
      </c>
      <c r="M164" s="17"/>
      <c r="N164" s="17">
        <v>0.126074999843097</v>
      </c>
      <c r="O164" s="17">
        <v>0.12900163559363101</v>
      </c>
      <c r="P164" s="17">
        <v>9.1380861586678297E-2</v>
      </c>
      <c r="Q164" s="17">
        <v>9.0388259591341502E-2</v>
      </c>
      <c r="R164" s="17"/>
      <c r="S164" s="17">
        <v>0.131318171163995</v>
      </c>
      <c r="T164" s="17">
        <v>9.4120021257149994E-2</v>
      </c>
      <c r="U164" s="17">
        <v>6.9364496745825302E-2</v>
      </c>
      <c r="V164" s="17">
        <v>0.118826547034058</v>
      </c>
      <c r="W164" s="17">
        <v>0.10600965186940101</v>
      </c>
      <c r="X164" s="17">
        <v>0.122044710302671</v>
      </c>
      <c r="Y164" s="17">
        <v>7.8065761402893397E-2</v>
      </c>
      <c r="Z164" s="17">
        <v>8.3333516114840994E-2</v>
      </c>
      <c r="AA164" s="17">
        <v>0.12785209789941401</v>
      </c>
      <c r="AB164" s="17">
        <v>0.13700538112020899</v>
      </c>
      <c r="AC164" s="17">
        <v>0.113238898896899</v>
      </c>
      <c r="AD164" s="17">
        <v>9.77772793220366E-2</v>
      </c>
      <c r="AE164" s="17"/>
      <c r="AF164" s="17">
        <v>0.109365248220235</v>
      </c>
      <c r="AG164" s="17">
        <v>0.123989788828046</v>
      </c>
      <c r="AH164" s="17">
        <v>0.10950625147238401</v>
      </c>
      <c r="AI164" s="17">
        <v>0.105749186599808</v>
      </c>
      <c r="AJ164" s="17"/>
      <c r="AK164" s="17">
        <v>0.10094675098297499</v>
      </c>
      <c r="AL164" s="17">
        <v>0.14643478948504501</v>
      </c>
      <c r="AM164" s="17"/>
      <c r="AN164" s="17">
        <v>0.142075943410126</v>
      </c>
      <c r="AO164" s="17">
        <v>0.10889832039212501</v>
      </c>
      <c r="AP164" s="17">
        <v>0.12175456046208299</v>
      </c>
      <c r="AQ164" s="17">
        <v>0.100191146532882</v>
      </c>
      <c r="AR164" s="17">
        <v>5.7656776100984901E-2</v>
      </c>
      <c r="AS164" s="17">
        <v>7.0035115851781904E-2</v>
      </c>
      <c r="AT164" s="17"/>
      <c r="AU164" s="17">
        <v>9.5697436773623495E-2</v>
      </c>
      <c r="AV164" s="17">
        <v>0.12978630612486899</v>
      </c>
      <c r="AW164" s="17"/>
      <c r="AX164" s="17">
        <v>0.11173066999519</v>
      </c>
      <c r="AY164" s="17">
        <v>0.10938134702489</v>
      </c>
      <c r="AZ164" s="17"/>
      <c r="BA164" s="17">
        <v>9.6165218954600395E-2</v>
      </c>
      <c r="BB164" s="17">
        <v>0.17823723212430601</v>
      </c>
      <c r="BC164" s="17"/>
      <c r="BD164" s="17">
        <v>8.8267484864699999E-2</v>
      </c>
      <c r="BE164" s="17"/>
      <c r="BF164" s="17">
        <v>8.2183217389862603E-2</v>
      </c>
      <c r="BG164" s="17"/>
      <c r="BH164" s="17">
        <v>0.13852912108482801</v>
      </c>
      <c r="BI164" s="17"/>
      <c r="BJ164" s="17">
        <v>0.13527762958167</v>
      </c>
      <c r="BK164" s="17"/>
      <c r="BL164" s="17">
        <v>0.116903427349679</v>
      </c>
      <c r="BM164" s="17">
        <v>0.101668289707198</v>
      </c>
      <c r="BN164" s="17">
        <v>7.4077232740415305E-2</v>
      </c>
      <c r="BO164" s="17">
        <v>0.15144541777993001</v>
      </c>
      <c r="BP164" s="17"/>
      <c r="BQ164" s="17">
        <v>0.15063434475335399</v>
      </c>
      <c r="BR164" s="17">
        <v>6.0938412292063003E-2</v>
      </c>
      <c r="BS164" s="17">
        <v>0.108079199254854</v>
      </c>
      <c r="BT164" s="17">
        <v>7.83240050586613E-2</v>
      </c>
      <c r="BU164" s="17">
        <v>0.14323392543365901</v>
      </c>
      <c r="BV164" s="17">
        <v>0.104762793521108</v>
      </c>
      <c r="BW164" s="17"/>
      <c r="BX164" s="17">
        <v>0.161704104941084</v>
      </c>
      <c r="BY164" s="17">
        <v>7.6946406733685302E-2</v>
      </c>
      <c r="BZ164" s="17">
        <v>8.1795784727469997E-2</v>
      </c>
      <c r="CA164" s="17">
        <v>0.111767723439503</v>
      </c>
      <c r="CB164" s="17">
        <v>0.172956669419913</v>
      </c>
      <c r="CC164" s="17">
        <v>8.5237623732221796E-2</v>
      </c>
    </row>
    <row r="165" spans="2:81" x14ac:dyDescent="0.35">
      <c r="B165" t="s">
        <v>104</v>
      </c>
      <c r="C165" s="17">
        <v>8.0902660264063203E-2</v>
      </c>
      <c r="D165" s="17">
        <v>9.9406929277515502E-2</v>
      </c>
      <c r="E165" s="17">
        <v>6.27863622515165E-2</v>
      </c>
      <c r="F165" s="17"/>
      <c r="G165" s="17">
        <v>0.133841390546934</v>
      </c>
      <c r="H165" s="17">
        <v>0.13642324560896801</v>
      </c>
      <c r="I165" s="17">
        <v>8.2541014742785204E-2</v>
      </c>
      <c r="J165" s="17">
        <v>5.0668674117027399E-2</v>
      </c>
      <c r="K165" s="17">
        <v>6.1487896413211299E-2</v>
      </c>
      <c r="L165" s="17">
        <v>3.6834063419067198E-2</v>
      </c>
      <c r="M165" s="17"/>
      <c r="N165" s="17">
        <v>0.10121930753187799</v>
      </c>
      <c r="O165" s="17">
        <v>6.8735445930030295E-2</v>
      </c>
      <c r="P165" s="17">
        <v>8.5445431401308794E-2</v>
      </c>
      <c r="Q165" s="17">
        <v>6.6948763143529294E-2</v>
      </c>
      <c r="R165" s="17"/>
      <c r="S165" s="17">
        <v>0.12842110674757201</v>
      </c>
      <c r="T165" s="17">
        <v>7.4360732592852002E-2</v>
      </c>
      <c r="U165" s="17">
        <v>6.1664202933116197E-2</v>
      </c>
      <c r="V165" s="17">
        <v>8.1070503886065098E-2</v>
      </c>
      <c r="W165" s="17">
        <v>5.6107925217711303E-2</v>
      </c>
      <c r="X165" s="17">
        <v>7.0347951156171207E-2</v>
      </c>
      <c r="Y165" s="17">
        <v>6.18435507932516E-2</v>
      </c>
      <c r="Z165" s="17">
        <v>8.6041289114701505E-2</v>
      </c>
      <c r="AA165" s="17">
        <v>7.1675772194413401E-2</v>
      </c>
      <c r="AB165" s="17">
        <v>8.8264127149787E-2</v>
      </c>
      <c r="AC165" s="17">
        <v>7.3902005649656793E-2</v>
      </c>
      <c r="AD165" s="17">
        <v>9.5228026419029194E-2</v>
      </c>
      <c r="AE165" s="17"/>
      <c r="AF165" s="17">
        <v>7.9118722887477594E-2</v>
      </c>
      <c r="AG165" s="17">
        <v>9.5357872820712897E-2</v>
      </c>
      <c r="AH165" s="17">
        <v>7.1087501892445698E-2</v>
      </c>
      <c r="AI165" s="17">
        <v>8.7620666836386502E-2</v>
      </c>
      <c r="AJ165" s="17"/>
      <c r="AK165" s="17">
        <v>8.6994120258729504E-2</v>
      </c>
      <c r="AL165" s="17">
        <v>7.3748121126874497E-2</v>
      </c>
      <c r="AM165" s="17"/>
      <c r="AN165" s="17">
        <v>0.145622335029539</v>
      </c>
      <c r="AO165" s="17">
        <v>6.7571914283713203E-2</v>
      </c>
      <c r="AP165" s="17">
        <v>5.9041867269456802E-2</v>
      </c>
      <c r="AQ165" s="17">
        <v>4.6165320377096197E-2</v>
      </c>
      <c r="AR165" s="17">
        <v>4.6448123686243702E-2</v>
      </c>
      <c r="AS165" s="17">
        <v>8.1136729488999304E-2</v>
      </c>
      <c r="AT165" s="17"/>
      <c r="AU165" s="17">
        <v>7.1815594907735397E-2</v>
      </c>
      <c r="AV165" s="17">
        <v>9.3552681744655003E-2</v>
      </c>
      <c r="AW165" s="17"/>
      <c r="AX165" s="17">
        <v>6.8493642787852305E-2</v>
      </c>
      <c r="AY165" s="17">
        <v>8.3880464448497394E-2</v>
      </c>
      <c r="AZ165" s="17"/>
      <c r="BA165" s="17">
        <v>7.5645587118212995E-2</v>
      </c>
      <c r="BB165" s="17">
        <v>0.108776006386627</v>
      </c>
      <c r="BC165" s="17"/>
      <c r="BD165" s="17">
        <v>7.2453676021766597E-2</v>
      </c>
      <c r="BE165" s="17"/>
      <c r="BF165" s="17">
        <v>7.7371145161699698E-2</v>
      </c>
      <c r="BG165" s="17"/>
      <c r="BH165" s="17">
        <v>0.105117912132902</v>
      </c>
      <c r="BI165" s="17"/>
      <c r="BJ165" s="17">
        <v>7.6951498769333396E-2</v>
      </c>
      <c r="BK165" s="17"/>
      <c r="BL165" s="17">
        <v>0.12210127466041901</v>
      </c>
      <c r="BM165" s="17">
        <v>0.117431734072936</v>
      </c>
      <c r="BN165" s="17">
        <v>2.6934467081507402E-2</v>
      </c>
      <c r="BO165" s="17">
        <v>7.5846975381941406E-2</v>
      </c>
      <c r="BP165" s="17"/>
      <c r="BQ165" s="17">
        <v>0.108012280833841</v>
      </c>
      <c r="BR165" s="17">
        <v>4.6190471265142398E-2</v>
      </c>
      <c r="BS165" s="17">
        <v>6.5261590694812702E-2</v>
      </c>
      <c r="BT165" s="17">
        <v>0.113635378486821</v>
      </c>
      <c r="BU165" s="17">
        <v>9.3554082408663405E-2</v>
      </c>
      <c r="BV165" s="17">
        <v>3.7788279738103898E-2</v>
      </c>
      <c r="BW165" s="17"/>
      <c r="BX165" s="17">
        <v>0.11287243314013</v>
      </c>
      <c r="BY165" s="17">
        <v>5.6855120586136398E-2</v>
      </c>
      <c r="BZ165" s="17">
        <v>6.4538369456533906E-2</v>
      </c>
      <c r="CA165" s="17">
        <v>9.4674644891422605E-2</v>
      </c>
      <c r="CB165" s="17">
        <v>0.120580963184721</v>
      </c>
      <c r="CC165" s="17">
        <v>4.1233224387302203E-2</v>
      </c>
    </row>
    <row r="166" spans="2:81" x14ac:dyDescent="0.35">
      <c r="B166" t="s">
        <v>126</v>
      </c>
      <c r="C166" s="17">
        <v>8.9809377503090995E-2</v>
      </c>
      <c r="D166" s="17">
        <v>0.10278004971358901</v>
      </c>
      <c r="E166" s="17">
        <v>7.6062246436164105E-2</v>
      </c>
      <c r="F166" s="17"/>
      <c r="G166" s="17">
        <v>0.16393375898839499</v>
      </c>
      <c r="H166" s="17">
        <v>9.1192672986958004E-2</v>
      </c>
      <c r="I166" s="17">
        <v>8.9464065229939493E-2</v>
      </c>
      <c r="J166" s="17">
        <v>7.9796183544648305E-2</v>
      </c>
      <c r="K166" s="17">
        <v>9.3410604055773797E-2</v>
      </c>
      <c r="L166" s="17">
        <v>4.5497688319715603E-2</v>
      </c>
      <c r="M166" s="17"/>
      <c r="N166" s="17">
        <v>0.109264797305544</v>
      </c>
      <c r="O166" s="17">
        <v>7.1329887581555507E-2</v>
      </c>
      <c r="P166" s="17">
        <v>6.6624559284043303E-2</v>
      </c>
      <c r="Q166" s="17">
        <v>0.109889910524404</v>
      </c>
      <c r="R166" s="17"/>
      <c r="S166" s="17">
        <v>0.14727568353756501</v>
      </c>
      <c r="T166" s="17">
        <v>7.6928952342950094E-2</v>
      </c>
      <c r="U166" s="17">
        <v>6.6187958266039806E-2</v>
      </c>
      <c r="V166" s="17">
        <v>5.7160713165145198E-2</v>
      </c>
      <c r="W166" s="17">
        <v>7.5393688320937596E-2</v>
      </c>
      <c r="X166" s="17">
        <v>5.93494225645185E-2</v>
      </c>
      <c r="Y166" s="17">
        <v>8.4365651574540096E-2</v>
      </c>
      <c r="Z166" s="17">
        <v>5.6899301067512398E-2</v>
      </c>
      <c r="AA166" s="17">
        <v>8.1428252816733701E-2</v>
      </c>
      <c r="AB166" s="17">
        <v>0.12663485175685099</v>
      </c>
      <c r="AC166" s="17">
        <v>0.101204519301896</v>
      </c>
      <c r="AD166" s="17">
        <v>0.123097570077645</v>
      </c>
      <c r="AE166" s="17"/>
      <c r="AF166" s="17">
        <v>8.9494110754953907E-2</v>
      </c>
      <c r="AG166" s="17">
        <v>0.115695005781027</v>
      </c>
      <c r="AH166" s="17">
        <v>0.105856259758173</v>
      </c>
      <c r="AI166" s="17">
        <v>0.108030572048742</v>
      </c>
      <c r="AJ166" s="17"/>
      <c r="AK166" s="17">
        <v>4.7095063389534002E-2</v>
      </c>
      <c r="AL166" s="17">
        <v>9.2265448077008705E-2</v>
      </c>
      <c r="AM166" s="17"/>
      <c r="AN166" s="17">
        <v>0.15312122285091101</v>
      </c>
      <c r="AO166" s="17">
        <v>7.2740161127877401E-2</v>
      </c>
      <c r="AP166" s="17">
        <v>7.2594753647822002E-2</v>
      </c>
      <c r="AQ166" s="17">
        <v>6.5818633264104004E-2</v>
      </c>
      <c r="AR166" s="17">
        <v>5.5255217549788599E-2</v>
      </c>
      <c r="AS166" s="17">
        <v>6.5989911616655905E-2</v>
      </c>
      <c r="AT166" s="17"/>
      <c r="AU166" s="17">
        <v>7.3846110720573899E-2</v>
      </c>
      <c r="AV166" s="17">
        <v>0.111597477571298</v>
      </c>
      <c r="AW166" s="17"/>
      <c r="AX166" s="17">
        <v>0.11147123485580999</v>
      </c>
      <c r="AY166" s="17">
        <v>8.4611160191269005E-2</v>
      </c>
      <c r="AZ166" s="17"/>
      <c r="BA166" s="17">
        <v>9.09826044651494E-2</v>
      </c>
      <c r="BB166" s="17">
        <v>8.6208723943492202E-2</v>
      </c>
      <c r="BC166" s="17"/>
      <c r="BD166" s="17">
        <v>8.8053069628879196E-2</v>
      </c>
      <c r="BE166" s="17"/>
      <c r="BF166" s="17">
        <v>9.07904356896167E-2</v>
      </c>
      <c r="BG166" s="17"/>
      <c r="BH166" s="17">
        <v>0.129100717256356</v>
      </c>
      <c r="BI166" s="17"/>
      <c r="BJ166" s="17">
        <v>0.101581465387609</v>
      </c>
      <c r="BK166" s="17"/>
      <c r="BL166" s="17">
        <v>0.18484920697993501</v>
      </c>
      <c r="BM166" s="17">
        <v>0.101444394026466</v>
      </c>
      <c r="BN166" s="17">
        <v>3.3387430712414103E-2</v>
      </c>
      <c r="BO166" s="17">
        <v>7.9017457335522304E-2</v>
      </c>
      <c r="BP166" s="17"/>
      <c r="BQ166" s="17">
        <v>9.8262721104414003E-2</v>
      </c>
      <c r="BR166" s="17">
        <v>3.0476632845250502E-2</v>
      </c>
      <c r="BS166" s="17">
        <v>7.9770778985950294E-2</v>
      </c>
      <c r="BT166" s="17">
        <v>0.14183319679748199</v>
      </c>
      <c r="BU166" s="17">
        <v>0.16853394261660701</v>
      </c>
      <c r="BV166" s="17">
        <v>7.7814179324941404E-2</v>
      </c>
      <c r="BW166" s="17"/>
      <c r="BX166" s="17">
        <v>8.8151632433471197E-2</v>
      </c>
      <c r="BY166" s="17">
        <v>4.2052190335963302E-2</v>
      </c>
      <c r="BZ166" s="17">
        <v>6.7007466525725104E-2</v>
      </c>
      <c r="CA166" s="17">
        <v>0.13882828209644801</v>
      </c>
      <c r="CB166" s="17">
        <v>0.213001540590084</v>
      </c>
      <c r="CC166" s="17">
        <v>9.1297280721653398E-2</v>
      </c>
    </row>
    <row r="167" spans="2:81" x14ac:dyDescent="0.35">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row>
    <row r="168" spans="2:81" x14ac:dyDescent="0.35">
      <c r="B168" s="6" t="s">
        <v>134</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row>
    <row r="169" spans="2:81" x14ac:dyDescent="0.35">
      <c r="B169" s="24"/>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row>
    <row r="170" spans="2:81" x14ac:dyDescent="0.35">
      <c r="B170" t="s">
        <v>125</v>
      </c>
      <c r="C170" s="17">
        <v>0.18310528886432001</v>
      </c>
      <c r="D170" s="17">
        <v>0.198692000703275</v>
      </c>
      <c r="E170" s="17">
        <v>0.16833210320882</v>
      </c>
      <c r="F170" s="17"/>
      <c r="G170" s="17">
        <v>4.60243423471597E-2</v>
      </c>
      <c r="H170" s="17">
        <v>7.47201744978013E-2</v>
      </c>
      <c r="I170" s="17">
        <v>0.116417775700271</v>
      </c>
      <c r="J170" s="17">
        <v>0.17294956240522799</v>
      </c>
      <c r="K170" s="17">
        <v>0.23219292407523501</v>
      </c>
      <c r="L170" s="17">
        <v>0.391835140895128</v>
      </c>
      <c r="M170" s="17"/>
      <c r="N170" s="17">
        <v>0.101911337873555</v>
      </c>
      <c r="O170" s="17">
        <v>0.16055870880579001</v>
      </c>
      <c r="P170" s="17">
        <v>0.25379511992967402</v>
      </c>
      <c r="Q170" s="17">
        <v>0.233910410869513</v>
      </c>
      <c r="R170" s="17"/>
      <c r="S170" s="17">
        <v>0.11757407579137</v>
      </c>
      <c r="T170" s="17">
        <v>0.16424634584624201</v>
      </c>
      <c r="U170" s="17">
        <v>0.204804337856799</v>
      </c>
      <c r="V170" s="17">
        <v>0.26335549197160901</v>
      </c>
      <c r="W170" s="17">
        <v>0.229341310941517</v>
      </c>
      <c r="X170" s="17">
        <v>0.154509350478505</v>
      </c>
      <c r="Y170" s="17">
        <v>0.23450350800084999</v>
      </c>
      <c r="Z170" s="17">
        <v>0.19699594266342099</v>
      </c>
      <c r="AA170" s="17">
        <v>0.18435700556575499</v>
      </c>
      <c r="AB170" s="17">
        <v>0.15637760595303901</v>
      </c>
      <c r="AC170" s="17">
        <v>0.19130304910915799</v>
      </c>
      <c r="AD170" s="17">
        <v>0.15623365216891999</v>
      </c>
      <c r="AE170" s="17"/>
      <c r="AF170" s="17">
        <v>0.19242553103407201</v>
      </c>
      <c r="AG170" s="17">
        <v>0.16261946962614501</v>
      </c>
      <c r="AH170" s="17">
        <v>0.17579013904455401</v>
      </c>
      <c r="AI170" s="17">
        <v>0.157793815099041</v>
      </c>
      <c r="AJ170" s="17"/>
      <c r="AK170" s="17">
        <v>0.122571735338573</v>
      </c>
      <c r="AL170" s="17">
        <v>0.13352096832732199</v>
      </c>
      <c r="AM170" s="17"/>
      <c r="AN170" s="17">
        <v>0.106345896580727</v>
      </c>
      <c r="AO170" s="17">
        <v>0.19133436955125899</v>
      </c>
      <c r="AP170" s="17">
        <v>0.215896276857835</v>
      </c>
      <c r="AQ170" s="17">
        <v>0.20622446282111201</v>
      </c>
      <c r="AR170" s="17">
        <v>0.24390970474389301</v>
      </c>
      <c r="AS170" s="17">
        <v>0.231431771539509</v>
      </c>
      <c r="AT170" s="17"/>
      <c r="AU170" s="17">
        <v>0.213997043142508</v>
      </c>
      <c r="AV170" s="17">
        <v>0.138955157380867</v>
      </c>
      <c r="AW170" s="17"/>
      <c r="AX170" s="17">
        <v>0.23720410472345699</v>
      </c>
      <c r="AY170" s="17">
        <v>0.17012314257053801</v>
      </c>
      <c r="AZ170" s="17"/>
      <c r="BA170" s="17">
        <v>0.20319646388263901</v>
      </c>
      <c r="BB170" s="17">
        <v>7.6360616718123095E-2</v>
      </c>
      <c r="BC170" s="17"/>
      <c r="BD170" s="17">
        <v>0.21693542215960801</v>
      </c>
      <c r="BE170" s="17"/>
      <c r="BF170" s="17">
        <v>0.24253843907255701</v>
      </c>
      <c r="BG170" s="17"/>
      <c r="BH170" s="17">
        <v>0.152811644973883</v>
      </c>
      <c r="BI170" s="17"/>
      <c r="BJ170" s="17">
        <v>0.19194076588129999</v>
      </c>
      <c r="BK170" s="17"/>
      <c r="BL170" s="17">
        <v>0.170292924469405</v>
      </c>
      <c r="BM170" s="17">
        <v>0.15842132653809099</v>
      </c>
      <c r="BN170" s="17">
        <v>0.31691331749768498</v>
      </c>
      <c r="BO170" s="17">
        <v>7.4361218868536305E-2</v>
      </c>
      <c r="BP170" s="17"/>
      <c r="BQ170" s="17">
        <v>7.1354572016870704E-2</v>
      </c>
      <c r="BR170" s="17">
        <v>0.329028666746572</v>
      </c>
      <c r="BS170" s="17">
        <v>0.45910024639974201</v>
      </c>
      <c r="BT170" s="17">
        <v>6.4041856991596605E-2</v>
      </c>
      <c r="BU170" s="17">
        <v>9.1266077132938606E-2</v>
      </c>
      <c r="BV170" s="17">
        <v>0.15524295217721201</v>
      </c>
      <c r="BW170" s="17"/>
      <c r="BX170" s="17">
        <v>4.1657189864038997E-2</v>
      </c>
      <c r="BY170" s="17">
        <v>0.258592826747439</v>
      </c>
      <c r="BZ170" s="17">
        <v>0.41885592040713598</v>
      </c>
      <c r="CA170" s="17">
        <v>5.44316310545052E-2</v>
      </c>
      <c r="CB170" s="17">
        <v>4.5528660723053803E-2</v>
      </c>
      <c r="CC170" s="17">
        <v>0.191479444971036</v>
      </c>
    </row>
    <row r="171" spans="2:81" x14ac:dyDescent="0.35">
      <c r="B171" t="s">
        <v>58</v>
      </c>
      <c r="C171" s="17">
        <v>7.3427092287172493E-2</v>
      </c>
      <c r="D171" s="17">
        <v>7.6582149133916894E-2</v>
      </c>
      <c r="E171" s="17">
        <v>7.0710806961220202E-2</v>
      </c>
      <c r="F171" s="17"/>
      <c r="G171" s="17">
        <v>2.7562171383180602E-2</v>
      </c>
      <c r="H171" s="17">
        <v>6.0938592797675502E-2</v>
      </c>
      <c r="I171" s="17">
        <v>6.5400349106068401E-2</v>
      </c>
      <c r="J171" s="17">
        <v>8.0971694445253498E-2</v>
      </c>
      <c r="K171" s="17">
        <v>9.2362496296627003E-2</v>
      </c>
      <c r="L171" s="17">
        <v>0.10172657067190199</v>
      </c>
      <c r="M171" s="17"/>
      <c r="N171" s="17">
        <v>6.6743458171794903E-2</v>
      </c>
      <c r="O171" s="17">
        <v>7.5181001949937903E-2</v>
      </c>
      <c r="P171" s="17">
        <v>7.2797018613016601E-2</v>
      </c>
      <c r="Q171" s="17">
        <v>7.8628259954718394E-2</v>
      </c>
      <c r="R171" s="17"/>
      <c r="S171" s="17">
        <v>5.3976118901943197E-2</v>
      </c>
      <c r="T171" s="17">
        <v>9.1269393183697797E-2</v>
      </c>
      <c r="U171" s="17">
        <v>8.5128036269296603E-2</v>
      </c>
      <c r="V171" s="17">
        <v>7.6244708307741493E-2</v>
      </c>
      <c r="W171" s="17">
        <v>7.5303606302735804E-2</v>
      </c>
      <c r="X171" s="17">
        <v>9.5292374526658494E-2</v>
      </c>
      <c r="Y171" s="17">
        <v>7.3775332884706807E-2</v>
      </c>
      <c r="Z171" s="17">
        <v>7.0403319896640504E-2</v>
      </c>
      <c r="AA171" s="17">
        <v>5.4278838318576397E-2</v>
      </c>
      <c r="AB171" s="17">
        <v>8.0448824300568905E-2</v>
      </c>
      <c r="AC171" s="17">
        <v>7.15082970548854E-2</v>
      </c>
      <c r="AD171" s="17">
        <v>3.2689184582249398E-2</v>
      </c>
      <c r="AE171" s="17"/>
      <c r="AF171" s="17">
        <v>7.35834946637378E-2</v>
      </c>
      <c r="AG171" s="17">
        <v>8.6668917771713594E-2</v>
      </c>
      <c r="AH171" s="17">
        <v>8.9591460471476703E-2</v>
      </c>
      <c r="AI171" s="17">
        <v>3.3469953835197103E-2</v>
      </c>
      <c r="AJ171" s="17"/>
      <c r="AK171" s="17">
        <v>6.3255002672532396E-2</v>
      </c>
      <c r="AL171" s="17">
        <v>5.5941545468286197E-2</v>
      </c>
      <c r="AM171" s="17"/>
      <c r="AN171" s="17">
        <v>4.3691193273826499E-2</v>
      </c>
      <c r="AO171" s="17">
        <v>8.6300791655294598E-2</v>
      </c>
      <c r="AP171" s="17">
        <v>7.2248393299080393E-2</v>
      </c>
      <c r="AQ171" s="17">
        <v>7.45381721169181E-2</v>
      </c>
      <c r="AR171" s="17">
        <v>0.103293113865109</v>
      </c>
      <c r="AS171" s="17">
        <v>8.9811425742795797E-2</v>
      </c>
      <c r="AT171" s="17"/>
      <c r="AU171" s="17">
        <v>7.6877201378418705E-2</v>
      </c>
      <c r="AV171" s="17">
        <v>6.8823285230533701E-2</v>
      </c>
      <c r="AW171" s="17"/>
      <c r="AX171" s="17">
        <v>7.2789725589624696E-2</v>
      </c>
      <c r="AY171" s="17">
        <v>7.3580041803330096E-2</v>
      </c>
      <c r="AZ171" s="17"/>
      <c r="BA171" s="17">
        <v>7.6273733596738905E-2</v>
      </c>
      <c r="BB171" s="17">
        <v>5.9225804863825997E-2</v>
      </c>
      <c r="BC171" s="17"/>
      <c r="BD171" s="17">
        <v>7.6220310187410101E-2</v>
      </c>
      <c r="BE171" s="17"/>
      <c r="BF171" s="17">
        <v>7.85638374323189E-2</v>
      </c>
      <c r="BG171" s="17"/>
      <c r="BH171" s="17">
        <v>6.5838124794498201E-2</v>
      </c>
      <c r="BI171" s="17"/>
      <c r="BJ171" s="17">
        <v>8.1647661269196606E-2</v>
      </c>
      <c r="BK171" s="17"/>
      <c r="BL171" s="17">
        <v>7.0549803510521897E-2</v>
      </c>
      <c r="BM171" s="17">
        <v>6.9546183773925893E-2</v>
      </c>
      <c r="BN171" s="17">
        <v>9.0349523250748603E-2</v>
      </c>
      <c r="BO171" s="17">
        <v>6.1212586986310803E-2</v>
      </c>
      <c r="BP171" s="17"/>
      <c r="BQ171" s="17">
        <v>4.3491087707872501E-2</v>
      </c>
      <c r="BR171" s="17">
        <v>0.101398017252447</v>
      </c>
      <c r="BS171" s="17">
        <v>0.121324739919957</v>
      </c>
      <c r="BT171" s="17">
        <v>6.4456604183139393E-2</v>
      </c>
      <c r="BU171" s="17">
        <v>3.8835006315000399E-2</v>
      </c>
      <c r="BV171" s="17">
        <v>7.8125225773062704E-2</v>
      </c>
      <c r="BW171" s="17"/>
      <c r="BX171" s="17">
        <v>4.0466312980361803E-2</v>
      </c>
      <c r="BY171" s="17">
        <v>9.7806119290741303E-2</v>
      </c>
      <c r="BZ171" s="17">
        <v>0.114232209015106</v>
      </c>
      <c r="CA171" s="17">
        <v>5.4358052119088202E-2</v>
      </c>
      <c r="CB171" s="17">
        <v>3.9946306027720001E-2</v>
      </c>
      <c r="CC171" s="17">
        <v>8.7424032078698796E-2</v>
      </c>
    </row>
    <row r="172" spans="2:81" x14ac:dyDescent="0.35">
      <c r="B172" t="s">
        <v>59</v>
      </c>
      <c r="C172" s="17">
        <v>8.7002589439075795E-2</v>
      </c>
      <c r="D172" s="17">
        <v>8.3435812129444301E-2</v>
      </c>
      <c r="E172" s="17">
        <v>9.0441688095811101E-2</v>
      </c>
      <c r="F172" s="17"/>
      <c r="G172" s="17">
        <v>9.4107510798052602E-2</v>
      </c>
      <c r="H172" s="17">
        <v>8.8895999443448906E-2</v>
      </c>
      <c r="I172" s="17">
        <v>8.9053786996647802E-2</v>
      </c>
      <c r="J172" s="17">
        <v>8.0076836659728298E-2</v>
      </c>
      <c r="K172" s="17">
        <v>9.6993868229069594E-2</v>
      </c>
      <c r="L172" s="17">
        <v>7.7996761434380293E-2</v>
      </c>
      <c r="M172" s="17"/>
      <c r="N172" s="17">
        <v>8.0080736629523905E-2</v>
      </c>
      <c r="O172" s="17">
        <v>8.3434744714078801E-2</v>
      </c>
      <c r="P172" s="17">
        <v>8.2399660320318396E-2</v>
      </c>
      <c r="Q172" s="17">
        <v>0.101668719056882</v>
      </c>
      <c r="R172" s="17"/>
      <c r="S172" s="17">
        <v>7.6905756919390098E-2</v>
      </c>
      <c r="T172" s="17">
        <v>8.74695180182464E-2</v>
      </c>
      <c r="U172" s="17">
        <v>8.7503602396187499E-2</v>
      </c>
      <c r="V172" s="17">
        <v>8.3477703772304804E-2</v>
      </c>
      <c r="W172" s="17">
        <v>9.3279195562099598E-2</v>
      </c>
      <c r="X172" s="17">
        <v>9.9014054770796001E-2</v>
      </c>
      <c r="Y172" s="17">
        <v>7.0302565341150203E-2</v>
      </c>
      <c r="Z172" s="17">
        <v>0.128777630511028</v>
      </c>
      <c r="AA172" s="17">
        <v>7.1537025573877894E-2</v>
      </c>
      <c r="AB172" s="17">
        <v>0.101022249012593</v>
      </c>
      <c r="AC172" s="17">
        <v>8.3790606925405298E-2</v>
      </c>
      <c r="AD172" s="17">
        <v>9.9487638397331796E-2</v>
      </c>
      <c r="AE172" s="17"/>
      <c r="AF172" s="17">
        <v>8.2605336622203193E-2</v>
      </c>
      <c r="AG172" s="17">
        <v>0.11582083560119399</v>
      </c>
      <c r="AH172" s="17">
        <v>8.9008642968219101E-2</v>
      </c>
      <c r="AI172" s="17">
        <v>0.112385810146533</v>
      </c>
      <c r="AJ172" s="17"/>
      <c r="AK172" s="17">
        <v>8.9771069214935398E-2</v>
      </c>
      <c r="AL172" s="17">
        <v>0.105358664149517</v>
      </c>
      <c r="AM172" s="17"/>
      <c r="AN172" s="17">
        <v>7.5539094338575002E-2</v>
      </c>
      <c r="AO172" s="17">
        <v>9.1825981173245599E-2</v>
      </c>
      <c r="AP172" s="17">
        <v>8.7429378243287406E-2</v>
      </c>
      <c r="AQ172" s="17">
        <v>9.5828373245431406E-2</v>
      </c>
      <c r="AR172" s="17">
        <v>8.89557423589665E-2</v>
      </c>
      <c r="AS172" s="17">
        <v>7.6598014294315397E-2</v>
      </c>
      <c r="AT172" s="17"/>
      <c r="AU172" s="17">
        <v>9.0262546728284099E-2</v>
      </c>
      <c r="AV172" s="17">
        <v>8.2016811370157303E-2</v>
      </c>
      <c r="AW172" s="17"/>
      <c r="AX172" s="17">
        <v>8.1405711903239406E-2</v>
      </c>
      <c r="AY172" s="17">
        <v>8.8345677671317402E-2</v>
      </c>
      <c r="AZ172" s="17"/>
      <c r="BA172" s="17">
        <v>8.5253575080525695E-2</v>
      </c>
      <c r="BB172" s="17">
        <v>9.5120444516138006E-2</v>
      </c>
      <c r="BC172" s="17"/>
      <c r="BD172" s="17">
        <v>7.6951825963244999E-2</v>
      </c>
      <c r="BE172" s="17"/>
      <c r="BF172" s="17">
        <v>7.3157801082878296E-2</v>
      </c>
      <c r="BG172" s="17"/>
      <c r="BH172" s="17">
        <v>0.103233251981441</v>
      </c>
      <c r="BI172" s="17"/>
      <c r="BJ172" s="17">
        <v>7.7790055188833598E-2</v>
      </c>
      <c r="BK172" s="17"/>
      <c r="BL172" s="17">
        <v>8.0478735414708E-2</v>
      </c>
      <c r="BM172" s="17">
        <v>7.3068340011429603E-2</v>
      </c>
      <c r="BN172" s="17">
        <v>9.7100423622899903E-2</v>
      </c>
      <c r="BO172" s="17">
        <v>9.4333286231055399E-2</v>
      </c>
      <c r="BP172" s="17"/>
      <c r="BQ172" s="17">
        <v>5.7522245999846101E-2</v>
      </c>
      <c r="BR172" s="17">
        <v>0.104113233918547</v>
      </c>
      <c r="BS172" s="17">
        <v>9.6770639660576294E-2</v>
      </c>
      <c r="BT172" s="17">
        <v>6.7612746642678398E-2</v>
      </c>
      <c r="BU172" s="17">
        <v>9.68665772153538E-2</v>
      </c>
      <c r="BV172" s="17">
        <v>0.1205032242262</v>
      </c>
      <c r="BW172" s="17"/>
      <c r="BX172" s="17">
        <v>5.8513946211480102E-2</v>
      </c>
      <c r="BY172" s="17">
        <v>0.11200036023584101</v>
      </c>
      <c r="BZ172" s="17">
        <v>8.3599230270032202E-2</v>
      </c>
      <c r="CA172" s="17">
        <v>6.3601585055848397E-2</v>
      </c>
      <c r="CB172" s="17">
        <v>5.9692252153537198E-2</v>
      </c>
      <c r="CC172" s="17">
        <v>0.12912174804957499</v>
      </c>
    </row>
    <row r="173" spans="2:81" x14ac:dyDescent="0.35">
      <c r="B173" t="s">
        <v>102</v>
      </c>
      <c r="C173" s="17">
        <v>0.187613188696588</v>
      </c>
      <c r="D173" s="17">
        <v>0.17197503534657499</v>
      </c>
      <c r="E173" s="17">
        <v>0.20380788456407201</v>
      </c>
      <c r="F173" s="17"/>
      <c r="G173" s="17">
        <v>0.216735223478455</v>
      </c>
      <c r="H173" s="17">
        <v>0.22192626977931501</v>
      </c>
      <c r="I173" s="17">
        <v>0.20626338356137899</v>
      </c>
      <c r="J173" s="17">
        <v>0.191682718633989</v>
      </c>
      <c r="K173" s="17">
        <v>0.17293121196188699</v>
      </c>
      <c r="L173" s="17">
        <v>0.13173876492339301</v>
      </c>
      <c r="M173" s="17"/>
      <c r="N173" s="17">
        <v>0.18159401484710999</v>
      </c>
      <c r="O173" s="17">
        <v>0.191548056536163</v>
      </c>
      <c r="P173" s="17">
        <v>0.191132437760273</v>
      </c>
      <c r="Q173" s="17">
        <v>0.18798151724340401</v>
      </c>
      <c r="R173" s="17"/>
      <c r="S173" s="17">
        <v>0.18360394128999</v>
      </c>
      <c r="T173" s="17">
        <v>0.17187361715556801</v>
      </c>
      <c r="U173" s="17">
        <v>0.218429901745681</v>
      </c>
      <c r="V173" s="17">
        <v>0.170785180864583</v>
      </c>
      <c r="W173" s="17">
        <v>0.17819240379533999</v>
      </c>
      <c r="X173" s="17">
        <v>0.24324093031501301</v>
      </c>
      <c r="Y173" s="17">
        <v>0.16039998226636301</v>
      </c>
      <c r="Z173" s="17">
        <v>0.14988440114426399</v>
      </c>
      <c r="AA173" s="17">
        <v>0.24083981833427601</v>
      </c>
      <c r="AB173" s="17">
        <v>0.143691547166306</v>
      </c>
      <c r="AC173" s="17">
        <v>0.200380537902342</v>
      </c>
      <c r="AD173" s="17">
        <v>0.13611260537521899</v>
      </c>
      <c r="AE173" s="17"/>
      <c r="AF173" s="17">
        <v>0.19462371861449801</v>
      </c>
      <c r="AG173" s="17">
        <v>0.15218543316299199</v>
      </c>
      <c r="AH173" s="17">
        <v>0.18814431805381501</v>
      </c>
      <c r="AI173" s="17">
        <v>0.13095017868522901</v>
      </c>
      <c r="AJ173" s="17"/>
      <c r="AK173" s="17">
        <v>0.17577901079097299</v>
      </c>
      <c r="AL173" s="17">
        <v>0.19132003261038899</v>
      </c>
      <c r="AM173" s="17"/>
      <c r="AN173" s="17">
        <v>0.17296229444741901</v>
      </c>
      <c r="AO173" s="17">
        <v>0.18828893688996401</v>
      </c>
      <c r="AP173" s="17">
        <v>0.19911239946539599</v>
      </c>
      <c r="AQ173" s="17">
        <v>0.221617701172656</v>
      </c>
      <c r="AR173" s="17">
        <v>0.15320123749933301</v>
      </c>
      <c r="AS173" s="17">
        <v>0.18159192176001701</v>
      </c>
      <c r="AT173" s="17"/>
      <c r="AU173" s="17">
        <v>0.18340356206504899</v>
      </c>
      <c r="AV173" s="17">
        <v>0.19265590468331301</v>
      </c>
      <c r="AW173" s="17"/>
      <c r="AX173" s="17">
        <v>0.172564039597044</v>
      </c>
      <c r="AY173" s="17">
        <v>0.19122454787524201</v>
      </c>
      <c r="AZ173" s="17"/>
      <c r="BA173" s="17">
        <v>0.179986610332943</v>
      </c>
      <c r="BB173" s="17">
        <v>0.227967908457094</v>
      </c>
      <c r="BC173" s="17"/>
      <c r="BD173" s="17">
        <v>0.17874635786050999</v>
      </c>
      <c r="BE173" s="17"/>
      <c r="BF173" s="17">
        <v>0.18047115633440899</v>
      </c>
      <c r="BG173" s="17"/>
      <c r="BH173" s="17">
        <v>0.15038593567889799</v>
      </c>
      <c r="BI173" s="17"/>
      <c r="BJ173" s="17">
        <v>0.18870908025535699</v>
      </c>
      <c r="BK173" s="17"/>
      <c r="BL173" s="17">
        <v>0.15281290845951401</v>
      </c>
      <c r="BM173" s="17">
        <v>0.176341928897015</v>
      </c>
      <c r="BN173" s="17">
        <v>0.18467047482474899</v>
      </c>
      <c r="BO173" s="17">
        <v>0.22353675269228099</v>
      </c>
      <c r="BP173" s="17"/>
      <c r="BQ173" s="17">
        <v>0.17795609985018901</v>
      </c>
      <c r="BR173" s="17">
        <v>0.17129161452456201</v>
      </c>
      <c r="BS173" s="17">
        <v>0.160091065542285</v>
      </c>
      <c r="BT173" s="17">
        <v>0.15203479681828599</v>
      </c>
      <c r="BU173" s="17">
        <v>0.21240288774909699</v>
      </c>
      <c r="BV173" s="17">
        <v>0.27639221685516102</v>
      </c>
      <c r="BW173" s="17"/>
      <c r="BX173" s="17">
        <v>0.16903159995963701</v>
      </c>
      <c r="BY173" s="17">
        <v>0.18986366806569399</v>
      </c>
      <c r="BZ173" s="17">
        <v>0.167613930379929</v>
      </c>
      <c r="CA173" s="17">
        <v>0.15259702018182</v>
      </c>
      <c r="CB173" s="17">
        <v>0.18042856931290599</v>
      </c>
      <c r="CC173" s="17">
        <v>0.28387654578752203</v>
      </c>
    </row>
    <row r="174" spans="2:81" x14ac:dyDescent="0.35">
      <c r="B174" t="s">
        <v>103</v>
      </c>
      <c r="C174" s="17">
        <v>0.15601977606583001</v>
      </c>
      <c r="D174" s="17">
        <v>0.15254435744674</v>
      </c>
      <c r="E174" s="17">
        <v>0.15971679246193099</v>
      </c>
      <c r="F174" s="17"/>
      <c r="G174" s="17">
        <v>0.206432936535869</v>
      </c>
      <c r="H174" s="17">
        <v>0.20438936908681199</v>
      </c>
      <c r="I174" s="17">
        <v>0.19557028047859601</v>
      </c>
      <c r="J174" s="17">
        <v>0.15421275232370299</v>
      </c>
      <c r="K174" s="17">
        <v>0.10342088178333</v>
      </c>
      <c r="L174" s="17">
        <v>8.7772639075458694E-2</v>
      </c>
      <c r="M174" s="17"/>
      <c r="N174" s="17">
        <v>0.18450926312916799</v>
      </c>
      <c r="O174" s="17">
        <v>0.17653935499978099</v>
      </c>
      <c r="P174" s="17">
        <v>0.126945197951251</v>
      </c>
      <c r="Q174" s="17">
        <v>0.12778199949539401</v>
      </c>
      <c r="R174" s="17"/>
      <c r="S174" s="17">
        <v>0.17687525444910299</v>
      </c>
      <c r="T174" s="17">
        <v>0.14812386235441</v>
      </c>
      <c r="U174" s="17">
        <v>9.6566717244365496E-2</v>
      </c>
      <c r="V174" s="17">
        <v>0.14054530856866601</v>
      </c>
      <c r="W174" s="17">
        <v>0.16755640319019899</v>
      </c>
      <c r="X174" s="17">
        <v>0.14451656746937699</v>
      </c>
      <c r="Y174" s="17">
        <v>0.16553376172563</v>
      </c>
      <c r="Z174" s="17">
        <v>0.17532059111784001</v>
      </c>
      <c r="AA174" s="17">
        <v>0.16490913771225699</v>
      </c>
      <c r="AB174" s="17">
        <v>0.16196575314942099</v>
      </c>
      <c r="AC174" s="17">
        <v>0.18324750953278901</v>
      </c>
      <c r="AD174" s="17">
        <v>0.158566609864144</v>
      </c>
      <c r="AE174" s="17"/>
      <c r="AF174" s="17">
        <v>0.15210238175001101</v>
      </c>
      <c r="AG174" s="17">
        <v>0.159444049025074</v>
      </c>
      <c r="AH174" s="17">
        <v>0.18229522410299101</v>
      </c>
      <c r="AI174" s="17">
        <v>0.16042119235601801</v>
      </c>
      <c r="AJ174" s="17"/>
      <c r="AK174" s="17">
        <v>0.17536685416025599</v>
      </c>
      <c r="AL174" s="17">
        <v>0.210041300096069</v>
      </c>
      <c r="AM174" s="17"/>
      <c r="AN174" s="17">
        <v>0.185283494743367</v>
      </c>
      <c r="AO174" s="17">
        <v>0.160277100115574</v>
      </c>
      <c r="AP174" s="17">
        <v>0.143113216868129</v>
      </c>
      <c r="AQ174" s="17">
        <v>0.13598650364401799</v>
      </c>
      <c r="AR174" s="17">
        <v>0.13111805667920801</v>
      </c>
      <c r="AS174" s="17">
        <v>0.14506262647079601</v>
      </c>
      <c r="AT174" s="17"/>
      <c r="AU174" s="17">
        <v>0.14704575122813501</v>
      </c>
      <c r="AV174" s="17">
        <v>0.16875021000559401</v>
      </c>
      <c r="AW174" s="17"/>
      <c r="AX174" s="17">
        <v>0.10492069961122499</v>
      </c>
      <c r="AY174" s="17">
        <v>0.168282071930829</v>
      </c>
      <c r="AZ174" s="17"/>
      <c r="BA174" s="17">
        <v>0.14495510121953301</v>
      </c>
      <c r="BB174" s="17">
        <v>0.214406942368739</v>
      </c>
      <c r="BC174" s="17"/>
      <c r="BD174" s="17">
        <v>0.13562359898354701</v>
      </c>
      <c r="BE174" s="17"/>
      <c r="BF174" s="17">
        <v>0.13607963952357399</v>
      </c>
      <c r="BG174" s="17"/>
      <c r="BH174" s="17">
        <v>0.16272235600972501</v>
      </c>
      <c r="BI174" s="17"/>
      <c r="BJ174" s="17">
        <v>0.178940442248749</v>
      </c>
      <c r="BK174" s="17"/>
      <c r="BL174" s="17">
        <v>0.133998475824464</v>
      </c>
      <c r="BM174" s="17">
        <v>0.17780038777610499</v>
      </c>
      <c r="BN174" s="17">
        <v>0.122887591032929</v>
      </c>
      <c r="BO174" s="17">
        <v>0.18281336893059799</v>
      </c>
      <c r="BP174" s="17"/>
      <c r="BQ174" s="17">
        <v>0.20882538799011799</v>
      </c>
      <c r="BR174" s="17">
        <v>0.120094300762785</v>
      </c>
      <c r="BS174" s="17">
        <v>8.9873971012404394E-2</v>
      </c>
      <c r="BT174" s="17">
        <v>0.144941526670053</v>
      </c>
      <c r="BU174" s="17">
        <v>0.147942539895458</v>
      </c>
      <c r="BV174" s="17">
        <v>0.148132555566937</v>
      </c>
      <c r="BW174" s="17"/>
      <c r="BX174" s="17">
        <v>0.21106009447788299</v>
      </c>
      <c r="BY174" s="17">
        <v>0.13777970491549801</v>
      </c>
      <c r="BZ174" s="17">
        <v>0.106719924889515</v>
      </c>
      <c r="CA174" s="17">
        <v>0.16673885216872</v>
      </c>
      <c r="CB174" s="17">
        <v>0.15337594634395799</v>
      </c>
      <c r="CC174" s="17">
        <v>0.114644372893347</v>
      </c>
    </row>
    <row r="175" spans="2:81" x14ac:dyDescent="0.35">
      <c r="B175" t="s">
        <v>104</v>
      </c>
      <c r="C175" s="17">
        <v>0.12881737630126799</v>
      </c>
      <c r="D175" s="17">
        <v>0.12530326575866199</v>
      </c>
      <c r="E175" s="17">
        <v>0.13189129880047601</v>
      </c>
      <c r="F175" s="17"/>
      <c r="G175" s="17">
        <v>0.1767436094606</v>
      </c>
      <c r="H175" s="17">
        <v>0.14169774200669</v>
      </c>
      <c r="I175" s="17">
        <v>0.149833997861748</v>
      </c>
      <c r="J175" s="17">
        <v>0.13163152735491199</v>
      </c>
      <c r="K175" s="17">
        <v>0.108580806598377</v>
      </c>
      <c r="L175" s="17">
        <v>8.0723380752846394E-2</v>
      </c>
      <c r="M175" s="17"/>
      <c r="N175" s="17">
        <v>0.165471102603725</v>
      </c>
      <c r="O175" s="17">
        <v>0.12758165543275399</v>
      </c>
      <c r="P175" s="17">
        <v>0.11711735096555</v>
      </c>
      <c r="Q175" s="17">
        <v>0.102913210924645</v>
      </c>
      <c r="R175" s="17"/>
      <c r="S175" s="17">
        <v>0.14986736672999701</v>
      </c>
      <c r="T175" s="17">
        <v>0.12807830206305801</v>
      </c>
      <c r="U175" s="17">
        <v>0.118888281651453</v>
      </c>
      <c r="V175" s="17">
        <v>0.11987653841757</v>
      </c>
      <c r="W175" s="17">
        <v>0.108732531308657</v>
      </c>
      <c r="X175" s="17">
        <v>0.126191109171292</v>
      </c>
      <c r="Y175" s="17">
        <v>0.116686447020886</v>
      </c>
      <c r="Z175" s="17">
        <v>0.130610142033389</v>
      </c>
      <c r="AA175" s="17">
        <v>0.122633924568276</v>
      </c>
      <c r="AB175" s="17">
        <v>0.15529253841107701</v>
      </c>
      <c r="AC175" s="17">
        <v>8.6770898503121599E-2</v>
      </c>
      <c r="AD175" s="17">
        <v>0.18512771982748699</v>
      </c>
      <c r="AE175" s="17"/>
      <c r="AF175" s="17">
        <v>0.12530580442550401</v>
      </c>
      <c r="AG175" s="17">
        <v>0.15027159711766699</v>
      </c>
      <c r="AH175" s="17">
        <v>9.5271623363401003E-2</v>
      </c>
      <c r="AI175" s="17">
        <v>0.16842604206690701</v>
      </c>
      <c r="AJ175" s="17"/>
      <c r="AK175" s="17">
        <v>0.14670442109057</v>
      </c>
      <c r="AL175" s="17">
        <v>0.13817559016882699</v>
      </c>
      <c r="AM175" s="17"/>
      <c r="AN175" s="17">
        <v>0.17093494382580399</v>
      </c>
      <c r="AO175" s="17">
        <v>0.11716660049248501</v>
      </c>
      <c r="AP175" s="17">
        <v>0.122962413156118</v>
      </c>
      <c r="AQ175" s="17">
        <v>0.10566569305981301</v>
      </c>
      <c r="AR175" s="17">
        <v>0.12002926239235701</v>
      </c>
      <c r="AS175" s="17">
        <v>9.5586212996916303E-2</v>
      </c>
      <c r="AT175" s="17"/>
      <c r="AU175" s="17">
        <v>0.127938715550689</v>
      </c>
      <c r="AV175" s="17">
        <v>0.13053507581528401</v>
      </c>
      <c r="AW175" s="17"/>
      <c r="AX175" s="17">
        <v>0.12135181488125101</v>
      </c>
      <c r="AY175" s="17">
        <v>0.13060889445154</v>
      </c>
      <c r="AZ175" s="17"/>
      <c r="BA175" s="17">
        <v>0.123427065457025</v>
      </c>
      <c r="BB175" s="17">
        <v>0.158679904019149</v>
      </c>
      <c r="BC175" s="17"/>
      <c r="BD175" s="17">
        <v>0.13118881875670599</v>
      </c>
      <c r="BE175" s="17"/>
      <c r="BF175" s="17">
        <v>0.11919179472355799</v>
      </c>
      <c r="BG175" s="17"/>
      <c r="BH175" s="17">
        <v>0.16578689108618799</v>
      </c>
      <c r="BI175" s="17"/>
      <c r="BJ175" s="17">
        <v>9.6819653655648499E-2</v>
      </c>
      <c r="BK175" s="17"/>
      <c r="BL175" s="17">
        <v>0.13782023722589901</v>
      </c>
      <c r="BM175" s="17">
        <v>0.15093413914309201</v>
      </c>
      <c r="BN175" s="17">
        <v>8.29206629946065E-2</v>
      </c>
      <c r="BO175" s="17">
        <v>0.14958400260684299</v>
      </c>
      <c r="BP175" s="17"/>
      <c r="BQ175" s="17">
        <v>0.17455215957224601</v>
      </c>
      <c r="BR175" s="17">
        <v>8.3030029214443496E-2</v>
      </c>
      <c r="BS175" s="17">
        <v>5.0654342388309501E-2</v>
      </c>
      <c r="BT175" s="17">
        <v>0.198267768800195</v>
      </c>
      <c r="BU175" s="17">
        <v>0.147930459813506</v>
      </c>
      <c r="BV175" s="17">
        <v>8.9681271163727899E-2</v>
      </c>
      <c r="BW175" s="17"/>
      <c r="BX175" s="17">
        <v>0.19482616868364999</v>
      </c>
      <c r="BY175" s="17">
        <v>9.9290875692995106E-2</v>
      </c>
      <c r="BZ175" s="17">
        <v>6.0090985109827702E-2</v>
      </c>
      <c r="CA175" s="17">
        <v>0.19310317296673701</v>
      </c>
      <c r="CB175" s="17">
        <v>0.169603544810534</v>
      </c>
      <c r="CC175" s="17">
        <v>6.18880588755297E-2</v>
      </c>
    </row>
    <row r="176" spans="2:81" x14ac:dyDescent="0.35">
      <c r="B176" t="s">
        <v>126</v>
      </c>
      <c r="C176" s="17">
        <v>0.184014688345746</v>
      </c>
      <c r="D176" s="17">
        <v>0.19146737948138701</v>
      </c>
      <c r="E176" s="17">
        <v>0.175099425907669</v>
      </c>
      <c r="F176" s="17"/>
      <c r="G176" s="17">
        <v>0.23239420599668301</v>
      </c>
      <c r="H176" s="17">
        <v>0.20743185238825801</v>
      </c>
      <c r="I176" s="17">
        <v>0.17746042629529099</v>
      </c>
      <c r="J176" s="17">
        <v>0.18847490817718601</v>
      </c>
      <c r="K176" s="17">
        <v>0.193517811055473</v>
      </c>
      <c r="L176" s="17">
        <v>0.12820674224689099</v>
      </c>
      <c r="M176" s="17"/>
      <c r="N176" s="17">
        <v>0.219690086745123</v>
      </c>
      <c r="O176" s="17">
        <v>0.185156477561495</v>
      </c>
      <c r="P176" s="17">
        <v>0.155813214459918</v>
      </c>
      <c r="Q176" s="17">
        <v>0.16711588245544401</v>
      </c>
      <c r="R176" s="17"/>
      <c r="S176" s="17">
        <v>0.241197485918207</v>
      </c>
      <c r="T176" s="17">
        <v>0.20893896137877799</v>
      </c>
      <c r="U176" s="17">
        <v>0.18867912283621699</v>
      </c>
      <c r="V176" s="17">
        <v>0.14571506809752599</v>
      </c>
      <c r="W176" s="17">
        <v>0.147594548899452</v>
      </c>
      <c r="X176" s="17">
        <v>0.13723561326835901</v>
      </c>
      <c r="Y176" s="17">
        <v>0.178798402760415</v>
      </c>
      <c r="Z176" s="17">
        <v>0.148007972633418</v>
      </c>
      <c r="AA176" s="17">
        <v>0.161444249926982</v>
      </c>
      <c r="AB176" s="17">
        <v>0.201201482006996</v>
      </c>
      <c r="AC176" s="17">
        <v>0.18299910097229799</v>
      </c>
      <c r="AD176" s="17">
        <v>0.231782589784648</v>
      </c>
      <c r="AE176" s="17"/>
      <c r="AF176" s="17">
        <v>0.179353732889974</v>
      </c>
      <c r="AG176" s="17">
        <v>0.172989697695214</v>
      </c>
      <c r="AH176" s="17">
        <v>0.17989859199554301</v>
      </c>
      <c r="AI176" s="17">
        <v>0.23655300781107599</v>
      </c>
      <c r="AJ176" s="17"/>
      <c r="AK176" s="17">
        <v>0.226551906732161</v>
      </c>
      <c r="AL176" s="17">
        <v>0.16564189917958899</v>
      </c>
      <c r="AM176" s="17"/>
      <c r="AN176" s="17">
        <v>0.24524308279028201</v>
      </c>
      <c r="AO176" s="17">
        <v>0.16480622012217799</v>
      </c>
      <c r="AP176" s="17">
        <v>0.159237922110153</v>
      </c>
      <c r="AQ176" s="17">
        <v>0.16013909394005199</v>
      </c>
      <c r="AR176" s="17">
        <v>0.159492882461133</v>
      </c>
      <c r="AS176" s="17">
        <v>0.17991802719565</v>
      </c>
      <c r="AT176" s="17"/>
      <c r="AU176" s="17">
        <v>0.16047517990691501</v>
      </c>
      <c r="AV176" s="17">
        <v>0.218263555514251</v>
      </c>
      <c r="AW176" s="17"/>
      <c r="AX176" s="17">
        <v>0.20976390369415901</v>
      </c>
      <c r="AY176" s="17">
        <v>0.17783562369720399</v>
      </c>
      <c r="AZ176" s="17"/>
      <c r="BA176" s="17">
        <v>0.18690745043059501</v>
      </c>
      <c r="BB176" s="17">
        <v>0.16823837905693001</v>
      </c>
      <c r="BC176" s="17"/>
      <c r="BD176" s="17">
        <v>0.184333666088974</v>
      </c>
      <c r="BE176" s="17"/>
      <c r="BF176" s="17">
        <v>0.16999733183070501</v>
      </c>
      <c r="BG176" s="17"/>
      <c r="BH176" s="17">
        <v>0.199221795475367</v>
      </c>
      <c r="BI176" s="17"/>
      <c r="BJ176" s="17">
        <v>0.184152341500915</v>
      </c>
      <c r="BK176" s="17"/>
      <c r="BL176" s="17">
        <v>0.25404691509548799</v>
      </c>
      <c r="BM176" s="17">
        <v>0.19388769386034199</v>
      </c>
      <c r="BN176" s="17">
        <v>0.105158006776381</v>
      </c>
      <c r="BO176" s="17">
        <v>0.21415878368437599</v>
      </c>
      <c r="BP176" s="17"/>
      <c r="BQ176" s="17">
        <v>0.26629844686285697</v>
      </c>
      <c r="BR176" s="17">
        <v>9.1044137580644099E-2</v>
      </c>
      <c r="BS176" s="17">
        <v>2.2184995076726399E-2</v>
      </c>
      <c r="BT176" s="17">
        <v>0.30864469989405202</v>
      </c>
      <c r="BU176" s="17">
        <v>0.26475645187864599</v>
      </c>
      <c r="BV176" s="17">
        <v>0.131922554237699</v>
      </c>
      <c r="BW176" s="17"/>
      <c r="BX176" s="17">
        <v>0.28444468782294902</v>
      </c>
      <c r="BY176" s="17">
        <v>0.104666445051792</v>
      </c>
      <c r="BZ176" s="17">
        <v>4.8887799928454302E-2</v>
      </c>
      <c r="CA176" s="17">
        <v>0.31516968645328097</v>
      </c>
      <c r="CB176" s="17">
        <v>0.351424720628291</v>
      </c>
      <c r="CC176" s="17">
        <v>0.131565797344292</v>
      </c>
    </row>
    <row r="177" spans="2:81" x14ac:dyDescent="0.35">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row>
    <row r="178" spans="2:81" x14ac:dyDescent="0.35">
      <c r="B178" s="6" t="s">
        <v>135</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row>
    <row r="179" spans="2:81" x14ac:dyDescent="0.35">
      <c r="B179" s="24"/>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row>
    <row r="180" spans="2:81" x14ac:dyDescent="0.35">
      <c r="B180" t="s">
        <v>125</v>
      </c>
      <c r="C180" s="17">
        <v>0.17442807163402399</v>
      </c>
      <c r="D180" s="17">
        <v>0.17533878038667899</v>
      </c>
      <c r="E180" s="17">
        <v>0.173428312279202</v>
      </c>
      <c r="F180" s="17"/>
      <c r="G180" s="17">
        <v>8.2976335650223207E-2</v>
      </c>
      <c r="H180" s="17">
        <v>0.105280456208742</v>
      </c>
      <c r="I180" s="17">
        <v>0.14143890343850801</v>
      </c>
      <c r="J180" s="17">
        <v>0.18285254503284401</v>
      </c>
      <c r="K180" s="17">
        <v>0.26657027693211199</v>
      </c>
      <c r="L180" s="17">
        <v>0.249569929759071</v>
      </c>
      <c r="M180" s="17"/>
      <c r="N180" s="17">
        <v>0.105566056793004</v>
      </c>
      <c r="O180" s="17">
        <v>0.17491239633503999</v>
      </c>
      <c r="P180" s="17">
        <v>0.20727812345280699</v>
      </c>
      <c r="Q180" s="17">
        <v>0.21719890123463401</v>
      </c>
      <c r="R180" s="17"/>
      <c r="S180" s="17">
        <v>1.6341426602353298E-2</v>
      </c>
      <c r="T180" s="17">
        <v>0.111249438430608</v>
      </c>
      <c r="U180" s="17">
        <v>0.17160367503323401</v>
      </c>
      <c r="V180" s="17">
        <v>0.13091662212052299</v>
      </c>
      <c r="W180" s="17">
        <v>0.20337986163924901</v>
      </c>
      <c r="X180" s="17">
        <v>0.179982833385782</v>
      </c>
      <c r="Y180" s="17">
        <v>0.26739387774460399</v>
      </c>
      <c r="Z180" s="17">
        <v>0.22213889897441</v>
      </c>
      <c r="AA180" s="17">
        <v>0.22725424864164601</v>
      </c>
      <c r="AB180" s="17">
        <v>0.27513381674232301</v>
      </c>
      <c r="AC180" s="17">
        <v>0.24850043666259</v>
      </c>
      <c r="AD180" s="17">
        <v>0.30893407669974798</v>
      </c>
      <c r="AE180" s="17"/>
      <c r="AF180" s="17">
        <v>0.15591642267984099</v>
      </c>
      <c r="AG180" s="17">
        <v>0.26665621637279202</v>
      </c>
      <c r="AH180" s="17">
        <v>0.25189434052487902</v>
      </c>
      <c r="AI180" s="17">
        <v>0.33175643489562201</v>
      </c>
      <c r="AJ180" s="17"/>
      <c r="AK180" s="17">
        <v>0.155161191592672</v>
      </c>
      <c r="AL180" s="17">
        <v>0.17519696659030101</v>
      </c>
      <c r="AM180" s="17"/>
      <c r="AN180" s="17">
        <v>0.103532136355639</v>
      </c>
      <c r="AO180" s="17">
        <v>0.16267738436454601</v>
      </c>
      <c r="AP180" s="17">
        <v>0.162843140910998</v>
      </c>
      <c r="AQ180" s="17">
        <v>0.22921550571507501</v>
      </c>
      <c r="AR180" s="17">
        <v>0.24744076935860801</v>
      </c>
      <c r="AS180" s="17">
        <v>0.27058558905951702</v>
      </c>
      <c r="AT180" s="17"/>
      <c r="AU180" s="17">
        <v>0.182492211371272</v>
      </c>
      <c r="AV180" s="17">
        <v>0.16307795205400599</v>
      </c>
      <c r="AW180" s="17"/>
      <c r="AX180" s="17">
        <v>0.231955293703659</v>
      </c>
      <c r="AY180" s="17">
        <v>0.16062320731448901</v>
      </c>
      <c r="AZ180" s="17"/>
      <c r="BA180" s="17">
        <v>0.190300446304497</v>
      </c>
      <c r="BB180" s="17">
        <v>9.1586378321447295E-2</v>
      </c>
      <c r="BC180" s="17"/>
      <c r="BD180" s="17">
        <v>0.15734918072020301</v>
      </c>
      <c r="BE180" s="17"/>
      <c r="BF180" s="17">
        <v>0.165809190029198</v>
      </c>
      <c r="BG180" s="17"/>
      <c r="BH180" s="17">
        <v>0.27686269447036299</v>
      </c>
      <c r="BI180" s="17"/>
      <c r="BJ180" s="17">
        <v>0.24456769805067399</v>
      </c>
      <c r="BK180" s="17"/>
      <c r="BL180" s="17">
        <v>0.29636659111733399</v>
      </c>
      <c r="BM180" s="17">
        <v>9.4008717588033003E-2</v>
      </c>
      <c r="BN180" s="17">
        <v>0.23387006936930901</v>
      </c>
      <c r="BO180" s="17">
        <v>0.116844374367761</v>
      </c>
      <c r="BP180" s="17"/>
      <c r="BQ180" s="17">
        <v>0.12577998043816199</v>
      </c>
      <c r="BR180" s="17">
        <v>0.176439994645128</v>
      </c>
      <c r="BS180" s="17">
        <v>0.25503369899159201</v>
      </c>
      <c r="BT180" s="17">
        <v>0.115268730796801</v>
      </c>
      <c r="BU180" s="17">
        <v>0.160414011099137</v>
      </c>
      <c r="BV180" s="17">
        <v>0.21223860002825301</v>
      </c>
      <c r="BW180" s="17"/>
      <c r="BX180" s="17">
        <v>0.100293223541841</v>
      </c>
      <c r="BY180" s="17">
        <v>0.15787151175549599</v>
      </c>
      <c r="BZ180" s="17">
        <v>0.25250505743363399</v>
      </c>
      <c r="CA180" s="17">
        <v>9.5987371359158802E-2</v>
      </c>
      <c r="CB180" s="17">
        <v>0.168658543301304</v>
      </c>
      <c r="CC180" s="17">
        <v>0.25165574976411798</v>
      </c>
    </row>
    <row r="181" spans="2:81" x14ac:dyDescent="0.35">
      <c r="B181" t="s">
        <v>58</v>
      </c>
      <c r="C181" s="17">
        <v>0.133070118378011</v>
      </c>
      <c r="D181" s="17">
        <v>0.13566321178402899</v>
      </c>
      <c r="E181" s="17">
        <v>0.1307197885984</v>
      </c>
      <c r="F181" s="17"/>
      <c r="G181" s="17">
        <v>9.1307004315513904E-2</v>
      </c>
      <c r="H181" s="17">
        <v>8.9657230784873795E-2</v>
      </c>
      <c r="I181" s="17">
        <v>0.14507438426396199</v>
      </c>
      <c r="J181" s="17">
        <v>0.14608184077571401</v>
      </c>
      <c r="K181" s="17">
        <v>0.15877411172901101</v>
      </c>
      <c r="L181" s="17">
        <v>0.15852468881777601</v>
      </c>
      <c r="M181" s="17"/>
      <c r="N181" s="17">
        <v>0.127045501898497</v>
      </c>
      <c r="O181" s="17">
        <v>0.139147622928045</v>
      </c>
      <c r="P181" s="17">
        <v>0.14751623680699799</v>
      </c>
      <c r="Q181" s="17">
        <v>0.120707088978124</v>
      </c>
      <c r="R181" s="17"/>
      <c r="S181" s="17">
        <v>2.9284167263767601E-2</v>
      </c>
      <c r="T181" s="17">
        <v>0.123302386356212</v>
      </c>
      <c r="U181" s="17">
        <v>0.129711916743009</v>
      </c>
      <c r="V181" s="17">
        <v>0.102008747539199</v>
      </c>
      <c r="W181" s="17">
        <v>0.15154676285415</v>
      </c>
      <c r="X181" s="17">
        <v>0.17232750944636199</v>
      </c>
      <c r="Y181" s="17">
        <v>0.15880614872179999</v>
      </c>
      <c r="Z181" s="17">
        <v>0.175960596275684</v>
      </c>
      <c r="AA181" s="17">
        <v>0.163656845824767</v>
      </c>
      <c r="AB181" s="17">
        <v>0.18258607346175801</v>
      </c>
      <c r="AC181" s="17">
        <v>0.16348540861812899</v>
      </c>
      <c r="AD181" s="17">
        <v>0.163736294811692</v>
      </c>
      <c r="AE181" s="17"/>
      <c r="AF181" s="17">
        <v>0.12932890761280399</v>
      </c>
      <c r="AG181" s="17">
        <v>0.15099548346122901</v>
      </c>
      <c r="AH181" s="17">
        <v>0.15983057288253999</v>
      </c>
      <c r="AI181" s="17">
        <v>0.14883627576318501</v>
      </c>
      <c r="AJ181" s="17"/>
      <c r="AK181" s="17">
        <v>0.129577980150929</v>
      </c>
      <c r="AL181" s="17">
        <v>0.11001175016115899</v>
      </c>
      <c r="AM181" s="17"/>
      <c r="AN181" s="17">
        <v>7.7995771204198996E-2</v>
      </c>
      <c r="AO181" s="17">
        <v>0.152606269613904</v>
      </c>
      <c r="AP181" s="17">
        <v>0.134879763219554</v>
      </c>
      <c r="AQ181" s="17">
        <v>0.149252435318766</v>
      </c>
      <c r="AR181" s="17">
        <v>0.180580794348526</v>
      </c>
      <c r="AS181" s="17">
        <v>0.14142784688052501</v>
      </c>
      <c r="AT181" s="17"/>
      <c r="AU181" s="17">
        <v>0.13820212336802301</v>
      </c>
      <c r="AV181" s="17">
        <v>0.12644313169691601</v>
      </c>
      <c r="AW181" s="17"/>
      <c r="AX181" s="17">
        <v>0.15026653762001499</v>
      </c>
      <c r="AY181" s="17">
        <v>0.128943476661671</v>
      </c>
      <c r="AZ181" s="17"/>
      <c r="BA181" s="17">
        <v>0.143720114254796</v>
      </c>
      <c r="BB181" s="17">
        <v>8.0298810252059302E-2</v>
      </c>
      <c r="BC181" s="17"/>
      <c r="BD181" s="17">
        <v>0.12276344382410199</v>
      </c>
      <c r="BE181" s="17"/>
      <c r="BF181" s="17">
        <v>0.12860538338462499</v>
      </c>
      <c r="BG181" s="17"/>
      <c r="BH181" s="17">
        <v>0.159949035998637</v>
      </c>
      <c r="BI181" s="17"/>
      <c r="BJ181" s="17">
        <v>0.162217323389345</v>
      </c>
      <c r="BK181" s="17"/>
      <c r="BL181" s="17">
        <v>0.16305161229907</v>
      </c>
      <c r="BM181" s="17">
        <v>8.3250912192967694E-2</v>
      </c>
      <c r="BN181" s="17">
        <v>0.16985215934817599</v>
      </c>
      <c r="BO181" s="17">
        <v>0.125606838368479</v>
      </c>
      <c r="BP181" s="17"/>
      <c r="BQ181" s="17">
        <v>0.105439723779979</v>
      </c>
      <c r="BR181" s="17">
        <v>0.12955763360976799</v>
      </c>
      <c r="BS181" s="17">
        <v>0.15761024172535901</v>
      </c>
      <c r="BT181" s="17">
        <v>0.14693576005273501</v>
      </c>
      <c r="BU181" s="17">
        <v>0.172698757755471</v>
      </c>
      <c r="BV181" s="17">
        <v>0.14251570777911299</v>
      </c>
      <c r="BW181" s="17"/>
      <c r="BX181" s="17">
        <v>0.103813714728694</v>
      </c>
      <c r="BY181" s="17">
        <v>0.118782025136493</v>
      </c>
      <c r="BZ181" s="17">
        <v>0.13939873689931701</v>
      </c>
      <c r="CA181" s="17">
        <v>0.13982713648292899</v>
      </c>
      <c r="CB181" s="17">
        <v>0.15508072139354501</v>
      </c>
      <c r="CC181" s="17">
        <v>0.15379794686869599</v>
      </c>
    </row>
    <row r="182" spans="2:81" x14ac:dyDescent="0.35">
      <c r="B182" t="s">
        <v>59</v>
      </c>
      <c r="C182" s="17">
        <v>0.161272563467212</v>
      </c>
      <c r="D182" s="17">
        <v>0.14879236788194999</v>
      </c>
      <c r="E182" s="17">
        <v>0.173676520120537</v>
      </c>
      <c r="F182" s="17"/>
      <c r="G182" s="17">
        <v>0.118127226684047</v>
      </c>
      <c r="H182" s="17">
        <v>0.15175378576669099</v>
      </c>
      <c r="I182" s="17">
        <v>0.17160797994146501</v>
      </c>
      <c r="J182" s="17">
        <v>0.192736972467632</v>
      </c>
      <c r="K182" s="17">
        <v>0.164372344018408</v>
      </c>
      <c r="L182" s="17">
        <v>0.16161476165241101</v>
      </c>
      <c r="M182" s="17"/>
      <c r="N182" s="17">
        <v>0.13618192054898501</v>
      </c>
      <c r="O182" s="17">
        <v>0.20396794159508699</v>
      </c>
      <c r="P182" s="17">
        <v>0.15338131440675901</v>
      </c>
      <c r="Q182" s="17">
        <v>0.15129776304283299</v>
      </c>
      <c r="R182" s="17"/>
      <c r="S182" s="17">
        <v>5.3491994372032801E-2</v>
      </c>
      <c r="T182" s="17">
        <v>0.16757905524112299</v>
      </c>
      <c r="U182" s="17">
        <v>0.19177006963972801</v>
      </c>
      <c r="V182" s="17">
        <v>0.15037422854815799</v>
      </c>
      <c r="W182" s="17">
        <v>0.17326387434256099</v>
      </c>
      <c r="X182" s="17">
        <v>0.16231286441909101</v>
      </c>
      <c r="Y182" s="17">
        <v>0.19816600708913801</v>
      </c>
      <c r="Z182" s="17">
        <v>0.18004249805030001</v>
      </c>
      <c r="AA182" s="17">
        <v>0.15897105410799101</v>
      </c>
      <c r="AB182" s="17">
        <v>0.187654816823489</v>
      </c>
      <c r="AC182" s="17">
        <v>0.23631518540084601</v>
      </c>
      <c r="AD182" s="17">
        <v>0.237959307031025</v>
      </c>
      <c r="AE182" s="17"/>
      <c r="AF182" s="17">
        <v>0.153787074854637</v>
      </c>
      <c r="AG182" s="17">
        <v>0.198161179227932</v>
      </c>
      <c r="AH182" s="17">
        <v>0.21529018686683801</v>
      </c>
      <c r="AI182" s="17">
        <v>0.23452013091408</v>
      </c>
      <c r="AJ182" s="17"/>
      <c r="AK182" s="17">
        <v>0.13597460095792799</v>
      </c>
      <c r="AL182" s="17">
        <v>0.11190003110012001</v>
      </c>
      <c r="AM182" s="17"/>
      <c r="AN182" s="17">
        <v>0.103630940799876</v>
      </c>
      <c r="AO182" s="17">
        <v>0.17792319252400801</v>
      </c>
      <c r="AP182" s="17">
        <v>0.19560115589816099</v>
      </c>
      <c r="AQ182" s="17">
        <v>0.18058921830157501</v>
      </c>
      <c r="AR182" s="17">
        <v>0.17768017765506799</v>
      </c>
      <c r="AS182" s="17">
        <v>0.17335144224593299</v>
      </c>
      <c r="AT182" s="17"/>
      <c r="AU182" s="17">
        <v>0.149860235358418</v>
      </c>
      <c r="AV182" s="17">
        <v>0.176630590102173</v>
      </c>
      <c r="AW182" s="17"/>
      <c r="AX182" s="17">
        <v>0.152023457025104</v>
      </c>
      <c r="AY182" s="17">
        <v>0.163492080678658</v>
      </c>
      <c r="AZ182" s="17"/>
      <c r="BA182" s="17">
        <v>0.17118985402154799</v>
      </c>
      <c r="BB182" s="17">
        <v>0.107143479026445</v>
      </c>
      <c r="BC182" s="17"/>
      <c r="BD182" s="17">
        <v>0.14796748824264899</v>
      </c>
      <c r="BE182" s="17"/>
      <c r="BF182" s="17">
        <v>0.136251010369181</v>
      </c>
      <c r="BG182" s="17"/>
      <c r="BH182" s="17">
        <v>0.19679766470148299</v>
      </c>
      <c r="BI182" s="17"/>
      <c r="BJ182" s="17">
        <v>0.22221671864293499</v>
      </c>
      <c r="BK182" s="17"/>
      <c r="BL182" s="17">
        <v>0.183844930991339</v>
      </c>
      <c r="BM182" s="17">
        <v>0.107628393244531</v>
      </c>
      <c r="BN182" s="17">
        <v>0.17001087309753901</v>
      </c>
      <c r="BO182" s="17">
        <v>0.19186136871418499</v>
      </c>
      <c r="BP182" s="17"/>
      <c r="BQ182" s="17">
        <v>0.166399899867224</v>
      </c>
      <c r="BR182" s="17">
        <v>0.15111272700797601</v>
      </c>
      <c r="BS182" s="17">
        <v>0.13400154070302001</v>
      </c>
      <c r="BT182" s="17">
        <v>0.17501557287906899</v>
      </c>
      <c r="BU182" s="17">
        <v>0.15874692620143799</v>
      </c>
      <c r="BV182" s="17">
        <v>0.16784884303564801</v>
      </c>
      <c r="BW182" s="17"/>
      <c r="BX182" s="17">
        <v>0.13926145470104001</v>
      </c>
      <c r="BY182" s="17">
        <v>0.13989067876564501</v>
      </c>
      <c r="BZ182" s="17">
        <v>0.150558149340593</v>
      </c>
      <c r="CA182" s="17">
        <v>0.188242379936086</v>
      </c>
      <c r="CB182" s="17">
        <v>0.17045015574714001</v>
      </c>
      <c r="CC182" s="17">
        <v>0.17149887351471799</v>
      </c>
    </row>
    <row r="183" spans="2:81" x14ac:dyDescent="0.35">
      <c r="B183" t="s">
        <v>102</v>
      </c>
      <c r="C183" s="17">
        <v>0.21881963842669</v>
      </c>
      <c r="D183" s="17">
        <v>0.203536366825979</v>
      </c>
      <c r="E183" s="17">
        <v>0.23378009471844299</v>
      </c>
      <c r="F183" s="17"/>
      <c r="G183" s="17">
        <v>0.195886134104194</v>
      </c>
      <c r="H183" s="17">
        <v>0.19763966318418899</v>
      </c>
      <c r="I183" s="17">
        <v>0.239925142578087</v>
      </c>
      <c r="J183" s="17">
        <v>0.248200164404631</v>
      </c>
      <c r="K183" s="17">
        <v>0.212633100464171</v>
      </c>
      <c r="L183" s="17">
        <v>0.214392665977897</v>
      </c>
      <c r="M183" s="17"/>
      <c r="N183" s="17">
        <v>0.19831198319406501</v>
      </c>
      <c r="O183" s="17">
        <v>0.22927704256438899</v>
      </c>
      <c r="P183" s="17">
        <v>0.22835439727204801</v>
      </c>
      <c r="Q183" s="17">
        <v>0.22237429754400201</v>
      </c>
      <c r="R183" s="17"/>
      <c r="S183" s="17">
        <v>0.17160578391911999</v>
      </c>
      <c r="T183" s="17">
        <v>0.26194819939112102</v>
      </c>
      <c r="U183" s="17">
        <v>0.25811580562501801</v>
      </c>
      <c r="V183" s="17">
        <v>0.26300717175361399</v>
      </c>
      <c r="W183" s="17">
        <v>0.244408679692007</v>
      </c>
      <c r="X183" s="17">
        <v>0.243025966790579</v>
      </c>
      <c r="Y183" s="17">
        <v>0.19719335013502201</v>
      </c>
      <c r="Z183" s="17">
        <v>0.172663987848789</v>
      </c>
      <c r="AA183" s="17">
        <v>0.20703988854359501</v>
      </c>
      <c r="AB183" s="17">
        <v>0.186996446708764</v>
      </c>
      <c r="AC183" s="17">
        <v>0.20800206007545399</v>
      </c>
      <c r="AD183" s="17">
        <v>0.15845852333454</v>
      </c>
      <c r="AE183" s="17"/>
      <c r="AF183" s="17">
        <v>0.222715435367594</v>
      </c>
      <c r="AG183" s="17">
        <v>0.22684261425782401</v>
      </c>
      <c r="AH183" s="17">
        <v>0.199690354878613</v>
      </c>
      <c r="AI183" s="17">
        <v>0.16026644280090599</v>
      </c>
      <c r="AJ183" s="17"/>
      <c r="AK183" s="17">
        <v>0.204496494134074</v>
      </c>
      <c r="AL183" s="17">
        <v>0.23611073275663499</v>
      </c>
      <c r="AM183" s="17"/>
      <c r="AN183" s="17">
        <v>0.181263837753535</v>
      </c>
      <c r="AO183" s="17">
        <v>0.24273633373168699</v>
      </c>
      <c r="AP183" s="17">
        <v>0.23072390712406099</v>
      </c>
      <c r="AQ183" s="17">
        <v>0.21515960515391699</v>
      </c>
      <c r="AR183" s="17">
        <v>0.24222802472496799</v>
      </c>
      <c r="AS183" s="17">
        <v>0.20904286004553399</v>
      </c>
      <c r="AT183" s="17"/>
      <c r="AU183" s="17">
        <v>0.22187337487040901</v>
      </c>
      <c r="AV183" s="17">
        <v>0.21318943875541699</v>
      </c>
      <c r="AW183" s="17"/>
      <c r="AX183" s="17">
        <v>0.22450542147271699</v>
      </c>
      <c r="AY183" s="17">
        <v>0.21745521545132601</v>
      </c>
      <c r="AZ183" s="17"/>
      <c r="BA183" s="17">
        <v>0.22005715347492</v>
      </c>
      <c r="BB183" s="17">
        <v>0.20882079635042999</v>
      </c>
      <c r="BC183" s="17"/>
      <c r="BD183" s="17">
        <v>0.21037881131754599</v>
      </c>
      <c r="BE183" s="17"/>
      <c r="BF183" s="17">
        <v>0.19987211474878999</v>
      </c>
      <c r="BG183" s="17"/>
      <c r="BH183" s="17">
        <v>0.20943187531103999</v>
      </c>
      <c r="BI183" s="17"/>
      <c r="BJ183" s="17">
        <v>0.19729526781753701</v>
      </c>
      <c r="BK183" s="17"/>
      <c r="BL183" s="17">
        <v>0.18808732706412201</v>
      </c>
      <c r="BM183" s="17">
        <v>0.19302819983414901</v>
      </c>
      <c r="BN183" s="17">
        <v>0.21258206490529499</v>
      </c>
      <c r="BO183" s="17">
        <v>0.27026684688471803</v>
      </c>
      <c r="BP183" s="17"/>
      <c r="BQ183" s="17">
        <v>0.23204152160164801</v>
      </c>
      <c r="BR183" s="17">
        <v>0.219497823714977</v>
      </c>
      <c r="BS183" s="17">
        <v>0.20660081293725399</v>
      </c>
      <c r="BT183" s="17">
        <v>0.186626740640498</v>
      </c>
      <c r="BU183" s="17">
        <v>0.17898290895914801</v>
      </c>
      <c r="BV183" s="17">
        <v>0.235191741283892</v>
      </c>
      <c r="BW183" s="17"/>
      <c r="BX183" s="17">
        <v>0.22026114629934601</v>
      </c>
      <c r="BY183" s="17">
        <v>0.23687414604283799</v>
      </c>
      <c r="BZ183" s="17">
        <v>0.197133401347655</v>
      </c>
      <c r="CA183" s="17">
        <v>0.19531285726015701</v>
      </c>
      <c r="CB183" s="17">
        <v>0.20643273043538399</v>
      </c>
      <c r="CC183" s="17">
        <v>0.23440575986686399</v>
      </c>
    </row>
    <row r="184" spans="2:81" x14ac:dyDescent="0.35">
      <c r="B184" t="s">
        <v>103</v>
      </c>
      <c r="C184" s="17">
        <v>0.134120500808631</v>
      </c>
      <c r="D184" s="17">
        <v>0.13485287070412399</v>
      </c>
      <c r="E184" s="17">
        <v>0.13406974616261599</v>
      </c>
      <c r="F184" s="17"/>
      <c r="G184" s="17">
        <v>0.16568842118699301</v>
      </c>
      <c r="H184" s="17">
        <v>0.186869138404607</v>
      </c>
      <c r="I184" s="17">
        <v>0.14589320811036399</v>
      </c>
      <c r="J184" s="17">
        <v>0.112424837818388</v>
      </c>
      <c r="K184" s="17">
        <v>9.4913665958484203E-2</v>
      </c>
      <c r="L184" s="17">
        <v>0.10458297741471401</v>
      </c>
      <c r="M184" s="17"/>
      <c r="N184" s="17">
        <v>0.17386705218092199</v>
      </c>
      <c r="O184" s="17">
        <v>0.118291615713499</v>
      </c>
      <c r="P184" s="17">
        <v>0.12042589430131501</v>
      </c>
      <c r="Q184" s="17">
        <v>0.11981868760905599</v>
      </c>
      <c r="R184" s="17"/>
      <c r="S184" s="17">
        <v>0.177650760990335</v>
      </c>
      <c r="T184" s="17">
        <v>0.17016520113724001</v>
      </c>
      <c r="U184" s="17">
        <v>9.5602568240312893E-2</v>
      </c>
      <c r="V184" s="17">
        <v>0.176858059717553</v>
      </c>
      <c r="W184" s="17">
        <v>0.127921559075548</v>
      </c>
      <c r="X184" s="17">
        <v>0.13063713875059599</v>
      </c>
      <c r="Y184" s="17">
        <v>8.0339491888674397E-2</v>
      </c>
      <c r="Z184" s="17">
        <v>0.138539985686609</v>
      </c>
      <c r="AA184" s="17">
        <v>0.13285400153180699</v>
      </c>
      <c r="AB184" s="17">
        <v>0.10906300617386799</v>
      </c>
      <c r="AC184" s="17">
        <v>8.8931659479950007E-2</v>
      </c>
      <c r="AD184" s="17">
        <v>6.6877660859004706E-2</v>
      </c>
      <c r="AE184" s="17"/>
      <c r="AF184" s="17">
        <v>0.139756965333486</v>
      </c>
      <c r="AG184" s="17">
        <v>8.6486991255194295E-2</v>
      </c>
      <c r="AH184" s="17">
        <v>9.7174212449918806E-2</v>
      </c>
      <c r="AI184" s="17">
        <v>7.5296823571049207E-2</v>
      </c>
      <c r="AJ184" s="17"/>
      <c r="AK184" s="17">
        <v>0.17437094355278199</v>
      </c>
      <c r="AL184" s="17">
        <v>0.137597846266791</v>
      </c>
      <c r="AM184" s="17"/>
      <c r="AN184" s="17">
        <v>0.17279346750597099</v>
      </c>
      <c r="AO184" s="17">
        <v>0.13082078347074</v>
      </c>
      <c r="AP184" s="17">
        <v>0.113182225433465</v>
      </c>
      <c r="AQ184" s="17">
        <v>0.14259381998405901</v>
      </c>
      <c r="AR184" s="17">
        <v>8.2719294671601495E-2</v>
      </c>
      <c r="AS184" s="17">
        <v>8.9001662733589698E-2</v>
      </c>
      <c r="AT184" s="17"/>
      <c r="AU184" s="17">
        <v>0.13676064767449</v>
      </c>
      <c r="AV184" s="17">
        <v>0.131674501679828</v>
      </c>
      <c r="AW184" s="17"/>
      <c r="AX184" s="17">
        <v>0.124577981064399</v>
      </c>
      <c r="AY184" s="17">
        <v>0.13641042870009401</v>
      </c>
      <c r="AZ184" s="17"/>
      <c r="BA184" s="17">
        <v>0.12352487634800199</v>
      </c>
      <c r="BB184" s="17">
        <v>0.192341303821188</v>
      </c>
      <c r="BC184" s="17"/>
      <c r="BD184" s="17">
        <v>0.12695967119661</v>
      </c>
      <c r="BE184" s="17"/>
      <c r="BF184" s="17">
        <v>0.12892436241191499</v>
      </c>
      <c r="BG184" s="17"/>
      <c r="BH184" s="17">
        <v>9.8130715466904897E-2</v>
      </c>
      <c r="BI184" s="17"/>
      <c r="BJ184" s="17">
        <v>0.111135776990661</v>
      </c>
      <c r="BK184" s="17"/>
      <c r="BL184" s="17">
        <v>8.8476238073354599E-2</v>
      </c>
      <c r="BM184" s="17">
        <v>0.17603039376927401</v>
      </c>
      <c r="BN184" s="17">
        <v>9.9322891300452298E-2</v>
      </c>
      <c r="BO184" s="17">
        <v>0.15709871741311901</v>
      </c>
      <c r="BP184" s="17"/>
      <c r="BQ184" s="17">
        <v>0.16651325920112101</v>
      </c>
      <c r="BR184" s="17">
        <v>0.127896258250147</v>
      </c>
      <c r="BS184" s="17">
        <v>0.112746942694671</v>
      </c>
      <c r="BT184" s="17">
        <v>0.104362964164435</v>
      </c>
      <c r="BU184" s="17">
        <v>0.15523679572079299</v>
      </c>
      <c r="BV184" s="17">
        <v>0.117132707271815</v>
      </c>
      <c r="BW184" s="17"/>
      <c r="BX184" s="17">
        <v>0.181337626175788</v>
      </c>
      <c r="BY184" s="17">
        <v>0.138247160579161</v>
      </c>
      <c r="BZ184" s="17">
        <v>0.11633306947960501</v>
      </c>
      <c r="CA184" s="17">
        <v>0.123767625262659</v>
      </c>
      <c r="CB184" s="17">
        <v>0.12975153858971999</v>
      </c>
      <c r="CC184" s="17">
        <v>0.107672450402962</v>
      </c>
    </row>
    <row r="185" spans="2:81" x14ac:dyDescent="0.35">
      <c r="B185" t="s">
        <v>104</v>
      </c>
      <c r="C185" s="17">
        <v>9.0593693969032704E-2</v>
      </c>
      <c r="D185" s="17">
        <v>9.8201103129144998E-2</v>
      </c>
      <c r="E185" s="17">
        <v>8.2663518065054994E-2</v>
      </c>
      <c r="F185" s="17"/>
      <c r="G185" s="17">
        <v>0.16359813577787</v>
      </c>
      <c r="H185" s="17">
        <v>0.114996019012543</v>
      </c>
      <c r="I185" s="17">
        <v>9.1780527867106804E-2</v>
      </c>
      <c r="J185" s="17">
        <v>6.24186040653174E-2</v>
      </c>
      <c r="K185" s="17">
        <v>6.4059459680921499E-2</v>
      </c>
      <c r="L185" s="17">
        <v>6.2002892689901501E-2</v>
      </c>
      <c r="M185" s="17"/>
      <c r="N185" s="17">
        <v>0.118407533219155</v>
      </c>
      <c r="O185" s="17">
        <v>7.6721861777650599E-2</v>
      </c>
      <c r="P185" s="17">
        <v>8.2799163116875504E-2</v>
      </c>
      <c r="Q185" s="17">
        <v>8.1231374683379196E-2</v>
      </c>
      <c r="R185" s="17"/>
      <c r="S185" s="17">
        <v>0.23091711132236001</v>
      </c>
      <c r="T185" s="17">
        <v>0.103948109747608</v>
      </c>
      <c r="U185" s="17">
        <v>8.1534836768905106E-2</v>
      </c>
      <c r="V185" s="17">
        <v>9.0897294425606803E-2</v>
      </c>
      <c r="W185" s="17">
        <v>6.5505916073970702E-2</v>
      </c>
      <c r="X185" s="17">
        <v>6.5844830550347802E-2</v>
      </c>
      <c r="Y185" s="17">
        <v>6.15127768216868E-2</v>
      </c>
      <c r="Z185" s="17">
        <v>5.9417200428671102E-2</v>
      </c>
      <c r="AA185" s="17">
        <v>5.4828977798439198E-2</v>
      </c>
      <c r="AB185" s="17">
        <v>3.9158712976545197E-2</v>
      </c>
      <c r="AC185" s="17">
        <v>3.9304149704017702E-2</v>
      </c>
      <c r="AD185" s="17">
        <v>2.4012921433255199E-2</v>
      </c>
      <c r="AE185" s="17"/>
      <c r="AF185" s="17">
        <v>9.7873219807300293E-2</v>
      </c>
      <c r="AG185" s="17">
        <v>4.7226844926300998E-2</v>
      </c>
      <c r="AH185" s="17">
        <v>3.8745015958497497E-2</v>
      </c>
      <c r="AI185" s="17">
        <v>7.1322995514175296E-3</v>
      </c>
      <c r="AJ185" s="17"/>
      <c r="AK185" s="17">
        <v>0.128034896544998</v>
      </c>
      <c r="AL185" s="17">
        <v>0.11686483635166101</v>
      </c>
      <c r="AM185" s="17"/>
      <c r="AN185" s="17">
        <v>0.15941370536831501</v>
      </c>
      <c r="AO185" s="17">
        <v>7.09591012103922E-2</v>
      </c>
      <c r="AP185" s="17">
        <v>0.10032007560230401</v>
      </c>
      <c r="AQ185" s="17">
        <v>5.5011225158124802E-2</v>
      </c>
      <c r="AR185" s="17">
        <v>3.5924332357237798E-2</v>
      </c>
      <c r="AS185" s="17">
        <v>7.1332925214133105E-2</v>
      </c>
      <c r="AT185" s="17"/>
      <c r="AU185" s="17">
        <v>8.7352257310945702E-2</v>
      </c>
      <c r="AV185" s="17">
        <v>9.5237973256324507E-2</v>
      </c>
      <c r="AW185" s="17"/>
      <c r="AX185" s="17">
        <v>6.2922413018151602E-2</v>
      </c>
      <c r="AY185" s="17">
        <v>9.7233998599286803E-2</v>
      </c>
      <c r="AZ185" s="17"/>
      <c r="BA185" s="17">
        <v>7.8751496612041699E-2</v>
      </c>
      <c r="BB185" s="17">
        <v>0.15266639971806101</v>
      </c>
      <c r="BC185" s="17"/>
      <c r="BD185" s="17">
        <v>0.109818823619395</v>
      </c>
      <c r="BE185" s="17"/>
      <c r="BF185" s="17">
        <v>0.113422411225992</v>
      </c>
      <c r="BG185" s="17"/>
      <c r="BH185" s="17">
        <v>4.46798067236217E-2</v>
      </c>
      <c r="BI185" s="17"/>
      <c r="BJ185" s="17">
        <v>2.0463143377823002E-2</v>
      </c>
      <c r="BK185" s="17"/>
      <c r="BL185" s="17">
        <v>4.9226154242588402E-2</v>
      </c>
      <c r="BM185" s="17">
        <v>0.15265494954808201</v>
      </c>
      <c r="BN185" s="17">
        <v>6.2696179732784005E-2</v>
      </c>
      <c r="BO185" s="17">
        <v>8.3434077887314995E-2</v>
      </c>
      <c r="BP185" s="17"/>
      <c r="BQ185" s="17">
        <v>9.3857516110074299E-2</v>
      </c>
      <c r="BR185" s="17">
        <v>0.105728243858227</v>
      </c>
      <c r="BS185" s="17">
        <v>7.58940091383771E-2</v>
      </c>
      <c r="BT185" s="17">
        <v>0.13748619895141201</v>
      </c>
      <c r="BU185" s="17">
        <v>7.8526193818230797E-2</v>
      </c>
      <c r="BV185" s="17">
        <v>6.5615785264369605E-2</v>
      </c>
      <c r="BW185" s="17"/>
      <c r="BX185" s="17">
        <v>0.11135415597078099</v>
      </c>
      <c r="BY185" s="17">
        <v>0.109341858135894</v>
      </c>
      <c r="BZ185" s="17">
        <v>8.8923543236053407E-2</v>
      </c>
      <c r="CA185" s="17">
        <v>0.125882637431948</v>
      </c>
      <c r="CB185" s="17">
        <v>8.9551523462536406E-2</v>
      </c>
      <c r="CC185" s="17">
        <v>2.59464031689512E-2</v>
      </c>
    </row>
    <row r="186" spans="2:81" x14ac:dyDescent="0.35">
      <c r="B186" t="s">
        <v>126</v>
      </c>
      <c r="C186" s="17">
        <v>8.7695413316398602E-2</v>
      </c>
      <c r="D186" s="17">
        <v>0.103615299288093</v>
      </c>
      <c r="E186" s="17">
        <v>7.16620200557464E-2</v>
      </c>
      <c r="F186" s="17"/>
      <c r="G186" s="17">
        <v>0.18241674228115901</v>
      </c>
      <c r="H186" s="17">
        <v>0.15380370663835399</v>
      </c>
      <c r="I186" s="17">
        <v>6.4279853800507297E-2</v>
      </c>
      <c r="J186" s="17">
        <v>5.5285035435474597E-2</v>
      </c>
      <c r="K186" s="17">
        <v>3.8677041216892201E-2</v>
      </c>
      <c r="L186" s="17">
        <v>4.9312083688228897E-2</v>
      </c>
      <c r="M186" s="17"/>
      <c r="N186" s="17">
        <v>0.14061995216537199</v>
      </c>
      <c r="O186" s="17">
        <v>5.7681519086288997E-2</v>
      </c>
      <c r="P186" s="17">
        <v>6.0244870643197598E-2</v>
      </c>
      <c r="Q186" s="17">
        <v>8.7371886907971805E-2</v>
      </c>
      <c r="R186" s="17"/>
      <c r="S186" s="17">
        <v>0.32070875553003197</v>
      </c>
      <c r="T186" s="17">
        <v>6.1807609696087201E-2</v>
      </c>
      <c r="U186" s="17">
        <v>7.1661127949792194E-2</v>
      </c>
      <c r="V186" s="17">
        <v>8.5937875895345905E-2</v>
      </c>
      <c r="W186" s="17">
        <v>3.3973346322514399E-2</v>
      </c>
      <c r="X186" s="17">
        <v>4.5868856657242697E-2</v>
      </c>
      <c r="Y186" s="17">
        <v>3.6588347599074603E-2</v>
      </c>
      <c r="Z186" s="17">
        <v>5.1236832735536503E-2</v>
      </c>
      <c r="AA186" s="17">
        <v>5.5394983551754803E-2</v>
      </c>
      <c r="AB186" s="17">
        <v>1.9407127113252799E-2</v>
      </c>
      <c r="AC186" s="17">
        <v>1.54611000590133E-2</v>
      </c>
      <c r="AD186" s="17">
        <v>4.0021215830735701E-2</v>
      </c>
      <c r="AE186" s="17"/>
      <c r="AF186" s="17">
        <v>0.10062197434433801</v>
      </c>
      <c r="AG186" s="17">
        <v>2.3630670498727101E-2</v>
      </c>
      <c r="AH186" s="17">
        <v>3.7375316438713099E-2</v>
      </c>
      <c r="AI186" s="17">
        <v>4.2191592503741202E-2</v>
      </c>
      <c r="AJ186" s="17"/>
      <c r="AK186" s="17">
        <v>7.2383893066618105E-2</v>
      </c>
      <c r="AL186" s="17">
        <v>0.112317836773333</v>
      </c>
      <c r="AM186" s="17"/>
      <c r="AN186" s="17">
        <v>0.201370141012465</v>
      </c>
      <c r="AO186" s="17">
        <v>6.2276935084722401E-2</v>
      </c>
      <c r="AP186" s="17">
        <v>6.2449731811456799E-2</v>
      </c>
      <c r="AQ186" s="17">
        <v>2.8178190368483801E-2</v>
      </c>
      <c r="AR186" s="17">
        <v>3.3426606883990601E-2</v>
      </c>
      <c r="AS186" s="17">
        <v>4.52576738207673E-2</v>
      </c>
      <c r="AT186" s="17"/>
      <c r="AU186" s="17">
        <v>8.3459150046441805E-2</v>
      </c>
      <c r="AV186" s="17">
        <v>9.3746412455335798E-2</v>
      </c>
      <c r="AW186" s="17"/>
      <c r="AX186" s="17">
        <v>5.3748896095954901E-2</v>
      </c>
      <c r="AY186" s="17">
        <v>9.58415925944755E-2</v>
      </c>
      <c r="AZ186" s="17"/>
      <c r="BA186" s="17">
        <v>7.2456058984194896E-2</v>
      </c>
      <c r="BB186" s="17">
        <v>0.16714283251036999</v>
      </c>
      <c r="BC186" s="17"/>
      <c r="BD186" s="17">
        <v>0.12476258107949401</v>
      </c>
      <c r="BE186" s="17"/>
      <c r="BF186" s="17">
        <v>0.127115527830299</v>
      </c>
      <c r="BG186" s="17"/>
      <c r="BH186" s="17">
        <v>1.4148207327950401E-2</v>
      </c>
      <c r="BI186" s="17"/>
      <c r="BJ186" s="17">
        <v>4.2104071731024401E-2</v>
      </c>
      <c r="BK186" s="17"/>
      <c r="BL186" s="17">
        <v>3.0947146212192599E-2</v>
      </c>
      <c r="BM186" s="17">
        <v>0.19339843382296401</v>
      </c>
      <c r="BN186" s="17">
        <v>5.1665762246445403E-2</v>
      </c>
      <c r="BO186" s="17">
        <v>5.4887776364421999E-2</v>
      </c>
      <c r="BP186" s="17"/>
      <c r="BQ186" s="17">
        <v>0.109968099001793</v>
      </c>
      <c r="BR186" s="17">
        <v>8.9767318913776206E-2</v>
      </c>
      <c r="BS186" s="17">
        <v>5.8112753809725602E-2</v>
      </c>
      <c r="BT186" s="17">
        <v>0.13430403251504999</v>
      </c>
      <c r="BU186" s="17">
        <v>9.5394406445782204E-2</v>
      </c>
      <c r="BV186" s="17">
        <v>5.9456615336910698E-2</v>
      </c>
      <c r="BW186" s="17"/>
      <c r="BX186" s="17">
        <v>0.14367867858250899</v>
      </c>
      <c r="BY186" s="17">
        <v>9.8992619584472294E-2</v>
      </c>
      <c r="BZ186" s="17">
        <v>5.5148042263142898E-2</v>
      </c>
      <c r="CA186" s="17">
        <v>0.130979992267063</v>
      </c>
      <c r="CB186" s="17">
        <v>8.0074787070369302E-2</v>
      </c>
      <c r="CC186" s="17">
        <v>5.5022816413691403E-2</v>
      </c>
    </row>
    <row r="187" spans="2:81" x14ac:dyDescent="0.35">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row>
    <row r="188" spans="2:81" x14ac:dyDescent="0.35">
      <c r="B188" s="6" t="s">
        <v>144</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row>
    <row r="189" spans="2:81" x14ac:dyDescent="0.35">
      <c r="B189" s="24"/>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row>
    <row r="190" spans="2:81" x14ac:dyDescent="0.35">
      <c r="B190" t="s">
        <v>57</v>
      </c>
      <c r="C190" s="17">
        <v>0.25267163663755299</v>
      </c>
      <c r="D190" s="17">
        <v>0.24934423489423699</v>
      </c>
      <c r="E190" s="17">
        <v>0.25717101291884698</v>
      </c>
      <c r="F190" s="17"/>
      <c r="G190" s="17">
        <v>9.5162518267611199E-2</v>
      </c>
      <c r="H190" s="17">
        <v>0.16980877126824601</v>
      </c>
      <c r="I190" s="17">
        <v>0.18601680262224701</v>
      </c>
      <c r="J190" s="17">
        <v>0.23548495789339</v>
      </c>
      <c r="K190" s="17">
        <v>0.30180221858425499</v>
      </c>
      <c r="L190" s="17">
        <v>0.45983985581483799</v>
      </c>
      <c r="M190" s="17"/>
      <c r="N190" s="17">
        <v>0.22899399438766599</v>
      </c>
      <c r="O190" s="17">
        <v>0.223047746128757</v>
      </c>
      <c r="P190" s="17">
        <v>0.28109397246430601</v>
      </c>
      <c r="Q190" s="17">
        <v>0.28228714826992202</v>
      </c>
      <c r="R190" s="17"/>
      <c r="S190" s="17">
        <v>0.18350979334786399</v>
      </c>
      <c r="T190" s="17">
        <v>0.29734193280691601</v>
      </c>
      <c r="U190" s="17">
        <v>0.298389117431622</v>
      </c>
      <c r="V190" s="17">
        <v>0.30720127602978498</v>
      </c>
      <c r="W190" s="17">
        <v>0.25822442057493</v>
      </c>
      <c r="X190" s="17">
        <v>0.25587905907016201</v>
      </c>
      <c r="Y190" s="17">
        <v>0.25101435386360399</v>
      </c>
      <c r="Z190" s="17">
        <v>0.28808642441735099</v>
      </c>
      <c r="AA190" s="17">
        <v>0.27864360130968902</v>
      </c>
      <c r="AB190" s="17">
        <v>0.17357175976762099</v>
      </c>
      <c r="AC190" s="17">
        <v>0.203832859408868</v>
      </c>
      <c r="AD190" s="17">
        <v>0.25439637647202801</v>
      </c>
      <c r="AE190" s="17"/>
      <c r="AF190" s="17">
        <v>0.26950275758109599</v>
      </c>
      <c r="AG190" s="17">
        <v>0.180255909780727</v>
      </c>
      <c r="AH190" s="17">
        <v>0.209435337066013</v>
      </c>
      <c r="AI190" s="17">
        <v>0.254892526965175</v>
      </c>
      <c r="AJ190" s="17"/>
      <c r="AK190" s="17">
        <v>0.181844759365972</v>
      </c>
      <c r="AL190" s="17">
        <v>0.18767569155157901</v>
      </c>
      <c r="AM190" s="17"/>
      <c r="AN190" s="17">
        <v>0.17791182437212</v>
      </c>
      <c r="AO190" s="17">
        <v>0.272828107299801</v>
      </c>
      <c r="AP190" s="17">
        <v>0.24770302920284301</v>
      </c>
      <c r="AQ190" s="17">
        <v>0.26925285358081502</v>
      </c>
      <c r="AR190" s="17">
        <v>0.33120361382089097</v>
      </c>
      <c r="AS190" s="17">
        <v>0.30728942299314299</v>
      </c>
      <c r="AT190" s="17"/>
      <c r="AU190" s="17">
        <v>0.295902863347907</v>
      </c>
      <c r="AV190" s="17">
        <v>0.19341580486386301</v>
      </c>
      <c r="AW190" s="17"/>
      <c r="AX190" s="17">
        <v>0.247060710530567</v>
      </c>
      <c r="AY190" s="17">
        <v>0.25401809611929399</v>
      </c>
      <c r="AZ190" s="17"/>
      <c r="BA190" s="17">
        <v>0.27330071862632299</v>
      </c>
      <c r="BB190" s="17">
        <v>0.148993106567748</v>
      </c>
      <c r="BC190" s="17"/>
      <c r="BD190" s="17">
        <v>0.33693338339141399</v>
      </c>
      <c r="BE190" s="17"/>
      <c r="BF190" s="17">
        <v>0.34409911375094199</v>
      </c>
      <c r="BG190" s="17"/>
      <c r="BH190" s="17">
        <v>0.17817101029776899</v>
      </c>
      <c r="BI190" s="17"/>
      <c r="BJ190" s="17">
        <v>0.21358247973598399</v>
      </c>
      <c r="BK190" s="17"/>
      <c r="BL190" s="17">
        <v>7.2893642228114203E-2</v>
      </c>
      <c r="BM190" s="17">
        <v>0.38551350913899501</v>
      </c>
      <c r="BN190" s="17">
        <v>0.39403160771725698</v>
      </c>
      <c r="BO190" s="17">
        <v>8.1248327802310699E-2</v>
      </c>
      <c r="BP190" s="17"/>
      <c r="BQ190" s="17">
        <v>0.20009778731747599</v>
      </c>
      <c r="BR190" s="17">
        <v>0.46683596091551</v>
      </c>
      <c r="BS190" s="17">
        <v>0.32000011223629099</v>
      </c>
      <c r="BT190" s="17">
        <v>0.21764829110186601</v>
      </c>
      <c r="BU190" s="17">
        <v>0.114537093294905</v>
      </c>
      <c r="BV190" s="17">
        <v>0.13849156975180699</v>
      </c>
      <c r="BW190" s="17"/>
      <c r="BX190" s="17">
        <v>0.202331688847979</v>
      </c>
      <c r="BY190" s="17">
        <v>0.41676572479242702</v>
      </c>
      <c r="BZ190" s="17">
        <v>0.34945661171188303</v>
      </c>
      <c r="CA190" s="17">
        <v>0.213070799510922</v>
      </c>
      <c r="CB190" s="17">
        <v>7.5259111645528898E-2</v>
      </c>
      <c r="CC190" s="17">
        <v>0.108730298103331</v>
      </c>
    </row>
    <row r="191" spans="2:81" x14ac:dyDescent="0.35">
      <c r="B191" t="s">
        <v>58</v>
      </c>
      <c r="C191" s="17">
        <v>0.25973209391996999</v>
      </c>
      <c r="D191" s="17">
        <v>0.260993545512827</v>
      </c>
      <c r="E191" s="17">
        <v>0.25874454681033698</v>
      </c>
      <c r="F191" s="17"/>
      <c r="G191" s="17">
        <v>0.242670869504369</v>
      </c>
      <c r="H191" s="17">
        <v>0.22642479427749801</v>
      </c>
      <c r="I191" s="17">
        <v>0.29087413724450301</v>
      </c>
      <c r="J191" s="17">
        <v>0.29846907913052501</v>
      </c>
      <c r="K191" s="17">
        <v>0.25461792667237099</v>
      </c>
      <c r="L191" s="17">
        <v>0.24479328831809999</v>
      </c>
      <c r="M191" s="17"/>
      <c r="N191" s="17">
        <v>0.265910399937554</v>
      </c>
      <c r="O191" s="17">
        <v>0.28660486665831197</v>
      </c>
      <c r="P191" s="17">
        <v>0.262823522034903</v>
      </c>
      <c r="Q191" s="17">
        <v>0.22166813856300799</v>
      </c>
      <c r="R191" s="17"/>
      <c r="S191" s="17">
        <v>0.279581345510233</v>
      </c>
      <c r="T191" s="17">
        <v>0.25320686567432699</v>
      </c>
      <c r="U191" s="17">
        <v>0.24735379953630099</v>
      </c>
      <c r="V191" s="17">
        <v>0.240130022741637</v>
      </c>
      <c r="W191" s="17">
        <v>0.261079817752013</v>
      </c>
      <c r="X191" s="17">
        <v>0.28892248986890301</v>
      </c>
      <c r="Y191" s="17">
        <v>0.26600559863527201</v>
      </c>
      <c r="Z191" s="17">
        <v>0.25003527923125601</v>
      </c>
      <c r="AA191" s="17">
        <v>0.26465411151128498</v>
      </c>
      <c r="AB191" s="17">
        <v>0.23716068835923099</v>
      </c>
      <c r="AC191" s="17">
        <v>0.27459339631544999</v>
      </c>
      <c r="AD191" s="17">
        <v>0.217580439808783</v>
      </c>
      <c r="AE191" s="17"/>
      <c r="AF191" s="17">
        <v>0.26585961876522302</v>
      </c>
      <c r="AG191" s="17">
        <v>0.24233738890249301</v>
      </c>
      <c r="AH191" s="17">
        <v>0.26936368376310399</v>
      </c>
      <c r="AI191" s="17">
        <v>0.17384468014557999</v>
      </c>
      <c r="AJ191" s="17"/>
      <c r="AK191" s="17">
        <v>0.243375765699722</v>
      </c>
      <c r="AL191" s="17">
        <v>0.27025420661386501</v>
      </c>
      <c r="AM191" s="17"/>
      <c r="AN191" s="17">
        <v>0.239468826686521</v>
      </c>
      <c r="AO191" s="17">
        <v>0.25294894699022402</v>
      </c>
      <c r="AP191" s="17">
        <v>0.28535958701106401</v>
      </c>
      <c r="AQ191" s="17">
        <v>0.26788874310254701</v>
      </c>
      <c r="AR191" s="17">
        <v>0.31358249027266999</v>
      </c>
      <c r="AS191" s="17">
        <v>0.181007079704184</v>
      </c>
      <c r="AT191" s="17"/>
      <c r="AU191" s="17">
        <v>0.27838627213228201</v>
      </c>
      <c r="AV191" s="17">
        <v>0.23429970125748101</v>
      </c>
      <c r="AW191" s="17"/>
      <c r="AX191" s="17">
        <v>0.24690040811377101</v>
      </c>
      <c r="AY191" s="17">
        <v>0.26281132624116699</v>
      </c>
      <c r="AZ191" s="17"/>
      <c r="BA191" s="17">
        <v>0.258003513865177</v>
      </c>
      <c r="BB191" s="17">
        <v>0.26954379584266103</v>
      </c>
      <c r="BC191" s="17"/>
      <c r="BD191" s="17">
        <v>0.270847045447412</v>
      </c>
      <c r="BE191" s="17"/>
      <c r="BF191" s="17">
        <v>0.26026229499544501</v>
      </c>
      <c r="BG191" s="17"/>
      <c r="BH191" s="17">
        <v>0.25593447527576402</v>
      </c>
      <c r="BI191" s="17"/>
      <c r="BJ191" s="17">
        <v>0.27134117560384202</v>
      </c>
      <c r="BK191" s="17"/>
      <c r="BL191" s="17">
        <v>0.136648704771344</v>
      </c>
      <c r="BM191" s="17">
        <v>0.30064120800580402</v>
      </c>
      <c r="BN191" s="17">
        <v>0.29045202229625799</v>
      </c>
      <c r="BO191" s="17">
        <v>0.26234793241833199</v>
      </c>
      <c r="BP191" s="17"/>
      <c r="BQ191" s="17">
        <v>0.25416830016707298</v>
      </c>
      <c r="BR191" s="17">
        <v>0.28916426236140602</v>
      </c>
      <c r="BS191" s="17">
        <v>0.231982514130675</v>
      </c>
      <c r="BT191" s="17">
        <v>0.27767788022354001</v>
      </c>
      <c r="BU191" s="17">
        <v>0.22876337920064299</v>
      </c>
      <c r="BV191" s="17">
        <v>0.27876002548754297</v>
      </c>
      <c r="BW191" s="17"/>
      <c r="BX191" s="17">
        <v>0.25336009358461398</v>
      </c>
      <c r="BY191" s="17">
        <v>0.28871324615457</v>
      </c>
      <c r="BZ191" s="17">
        <v>0.25877674685239299</v>
      </c>
      <c r="CA191" s="17">
        <v>0.27383846716975502</v>
      </c>
      <c r="CB191" s="17">
        <v>0.18594231905057801</v>
      </c>
      <c r="CC191" s="17">
        <v>0.27470651174709099</v>
      </c>
    </row>
    <row r="192" spans="2:81" x14ac:dyDescent="0.35">
      <c r="B192" t="s">
        <v>59</v>
      </c>
      <c r="C192" s="17">
        <v>0.193158775579961</v>
      </c>
      <c r="D192" s="17">
        <v>0.189864405419607</v>
      </c>
      <c r="E192" s="17">
        <v>0.195869667187556</v>
      </c>
      <c r="F192" s="17"/>
      <c r="G192" s="17">
        <v>0.237967838769511</v>
      </c>
      <c r="H192" s="17">
        <v>0.22437790312090899</v>
      </c>
      <c r="I192" s="17">
        <v>0.20868738590327501</v>
      </c>
      <c r="J192" s="17">
        <v>0.19038873229963399</v>
      </c>
      <c r="K192" s="17">
        <v>0.17342079459814899</v>
      </c>
      <c r="L192" s="17">
        <v>0.14087725772666701</v>
      </c>
      <c r="M192" s="17"/>
      <c r="N192" s="17">
        <v>0.21592407134064801</v>
      </c>
      <c r="O192" s="17">
        <v>0.20323963611221199</v>
      </c>
      <c r="P192" s="17">
        <v>0.16943819742817501</v>
      </c>
      <c r="Q192" s="17">
        <v>0.180861085437658</v>
      </c>
      <c r="R192" s="17"/>
      <c r="S192" s="17">
        <v>0.21885977472345899</v>
      </c>
      <c r="T192" s="17">
        <v>0.158503568158538</v>
      </c>
      <c r="U192" s="17">
        <v>0.21409802846104201</v>
      </c>
      <c r="V192" s="17">
        <v>0.18425476640661601</v>
      </c>
      <c r="W192" s="17">
        <v>0.19683452858426101</v>
      </c>
      <c r="X192" s="17">
        <v>0.18467581283159001</v>
      </c>
      <c r="Y192" s="17">
        <v>0.20064174050203901</v>
      </c>
      <c r="Z192" s="17">
        <v>0.20564430561608399</v>
      </c>
      <c r="AA192" s="17">
        <v>0.18092621793793001</v>
      </c>
      <c r="AB192" s="17">
        <v>0.184467659083978</v>
      </c>
      <c r="AC192" s="17">
        <v>0.217572100489588</v>
      </c>
      <c r="AD192" s="17">
        <v>0.204778961454082</v>
      </c>
      <c r="AE192" s="17"/>
      <c r="AF192" s="17">
        <v>0.184553918168953</v>
      </c>
      <c r="AG192" s="17">
        <v>0.18799235467356201</v>
      </c>
      <c r="AH192" s="17">
        <v>0.21813038617897099</v>
      </c>
      <c r="AI192" s="17">
        <v>0.210486985281127</v>
      </c>
      <c r="AJ192" s="17"/>
      <c r="AK192" s="17">
        <v>0.26691483144200601</v>
      </c>
      <c r="AL192" s="17">
        <v>0.196190527906525</v>
      </c>
      <c r="AM192" s="17"/>
      <c r="AN192" s="17">
        <v>0.206661834631995</v>
      </c>
      <c r="AO192" s="17">
        <v>0.20214379510922501</v>
      </c>
      <c r="AP192" s="17">
        <v>0.19682998740489199</v>
      </c>
      <c r="AQ192" s="17">
        <v>0.18394269366309701</v>
      </c>
      <c r="AR192" s="17">
        <v>0.13012387494446001</v>
      </c>
      <c r="AS192" s="17">
        <v>0.241007402569863</v>
      </c>
      <c r="AT192" s="17"/>
      <c r="AU192" s="17">
        <v>0.177310337979558</v>
      </c>
      <c r="AV192" s="17">
        <v>0.21503591107605699</v>
      </c>
      <c r="AW192" s="17"/>
      <c r="AX192" s="17">
        <v>0.15676205697888701</v>
      </c>
      <c r="AY192" s="17">
        <v>0.20189293210425599</v>
      </c>
      <c r="AZ192" s="17"/>
      <c r="BA192" s="17">
        <v>0.182662400722022</v>
      </c>
      <c r="BB192" s="17">
        <v>0.24383704340926801</v>
      </c>
      <c r="BC192" s="17"/>
      <c r="BD192" s="17">
        <v>0.171883525397348</v>
      </c>
      <c r="BE192" s="17"/>
      <c r="BF192" s="17">
        <v>0.165499568640257</v>
      </c>
      <c r="BG192" s="17"/>
      <c r="BH192" s="17">
        <v>0.163024947972019</v>
      </c>
      <c r="BI192" s="17"/>
      <c r="BJ192" s="17">
        <v>0.179565796435848</v>
      </c>
      <c r="BK192" s="17"/>
      <c r="BL192" s="17">
        <v>0.20552379151584099</v>
      </c>
      <c r="BM192" s="17">
        <v>0.14536976842080401</v>
      </c>
      <c r="BN192" s="17">
        <v>0.165803002198741</v>
      </c>
      <c r="BO192" s="17">
        <v>0.26233300489477202</v>
      </c>
      <c r="BP192" s="17"/>
      <c r="BQ192" s="17">
        <v>0.20218464028569699</v>
      </c>
      <c r="BR192" s="17">
        <v>0.12170085595428699</v>
      </c>
      <c r="BS192" s="17">
        <v>0.18980648016742999</v>
      </c>
      <c r="BT192" s="17">
        <v>0.20092173185207199</v>
      </c>
      <c r="BU192" s="17">
        <v>0.21315553643899099</v>
      </c>
      <c r="BV192" s="17">
        <v>0.251219334628492</v>
      </c>
      <c r="BW192" s="17"/>
      <c r="BX192" s="17">
        <v>0.20557044023503801</v>
      </c>
      <c r="BY192" s="17">
        <v>0.14259499082131899</v>
      </c>
      <c r="BZ192" s="17">
        <v>0.163799948709278</v>
      </c>
      <c r="CA192" s="17">
        <v>0.18578086055677301</v>
      </c>
      <c r="CB192" s="17">
        <v>0.182457407779963</v>
      </c>
      <c r="CC192" s="17">
        <v>0.28740510927873503</v>
      </c>
    </row>
    <row r="193" spans="2:81" x14ac:dyDescent="0.35">
      <c r="B193" t="s">
        <v>102</v>
      </c>
      <c r="C193" s="17">
        <v>0.15313888225596101</v>
      </c>
      <c r="D193" s="17">
        <v>0.14959444166987601</v>
      </c>
      <c r="E193" s="17">
        <v>0.15735723773612301</v>
      </c>
      <c r="F193" s="17"/>
      <c r="G193" s="17">
        <v>0.25993990795500299</v>
      </c>
      <c r="H193" s="17">
        <v>0.228365386318019</v>
      </c>
      <c r="I193" s="17">
        <v>0.16641682081425899</v>
      </c>
      <c r="J193" s="17">
        <v>0.128100883936002</v>
      </c>
      <c r="K193" s="17">
        <v>9.7404626204838099E-2</v>
      </c>
      <c r="L193" s="17">
        <v>6.79738549213703E-2</v>
      </c>
      <c r="M193" s="17"/>
      <c r="N193" s="17">
        <v>0.15402638184620401</v>
      </c>
      <c r="O193" s="17">
        <v>0.15353944335997799</v>
      </c>
      <c r="P193" s="17">
        <v>0.151169192890376</v>
      </c>
      <c r="Q193" s="17">
        <v>0.15378642630230699</v>
      </c>
      <c r="R193" s="17"/>
      <c r="S193" s="17">
        <v>0.18745155931176799</v>
      </c>
      <c r="T193" s="17">
        <v>0.142011489955369</v>
      </c>
      <c r="U193" s="17">
        <v>0.12428327910161099</v>
      </c>
      <c r="V193" s="17">
        <v>0.139975566720725</v>
      </c>
      <c r="W193" s="17">
        <v>0.160660457566461</v>
      </c>
      <c r="X193" s="17">
        <v>0.162109284039616</v>
      </c>
      <c r="Y193" s="17">
        <v>0.160749500770479</v>
      </c>
      <c r="Z193" s="17">
        <v>0.16860697334265701</v>
      </c>
      <c r="AA193" s="17">
        <v>0.14289078614546899</v>
      </c>
      <c r="AB193" s="17">
        <v>0.15843055609092799</v>
      </c>
      <c r="AC193" s="17">
        <v>0.12649152637271699</v>
      </c>
      <c r="AD193" s="17">
        <v>0.13841760248416499</v>
      </c>
      <c r="AE193" s="17"/>
      <c r="AF193" s="17">
        <v>0.15113627044554001</v>
      </c>
      <c r="AG193" s="17">
        <v>0.14520733382322801</v>
      </c>
      <c r="AH193" s="17">
        <v>0.14485972021464</v>
      </c>
      <c r="AI193" s="17">
        <v>0.155605527565184</v>
      </c>
      <c r="AJ193" s="17"/>
      <c r="AK193" s="17">
        <v>0.18713180606726201</v>
      </c>
      <c r="AL193" s="17">
        <v>0.18824281436972701</v>
      </c>
      <c r="AM193" s="17"/>
      <c r="AN193" s="17">
        <v>0.19266874219243299</v>
      </c>
      <c r="AO193" s="17">
        <v>0.13165208351817501</v>
      </c>
      <c r="AP193" s="17">
        <v>0.12919667992832201</v>
      </c>
      <c r="AQ193" s="17">
        <v>0.160614058680139</v>
      </c>
      <c r="AR193" s="17">
        <v>0.125698072875501</v>
      </c>
      <c r="AS193" s="17">
        <v>0.16155573461414099</v>
      </c>
      <c r="AT193" s="17"/>
      <c r="AU193" s="17">
        <v>0.127664271633987</v>
      </c>
      <c r="AV193" s="17">
        <v>0.18863877655688399</v>
      </c>
      <c r="AW193" s="17"/>
      <c r="AX193" s="17">
        <v>0.15793449506436499</v>
      </c>
      <c r="AY193" s="17">
        <v>0.151988074312047</v>
      </c>
      <c r="AZ193" s="17"/>
      <c r="BA193" s="17">
        <v>0.13989696357940801</v>
      </c>
      <c r="BB193" s="17">
        <v>0.22399469448713499</v>
      </c>
      <c r="BC193" s="17"/>
      <c r="BD193" s="17">
        <v>0.119438187298609</v>
      </c>
      <c r="BE193" s="17"/>
      <c r="BF193" s="17">
        <v>0.12642239968167401</v>
      </c>
      <c r="BG193" s="17"/>
      <c r="BH193" s="17">
        <v>0.14540060057123899</v>
      </c>
      <c r="BI193" s="17"/>
      <c r="BJ193" s="17">
        <v>0.16637809563675099</v>
      </c>
      <c r="BK193" s="17"/>
      <c r="BL193" s="17">
        <v>0.216725053262358</v>
      </c>
      <c r="BM193" s="17">
        <v>0.103788600794673</v>
      </c>
      <c r="BN193" s="17">
        <v>9.5735653964092796E-2</v>
      </c>
      <c r="BO193" s="17">
        <v>0.223967026338557</v>
      </c>
      <c r="BP193" s="17"/>
      <c r="BQ193" s="17">
        <v>0.188984287472065</v>
      </c>
      <c r="BR193" s="17">
        <v>7.2639604688707393E-2</v>
      </c>
      <c r="BS193" s="17">
        <v>0.126132582629078</v>
      </c>
      <c r="BT193" s="17">
        <v>0.17932948033704799</v>
      </c>
      <c r="BU193" s="17">
        <v>0.17884461296103599</v>
      </c>
      <c r="BV193" s="17">
        <v>0.173932364401507</v>
      </c>
      <c r="BW193" s="17"/>
      <c r="BX193" s="17">
        <v>0.20131138568638801</v>
      </c>
      <c r="BY193" s="17">
        <v>9.9637312193924493E-2</v>
      </c>
      <c r="BZ193" s="17">
        <v>0.106210438934388</v>
      </c>
      <c r="CA193" s="17">
        <v>0.20277293619100401</v>
      </c>
      <c r="CB193" s="17">
        <v>0.233287445187571</v>
      </c>
      <c r="CC193" s="17">
        <v>0.14254067286014399</v>
      </c>
    </row>
    <row r="194" spans="2:81" x14ac:dyDescent="0.35">
      <c r="B194" t="s">
        <v>103</v>
      </c>
      <c r="C194" s="17">
        <v>0.14129861160655499</v>
      </c>
      <c r="D194" s="17">
        <v>0.150203372503453</v>
      </c>
      <c r="E194" s="17">
        <v>0.13085753534713701</v>
      </c>
      <c r="F194" s="17"/>
      <c r="G194" s="17">
        <v>0.16425886550350499</v>
      </c>
      <c r="H194" s="17">
        <v>0.15102314501532901</v>
      </c>
      <c r="I194" s="17">
        <v>0.14800485341571501</v>
      </c>
      <c r="J194" s="17">
        <v>0.14755634674044901</v>
      </c>
      <c r="K194" s="17">
        <v>0.172754433940386</v>
      </c>
      <c r="L194" s="17">
        <v>8.6515743219025304E-2</v>
      </c>
      <c r="M194" s="17"/>
      <c r="N194" s="17">
        <v>0.13514515248792899</v>
      </c>
      <c r="O194" s="17">
        <v>0.13356830774074099</v>
      </c>
      <c r="P194" s="17">
        <v>0.13547511518223901</v>
      </c>
      <c r="Q194" s="17">
        <v>0.16139720142710501</v>
      </c>
      <c r="R194" s="17"/>
      <c r="S194" s="17">
        <v>0.13059752710667499</v>
      </c>
      <c r="T194" s="17">
        <v>0.14893614340485001</v>
      </c>
      <c r="U194" s="17">
        <v>0.115875775469423</v>
      </c>
      <c r="V194" s="17">
        <v>0.12843836810123699</v>
      </c>
      <c r="W194" s="17">
        <v>0.12320077552233399</v>
      </c>
      <c r="X194" s="17">
        <v>0.108413354189729</v>
      </c>
      <c r="Y194" s="17">
        <v>0.121588806228607</v>
      </c>
      <c r="Z194" s="17">
        <v>8.7627017392651399E-2</v>
      </c>
      <c r="AA194" s="17">
        <v>0.132885283095627</v>
      </c>
      <c r="AB194" s="17">
        <v>0.24636933669824199</v>
      </c>
      <c r="AC194" s="17">
        <v>0.17751011741337699</v>
      </c>
      <c r="AD194" s="17">
        <v>0.184826619780942</v>
      </c>
      <c r="AE194" s="17"/>
      <c r="AF194" s="17">
        <v>0.12894743503918801</v>
      </c>
      <c r="AG194" s="17">
        <v>0.24420701281998999</v>
      </c>
      <c r="AH194" s="17">
        <v>0.158210872777273</v>
      </c>
      <c r="AI194" s="17">
        <v>0.205170280042933</v>
      </c>
      <c r="AJ194" s="17"/>
      <c r="AK194" s="17">
        <v>0.120732837425038</v>
      </c>
      <c r="AL194" s="17">
        <v>0.157636759558304</v>
      </c>
      <c r="AM194" s="17"/>
      <c r="AN194" s="17">
        <v>0.18328877211693101</v>
      </c>
      <c r="AO194" s="17">
        <v>0.14042706708257599</v>
      </c>
      <c r="AP194" s="17">
        <v>0.14091071645288</v>
      </c>
      <c r="AQ194" s="17">
        <v>0.11830165097340201</v>
      </c>
      <c r="AR194" s="17">
        <v>9.9391948086477694E-2</v>
      </c>
      <c r="AS194" s="17">
        <v>0.109140360118669</v>
      </c>
      <c r="AT194" s="17"/>
      <c r="AU194" s="17">
        <v>0.12073625490626499</v>
      </c>
      <c r="AV194" s="17">
        <v>0.16860980624571401</v>
      </c>
      <c r="AW194" s="17"/>
      <c r="AX194" s="17">
        <v>0.19134232931240999</v>
      </c>
      <c r="AY194" s="17">
        <v>0.12928957122323601</v>
      </c>
      <c r="AZ194" s="17"/>
      <c r="BA194" s="17">
        <v>0.14613640320707</v>
      </c>
      <c r="BB194" s="17">
        <v>0.113631359693187</v>
      </c>
      <c r="BC194" s="17"/>
      <c r="BD194" s="17">
        <v>0.100897858465218</v>
      </c>
      <c r="BE194" s="17"/>
      <c r="BF194" s="17">
        <v>0.103716622931681</v>
      </c>
      <c r="BG194" s="17"/>
      <c r="BH194" s="17">
        <v>0.257468965883209</v>
      </c>
      <c r="BI194" s="17"/>
      <c r="BJ194" s="17">
        <v>0.16913245258757501</v>
      </c>
      <c r="BK194" s="17"/>
      <c r="BL194" s="17">
        <v>0.36820880822234298</v>
      </c>
      <c r="BM194" s="17">
        <v>6.4686913639723703E-2</v>
      </c>
      <c r="BN194" s="17">
        <v>5.39777138236507E-2</v>
      </c>
      <c r="BO194" s="17">
        <v>0.17010370854602899</v>
      </c>
      <c r="BP194" s="17"/>
      <c r="BQ194" s="17">
        <v>0.15456498475768901</v>
      </c>
      <c r="BR194" s="17">
        <v>4.9659316080089999E-2</v>
      </c>
      <c r="BS194" s="17">
        <v>0.13207831083652699</v>
      </c>
      <c r="BT194" s="17">
        <v>0.12442261648547399</v>
      </c>
      <c r="BU194" s="17">
        <v>0.26469937810442401</v>
      </c>
      <c r="BV194" s="17">
        <v>0.15759670573065099</v>
      </c>
      <c r="BW194" s="17"/>
      <c r="BX194" s="17">
        <v>0.137426391645982</v>
      </c>
      <c r="BY194" s="17">
        <v>5.2288726037758602E-2</v>
      </c>
      <c r="BZ194" s="17">
        <v>0.121756253792058</v>
      </c>
      <c r="CA194" s="17">
        <v>0.12453693657154601</v>
      </c>
      <c r="CB194" s="17">
        <v>0.32305371633635899</v>
      </c>
      <c r="CC194" s="17">
        <v>0.18661740801069901</v>
      </c>
    </row>
    <row r="195" spans="2:81" x14ac:dyDescent="0.35">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row>
    <row r="196" spans="2:81" x14ac:dyDescent="0.35">
      <c r="B196" s="6" t="s">
        <v>145</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row>
    <row r="197" spans="2:81" x14ac:dyDescent="0.35">
      <c r="B197" s="24"/>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row>
    <row r="198" spans="2:81" x14ac:dyDescent="0.35">
      <c r="B198" t="s">
        <v>57</v>
      </c>
      <c r="C198" s="17">
        <v>0.223804723258509</v>
      </c>
      <c r="D198" s="17">
        <v>0.24345297877413799</v>
      </c>
      <c r="E198" s="17">
        <v>0.205268290882685</v>
      </c>
      <c r="F198" s="17"/>
      <c r="G198" s="17">
        <v>0.116554317047482</v>
      </c>
      <c r="H198" s="17">
        <v>0.138075087079507</v>
      </c>
      <c r="I198" s="17">
        <v>0.16523216855129499</v>
      </c>
      <c r="J198" s="17">
        <v>0.21089197428190901</v>
      </c>
      <c r="K198" s="17">
        <v>0.279446226721214</v>
      </c>
      <c r="L198" s="17">
        <v>0.38554601677570399</v>
      </c>
      <c r="M198" s="17"/>
      <c r="N198" s="17">
        <v>0.184639208111818</v>
      </c>
      <c r="O198" s="17">
        <v>0.176273195590858</v>
      </c>
      <c r="P198" s="17">
        <v>0.28592714628885002</v>
      </c>
      <c r="Q198" s="17">
        <v>0.26157551657712802</v>
      </c>
      <c r="R198" s="17"/>
      <c r="S198" s="17">
        <v>0.17503706994996701</v>
      </c>
      <c r="T198" s="17">
        <v>0.22117140133993601</v>
      </c>
      <c r="U198" s="17">
        <v>0.258024529090296</v>
      </c>
      <c r="V198" s="17">
        <v>0.27983261393797199</v>
      </c>
      <c r="W198" s="17">
        <v>0.23779567072484101</v>
      </c>
      <c r="X198" s="17">
        <v>0.21676856931340299</v>
      </c>
      <c r="Y198" s="17">
        <v>0.24635923040733801</v>
      </c>
      <c r="Z198" s="17">
        <v>0.24515616272020599</v>
      </c>
      <c r="AA198" s="17">
        <v>0.24525224313547</v>
      </c>
      <c r="AB198" s="17">
        <v>0.18165710453368999</v>
      </c>
      <c r="AC198" s="17">
        <v>0.208571564781243</v>
      </c>
      <c r="AD198" s="17">
        <v>0.17646284236370599</v>
      </c>
      <c r="AE198" s="17"/>
      <c r="AF198" s="17">
        <v>0.240246880513694</v>
      </c>
      <c r="AG198" s="17">
        <v>0.190229062992857</v>
      </c>
      <c r="AH198" s="17">
        <v>0.192586788833608</v>
      </c>
      <c r="AI198" s="17">
        <v>0.16713958793650399</v>
      </c>
      <c r="AJ198" s="17"/>
      <c r="AK198" s="17">
        <v>0.130379295187426</v>
      </c>
      <c r="AL198" s="17">
        <v>0.14525468924620399</v>
      </c>
      <c r="AM198" s="17"/>
      <c r="AN198" s="17">
        <v>0.186901552006939</v>
      </c>
      <c r="AO198" s="17">
        <v>0.228994079690055</v>
      </c>
      <c r="AP198" s="17">
        <v>0.20795689923814201</v>
      </c>
      <c r="AQ198" s="17">
        <v>0.25121863074947598</v>
      </c>
      <c r="AR198" s="17">
        <v>0.24892730198424801</v>
      </c>
      <c r="AS198" s="17">
        <v>0.27069980642107799</v>
      </c>
      <c r="AT198" s="17"/>
      <c r="AU198" s="17">
        <v>0.25887833554811102</v>
      </c>
      <c r="AV198" s="17">
        <v>0.175380959529262</v>
      </c>
      <c r="AW198" s="17"/>
      <c r="AX198" s="17">
        <v>0.24484248496377201</v>
      </c>
      <c r="AY198" s="17">
        <v>0.21875627079584101</v>
      </c>
      <c r="AZ198" s="17"/>
      <c r="BA198" s="17">
        <v>0.24204742906702301</v>
      </c>
      <c r="BB198" s="17">
        <v>0.13465797035105101</v>
      </c>
      <c r="BC198" s="17"/>
      <c r="BD198" s="17">
        <v>0.28668685435711999</v>
      </c>
      <c r="BE198" s="17"/>
      <c r="BF198" s="17">
        <v>0.31475901881462698</v>
      </c>
      <c r="BG198" s="17"/>
      <c r="BH198" s="17">
        <v>0.20628220337289099</v>
      </c>
      <c r="BI198" s="17"/>
      <c r="BJ198" s="17">
        <v>0.24122194397743299</v>
      </c>
      <c r="BK198" s="17"/>
      <c r="BL198" s="17">
        <v>0.13474766663922</v>
      </c>
      <c r="BM198" s="17">
        <v>0.29252234248618503</v>
      </c>
      <c r="BN198" s="17">
        <v>0.33274999010630701</v>
      </c>
      <c r="BO198" s="17">
        <v>9.4836923086883504E-2</v>
      </c>
      <c r="BP198" s="17"/>
      <c r="BQ198" s="17">
        <v>0.15720304832554399</v>
      </c>
      <c r="BR198" s="17">
        <v>0.32941408731746802</v>
      </c>
      <c r="BS198" s="17">
        <v>0.46703526336330398</v>
      </c>
      <c r="BT198" s="17">
        <v>0.157832324326801</v>
      </c>
      <c r="BU198" s="17">
        <v>0.10930346194413799</v>
      </c>
      <c r="BV198" s="17">
        <v>0.15336181045019301</v>
      </c>
      <c r="BW198" s="17"/>
      <c r="BX198" s="17">
        <v>0.122934988965584</v>
      </c>
      <c r="BY198" s="17">
        <v>0.261119827624339</v>
      </c>
      <c r="BZ198" s="17">
        <v>0.47630333441406297</v>
      </c>
      <c r="CA198" s="17">
        <v>0.14187210452475299</v>
      </c>
      <c r="CB198" s="17">
        <v>7.8234924404012501E-2</v>
      </c>
      <c r="CC198" s="17">
        <v>0.12968852076929199</v>
      </c>
    </row>
    <row r="199" spans="2:81" x14ac:dyDescent="0.35">
      <c r="B199" t="s">
        <v>58</v>
      </c>
      <c r="C199" s="17">
        <v>0.27939044487331999</v>
      </c>
      <c r="D199" s="17">
        <v>0.28886723895298899</v>
      </c>
      <c r="E199" s="17">
        <v>0.27152295277931399</v>
      </c>
      <c r="F199" s="17"/>
      <c r="G199" s="17">
        <v>0.22400345354753301</v>
      </c>
      <c r="H199" s="17">
        <v>0.244700298462663</v>
      </c>
      <c r="I199" s="17">
        <v>0.27485274746072103</v>
      </c>
      <c r="J199" s="17">
        <v>0.32925722751041703</v>
      </c>
      <c r="K199" s="17">
        <v>0.30303614511365001</v>
      </c>
      <c r="L199" s="17">
        <v>0.29172558763040701</v>
      </c>
      <c r="M199" s="17"/>
      <c r="N199" s="17">
        <v>0.252750378191898</v>
      </c>
      <c r="O199" s="17">
        <v>0.29290606196740299</v>
      </c>
      <c r="P199" s="17">
        <v>0.28958241561065001</v>
      </c>
      <c r="Q199" s="17">
        <v>0.28560432645601402</v>
      </c>
      <c r="R199" s="17"/>
      <c r="S199" s="17">
        <v>0.24462271314068601</v>
      </c>
      <c r="T199" s="17">
        <v>0.27120659709721401</v>
      </c>
      <c r="U199" s="17">
        <v>0.28260299081825002</v>
      </c>
      <c r="V199" s="17">
        <v>0.28419417800658803</v>
      </c>
      <c r="W199" s="17">
        <v>0.303178935443153</v>
      </c>
      <c r="X199" s="17">
        <v>0.308346181482967</v>
      </c>
      <c r="Y199" s="17">
        <v>0.295123924470165</v>
      </c>
      <c r="Z199" s="17">
        <v>0.267829160509719</v>
      </c>
      <c r="AA199" s="17">
        <v>0.286360267249822</v>
      </c>
      <c r="AB199" s="17">
        <v>0.28220281664968899</v>
      </c>
      <c r="AC199" s="17">
        <v>0.31041404392763799</v>
      </c>
      <c r="AD199" s="17">
        <v>0.199491452066245</v>
      </c>
      <c r="AE199" s="17"/>
      <c r="AF199" s="17">
        <v>0.28008056922742097</v>
      </c>
      <c r="AG199" s="17">
        <v>0.302953343669082</v>
      </c>
      <c r="AH199" s="17">
        <v>0.297138332917812</v>
      </c>
      <c r="AI199" s="17">
        <v>0.19111227384733301</v>
      </c>
      <c r="AJ199" s="17"/>
      <c r="AK199" s="17">
        <v>0.27073610536079201</v>
      </c>
      <c r="AL199" s="17">
        <v>0.277992094135247</v>
      </c>
      <c r="AM199" s="17"/>
      <c r="AN199" s="17">
        <v>0.23064286959209199</v>
      </c>
      <c r="AO199" s="17">
        <v>0.29610336072387</v>
      </c>
      <c r="AP199" s="17">
        <v>0.30843929877562598</v>
      </c>
      <c r="AQ199" s="17">
        <v>0.27514825387959002</v>
      </c>
      <c r="AR199" s="17">
        <v>0.338555839638357</v>
      </c>
      <c r="AS199" s="17">
        <v>0.24563678213315601</v>
      </c>
      <c r="AT199" s="17"/>
      <c r="AU199" s="17">
        <v>0.30151381937090899</v>
      </c>
      <c r="AV199" s="17">
        <v>0.25079094425017301</v>
      </c>
      <c r="AW199" s="17"/>
      <c r="AX199" s="17">
        <v>0.26682931422568801</v>
      </c>
      <c r="AY199" s="17">
        <v>0.282404751805795</v>
      </c>
      <c r="AZ199" s="17"/>
      <c r="BA199" s="17">
        <v>0.280588894010804</v>
      </c>
      <c r="BB199" s="17">
        <v>0.27182179308439802</v>
      </c>
      <c r="BC199" s="17"/>
      <c r="BD199" s="17">
        <v>0.28481995119143799</v>
      </c>
      <c r="BE199" s="17"/>
      <c r="BF199" s="17">
        <v>0.290724588857946</v>
      </c>
      <c r="BG199" s="17"/>
      <c r="BH199" s="17">
        <v>0.28649489081273299</v>
      </c>
      <c r="BI199" s="17"/>
      <c r="BJ199" s="17">
        <v>0.283766282853053</v>
      </c>
      <c r="BK199" s="17"/>
      <c r="BL199" s="17">
        <v>0.215497498357031</v>
      </c>
      <c r="BM199" s="17">
        <v>0.30653034309449001</v>
      </c>
      <c r="BN199" s="17">
        <v>0.325333522528443</v>
      </c>
      <c r="BO199" s="17">
        <v>0.2431291461116</v>
      </c>
      <c r="BP199" s="17"/>
      <c r="BQ199" s="17">
        <v>0.25415746279926299</v>
      </c>
      <c r="BR199" s="17">
        <v>0.339938667838737</v>
      </c>
      <c r="BS199" s="17">
        <v>0.27365526114771499</v>
      </c>
      <c r="BT199" s="17">
        <v>0.28243443886124697</v>
      </c>
      <c r="BU199" s="17">
        <v>0.22514869636941601</v>
      </c>
      <c r="BV199" s="17">
        <v>0.28411071389282599</v>
      </c>
      <c r="BW199" s="17"/>
      <c r="BX199" s="17">
        <v>0.23688516642608101</v>
      </c>
      <c r="BY199" s="17">
        <v>0.353427436656853</v>
      </c>
      <c r="BZ199" s="17">
        <v>0.30274398211561598</v>
      </c>
      <c r="CA199" s="17">
        <v>0.26637839960427401</v>
      </c>
      <c r="CB199" s="17">
        <v>0.20772672554330299</v>
      </c>
      <c r="CC199" s="17">
        <v>0.282570697982234</v>
      </c>
    </row>
    <row r="200" spans="2:81" x14ac:dyDescent="0.35">
      <c r="B200" t="s">
        <v>59</v>
      </c>
      <c r="C200" s="17">
        <v>0.183166620908085</v>
      </c>
      <c r="D200" s="17">
        <v>0.17373845812328501</v>
      </c>
      <c r="E200" s="17">
        <v>0.19271927280154699</v>
      </c>
      <c r="F200" s="17"/>
      <c r="G200" s="17">
        <v>0.16973782401159901</v>
      </c>
      <c r="H200" s="17">
        <v>0.179665431309007</v>
      </c>
      <c r="I200" s="17">
        <v>0.20591645280134299</v>
      </c>
      <c r="J200" s="17">
        <v>0.18378377140427199</v>
      </c>
      <c r="K200" s="17">
        <v>0.177796722817777</v>
      </c>
      <c r="L200" s="17">
        <v>0.17950577027039</v>
      </c>
      <c r="M200" s="17"/>
      <c r="N200" s="17">
        <v>0.19397014200799201</v>
      </c>
      <c r="O200" s="17">
        <v>0.17489013984754101</v>
      </c>
      <c r="P200" s="17">
        <v>0.16362038555451699</v>
      </c>
      <c r="Q200" s="17">
        <v>0.19732370786104</v>
      </c>
      <c r="R200" s="17"/>
      <c r="S200" s="17">
        <v>0.20004002624540601</v>
      </c>
      <c r="T200" s="17">
        <v>0.18327079480736999</v>
      </c>
      <c r="U200" s="17">
        <v>0.197550730280041</v>
      </c>
      <c r="V200" s="17">
        <v>0.18892928964786801</v>
      </c>
      <c r="W200" s="17">
        <v>0.15192272745476301</v>
      </c>
      <c r="X200" s="17">
        <v>0.18183389720383</v>
      </c>
      <c r="Y200" s="17">
        <v>0.156002034462564</v>
      </c>
      <c r="Z200" s="17">
        <v>0.19404209178242199</v>
      </c>
      <c r="AA200" s="17">
        <v>0.173501256614362</v>
      </c>
      <c r="AB200" s="17">
        <v>0.17979956050316501</v>
      </c>
      <c r="AC200" s="17">
        <v>0.206069721673274</v>
      </c>
      <c r="AD200" s="17">
        <v>0.19054206259714199</v>
      </c>
      <c r="AE200" s="17"/>
      <c r="AF200" s="17">
        <v>0.17901876886837301</v>
      </c>
      <c r="AG200" s="17">
        <v>0.17451996499789801</v>
      </c>
      <c r="AH200" s="17">
        <v>0.23263387946872799</v>
      </c>
      <c r="AI200" s="17">
        <v>0.184834434083085</v>
      </c>
      <c r="AJ200" s="17"/>
      <c r="AK200" s="17">
        <v>0.20506599024701</v>
      </c>
      <c r="AL200" s="17">
        <v>0.20299190025525199</v>
      </c>
      <c r="AM200" s="17"/>
      <c r="AN200" s="17">
        <v>0.168060258148997</v>
      </c>
      <c r="AO200" s="17">
        <v>0.18792388113491301</v>
      </c>
      <c r="AP200" s="17">
        <v>0.178157081121495</v>
      </c>
      <c r="AQ200" s="17">
        <v>0.21027736985111001</v>
      </c>
      <c r="AR200" s="17">
        <v>0.16879338570545499</v>
      </c>
      <c r="AS200" s="17">
        <v>0.18039637953761301</v>
      </c>
      <c r="AT200" s="17"/>
      <c r="AU200" s="17">
        <v>0.16658685969311701</v>
      </c>
      <c r="AV200" s="17">
        <v>0.203400729806683</v>
      </c>
      <c r="AW200" s="17"/>
      <c r="AX200" s="17">
        <v>0.17266317759535099</v>
      </c>
      <c r="AY200" s="17">
        <v>0.18568714257771601</v>
      </c>
      <c r="AZ200" s="17"/>
      <c r="BA200" s="17">
        <v>0.18386563265438499</v>
      </c>
      <c r="BB200" s="17">
        <v>0.17879578808430499</v>
      </c>
      <c r="BC200" s="17"/>
      <c r="BD200" s="17">
        <v>0.16789547062518001</v>
      </c>
      <c r="BE200" s="17"/>
      <c r="BF200" s="17">
        <v>0.16020066976202499</v>
      </c>
      <c r="BG200" s="17"/>
      <c r="BH200" s="17">
        <v>0.16693469703695399</v>
      </c>
      <c r="BI200" s="17"/>
      <c r="BJ200" s="17">
        <v>0.195377951750732</v>
      </c>
      <c r="BK200" s="17"/>
      <c r="BL200" s="17">
        <v>0.19700730773361</v>
      </c>
      <c r="BM200" s="17">
        <v>0.141229951483516</v>
      </c>
      <c r="BN200" s="17">
        <v>0.17273877008458399</v>
      </c>
      <c r="BO200" s="17">
        <v>0.22767187699671901</v>
      </c>
      <c r="BP200" s="17"/>
      <c r="BQ200" s="17">
        <v>0.18797406475358799</v>
      </c>
      <c r="BR200" s="17">
        <v>0.15010807710649099</v>
      </c>
      <c r="BS200" s="17">
        <v>0.15690181592032801</v>
      </c>
      <c r="BT200" s="17">
        <v>0.226633941288545</v>
      </c>
      <c r="BU200" s="17">
        <v>0.14052160581209</v>
      </c>
      <c r="BV200" s="17">
        <v>0.21663092715700499</v>
      </c>
      <c r="BW200" s="17"/>
      <c r="BX200" s="17">
        <v>0.20106206861039599</v>
      </c>
      <c r="BY200" s="17">
        <v>0.16126753622738299</v>
      </c>
      <c r="BZ200" s="17">
        <v>0.122700589998734</v>
      </c>
      <c r="CA200" s="17">
        <v>0.21967720816917</v>
      </c>
      <c r="CB200" s="17">
        <v>0.10431029837886401</v>
      </c>
      <c r="CC200" s="17">
        <v>0.25401181337298401</v>
      </c>
    </row>
    <row r="201" spans="2:81" x14ac:dyDescent="0.35">
      <c r="B201" t="s">
        <v>102</v>
      </c>
      <c r="C201" s="17">
        <v>0.21392793550654199</v>
      </c>
      <c r="D201" s="17">
        <v>0.20471642905951101</v>
      </c>
      <c r="E201" s="17">
        <v>0.22203347604676399</v>
      </c>
      <c r="F201" s="17"/>
      <c r="G201" s="17">
        <v>0.31999443638786801</v>
      </c>
      <c r="H201" s="17">
        <v>0.29236189382522398</v>
      </c>
      <c r="I201" s="17">
        <v>0.253012498142414</v>
      </c>
      <c r="J201" s="17">
        <v>0.19319930988557699</v>
      </c>
      <c r="K201" s="17">
        <v>0.15425856797707799</v>
      </c>
      <c r="L201" s="17">
        <v>0.104774762617189</v>
      </c>
      <c r="M201" s="17"/>
      <c r="N201" s="17">
        <v>0.25207037243178099</v>
      </c>
      <c r="O201" s="17">
        <v>0.24025673574024101</v>
      </c>
      <c r="P201" s="17">
        <v>0.180247412836786</v>
      </c>
      <c r="Q201" s="17">
        <v>0.172178899881157</v>
      </c>
      <c r="R201" s="17"/>
      <c r="S201" s="17">
        <v>0.251912008618006</v>
      </c>
      <c r="T201" s="17">
        <v>0.21149065785811799</v>
      </c>
      <c r="U201" s="17">
        <v>0.17613935579844001</v>
      </c>
      <c r="V201" s="17">
        <v>0.16942796404688301</v>
      </c>
      <c r="W201" s="17">
        <v>0.25622066567895802</v>
      </c>
      <c r="X201" s="17">
        <v>0.21804097163764899</v>
      </c>
      <c r="Y201" s="17">
        <v>0.197810979780043</v>
      </c>
      <c r="Z201" s="17">
        <v>0.21297327226184401</v>
      </c>
      <c r="AA201" s="17">
        <v>0.19028939660191599</v>
      </c>
      <c r="AB201" s="17">
        <v>0.23744680906225701</v>
      </c>
      <c r="AC201" s="17">
        <v>0.18813907901255</v>
      </c>
      <c r="AD201" s="17">
        <v>0.27385714367671798</v>
      </c>
      <c r="AE201" s="17"/>
      <c r="AF201" s="17">
        <v>0.20742689516141699</v>
      </c>
      <c r="AG201" s="17">
        <v>0.213803328286084</v>
      </c>
      <c r="AH201" s="17">
        <v>0.20830400939350799</v>
      </c>
      <c r="AI201" s="17">
        <v>0.28691814469680299</v>
      </c>
      <c r="AJ201" s="17"/>
      <c r="AK201" s="17">
        <v>0.256384075389474</v>
      </c>
      <c r="AL201" s="17">
        <v>0.24767183764952</v>
      </c>
      <c r="AM201" s="17"/>
      <c r="AN201" s="17">
        <v>0.27398816708269103</v>
      </c>
      <c r="AO201" s="17">
        <v>0.19785579175770901</v>
      </c>
      <c r="AP201" s="17">
        <v>0.20951140741333901</v>
      </c>
      <c r="AQ201" s="17">
        <v>0.17962077328039799</v>
      </c>
      <c r="AR201" s="17">
        <v>0.17209311887891701</v>
      </c>
      <c r="AS201" s="17">
        <v>0.224299798988564</v>
      </c>
      <c r="AT201" s="17"/>
      <c r="AU201" s="17">
        <v>0.19189285236943199</v>
      </c>
      <c r="AV201" s="17">
        <v>0.24462686628577701</v>
      </c>
      <c r="AW201" s="17"/>
      <c r="AX201" s="17">
        <v>0.18546618936786999</v>
      </c>
      <c r="AY201" s="17">
        <v>0.220757928848926</v>
      </c>
      <c r="AZ201" s="17"/>
      <c r="BA201" s="17">
        <v>0.19926061770992201</v>
      </c>
      <c r="BB201" s="17">
        <v>0.28692166257700302</v>
      </c>
      <c r="BC201" s="17"/>
      <c r="BD201" s="17">
        <v>0.183453608256224</v>
      </c>
      <c r="BE201" s="17"/>
      <c r="BF201" s="17">
        <v>0.164262698482915</v>
      </c>
      <c r="BG201" s="17"/>
      <c r="BH201" s="17">
        <v>0.20863441110035899</v>
      </c>
      <c r="BI201" s="17"/>
      <c r="BJ201" s="17">
        <v>0.20324409669033799</v>
      </c>
      <c r="BK201" s="17"/>
      <c r="BL201" s="17">
        <v>0.26250423681722201</v>
      </c>
      <c r="BM201" s="17">
        <v>0.179460333036528</v>
      </c>
      <c r="BN201" s="17">
        <v>0.13271957124280601</v>
      </c>
      <c r="BO201" s="17">
        <v>0.30427326209672301</v>
      </c>
      <c r="BP201" s="17"/>
      <c r="BQ201" s="17">
        <v>0.275924597998226</v>
      </c>
      <c r="BR201" s="17">
        <v>0.13575765132679399</v>
      </c>
      <c r="BS201" s="17">
        <v>7.7112589327636705E-2</v>
      </c>
      <c r="BT201" s="17">
        <v>0.23460826190513101</v>
      </c>
      <c r="BU201" s="17">
        <v>0.29086858438927599</v>
      </c>
      <c r="BV201" s="17">
        <v>0.23485569683228599</v>
      </c>
      <c r="BW201" s="17"/>
      <c r="BX201" s="17">
        <v>0.30710453579682701</v>
      </c>
      <c r="BY201" s="17">
        <v>0.16461551931437299</v>
      </c>
      <c r="BZ201" s="17">
        <v>7.4386600299418904E-2</v>
      </c>
      <c r="CA201" s="17">
        <v>0.265608044062625</v>
      </c>
      <c r="CB201" s="17">
        <v>0.30652146458776203</v>
      </c>
      <c r="CC201" s="17">
        <v>0.22648290020299999</v>
      </c>
    </row>
    <row r="202" spans="2:81" x14ac:dyDescent="0.35">
      <c r="B202" t="s">
        <v>103</v>
      </c>
      <c r="C202" s="17">
        <v>9.9710275453543995E-2</v>
      </c>
      <c r="D202" s="17">
        <v>8.92248950900765E-2</v>
      </c>
      <c r="E202" s="17">
        <v>0.108456007489689</v>
      </c>
      <c r="F202" s="17"/>
      <c r="G202" s="17">
        <v>0.16970996900551799</v>
      </c>
      <c r="H202" s="17">
        <v>0.14519728932359799</v>
      </c>
      <c r="I202" s="17">
        <v>0.100986133044227</v>
      </c>
      <c r="J202" s="17">
        <v>8.2867716917824102E-2</v>
      </c>
      <c r="K202" s="17">
        <v>8.5462337370280195E-2</v>
      </c>
      <c r="L202" s="17">
        <v>3.8447862706309802E-2</v>
      </c>
      <c r="M202" s="17"/>
      <c r="N202" s="17">
        <v>0.11656989925651</v>
      </c>
      <c r="O202" s="17">
        <v>0.115673866853956</v>
      </c>
      <c r="P202" s="17">
        <v>8.0622639709196697E-2</v>
      </c>
      <c r="Q202" s="17">
        <v>8.33175492246616E-2</v>
      </c>
      <c r="R202" s="17"/>
      <c r="S202" s="17">
        <v>0.128388182045935</v>
      </c>
      <c r="T202" s="17">
        <v>0.112860548897362</v>
      </c>
      <c r="U202" s="17">
        <v>8.5682394012972701E-2</v>
      </c>
      <c r="V202" s="17">
        <v>7.7615954360689104E-2</v>
      </c>
      <c r="W202" s="17">
        <v>5.0882000698284698E-2</v>
      </c>
      <c r="X202" s="17">
        <v>7.5010380362151102E-2</v>
      </c>
      <c r="Y202" s="17">
        <v>0.10470383087989001</v>
      </c>
      <c r="Z202" s="17">
        <v>7.9999312725810207E-2</v>
      </c>
      <c r="AA202" s="17">
        <v>0.104596836398431</v>
      </c>
      <c r="AB202" s="17">
        <v>0.11889370925119901</v>
      </c>
      <c r="AC202" s="17">
        <v>8.6805590605294997E-2</v>
      </c>
      <c r="AD202" s="17">
        <v>0.15964649929618799</v>
      </c>
      <c r="AE202" s="17"/>
      <c r="AF202" s="17">
        <v>9.3226886229095501E-2</v>
      </c>
      <c r="AG202" s="17">
        <v>0.118494300054079</v>
      </c>
      <c r="AH202" s="17">
        <v>6.9336989386343806E-2</v>
      </c>
      <c r="AI202" s="17">
        <v>0.16999555943627501</v>
      </c>
      <c r="AJ202" s="17"/>
      <c r="AK202" s="17">
        <v>0.13743453381529699</v>
      </c>
      <c r="AL202" s="17">
        <v>0.12608947871377801</v>
      </c>
      <c r="AM202" s="17"/>
      <c r="AN202" s="17">
        <v>0.14040715316928101</v>
      </c>
      <c r="AO202" s="17">
        <v>8.9122886693452905E-2</v>
      </c>
      <c r="AP202" s="17">
        <v>9.5935313451398399E-2</v>
      </c>
      <c r="AQ202" s="17">
        <v>8.37349722394264E-2</v>
      </c>
      <c r="AR202" s="17">
        <v>7.1630353793023294E-2</v>
      </c>
      <c r="AS202" s="17">
        <v>7.8967232919589306E-2</v>
      </c>
      <c r="AT202" s="17"/>
      <c r="AU202" s="17">
        <v>8.1128133018431095E-2</v>
      </c>
      <c r="AV202" s="17">
        <v>0.12580050012810501</v>
      </c>
      <c r="AW202" s="17"/>
      <c r="AX202" s="17">
        <v>0.13019883384731901</v>
      </c>
      <c r="AY202" s="17">
        <v>9.2393905971721604E-2</v>
      </c>
      <c r="AZ202" s="17"/>
      <c r="BA202" s="17">
        <v>9.4237426557866405E-2</v>
      </c>
      <c r="BB202" s="17">
        <v>0.12780278590324301</v>
      </c>
      <c r="BC202" s="17"/>
      <c r="BD202" s="17">
        <v>7.7144115570038599E-2</v>
      </c>
      <c r="BE202" s="17"/>
      <c r="BF202" s="17">
        <v>7.0053024082486107E-2</v>
      </c>
      <c r="BG202" s="17"/>
      <c r="BH202" s="17">
        <v>0.13165379767706401</v>
      </c>
      <c r="BI202" s="17"/>
      <c r="BJ202" s="17">
        <v>7.63897247284442E-2</v>
      </c>
      <c r="BK202" s="17"/>
      <c r="BL202" s="17">
        <v>0.19024329045291599</v>
      </c>
      <c r="BM202" s="17">
        <v>8.0257029899280297E-2</v>
      </c>
      <c r="BN202" s="17">
        <v>3.6458146037860503E-2</v>
      </c>
      <c r="BO202" s="17">
        <v>0.130088791708075</v>
      </c>
      <c r="BP202" s="17"/>
      <c r="BQ202" s="17">
        <v>0.124740826123379</v>
      </c>
      <c r="BR202" s="17">
        <v>4.4781516410510099E-2</v>
      </c>
      <c r="BS202" s="17">
        <v>2.5295070241017299E-2</v>
      </c>
      <c r="BT202" s="17">
        <v>9.84910336182762E-2</v>
      </c>
      <c r="BU202" s="17">
        <v>0.23415765148508</v>
      </c>
      <c r="BV202" s="17">
        <v>0.111040851667689</v>
      </c>
      <c r="BW202" s="17"/>
      <c r="BX202" s="17">
        <v>0.13201324020111199</v>
      </c>
      <c r="BY202" s="17">
        <v>5.9569680177051998E-2</v>
      </c>
      <c r="BZ202" s="17">
        <v>2.38654931721685E-2</v>
      </c>
      <c r="CA202" s="17">
        <v>0.106464243639177</v>
      </c>
      <c r="CB202" s="17">
        <v>0.30320658708605802</v>
      </c>
      <c r="CC202" s="17">
        <v>0.107246067672489</v>
      </c>
    </row>
    <row r="203" spans="2:81" x14ac:dyDescent="0.35">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row>
    <row r="204" spans="2:81" x14ac:dyDescent="0.35">
      <c r="B204" s="6" t="s">
        <v>146</v>
      </c>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row>
    <row r="205" spans="2:81" x14ac:dyDescent="0.35">
      <c r="B205" s="24"/>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row>
    <row r="206" spans="2:81" x14ac:dyDescent="0.35">
      <c r="B206" t="s">
        <v>57</v>
      </c>
      <c r="C206" s="17">
        <v>0.26546746681779299</v>
      </c>
      <c r="D206" s="17">
        <v>0.24719112659363901</v>
      </c>
      <c r="E206" s="17">
        <v>0.28208143637349198</v>
      </c>
      <c r="F206" s="17"/>
      <c r="G206" s="17">
        <v>0.240279460085669</v>
      </c>
      <c r="H206" s="17">
        <v>0.285491261986484</v>
      </c>
      <c r="I206" s="17">
        <v>0.27370662491792902</v>
      </c>
      <c r="J206" s="17">
        <v>0.27862865043156099</v>
      </c>
      <c r="K206" s="17">
        <v>0.25107259796741299</v>
      </c>
      <c r="L206" s="17">
        <v>0.25815530230467398</v>
      </c>
      <c r="M206" s="17"/>
      <c r="N206" s="17">
        <v>0.26624675280639798</v>
      </c>
      <c r="O206" s="17">
        <v>0.24601765020934299</v>
      </c>
      <c r="P206" s="17">
        <v>0.26496646963912301</v>
      </c>
      <c r="Q206" s="17">
        <v>0.283565669474451</v>
      </c>
      <c r="R206" s="17"/>
      <c r="S206" s="17">
        <v>0.255147364365296</v>
      </c>
      <c r="T206" s="17">
        <v>0.24603801622076499</v>
      </c>
      <c r="U206" s="17">
        <v>0.30997442470622699</v>
      </c>
      <c r="V206" s="17">
        <v>0.26151573020905999</v>
      </c>
      <c r="W206" s="17">
        <v>0.23308189397165799</v>
      </c>
      <c r="X206" s="17">
        <v>0.24556142180167401</v>
      </c>
      <c r="Y206" s="17">
        <v>0.26163533621568402</v>
      </c>
      <c r="Z206" s="17">
        <v>0.30203108475775697</v>
      </c>
      <c r="AA206" s="17">
        <v>0.29999936543614703</v>
      </c>
      <c r="AB206" s="17">
        <v>0.27933228219799799</v>
      </c>
      <c r="AC206" s="17">
        <v>0.22694250061169299</v>
      </c>
      <c r="AD206" s="17">
        <v>0.28372595769751702</v>
      </c>
      <c r="AE206" s="17"/>
      <c r="AF206" s="17">
        <v>0.26687427623794202</v>
      </c>
      <c r="AG206" s="17">
        <v>0.27461541386617599</v>
      </c>
      <c r="AH206" s="17">
        <v>0.21389653740273201</v>
      </c>
      <c r="AI206" s="17">
        <v>0.29436848607745503</v>
      </c>
      <c r="AJ206" s="17"/>
      <c r="AK206" s="17">
        <v>0.260772309536772</v>
      </c>
      <c r="AL206" s="17">
        <v>0.25537185848539501</v>
      </c>
      <c r="AM206" s="17"/>
      <c r="AN206" s="17">
        <v>0.306666478903664</v>
      </c>
      <c r="AO206" s="17">
        <v>0.25906065235814102</v>
      </c>
      <c r="AP206" s="17">
        <v>0.23826523123729301</v>
      </c>
      <c r="AQ206" s="17">
        <v>0.25936962201611002</v>
      </c>
      <c r="AR206" s="17">
        <v>0.24257217819069299</v>
      </c>
      <c r="AS206" s="17">
        <v>0.231736888754391</v>
      </c>
      <c r="AT206" s="17"/>
      <c r="AU206" s="17">
        <v>0.27614357993678401</v>
      </c>
      <c r="AV206" s="17">
        <v>0.249884868531037</v>
      </c>
      <c r="AW206" s="17"/>
      <c r="AX206" s="17">
        <v>0.355395448485474</v>
      </c>
      <c r="AY206" s="17">
        <v>0.24388736020410601</v>
      </c>
      <c r="AZ206" s="17"/>
      <c r="BA206" s="17">
        <v>0.26955607572819001</v>
      </c>
      <c r="BB206" s="17">
        <v>0.24878246827285999</v>
      </c>
      <c r="BC206" s="17"/>
      <c r="BD206" s="17">
        <v>0.27596801817952699</v>
      </c>
      <c r="BE206" s="17"/>
      <c r="BF206" s="17">
        <v>0.27840458691873099</v>
      </c>
      <c r="BG206" s="17"/>
      <c r="BH206" s="17">
        <v>0.30315499570776799</v>
      </c>
      <c r="BI206" s="17"/>
      <c r="BJ206" s="17">
        <v>0.25047007895658002</v>
      </c>
      <c r="BK206" s="17"/>
      <c r="BL206" s="17">
        <v>0.34265809179991702</v>
      </c>
      <c r="BM206" s="17">
        <v>0.28385934960347298</v>
      </c>
      <c r="BN206" s="17">
        <v>0.223878856860137</v>
      </c>
      <c r="BO206" s="17">
        <v>0.24326039457773599</v>
      </c>
      <c r="BP206" s="17"/>
      <c r="BQ206" s="17">
        <v>0.30884402993239202</v>
      </c>
      <c r="BR206" s="17">
        <v>0.19493120120318999</v>
      </c>
      <c r="BS206" s="17">
        <v>0.255352265354857</v>
      </c>
      <c r="BT206" s="17">
        <v>0.21869792753387299</v>
      </c>
      <c r="BU206" s="17">
        <v>0.34791335945805002</v>
      </c>
      <c r="BV206" s="17">
        <v>0.242234886525655</v>
      </c>
      <c r="BW206" s="17"/>
      <c r="BX206" s="17">
        <v>0.299962679164682</v>
      </c>
      <c r="BY206" s="17">
        <v>0.198727854144024</v>
      </c>
      <c r="BZ206" s="17">
        <v>0.25591850838504299</v>
      </c>
      <c r="CA206" s="17">
        <v>0.24022777449459901</v>
      </c>
      <c r="CB206" s="17">
        <v>0.402200738379071</v>
      </c>
      <c r="CC206" s="17">
        <v>0.284497397483924</v>
      </c>
    </row>
    <row r="207" spans="2:81" x14ac:dyDescent="0.35">
      <c r="B207" t="s">
        <v>58</v>
      </c>
      <c r="C207" s="17">
        <v>0.398380604371249</v>
      </c>
      <c r="D207" s="17">
        <v>0.38074835732219697</v>
      </c>
      <c r="E207" s="17">
        <v>0.416097681869387</v>
      </c>
      <c r="F207" s="17"/>
      <c r="G207" s="17">
        <v>0.41830347153124697</v>
      </c>
      <c r="H207" s="17">
        <v>0.38693558584189303</v>
      </c>
      <c r="I207" s="17">
        <v>0.38902971240488698</v>
      </c>
      <c r="J207" s="17">
        <v>0.42997987509975599</v>
      </c>
      <c r="K207" s="17">
        <v>0.37074004022326601</v>
      </c>
      <c r="L207" s="17">
        <v>0.394984877829402</v>
      </c>
      <c r="M207" s="17"/>
      <c r="N207" s="17">
        <v>0.40163108671765901</v>
      </c>
      <c r="O207" s="17">
        <v>0.434861794308255</v>
      </c>
      <c r="P207" s="17">
        <v>0.36540173456101399</v>
      </c>
      <c r="Q207" s="17">
        <v>0.38943498324425901</v>
      </c>
      <c r="R207" s="17"/>
      <c r="S207" s="17">
        <v>0.40085690835063498</v>
      </c>
      <c r="T207" s="17">
        <v>0.39310970645381599</v>
      </c>
      <c r="U207" s="17">
        <v>0.34705412304921801</v>
      </c>
      <c r="V207" s="17">
        <v>0.37839040304925597</v>
      </c>
      <c r="W207" s="17">
        <v>0.39315631816931301</v>
      </c>
      <c r="X207" s="17">
        <v>0.39914742340053799</v>
      </c>
      <c r="Y207" s="17">
        <v>0.43670738849157997</v>
      </c>
      <c r="Z207" s="17">
        <v>0.35781455782752603</v>
      </c>
      <c r="AA207" s="17">
        <v>0.43120202100799199</v>
      </c>
      <c r="AB207" s="17">
        <v>0.39300082911725498</v>
      </c>
      <c r="AC207" s="17">
        <v>0.43218063225259401</v>
      </c>
      <c r="AD207" s="17">
        <v>0.40774894861497601</v>
      </c>
      <c r="AE207" s="17"/>
      <c r="AF207" s="17">
        <v>0.39587290720398999</v>
      </c>
      <c r="AG207" s="17">
        <v>0.384338035582933</v>
      </c>
      <c r="AH207" s="17">
        <v>0.44115113100201803</v>
      </c>
      <c r="AI207" s="17">
        <v>0.42264164481573302</v>
      </c>
      <c r="AJ207" s="17"/>
      <c r="AK207" s="17">
        <v>0.40401588181745401</v>
      </c>
      <c r="AL207" s="17">
        <v>0.44761442402166102</v>
      </c>
      <c r="AM207" s="17"/>
      <c r="AN207" s="17">
        <v>0.36562818274946601</v>
      </c>
      <c r="AO207" s="17">
        <v>0.41771027367741298</v>
      </c>
      <c r="AP207" s="17">
        <v>0.415925787119444</v>
      </c>
      <c r="AQ207" s="17">
        <v>0.390906664222815</v>
      </c>
      <c r="AR207" s="17">
        <v>0.41658392291203999</v>
      </c>
      <c r="AS207" s="17">
        <v>0.40126270973689598</v>
      </c>
      <c r="AT207" s="17"/>
      <c r="AU207" s="17">
        <v>0.40047453132090699</v>
      </c>
      <c r="AV207" s="17">
        <v>0.39720206228191701</v>
      </c>
      <c r="AW207" s="17"/>
      <c r="AX207" s="17">
        <v>0.36633092759561098</v>
      </c>
      <c r="AY207" s="17">
        <v>0.406071596973622</v>
      </c>
      <c r="AZ207" s="17"/>
      <c r="BA207" s="17">
        <v>0.394552712585305</v>
      </c>
      <c r="BB207" s="17">
        <v>0.41877726094429402</v>
      </c>
      <c r="BC207" s="17"/>
      <c r="BD207" s="17">
        <v>0.389548925608594</v>
      </c>
      <c r="BE207" s="17"/>
      <c r="BF207" s="17">
        <v>0.38141288677941498</v>
      </c>
      <c r="BG207" s="17"/>
      <c r="BH207" s="17">
        <v>0.39521757645210898</v>
      </c>
      <c r="BI207" s="17"/>
      <c r="BJ207" s="17">
        <v>0.42930748694627902</v>
      </c>
      <c r="BK207" s="17"/>
      <c r="BL207" s="17">
        <v>0.34990855904623203</v>
      </c>
      <c r="BM207" s="17">
        <v>0.41479961569020202</v>
      </c>
      <c r="BN207" s="17">
        <v>0.37843584358577298</v>
      </c>
      <c r="BO207" s="17">
        <v>0.43296487737930101</v>
      </c>
      <c r="BP207" s="17"/>
      <c r="BQ207" s="17">
        <v>0.441060947710814</v>
      </c>
      <c r="BR207" s="17">
        <v>0.34627936583958402</v>
      </c>
      <c r="BS207" s="17">
        <v>0.298019736569059</v>
      </c>
      <c r="BT207" s="17">
        <v>0.44695508022514302</v>
      </c>
      <c r="BU207" s="17">
        <v>0.383087923155562</v>
      </c>
      <c r="BV207" s="17">
        <v>0.42298833587227902</v>
      </c>
      <c r="BW207" s="17"/>
      <c r="BX207" s="17">
        <v>0.43448058074622697</v>
      </c>
      <c r="BY207" s="17">
        <v>0.34979004264771202</v>
      </c>
      <c r="BZ207" s="17">
        <v>0.35175777880291498</v>
      </c>
      <c r="CA207" s="17">
        <v>0.45721375443207601</v>
      </c>
      <c r="CB207" s="17">
        <v>0.388611368578473</v>
      </c>
      <c r="CC207" s="17">
        <v>0.36613791314210697</v>
      </c>
    </row>
    <row r="208" spans="2:81" x14ac:dyDescent="0.35">
      <c r="B208" t="s">
        <v>59</v>
      </c>
      <c r="C208" s="17">
        <v>0.194538512800771</v>
      </c>
      <c r="D208" s="17">
        <v>0.19735966855288201</v>
      </c>
      <c r="E208" s="17">
        <v>0.19274792226304399</v>
      </c>
      <c r="F208" s="17"/>
      <c r="G208" s="17">
        <v>0.144879486496195</v>
      </c>
      <c r="H208" s="17">
        <v>0.16419837799196099</v>
      </c>
      <c r="I208" s="17">
        <v>0.20034944378943501</v>
      </c>
      <c r="J208" s="17">
        <v>0.18708066555840999</v>
      </c>
      <c r="K208" s="17">
        <v>0.24420892570775901</v>
      </c>
      <c r="L208" s="17">
        <v>0.220172086215558</v>
      </c>
      <c r="M208" s="17"/>
      <c r="N208" s="17">
        <v>0.198724597972051</v>
      </c>
      <c r="O208" s="17">
        <v>0.17773932556195299</v>
      </c>
      <c r="P208" s="17">
        <v>0.20425068274414099</v>
      </c>
      <c r="Q208" s="17">
        <v>0.198193985476768</v>
      </c>
      <c r="R208" s="17"/>
      <c r="S208" s="17">
        <v>0.178011484301972</v>
      </c>
      <c r="T208" s="17">
        <v>0.217619443872033</v>
      </c>
      <c r="U208" s="17">
        <v>0.21236455216052399</v>
      </c>
      <c r="V208" s="17">
        <v>0.20509890954441201</v>
      </c>
      <c r="W208" s="17">
        <v>0.21075160272378399</v>
      </c>
      <c r="X208" s="17">
        <v>0.208991963590167</v>
      </c>
      <c r="Y208" s="17">
        <v>0.17165638958222601</v>
      </c>
      <c r="Z208" s="17">
        <v>0.179113731340757</v>
      </c>
      <c r="AA208" s="17">
        <v>0.185280785113483</v>
      </c>
      <c r="AB208" s="17">
        <v>0.18506278377213101</v>
      </c>
      <c r="AC208" s="17">
        <v>0.20271680831880001</v>
      </c>
      <c r="AD208" s="17">
        <v>0.14155839231612999</v>
      </c>
      <c r="AE208" s="17"/>
      <c r="AF208" s="17">
        <v>0.19447475073975401</v>
      </c>
      <c r="AG208" s="17">
        <v>0.189491781281689</v>
      </c>
      <c r="AH208" s="17">
        <v>0.202049712181778</v>
      </c>
      <c r="AI208" s="17">
        <v>0.1345932595946</v>
      </c>
      <c r="AJ208" s="17"/>
      <c r="AK208" s="17">
        <v>0.220420587184886</v>
      </c>
      <c r="AL208" s="17">
        <v>0.18261822151786999</v>
      </c>
      <c r="AM208" s="17"/>
      <c r="AN208" s="17">
        <v>0.155389791093</v>
      </c>
      <c r="AO208" s="17">
        <v>0.191337863856198</v>
      </c>
      <c r="AP208" s="17">
        <v>0.219074681273563</v>
      </c>
      <c r="AQ208" s="17">
        <v>0.22378670893027999</v>
      </c>
      <c r="AR208" s="17">
        <v>0.205910226691605</v>
      </c>
      <c r="AS208" s="17">
        <v>0.21906964627908801</v>
      </c>
      <c r="AT208" s="17"/>
      <c r="AU208" s="17">
        <v>0.19116229734193099</v>
      </c>
      <c r="AV208" s="17">
        <v>0.19815403408194701</v>
      </c>
      <c r="AW208" s="17"/>
      <c r="AX208" s="17">
        <v>0.16512558975524999</v>
      </c>
      <c r="AY208" s="17">
        <v>0.201596761005296</v>
      </c>
      <c r="AZ208" s="17"/>
      <c r="BA208" s="17">
        <v>0.19852292642168401</v>
      </c>
      <c r="BB208" s="17">
        <v>0.167918357984846</v>
      </c>
      <c r="BC208" s="17"/>
      <c r="BD208" s="17">
        <v>0.190443704951621</v>
      </c>
      <c r="BE208" s="17"/>
      <c r="BF208" s="17">
        <v>0.191649054001515</v>
      </c>
      <c r="BG208" s="17"/>
      <c r="BH208" s="17">
        <v>0.18721323182646701</v>
      </c>
      <c r="BI208" s="17"/>
      <c r="BJ208" s="17">
        <v>0.191100196528844</v>
      </c>
      <c r="BK208" s="17"/>
      <c r="BL208" s="17">
        <v>0.18117535475351601</v>
      </c>
      <c r="BM208" s="17">
        <v>0.15488737422382501</v>
      </c>
      <c r="BN208" s="17">
        <v>0.222209538907748</v>
      </c>
      <c r="BO208" s="17">
        <v>0.21330693490691799</v>
      </c>
      <c r="BP208" s="17"/>
      <c r="BQ208" s="17">
        <v>0.14278489604629399</v>
      </c>
      <c r="BR208" s="17">
        <v>0.26635026578988502</v>
      </c>
      <c r="BS208" s="17">
        <v>0.234951320408018</v>
      </c>
      <c r="BT208" s="17">
        <v>0.162914825062355</v>
      </c>
      <c r="BU208" s="17">
        <v>0.144716852606212</v>
      </c>
      <c r="BV208" s="17">
        <v>0.22463233858471299</v>
      </c>
      <c r="BW208" s="17"/>
      <c r="BX208" s="17">
        <v>0.13575723000915399</v>
      </c>
      <c r="BY208" s="17">
        <v>0.25321747134192502</v>
      </c>
      <c r="BZ208" s="17">
        <v>0.21258180161566001</v>
      </c>
      <c r="CA208" s="17">
        <v>0.16110456465499201</v>
      </c>
      <c r="CB208" s="17">
        <v>0.10441689903206799</v>
      </c>
      <c r="CC208" s="17">
        <v>0.25470361683074699</v>
      </c>
    </row>
    <row r="209" spans="2:81" x14ac:dyDescent="0.35">
      <c r="B209" t="s">
        <v>102</v>
      </c>
      <c r="C209" s="17">
        <v>9.7687371703268605E-2</v>
      </c>
      <c r="D209" s="17">
        <v>0.115543134227722</v>
      </c>
      <c r="E209" s="17">
        <v>8.0740711124582698E-2</v>
      </c>
      <c r="F209" s="17"/>
      <c r="G209" s="17">
        <v>0.14867614893330999</v>
      </c>
      <c r="H209" s="17">
        <v>0.12116849419374601</v>
      </c>
      <c r="I209" s="17">
        <v>9.7454344843521903E-2</v>
      </c>
      <c r="J209" s="17">
        <v>7.2785670579122094E-2</v>
      </c>
      <c r="K209" s="17">
        <v>8.1169849919296197E-2</v>
      </c>
      <c r="L209" s="17">
        <v>7.6232528896596402E-2</v>
      </c>
      <c r="M209" s="17"/>
      <c r="N209" s="17">
        <v>9.0763451051793495E-2</v>
      </c>
      <c r="O209" s="17">
        <v>0.106081421579417</v>
      </c>
      <c r="P209" s="17">
        <v>0.10239799428948899</v>
      </c>
      <c r="Q209" s="17">
        <v>9.0586776646519998E-2</v>
      </c>
      <c r="R209" s="17"/>
      <c r="S209" s="17">
        <v>0.109755451200045</v>
      </c>
      <c r="T209" s="17">
        <v>9.84931804598463E-2</v>
      </c>
      <c r="U209" s="17">
        <v>8.6665767809543298E-2</v>
      </c>
      <c r="V209" s="17">
        <v>0.120102434734926</v>
      </c>
      <c r="W209" s="17">
        <v>0.10422157763918</v>
      </c>
      <c r="X209" s="17">
        <v>0.105927356372317</v>
      </c>
      <c r="Y209" s="17">
        <v>6.3662343257135406E-2</v>
      </c>
      <c r="Z209" s="17">
        <v>0.13541734781475501</v>
      </c>
      <c r="AA209" s="17">
        <v>5.0287096749036503E-2</v>
      </c>
      <c r="AB209" s="17">
        <v>9.9827739317132305E-2</v>
      </c>
      <c r="AC209" s="17">
        <v>0.119380955463426</v>
      </c>
      <c r="AD209" s="17">
        <v>0.13171725484506799</v>
      </c>
      <c r="AE209" s="17"/>
      <c r="AF209" s="17">
        <v>9.6345649550878196E-2</v>
      </c>
      <c r="AG209" s="17">
        <v>0.103392735999621</v>
      </c>
      <c r="AH209" s="17">
        <v>0.115282281170821</v>
      </c>
      <c r="AI209" s="17">
        <v>0.123346442506662</v>
      </c>
      <c r="AJ209" s="17"/>
      <c r="AK209" s="17">
        <v>8.4184254598615199E-2</v>
      </c>
      <c r="AL209" s="17">
        <v>7.5842227760675202E-2</v>
      </c>
      <c r="AM209" s="17"/>
      <c r="AN209" s="17">
        <v>0.113029615845639</v>
      </c>
      <c r="AO209" s="17">
        <v>9.2284574916317294E-2</v>
      </c>
      <c r="AP209" s="17">
        <v>0.10024805093997401</v>
      </c>
      <c r="AQ209" s="17">
        <v>8.8057660800249904E-2</v>
      </c>
      <c r="AR209" s="17">
        <v>9.1538350828375595E-2</v>
      </c>
      <c r="AS209" s="17">
        <v>9.1253193080343395E-2</v>
      </c>
      <c r="AT209" s="17"/>
      <c r="AU209" s="17">
        <v>8.8353111798847001E-2</v>
      </c>
      <c r="AV209" s="17">
        <v>0.11088649590402599</v>
      </c>
      <c r="AW209" s="17"/>
      <c r="AX209" s="17">
        <v>7.8824724966371704E-2</v>
      </c>
      <c r="AY209" s="17">
        <v>0.102213859677866</v>
      </c>
      <c r="AZ209" s="17"/>
      <c r="BA209" s="17">
        <v>9.5274703336401395E-2</v>
      </c>
      <c r="BB209" s="17">
        <v>0.112770415541621</v>
      </c>
      <c r="BC209" s="17"/>
      <c r="BD209" s="17">
        <v>9.7692119827741203E-2</v>
      </c>
      <c r="BE209" s="17"/>
      <c r="BF209" s="17">
        <v>9.8725405075360498E-2</v>
      </c>
      <c r="BG209" s="17"/>
      <c r="BH209" s="17">
        <v>7.8314905966619705E-2</v>
      </c>
      <c r="BI209" s="17"/>
      <c r="BJ209" s="17">
        <v>0.11625373542098701</v>
      </c>
      <c r="BK209" s="17"/>
      <c r="BL209" s="17">
        <v>7.1697181068164306E-2</v>
      </c>
      <c r="BM209" s="17">
        <v>9.8952938368549501E-2</v>
      </c>
      <c r="BN209" s="17">
        <v>0.121839416617135</v>
      </c>
      <c r="BO209" s="17">
        <v>8.6961995849969997E-2</v>
      </c>
      <c r="BP209" s="17"/>
      <c r="BQ209" s="17">
        <v>7.9725655487596997E-2</v>
      </c>
      <c r="BR209" s="17">
        <v>0.121636710752722</v>
      </c>
      <c r="BS209" s="17">
        <v>0.13937889450885901</v>
      </c>
      <c r="BT209" s="17">
        <v>0.113380888675212</v>
      </c>
      <c r="BU209" s="17">
        <v>8.8283609645112698E-2</v>
      </c>
      <c r="BV209" s="17">
        <v>8.5123072049367796E-2</v>
      </c>
      <c r="BW209" s="17"/>
      <c r="BX209" s="17">
        <v>9.9826816587848297E-2</v>
      </c>
      <c r="BY209" s="17">
        <v>0.132184948415486</v>
      </c>
      <c r="BZ209" s="17">
        <v>0.112435832377452</v>
      </c>
      <c r="CA209" s="17">
        <v>0.100155776815574</v>
      </c>
      <c r="CB209" s="17">
        <v>7.3768698817848796E-2</v>
      </c>
      <c r="CC209" s="17">
        <v>6.2868089317883902E-2</v>
      </c>
    </row>
    <row r="210" spans="2:81" x14ac:dyDescent="0.35">
      <c r="B210" t="s">
        <v>103</v>
      </c>
      <c r="C210" s="17">
        <v>4.3926044306918301E-2</v>
      </c>
      <c r="D210" s="17">
        <v>5.9157713303560101E-2</v>
      </c>
      <c r="E210" s="17">
        <v>2.83322483694942E-2</v>
      </c>
      <c r="F210" s="17"/>
      <c r="G210" s="17">
        <v>4.78614329535786E-2</v>
      </c>
      <c r="H210" s="17">
        <v>4.22062799859158E-2</v>
      </c>
      <c r="I210" s="17">
        <v>3.9459874044227301E-2</v>
      </c>
      <c r="J210" s="17">
        <v>3.1525138331150497E-2</v>
      </c>
      <c r="K210" s="17">
        <v>5.2808586182265797E-2</v>
      </c>
      <c r="L210" s="17">
        <v>5.0455204753769203E-2</v>
      </c>
      <c r="M210" s="17"/>
      <c r="N210" s="17">
        <v>4.2634111452098201E-2</v>
      </c>
      <c r="O210" s="17">
        <v>3.5299808341032503E-2</v>
      </c>
      <c r="P210" s="17">
        <v>6.2983118766234303E-2</v>
      </c>
      <c r="Q210" s="17">
        <v>3.8218585158002402E-2</v>
      </c>
      <c r="R210" s="17"/>
      <c r="S210" s="17">
        <v>5.6228791782052298E-2</v>
      </c>
      <c r="T210" s="17">
        <v>4.4739652993539998E-2</v>
      </c>
      <c r="U210" s="17">
        <v>4.3941132274487697E-2</v>
      </c>
      <c r="V210" s="17">
        <v>3.4892522462346601E-2</v>
      </c>
      <c r="W210" s="17">
        <v>5.8788607496065202E-2</v>
      </c>
      <c r="X210" s="17">
        <v>4.0371834835304397E-2</v>
      </c>
      <c r="Y210" s="17">
        <v>6.6338542453374505E-2</v>
      </c>
      <c r="Z210" s="17">
        <v>2.5623278259205101E-2</v>
      </c>
      <c r="AA210" s="17">
        <v>3.3230731693340898E-2</v>
      </c>
      <c r="AB210" s="17">
        <v>4.2776365595483597E-2</v>
      </c>
      <c r="AC210" s="17">
        <v>1.8779103353486998E-2</v>
      </c>
      <c r="AD210" s="17">
        <v>3.5249446526309701E-2</v>
      </c>
      <c r="AE210" s="17"/>
      <c r="AF210" s="17">
        <v>4.6432416267436299E-2</v>
      </c>
      <c r="AG210" s="17">
        <v>4.8162033269581503E-2</v>
      </c>
      <c r="AH210" s="17">
        <v>2.7620338242649901E-2</v>
      </c>
      <c r="AI210" s="17">
        <v>2.5050167005549701E-2</v>
      </c>
      <c r="AJ210" s="17"/>
      <c r="AK210" s="17">
        <v>3.0606966862271798E-2</v>
      </c>
      <c r="AL210" s="17">
        <v>3.85532682143995E-2</v>
      </c>
      <c r="AM210" s="17"/>
      <c r="AN210" s="17">
        <v>5.9285931408230498E-2</v>
      </c>
      <c r="AO210" s="17">
        <v>3.9606635191931E-2</v>
      </c>
      <c r="AP210" s="17">
        <v>2.6486249429727399E-2</v>
      </c>
      <c r="AQ210" s="17">
        <v>3.78793440305457E-2</v>
      </c>
      <c r="AR210" s="17">
        <v>4.3395321377286702E-2</v>
      </c>
      <c r="AS210" s="17">
        <v>5.6677562149282303E-2</v>
      </c>
      <c r="AT210" s="17"/>
      <c r="AU210" s="17">
        <v>4.3866479601530603E-2</v>
      </c>
      <c r="AV210" s="17">
        <v>4.3872539201072702E-2</v>
      </c>
      <c r="AW210" s="17"/>
      <c r="AX210" s="17">
        <v>3.4323309197294503E-2</v>
      </c>
      <c r="AY210" s="17">
        <v>4.6230422139109197E-2</v>
      </c>
      <c r="AZ210" s="17"/>
      <c r="BA210" s="17">
        <v>4.2093581928419402E-2</v>
      </c>
      <c r="BB210" s="17">
        <v>5.1751497256379501E-2</v>
      </c>
      <c r="BC210" s="17"/>
      <c r="BD210" s="17">
        <v>4.6347231432517101E-2</v>
      </c>
      <c r="BE210" s="17"/>
      <c r="BF210" s="17">
        <v>4.9808067224978603E-2</v>
      </c>
      <c r="BG210" s="17"/>
      <c r="BH210" s="17">
        <v>3.6099290047036402E-2</v>
      </c>
      <c r="BI210" s="17"/>
      <c r="BJ210" s="17">
        <v>1.28685021473097E-2</v>
      </c>
      <c r="BK210" s="17"/>
      <c r="BL210" s="17">
        <v>5.4560813332170603E-2</v>
      </c>
      <c r="BM210" s="17">
        <v>4.7500722113950303E-2</v>
      </c>
      <c r="BN210" s="17">
        <v>5.3636344029206702E-2</v>
      </c>
      <c r="BO210" s="17">
        <v>2.3505797286075401E-2</v>
      </c>
      <c r="BP210" s="17"/>
      <c r="BQ210" s="17">
        <v>2.7584470822902801E-2</v>
      </c>
      <c r="BR210" s="17">
        <v>7.0802456414620393E-2</v>
      </c>
      <c r="BS210" s="17">
        <v>7.2297783159207096E-2</v>
      </c>
      <c r="BT210" s="17">
        <v>5.8051278503417202E-2</v>
      </c>
      <c r="BU210" s="17">
        <v>3.5998255135063599E-2</v>
      </c>
      <c r="BV210" s="17">
        <v>2.5021366967984002E-2</v>
      </c>
      <c r="BW210" s="17"/>
      <c r="BX210" s="17">
        <v>2.99726934920891E-2</v>
      </c>
      <c r="BY210" s="17">
        <v>6.6079683450853105E-2</v>
      </c>
      <c r="BZ210" s="17">
        <v>6.7306078818929804E-2</v>
      </c>
      <c r="CA210" s="17">
        <v>4.1298129602758797E-2</v>
      </c>
      <c r="CB210" s="17">
        <v>3.10022951925393E-2</v>
      </c>
      <c r="CC210" s="17">
        <v>3.1792983225337502E-2</v>
      </c>
    </row>
    <row r="211" spans="2:81" x14ac:dyDescent="0.35">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row>
    <row r="212" spans="2:81" x14ac:dyDescent="0.35">
      <c r="B212" s="6" t="s">
        <v>147</v>
      </c>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row>
    <row r="213" spans="2:81" x14ac:dyDescent="0.35">
      <c r="B213" s="24"/>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row>
    <row r="214" spans="2:81" x14ac:dyDescent="0.35">
      <c r="B214" t="s">
        <v>57</v>
      </c>
      <c r="C214" s="17">
        <v>0.30423728909596698</v>
      </c>
      <c r="D214" s="17">
        <v>0.31148801660529801</v>
      </c>
      <c r="E214" s="17">
        <v>0.29772780945363803</v>
      </c>
      <c r="F214" s="17"/>
      <c r="G214" s="17">
        <v>0.142839779649997</v>
      </c>
      <c r="H214" s="17">
        <v>0.22744221892849101</v>
      </c>
      <c r="I214" s="17">
        <v>0.29090937896827601</v>
      </c>
      <c r="J214" s="17">
        <v>0.30014122919189901</v>
      </c>
      <c r="K214" s="17">
        <v>0.38157772799973699</v>
      </c>
      <c r="L214" s="17">
        <v>0.43609022767036898</v>
      </c>
      <c r="M214" s="17"/>
      <c r="N214" s="17">
        <v>0.207141580392566</v>
      </c>
      <c r="O214" s="17">
        <v>0.28762568334909999</v>
      </c>
      <c r="P214" s="17">
        <v>0.37810800077483397</v>
      </c>
      <c r="Q214" s="17">
        <v>0.36236900425691798</v>
      </c>
      <c r="R214" s="17"/>
      <c r="S214" s="17">
        <v>0.23403105790638801</v>
      </c>
      <c r="T214" s="17">
        <v>0.303022281750221</v>
      </c>
      <c r="U214" s="17">
        <v>0.32082070221598302</v>
      </c>
      <c r="V214" s="17">
        <v>0.33387530518063802</v>
      </c>
      <c r="W214" s="17">
        <v>0.31418232101378901</v>
      </c>
      <c r="X214" s="17">
        <v>0.30209690777311399</v>
      </c>
      <c r="Y214" s="17">
        <v>0.35920509577994902</v>
      </c>
      <c r="Z214" s="17">
        <v>0.38666862076121</v>
      </c>
      <c r="AA214" s="17">
        <v>0.32120358746928201</v>
      </c>
      <c r="AB214" s="17">
        <v>0.26549257453334302</v>
      </c>
      <c r="AC214" s="17">
        <v>0.31996707577969502</v>
      </c>
      <c r="AD214" s="17">
        <v>0.25848396993613798</v>
      </c>
      <c r="AE214" s="17"/>
      <c r="AF214" s="17">
        <v>0.31353278835059001</v>
      </c>
      <c r="AG214" s="17">
        <v>0.288683946871166</v>
      </c>
      <c r="AH214" s="17">
        <v>0.35906656608399601</v>
      </c>
      <c r="AI214" s="17">
        <v>0.25649120227361399</v>
      </c>
      <c r="AJ214" s="17"/>
      <c r="AK214" s="17">
        <v>0.209075104545353</v>
      </c>
      <c r="AL214" s="17">
        <v>0.245210508271828</v>
      </c>
      <c r="AM214" s="17"/>
      <c r="AN214" s="17">
        <v>0.23955174039312499</v>
      </c>
      <c r="AO214" s="17">
        <v>0.33473343533500199</v>
      </c>
      <c r="AP214" s="17">
        <v>0.29898193250340999</v>
      </c>
      <c r="AQ214" s="17">
        <v>0.336736948225484</v>
      </c>
      <c r="AR214" s="17">
        <v>0.32199988074760399</v>
      </c>
      <c r="AS214" s="17">
        <v>0.32721779365312897</v>
      </c>
      <c r="AT214" s="17"/>
      <c r="AU214" s="17">
        <v>0.33917757020026501</v>
      </c>
      <c r="AV214" s="17">
        <v>0.25560491042327099</v>
      </c>
      <c r="AW214" s="17"/>
      <c r="AX214" s="17">
        <v>0.33995594915681498</v>
      </c>
      <c r="AY214" s="17">
        <v>0.29566584694952103</v>
      </c>
      <c r="AZ214" s="17"/>
      <c r="BA214" s="17">
        <v>0.326630661237299</v>
      </c>
      <c r="BB214" s="17">
        <v>0.18901104193628199</v>
      </c>
      <c r="BC214" s="17"/>
      <c r="BD214" s="17">
        <v>0.35224521115503199</v>
      </c>
      <c r="BE214" s="17"/>
      <c r="BF214" s="17">
        <v>0.37974810270158699</v>
      </c>
      <c r="BG214" s="17"/>
      <c r="BH214" s="17">
        <v>0.28140661168853398</v>
      </c>
      <c r="BI214" s="17"/>
      <c r="BJ214" s="17">
        <v>0.35708532245633301</v>
      </c>
      <c r="BK214" s="17"/>
      <c r="BL214" s="17">
        <v>0.32403409348844903</v>
      </c>
      <c r="BM214" s="17">
        <v>0.306829499856064</v>
      </c>
      <c r="BN214" s="17">
        <v>0.38856124076729998</v>
      </c>
      <c r="BO214" s="17">
        <v>0.20028484073385</v>
      </c>
      <c r="BP214" s="17"/>
      <c r="BQ214" s="17">
        <v>0.20745264967472701</v>
      </c>
      <c r="BR214" s="17">
        <v>0.40885363352434201</v>
      </c>
      <c r="BS214" s="17">
        <v>0.57982536288575004</v>
      </c>
      <c r="BT214" s="17">
        <v>0.23079938236344399</v>
      </c>
      <c r="BU214" s="17">
        <v>0.17773157216897101</v>
      </c>
      <c r="BV214" s="17">
        <v>0.27499749121950701</v>
      </c>
      <c r="BW214" s="17"/>
      <c r="BX214" s="17">
        <v>0.14616977681865001</v>
      </c>
      <c r="BY214" s="17">
        <v>0.33260165196849101</v>
      </c>
      <c r="BZ214" s="17">
        <v>0.59165690319880304</v>
      </c>
      <c r="CA214" s="17">
        <v>0.218350135812588</v>
      </c>
      <c r="CB214" s="17">
        <v>0.13922166353287399</v>
      </c>
      <c r="CC214" s="17">
        <v>0.31227662801244199</v>
      </c>
    </row>
    <row r="215" spans="2:81" x14ac:dyDescent="0.35">
      <c r="B215" t="s">
        <v>58</v>
      </c>
      <c r="C215" s="17">
        <v>0.33436739016343298</v>
      </c>
      <c r="D215" s="17">
        <v>0.333368462417727</v>
      </c>
      <c r="E215" s="17">
        <v>0.33547159130981402</v>
      </c>
      <c r="F215" s="17"/>
      <c r="G215" s="17">
        <v>0.31582639981841298</v>
      </c>
      <c r="H215" s="17">
        <v>0.32615447731468999</v>
      </c>
      <c r="I215" s="17">
        <v>0.31936555883822598</v>
      </c>
      <c r="J215" s="17">
        <v>0.37233901916328999</v>
      </c>
      <c r="K215" s="17">
        <v>0.33804147436575899</v>
      </c>
      <c r="L215" s="17">
        <v>0.33228389126430102</v>
      </c>
      <c r="M215" s="17"/>
      <c r="N215" s="17">
        <v>0.33447952945610199</v>
      </c>
      <c r="O215" s="17">
        <v>0.34137840354678201</v>
      </c>
      <c r="P215" s="17">
        <v>0.32235246581666099</v>
      </c>
      <c r="Q215" s="17">
        <v>0.33799644262186002</v>
      </c>
      <c r="R215" s="17"/>
      <c r="S215" s="17">
        <v>0.29870936281162902</v>
      </c>
      <c r="T215" s="17">
        <v>0.37058597432509599</v>
      </c>
      <c r="U215" s="17">
        <v>0.33519003808219799</v>
      </c>
      <c r="V215" s="17">
        <v>0.32128037642917301</v>
      </c>
      <c r="W215" s="17">
        <v>0.32499455284991102</v>
      </c>
      <c r="X215" s="17">
        <v>0.33754172338741001</v>
      </c>
      <c r="Y215" s="17">
        <v>0.29659088697547697</v>
      </c>
      <c r="Z215" s="17">
        <v>0.30569981460090301</v>
      </c>
      <c r="AA215" s="17">
        <v>0.347735592364665</v>
      </c>
      <c r="AB215" s="17">
        <v>0.36646990393603901</v>
      </c>
      <c r="AC215" s="17">
        <v>0.39529445555777598</v>
      </c>
      <c r="AD215" s="17">
        <v>0.28532812207020097</v>
      </c>
      <c r="AE215" s="17"/>
      <c r="AF215" s="17">
        <v>0.33410630546189202</v>
      </c>
      <c r="AG215" s="17">
        <v>0.35318193330970199</v>
      </c>
      <c r="AH215" s="17">
        <v>0.37825546532867099</v>
      </c>
      <c r="AI215" s="17">
        <v>0.27432124617278603</v>
      </c>
      <c r="AJ215" s="17"/>
      <c r="AK215" s="17">
        <v>0.31336228786252901</v>
      </c>
      <c r="AL215" s="17">
        <v>0.377651932905475</v>
      </c>
      <c r="AM215" s="17"/>
      <c r="AN215" s="17">
        <v>0.29568923315913198</v>
      </c>
      <c r="AO215" s="17">
        <v>0.33636225840618</v>
      </c>
      <c r="AP215" s="17">
        <v>0.34388704743672799</v>
      </c>
      <c r="AQ215" s="17">
        <v>0.34714235657894699</v>
      </c>
      <c r="AR215" s="17">
        <v>0.36724971401029799</v>
      </c>
      <c r="AS215" s="17">
        <v>0.37518699817641299</v>
      </c>
      <c r="AT215" s="17"/>
      <c r="AU215" s="17">
        <v>0.33710221701288001</v>
      </c>
      <c r="AV215" s="17">
        <v>0.33295989502583601</v>
      </c>
      <c r="AW215" s="17"/>
      <c r="AX215" s="17">
        <v>0.33088332403738402</v>
      </c>
      <c r="AY215" s="17">
        <v>0.33520346495411601</v>
      </c>
      <c r="AZ215" s="17"/>
      <c r="BA215" s="17">
        <v>0.33453597119802603</v>
      </c>
      <c r="BB215" s="17">
        <v>0.332302885903833</v>
      </c>
      <c r="BC215" s="17"/>
      <c r="BD215" s="17">
        <v>0.33081321518662599</v>
      </c>
      <c r="BE215" s="17"/>
      <c r="BF215" s="17">
        <v>0.33711561339636498</v>
      </c>
      <c r="BG215" s="17"/>
      <c r="BH215" s="17">
        <v>0.36388683263840899</v>
      </c>
      <c r="BI215" s="17"/>
      <c r="BJ215" s="17">
        <v>0.37001212634396602</v>
      </c>
      <c r="BK215" s="17"/>
      <c r="BL215" s="17">
        <v>0.268130169046773</v>
      </c>
      <c r="BM215" s="17">
        <v>0.34408502213997799</v>
      </c>
      <c r="BN215" s="17">
        <v>0.35529422316877202</v>
      </c>
      <c r="BO215" s="17">
        <v>0.343458781792229</v>
      </c>
      <c r="BP215" s="17"/>
      <c r="BQ215" s="17">
        <v>0.32363207754875001</v>
      </c>
      <c r="BR215" s="17">
        <v>0.36044466355516802</v>
      </c>
      <c r="BS215" s="17">
        <v>0.28359003506466601</v>
      </c>
      <c r="BT215" s="17">
        <v>0.33633885287432702</v>
      </c>
      <c r="BU215" s="17">
        <v>0.33151705433011502</v>
      </c>
      <c r="BV215" s="17">
        <v>0.369938059084852</v>
      </c>
      <c r="BW215" s="17"/>
      <c r="BX215" s="17">
        <v>0.31370510040809102</v>
      </c>
      <c r="BY215" s="17">
        <v>0.38665691873441799</v>
      </c>
      <c r="BZ215" s="17">
        <v>0.28127419747020899</v>
      </c>
      <c r="CA215" s="17">
        <v>0.32597865648526297</v>
      </c>
      <c r="CB215" s="17">
        <v>0.27170219285305403</v>
      </c>
      <c r="CC215" s="17">
        <v>0.35986104889633402</v>
      </c>
    </row>
    <row r="216" spans="2:81" x14ac:dyDescent="0.35">
      <c r="B216" t="s">
        <v>59</v>
      </c>
      <c r="C216" s="17">
        <v>0.17813007837898701</v>
      </c>
      <c r="D216" s="17">
        <v>0.16308286648591799</v>
      </c>
      <c r="E216" s="17">
        <v>0.19370094922366601</v>
      </c>
      <c r="F216" s="17"/>
      <c r="G216" s="17">
        <v>0.198610463536843</v>
      </c>
      <c r="H216" s="17">
        <v>0.19496684211720899</v>
      </c>
      <c r="I216" s="17">
        <v>0.176866465118074</v>
      </c>
      <c r="J216" s="17">
        <v>0.191944354269767</v>
      </c>
      <c r="K216" s="17">
        <v>0.17063342406034299</v>
      </c>
      <c r="L216" s="17">
        <v>0.14569102571513301</v>
      </c>
      <c r="M216" s="17"/>
      <c r="N216" s="17">
        <v>0.22097725684981701</v>
      </c>
      <c r="O216" s="17">
        <v>0.18572692952530601</v>
      </c>
      <c r="P216" s="17">
        <v>0.142148270298674</v>
      </c>
      <c r="Q216" s="17">
        <v>0.15421367722392901</v>
      </c>
      <c r="R216" s="17"/>
      <c r="S216" s="17">
        <v>0.179377553196437</v>
      </c>
      <c r="T216" s="17">
        <v>0.168206634368992</v>
      </c>
      <c r="U216" s="17">
        <v>0.16480476038049699</v>
      </c>
      <c r="V216" s="17">
        <v>0.19339278117571701</v>
      </c>
      <c r="W216" s="17">
        <v>0.20061816963826601</v>
      </c>
      <c r="X216" s="17">
        <v>0.18407842452235401</v>
      </c>
      <c r="Y216" s="17">
        <v>0.17531643167382799</v>
      </c>
      <c r="Z216" s="17">
        <v>0.13045899899416699</v>
      </c>
      <c r="AA216" s="17">
        <v>0.156338781741126</v>
      </c>
      <c r="AB216" s="17">
        <v>0.20053168671541199</v>
      </c>
      <c r="AC216" s="17">
        <v>0.16347204077119501</v>
      </c>
      <c r="AD216" s="17">
        <v>0.242937149767536</v>
      </c>
      <c r="AE216" s="17"/>
      <c r="AF216" s="17">
        <v>0.17300377780778001</v>
      </c>
      <c r="AG216" s="17">
        <v>0.18243615911067501</v>
      </c>
      <c r="AH216" s="17">
        <v>0.12288405365713399</v>
      </c>
      <c r="AI216" s="17">
        <v>0.263593169868934</v>
      </c>
      <c r="AJ216" s="17"/>
      <c r="AK216" s="17">
        <v>0.22690390345094</v>
      </c>
      <c r="AL216" s="17">
        <v>0.183681437202456</v>
      </c>
      <c r="AM216" s="17"/>
      <c r="AN216" s="17">
        <v>0.17665057423306399</v>
      </c>
      <c r="AO216" s="17">
        <v>0.16779702900043</v>
      </c>
      <c r="AP216" s="17">
        <v>0.191023603147011</v>
      </c>
      <c r="AQ216" s="17">
        <v>0.18589609318238801</v>
      </c>
      <c r="AR216" s="17">
        <v>0.17618051833885101</v>
      </c>
      <c r="AS216" s="17">
        <v>0.18580197277784899</v>
      </c>
      <c r="AT216" s="17"/>
      <c r="AU216" s="17">
        <v>0.15729819237374701</v>
      </c>
      <c r="AV216" s="17">
        <v>0.20499325046651101</v>
      </c>
      <c r="AW216" s="17"/>
      <c r="AX216" s="17">
        <v>0.16158773344253</v>
      </c>
      <c r="AY216" s="17">
        <v>0.18209976123797</v>
      </c>
      <c r="AZ216" s="17"/>
      <c r="BA216" s="17">
        <v>0.17712649412963699</v>
      </c>
      <c r="BB216" s="17">
        <v>0.179399057017257</v>
      </c>
      <c r="BC216" s="17"/>
      <c r="BD216" s="17">
        <v>0.156596798075674</v>
      </c>
      <c r="BE216" s="17"/>
      <c r="BF216" s="17">
        <v>0.13885170877866601</v>
      </c>
      <c r="BG216" s="17"/>
      <c r="BH216" s="17">
        <v>0.17841536695805399</v>
      </c>
      <c r="BI216" s="17"/>
      <c r="BJ216" s="17">
        <v>0.14345580938143401</v>
      </c>
      <c r="BK216" s="17"/>
      <c r="BL216" s="17">
        <v>0.199201347087339</v>
      </c>
      <c r="BM216" s="17">
        <v>0.139677186830756</v>
      </c>
      <c r="BN216" s="17">
        <v>0.15068709874544101</v>
      </c>
      <c r="BO216" s="17">
        <v>0.23265463665014499</v>
      </c>
      <c r="BP216" s="17"/>
      <c r="BQ216" s="17">
        <v>0.21470568706370299</v>
      </c>
      <c r="BR216" s="17">
        <v>0.113697632197161</v>
      </c>
      <c r="BS216" s="17">
        <v>6.8570896895211397E-2</v>
      </c>
      <c r="BT216" s="17">
        <v>0.21271291502848699</v>
      </c>
      <c r="BU216" s="17">
        <v>0.23699838759160899</v>
      </c>
      <c r="BV216" s="17">
        <v>0.20986191579159599</v>
      </c>
      <c r="BW216" s="17"/>
      <c r="BX216" s="17">
        <v>0.2453419278691</v>
      </c>
      <c r="BY216" s="17">
        <v>0.12927428212328401</v>
      </c>
      <c r="BZ216" s="17">
        <v>6.6436488261275406E-2</v>
      </c>
      <c r="CA216" s="17">
        <v>0.20848553716104801</v>
      </c>
      <c r="CB216" s="17">
        <v>0.24282339324466601</v>
      </c>
      <c r="CC216" s="17">
        <v>0.22095889048369899</v>
      </c>
    </row>
    <row r="217" spans="2:81" x14ac:dyDescent="0.35">
      <c r="B217" t="s">
        <v>102</v>
      </c>
      <c r="C217" s="17">
        <v>0.13464262922012901</v>
      </c>
      <c r="D217" s="17">
        <v>0.134254732468476</v>
      </c>
      <c r="E217" s="17">
        <v>0.134766351896459</v>
      </c>
      <c r="F217" s="17"/>
      <c r="G217" s="17">
        <v>0.25048029419044898</v>
      </c>
      <c r="H217" s="17">
        <v>0.17686352652512799</v>
      </c>
      <c r="I217" s="17">
        <v>0.15426296001124601</v>
      </c>
      <c r="J217" s="17">
        <v>0.105833333582662</v>
      </c>
      <c r="K217" s="17">
        <v>8.0336205621435203E-2</v>
      </c>
      <c r="L217" s="17">
        <v>6.7275156877210196E-2</v>
      </c>
      <c r="M217" s="17"/>
      <c r="N217" s="17">
        <v>0.16936323424178101</v>
      </c>
      <c r="O217" s="17">
        <v>0.151399767395822</v>
      </c>
      <c r="P217" s="17">
        <v>0.114589284194505</v>
      </c>
      <c r="Q217" s="17">
        <v>9.6501869770383705E-2</v>
      </c>
      <c r="R217" s="17"/>
      <c r="S217" s="17">
        <v>0.19482498749025801</v>
      </c>
      <c r="T217" s="17">
        <v>0.13377060727477399</v>
      </c>
      <c r="U217" s="17">
        <v>0.13105572254961201</v>
      </c>
      <c r="V217" s="17">
        <v>0.113458376127821</v>
      </c>
      <c r="W217" s="17">
        <v>0.11236685434817301</v>
      </c>
      <c r="X217" s="17">
        <v>0.14433981436628099</v>
      </c>
      <c r="Y217" s="17">
        <v>0.131274843940826</v>
      </c>
      <c r="Z217" s="17">
        <v>0.14224875302280901</v>
      </c>
      <c r="AA217" s="17">
        <v>0.12090745450479699</v>
      </c>
      <c r="AB217" s="17">
        <v>0.112227431255203</v>
      </c>
      <c r="AC217" s="17">
        <v>6.8450106666473901E-2</v>
      </c>
      <c r="AD217" s="17">
        <v>0.18036412929944801</v>
      </c>
      <c r="AE217" s="17"/>
      <c r="AF217" s="17">
        <v>0.13349619439332899</v>
      </c>
      <c r="AG217" s="17">
        <v>0.11128463110909299</v>
      </c>
      <c r="AH217" s="17">
        <v>8.1764826390149106E-2</v>
      </c>
      <c r="AI217" s="17">
        <v>0.172865811937228</v>
      </c>
      <c r="AJ217" s="17"/>
      <c r="AK217" s="17">
        <v>0.18989602858472401</v>
      </c>
      <c r="AL217" s="17">
        <v>0.14454522167723699</v>
      </c>
      <c r="AM217" s="17"/>
      <c r="AN217" s="17">
        <v>0.19995683062473699</v>
      </c>
      <c r="AO217" s="17">
        <v>0.120377154016881</v>
      </c>
      <c r="AP217" s="17">
        <v>0.135884387146191</v>
      </c>
      <c r="AQ217" s="17">
        <v>0.10814026603140001</v>
      </c>
      <c r="AR217" s="17">
        <v>9.4695612811800098E-2</v>
      </c>
      <c r="AS217" s="17">
        <v>5.9070382523774598E-2</v>
      </c>
      <c r="AT217" s="17"/>
      <c r="AU217" s="17">
        <v>0.117258017016571</v>
      </c>
      <c r="AV217" s="17">
        <v>0.15882139796612199</v>
      </c>
      <c r="AW217" s="17"/>
      <c r="AX217" s="17">
        <v>0.109255787415272</v>
      </c>
      <c r="AY217" s="17">
        <v>0.14073473473138401</v>
      </c>
      <c r="AZ217" s="17"/>
      <c r="BA217" s="17">
        <v>0.119774898183409</v>
      </c>
      <c r="BB217" s="17">
        <v>0.21488149624959099</v>
      </c>
      <c r="BC217" s="17"/>
      <c r="BD217" s="17">
        <v>0.109961979985884</v>
      </c>
      <c r="BE217" s="17"/>
      <c r="BF217" s="17">
        <v>9.9011115247101697E-2</v>
      </c>
      <c r="BG217" s="17"/>
      <c r="BH217" s="17">
        <v>0.111675764297495</v>
      </c>
      <c r="BI217" s="17"/>
      <c r="BJ217" s="17">
        <v>6.1269016791774399E-2</v>
      </c>
      <c r="BK217" s="17"/>
      <c r="BL217" s="17">
        <v>0.15370931711747601</v>
      </c>
      <c r="BM217" s="17">
        <v>0.13051828147415401</v>
      </c>
      <c r="BN217" s="17">
        <v>8.1215268190354697E-2</v>
      </c>
      <c r="BO217" s="17">
        <v>0.18345282955914899</v>
      </c>
      <c r="BP217" s="17"/>
      <c r="BQ217" s="17">
        <v>0.18615539772670001</v>
      </c>
      <c r="BR217" s="17">
        <v>8.2011224287848003E-2</v>
      </c>
      <c r="BS217" s="17">
        <v>5.3165548089934303E-2</v>
      </c>
      <c r="BT217" s="17">
        <v>0.15968572605440001</v>
      </c>
      <c r="BU217" s="17">
        <v>0.17381607079872799</v>
      </c>
      <c r="BV217" s="17">
        <v>0.1183639736565</v>
      </c>
      <c r="BW217" s="17"/>
      <c r="BX217" s="17">
        <v>0.214523242001605</v>
      </c>
      <c r="BY217" s="17">
        <v>0.110206071493232</v>
      </c>
      <c r="BZ217" s="17">
        <v>4.9139251372073797E-2</v>
      </c>
      <c r="CA217" s="17">
        <v>0.181320041377842</v>
      </c>
      <c r="CB217" s="17">
        <v>0.22774072449101701</v>
      </c>
      <c r="CC217" s="17">
        <v>9.6934081767688293E-2</v>
      </c>
    </row>
    <row r="218" spans="2:81" x14ac:dyDescent="0.35">
      <c r="B218" t="s">
        <v>103</v>
      </c>
      <c r="C218" s="17">
        <v>4.8622613141483501E-2</v>
      </c>
      <c r="D218" s="17">
        <v>5.7805922022581599E-2</v>
      </c>
      <c r="E218" s="17">
        <v>3.8333298116422998E-2</v>
      </c>
      <c r="F218" s="17"/>
      <c r="G218" s="17">
        <v>9.2243062804298503E-2</v>
      </c>
      <c r="H218" s="17">
        <v>7.4572935114482403E-2</v>
      </c>
      <c r="I218" s="17">
        <v>5.8595637064178203E-2</v>
      </c>
      <c r="J218" s="17">
        <v>2.9742063792381802E-2</v>
      </c>
      <c r="K218" s="17">
        <v>2.94111679527258E-2</v>
      </c>
      <c r="L218" s="17">
        <v>1.86596984729871E-2</v>
      </c>
      <c r="M218" s="17"/>
      <c r="N218" s="17">
        <v>6.8038399059733801E-2</v>
      </c>
      <c r="O218" s="17">
        <v>3.3869216182989298E-2</v>
      </c>
      <c r="P218" s="17">
        <v>4.2801978915326201E-2</v>
      </c>
      <c r="Q218" s="17">
        <v>4.8919006126909699E-2</v>
      </c>
      <c r="R218" s="17"/>
      <c r="S218" s="17">
        <v>9.3057038595287106E-2</v>
      </c>
      <c r="T218" s="17">
        <v>2.4414502280917599E-2</v>
      </c>
      <c r="U218" s="17">
        <v>4.8128776771709701E-2</v>
      </c>
      <c r="V218" s="17">
        <v>3.7993161086650601E-2</v>
      </c>
      <c r="W218" s="17">
        <v>4.7838102149860798E-2</v>
      </c>
      <c r="X218" s="17">
        <v>3.19431299508409E-2</v>
      </c>
      <c r="Y218" s="17">
        <v>3.7612741629920399E-2</v>
      </c>
      <c r="Z218" s="17">
        <v>3.49238126209108E-2</v>
      </c>
      <c r="AA218" s="17">
        <v>5.3814583920130402E-2</v>
      </c>
      <c r="AB218" s="17">
        <v>5.5278403560002298E-2</v>
      </c>
      <c r="AC218" s="17">
        <v>5.28163212248609E-2</v>
      </c>
      <c r="AD218" s="17">
        <v>3.2886628926677798E-2</v>
      </c>
      <c r="AE218" s="17"/>
      <c r="AF218" s="17">
        <v>4.5860933986408801E-2</v>
      </c>
      <c r="AG218" s="17">
        <v>6.4413329599363106E-2</v>
      </c>
      <c r="AH218" s="17">
        <v>5.8029088540050802E-2</v>
      </c>
      <c r="AI218" s="17">
        <v>3.2728569747438603E-2</v>
      </c>
      <c r="AJ218" s="17"/>
      <c r="AK218" s="17">
        <v>6.0762675556453601E-2</v>
      </c>
      <c r="AL218" s="17">
        <v>4.8910899943003197E-2</v>
      </c>
      <c r="AM218" s="17"/>
      <c r="AN218" s="17">
        <v>8.8151621589941206E-2</v>
      </c>
      <c r="AO218" s="17">
        <v>4.0730123241506898E-2</v>
      </c>
      <c r="AP218" s="17">
        <v>3.02230297666609E-2</v>
      </c>
      <c r="AQ218" s="17">
        <v>2.2084335981782499E-2</v>
      </c>
      <c r="AR218" s="17">
        <v>3.9874274091446497E-2</v>
      </c>
      <c r="AS218" s="17">
        <v>5.2722852868834998E-2</v>
      </c>
      <c r="AT218" s="17"/>
      <c r="AU218" s="17">
        <v>4.9164003396536503E-2</v>
      </c>
      <c r="AV218" s="17">
        <v>4.7620546118259499E-2</v>
      </c>
      <c r="AW218" s="17"/>
      <c r="AX218" s="17">
        <v>5.8317205947998899E-2</v>
      </c>
      <c r="AY218" s="17">
        <v>4.6296192127009902E-2</v>
      </c>
      <c r="AZ218" s="17"/>
      <c r="BA218" s="17">
        <v>4.1931975251629901E-2</v>
      </c>
      <c r="BB218" s="17">
        <v>8.4405518893037504E-2</v>
      </c>
      <c r="BC218" s="17"/>
      <c r="BD218" s="17">
        <v>5.0382795596783499E-2</v>
      </c>
      <c r="BE218" s="17"/>
      <c r="BF218" s="17">
        <v>4.5273459876280897E-2</v>
      </c>
      <c r="BG218" s="17"/>
      <c r="BH218" s="17">
        <v>6.4615424417508005E-2</v>
      </c>
      <c r="BI218" s="17"/>
      <c r="BJ218" s="17">
        <v>6.8177725026493205E-2</v>
      </c>
      <c r="BK218" s="17"/>
      <c r="BL218" s="17">
        <v>5.4925073259963597E-2</v>
      </c>
      <c r="BM218" s="17">
        <v>7.8890009699047997E-2</v>
      </c>
      <c r="BN218" s="17">
        <v>2.42421691281321E-2</v>
      </c>
      <c r="BO218" s="17">
        <v>4.0148911264627503E-2</v>
      </c>
      <c r="BP218" s="17"/>
      <c r="BQ218" s="17">
        <v>6.8054187986119702E-2</v>
      </c>
      <c r="BR218" s="17">
        <v>3.4992846435481402E-2</v>
      </c>
      <c r="BS218" s="17">
        <v>1.4848157064438899E-2</v>
      </c>
      <c r="BT218" s="17">
        <v>6.0463123679342597E-2</v>
      </c>
      <c r="BU218" s="17">
        <v>7.9936915110575907E-2</v>
      </c>
      <c r="BV218" s="17">
        <v>2.6838560247546099E-2</v>
      </c>
      <c r="BW218" s="17"/>
      <c r="BX218" s="17">
        <v>8.0259952902553694E-2</v>
      </c>
      <c r="BY218" s="17">
        <v>4.1261075680574799E-2</v>
      </c>
      <c r="BZ218" s="17">
        <v>1.1493159697638901E-2</v>
      </c>
      <c r="CA218" s="17">
        <v>6.5865629163258901E-2</v>
      </c>
      <c r="CB218" s="17">
        <v>0.11851202587838899</v>
      </c>
      <c r="CC218" s="17">
        <v>9.9693508398368495E-3</v>
      </c>
    </row>
    <row r="219" spans="2:81" x14ac:dyDescent="0.35">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row>
    <row r="220" spans="2:81" x14ac:dyDescent="0.35">
      <c r="B220" s="6" t="s">
        <v>148</v>
      </c>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row>
    <row r="221" spans="2:81" x14ac:dyDescent="0.35">
      <c r="B221" s="24"/>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row>
    <row r="222" spans="2:81" x14ac:dyDescent="0.35">
      <c r="B222" t="s">
        <v>57</v>
      </c>
      <c r="C222" s="17">
        <v>0.16395738408268901</v>
      </c>
      <c r="D222" s="17">
        <v>0.15756345735014701</v>
      </c>
      <c r="E222" s="17">
        <v>0.16843394726104</v>
      </c>
      <c r="F222" s="17"/>
      <c r="G222" s="17">
        <v>0.122750842373515</v>
      </c>
      <c r="H222" s="17">
        <v>0.17038828966001501</v>
      </c>
      <c r="I222" s="17">
        <v>0.148717792650396</v>
      </c>
      <c r="J222" s="17">
        <v>0.144106687476767</v>
      </c>
      <c r="K222" s="17">
        <v>0.181496433388037</v>
      </c>
      <c r="L222" s="17">
        <v>0.20281352651607601</v>
      </c>
      <c r="M222" s="17"/>
      <c r="N222" s="17">
        <v>0.12814811412032301</v>
      </c>
      <c r="O222" s="17">
        <v>0.131728198772361</v>
      </c>
      <c r="P222" s="17">
        <v>0.205498837181917</v>
      </c>
      <c r="Q222" s="17">
        <v>0.19828340601792399</v>
      </c>
      <c r="R222" s="17"/>
      <c r="S222" s="17">
        <v>0.120661168943424</v>
      </c>
      <c r="T222" s="17">
        <v>0.15650438405855499</v>
      </c>
      <c r="U222" s="17">
        <v>0.16755577306106201</v>
      </c>
      <c r="V222" s="17">
        <v>0.1950098639767</v>
      </c>
      <c r="W222" s="17">
        <v>0.15221370460855199</v>
      </c>
      <c r="X222" s="17">
        <v>0.16739355264435299</v>
      </c>
      <c r="Y222" s="17">
        <v>0.20368833368453301</v>
      </c>
      <c r="Z222" s="17">
        <v>0.197910709758498</v>
      </c>
      <c r="AA222" s="17">
        <v>0.17912401413228499</v>
      </c>
      <c r="AB222" s="17">
        <v>0.13524705723251201</v>
      </c>
      <c r="AC222" s="17">
        <v>0.16165696680833599</v>
      </c>
      <c r="AD222" s="17">
        <v>0.19574894787295799</v>
      </c>
      <c r="AE222" s="17"/>
      <c r="AF222" s="17">
        <v>0.166532798129681</v>
      </c>
      <c r="AG222" s="17">
        <v>0.138405360851756</v>
      </c>
      <c r="AH222" s="17">
        <v>0.16830979734166099</v>
      </c>
      <c r="AI222" s="17">
        <v>0.23010741933096501</v>
      </c>
      <c r="AJ222" s="17"/>
      <c r="AK222" s="17">
        <v>0.13573574101695901</v>
      </c>
      <c r="AL222" s="17">
        <v>0.15180386263873499</v>
      </c>
      <c r="AM222" s="17"/>
      <c r="AN222" s="17">
        <v>0.16407303699546</v>
      </c>
      <c r="AO222" s="17">
        <v>0.15421097283012999</v>
      </c>
      <c r="AP222" s="17">
        <v>0.13721364892926899</v>
      </c>
      <c r="AQ222" s="17">
        <v>0.182901690196349</v>
      </c>
      <c r="AR222" s="17">
        <v>0.18506532078926699</v>
      </c>
      <c r="AS222" s="17">
        <v>0.168525945252851</v>
      </c>
      <c r="AT222" s="17"/>
      <c r="AU222" s="17">
        <v>0.17926563261066</v>
      </c>
      <c r="AV222" s="17">
        <v>0.14243201994924101</v>
      </c>
      <c r="AW222" s="17"/>
      <c r="AX222" s="17">
        <v>0.22042913679263501</v>
      </c>
      <c r="AY222" s="17">
        <v>0.150405801788249</v>
      </c>
      <c r="AZ222" s="17"/>
      <c r="BA222" s="17">
        <v>0.16666522011004201</v>
      </c>
      <c r="BB222" s="17">
        <v>0.147922726743837</v>
      </c>
      <c r="BC222" s="17"/>
      <c r="BD222" s="17">
        <v>0.177553926595789</v>
      </c>
      <c r="BE222" s="17"/>
      <c r="BF222" s="17">
        <v>0.193969000095574</v>
      </c>
      <c r="BG222" s="17"/>
      <c r="BH222" s="17">
        <v>0.15613554686828199</v>
      </c>
      <c r="BI222" s="17"/>
      <c r="BJ222" s="17">
        <v>0.175172478902554</v>
      </c>
      <c r="BK222" s="17"/>
      <c r="BL222" s="17">
        <v>0.19897641529212501</v>
      </c>
      <c r="BM222" s="17">
        <v>0.167623326389816</v>
      </c>
      <c r="BN222" s="17">
        <v>0.18123005286409299</v>
      </c>
      <c r="BO222" s="17">
        <v>0.12037877491761401</v>
      </c>
      <c r="BP222" s="17"/>
      <c r="BQ222" s="17">
        <v>0.12968935576535601</v>
      </c>
      <c r="BR222" s="17">
        <v>0.15791161488825201</v>
      </c>
      <c r="BS222" s="17">
        <v>0.27540717282139499</v>
      </c>
      <c r="BT222" s="17">
        <v>0.139569576634759</v>
      </c>
      <c r="BU222" s="17">
        <v>0.14364769350581399</v>
      </c>
      <c r="BV222" s="17">
        <v>0.167251026904607</v>
      </c>
      <c r="BW222" s="17"/>
      <c r="BX222" s="17">
        <v>0.107911451491518</v>
      </c>
      <c r="BY222" s="17">
        <v>0.14145560161319201</v>
      </c>
      <c r="BZ222" s="17">
        <v>0.24721351053285601</v>
      </c>
      <c r="CA222" s="17">
        <v>0.15228773559158601</v>
      </c>
      <c r="CB222" s="17">
        <v>0.16101131169806099</v>
      </c>
      <c r="CC222" s="17">
        <v>0.197274089797221</v>
      </c>
    </row>
    <row r="223" spans="2:81" x14ac:dyDescent="0.35">
      <c r="B223" t="s">
        <v>58</v>
      </c>
      <c r="C223" s="17">
        <v>0.356263242376196</v>
      </c>
      <c r="D223" s="17">
        <v>0.32843313769718602</v>
      </c>
      <c r="E223" s="17">
        <v>0.38375230351880202</v>
      </c>
      <c r="F223" s="17"/>
      <c r="G223" s="17">
        <v>0.34312732803381901</v>
      </c>
      <c r="H223" s="17">
        <v>0.30737087692411103</v>
      </c>
      <c r="I223" s="17">
        <v>0.38771247917540502</v>
      </c>
      <c r="J223" s="17">
        <v>0.36766168516012199</v>
      </c>
      <c r="K223" s="17">
        <v>0.38428811654399098</v>
      </c>
      <c r="L223" s="17">
        <v>0.35110608952130101</v>
      </c>
      <c r="M223" s="17"/>
      <c r="N223" s="17">
        <v>0.32495707624506998</v>
      </c>
      <c r="O223" s="17">
        <v>0.39464907607664701</v>
      </c>
      <c r="P223" s="17">
        <v>0.347970888006645</v>
      </c>
      <c r="Q223" s="17">
        <v>0.35727795882275798</v>
      </c>
      <c r="R223" s="17"/>
      <c r="S223" s="17">
        <v>0.30362757521935702</v>
      </c>
      <c r="T223" s="17">
        <v>0.35912717993665699</v>
      </c>
      <c r="U223" s="17">
        <v>0.34428841328781101</v>
      </c>
      <c r="V223" s="17">
        <v>0.31689240742965102</v>
      </c>
      <c r="W223" s="17">
        <v>0.35962499253649799</v>
      </c>
      <c r="X223" s="17">
        <v>0.35689939279400501</v>
      </c>
      <c r="Y223" s="17">
        <v>0.368647018403083</v>
      </c>
      <c r="Z223" s="17">
        <v>0.36853682247776298</v>
      </c>
      <c r="AA223" s="17">
        <v>0.38222086638356201</v>
      </c>
      <c r="AB223" s="17">
        <v>0.39697839534124102</v>
      </c>
      <c r="AC223" s="17">
        <v>0.37089715970875797</v>
      </c>
      <c r="AD223" s="17">
        <v>0.43866552656405899</v>
      </c>
      <c r="AE223" s="17"/>
      <c r="AF223" s="17">
        <v>0.352984517736598</v>
      </c>
      <c r="AG223" s="17">
        <v>0.39599447103212798</v>
      </c>
      <c r="AH223" s="17">
        <v>0.41061593210590402</v>
      </c>
      <c r="AI223" s="17">
        <v>0.43894172383978902</v>
      </c>
      <c r="AJ223" s="17"/>
      <c r="AK223" s="17">
        <v>0.27953787268373798</v>
      </c>
      <c r="AL223" s="17">
        <v>0.33413531299614202</v>
      </c>
      <c r="AM223" s="17"/>
      <c r="AN223" s="17">
        <v>0.310595153011124</v>
      </c>
      <c r="AO223" s="17">
        <v>0.35005650780379699</v>
      </c>
      <c r="AP223" s="17">
        <v>0.36763036204590699</v>
      </c>
      <c r="AQ223" s="17">
        <v>0.38962418536701499</v>
      </c>
      <c r="AR223" s="17">
        <v>0.40412118388687301</v>
      </c>
      <c r="AS223" s="17">
        <v>0.36328270374362098</v>
      </c>
      <c r="AT223" s="17"/>
      <c r="AU223" s="17">
        <v>0.354202987640233</v>
      </c>
      <c r="AV223" s="17">
        <v>0.36120528383780398</v>
      </c>
      <c r="AW223" s="17"/>
      <c r="AX223" s="17">
        <v>0.346572085028231</v>
      </c>
      <c r="AY223" s="17">
        <v>0.35858883898028698</v>
      </c>
      <c r="AZ223" s="17"/>
      <c r="BA223" s="17">
        <v>0.37557248397771997</v>
      </c>
      <c r="BB223" s="17">
        <v>0.25606603768024</v>
      </c>
      <c r="BC223" s="17"/>
      <c r="BD223" s="17">
        <v>0.346345259969073</v>
      </c>
      <c r="BE223" s="17"/>
      <c r="BF223" s="17">
        <v>0.33805922759075202</v>
      </c>
      <c r="BG223" s="17"/>
      <c r="BH223" s="17">
        <v>0.41450705821528699</v>
      </c>
      <c r="BI223" s="17"/>
      <c r="BJ223" s="17">
        <v>0.41194793860524798</v>
      </c>
      <c r="BK223" s="17"/>
      <c r="BL223" s="17">
        <v>0.36808565159086698</v>
      </c>
      <c r="BM223" s="17">
        <v>0.336635026833631</v>
      </c>
      <c r="BN223" s="17">
        <v>0.34892358494139403</v>
      </c>
      <c r="BO223" s="17">
        <v>0.37638835738884902</v>
      </c>
      <c r="BP223" s="17"/>
      <c r="BQ223" s="17">
        <v>0.352322544825942</v>
      </c>
      <c r="BR223" s="17">
        <v>0.34198286319860299</v>
      </c>
      <c r="BS223" s="17">
        <v>0.30832672512002501</v>
      </c>
      <c r="BT223" s="17">
        <v>0.37559524436143199</v>
      </c>
      <c r="BU223" s="17">
        <v>0.39056506594359802</v>
      </c>
      <c r="BV223" s="17">
        <v>0.36840658488957301</v>
      </c>
      <c r="BW223" s="17"/>
      <c r="BX223" s="17">
        <v>0.33711976807731497</v>
      </c>
      <c r="BY223" s="17">
        <v>0.33079174132206302</v>
      </c>
      <c r="BZ223" s="17">
        <v>0.350488534596267</v>
      </c>
      <c r="CA223" s="17">
        <v>0.36431094060533897</v>
      </c>
      <c r="CB223" s="17">
        <v>0.36928308357723399</v>
      </c>
      <c r="CC223" s="17">
        <v>0.34261794618561398</v>
      </c>
    </row>
    <row r="224" spans="2:81" x14ac:dyDescent="0.35">
      <c r="B224" t="s">
        <v>59</v>
      </c>
      <c r="C224" s="17">
        <v>0.23186921096822</v>
      </c>
      <c r="D224" s="17">
        <v>0.22001779835975999</v>
      </c>
      <c r="E224" s="17">
        <v>0.24411830157075101</v>
      </c>
      <c r="F224" s="17"/>
      <c r="G224" s="17">
        <v>0.187971935547535</v>
      </c>
      <c r="H224" s="17">
        <v>0.21449757928635199</v>
      </c>
      <c r="I224" s="17">
        <v>0.20587636656025701</v>
      </c>
      <c r="J224" s="17">
        <v>0.26241675537480003</v>
      </c>
      <c r="K224" s="17">
        <v>0.23277961100094799</v>
      </c>
      <c r="L224" s="17">
        <v>0.27088584119586201</v>
      </c>
      <c r="M224" s="17"/>
      <c r="N224" s="17">
        <v>0.23621045476024299</v>
      </c>
      <c r="O224" s="17">
        <v>0.24597207077793301</v>
      </c>
      <c r="P224" s="17">
        <v>0.221707763368577</v>
      </c>
      <c r="Q224" s="17">
        <v>0.22296807023567999</v>
      </c>
      <c r="R224" s="17"/>
      <c r="S224" s="17">
        <v>0.22590725223054101</v>
      </c>
      <c r="T224" s="17">
        <v>0.25583214974833601</v>
      </c>
      <c r="U224" s="17">
        <v>0.256337945087036</v>
      </c>
      <c r="V224" s="17">
        <v>0.22072433160814101</v>
      </c>
      <c r="W224" s="17">
        <v>0.25342982749455401</v>
      </c>
      <c r="X224" s="17">
        <v>0.25441249371698099</v>
      </c>
      <c r="Y224" s="17">
        <v>0.22576279578967101</v>
      </c>
      <c r="Z224" s="17">
        <v>0.21364847402571099</v>
      </c>
      <c r="AA224" s="17">
        <v>0.20309571013670799</v>
      </c>
      <c r="AB224" s="17">
        <v>0.213829061079157</v>
      </c>
      <c r="AC224" s="17">
        <v>0.24770479055077099</v>
      </c>
      <c r="AD224" s="17">
        <v>0.179904158728906</v>
      </c>
      <c r="AE224" s="17"/>
      <c r="AF224" s="17">
        <v>0.23439262922092399</v>
      </c>
      <c r="AG224" s="17">
        <v>0.204360807733938</v>
      </c>
      <c r="AH224" s="17">
        <v>0.23070525111491899</v>
      </c>
      <c r="AI224" s="17">
        <v>0.16621022672031899</v>
      </c>
      <c r="AJ224" s="17"/>
      <c r="AK224" s="17">
        <v>0.26314036247017902</v>
      </c>
      <c r="AL224" s="17">
        <v>0.23223620363448499</v>
      </c>
      <c r="AM224" s="17"/>
      <c r="AN224" s="17">
        <v>0.203970407949081</v>
      </c>
      <c r="AO224" s="17">
        <v>0.25430266872656498</v>
      </c>
      <c r="AP224" s="17">
        <v>0.26365419521850703</v>
      </c>
      <c r="AQ224" s="17">
        <v>0.21455598773970599</v>
      </c>
      <c r="AR224" s="17">
        <v>0.24104424202176999</v>
      </c>
      <c r="AS224" s="17">
        <v>0.21736859725812099</v>
      </c>
      <c r="AT224" s="17"/>
      <c r="AU224" s="17">
        <v>0.213167397663935</v>
      </c>
      <c r="AV224" s="17">
        <v>0.25506361941502598</v>
      </c>
      <c r="AW224" s="17"/>
      <c r="AX224" s="17">
        <v>0.22480142671293901</v>
      </c>
      <c r="AY224" s="17">
        <v>0.23356527413924899</v>
      </c>
      <c r="AZ224" s="17"/>
      <c r="BA224" s="17">
        <v>0.23741138993277999</v>
      </c>
      <c r="BB224" s="17">
        <v>0.20068524224912701</v>
      </c>
      <c r="BC224" s="17"/>
      <c r="BD224" s="17">
        <v>0.2134467416919</v>
      </c>
      <c r="BE224" s="17"/>
      <c r="BF224" s="17">
        <v>0.20662347221213101</v>
      </c>
      <c r="BG224" s="17"/>
      <c r="BH224" s="17">
        <v>0.174446840760665</v>
      </c>
      <c r="BI224" s="17"/>
      <c r="BJ224" s="17">
        <v>0.237292706105794</v>
      </c>
      <c r="BK224" s="17"/>
      <c r="BL224" s="17">
        <v>0.26136935652320997</v>
      </c>
      <c r="BM224" s="17">
        <v>0.16141247406488399</v>
      </c>
      <c r="BN224" s="17">
        <v>0.24438550571107301</v>
      </c>
      <c r="BO224" s="17">
        <v>0.27103708689976003</v>
      </c>
      <c r="BP224" s="17"/>
      <c r="BQ224" s="17">
        <v>0.23920144926196801</v>
      </c>
      <c r="BR224" s="17">
        <v>0.21598563152644801</v>
      </c>
      <c r="BS224" s="17">
        <v>0.22199226605300701</v>
      </c>
      <c r="BT224" s="17">
        <v>0.25720202848464702</v>
      </c>
      <c r="BU224" s="17">
        <v>0.27141166272533102</v>
      </c>
      <c r="BV224" s="17">
        <v>0.235786873190765</v>
      </c>
      <c r="BW224" s="17"/>
      <c r="BX224" s="17">
        <v>0.206903130853829</v>
      </c>
      <c r="BY224" s="17">
        <v>0.19962553815925299</v>
      </c>
      <c r="BZ224" s="17">
        <v>0.21355975578377101</v>
      </c>
      <c r="CA224" s="17">
        <v>0.25880653313541802</v>
      </c>
      <c r="CB224" s="17">
        <v>0.25750458612610699</v>
      </c>
      <c r="CC224" s="17">
        <v>0.269108302109132</v>
      </c>
    </row>
    <row r="225" spans="2:81" x14ac:dyDescent="0.35">
      <c r="B225" t="s">
        <v>102</v>
      </c>
      <c r="C225" s="17">
        <v>0.18310516370230001</v>
      </c>
      <c r="D225" s="17">
        <v>0.217391369353125</v>
      </c>
      <c r="E225" s="17">
        <v>0.150542449349822</v>
      </c>
      <c r="F225" s="17"/>
      <c r="G225" s="17">
        <v>0.25579252532355101</v>
      </c>
      <c r="H225" s="17">
        <v>0.21587966362366201</v>
      </c>
      <c r="I225" s="17">
        <v>0.19112041866981699</v>
      </c>
      <c r="J225" s="17">
        <v>0.175288760654737</v>
      </c>
      <c r="K225" s="17">
        <v>0.15371934431981801</v>
      </c>
      <c r="L225" s="17">
        <v>0.12774581276641001</v>
      </c>
      <c r="M225" s="17"/>
      <c r="N225" s="17">
        <v>0.220325653993762</v>
      </c>
      <c r="O225" s="17">
        <v>0.19137017205724</v>
      </c>
      <c r="P225" s="17">
        <v>0.16305973704540699</v>
      </c>
      <c r="Q225" s="17">
        <v>0.15185865745504001</v>
      </c>
      <c r="R225" s="17"/>
      <c r="S225" s="17">
        <v>0.21737744664939301</v>
      </c>
      <c r="T225" s="17">
        <v>0.183473131834025</v>
      </c>
      <c r="U225" s="17">
        <v>0.171947573285885</v>
      </c>
      <c r="V225" s="17">
        <v>0.219668234830877</v>
      </c>
      <c r="W225" s="17">
        <v>0.173060487373665</v>
      </c>
      <c r="X225" s="17">
        <v>0.18370400354941599</v>
      </c>
      <c r="Y225" s="17">
        <v>0.15752310241223899</v>
      </c>
      <c r="Z225" s="17">
        <v>0.177173861548377</v>
      </c>
      <c r="AA225" s="17">
        <v>0.16332913411116101</v>
      </c>
      <c r="AB225" s="17">
        <v>0.18868157271473099</v>
      </c>
      <c r="AC225" s="17">
        <v>0.16199679098369901</v>
      </c>
      <c r="AD225" s="17">
        <v>0.13038276253993999</v>
      </c>
      <c r="AE225" s="17"/>
      <c r="AF225" s="17">
        <v>0.18372167839786099</v>
      </c>
      <c r="AG225" s="17">
        <v>0.17992525545719101</v>
      </c>
      <c r="AH225" s="17">
        <v>0.13112213701105399</v>
      </c>
      <c r="AI225" s="17">
        <v>0.117430224411037</v>
      </c>
      <c r="AJ225" s="17"/>
      <c r="AK225" s="17">
        <v>0.238938182167241</v>
      </c>
      <c r="AL225" s="17">
        <v>0.222479892210242</v>
      </c>
      <c r="AM225" s="17"/>
      <c r="AN225" s="17">
        <v>0.21654230345073799</v>
      </c>
      <c r="AO225" s="17">
        <v>0.176826181074865</v>
      </c>
      <c r="AP225" s="17">
        <v>0.19130551325810199</v>
      </c>
      <c r="AQ225" s="17">
        <v>0.167035202308456</v>
      </c>
      <c r="AR225" s="17">
        <v>0.13457534701069401</v>
      </c>
      <c r="AS225" s="17">
        <v>0.19239582890402801</v>
      </c>
      <c r="AT225" s="17"/>
      <c r="AU225" s="17">
        <v>0.17549210954670899</v>
      </c>
      <c r="AV225" s="17">
        <v>0.19529608424702499</v>
      </c>
      <c r="AW225" s="17"/>
      <c r="AX225" s="17">
        <v>0.14650906282995499</v>
      </c>
      <c r="AY225" s="17">
        <v>0.19188716618723201</v>
      </c>
      <c r="AZ225" s="17"/>
      <c r="BA225" s="17">
        <v>0.16503452415847</v>
      </c>
      <c r="BB225" s="17">
        <v>0.27988680525241999</v>
      </c>
      <c r="BC225" s="17"/>
      <c r="BD225" s="17">
        <v>0.180816254062</v>
      </c>
      <c r="BE225" s="17"/>
      <c r="BF225" s="17">
        <v>0.17856474770628</v>
      </c>
      <c r="BG225" s="17"/>
      <c r="BH225" s="17">
        <v>0.17733902571385199</v>
      </c>
      <c r="BI225" s="17"/>
      <c r="BJ225" s="17">
        <v>0.122079686665057</v>
      </c>
      <c r="BK225" s="17"/>
      <c r="BL225" s="17">
        <v>0.139281347817579</v>
      </c>
      <c r="BM225" s="17">
        <v>0.21186349733797799</v>
      </c>
      <c r="BN225" s="17">
        <v>0.17168564823107599</v>
      </c>
      <c r="BO225" s="17">
        <v>0.19343601558158399</v>
      </c>
      <c r="BP225" s="17"/>
      <c r="BQ225" s="17">
        <v>0.20197529086935001</v>
      </c>
      <c r="BR225" s="17">
        <v>0.20022081546892401</v>
      </c>
      <c r="BS225" s="17">
        <v>0.12507340795615199</v>
      </c>
      <c r="BT225" s="17">
        <v>0.17353888214617699</v>
      </c>
      <c r="BU225" s="17">
        <v>0.18185335544483</v>
      </c>
      <c r="BV225" s="17">
        <v>0.17792658194514599</v>
      </c>
      <c r="BW225" s="17"/>
      <c r="BX225" s="17">
        <v>0.25013390758179899</v>
      </c>
      <c r="BY225" s="17">
        <v>0.23572539076517299</v>
      </c>
      <c r="BZ225" s="17">
        <v>0.13034323879693699</v>
      </c>
      <c r="CA225" s="17">
        <v>0.170736336040792</v>
      </c>
      <c r="CB225" s="17">
        <v>0.19018133986343</v>
      </c>
      <c r="CC225" s="17">
        <v>0.13413897165698099</v>
      </c>
    </row>
    <row r="226" spans="2:81" x14ac:dyDescent="0.35">
      <c r="B226" t="s">
        <v>103</v>
      </c>
      <c r="C226" s="17">
        <v>6.4804998870594502E-2</v>
      </c>
      <c r="D226" s="17">
        <v>7.6594237239783494E-2</v>
      </c>
      <c r="E226" s="17">
        <v>5.31529982995851E-2</v>
      </c>
      <c r="F226" s="17"/>
      <c r="G226" s="17">
        <v>9.0357368721581205E-2</v>
      </c>
      <c r="H226" s="17">
        <v>9.1863590505860404E-2</v>
      </c>
      <c r="I226" s="17">
        <v>6.65729429441244E-2</v>
      </c>
      <c r="J226" s="17">
        <v>5.0526111333574E-2</v>
      </c>
      <c r="K226" s="17">
        <v>4.7716494747206198E-2</v>
      </c>
      <c r="L226" s="17">
        <v>4.7448730000350998E-2</v>
      </c>
      <c r="M226" s="17"/>
      <c r="N226" s="17">
        <v>9.0358700880601106E-2</v>
      </c>
      <c r="O226" s="17">
        <v>3.6280482315817902E-2</v>
      </c>
      <c r="P226" s="17">
        <v>6.1762774397453701E-2</v>
      </c>
      <c r="Q226" s="17">
        <v>6.9611907468598203E-2</v>
      </c>
      <c r="R226" s="17"/>
      <c r="S226" s="17">
        <v>0.132426556957285</v>
      </c>
      <c r="T226" s="17">
        <v>4.5063154422426303E-2</v>
      </c>
      <c r="U226" s="17">
        <v>5.9870295278205102E-2</v>
      </c>
      <c r="V226" s="17">
        <v>4.7705162154632302E-2</v>
      </c>
      <c r="W226" s="17">
        <v>6.1670987986731499E-2</v>
      </c>
      <c r="X226" s="17">
        <v>3.7590557295244999E-2</v>
      </c>
      <c r="Y226" s="17">
        <v>4.43787497104743E-2</v>
      </c>
      <c r="Z226" s="17">
        <v>4.2730132189651202E-2</v>
      </c>
      <c r="AA226" s="17">
        <v>7.2230275236284294E-2</v>
      </c>
      <c r="AB226" s="17">
        <v>6.5263913632359394E-2</v>
      </c>
      <c r="AC226" s="17">
        <v>5.7744291948436298E-2</v>
      </c>
      <c r="AD226" s="17">
        <v>5.5298604294137202E-2</v>
      </c>
      <c r="AE226" s="17"/>
      <c r="AF226" s="17">
        <v>6.2368376514935202E-2</v>
      </c>
      <c r="AG226" s="17">
        <v>8.1314104924986502E-2</v>
      </c>
      <c r="AH226" s="17">
        <v>5.9246882426462401E-2</v>
      </c>
      <c r="AI226" s="17">
        <v>4.7310405697889399E-2</v>
      </c>
      <c r="AJ226" s="17"/>
      <c r="AK226" s="17">
        <v>8.2647841661884797E-2</v>
      </c>
      <c r="AL226" s="17">
        <v>5.9344728520395698E-2</v>
      </c>
      <c r="AM226" s="17"/>
      <c r="AN226" s="17">
        <v>0.104819098593597</v>
      </c>
      <c r="AO226" s="17">
        <v>6.4603669564643099E-2</v>
      </c>
      <c r="AP226" s="17">
        <v>4.0196280548214697E-2</v>
      </c>
      <c r="AQ226" s="17">
        <v>4.5882934388474197E-2</v>
      </c>
      <c r="AR226" s="17">
        <v>3.51939062913958E-2</v>
      </c>
      <c r="AS226" s="17">
        <v>5.8426924841379402E-2</v>
      </c>
      <c r="AT226" s="17"/>
      <c r="AU226" s="17">
        <v>7.7871872538462603E-2</v>
      </c>
      <c r="AV226" s="17">
        <v>4.60029925509041E-2</v>
      </c>
      <c r="AW226" s="17"/>
      <c r="AX226" s="17">
        <v>6.1688288636239902E-2</v>
      </c>
      <c r="AY226" s="17">
        <v>6.5552918904982604E-2</v>
      </c>
      <c r="AZ226" s="17"/>
      <c r="BA226" s="17">
        <v>5.53163818209879E-2</v>
      </c>
      <c r="BB226" s="17">
        <v>0.115439188074376</v>
      </c>
      <c r="BC226" s="17"/>
      <c r="BD226" s="17">
        <v>8.1837817681238406E-2</v>
      </c>
      <c r="BE226" s="17"/>
      <c r="BF226" s="17">
        <v>8.27835523952625E-2</v>
      </c>
      <c r="BG226" s="17"/>
      <c r="BH226" s="17">
        <v>7.75715284419147E-2</v>
      </c>
      <c r="BI226" s="17"/>
      <c r="BJ226" s="17">
        <v>5.3507189721346403E-2</v>
      </c>
      <c r="BK226" s="17"/>
      <c r="BL226" s="17">
        <v>3.2287228776219701E-2</v>
      </c>
      <c r="BM226" s="17">
        <v>0.122465675373691</v>
      </c>
      <c r="BN226" s="17">
        <v>5.3775208252363801E-2</v>
      </c>
      <c r="BO226" s="17">
        <v>3.8759765212192897E-2</v>
      </c>
      <c r="BP226" s="17"/>
      <c r="BQ226" s="17">
        <v>7.6811359277384E-2</v>
      </c>
      <c r="BR226" s="17">
        <v>8.3899074917772903E-2</v>
      </c>
      <c r="BS226" s="17">
        <v>6.9200428049421003E-2</v>
      </c>
      <c r="BT226" s="17">
        <v>5.4094268372984103E-2</v>
      </c>
      <c r="BU226" s="17">
        <v>1.25222223804273E-2</v>
      </c>
      <c r="BV226" s="17">
        <v>5.0628933069909302E-2</v>
      </c>
      <c r="BW226" s="17"/>
      <c r="BX226" s="17">
        <v>9.7931741995538099E-2</v>
      </c>
      <c r="BY226" s="17">
        <v>9.2401728140319203E-2</v>
      </c>
      <c r="BZ226" s="17">
        <v>5.8394960290168697E-2</v>
      </c>
      <c r="CA226" s="17">
        <v>5.3858454626863998E-2</v>
      </c>
      <c r="CB226" s="17">
        <v>2.2019678735167501E-2</v>
      </c>
      <c r="CC226" s="17">
        <v>5.6860690251051602E-2</v>
      </c>
    </row>
    <row r="227" spans="2:81" x14ac:dyDescent="0.35">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row>
    <row r="228" spans="2:81" x14ac:dyDescent="0.35">
      <c r="B228" s="6" t="s">
        <v>149</v>
      </c>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row>
    <row r="229" spans="2:81" x14ac:dyDescent="0.35">
      <c r="B229" s="24"/>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row>
    <row r="230" spans="2:81" x14ac:dyDescent="0.35">
      <c r="B230" t="s">
        <v>57</v>
      </c>
      <c r="C230" s="17">
        <v>0.16912589082302201</v>
      </c>
      <c r="D230" s="17">
        <v>0.21049114631402899</v>
      </c>
      <c r="E230" s="17">
        <v>0.12911901842447901</v>
      </c>
      <c r="F230" s="17"/>
      <c r="G230" s="17">
        <v>0.12932380469625701</v>
      </c>
      <c r="H230" s="17">
        <v>0.17830949945696201</v>
      </c>
      <c r="I230" s="17">
        <v>0.14588429442564299</v>
      </c>
      <c r="J230" s="17">
        <v>0.15934708984627599</v>
      </c>
      <c r="K230" s="17">
        <v>0.182172151365665</v>
      </c>
      <c r="L230" s="17">
        <v>0.206165144304366</v>
      </c>
      <c r="M230" s="17"/>
      <c r="N230" s="17">
        <v>0.19639921311559499</v>
      </c>
      <c r="O230" s="17">
        <v>0.132489167884731</v>
      </c>
      <c r="P230" s="17">
        <v>0.17567016445834899</v>
      </c>
      <c r="Q230" s="17">
        <v>0.17189624905819301</v>
      </c>
      <c r="R230" s="17"/>
      <c r="S230" s="17">
        <v>0.19240073697507101</v>
      </c>
      <c r="T230" s="17">
        <v>0.154883055951268</v>
      </c>
      <c r="U230" s="17">
        <v>0.18506878567092799</v>
      </c>
      <c r="V230" s="17">
        <v>0.15293168733596699</v>
      </c>
      <c r="W230" s="17">
        <v>0.15640059287397701</v>
      </c>
      <c r="X230" s="17">
        <v>0.17072281298162201</v>
      </c>
      <c r="Y230" s="17">
        <v>0.15437686301484699</v>
      </c>
      <c r="Z230" s="17">
        <v>0.20477895670488899</v>
      </c>
      <c r="AA230" s="17">
        <v>0.195309228500814</v>
      </c>
      <c r="AB230" s="17">
        <v>0.15066740964946401</v>
      </c>
      <c r="AC230" s="17">
        <v>0.16044061546541899</v>
      </c>
      <c r="AD230" s="17">
        <v>0.11883723616444899</v>
      </c>
      <c r="AE230" s="17"/>
      <c r="AF230" s="17">
        <v>0.17429335730603299</v>
      </c>
      <c r="AG230" s="17">
        <v>0.132500177434313</v>
      </c>
      <c r="AH230" s="17">
        <v>0.14385628202105899</v>
      </c>
      <c r="AI230" s="17">
        <v>0.120571400425158</v>
      </c>
      <c r="AJ230" s="17"/>
      <c r="AK230" s="17">
        <v>0.190708379033944</v>
      </c>
      <c r="AL230" s="17">
        <v>0.15046335395421601</v>
      </c>
      <c r="AM230" s="17"/>
      <c r="AN230" s="17">
        <v>0.20510056917153899</v>
      </c>
      <c r="AO230" s="17">
        <v>0.17547333311844601</v>
      </c>
      <c r="AP230" s="17">
        <v>0.144834116497008</v>
      </c>
      <c r="AQ230" s="17">
        <v>0.13544327671775699</v>
      </c>
      <c r="AR230" s="17">
        <v>0.167212156769108</v>
      </c>
      <c r="AS230" s="17">
        <v>0.14056423641620999</v>
      </c>
      <c r="AT230" s="17"/>
      <c r="AU230" s="17">
        <v>0.18937554092428399</v>
      </c>
      <c r="AV230" s="17">
        <v>0.141337890393781</v>
      </c>
      <c r="AW230" s="17"/>
      <c r="AX230" s="17">
        <v>0.156542337804009</v>
      </c>
      <c r="AY230" s="17">
        <v>0.17214557847411199</v>
      </c>
      <c r="AZ230" s="17"/>
      <c r="BA230" s="17">
        <v>0.169559025397793</v>
      </c>
      <c r="BB230" s="17">
        <v>0.16701058989705</v>
      </c>
      <c r="BC230" s="17"/>
      <c r="BD230" s="17">
        <v>0.227605580207833</v>
      </c>
      <c r="BE230" s="17"/>
      <c r="BF230" s="17">
        <v>0.22190689313495801</v>
      </c>
      <c r="BG230" s="17"/>
      <c r="BH230" s="17">
        <v>0.134205890055306</v>
      </c>
      <c r="BI230" s="17"/>
      <c r="BJ230" s="17">
        <v>0.163517859288074</v>
      </c>
      <c r="BK230" s="17"/>
      <c r="BL230" s="17">
        <v>5.3596931513798803E-2</v>
      </c>
      <c r="BM230" s="17">
        <v>0.29102368330304201</v>
      </c>
      <c r="BN230" s="17">
        <v>0.219870930789378</v>
      </c>
      <c r="BO230" s="17">
        <v>6.4717405642525497E-2</v>
      </c>
      <c r="BP230" s="17"/>
      <c r="BQ230" s="17">
        <v>0.14999744495550399</v>
      </c>
      <c r="BR230" s="17">
        <v>0.26128394280062101</v>
      </c>
      <c r="BS230" s="17">
        <v>0.235142580587786</v>
      </c>
      <c r="BT230" s="17">
        <v>0.13821794860184999</v>
      </c>
      <c r="BU230" s="17">
        <v>7.0344839228408396E-2</v>
      </c>
      <c r="BV230" s="17">
        <v>0.114717708666389</v>
      </c>
      <c r="BW230" s="17"/>
      <c r="BX230" s="17">
        <v>0.17028989488430399</v>
      </c>
      <c r="BY230" s="17">
        <v>0.25424110420645901</v>
      </c>
      <c r="BZ230" s="17">
        <v>0.226912628494566</v>
      </c>
      <c r="CA230" s="17">
        <v>0.11993602650002599</v>
      </c>
      <c r="CB230" s="17">
        <v>4.7382345673800799E-2</v>
      </c>
      <c r="CC230" s="17">
        <v>0.110859760356669</v>
      </c>
    </row>
    <row r="231" spans="2:81" x14ac:dyDescent="0.35">
      <c r="B231" t="s">
        <v>58</v>
      </c>
      <c r="C231" s="17">
        <v>0.36853480371571001</v>
      </c>
      <c r="D231" s="17">
        <v>0.38218909885836599</v>
      </c>
      <c r="E231" s="17">
        <v>0.35599483024598999</v>
      </c>
      <c r="F231" s="17"/>
      <c r="G231" s="17">
        <v>0.32297359993352298</v>
      </c>
      <c r="H231" s="17">
        <v>0.32616382317056097</v>
      </c>
      <c r="I231" s="17">
        <v>0.38752317888433901</v>
      </c>
      <c r="J231" s="17">
        <v>0.40782697999112799</v>
      </c>
      <c r="K231" s="17">
        <v>0.37971784646633699</v>
      </c>
      <c r="L231" s="17">
        <v>0.378389655423916</v>
      </c>
      <c r="M231" s="17"/>
      <c r="N231" s="17">
        <v>0.37185541605074302</v>
      </c>
      <c r="O231" s="17">
        <v>0.40326137883062202</v>
      </c>
      <c r="P231" s="17">
        <v>0.363138477411241</v>
      </c>
      <c r="Q231" s="17">
        <v>0.33340310433274001</v>
      </c>
      <c r="R231" s="17"/>
      <c r="S231" s="17">
        <v>0.345107281950847</v>
      </c>
      <c r="T231" s="17">
        <v>0.41013983965155598</v>
      </c>
      <c r="U231" s="17">
        <v>0.330834721205854</v>
      </c>
      <c r="V231" s="17">
        <v>0.38918367894645201</v>
      </c>
      <c r="W231" s="17">
        <v>0.36837328852572698</v>
      </c>
      <c r="X231" s="17">
        <v>0.358120425887553</v>
      </c>
      <c r="Y231" s="17">
        <v>0.37351590752364699</v>
      </c>
      <c r="Z231" s="17">
        <v>0.36482913325196098</v>
      </c>
      <c r="AA231" s="17">
        <v>0.35899775172803899</v>
      </c>
      <c r="AB231" s="17">
        <v>0.38243083738380501</v>
      </c>
      <c r="AC231" s="17">
        <v>0.35339081590050597</v>
      </c>
      <c r="AD231" s="17">
        <v>0.37796294136342801</v>
      </c>
      <c r="AE231" s="17"/>
      <c r="AF231" s="17">
        <v>0.36621132242268301</v>
      </c>
      <c r="AG231" s="17">
        <v>0.39760498413864098</v>
      </c>
      <c r="AH231" s="17">
        <v>0.38336436500961202</v>
      </c>
      <c r="AI231" s="17">
        <v>0.362380226263742</v>
      </c>
      <c r="AJ231" s="17"/>
      <c r="AK231" s="17">
        <v>0.35403341251640003</v>
      </c>
      <c r="AL231" s="17">
        <v>0.381405954156188</v>
      </c>
      <c r="AM231" s="17"/>
      <c r="AN231" s="17">
        <v>0.32143250947825103</v>
      </c>
      <c r="AO231" s="17">
        <v>0.38568247812774897</v>
      </c>
      <c r="AP231" s="17">
        <v>0.37924080756949502</v>
      </c>
      <c r="AQ231" s="17">
        <v>0.38261762328436699</v>
      </c>
      <c r="AR231" s="17">
        <v>0.39097436873240399</v>
      </c>
      <c r="AS231" s="17">
        <v>0.39103298594340202</v>
      </c>
      <c r="AT231" s="17"/>
      <c r="AU231" s="17">
        <v>0.38065489233169397</v>
      </c>
      <c r="AV231" s="17">
        <v>0.35226455538766499</v>
      </c>
      <c r="AW231" s="17"/>
      <c r="AX231" s="17">
        <v>0.32406994652614501</v>
      </c>
      <c r="AY231" s="17">
        <v>0.37920507942877002</v>
      </c>
      <c r="AZ231" s="17"/>
      <c r="BA231" s="17">
        <v>0.37050872426935999</v>
      </c>
      <c r="BB231" s="17">
        <v>0.35862473413259999</v>
      </c>
      <c r="BC231" s="17"/>
      <c r="BD231" s="17">
        <v>0.38244314638180699</v>
      </c>
      <c r="BE231" s="17"/>
      <c r="BF231" s="17">
        <v>0.37450466800809701</v>
      </c>
      <c r="BG231" s="17"/>
      <c r="BH231" s="17">
        <v>0.38894877124734301</v>
      </c>
      <c r="BI231" s="17"/>
      <c r="BJ231" s="17">
        <v>0.39068735765537399</v>
      </c>
      <c r="BK231" s="17"/>
      <c r="BL231" s="17">
        <v>0.22400417419116</v>
      </c>
      <c r="BM231" s="17">
        <v>0.424897948846859</v>
      </c>
      <c r="BN231" s="17">
        <v>0.418870065383876</v>
      </c>
      <c r="BO231" s="17">
        <v>0.34818726390470101</v>
      </c>
      <c r="BP231" s="17"/>
      <c r="BQ231" s="17">
        <v>0.35919781318828697</v>
      </c>
      <c r="BR231" s="17">
        <v>0.40723910475776798</v>
      </c>
      <c r="BS231" s="17">
        <v>0.35056087653513601</v>
      </c>
      <c r="BT231" s="17">
        <v>0.38414244680207199</v>
      </c>
      <c r="BU231" s="17">
        <v>0.33412645022514498</v>
      </c>
      <c r="BV231" s="17">
        <v>0.34542648074033699</v>
      </c>
      <c r="BW231" s="17"/>
      <c r="BX231" s="17">
        <v>0.38569559109535601</v>
      </c>
      <c r="BY231" s="17">
        <v>0.41149107163670701</v>
      </c>
      <c r="BZ231" s="17">
        <v>0.36461425240348699</v>
      </c>
      <c r="CA231" s="17">
        <v>0.36438495335936</v>
      </c>
      <c r="CB231" s="17">
        <v>0.290336942450236</v>
      </c>
      <c r="CC231" s="17">
        <v>0.30517054184355602</v>
      </c>
    </row>
    <row r="232" spans="2:81" x14ac:dyDescent="0.35">
      <c r="B232" t="s">
        <v>59</v>
      </c>
      <c r="C232" s="17">
        <v>0.27257405815092201</v>
      </c>
      <c r="D232" s="17">
        <v>0.22134024329337201</v>
      </c>
      <c r="E232" s="17">
        <v>0.32189702157121203</v>
      </c>
      <c r="F232" s="17"/>
      <c r="G232" s="17">
        <v>0.23928467331919001</v>
      </c>
      <c r="H232" s="17">
        <v>0.22941912280214999</v>
      </c>
      <c r="I232" s="17">
        <v>0.28097814980445102</v>
      </c>
      <c r="J232" s="17">
        <v>0.27276303191753398</v>
      </c>
      <c r="K232" s="17">
        <v>0.30609043561412602</v>
      </c>
      <c r="L232" s="17">
        <v>0.300292985522297</v>
      </c>
      <c r="M232" s="17"/>
      <c r="N232" s="17">
        <v>0.25274660628937001</v>
      </c>
      <c r="O232" s="17">
        <v>0.28995537159289198</v>
      </c>
      <c r="P232" s="17">
        <v>0.27314402358568901</v>
      </c>
      <c r="Q232" s="17">
        <v>0.27550650538905402</v>
      </c>
      <c r="R232" s="17"/>
      <c r="S232" s="17">
        <v>0.246247825434667</v>
      </c>
      <c r="T232" s="17">
        <v>0.27477731689660301</v>
      </c>
      <c r="U232" s="17">
        <v>0.30502569192033202</v>
      </c>
      <c r="V232" s="17">
        <v>0.28766428864561899</v>
      </c>
      <c r="W232" s="17">
        <v>0.22883273098572701</v>
      </c>
      <c r="X232" s="17">
        <v>0.27274359776213802</v>
      </c>
      <c r="Y232" s="17">
        <v>0.28527711399766698</v>
      </c>
      <c r="Z232" s="17">
        <v>0.25764380999463499</v>
      </c>
      <c r="AA232" s="17">
        <v>0.27045168262069202</v>
      </c>
      <c r="AB232" s="17">
        <v>0.269537337015826</v>
      </c>
      <c r="AC232" s="17">
        <v>0.32896185941387601</v>
      </c>
      <c r="AD232" s="17">
        <v>0.26455954412487598</v>
      </c>
      <c r="AE232" s="17"/>
      <c r="AF232" s="17">
        <v>0.26904637312072699</v>
      </c>
      <c r="AG232" s="17">
        <v>0.280284165122476</v>
      </c>
      <c r="AH232" s="17">
        <v>0.30815507274116399</v>
      </c>
      <c r="AI232" s="17">
        <v>0.27786267811438498</v>
      </c>
      <c r="AJ232" s="17"/>
      <c r="AK232" s="17">
        <v>0.276943912441453</v>
      </c>
      <c r="AL232" s="17">
        <v>0.25324927235169198</v>
      </c>
      <c r="AM232" s="17"/>
      <c r="AN232" s="17">
        <v>0.24652107264758999</v>
      </c>
      <c r="AO232" s="17">
        <v>0.25744399860614697</v>
      </c>
      <c r="AP232" s="17">
        <v>0.295861919226383</v>
      </c>
      <c r="AQ232" s="17">
        <v>0.30962798037952899</v>
      </c>
      <c r="AR232" s="17">
        <v>0.27498456230516499</v>
      </c>
      <c r="AS232" s="17">
        <v>0.28904812505841099</v>
      </c>
      <c r="AT232" s="17"/>
      <c r="AU232" s="17">
        <v>0.26515535159599801</v>
      </c>
      <c r="AV232" s="17">
        <v>0.28287446445506598</v>
      </c>
      <c r="AW232" s="17"/>
      <c r="AX232" s="17">
        <v>0.30783676234171098</v>
      </c>
      <c r="AY232" s="17">
        <v>0.26411203218512003</v>
      </c>
      <c r="AZ232" s="17"/>
      <c r="BA232" s="17">
        <v>0.28243172627906998</v>
      </c>
      <c r="BB232" s="17">
        <v>0.22169649458767199</v>
      </c>
      <c r="BC232" s="17"/>
      <c r="BD232" s="17">
        <v>0.246533253798359</v>
      </c>
      <c r="BE232" s="17"/>
      <c r="BF232" s="17">
        <v>0.25220870149715002</v>
      </c>
      <c r="BG232" s="17"/>
      <c r="BH232" s="17">
        <v>0.26519813527957498</v>
      </c>
      <c r="BI232" s="17"/>
      <c r="BJ232" s="17">
        <v>0.29624684091921</v>
      </c>
      <c r="BK232" s="17"/>
      <c r="BL232" s="17">
        <v>0.34823363288518999</v>
      </c>
      <c r="BM232" s="17">
        <v>0.154523334328314</v>
      </c>
      <c r="BN232" s="17">
        <v>0.25367762703068802</v>
      </c>
      <c r="BO232" s="17">
        <v>0.36411574238404198</v>
      </c>
      <c r="BP232" s="17"/>
      <c r="BQ232" s="17">
        <v>0.28807591591257897</v>
      </c>
      <c r="BR232" s="17">
        <v>0.232563634998395</v>
      </c>
      <c r="BS232" s="17">
        <v>0.24460240918057399</v>
      </c>
      <c r="BT232" s="17">
        <v>0.24600647307450399</v>
      </c>
      <c r="BU232" s="17">
        <v>0.28630890770156098</v>
      </c>
      <c r="BV232" s="17">
        <v>0.32211006681339999</v>
      </c>
      <c r="BW232" s="17"/>
      <c r="BX232" s="17">
        <v>0.25829919929240502</v>
      </c>
      <c r="BY232" s="17">
        <v>0.22036499710406199</v>
      </c>
      <c r="BZ232" s="17">
        <v>0.25318856545010798</v>
      </c>
      <c r="CA232" s="17">
        <v>0.29778040106949699</v>
      </c>
      <c r="CB232" s="17">
        <v>0.28173985870068402</v>
      </c>
      <c r="CC232" s="17">
        <v>0.33482682514975398</v>
      </c>
    </row>
    <row r="233" spans="2:81" x14ac:dyDescent="0.35">
      <c r="B233" t="s">
        <v>102</v>
      </c>
      <c r="C233" s="17">
        <v>0.142082320895137</v>
      </c>
      <c r="D233" s="17">
        <v>0.135496511348144</v>
      </c>
      <c r="E233" s="17">
        <v>0.147803447770741</v>
      </c>
      <c r="F233" s="17"/>
      <c r="G233" s="17">
        <v>0.23643942761525899</v>
      </c>
      <c r="H233" s="17">
        <v>0.217878654421338</v>
      </c>
      <c r="I233" s="17">
        <v>0.136237738304054</v>
      </c>
      <c r="J233" s="17">
        <v>0.112624468934135</v>
      </c>
      <c r="K233" s="17">
        <v>9.04848296822158E-2</v>
      </c>
      <c r="L233" s="17">
        <v>8.1088470005654598E-2</v>
      </c>
      <c r="M233" s="17"/>
      <c r="N233" s="17">
        <v>0.144884009906636</v>
      </c>
      <c r="O233" s="17">
        <v>0.128934258038709</v>
      </c>
      <c r="P233" s="17">
        <v>0.12942446043116501</v>
      </c>
      <c r="Q233" s="17">
        <v>0.163317327441693</v>
      </c>
      <c r="R233" s="17"/>
      <c r="S233" s="17">
        <v>0.163907918258136</v>
      </c>
      <c r="T233" s="17">
        <v>0.12899308866999801</v>
      </c>
      <c r="U233" s="17">
        <v>0.13560831567065099</v>
      </c>
      <c r="V233" s="17">
        <v>0.121995132011872</v>
      </c>
      <c r="W233" s="17">
        <v>0.202249058445894</v>
      </c>
      <c r="X233" s="17">
        <v>0.13812815016108701</v>
      </c>
      <c r="Y233" s="17">
        <v>0.14296279591171099</v>
      </c>
      <c r="Z233" s="17">
        <v>0.13141223702111901</v>
      </c>
      <c r="AA233" s="17">
        <v>0.12567100346947199</v>
      </c>
      <c r="AB233" s="17">
        <v>0.13820026243157901</v>
      </c>
      <c r="AC233" s="17">
        <v>0.11431645865951399</v>
      </c>
      <c r="AD233" s="17">
        <v>0.17593525043875799</v>
      </c>
      <c r="AE233" s="17"/>
      <c r="AF233" s="17">
        <v>0.144112963132322</v>
      </c>
      <c r="AG233" s="17">
        <v>0.12623767775610001</v>
      </c>
      <c r="AH233" s="17">
        <v>0.127578299649207</v>
      </c>
      <c r="AI233" s="17">
        <v>0.167535550261107</v>
      </c>
      <c r="AJ233" s="17"/>
      <c r="AK233" s="17">
        <v>0.136979818853359</v>
      </c>
      <c r="AL233" s="17">
        <v>0.16183227414228599</v>
      </c>
      <c r="AM233" s="17"/>
      <c r="AN233" s="17">
        <v>0.16627310827462599</v>
      </c>
      <c r="AO233" s="17">
        <v>0.141957109458269</v>
      </c>
      <c r="AP233" s="17">
        <v>0.13361937774673999</v>
      </c>
      <c r="AQ233" s="17">
        <v>0.12635690175411801</v>
      </c>
      <c r="AR233" s="17">
        <v>0.123470738397207</v>
      </c>
      <c r="AS233" s="17">
        <v>0.13438265416501399</v>
      </c>
      <c r="AT233" s="17"/>
      <c r="AU233" s="17">
        <v>0.119886724131247</v>
      </c>
      <c r="AV233" s="17">
        <v>0.17348787824133499</v>
      </c>
      <c r="AW233" s="17"/>
      <c r="AX233" s="17">
        <v>0.15014107677924299</v>
      </c>
      <c r="AY233" s="17">
        <v>0.14014845328321501</v>
      </c>
      <c r="AZ233" s="17"/>
      <c r="BA233" s="17">
        <v>0.134037948681997</v>
      </c>
      <c r="BB233" s="17">
        <v>0.181951334533969</v>
      </c>
      <c r="BC233" s="17"/>
      <c r="BD233" s="17">
        <v>0.101662115097657</v>
      </c>
      <c r="BE233" s="17"/>
      <c r="BF233" s="17">
        <v>0.112196875595065</v>
      </c>
      <c r="BG233" s="17"/>
      <c r="BH233" s="17">
        <v>0.145780274556636</v>
      </c>
      <c r="BI233" s="17"/>
      <c r="BJ233" s="17">
        <v>0.12857745518571001</v>
      </c>
      <c r="BK233" s="17"/>
      <c r="BL233" s="17">
        <v>0.252021069388212</v>
      </c>
      <c r="BM233" s="17">
        <v>9.4332385895873297E-2</v>
      </c>
      <c r="BN233" s="17">
        <v>7.8465955957057604E-2</v>
      </c>
      <c r="BO233" s="17">
        <v>0.18921619289163999</v>
      </c>
      <c r="BP233" s="17"/>
      <c r="BQ233" s="17">
        <v>0.16008421613086499</v>
      </c>
      <c r="BR233" s="17">
        <v>7.1120869455798999E-2</v>
      </c>
      <c r="BS233" s="17">
        <v>0.114521490116236</v>
      </c>
      <c r="BT233" s="17">
        <v>0.170424879807205</v>
      </c>
      <c r="BU233" s="17">
        <v>0.23362776350418099</v>
      </c>
      <c r="BV233" s="17">
        <v>0.169633446438792</v>
      </c>
      <c r="BW233" s="17"/>
      <c r="BX233" s="17">
        <v>0.147552663777065</v>
      </c>
      <c r="BY233" s="17">
        <v>8.0210461025831903E-2</v>
      </c>
      <c r="BZ233" s="17">
        <v>0.104683076971908</v>
      </c>
      <c r="CA233" s="17">
        <v>0.16748515772591599</v>
      </c>
      <c r="CB233" s="17">
        <v>0.297411816826127</v>
      </c>
      <c r="CC233" s="17">
        <v>0.17664921654002499</v>
      </c>
    </row>
    <row r="234" spans="2:81" x14ac:dyDescent="0.35">
      <c r="B234" t="s">
        <v>103</v>
      </c>
      <c r="C234" s="17">
        <v>4.7682926415208202E-2</v>
      </c>
      <c r="D234" s="17">
        <v>5.0483000186088998E-2</v>
      </c>
      <c r="E234" s="17">
        <v>4.5185681987577803E-2</v>
      </c>
      <c r="F234" s="17"/>
      <c r="G234" s="17">
        <v>7.19784944357717E-2</v>
      </c>
      <c r="H234" s="17">
        <v>4.8228900148988299E-2</v>
      </c>
      <c r="I234" s="17">
        <v>4.9376638581513498E-2</v>
      </c>
      <c r="J234" s="17">
        <v>4.7438429310926698E-2</v>
      </c>
      <c r="K234" s="17">
        <v>4.1534736871656402E-2</v>
      </c>
      <c r="L234" s="17">
        <v>3.4063744743766201E-2</v>
      </c>
      <c r="M234" s="17"/>
      <c r="N234" s="17">
        <v>3.4114754637657403E-2</v>
      </c>
      <c r="O234" s="17">
        <v>4.5359823653045701E-2</v>
      </c>
      <c r="P234" s="17">
        <v>5.8622874113555497E-2</v>
      </c>
      <c r="Q234" s="17">
        <v>5.5876813778320801E-2</v>
      </c>
      <c r="R234" s="17"/>
      <c r="S234" s="17">
        <v>5.2336237381278697E-2</v>
      </c>
      <c r="T234" s="17">
        <v>3.1206698830575599E-2</v>
      </c>
      <c r="U234" s="17">
        <v>4.3462485532235001E-2</v>
      </c>
      <c r="V234" s="17">
        <v>4.8225213060090602E-2</v>
      </c>
      <c r="W234" s="17">
        <v>4.4144329168674203E-2</v>
      </c>
      <c r="X234" s="17">
        <v>6.0285013207600602E-2</v>
      </c>
      <c r="Y234" s="17">
        <v>4.3867319552127401E-2</v>
      </c>
      <c r="Z234" s="17">
        <v>4.13358630273956E-2</v>
      </c>
      <c r="AA234" s="17">
        <v>4.9570333680983902E-2</v>
      </c>
      <c r="AB234" s="17">
        <v>5.9164153519326197E-2</v>
      </c>
      <c r="AC234" s="17">
        <v>4.2890250560685003E-2</v>
      </c>
      <c r="AD234" s="17">
        <v>6.2705027908488406E-2</v>
      </c>
      <c r="AE234" s="17"/>
      <c r="AF234" s="17">
        <v>4.6335984018234799E-2</v>
      </c>
      <c r="AG234" s="17">
        <v>6.3372995548470604E-2</v>
      </c>
      <c r="AH234" s="17">
        <v>3.70459805789582E-2</v>
      </c>
      <c r="AI234" s="17">
        <v>7.1650144935606994E-2</v>
      </c>
      <c r="AJ234" s="17"/>
      <c r="AK234" s="17">
        <v>4.1334477154844E-2</v>
      </c>
      <c r="AL234" s="17">
        <v>5.3049145395618703E-2</v>
      </c>
      <c r="AM234" s="17"/>
      <c r="AN234" s="17">
        <v>6.0672740427994303E-2</v>
      </c>
      <c r="AO234" s="17">
        <v>3.9443080689389502E-2</v>
      </c>
      <c r="AP234" s="17">
        <v>4.64437789603745E-2</v>
      </c>
      <c r="AQ234" s="17">
        <v>4.5954217864228403E-2</v>
      </c>
      <c r="AR234" s="17">
        <v>4.33581737961167E-2</v>
      </c>
      <c r="AS234" s="17">
        <v>4.4971998416962901E-2</v>
      </c>
      <c r="AT234" s="17"/>
      <c r="AU234" s="17">
        <v>4.4927491016776698E-2</v>
      </c>
      <c r="AV234" s="17">
        <v>5.0035211522152602E-2</v>
      </c>
      <c r="AW234" s="17"/>
      <c r="AX234" s="17">
        <v>6.1409876548892399E-2</v>
      </c>
      <c r="AY234" s="17">
        <v>4.4388856628783398E-2</v>
      </c>
      <c r="AZ234" s="17"/>
      <c r="BA234" s="17">
        <v>4.3462575371780103E-2</v>
      </c>
      <c r="BB234" s="17">
        <v>7.07168468487087E-2</v>
      </c>
      <c r="BC234" s="17"/>
      <c r="BD234" s="17">
        <v>4.1755904514343099E-2</v>
      </c>
      <c r="BE234" s="17"/>
      <c r="BF234" s="17">
        <v>3.9182861764730098E-2</v>
      </c>
      <c r="BG234" s="17"/>
      <c r="BH234" s="17">
        <v>6.5866928861139998E-2</v>
      </c>
      <c r="BI234" s="17"/>
      <c r="BJ234" s="17">
        <v>2.0970486951631999E-2</v>
      </c>
      <c r="BK234" s="17"/>
      <c r="BL234" s="17">
        <v>0.12214419202163899</v>
      </c>
      <c r="BM234" s="17">
        <v>3.5222647625911097E-2</v>
      </c>
      <c r="BN234" s="17">
        <v>2.9115420839000001E-2</v>
      </c>
      <c r="BO234" s="17">
        <v>3.37633951770911E-2</v>
      </c>
      <c r="BP234" s="17"/>
      <c r="BQ234" s="17">
        <v>4.2644609812764599E-2</v>
      </c>
      <c r="BR234" s="17">
        <v>2.7792447987416501E-2</v>
      </c>
      <c r="BS234" s="17">
        <v>5.5172643580267799E-2</v>
      </c>
      <c r="BT234" s="17">
        <v>6.1208251714368701E-2</v>
      </c>
      <c r="BU234" s="17">
        <v>7.5592039340705103E-2</v>
      </c>
      <c r="BV234" s="17">
        <v>4.8112297341082001E-2</v>
      </c>
      <c r="BW234" s="17"/>
      <c r="BX234" s="17">
        <v>3.8162650950870097E-2</v>
      </c>
      <c r="BY234" s="17">
        <v>3.3692366026939903E-2</v>
      </c>
      <c r="BZ234" s="17">
        <v>5.0601476679931E-2</v>
      </c>
      <c r="CA234" s="17">
        <v>5.0413461345200701E-2</v>
      </c>
      <c r="CB234" s="17">
        <v>8.3129036349152002E-2</v>
      </c>
      <c r="CC234" s="17">
        <v>7.2493656109996502E-2</v>
      </c>
    </row>
    <row r="235" spans="2:81" x14ac:dyDescent="0.35">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row>
    <row r="236" spans="2:81" x14ac:dyDescent="0.35">
      <c r="B236" s="6" t="s">
        <v>150</v>
      </c>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row>
    <row r="237" spans="2:81" x14ac:dyDescent="0.35">
      <c r="B237" s="24"/>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row>
    <row r="238" spans="2:81" x14ac:dyDescent="0.35">
      <c r="B238" t="s">
        <v>57</v>
      </c>
      <c r="C238" s="17">
        <v>0.144675116916505</v>
      </c>
      <c r="D238" s="17">
        <v>0.13705718149132401</v>
      </c>
      <c r="E238" s="17">
        <v>0.15036640289042999</v>
      </c>
      <c r="F238" s="17"/>
      <c r="G238" s="17">
        <v>0.15291450161564901</v>
      </c>
      <c r="H238" s="17">
        <v>0.174969937455798</v>
      </c>
      <c r="I238" s="17">
        <v>0.135088761672954</v>
      </c>
      <c r="J238" s="17">
        <v>0.10892507442732299</v>
      </c>
      <c r="K238" s="17">
        <v>0.16060681781955499</v>
      </c>
      <c r="L238" s="17">
        <v>0.14068948828107899</v>
      </c>
      <c r="M238" s="17"/>
      <c r="N238" s="17">
        <v>0.16059968709002501</v>
      </c>
      <c r="O238" s="17">
        <v>0.13760209941389601</v>
      </c>
      <c r="P238" s="17">
        <v>0.13168285253960799</v>
      </c>
      <c r="Q238" s="17">
        <v>0.14470544487409601</v>
      </c>
      <c r="R238" s="17"/>
      <c r="S238" s="17">
        <v>0.17154743051403901</v>
      </c>
      <c r="T238" s="17">
        <v>0.15982738468730301</v>
      </c>
      <c r="U238" s="17">
        <v>0.116954582572437</v>
      </c>
      <c r="V238" s="17">
        <v>0.14242852377874199</v>
      </c>
      <c r="W238" s="17">
        <v>0.122209726372508</v>
      </c>
      <c r="X238" s="17">
        <v>0.138941241799629</v>
      </c>
      <c r="Y238" s="17">
        <v>0.15974033415502201</v>
      </c>
      <c r="Z238" s="17">
        <v>0.12987681424365799</v>
      </c>
      <c r="AA238" s="17">
        <v>0.13918383272791501</v>
      </c>
      <c r="AB238" s="17">
        <v>0.12367342836114401</v>
      </c>
      <c r="AC238" s="17">
        <v>0.15722159655764001</v>
      </c>
      <c r="AD238" s="17">
        <v>0.14569609392038499</v>
      </c>
      <c r="AE238" s="17"/>
      <c r="AF238" s="17">
        <v>0.146743456119106</v>
      </c>
      <c r="AG238" s="17">
        <v>0.113619814284441</v>
      </c>
      <c r="AH238" s="17">
        <v>0.124091774561225</v>
      </c>
      <c r="AI238" s="17">
        <v>0.13704407548992301</v>
      </c>
      <c r="AJ238" s="17"/>
      <c r="AK238" s="17">
        <v>0.17320736746516499</v>
      </c>
      <c r="AL238" s="17">
        <v>0.125217066057732</v>
      </c>
      <c r="AM238" s="17"/>
      <c r="AN238" s="17">
        <v>0.179647926103436</v>
      </c>
      <c r="AO238" s="17">
        <v>0.12226497908440299</v>
      </c>
      <c r="AP238" s="17">
        <v>0.115403295628632</v>
      </c>
      <c r="AQ238" s="17">
        <v>0.14169749971787901</v>
      </c>
      <c r="AR238" s="17">
        <v>0.15380006742892599</v>
      </c>
      <c r="AS238" s="17">
        <v>0.15266427104295699</v>
      </c>
      <c r="AT238" s="17"/>
      <c r="AU238" s="17">
        <v>0.146691528657931</v>
      </c>
      <c r="AV238" s="17">
        <v>0.141913192656003</v>
      </c>
      <c r="AW238" s="17"/>
      <c r="AX238" s="17">
        <v>0.178225089499643</v>
      </c>
      <c r="AY238" s="17">
        <v>0.13662409684684601</v>
      </c>
      <c r="AZ238" s="17"/>
      <c r="BA238" s="17">
        <v>0.145526752910172</v>
      </c>
      <c r="BB238" s="17">
        <v>0.142837719977747</v>
      </c>
      <c r="BC238" s="17"/>
      <c r="BD238" s="17">
        <v>0.15696948630777399</v>
      </c>
      <c r="BE238" s="17"/>
      <c r="BF238" s="17">
        <v>0.15273025837607501</v>
      </c>
      <c r="BG238" s="17"/>
      <c r="BH238" s="17">
        <v>0.146692991951442</v>
      </c>
      <c r="BI238" s="17"/>
      <c r="BJ238" s="17">
        <v>0.146492745802206</v>
      </c>
      <c r="BK238" s="17"/>
      <c r="BL238" s="17">
        <v>0.12279500154308499</v>
      </c>
      <c r="BM238" s="17">
        <v>0.19761485352268299</v>
      </c>
      <c r="BN238" s="17">
        <v>0.115218104504112</v>
      </c>
      <c r="BO238" s="17">
        <v>0.13626041943876499</v>
      </c>
      <c r="BP238" s="17"/>
      <c r="BQ238" s="17">
        <v>0.17649411471986901</v>
      </c>
      <c r="BR238" s="17">
        <v>0.120133173844991</v>
      </c>
      <c r="BS238" s="17">
        <v>6.2642768588100806E-2</v>
      </c>
      <c r="BT238" s="17">
        <v>0.16709365344279101</v>
      </c>
      <c r="BU238" s="17">
        <v>0.31528175672794301</v>
      </c>
      <c r="BV238" s="17">
        <v>0.113364635747381</v>
      </c>
      <c r="BW238" s="17"/>
      <c r="BX238" s="17">
        <v>0.184289938867851</v>
      </c>
      <c r="BY238" s="17">
        <v>0.155260484962322</v>
      </c>
      <c r="BZ238" s="17">
        <v>7.2521621900102307E-2</v>
      </c>
      <c r="CA238" s="17">
        <v>0.16244678709763399</v>
      </c>
      <c r="CB238" s="17">
        <v>0.338171954726669</v>
      </c>
      <c r="CC238" s="17">
        <v>9.7449655515226594E-2</v>
      </c>
    </row>
    <row r="239" spans="2:81" x14ac:dyDescent="0.35">
      <c r="B239" t="s">
        <v>58</v>
      </c>
      <c r="C239" s="17">
        <v>0.298089822534641</v>
      </c>
      <c r="D239" s="17">
        <v>0.28112558657868802</v>
      </c>
      <c r="E239" s="17">
        <v>0.31505812790648502</v>
      </c>
      <c r="F239" s="17"/>
      <c r="G239" s="17">
        <v>0.37833751730715398</v>
      </c>
      <c r="H239" s="17">
        <v>0.32396472469076298</v>
      </c>
      <c r="I239" s="17">
        <v>0.30165829775351399</v>
      </c>
      <c r="J239" s="17">
        <v>0.30959392653616202</v>
      </c>
      <c r="K239" s="17">
        <v>0.25538280199072699</v>
      </c>
      <c r="L239" s="17">
        <v>0.24020512190193499</v>
      </c>
      <c r="M239" s="17"/>
      <c r="N239" s="17">
        <v>0.334659555715071</v>
      </c>
      <c r="O239" s="17">
        <v>0.29899907587146102</v>
      </c>
      <c r="P239" s="17">
        <v>0.27670267657409198</v>
      </c>
      <c r="Q239" s="17">
        <v>0.27713937568286001</v>
      </c>
      <c r="R239" s="17"/>
      <c r="S239" s="17">
        <v>0.30854080680636298</v>
      </c>
      <c r="T239" s="17">
        <v>0.26569298887899501</v>
      </c>
      <c r="U239" s="17">
        <v>0.303678462774784</v>
      </c>
      <c r="V239" s="17">
        <v>0.267864024386401</v>
      </c>
      <c r="W239" s="17">
        <v>0.31929196943944399</v>
      </c>
      <c r="X239" s="17">
        <v>0.289012649970599</v>
      </c>
      <c r="Y239" s="17">
        <v>0.30341846886023499</v>
      </c>
      <c r="Z239" s="17">
        <v>0.28492950113048998</v>
      </c>
      <c r="AA239" s="17">
        <v>0.33931423086809898</v>
      </c>
      <c r="AB239" s="17">
        <v>0.30500801445304698</v>
      </c>
      <c r="AC239" s="17">
        <v>0.32452483070330201</v>
      </c>
      <c r="AD239" s="17">
        <v>0.23060664873510101</v>
      </c>
      <c r="AE239" s="17"/>
      <c r="AF239" s="17">
        <v>0.29982344157046897</v>
      </c>
      <c r="AG239" s="17">
        <v>0.29311837720232597</v>
      </c>
      <c r="AH239" s="17">
        <v>0.326294435411351</v>
      </c>
      <c r="AI239" s="17">
        <v>0.25812069642505098</v>
      </c>
      <c r="AJ239" s="17"/>
      <c r="AK239" s="17">
        <v>0.28407601196249099</v>
      </c>
      <c r="AL239" s="17">
        <v>0.339213643151627</v>
      </c>
      <c r="AM239" s="17"/>
      <c r="AN239" s="17">
        <v>0.31420532237148302</v>
      </c>
      <c r="AO239" s="17">
        <v>0.30984292092798299</v>
      </c>
      <c r="AP239" s="17">
        <v>0.28822523972183101</v>
      </c>
      <c r="AQ239" s="17">
        <v>0.27425835570401402</v>
      </c>
      <c r="AR239" s="17">
        <v>0.27552014766975402</v>
      </c>
      <c r="AS239" s="17">
        <v>0.31083105244062698</v>
      </c>
      <c r="AT239" s="17"/>
      <c r="AU239" s="17">
        <v>0.28769727444621801</v>
      </c>
      <c r="AV239" s="17">
        <v>0.31404321545105901</v>
      </c>
      <c r="AW239" s="17"/>
      <c r="AX239" s="17">
        <v>0.34160157646424899</v>
      </c>
      <c r="AY239" s="17">
        <v>0.28764826395258197</v>
      </c>
      <c r="AZ239" s="17"/>
      <c r="BA239" s="17">
        <v>0.28796088764563998</v>
      </c>
      <c r="BB239" s="17">
        <v>0.35232068786375498</v>
      </c>
      <c r="BC239" s="17"/>
      <c r="BD239" s="17">
        <v>0.28666566812295402</v>
      </c>
      <c r="BE239" s="17"/>
      <c r="BF239" s="17">
        <v>0.26893732367592099</v>
      </c>
      <c r="BG239" s="17"/>
      <c r="BH239" s="17">
        <v>0.29049659394475003</v>
      </c>
      <c r="BI239" s="17"/>
      <c r="BJ239" s="17">
        <v>0.33194727711367</v>
      </c>
      <c r="BK239" s="17"/>
      <c r="BL239" s="17">
        <v>0.26499360838045799</v>
      </c>
      <c r="BM239" s="17">
        <v>0.32992853424066398</v>
      </c>
      <c r="BN239" s="17">
        <v>0.22547483433726501</v>
      </c>
      <c r="BO239" s="17">
        <v>0.36337299631485798</v>
      </c>
      <c r="BP239" s="17"/>
      <c r="BQ239" s="17">
        <v>0.37283696719090498</v>
      </c>
      <c r="BR239" s="17">
        <v>0.23246351059472001</v>
      </c>
      <c r="BS239" s="17">
        <v>0.175473079591454</v>
      </c>
      <c r="BT239" s="17">
        <v>0.34882402797457002</v>
      </c>
      <c r="BU239" s="17">
        <v>0.34139457670304102</v>
      </c>
      <c r="BV239" s="17">
        <v>0.26473202276040297</v>
      </c>
      <c r="BW239" s="17"/>
      <c r="BX239" s="17">
        <v>0.39246781581314799</v>
      </c>
      <c r="BY239" s="17">
        <v>0.25457094289682197</v>
      </c>
      <c r="BZ239" s="17">
        <v>0.176307225955395</v>
      </c>
      <c r="CA239" s="17">
        <v>0.35577058361019798</v>
      </c>
      <c r="CB239" s="17">
        <v>0.37916714766109</v>
      </c>
      <c r="CC239" s="17">
        <v>0.24296701471523799</v>
      </c>
    </row>
    <row r="240" spans="2:81" x14ac:dyDescent="0.35">
      <c r="B240" t="s">
        <v>59</v>
      </c>
      <c r="C240" s="17">
        <v>0.20847101659492501</v>
      </c>
      <c r="D240" s="17">
        <v>0.198255726929432</v>
      </c>
      <c r="E240" s="17">
        <v>0.21899093621766699</v>
      </c>
      <c r="F240" s="17"/>
      <c r="G240" s="17">
        <v>0.18181359190278901</v>
      </c>
      <c r="H240" s="17">
        <v>0.185695932983867</v>
      </c>
      <c r="I240" s="17">
        <v>0.21258966479529701</v>
      </c>
      <c r="J240" s="17">
        <v>0.23337781670282501</v>
      </c>
      <c r="K240" s="17">
        <v>0.20069398909476399</v>
      </c>
      <c r="L240" s="17">
        <v>0.226338338967673</v>
      </c>
      <c r="M240" s="17"/>
      <c r="N240" s="17">
        <v>0.19730817040933901</v>
      </c>
      <c r="O240" s="17">
        <v>0.21187269019500901</v>
      </c>
      <c r="P240" s="17">
        <v>0.205649129221192</v>
      </c>
      <c r="Q240" s="17">
        <v>0.21963373923756499</v>
      </c>
      <c r="R240" s="17"/>
      <c r="S240" s="17">
        <v>0.21214895594389399</v>
      </c>
      <c r="T240" s="17">
        <v>0.20694836936238101</v>
      </c>
      <c r="U240" s="17">
        <v>0.22293105784280001</v>
      </c>
      <c r="V240" s="17">
        <v>0.20511895812952399</v>
      </c>
      <c r="W240" s="17">
        <v>0.208052575342211</v>
      </c>
      <c r="X240" s="17">
        <v>0.224368159632018</v>
      </c>
      <c r="Y240" s="17">
        <v>0.17878081537520801</v>
      </c>
      <c r="Z240" s="17">
        <v>0.19857256151903499</v>
      </c>
      <c r="AA240" s="17">
        <v>0.208535968135171</v>
      </c>
      <c r="AB240" s="17">
        <v>0.19622309019818501</v>
      </c>
      <c r="AC240" s="17">
        <v>0.221249528052328</v>
      </c>
      <c r="AD240" s="17">
        <v>0.230267292641121</v>
      </c>
      <c r="AE240" s="17"/>
      <c r="AF240" s="17">
        <v>0.20517234771868201</v>
      </c>
      <c r="AG240" s="17">
        <v>0.204948326348044</v>
      </c>
      <c r="AH240" s="17">
        <v>0.22778739449757901</v>
      </c>
      <c r="AI240" s="17">
        <v>0.21376849187657401</v>
      </c>
      <c r="AJ240" s="17"/>
      <c r="AK240" s="17">
        <v>0.23296426667522999</v>
      </c>
      <c r="AL240" s="17">
        <v>0.22340220928434201</v>
      </c>
      <c r="AM240" s="17"/>
      <c r="AN240" s="17">
        <v>0.19752136671325099</v>
      </c>
      <c r="AO240" s="17">
        <v>0.20765597371415601</v>
      </c>
      <c r="AP240" s="17">
        <v>0.210904461749297</v>
      </c>
      <c r="AQ240" s="17">
        <v>0.226466185753781</v>
      </c>
      <c r="AR240" s="17">
        <v>0.208087409303325</v>
      </c>
      <c r="AS240" s="17">
        <v>0.198385549110181</v>
      </c>
      <c r="AT240" s="17"/>
      <c r="AU240" s="17">
        <v>0.20941362851933601</v>
      </c>
      <c r="AV240" s="17">
        <v>0.20527865712284299</v>
      </c>
      <c r="AW240" s="17"/>
      <c r="AX240" s="17">
        <v>0.167600698306762</v>
      </c>
      <c r="AY240" s="17">
        <v>0.21827870725625001</v>
      </c>
      <c r="AZ240" s="17"/>
      <c r="BA240" s="17">
        <v>0.20742881187748499</v>
      </c>
      <c r="BB240" s="17">
        <v>0.215025093046675</v>
      </c>
      <c r="BC240" s="17"/>
      <c r="BD240" s="17">
        <v>0.203575375022085</v>
      </c>
      <c r="BE240" s="17"/>
      <c r="BF240" s="17">
        <v>0.19541515092421799</v>
      </c>
      <c r="BG240" s="17"/>
      <c r="BH240" s="17">
        <v>0.19892478727180801</v>
      </c>
      <c r="BI240" s="17"/>
      <c r="BJ240" s="17">
        <v>0.19883925053655599</v>
      </c>
      <c r="BK240" s="17"/>
      <c r="BL240" s="17">
        <v>0.20217591144918301</v>
      </c>
      <c r="BM240" s="17">
        <v>0.17282794375338201</v>
      </c>
      <c r="BN240" s="17">
        <v>0.22197190122260099</v>
      </c>
      <c r="BO240" s="17">
        <v>0.23382698999396101</v>
      </c>
      <c r="BP240" s="17"/>
      <c r="BQ240" s="17">
        <v>0.19752125630893699</v>
      </c>
      <c r="BR240" s="17">
        <v>0.213158143794271</v>
      </c>
      <c r="BS240" s="17">
        <v>0.154489331772973</v>
      </c>
      <c r="BT240" s="17">
        <v>0.216659710776688</v>
      </c>
      <c r="BU240" s="17">
        <v>0.16660810037009799</v>
      </c>
      <c r="BV240" s="17">
        <v>0.27594048994880499</v>
      </c>
      <c r="BW240" s="17"/>
      <c r="BX240" s="17">
        <v>0.19518055348240201</v>
      </c>
      <c r="BY240" s="17">
        <v>0.20361193579399101</v>
      </c>
      <c r="BZ240" s="17">
        <v>0.18174119190929799</v>
      </c>
      <c r="CA240" s="17">
        <v>0.230659911475629</v>
      </c>
      <c r="CB240" s="17">
        <v>0.12017912922705</v>
      </c>
      <c r="CC240" s="17">
        <v>0.32220301520954903</v>
      </c>
    </row>
    <row r="241" spans="2:81" x14ac:dyDescent="0.35">
      <c r="B241" t="s">
        <v>102</v>
      </c>
      <c r="C241" s="17">
        <v>0.19369922965714201</v>
      </c>
      <c r="D241" s="17">
        <v>0.20124180247706</v>
      </c>
      <c r="E241" s="17">
        <v>0.18682198472036499</v>
      </c>
      <c r="F241" s="17"/>
      <c r="G241" s="17">
        <v>0.201528816670207</v>
      </c>
      <c r="H241" s="17">
        <v>0.19612849760939199</v>
      </c>
      <c r="I241" s="17">
        <v>0.22458976992614399</v>
      </c>
      <c r="J241" s="17">
        <v>0.18262976187277799</v>
      </c>
      <c r="K241" s="17">
        <v>0.191107356757486</v>
      </c>
      <c r="L241" s="17">
        <v>0.17210280401592601</v>
      </c>
      <c r="M241" s="17"/>
      <c r="N241" s="17">
        <v>0.19695059056686401</v>
      </c>
      <c r="O241" s="17">
        <v>0.195181311151016</v>
      </c>
      <c r="P241" s="17">
        <v>0.208989489075664</v>
      </c>
      <c r="Q241" s="17">
        <v>0.17541803725907901</v>
      </c>
      <c r="R241" s="17"/>
      <c r="S241" s="17">
        <v>0.18684828122448799</v>
      </c>
      <c r="T241" s="17">
        <v>0.209156808634201</v>
      </c>
      <c r="U241" s="17">
        <v>0.183543836686832</v>
      </c>
      <c r="V241" s="17">
        <v>0.19701622248689399</v>
      </c>
      <c r="W241" s="17">
        <v>0.20016197218098999</v>
      </c>
      <c r="X241" s="17">
        <v>0.23629197170276101</v>
      </c>
      <c r="Y241" s="17">
        <v>0.158383860671093</v>
      </c>
      <c r="Z241" s="17">
        <v>0.219841509485171</v>
      </c>
      <c r="AA241" s="17">
        <v>0.16663697329994501</v>
      </c>
      <c r="AB241" s="17">
        <v>0.213650350965856</v>
      </c>
      <c r="AC241" s="17">
        <v>0.150970833462514</v>
      </c>
      <c r="AD241" s="17">
        <v>0.20286595663151299</v>
      </c>
      <c r="AE241" s="17"/>
      <c r="AF241" s="17">
        <v>0.19163790548614601</v>
      </c>
      <c r="AG241" s="17">
        <v>0.219423306247821</v>
      </c>
      <c r="AH241" s="17">
        <v>0.16479335593444799</v>
      </c>
      <c r="AI241" s="17">
        <v>0.204887174386638</v>
      </c>
      <c r="AJ241" s="17"/>
      <c r="AK241" s="17">
        <v>0.20022624743709899</v>
      </c>
      <c r="AL241" s="17">
        <v>0.19586222219464899</v>
      </c>
      <c r="AM241" s="17"/>
      <c r="AN241" s="17">
        <v>0.181345665673251</v>
      </c>
      <c r="AO241" s="17">
        <v>0.20134474146895201</v>
      </c>
      <c r="AP241" s="17">
        <v>0.20979027892360699</v>
      </c>
      <c r="AQ241" s="17">
        <v>0.18899527860309101</v>
      </c>
      <c r="AR241" s="17">
        <v>0.19491616630772399</v>
      </c>
      <c r="AS241" s="17">
        <v>0.190484122215482</v>
      </c>
      <c r="AT241" s="17"/>
      <c r="AU241" s="17">
        <v>0.19325484707096799</v>
      </c>
      <c r="AV241" s="17">
        <v>0.195571599270223</v>
      </c>
      <c r="AW241" s="17"/>
      <c r="AX241" s="17">
        <v>0.15325213604521201</v>
      </c>
      <c r="AY241" s="17">
        <v>0.20340535867474599</v>
      </c>
      <c r="AZ241" s="17"/>
      <c r="BA241" s="17">
        <v>0.19360420352077201</v>
      </c>
      <c r="BB241" s="17">
        <v>0.18912825010701001</v>
      </c>
      <c r="BC241" s="17"/>
      <c r="BD241" s="17">
        <v>0.18536718606472899</v>
      </c>
      <c r="BE241" s="17"/>
      <c r="BF241" s="17">
        <v>0.194717940324482</v>
      </c>
      <c r="BG241" s="17"/>
      <c r="BH241" s="17">
        <v>0.21224913007420401</v>
      </c>
      <c r="BI241" s="17"/>
      <c r="BJ241" s="17">
        <v>0.14936084159196999</v>
      </c>
      <c r="BK241" s="17"/>
      <c r="BL241" s="17">
        <v>0.20969202379427601</v>
      </c>
      <c r="BM241" s="17">
        <v>0.16675251084171799</v>
      </c>
      <c r="BN241" s="17">
        <v>0.22880663235878401</v>
      </c>
      <c r="BO241" s="17">
        <v>0.173724156300616</v>
      </c>
      <c r="BP241" s="17"/>
      <c r="BQ241" s="17">
        <v>0.16306030129815099</v>
      </c>
      <c r="BR241" s="17">
        <v>0.23130920163409999</v>
      </c>
      <c r="BS241" s="17">
        <v>0.24423210525649999</v>
      </c>
      <c r="BT241" s="17">
        <v>0.153393148966711</v>
      </c>
      <c r="BU241" s="17">
        <v>0.13812517779431399</v>
      </c>
      <c r="BV241" s="17">
        <v>0.20983553609476799</v>
      </c>
      <c r="BW241" s="17"/>
      <c r="BX241" s="17">
        <v>0.15271422691907599</v>
      </c>
      <c r="BY241" s="17">
        <v>0.22839027595830799</v>
      </c>
      <c r="BZ241" s="17">
        <v>0.238278056819827</v>
      </c>
      <c r="CA241" s="17">
        <v>0.16350480444180701</v>
      </c>
      <c r="CB241" s="17">
        <v>0.116470150025307</v>
      </c>
      <c r="CC241" s="17">
        <v>0.18695558692314701</v>
      </c>
    </row>
    <row r="242" spans="2:81" x14ac:dyDescent="0.35">
      <c r="B242" t="s">
        <v>103</v>
      </c>
      <c r="C242" s="17">
        <v>0.15506481429678701</v>
      </c>
      <c r="D242" s="17">
        <v>0.182319702523496</v>
      </c>
      <c r="E242" s="17">
        <v>0.12876254826505401</v>
      </c>
      <c r="F242" s="17"/>
      <c r="G242" s="17">
        <v>8.5405572504200306E-2</v>
      </c>
      <c r="H242" s="17">
        <v>0.11924090726018</v>
      </c>
      <c r="I242" s="17">
        <v>0.12607350585209101</v>
      </c>
      <c r="J242" s="17">
        <v>0.16547342046091201</v>
      </c>
      <c r="K242" s="17">
        <v>0.192209034337468</v>
      </c>
      <c r="L242" s="17">
        <v>0.22066424683338701</v>
      </c>
      <c r="M242" s="17"/>
      <c r="N242" s="17">
        <v>0.110481996218701</v>
      </c>
      <c r="O242" s="17">
        <v>0.15634482336861799</v>
      </c>
      <c r="P242" s="17">
        <v>0.17697585258944301</v>
      </c>
      <c r="Q242" s="17">
        <v>0.18310340294640001</v>
      </c>
      <c r="R242" s="17"/>
      <c r="S242" s="17">
        <v>0.12091452551121699</v>
      </c>
      <c r="T242" s="17">
        <v>0.15837444843711901</v>
      </c>
      <c r="U242" s="17">
        <v>0.17289206012314701</v>
      </c>
      <c r="V242" s="17">
        <v>0.187572271218438</v>
      </c>
      <c r="W242" s="17">
        <v>0.150283756664848</v>
      </c>
      <c r="X242" s="17">
        <v>0.11138597689499199</v>
      </c>
      <c r="Y242" s="17">
        <v>0.19967652093844199</v>
      </c>
      <c r="Z242" s="17">
        <v>0.16677961362164501</v>
      </c>
      <c r="AA242" s="17">
        <v>0.146328994968869</v>
      </c>
      <c r="AB242" s="17">
        <v>0.161445116021768</v>
      </c>
      <c r="AC242" s="17">
        <v>0.146033211224216</v>
      </c>
      <c r="AD242" s="17">
        <v>0.19056400807188001</v>
      </c>
      <c r="AE242" s="17"/>
      <c r="AF242" s="17">
        <v>0.15662284910559801</v>
      </c>
      <c r="AG242" s="17">
        <v>0.16889017591736899</v>
      </c>
      <c r="AH242" s="17">
        <v>0.15703303959539799</v>
      </c>
      <c r="AI242" s="17">
        <v>0.186179561821813</v>
      </c>
      <c r="AJ242" s="17"/>
      <c r="AK242" s="17">
        <v>0.109526106460015</v>
      </c>
      <c r="AL242" s="17">
        <v>0.11630485931164999</v>
      </c>
      <c r="AM242" s="17"/>
      <c r="AN242" s="17">
        <v>0.12727971913857999</v>
      </c>
      <c r="AO242" s="17">
        <v>0.15889138480450701</v>
      </c>
      <c r="AP242" s="17">
        <v>0.175676723976633</v>
      </c>
      <c r="AQ242" s="17">
        <v>0.16858268022123499</v>
      </c>
      <c r="AR242" s="17">
        <v>0.16767620929027</v>
      </c>
      <c r="AS242" s="17">
        <v>0.14763500519075301</v>
      </c>
      <c r="AT242" s="17"/>
      <c r="AU242" s="17">
        <v>0.16294272130554699</v>
      </c>
      <c r="AV242" s="17">
        <v>0.14319333549987201</v>
      </c>
      <c r="AW242" s="17"/>
      <c r="AX242" s="17">
        <v>0.159320499684134</v>
      </c>
      <c r="AY242" s="17">
        <v>0.15404357326957699</v>
      </c>
      <c r="AZ242" s="17"/>
      <c r="BA242" s="17">
        <v>0.16547934404593101</v>
      </c>
      <c r="BB242" s="17">
        <v>0.10068824900481201</v>
      </c>
      <c r="BC242" s="17"/>
      <c r="BD242" s="17">
        <v>0.16742228448245799</v>
      </c>
      <c r="BE242" s="17"/>
      <c r="BF242" s="17">
        <v>0.188199326699303</v>
      </c>
      <c r="BG242" s="17"/>
      <c r="BH242" s="17">
        <v>0.151636496757797</v>
      </c>
      <c r="BI242" s="17"/>
      <c r="BJ242" s="17">
        <v>0.17335988495559801</v>
      </c>
      <c r="BK242" s="17"/>
      <c r="BL242" s="17">
        <v>0.20034345483299701</v>
      </c>
      <c r="BM242" s="17">
        <v>0.132876157641553</v>
      </c>
      <c r="BN242" s="17">
        <v>0.208528527577238</v>
      </c>
      <c r="BO242" s="17">
        <v>9.2815437951800001E-2</v>
      </c>
      <c r="BP242" s="17"/>
      <c r="BQ242" s="17">
        <v>9.0087360482139403E-2</v>
      </c>
      <c r="BR242" s="17">
        <v>0.202935970131918</v>
      </c>
      <c r="BS242" s="17">
        <v>0.36316271479097101</v>
      </c>
      <c r="BT242" s="17">
        <v>0.114029458839239</v>
      </c>
      <c r="BU242" s="17">
        <v>3.8590388404604402E-2</v>
      </c>
      <c r="BV242" s="17">
        <v>0.13612731544864401</v>
      </c>
      <c r="BW242" s="17"/>
      <c r="BX242" s="17">
        <v>7.5347464917522602E-2</v>
      </c>
      <c r="BY242" s="17">
        <v>0.158166360388557</v>
      </c>
      <c r="BZ242" s="17">
        <v>0.33115190341537698</v>
      </c>
      <c r="CA242" s="17">
        <v>8.7617913374733195E-2</v>
      </c>
      <c r="CB242" s="17">
        <v>4.6011618359883502E-2</v>
      </c>
      <c r="CC242" s="17">
        <v>0.15042472763683901</v>
      </c>
    </row>
    <row r="243" spans="2:81" x14ac:dyDescent="0.35">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row>
    <row r="244" spans="2:81" x14ac:dyDescent="0.35">
      <c r="B244" s="6" t="s">
        <v>166</v>
      </c>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row>
    <row r="245" spans="2:81" x14ac:dyDescent="0.35">
      <c r="B245" s="24"/>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row>
    <row r="246" spans="2:81" x14ac:dyDescent="0.35">
      <c r="B246" t="s">
        <v>151</v>
      </c>
      <c r="C246" s="17">
        <v>0.55330851008331206</v>
      </c>
      <c r="D246" s="17">
        <v>0.57825570659499104</v>
      </c>
      <c r="E246" s="17">
        <v>0.53074669701133204</v>
      </c>
      <c r="F246" s="17"/>
      <c r="G246" s="17">
        <v>0.43567948786625399</v>
      </c>
      <c r="H246" s="17">
        <v>0.51920913013179404</v>
      </c>
      <c r="I246" s="17">
        <v>0.50657791178148304</v>
      </c>
      <c r="J246" s="17">
        <v>0.546462234120769</v>
      </c>
      <c r="K246" s="17">
        <v>0.58234276470949697</v>
      </c>
      <c r="L246" s="17">
        <v>0.68321395462766799</v>
      </c>
      <c r="M246" s="17"/>
      <c r="N246" s="17">
        <v>0.56324463507112799</v>
      </c>
      <c r="O246" s="17">
        <v>0.53181465101496095</v>
      </c>
      <c r="P246" s="17">
        <v>0.57126907618488898</v>
      </c>
      <c r="Q246" s="17">
        <v>0.54913733180972402</v>
      </c>
      <c r="R246" s="17"/>
      <c r="S246" s="17">
        <v>0.54228646796987501</v>
      </c>
      <c r="T246" s="17">
        <v>0.51129382993296801</v>
      </c>
      <c r="U246" s="17">
        <v>0.57083274717048005</v>
      </c>
      <c r="V246" s="17">
        <v>0.56116721939320902</v>
      </c>
      <c r="W246" s="17">
        <v>0.535379293352098</v>
      </c>
      <c r="X246" s="17">
        <v>0.53438973902227105</v>
      </c>
      <c r="Y246" s="17">
        <v>0.55409855699079003</v>
      </c>
      <c r="Z246" s="17">
        <v>0.56327888650626201</v>
      </c>
      <c r="AA246" s="17">
        <v>0.55518192544573497</v>
      </c>
      <c r="AB246" s="17">
        <v>0.622151043423811</v>
      </c>
      <c r="AC246" s="17">
        <v>0.55577300293375598</v>
      </c>
      <c r="AD246" s="17">
        <v>0.58218171082820003</v>
      </c>
      <c r="AE246" s="17"/>
      <c r="AF246" s="17">
        <v>0.52840038876801199</v>
      </c>
      <c r="AG246" s="17">
        <v>0.66330342735252101</v>
      </c>
      <c r="AH246" s="17">
        <v>0.61943930998494501</v>
      </c>
      <c r="AI246" s="17">
        <v>0.61475244941990903</v>
      </c>
      <c r="AJ246" s="17"/>
      <c r="AK246" s="17">
        <v>0.62745381355739205</v>
      </c>
      <c r="AL246" s="17">
        <v>0.56091898734708701</v>
      </c>
      <c r="AM246" s="17"/>
      <c r="AN246" s="17">
        <v>0.548141475569206</v>
      </c>
      <c r="AO246" s="17">
        <v>0.55264711714572801</v>
      </c>
      <c r="AP246" s="17">
        <v>0.54552031480821905</v>
      </c>
      <c r="AQ246" s="17">
        <v>0.53663346962300396</v>
      </c>
      <c r="AR246" s="17">
        <v>0.60102048010048403</v>
      </c>
      <c r="AS246" s="17">
        <v>0.56235459066931204</v>
      </c>
      <c r="AT246" s="17"/>
      <c r="AU246" s="17">
        <v>0.60228310396630402</v>
      </c>
      <c r="AV246" s="17">
        <v>0.48739862725371702</v>
      </c>
      <c r="AW246" s="17"/>
      <c r="AX246" s="17">
        <v>0.51082655630452301</v>
      </c>
      <c r="AY246" s="17">
        <v>0.56350294650569099</v>
      </c>
      <c r="AZ246" s="17"/>
      <c r="BA246" s="17">
        <v>0.55109528659572504</v>
      </c>
      <c r="BB246" s="17">
        <v>0.56157683207935105</v>
      </c>
      <c r="BC246" s="17"/>
      <c r="BD246" s="17">
        <v>0.62077321981376699</v>
      </c>
      <c r="BE246" s="17"/>
      <c r="BF246" s="17">
        <v>0.62027372985264795</v>
      </c>
      <c r="BG246" s="17"/>
      <c r="BH246" s="17">
        <v>0.70702781782332802</v>
      </c>
      <c r="BI246" s="17"/>
      <c r="BJ246" s="17">
        <v>0.65861869291353703</v>
      </c>
      <c r="BK246" s="17"/>
      <c r="BL246" s="17">
        <v>0.37430060920772201</v>
      </c>
      <c r="BM246" s="17">
        <v>0.67724771166719799</v>
      </c>
      <c r="BN246" s="17">
        <v>0.64121571309510605</v>
      </c>
      <c r="BO246" s="17">
        <v>0.44682383480318599</v>
      </c>
      <c r="BP246" s="17"/>
      <c r="BQ246" s="17">
        <v>0.52562521834407505</v>
      </c>
      <c r="BR246" s="17">
        <v>0.66475978361114696</v>
      </c>
      <c r="BS246" s="17">
        <v>0.63144682659379103</v>
      </c>
      <c r="BT246" s="17">
        <v>0.45724615284417602</v>
      </c>
      <c r="BU246" s="17">
        <v>0.38664462050151099</v>
      </c>
      <c r="BV246" s="17">
        <v>0.51038733228083999</v>
      </c>
      <c r="BW246" s="17"/>
      <c r="BX246" s="17">
        <v>0.51795951679130503</v>
      </c>
      <c r="BY246" s="17">
        <v>0.64494033241306103</v>
      </c>
      <c r="BZ246" s="17">
        <v>0.65659367892390597</v>
      </c>
      <c r="CA246" s="17">
        <v>0.48607008398837898</v>
      </c>
      <c r="CB246" s="17">
        <v>0.36189259251011702</v>
      </c>
      <c r="CC246" s="17">
        <v>0.435665343946256</v>
      </c>
    </row>
    <row r="247" spans="2:81" x14ac:dyDescent="0.35">
      <c r="B247" t="s">
        <v>152</v>
      </c>
      <c r="C247" s="17">
        <v>0.46871939398515</v>
      </c>
      <c r="D247" s="17">
        <v>0.42561885268050897</v>
      </c>
      <c r="E247" s="17">
        <v>0.509669160106062</v>
      </c>
      <c r="F247" s="17"/>
      <c r="G247" s="17">
        <v>0.43781317646578499</v>
      </c>
      <c r="H247" s="17">
        <v>0.49347905287226501</v>
      </c>
      <c r="I247" s="17">
        <v>0.43843884397031202</v>
      </c>
      <c r="J247" s="17">
        <v>0.42662454753120999</v>
      </c>
      <c r="K247" s="17">
        <v>0.46093736474089902</v>
      </c>
      <c r="L247" s="17">
        <v>0.53311072166121098</v>
      </c>
      <c r="M247" s="17"/>
      <c r="N247" s="17">
        <v>0.48347945762566702</v>
      </c>
      <c r="O247" s="17">
        <v>0.46101158967091199</v>
      </c>
      <c r="P247" s="17">
        <v>0.47485426926838198</v>
      </c>
      <c r="Q247" s="17">
        <v>0.45607434424932403</v>
      </c>
      <c r="R247" s="17"/>
      <c r="S247" s="17">
        <v>0.49999548503286201</v>
      </c>
      <c r="T247" s="17">
        <v>0.45878013770218001</v>
      </c>
      <c r="U247" s="17">
        <v>0.53376878052616805</v>
      </c>
      <c r="V247" s="17">
        <v>0.46486473465350397</v>
      </c>
      <c r="W247" s="17">
        <v>0.461237680531629</v>
      </c>
      <c r="X247" s="17">
        <v>0.42381231339256298</v>
      </c>
      <c r="Y247" s="17">
        <v>0.47329441454667498</v>
      </c>
      <c r="Z247" s="17">
        <v>0.48293865404793002</v>
      </c>
      <c r="AA247" s="17">
        <v>0.45377969864177198</v>
      </c>
      <c r="AB247" s="17">
        <v>0.44711067644841901</v>
      </c>
      <c r="AC247" s="17">
        <v>0.442277305890665</v>
      </c>
      <c r="AD247" s="17">
        <v>0.48863054605930101</v>
      </c>
      <c r="AE247" s="17"/>
      <c r="AF247" s="17">
        <v>0.469672413317548</v>
      </c>
      <c r="AG247" s="17">
        <v>0.45668346893279999</v>
      </c>
      <c r="AH247" s="17">
        <v>0.438512934883653</v>
      </c>
      <c r="AI247" s="17">
        <v>0.487304224782177</v>
      </c>
      <c r="AJ247" s="17"/>
      <c r="AK247" s="17">
        <v>0.48323555041349803</v>
      </c>
      <c r="AL247" s="17">
        <v>0.48824701222898198</v>
      </c>
      <c r="AM247" s="17"/>
      <c r="AN247" s="17">
        <v>0.46949990803137098</v>
      </c>
      <c r="AO247" s="17">
        <v>0.470973526973057</v>
      </c>
      <c r="AP247" s="17">
        <v>0.47874460840736</v>
      </c>
      <c r="AQ247" s="17">
        <v>0.44766892562115501</v>
      </c>
      <c r="AR247" s="17">
        <v>0.49576575615498503</v>
      </c>
      <c r="AS247" s="17">
        <v>0.44706999695513</v>
      </c>
      <c r="AT247" s="17"/>
      <c r="AU247" s="17">
        <v>0.49916274913844</v>
      </c>
      <c r="AV247" s="17">
        <v>0.427168495291598</v>
      </c>
      <c r="AW247" s="17"/>
      <c r="AX247" s="17">
        <v>0.49819640103780199</v>
      </c>
      <c r="AY247" s="17">
        <v>0.46164576747811498</v>
      </c>
      <c r="AZ247" s="17"/>
      <c r="BA247" s="17">
        <v>0.462735717188547</v>
      </c>
      <c r="BB247" s="17">
        <v>0.50270432013581601</v>
      </c>
      <c r="BC247" s="17"/>
      <c r="BD247" s="17">
        <v>0.51057490142148199</v>
      </c>
      <c r="BE247" s="17"/>
      <c r="BF247" s="17">
        <v>0.51458031618060296</v>
      </c>
      <c r="BG247" s="17"/>
      <c r="BH247" s="17">
        <v>0.492331153577376</v>
      </c>
      <c r="BI247" s="17"/>
      <c r="BJ247" s="17">
        <v>0.45454964927332098</v>
      </c>
      <c r="BK247" s="17"/>
      <c r="BL247" s="17">
        <v>0.41367410902313101</v>
      </c>
      <c r="BM247" s="17">
        <v>0.52751337395421405</v>
      </c>
      <c r="BN247" s="17">
        <v>0.47162025217852799</v>
      </c>
      <c r="BO247" s="17">
        <v>0.440742829192522</v>
      </c>
      <c r="BP247" s="17"/>
      <c r="BQ247" s="17">
        <v>0.45787855674788103</v>
      </c>
      <c r="BR247" s="17">
        <v>0.50007230151556803</v>
      </c>
      <c r="BS247" s="17">
        <v>0.49220359254429902</v>
      </c>
      <c r="BT247" s="17">
        <v>0.43462966220592197</v>
      </c>
      <c r="BU247" s="17">
        <v>0.46618218191543898</v>
      </c>
      <c r="BV247" s="17">
        <v>0.46123041945992699</v>
      </c>
      <c r="BW247" s="17"/>
      <c r="BX247" s="17">
        <v>0.47106268428050002</v>
      </c>
      <c r="BY247" s="17">
        <v>0.50332337729519006</v>
      </c>
      <c r="BZ247" s="17">
        <v>0.46968538070487997</v>
      </c>
      <c r="CA247" s="17">
        <v>0.42192312748680899</v>
      </c>
      <c r="CB247" s="17">
        <v>0.50498999726362404</v>
      </c>
      <c r="CC247" s="17">
        <v>0.420641356614813</v>
      </c>
    </row>
    <row r="248" spans="2:81" x14ac:dyDescent="0.35">
      <c r="B248" t="s">
        <v>153</v>
      </c>
      <c r="C248" s="17">
        <v>0.36247870392675902</v>
      </c>
      <c r="D248" s="17">
        <v>0.35713210017226299</v>
      </c>
      <c r="E248" s="17">
        <v>0.36854405218942399</v>
      </c>
      <c r="F248" s="17"/>
      <c r="G248" s="17">
        <v>0.37465017179923898</v>
      </c>
      <c r="H248" s="17">
        <v>0.39549266330430899</v>
      </c>
      <c r="I248" s="17">
        <v>0.34017801482452797</v>
      </c>
      <c r="J248" s="17">
        <v>0.32727345985089001</v>
      </c>
      <c r="K248" s="17">
        <v>0.364710629240799</v>
      </c>
      <c r="L248" s="17">
        <v>0.37277011583163999</v>
      </c>
      <c r="M248" s="17"/>
      <c r="N248" s="17">
        <v>0.40636454145842299</v>
      </c>
      <c r="O248" s="17">
        <v>0.36283919080711202</v>
      </c>
      <c r="P248" s="17">
        <v>0.34783209777500101</v>
      </c>
      <c r="Q248" s="17">
        <v>0.32847292856160198</v>
      </c>
      <c r="R248" s="17"/>
      <c r="S248" s="17">
        <v>0.43621840919787902</v>
      </c>
      <c r="T248" s="17">
        <v>0.31119538063867702</v>
      </c>
      <c r="U248" s="17">
        <v>0.36929700312107999</v>
      </c>
      <c r="V248" s="17">
        <v>0.35210228463911297</v>
      </c>
      <c r="W248" s="17">
        <v>0.34148692329956098</v>
      </c>
      <c r="X248" s="17">
        <v>0.34873404271602998</v>
      </c>
      <c r="Y248" s="17">
        <v>0.34719008347393698</v>
      </c>
      <c r="Z248" s="17">
        <v>0.36254498865416501</v>
      </c>
      <c r="AA248" s="17">
        <v>0.354991469786063</v>
      </c>
      <c r="AB248" s="17">
        <v>0.34786177467926899</v>
      </c>
      <c r="AC248" s="17">
        <v>0.37837986043890298</v>
      </c>
      <c r="AD248" s="17">
        <v>0.42926006105963299</v>
      </c>
      <c r="AE248" s="17"/>
      <c r="AF248" s="17">
        <v>0.34469263257212701</v>
      </c>
      <c r="AG248" s="17">
        <v>0.34892673645859201</v>
      </c>
      <c r="AH248" s="17">
        <v>0.39887880298656497</v>
      </c>
      <c r="AI248" s="17">
        <v>0.42507923820459798</v>
      </c>
      <c r="AJ248" s="17"/>
      <c r="AK248" s="17">
        <v>0.516701953601716</v>
      </c>
      <c r="AL248" s="17">
        <v>0.55480203461897104</v>
      </c>
      <c r="AM248" s="17"/>
      <c r="AN248" s="17">
        <v>0.43964401877655301</v>
      </c>
      <c r="AO248" s="17">
        <v>0.37244670335305802</v>
      </c>
      <c r="AP248" s="17">
        <v>0.30411336598202998</v>
      </c>
      <c r="AQ248" s="17">
        <v>0.30970357874764198</v>
      </c>
      <c r="AR248" s="17">
        <v>0.33086962209831899</v>
      </c>
      <c r="AS248" s="17">
        <v>0.32629263503287498</v>
      </c>
      <c r="AT248" s="17"/>
      <c r="AU248" s="17">
        <v>0.38496924962769902</v>
      </c>
      <c r="AV248" s="17">
        <v>0.332692195098234</v>
      </c>
      <c r="AW248" s="17"/>
      <c r="AX248" s="17">
        <v>0.34409080251672503</v>
      </c>
      <c r="AY248" s="17">
        <v>0.36689126679619899</v>
      </c>
      <c r="AZ248" s="17"/>
      <c r="BA248" s="17">
        <v>0.31970039610344803</v>
      </c>
      <c r="BB248" s="17">
        <v>0.58017609685403104</v>
      </c>
      <c r="BC248" s="17"/>
      <c r="BD248" s="17">
        <v>0.38315450076998597</v>
      </c>
      <c r="BE248" s="17"/>
      <c r="BF248" s="17">
        <v>0.36766010919531</v>
      </c>
      <c r="BG248" s="17"/>
      <c r="BH248" s="17">
        <v>0.37665275391651398</v>
      </c>
      <c r="BI248" s="17"/>
      <c r="BJ248" s="17">
        <v>0.40069333789284201</v>
      </c>
      <c r="BK248" s="17"/>
      <c r="BL248" s="17">
        <v>0.26781672560279801</v>
      </c>
      <c r="BM248" s="17">
        <v>0.46139052472365999</v>
      </c>
      <c r="BN248" s="17">
        <v>0.35014299682650601</v>
      </c>
      <c r="BO248" s="17">
        <v>0.334878082582929</v>
      </c>
      <c r="BP248" s="17"/>
      <c r="BQ248" s="17">
        <v>0.35949423218855098</v>
      </c>
      <c r="BR248" s="17">
        <v>0.37494255442501601</v>
      </c>
      <c r="BS248" s="17">
        <v>0.39757971682356003</v>
      </c>
      <c r="BT248" s="17">
        <v>0.32906228323197001</v>
      </c>
      <c r="BU248" s="17">
        <v>0.32855997237814</v>
      </c>
      <c r="BV248" s="17">
        <v>0.35235615311521201</v>
      </c>
      <c r="BW248" s="17"/>
      <c r="BX248" s="17">
        <v>0.38393029940170098</v>
      </c>
      <c r="BY248" s="17">
        <v>0.38447863197515098</v>
      </c>
      <c r="BZ248" s="17">
        <v>0.394165696520963</v>
      </c>
      <c r="CA248" s="17">
        <v>0.31671144690780101</v>
      </c>
      <c r="CB248" s="17">
        <v>0.30425811100213801</v>
      </c>
      <c r="CC248" s="17">
        <v>0.30289350783447799</v>
      </c>
    </row>
    <row r="249" spans="2:81" x14ac:dyDescent="0.35">
      <c r="B249" t="s">
        <v>154</v>
      </c>
      <c r="C249" s="17">
        <v>0.34911970594608599</v>
      </c>
      <c r="D249" s="17">
        <v>0.34897717777613002</v>
      </c>
      <c r="E249" s="17">
        <v>0.34943534143948501</v>
      </c>
      <c r="F249" s="17"/>
      <c r="G249" s="17">
        <v>0.28074104825662799</v>
      </c>
      <c r="H249" s="17">
        <v>0.28025405733567499</v>
      </c>
      <c r="I249" s="17">
        <v>0.31711521135587101</v>
      </c>
      <c r="J249" s="17">
        <v>0.35336936926005402</v>
      </c>
      <c r="K249" s="17">
        <v>0.401949611543515</v>
      </c>
      <c r="L249" s="17">
        <v>0.43768137782817201</v>
      </c>
      <c r="M249" s="17"/>
      <c r="N249" s="17">
        <v>0.32945563165584901</v>
      </c>
      <c r="O249" s="17">
        <v>0.34338423627540698</v>
      </c>
      <c r="P249" s="17">
        <v>0.38025731536963397</v>
      </c>
      <c r="Q249" s="17">
        <v>0.34949884433427097</v>
      </c>
      <c r="R249" s="17"/>
      <c r="S249" s="17">
        <v>0.24240037226915501</v>
      </c>
      <c r="T249" s="17">
        <v>0.27206408160461898</v>
      </c>
      <c r="U249" s="17">
        <v>0.40329796209261398</v>
      </c>
      <c r="V249" s="17">
        <v>0.32508066554035298</v>
      </c>
      <c r="W249" s="17">
        <v>0.31375668271965501</v>
      </c>
      <c r="X249" s="17">
        <v>0.34658899212493</v>
      </c>
      <c r="Y249" s="17">
        <v>0.40623905198457899</v>
      </c>
      <c r="Z249" s="17">
        <v>0.49641711340047801</v>
      </c>
      <c r="AA249" s="17">
        <v>0.40261668012482599</v>
      </c>
      <c r="AB249" s="17">
        <v>0.38445480448559199</v>
      </c>
      <c r="AC249" s="17">
        <v>0.40550180126098401</v>
      </c>
      <c r="AD249" s="17">
        <v>0.45388884351075998</v>
      </c>
      <c r="AE249" s="17"/>
      <c r="AF249" s="17">
        <v>0.34529446674144998</v>
      </c>
      <c r="AG249" s="17">
        <v>0.39966387313333301</v>
      </c>
      <c r="AH249" s="17">
        <v>0.44152227172363601</v>
      </c>
      <c r="AI249" s="17">
        <v>0.48303541069710199</v>
      </c>
      <c r="AJ249" s="17"/>
      <c r="AK249" s="17">
        <v>0.221834733341776</v>
      </c>
      <c r="AL249" s="17">
        <v>0.30860054207267101</v>
      </c>
      <c r="AM249" s="17"/>
      <c r="AN249" s="17">
        <v>0.27515615849500202</v>
      </c>
      <c r="AO249" s="17">
        <v>0.37751095861018302</v>
      </c>
      <c r="AP249" s="17">
        <v>0.35933879682247899</v>
      </c>
      <c r="AQ249" s="17">
        <v>0.35055750577881301</v>
      </c>
      <c r="AR249" s="17">
        <v>0.40510536965621602</v>
      </c>
      <c r="AS249" s="17">
        <v>0.42299287031530802</v>
      </c>
      <c r="AT249" s="17"/>
      <c r="AU249" s="17">
        <v>0.370658823970824</v>
      </c>
      <c r="AV249" s="17">
        <v>0.32073112728680497</v>
      </c>
      <c r="AW249" s="17"/>
      <c r="AX249" s="17">
        <v>0.361606349754652</v>
      </c>
      <c r="AY249" s="17">
        <v>0.346123273693978</v>
      </c>
      <c r="AZ249" s="17"/>
      <c r="BA249" s="17">
        <v>0.36976410047737901</v>
      </c>
      <c r="BB249" s="17">
        <v>0.241219493463984</v>
      </c>
      <c r="BC249" s="17"/>
      <c r="BD249" s="17">
        <v>0.37653222175203499</v>
      </c>
      <c r="BE249" s="17"/>
      <c r="BF249" s="17">
        <v>0.38708865144795301</v>
      </c>
      <c r="BG249" s="17"/>
      <c r="BH249" s="17">
        <v>0.421265797466641</v>
      </c>
      <c r="BI249" s="17"/>
      <c r="BJ249" s="17">
        <v>0.47262719384817298</v>
      </c>
      <c r="BK249" s="17"/>
      <c r="BL249" s="17">
        <v>0.22763006895881499</v>
      </c>
      <c r="BM249" s="17">
        <v>0.40636260148853898</v>
      </c>
      <c r="BN249" s="17">
        <v>0.37292360221601001</v>
      </c>
      <c r="BO249" s="17">
        <v>0.34168462008806499</v>
      </c>
      <c r="BP249" s="17"/>
      <c r="BQ249" s="17">
        <v>0.35045773732483099</v>
      </c>
      <c r="BR249" s="17">
        <v>0.369486651259126</v>
      </c>
      <c r="BS249" s="17">
        <v>0.37380678773443299</v>
      </c>
      <c r="BT249" s="17">
        <v>0.33034027501698698</v>
      </c>
      <c r="BU249" s="17">
        <v>0.33168354038623499</v>
      </c>
      <c r="BV249" s="17">
        <v>0.30099086697927502</v>
      </c>
      <c r="BW249" s="17"/>
      <c r="BX249" s="17">
        <v>0.32690033451422601</v>
      </c>
      <c r="BY249" s="17">
        <v>0.36589827177793999</v>
      </c>
      <c r="BZ249" s="17">
        <v>0.39793724840237799</v>
      </c>
      <c r="CA249" s="17">
        <v>0.31955695070612</v>
      </c>
      <c r="CB249" s="17">
        <v>0.33613423894047301</v>
      </c>
      <c r="CC249" s="17">
        <v>0.28868631405047301</v>
      </c>
    </row>
    <row r="250" spans="2:81" x14ac:dyDescent="0.35">
      <c r="B250" t="s">
        <v>155</v>
      </c>
      <c r="C250" s="17">
        <v>0.33392446290305899</v>
      </c>
      <c r="D250" s="17">
        <v>0.34966449849373099</v>
      </c>
      <c r="E250" s="17">
        <v>0.31765128724602298</v>
      </c>
      <c r="F250" s="17"/>
      <c r="G250" s="17">
        <v>0.39511162135147798</v>
      </c>
      <c r="H250" s="17">
        <v>0.34416860665915</v>
      </c>
      <c r="I250" s="17">
        <v>0.34996191108319402</v>
      </c>
      <c r="J250" s="17">
        <v>0.32791208552371998</v>
      </c>
      <c r="K250" s="17">
        <v>0.30947079155926499</v>
      </c>
      <c r="L250" s="17">
        <v>0.29322246421512899</v>
      </c>
      <c r="M250" s="17"/>
      <c r="N250" s="17">
        <v>0.32526886979388397</v>
      </c>
      <c r="O250" s="17">
        <v>0.35428192833490402</v>
      </c>
      <c r="P250" s="17">
        <v>0.307090786847734</v>
      </c>
      <c r="Q250" s="17">
        <v>0.345847102705791</v>
      </c>
      <c r="R250" s="17"/>
      <c r="S250" s="17">
        <v>0.33529871248013299</v>
      </c>
      <c r="T250" s="17">
        <v>0.33062273589878899</v>
      </c>
      <c r="U250" s="17">
        <v>0.358002671898633</v>
      </c>
      <c r="V250" s="17">
        <v>0.30496522773687401</v>
      </c>
      <c r="W250" s="17">
        <v>0.34183157690202598</v>
      </c>
      <c r="X250" s="17">
        <v>0.34703801296683201</v>
      </c>
      <c r="Y250" s="17">
        <v>0.36318242993707001</v>
      </c>
      <c r="Z250" s="17">
        <v>0.30908555757439599</v>
      </c>
      <c r="AA250" s="17">
        <v>0.33376454132688199</v>
      </c>
      <c r="AB250" s="17">
        <v>0.305374222471817</v>
      </c>
      <c r="AC250" s="17">
        <v>0.324963876144721</v>
      </c>
      <c r="AD250" s="17">
        <v>0.36296146482624603</v>
      </c>
      <c r="AE250" s="17"/>
      <c r="AF250" s="17">
        <v>0.33322938696912502</v>
      </c>
      <c r="AG250" s="17">
        <v>0.29026215103938902</v>
      </c>
      <c r="AH250" s="17">
        <v>0.38031450363137498</v>
      </c>
      <c r="AI250" s="17">
        <v>0.36111378676176797</v>
      </c>
      <c r="AJ250" s="17"/>
      <c r="AK250" s="17">
        <v>0.34992074377145399</v>
      </c>
      <c r="AL250" s="17">
        <v>0.331818890667049</v>
      </c>
      <c r="AM250" s="17"/>
      <c r="AN250" s="17">
        <v>0.36232266980782801</v>
      </c>
      <c r="AO250" s="17">
        <v>0.33077429787728702</v>
      </c>
      <c r="AP250" s="17">
        <v>0.32641633220854999</v>
      </c>
      <c r="AQ250" s="17">
        <v>0.31671137305657299</v>
      </c>
      <c r="AR250" s="17">
        <v>0.29083182358688903</v>
      </c>
      <c r="AS250" s="17">
        <v>0.38570812383783099</v>
      </c>
      <c r="AT250" s="17"/>
      <c r="AU250" s="17">
        <v>0.311976979569769</v>
      </c>
      <c r="AV250" s="17">
        <v>0.36543447067628299</v>
      </c>
      <c r="AW250" s="17"/>
      <c r="AX250" s="17">
        <v>0.39813513901833802</v>
      </c>
      <c r="AY250" s="17">
        <v>0.31851576351263799</v>
      </c>
      <c r="AZ250" s="17"/>
      <c r="BA250" s="17">
        <v>0.33708278561288102</v>
      </c>
      <c r="BB250" s="17">
        <v>0.31616930500760798</v>
      </c>
      <c r="BC250" s="17"/>
      <c r="BD250" s="17">
        <v>0.32018663590149399</v>
      </c>
      <c r="BE250" s="17"/>
      <c r="BF250" s="17">
        <v>0.32247664457615999</v>
      </c>
      <c r="BG250" s="17"/>
      <c r="BH250" s="17">
        <v>0.31172951107736602</v>
      </c>
      <c r="BI250" s="17"/>
      <c r="BJ250" s="17">
        <v>0.38870822349196799</v>
      </c>
      <c r="BK250" s="17"/>
      <c r="BL250" s="17">
        <v>0.31438860841526201</v>
      </c>
      <c r="BM250" s="17">
        <v>0.355994765814245</v>
      </c>
      <c r="BN250" s="17">
        <v>0.228410606967522</v>
      </c>
      <c r="BO250" s="17">
        <v>0.43538526799329602</v>
      </c>
      <c r="BP250" s="17"/>
      <c r="BQ250" s="17">
        <v>0.37947571695959398</v>
      </c>
      <c r="BR250" s="17">
        <v>0.27290711477593499</v>
      </c>
      <c r="BS250" s="17">
        <v>0.27132922255666803</v>
      </c>
      <c r="BT250" s="17">
        <v>0.32234442008585001</v>
      </c>
      <c r="BU250" s="17">
        <v>0.457587841682706</v>
      </c>
      <c r="BV250" s="17">
        <v>0.31199592541848098</v>
      </c>
      <c r="BW250" s="17"/>
      <c r="BX250" s="17">
        <v>0.39065681704244198</v>
      </c>
      <c r="BY250" s="17">
        <v>0.28420358440379601</v>
      </c>
      <c r="BZ250" s="17">
        <v>0.27645704002736499</v>
      </c>
      <c r="CA250" s="17">
        <v>0.32982297603891397</v>
      </c>
      <c r="CB250" s="17">
        <v>0.47088081583164698</v>
      </c>
      <c r="CC250" s="17">
        <v>0.30348388261286702</v>
      </c>
    </row>
    <row r="251" spans="2:81" x14ac:dyDescent="0.35">
      <c r="B251" t="s">
        <v>156</v>
      </c>
      <c r="C251" s="17">
        <v>0.267794161109767</v>
      </c>
      <c r="D251" s="17">
        <v>0.26599869136480198</v>
      </c>
      <c r="E251" s="17">
        <v>0.26984679283521401</v>
      </c>
      <c r="F251" s="17"/>
      <c r="G251" s="17">
        <v>0.35439456576121198</v>
      </c>
      <c r="H251" s="17">
        <v>0.38247979584244202</v>
      </c>
      <c r="I251" s="17">
        <v>0.32017145216389298</v>
      </c>
      <c r="J251" s="17">
        <v>0.294306922602593</v>
      </c>
      <c r="K251" s="17">
        <v>0.196595286612023</v>
      </c>
      <c r="L251" s="17">
        <v>0.100637082243451</v>
      </c>
      <c r="M251" s="17"/>
      <c r="N251" s="17">
        <v>0.41312941391532298</v>
      </c>
      <c r="O251" s="17">
        <v>0.27343132301183698</v>
      </c>
      <c r="P251" s="17">
        <v>0.23071824721908901</v>
      </c>
      <c r="Q251" s="17">
        <v>0.137013259496233</v>
      </c>
      <c r="R251" s="17"/>
      <c r="S251" s="17">
        <v>0.33080395200420298</v>
      </c>
      <c r="T251" s="17">
        <v>0.26048705206640699</v>
      </c>
      <c r="U251" s="17">
        <v>0.24933874630300301</v>
      </c>
      <c r="V251" s="17">
        <v>0.22476961400774401</v>
      </c>
      <c r="W251" s="17">
        <v>0.26994345288426302</v>
      </c>
      <c r="X251" s="17">
        <v>0.259485972681614</v>
      </c>
      <c r="Y251" s="17">
        <v>0.26786118633559702</v>
      </c>
      <c r="Z251" s="17">
        <v>0.206817651716521</v>
      </c>
      <c r="AA251" s="17">
        <v>0.27706791208033299</v>
      </c>
      <c r="AB251" s="17">
        <v>0.27194729304117299</v>
      </c>
      <c r="AC251" s="17">
        <v>0.21399156675155501</v>
      </c>
      <c r="AD251" s="17">
        <v>0.32797493557885699</v>
      </c>
      <c r="AE251" s="17"/>
      <c r="AF251" s="17">
        <v>0.25866451483064201</v>
      </c>
      <c r="AG251" s="17">
        <v>0.26415620047869398</v>
      </c>
      <c r="AH251" s="17">
        <v>0.24852186873057999</v>
      </c>
      <c r="AI251" s="17">
        <v>0.277799706977433</v>
      </c>
      <c r="AJ251" s="17"/>
      <c r="AK251" s="17">
        <v>0.37574901681650702</v>
      </c>
      <c r="AL251" s="17">
        <v>0.33119275811909199</v>
      </c>
      <c r="AM251" s="17"/>
      <c r="AN251" s="17">
        <v>0.33729912552977898</v>
      </c>
      <c r="AO251" s="17">
        <v>0.26303219822320201</v>
      </c>
      <c r="AP251" s="17">
        <v>0.23118315271034301</v>
      </c>
      <c r="AQ251" s="17">
        <v>0.22750396035746201</v>
      </c>
      <c r="AR251" s="17">
        <v>0.22624612862604601</v>
      </c>
      <c r="AS251" s="17">
        <v>0.27167636042545201</v>
      </c>
      <c r="AT251" s="17"/>
      <c r="AU251" s="17">
        <v>0.25538141982472901</v>
      </c>
      <c r="AV251" s="17">
        <v>0.28616702872446698</v>
      </c>
      <c r="AW251" s="17"/>
      <c r="AX251" s="17">
        <v>0.20909511327135499</v>
      </c>
      <c r="AY251" s="17">
        <v>0.281880229616853</v>
      </c>
      <c r="AZ251" s="17"/>
      <c r="BA251" s="17">
        <v>0.24458346621528501</v>
      </c>
      <c r="BB251" s="17">
        <v>0.38914823065557302</v>
      </c>
      <c r="BC251" s="17"/>
      <c r="BD251" s="17">
        <v>0.277701355487109</v>
      </c>
      <c r="BE251" s="17"/>
      <c r="BF251" s="17">
        <v>0.25991463902113199</v>
      </c>
      <c r="BG251" s="17"/>
      <c r="BH251" s="17">
        <v>0.27130339343193</v>
      </c>
      <c r="BI251" s="17"/>
      <c r="BJ251" s="17">
        <v>0.25865951883863902</v>
      </c>
      <c r="BK251" s="17"/>
      <c r="BL251" s="17">
        <v>0.19229799273145301</v>
      </c>
      <c r="BM251" s="17">
        <v>0.33416231005052899</v>
      </c>
      <c r="BN251" s="17">
        <v>0.207962546144734</v>
      </c>
      <c r="BO251" s="17">
        <v>0.31116437247874701</v>
      </c>
      <c r="BP251" s="17"/>
      <c r="BQ251" s="17">
        <v>0.33712162326429501</v>
      </c>
      <c r="BR251" s="17">
        <v>0.23288791722569899</v>
      </c>
      <c r="BS251" s="17">
        <v>0.17536214227010599</v>
      </c>
      <c r="BT251" s="17">
        <v>0.252931761338551</v>
      </c>
      <c r="BU251" s="17">
        <v>0.28787129087294999</v>
      </c>
      <c r="BV251" s="17">
        <v>0.244967463656351</v>
      </c>
      <c r="BW251" s="17"/>
      <c r="BX251" s="17">
        <v>0.362247169159292</v>
      </c>
      <c r="BY251" s="17">
        <v>0.26368087322642503</v>
      </c>
      <c r="BZ251" s="17">
        <v>0.19087298461411001</v>
      </c>
      <c r="CA251" s="17">
        <v>0.25697963651801398</v>
      </c>
      <c r="CB251" s="17">
        <v>0.27753362122816599</v>
      </c>
      <c r="CC251" s="17">
        <v>0.215902936994014</v>
      </c>
    </row>
    <row r="252" spans="2:81" x14ac:dyDescent="0.35">
      <c r="B252" t="s">
        <v>157</v>
      </c>
      <c r="C252" s="17">
        <v>0.26272911264489701</v>
      </c>
      <c r="D252" s="17">
        <v>0.31085181601189199</v>
      </c>
      <c r="E252" s="17">
        <v>0.214532068401834</v>
      </c>
      <c r="F252" s="17"/>
      <c r="G252" s="17">
        <v>0.288871587384186</v>
      </c>
      <c r="H252" s="17">
        <v>0.30166089149437197</v>
      </c>
      <c r="I252" s="17">
        <v>0.22867919830407099</v>
      </c>
      <c r="J252" s="17">
        <v>0.247242314312937</v>
      </c>
      <c r="K252" s="17">
        <v>0.25484699748551098</v>
      </c>
      <c r="L252" s="17">
        <v>0.25928421150886999</v>
      </c>
      <c r="M252" s="17"/>
      <c r="N252" s="17">
        <v>0.32597971463942399</v>
      </c>
      <c r="O252" s="17">
        <v>0.258234590837911</v>
      </c>
      <c r="P252" s="17">
        <v>0.23809028716502301</v>
      </c>
      <c r="Q252" s="17">
        <v>0.218808766327621</v>
      </c>
      <c r="R252" s="17"/>
      <c r="S252" s="17">
        <v>0.307108401486339</v>
      </c>
      <c r="T252" s="17">
        <v>0.24035613396077801</v>
      </c>
      <c r="U252" s="17">
        <v>0.26414711786092598</v>
      </c>
      <c r="V252" s="17">
        <v>0.25232066274276599</v>
      </c>
      <c r="W252" s="17">
        <v>0.26216895915175797</v>
      </c>
      <c r="X252" s="17">
        <v>0.23335805580306601</v>
      </c>
      <c r="Y252" s="17">
        <v>0.27368507256048302</v>
      </c>
      <c r="Z252" s="17">
        <v>0.279173380375147</v>
      </c>
      <c r="AA252" s="17">
        <v>0.25576282380815801</v>
      </c>
      <c r="AB252" s="17">
        <v>0.24205803366175699</v>
      </c>
      <c r="AC252" s="17">
        <v>0.243584703387557</v>
      </c>
      <c r="AD252" s="17">
        <v>0.33777805221294299</v>
      </c>
      <c r="AE252" s="17"/>
      <c r="AF252" s="17">
        <v>0.25932646979278201</v>
      </c>
      <c r="AG252" s="17">
        <v>0.237261808678501</v>
      </c>
      <c r="AH252" s="17">
        <v>0.24775164017121901</v>
      </c>
      <c r="AI252" s="17">
        <v>0.33141660732703498</v>
      </c>
      <c r="AJ252" s="17"/>
      <c r="AK252" s="17">
        <v>0.30824184620864697</v>
      </c>
      <c r="AL252" s="17">
        <v>0.25733686004351902</v>
      </c>
      <c r="AM252" s="17"/>
      <c r="AN252" s="17">
        <v>0.32437574025853</v>
      </c>
      <c r="AO252" s="17">
        <v>0.25387220441660702</v>
      </c>
      <c r="AP252" s="17">
        <v>0.24943544505112999</v>
      </c>
      <c r="AQ252" s="17">
        <v>0.21062885299068901</v>
      </c>
      <c r="AR252" s="17">
        <v>0.265601423718209</v>
      </c>
      <c r="AS252" s="17">
        <v>0.21442123016446801</v>
      </c>
      <c r="AT252" s="17"/>
      <c r="AU252" s="17">
        <v>0.25817104995293499</v>
      </c>
      <c r="AV252" s="17">
        <v>0.26944282845425699</v>
      </c>
      <c r="AW252" s="17"/>
      <c r="AX252" s="17">
        <v>0.29186169584549199</v>
      </c>
      <c r="AY252" s="17">
        <v>0.25573813786994698</v>
      </c>
      <c r="AZ252" s="17"/>
      <c r="BA252" s="17">
        <v>0.25554830680988599</v>
      </c>
      <c r="BB252" s="17">
        <v>0.30258367189489399</v>
      </c>
      <c r="BC252" s="17"/>
      <c r="BD252" s="17">
        <v>0.26738823390203198</v>
      </c>
      <c r="BE252" s="17"/>
      <c r="BF252" s="17">
        <v>0.26135960450482398</v>
      </c>
      <c r="BG252" s="17"/>
      <c r="BH252" s="17">
        <v>0.23950741245892099</v>
      </c>
      <c r="BI252" s="17"/>
      <c r="BJ252" s="17">
        <v>0.24730820016452601</v>
      </c>
      <c r="BK252" s="17"/>
      <c r="BL252" s="17">
        <v>0.25423982581001098</v>
      </c>
      <c r="BM252" s="17">
        <v>0.30292561693773001</v>
      </c>
      <c r="BN252" s="17">
        <v>0.22031948055065301</v>
      </c>
      <c r="BO252" s="17">
        <v>0.27249958080853798</v>
      </c>
      <c r="BP252" s="17"/>
      <c r="BQ252" s="17">
        <v>0.31783210332166401</v>
      </c>
      <c r="BR252" s="17">
        <v>0.231326807870673</v>
      </c>
      <c r="BS252" s="17">
        <v>0.30312984468499399</v>
      </c>
      <c r="BT252" s="17">
        <v>0.247885239542562</v>
      </c>
      <c r="BU252" s="17">
        <v>0.31986884317179298</v>
      </c>
      <c r="BV252" s="17">
        <v>0.14676494444486399</v>
      </c>
      <c r="BW252" s="17"/>
      <c r="BX252" s="17">
        <v>0.359625702908075</v>
      </c>
      <c r="BY252" s="17">
        <v>0.204715187231676</v>
      </c>
      <c r="BZ252" s="17">
        <v>0.27870844331842998</v>
      </c>
      <c r="CA252" s="17">
        <v>0.252660273164863</v>
      </c>
      <c r="CB252" s="17">
        <v>0.36385433165572001</v>
      </c>
      <c r="CC252" s="17">
        <v>0.114108776828791</v>
      </c>
    </row>
    <row r="253" spans="2:81" x14ac:dyDescent="0.35">
      <c r="B253" t="s">
        <v>158</v>
      </c>
      <c r="C253" s="17">
        <v>0.251132946626279</v>
      </c>
      <c r="D253" s="17">
        <v>0.265350731463454</v>
      </c>
      <c r="E253" s="17">
        <v>0.23750949123777901</v>
      </c>
      <c r="F253" s="17"/>
      <c r="G253" s="17">
        <v>0.32545809764553102</v>
      </c>
      <c r="H253" s="17">
        <v>0.32440798810024302</v>
      </c>
      <c r="I253" s="17">
        <v>0.27331279058952601</v>
      </c>
      <c r="J253" s="17">
        <v>0.21425049690581399</v>
      </c>
      <c r="K253" s="17">
        <v>0.19240334678795001</v>
      </c>
      <c r="L253" s="17">
        <v>0.193476007103979</v>
      </c>
      <c r="M253" s="17"/>
      <c r="N253" s="17">
        <v>0.31390422965922399</v>
      </c>
      <c r="O253" s="17">
        <v>0.24202076324868901</v>
      </c>
      <c r="P253" s="17">
        <v>0.22602580320767299</v>
      </c>
      <c r="Q253" s="17">
        <v>0.214008840632675</v>
      </c>
      <c r="R253" s="17"/>
      <c r="S253" s="17">
        <v>0.38141609163096901</v>
      </c>
      <c r="T253" s="17">
        <v>0.196151914468843</v>
      </c>
      <c r="U253" s="17">
        <v>0.240731914002075</v>
      </c>
      <c r="V253" s="17">
        <v>0.21393437477570801</v>
      </c>
      <c r="W253" s="17">
        <v>0.213486292123551</v>
      </c>
      <c r="X253" s="17">
        <v>0.30321875149774402</v>
      </c>
      <c r="Y253" s="17">
        <v>0.235090392179161</v>
      </c>
      <c r="Z253" s="17">
        <v>0.22142785160783099</v>
      </c>
      <c r="AA253" s="17">
        <v>0.23684815910357501</v>
      </c>
      <c r="AB253" s="17">
        <v>0.20775390730432799</v>
      </c>
      <c r="AC253" s="17">
        <v>0.19070511576853999</v>
      </c>
      <c r="AD253" s="17">
        <v>0.317972167792199</v>
      </c>
      <c r="AE253" s="17"/>
      <c r="AF253" s="17">
        <v>0.23829010824373301</v>
      </c>
      <c r="AG253" s="17">
        <v>0.20573734348327199</v>
      </c>
      <c r="AH253" s="17">
        <v>0.20451746103923499</v>
      </c>
      <c r="AI253" s="17">
        <v>0.28753459467718501</v>
      </c>
      <c r="AJ253" s="17"/>
      <c r="AK253" s="17">
        <v>0.45071764861660202</v>
      </c>
      <c r="AL253" s="17">
        <v>0.40518730302335099</v>
      </c>
      <c r="AM253" s="17"/>
      <c r="AN253" s="17">
        <v>0.37919506453666402</v>
      </c>
      <c r="AO253" s="17">
        <v>0.24122638768383201</v>
      </c>
      <c r="AP253" s="17">
        <v>0.19359600212924899</v>
      </c>
      <c r="AQ253" s="17">
        <v>0.19659955942977</v>
      </c>
      <c r="AR253" s="17">
        <v>0.16922024526951501</v>
      </c>
      <c r="AS253" s="17">
        <v>0.175766667479824</v>
      </c>
      <c r="AT253" s="17"/>
      <c r="AU253" s="17">
        <v>0.26682926920975403</v>
      </c>
      <c r="AV253" s="17">
        <v>0.228901890925021</v>
      </c>
      <c r="AW253" s="17"/>
      <c r="AX253" s="17">
        <v>0.233299511468713</v>
      </c>
      <c r="AY253" s="17">
        <v>0.25541245368127702</v>
      </c>
      <c r="AZ253" s="17"/>
      <c r="BA253" s="17">
        <v>0.19705646568089699</v>
      </c>
      <c r="BB253" s="17">
        <v>0.52107883455606496</v>
      </c>
      <c r="BC253" s="17"/>
      <c r="BD253" s="17">
        <v>0.25132720736819197</v>
      </c>
      <c r="BE253" s="17"/>
      <c r="BF253" s="17">
        <v>0.25387760249188002</v>
      </c>
      <c r="BG253" s="17"/>
      <c r="BH253" s="17">
        <v>0.24212857180425601</v>
      </c>
      <c r="BI253" s="17"/>
      <c r="BJ253" s="17">
        <v>0.16433790671609699</v>
      </c>
      <c r="BK253" s="17"/>
      <c r="BL253" s="17">
        <v>0.19554513144656899</v>
      </c>
      <c r="BM253" s="17">
        <v>0.33781825563639301</v>
      </c>
      <c r="BN253" s="17">
        <v>0.24110352179435399</v>
      </c>
      <c r="BO253" s="17">
        <v>0.20919567039165701</v>
      </c>
      <c r="BP253" s="17"/>
      <c r="BQ253" s="17">
        <v>0.28259240844481098</v>
      </c>
      <c r="BR253" s="17">
        <v>0.23429651300980001</v>
      </c>
      <c r="BS253" s="17">
        <v>0.19888823551412199</v>
      </c>
      <c r="BT253" s="17">
        <v>0.216175672988629</v>
      </c>
      <c r="BU253" s="17">
        <v>0.246432596845306</v>
      </c>
      <c r="BV253" s="17">
        <v>0.25718979322558699</v>
      </c>
      <c r="BW253" s="17"/>
      <c r="BX253" s="17">
        <v>0.31876610796367</v>
      </c>
      <c r="BY253" s="17">
        <v>0.231243748375521</v>
      </c>
      <c r="BZ253" s="17">
        <v>0.217721656873446</v>
      </c>
      <c r="CA253" s="17">
        <v>0.236813724433173</v>
      </c>
      <c r="CB253" s="17">
        <v>0.246789443722264</v>
      </c>
      <c r="CC253" s="17">
        <v>0.21602348261940499</v>
      </c>
    </row>
    <row r="254" spans="2:81" x14ac:dyDescent="0.35">
      <c r="B254" t="s">
        <v>159</v>
      </c>
      <c r="C254" s="17">
        <v>0.24935237936900401</v>
      </c>
      <c r="D254" s="17">
        <v>0.28487447186836401</v>
      </c>
      <c r="E254" s="17">
        <v>0.21293965978534499</v>
      </c>
      <c r="F254" s="17"/>
      <c r="G254" s="17">
        <v>0.27672160684776598</v>
      </c>
      <c r="H254" s="17">
        <v>0.27620785436262801</v>
      </c>
      <c r="I254" s="17">
        <v>0.25027677627505901</v>
      </c>
      <c r="J254" s="17">
        <v>0.19145799667454899</v>
      </c>
      <c r="K254" s="17">
        <v>0.20885165613531001</v>
      </c>
      <c r="L254" s="17">
        <v>0.28274209210656198</v>
      </c>
      <c r="M254" s="17"/>
      <c r="N254" s="17">
        <v>0.26541882986918502</v>
      </c>
      <c r="O254" s="17">
        <v>0.223717472559056</v>
      </c>
      <c r="P254" s="17">
        <v>0.26886585636585297</v>
      </c>
      <c r="Q254" s="17">
        <v>0.242554981731364</v>
      </c>
      <c r="R254" s="17"/>
      <c r="S254" s="17">
        <v>0.30364033255429501</v>
      </c>
      <c r="T254" s="17">
        <v>0.25870903254933503</v>
      </c>
      <c r="U254" s="17">
        <v>0.28518708807161403</v>
      </c>
      <c r="V254" s="17">
        <v>0.227256670291241</v>
      </c>
      <c r="W254" s="17">
        <v>0.277295459710868</v>
      </c>
      <c r="X254" s="17">
        <v>0.22521694552059601</v>
      </c>
      <c r="Y254" s="17">
        <v>0.25855434617587802</v>
      </c>
      <c r="Z254" s="17">
        <v>0.25858397793423499</v>
      </c>
      <c r="AA254" s="17">
        <v>0.222577122547297</v>
      </c>
      <c r="AB254" s="17">
        <v>0.21011800147226301</v>
      </c>
      <c r="AC254" s="17">
        <v>0.188785518854374</v>
      </c>
      <c r="AD254" s="17">
        <v>0.21338691943655</v>
      </c>
      <c r="AE254" s="17"/>
      <c r="AF254" s="17">
        <v>0.25459217257063999</v>
      </c>
      <c r="AG254" s="17">
        <v>0.20237753353531099</v>
      </c>
      <c r="AH254" s="17">
        <v>0.19666540526857901</v>
      </c>
      <c r="AI254" s="17">
        <v>0.22153146265156201</v>
      </c>
      <c r="AJ254" s="17"/>
      <c r="AK254" s="17">
        <v>0.29024584855638902</v>
      </c>
      <c r="AL254" s="17">
        <v>0.29279256249081898</v>
      </c>
      <c r="AM254" s="17"/>
      <c r="AN254" s="17">
        <v>0.27748358344033403</v>
      </c>
      <c r="AO254" s="17">
        <v>0.251163937130993</v>
      </c>
      <c r="AP254" s="17">
        <v>0.23847981625967499</v>
      </c>
      <c r="AQ254" s="17">
        <v>0.22530162202686199</v>
      </c>
      <c r="AR254" s="17">
        <v>0.25131301562103198</v>
      </c>
      <c r="AS254" s="17">
        <v>0.207729998336317</v>
      </c>
      <c r="AT254" s="17"/>
      <c r="AU254" s="17">
        <v>0.26260754447520601</v>
      </c>
      <c r="AV254" s="17">
        <v>0.23076969829171601</v>
      </c>
      <c r="AW254" s="17"/>
      <c r="AX254" s="17">
        <v>0.27452045161122102</v>
      </c>
      <c r="AY254" s="17">
        <v>0.24331277220585101</v>
      </c>
      <c r="AZ254" s="17"/>
      <c r="BA254" s="17">
        <v>0.23640011986248899</v>
      </c>
      <c r="BB254" s="17">
        <v>0.31485756385868902</v>
      </c>
      <c r="BC254" s="17"/>
      <c r="BD254" s="17">
        <v>0.27132096360581398</v>
      </c>
      <c r="BE254" s="17"/>
      <c r="BF254" s="17">
        <v>0.28095696856353602</v>
      </c>
      <c r="BG254" s="17"/>
      <c r="BH254" s="17">
        <v>0.21855339956127701</v>
      </c>
      <c r="BI254" s="17"/>
      <c r="BJ254" s="17">
        <v>0.17320958100951001</v>
      </c>
      <c r="BK254" s="17"/>
      <c r="BL254" s="17">
        <v>0.207296913809252</v>
      </c>
      <c r="BM254" s="17">
        <v>0.30567986742644798</v>
      </c>
      <c r="BN254" s="17">
        <v>0.25781498178893902</v>
      </c>
      <c r="BO254" s="17">
        <v>0.20994016564565501</v>
      </c>
      <c r="BP254" s="17"/>
      <c r="BQ254" s="17">
        <v>0.25084330990971399</v>
      </c>
      <c r="BR254" s="17">
        <v>0.267788133745407</v>
      </c>
      <c r="BS254" s="17">
        <v>0.26083091708327799</v>
      </c>
      <c r="BT254" s="17">
        <v>0.23616475155613501</v>
      </c>
      <c r="BU254" s="17">
        <v>0.27620255122427601</v>
      </c>
      <c r="BV254" s="17">
        <v>0.22053382156120899</v>
      </c>
      <c r="BW254" s="17"/>
      <c r="BX254" s="17">
        <v>0.26431496685258599</v>
      </c>
      <c r="BY254" s="17">
        <v>0.24848118184669701</v>
      </c>
      <c r="BZ254" s="17">
        <v>0.27571099040925501</v>
      </c>
      <c r="CA254" s="17">
        <v>0.22285086517341901</v>
      </c>
      <c r="CB254" s="17">
        <v>0.29143857370742698</v>
      </c>
      <c r="CC254" s="17">
        <v>0.164670964489702</v>
      </c>
    </row>
    <row r="255" spans="2:81" x14ac:dyDescent="0.35">
      <c r="B255" t="s">
        <v>160</v>
      </c>
      <c r="C255" s="17">
        <v>0.23834053438618</v>
      </c>
      <c r="D255" s="17">
        <v>0.256871275049257</v>
      </c>
      <c r="E255" s="17">
        <v>0.21894338086167001</v>
      </c>
      <c r="F255" s="17"/>
      <c r="G255" s="17">
        <v>0.281803702575399</v>
      </c>
      <c r="H255" s="17">
        <v>0.26621934539376002</v>
      </c>
      <c r="I255" s="17">
        <v>0.27704196613571302</v>
      </c>
      <c r="J255" s="17">
        <v>0.23786040694565899</v>
      </c>
      <c r="K255" s="17">
        <v>0.20590058541353901</v>
      </c>
      <c r="L255" s="17">
        <v>0.17746746162302901</v>
      </c>
      <c r="M255" s="17"/>
      <c r="N255" s="17">
        <v>0.25500151918719</v>
      </c>
      <c r="O255" s="17">
        <v>0.25159296308379497</v>
      </c>
      <c r="P255" s="17">
        <v>0.19392187919074999</v>
      </c>
      <c r="Q255" s="17">
        <v>0.247423888541808</v>
      </c>
      <c r="R255" s="17"/>
      <c r="S255" s="17">
        <v>0.26873093029861</v>
      </c>
      <c r="T255" s="17">
        <v>0.230929178307442</v>
      </c>
      <c r="U255" s="17">
        <v>0.24303751687578401</v>
      </c>
      <c r="V255" s="17">
        <v>0.224512510143004</v>
      </c>
      <c r="W255" s="17">
        <v>0.23224955984801701</v>
      </c>
      <c r="X255" s="17">
        <v>0.235489890589658</v>
      </c>
      <c r="Y255" s="17">
        <v>0.22655421338781201</v>
      </c>
      <c r="Z255" s="17">
        <v>0.223900097458401</v>
      </c>
      <c r="AA255" s="17">
        <v>0.24534598697229701</v>
      </c>
      <c r="AB255" s="17">
        <v>0.24274319737291</v>
      </c>
      <c r="AC255" s="17">
        <v>0.179082017310048</v>
      </c>
      <c r="AD255" s="17">
        <v>0.29092351836583902</v>
      </c>
      <c r="AE255" s="17"/>
      <c r="AF255" s="17">
        <v>0.24033428462098599</v>
      </c>
      <c r="AG255" s="17">
        <v>0.22859324623253099</v>
      </c>
      <c r="AH255" s="17">
        <v>0.17942776889763501</v>
      </c>
      <c r="AI255" s="17">
        <v>0.29559592723692502</v>
      </c>
      <c r="AJ255" s="17"/>
      <c r="AK255" s="17">
        <v>0.24150074473081901</v>
      </c>
      <c r="AL255" s="17">
        <v>0.23088377688498199</v>
      </c>
      <c r="AM255" s="17"/>
      <c r="AN255" s="17">
        <v>0.27598618164852101</v>
      </c>
      <c r="AO255" s="17">
        <v>0.23473243040158601</v>
      </c>
      <c r="AP255" s="17">
        <v>0.237356827866499</v>
      </c>
      <c r="AQ255" s="17">
        <v>0.20525988125311501</v>
      </c>
      <c r="AR255" s="17">
        <v>0.21237573286280301</v>
      </c>
      <c r="AS255" s="17">
        <v>0.24244927918720199</v>
      </c>
      <c r="AT255" s="17"/>
      <c r="AU255" s="17">
        <v>0.21794853229426001</v>
      </c>
      <c r="AV255" s="17">
        <v>0.26872155866581598</v>
      </c>
      <c r="AW255" s="17"/>
      <c r="AX255" s="17">
        <v>0.27242633368123798</v>
      </c>
      <c r="AY255" s="17">
        <v>0.23016093145104</v>
      </c>
      <c r="AZ255" s="17"/>
      <c r="BA255" s="17">
        <v>0.24156946321113801</v>
      </c>
      <c r="BB255" s="17">
        <v>0.22201064715745999</v>
      </c>
      <c r="BC255" s="17"/>
      <c r="BD255" s="17">
        <v>0.23165767402378401</v>
      </c>
      <c r="BE255" s="17"/>
      <c r="BF255" s="17">
        <v>0.23621445456225501</v>
      </c>
      <c r="BG255" s="17"/>
      <c r="BH255" s="17">
        <v>0.231029410610989</v>
      </c>
      <c r="BI255" s="17"/>
      <c r="BJ255" s="17">
        <v>0.17824713121423</v>
      </c>
      <c r="BK255" s="17"/>
      <c r="BL255" s="17">
        <v>0.227387066180776</v>
      </c>
      <c r="BM255" s="17">
        <v>0.25575749118062002</v>
      </c>
      <c r="BN255" s="17">
        <v>0.19238599252121</v>
      </c>
      <c r="BO255" s="17">
        <v>0.27621722471110299</v>
      </c>
      <c r="BP255" s="17"/>
      <c r="BQ255" s="17">
        <v>0.285743601218306</v>
      </c>
      <c r="BR255" s="17">
        <v>0.185547376709435</v>
      </c>
      <c r="BS255" s="17">
        <v>0.16970519838449499</v>
      </c>
      <c r="BT255" s="17">
        <v>0.28983406602042899</v>
      </c>
      <c r="BU255" s="17">
        <v>0.294034595868092</v>
      </c>
      <c r="BV255" s="17">
        <v>0.19783043512204301</v>
      </c>
      <c r="BW255" s="17"/>
      <c r="BX255" s="17">
        <v>0.29595452348770301</v>
      </c>
      <c r="BY255" s="17">
        <v>0.20818858021900299</v>
      </c>
      <c r="BZ255" s="17">
        <v>0.18278324386731201</v>
      </c>
      <c r="CA255" s="17">
        <v>0.26803470708257798</v>
      </c>
      <c r="CB255" s="17">
        <v>0.32799580605281498</v>
      </c>
      <c r="CC255" s="17">
        <v>0.21784892469143899</v>
      </c>
    </row>
    <row r="256" spans="2:81" x14ac:dyDescent="0.35">
      <c r="B256" t="s">
        <v>161</v>
      </c>
      <c r="C256" s="17">
        <v>0.20056181582355401</v>
      </c>
      <c r="D256" s="17">
        <v>0.30234725236649601</v>
      </c>
      <c r="E256" s="17">
        <v>0.101199864260319</v>
      </c>
      <c r="F256" s="17"/>
      <c r="G256" s="17">
        <v>0.179063736881829</v>
      </c>
      <c r="H256" s="17">
        <v>0.19279470450678701</v>
      </c>
      <c r="I256" s="17">
        <v>0.224219469830857</v>
      </c>
      <c r="J256" s="17">
        <v>0.22061188948501101</v>
      </c>
      <c r="K256" s="17">
        <v>0.20600735708552301</v>
      </c>
      <c r="L256" s="17">
        <v>0.18196117396219499</v>
      </c>
      <c r="M256" s="17"/>
      <c r="N256" s="17">
        <v>0.249892445748918</v>
      </c>
      <c r="O256" s="17">
        <v>0.19544841271439001</v>
      </c>
      <c r="P256" s="17">
        <v>0.17732499178966299</v>
      </c>
      <c r="Q256" s="17">
        <v>0.175351208907567</v>
      </c>
      <c r="R256" s="17"/>
      <c r="S256" s="17">
        <v>0.19954398565147899</v>
      </c>
      <c r="T256" s="17">
        <v>0.19123848624539</v>
      </c>
      <c r="U256" s="17">
        <v>0.183180680788216</v>
      </c>
      <c r="V256" s="17">
        <v>0.20166898884628401</v>
      </c>
      <c r="W256" s="17">
        <v>0.20504757853671499</v>
      </c>
      <c r="X256" s="17">
        <v>0.185858927537043</v>
      </c>
      <c r="Y256" s="17">
        <v>0.20281472622963101</v>
      </c>
      <c r="Z256" s="17">
        <v>0.190108141205929</v>
      </c>
      <c r="AA256" s="17">
        <v>0.216684875143938</v>
      </c>
      <c r="AB256" s="17">
        <v>0.217648880399475</v>
      </c>
      <c r="AC256" s="17">
        <v>0.21539423363556701</v>
      </c>
      <c r="AD256" s="17">
        <v>0.19521700437452599</v>
      </c>
      <c r="AE256" s="17"/>
      <c r="AF256" s="17">
        <v>0.20179737101070799</v>
      </c>
      <c r="AG256" s="17">
        <v>0.24408788070804299</v>
      </c>
      <c r="AH256" s="17">
        <v>0.22214676045989401</v>
      </c>
      <c r="AI256" s="17">
        <v>0.19522675674566201</v>
      </c>
      <c r="AJ256" s="17"/>
      <c r="AK256" s="17">
        <v>0.128072986158908</v>
      </c>
      <c r="AL256" s="17">
        <v>0.17992543974620601</v>
      </c>
      <c r="AM256" s="17"/>
      <c r="AN256" s="17">
        <v>0.20850503745594001</v>
      </c>
      <c r="AO256" s="17">
        <v>0.20783592653473701</v>
      </c>
      <c r="AP256" s="17">
        <v>0.18492213773361299</v>
      </c>
      <c r="AQ256" s="17">
        <v>0.19249950557610401</v>
      </c>
      <c r="AR256" s="17">
        <v>0.18948296542745399</v>
      </c>
      <c r="AS256" s="17">
        <v>0.215604850093156</v>
      </c>
      <c r="AT256" s="17"/>
      <c r="AU256" s="17">
        <v>0.214298869852285</v>
      </c>
      <c r="AV256" s="17">
        <v>0.182816222150848</v>
      </c>
      <c r="AW256" s="17"/>
      <c r="AX256" s="17">
        <v>0.17907535404011901</v>
      </c>
      <c r="AY256" s="17">
        <v>0.20571794328731599</v>
      </c>
      <c r="AZ256" s="17"/>
      <c r="BA256" s="17">
        <v>0.20632272189908901</v>
      </c>
      <c r="BB256" s="17">
        <v>0.16945947950153101</v>
      </c>
      <c r="BC256" s="17"/>
      <c r="BD256" s="17">
        <v>0.210326048908199</v>
      </c>
      <c r="BE256" s="17"/>
      <c r="BF256" s="17">
        <v>0.21854709491024399</v>
      </c>
      <c r="BG256" s="17"/>
      <c r="BH256" s="17">
        <v>0.22571922938295799</v>
      </c>
      <c r="BI256" s="17"/>
      <c r="BJ256" s="17">
        <v>0.23332806928491301</v>
      </c>
      <c r="BK256" s="17"/>
      <c r="BL256" s="17">
        <v>0.119636828057113</v>
      </c>
      <c r="BM256" s="17">
        <v>0.28420022880930201</v>
      </c>
      <c r="BN256" s="17">
        <v>0.15247733450502601</v>
      </c>
      <c r="BO256" s="17">
        <v>0.217560220104355</v>
      </c>
      <c r="BP256" s="17"/>
      <c r="BQ256" s="17">
        <v>0.22968734971730301</v>
      </c>
      <c r="BR256" s="17">
        <v>0.225742797697638</v>
      </c>
      <c r="BS256" s="17">
        <v>0.182185276381787</v>
      </c>
      <c r="BT256" s="17">
        <v>0.197983414105353</v>
      </c>
      <c r="BU256" s="17">
        <v>0.13419536635771001</v>
      </c>
      <c r="BV256" s="17">
        <v>0.14917054767735799</v>
      </c>
      <c r="BW256" s="17"/>
      <c r="BX256" s="17">
        <v>0.247575058382595</v>
      </c>
      <c r="BY256" s="17">
        <v>0.21949462722026</v>
      </c>
      <c r="BZ256" s="17">
        <v>0.21169477502096201</v>
      </c>
      <c r="CA256" s="17">
        <v>0.181264578750536</v>
      </c>
      <c r="CB256" s="17">
        <v>0.13482570172112099</v>
      </c>
      <c r="CC256" s="17">
        <v>0.123431165083305</v>
      </c>
    </row>
    <row r="257" spans="2:81" x14ac:dyDescent="0.35">
      <c r="B257" t="s">
        <v>162</v>
      </c>
      <c r="C257" s="17">
        <v>0.195858495222896</v>
      </c>
      <c r="D257" s="17">
        <v>0.18772063233899799</v>
      </c>
      <c r="E257" s="17">
        <v>0.20382350193770499</v>
      </c>
      <c r="F257" s="17"/>
      <c r="G257" s="17">
        <v>0.31786022328134</v>
      </c>
      <c r="H257" s="17">
        <v>0.24824946403793</v>
      </c>
      <c r="I257" s="17">
        <v>0.23150507932935199</v>
      </c>
      <c r="J257" s="17">
        <v>0.16088383525465999</v>
      </c>
      <c r="K257" s="17">
        <v>0.114692525164721</v>
      </c>
      <c r="L257" s="17">
        <v>0.12610123333411999</v>
      </c>
      <c r="M257" s="17"/>
      <c r="N257" s="17">
        <v>0.27217442727525498</v>
      </c>
      <c r="O257" s="17">
        <v>0.19695831162850799</v>
      </c>
      <c r="P257" s="17">
        <v>0.14789448322406001</v>
      </c>
      <c r="Q257" s="17">
        <v>0.15232720792218299</v>
      </c>
      <c r="R257" s="17"/>
      <c r="S257" s="17">
        <v>0.241828312338114</v>
      </c>
      <c r="T257" s="17">
        <v>0.20577811196833501</v>
      </c>
      <c r="U257" s="17">
        <v>0.15200826597964101</v>
      </c>
      <c r="V257" s="17">
        <v>0.18585594783487699</v>
      </c>
      <c r="W257" s="17">
        <v>0.19634385417810499</v>
      </c>
      <c r="X257" s="17">
        <v>0.18757731319872001</v>
      </c>
      <c r="Y257" s="17">
        <v>0.20421792412915099</v>
      </c>
      <c r="Z257" s="17">
        <v>0.17125619437970399</v>
      </c>
      <c r="AA257" s="17">
        <v>0.18907396802828999</v>
      </c>
      <c r="AB257" s="17">
        <v>0.170346868116941</v>
      </c>
      <c r="AC257" s="17">
        <v>0.184363401381409</v>
      </c>
      <c r="AD257" s="17">
        <v>0.24010933273219301</v>
      </c>
      <c r="AE257" s="17"/>
      <c r="AF257" s="17">
        <v>0.18652450345639099</v>
      </c>
      <c r="AG257" s="17">
        <v>0.178774341503567</v>
      </c>
      <c r="AH257" s="17">
        <v>0.18025929212585801</v>
      </c>
      <c r="AI257" s="17">
        <v>0.223762074192393</v>
      </c>
      <c r="AJ257" s="17"/>
      <c r="AK257" s="17">
        <v>0.31135663641523498</v>
      </c>
      <c r="AL257" s="17">
        <v>0.23667055927503999</v>
      </c>
      <c r="AM257" s="17"/>
      <c r="AN257" s="17">
        <v>0.25693279343521103</v>
      </c>
      <c r="AO257" s="17">
        <v>0.18061820922917701</v>
      </c>
      <c r="AP257" s="17">
        <v>0.16740637230672101</v>
      </c>
      <c r="AQ257" s="17">
        <v>0.165003129620236</v>
      </c>
      <c r="AR257" s="17">
        <v>0.176174787414416</v>
      </c>
      <c r="AS257" s="17">
        <v>0.19553328742853601</v>
      </c>
      <c r="AT257" s="17"/>
      <c r="AU257" s="17">
        <v>0.16844658310657301</v>
      </c>
      <c r="AV257" s="17">
        <v>0.23557538308015299</v>
      </c>
      <c r="AW257" s="17"/>
      <c r="AX257" s="17">
        <v>0.218310854901827</v>
      </c>
      <c r="AY257" s="17">
        <v>0.190470580286801</v>
      </c>
      <c r="AZ257" s="17"/>
      <c r="BA257" s="17">
        <v>0.177712189411597</v>
      </c>
      <c r="BB257" s="17">
        <v>0.28742085449335703</v>
      </c>
      <c r="BC257" s="17"/>
      <c r="BD257" s="17">
        <v>0.19202437478496401</v>
      </c>
      <c r="BE257" s="17"/>
      <c r="BF257" s="17">
        <v>0.17915645435366201</v>
      </c>
      <c r="BG257" s="17"/>
      <c r="BH257" s="17">
        <v>0.165117424610045</v>
      </c>
      <c r="BI257" s="17"/>
      <c r="BJ257" s="17">
        <v>0.192767925044387</v>
      </c>
      <c r="BK257" s="17"/>
      <c r="BL257" s="17">
        <v>0.179182245248629</v>
      </c>
      <c r="BM257" s="17">
        <v>0.24431481601038599</v>
      </c>
      <c r="BN257" s="17">
        <v>0.13177931587233699</v>
      </c>
      <c r="BO257" s="17">
        <v>0.22531058429141901</v>
      </c>
      <c r="BP257" s="17"/>
      <c r="BQ257" s="17">
        <v>0.250730224281352</v>
      </c>
      <c r="BR257" s="17">
        <v>0.15185707234495699</v>
      </c>
      <c r="BS257" s="17">
        <v>0.11602316518689799</v>
      </c>
      <c r="BT257" s="17">
        <v>0.22820056732889299</v>
      </c>
      <c r="BU257" s="17">
        <v>0.237183947211068</v>
      </c>
      <c r="BV257" s="17">
        <v>0.172386917216275</v>
      </c>
      <c r="BW257" s="17"/>
      <c r="BX257" s="17">
        <v>0.27080682568289399</v>
      </c>
      <c r="BY257" s="17">
        <v>0.174330491702198</v>
      </c>
      <c r="BZ257" s="17">
        <v>0.123457342845079</v>
      </c>
      <c r="CA257" s="17">
        <v>0.244143738823522</v>
      </c>
      <c r="CB257" s="17">
        <v>0.24790528360164199</v>
      </c>
      <c r="CC257" s="17">
        <v>0.119184041940028</v>
      </c>
    </row>
    <row r="258" spans="2:81" x14ac:dyDescent="0.35">
      <c r="B258" t="s">
        <v>163</v>
      </c>
      <c r="C258" s="17">
        <v>8.0570911169903406E-2</v>
      </c>
      <c r="D258" s="17">
        <v>5.9410114058251903E-2</v>
      </c>
      <c r="E258" s="17">
        <v>0.101626616331134</v>
      </c>
      <c r="F258" s="17"/>
      <c r="G258" s="17">
        <v>2.7229635013434301E-2</v>
      </c>
      <c r="H258" s="17">
        <v>5.35659866735455E-2</v>
      </c>
      <c r="I258" s="17">
        <v>8.0784384217591099E-2</v>
      </c>
      <c r="J258" s="17">
        <v>0.103398837978757</v>
      </c>
      <c r="K258" s="17">
        <v>0.11106295630527301</v>
      </c>
      <c r="L258" s="17">
        <v>9.8778196059965795E-2</v>
      </c>
      <c r="M258" s="17"/>
      <c r="N258" s="17">
        <v>5.3289570068193903E-2</v>
      </c>
      <c r="O258" s="17">
        <v>7.6110668128186398E-2</v>
      </c>
      <c r="P258" s="17">
        <v>8.7988360968934101E-2</v>
      </c>
      <c r="Q258" s="17">
        <v>0.10751845072077899</v>
      </c>
      <c r="R258" s="17"/>
      <c r="S258" s="17">
        <v>3.99393743446693E-2</v>
      </c>
      <c r="T258" s="17">
        <v>0.123694443395716</v>
      </c>
      <c r="U258" s="17">
        <v>9.1160185391123999E-2</v>
      </c>
      <c r="V258" s="17">
        <v>0.10476802021442801</v>
      </c>
      <c r="W258" s="17">
        <v>5.2785509168178799E-2</v>
      </c>
      <c r="X258" s="17">
        <v>7.8408172637002005E-2</v>
      </c>
      <c r="Y258" s="17">
        <v>7.4450765145837802E-2</v>
      </c>
      <c r="Z258" s="17">
        <v>7.1592031792598099E-2</v>
      </c>
      <c r="AA258" s="17">
        <v>7.2163950534381793E-2</v>
      </c>
      <c r="AB258" s="17">
        <v>9.2185363652338106E-2</v>
      </c>
      <c r="AC258" s="17">
        <v>7.6425236041465297E-2</v>
      </c>
      <c r="AD258" s="17">
        <v>8.4980059073024403E-2</v>
      </c>
      <c r="AE258" s="17"/>
      <c r="AF258" s="17">
        <v>8.6639030020057295E-2</v>
      </c>
      <c r="AG258" s="17">
        <v>8.3808042274889097E-2</v>
      </c>
      <c r="AH258" s="17">
        <v>5.35273602422233E-2</v>
      </c>
      <c r="AI258" s="17">
        <v>9.4360846194317102E-2</v>
      </c>
      <c r="AJ258" s="17"/>
      <c r="AK258" s="17">
        <v>2.43241161397551E-2</v>
      </c>
      <c r="AL258" s="17">
        <v>5.7645235636188598E-2</v>
      </c>
      <c r="AM258" s="17"/>
      <c r="AN258" s="17">
        <v>4.4488827422626401E-2</v>
      </c>
      <c r="AO258" s="17">
        <v>8.1876873358857002E-2</v>
      </c>
      <c r="AP258" s="17">
        <v>8.5448774802961994E-2</v>
      </c>
      <c r="AQ258" s="17">
        <v>0.112752493891095</v>
      </c>
      <c r="AR258" s="17">
        <v>0.10542241928948801</v>
      </c>
      <c r="AS258" s="17">
        <v>7.3039131663131099E-2</v>
      </c>
      <c r="AT258" s="17"/>
      <c r="AU258" s="17">
        <v>8.6527763610304301E-2</v>
      </c>
      <c r="AV258" s="17">
        <v>7.1858486220284401E-2</v>
      </c>
      <c r="AW258" s="17"/>
      <c r="AX258" s="17">
        <v>8.7967029427834506E-2</v>
      </c>
      <c r="AY258" s="17">
        <v>7.8796057363849994E-2</v>
      </c>
      <c r="AZ258" s="17"/>
      <c r="BA258" s="17">
        <v>9.2334400190230606E-2</v>
      </c>
      <c r="BB258" s="17">
        <v>2.2172949781632999E-2</v>
      </c>
      <c r="BC258" s="17"/>
      <c r="BD258" s="17">
        <v>7.5866762344263206E-2</v>
      </c>
      <c r="BE258" s="17"/>
      <c r="BF258" s="17">
        <v>7.2295337907989907E-2</v>
      </c>
      <c r="BG258" s="17"/>
      <c r="BH258" s="17">
        <v>6.94537204082738E-2</v>
      </c>
      <c r="BI258" s="17"/>
      <c r="BJ258" s="17">
        <v>6.1583606397236999E-2</v>
      </c>
      <c r="BK258" s="17"/>
      <c r="BL258" s="17">
        <v>0.14864704265966999</v>
      </c>
      <c r="BM258" s="17">
        <v>2.3126015664783402E-2</v>
      </c>
      <c r="BN258" s="17">
        <v>9.7033016617979001E-2</v>
      </c>
      <c r="BO258" s="17">
        <v>7.8675984947760694E-2</v>
      </c>
      <c r="BP258" s="17"/>
      <c r="BQ258" s="17">
        <v>5.7367501238412603E-2</v>
      </c>
      <c r="BR258" s="17">
        <v>8.9762110268082104E-2</v>
      </c>
      <c r="BS258" s="17">
        <v>7.9343484144287504E-2</v>
      </c>
      <c r="BT258" s="17">
        <v>7.8351515770096497E-2</v>
      </c>
      <c r="BU258" s="17">
        <v>4.6442771381466699E-2</v>
      </c>
      <c r="BV258" s="17">
        <v>0.138055127442646</v>
      </c>
      <c r="BW258" s="17"/>
      <c r="BX258" s="17">
        <v>4.80398800505666E-2</v>
      </c>
      <c r="BY258" s="17">
        <v>7.0250123646157098E-2</v>
      </c>
      <c r="BZ258" s="17">
        <v>7.9483123600518304E-2</v>
      </c>
      <c r="CA258" s="17">
        <v>7.8278299114709002E-2</v>
      </c>
      <c r="CB258" s="17">
        <v>5.61841077599834E-2</v>
      </c>
      <c r="CC258" s="17">
        <v>0.16988461869100999</v>
      </c>
    </row>
    <row r="259" spans="2:81" x14ac:dyDescent="0.35">
      <c r="B259" t="s">
        <v>164</v>
      </c>
      <c r="C259" s="17">
        <v>3.1066193037232799E-2</v>
      </c>
      <c r="D259" s="17">
        <v>2.3034542198016199E-2</v>
      </c>
      <c r="E259" s="17">
        <v>3.9060358782338697E-2</v>
      </c>
      <c r="F259" s="17"/>
      <c r="G259" s="17">
        <v>3.4795867319639497E-2</v>
      </c>
      <c r="H259" s="17">
        <v>3.7695302364365101E-2</v>
      </c>
      <c r="I259" s="17">
        <v>4.5178474947602597E-2</v>
      </c>
      <c r="J259" s="17">
        <v>3.4291438456142402E-2</v>
      </c>
      <c r="K259" s="17">
        <v>1.9481681885085499E-2</v>
      </c>
      <c r="L259" s="17">
        <v>1.6863454844906599E-2</v>
      </c>
      <c r="M259" s="17"/>
      <c r="N259" s="17">
        <v>3.4995783075721203E-2</v>
      </c>
      <c r="O259" s="17">
        <v>3.8950155649965498E-2</v>
      </c>
      <c r="P259" s="17">
        <v>2.7942325065002601E-2</v>
      </c>
      <c r="Q259" s="17">
        <v>2.0793833108567299E-2</v>
      </c>
      <c r="R259" s="17"/>
      <c r="S259" s="17">
        <v>4.7664270849153201E-2</v>
      </c>
      <c r="T259" s="17">
        <v>3.7510995895041199E-2</v>
      </c>
      <c r="U259" s="17">
        <v>4.1042272019003498E-2</v>
      </c>
      <c r="V259" s="17">
        <v>2.4511941405991802E-2</v>
      </c>
      <c r="W259" s="17">
        <v>3.5702087624869198E-2</v>
      </c>
      <c r="X259" s="17">
        <v>2.8833145079813799E-2</v>
      </c>
      <c r="Y259" s="17">
        <v>2.5008370996345002E-2</v>
      </c>
      <c r="Z259" s="17">
        <v>1.38600938967902E-2</v>
      </c>
      <c r="AA259" s="17">
        <v>2.2641807052071201E-2</v>
      </c>
      <c r="AB259" s="17">
        <v>2.40909254182647E-2</v>
      </c>
      <c r="AC259" s="17">
        <v>2.00444963122406E-2</v>
      </c>
      <c r="AD259" s="17">
        <v>2.39103371523318E-2</v>
      </c>
      <c r="AE259" s="17"/>
      <c r="AF259" s="17">
        <v>3.5261939932954201E-4</v>
      </c>
      <c r="AG259" s="17">
        <v>0</v>
      </c>
      <c r="AH259" s="17">
        <v>0</v>
      </c>
      <c r="AI259" s="17">
        <v>0</v>
      </c>
      <c r="AJ259" s="17"/>
      <c r="AK259" s="17">
        <v>0.42040916756605301</v>
      </c>
      <c r="AL259" s="17">
        <v>0</v>
      </c>
      <c r="AM259" s="17"/>
      <c r="AN259" s="17">
        <v>4.9703874653323703E-2</v>
      </c>
      <c r="AO259" s="17">
        <v>2.1967349102434801E-2</v>
      </c>
      <c r="AP259" s="17">
        <v>3.0523270694513702E-2</v>
      </c>
      <c r="AQ259" s="17">
        <v>2.7028352508656199E-2</v>
      </c>
      <c r="AR259" s="17">
        <v>1.0943913128692501E-2</v>
      </c>
      <c r="AS259" s="17">
        <v>4.5895970941855199E-2</v>
      </c>
      <c r="AT259" s="17"/>
      <c r="AU259" s="17">
        <v>3.2968172182046999E-2</v>
      </c>
      <c r="AV259" s="17">
        <v>2.8713042962056599E-2</v>
      </c>
      <c r="AW259" s="17"/>
      <c r="AX259" s="17">
        <v>1.9185156017194501E-2</v>
      </c>
      <c r="AY259" s="17">
        <v>3.3917297229930803E-2</v>
      </c>
      <c r="AZ259" s="17"/>
      <c r="BA259" s="17">
        <v>1.3348923464215E-2</v>
      </c>
      <c r="BB259" s="17">
        <v>0.11682774580288401</v>
      </c>
      <c r="BC259" s="17"/>
      <c r="BD259" s="17">
        <v>2.2714310694603598E-2</v>
      </c>
      <c r="BE259" s="17"/>
      <c r="BF259" s="17">
        <v>2.11452800569355E-2</v>
      </c>
      <c r="BG259" s="17"/>
      <c r="BH259" s="17">
        <v>1.06864005716613E-2</v>
      </c>
      <c r="BI259" s="17"/>
      <c r="BJ259" s="17">
        <v>7.4118386649372299E-3</v>
      </c>
      <c r="BK259" s="17"/>
      <c r="BL259" s="17">
        <v>1.4845940587146301E-2</v>
      </c>
      <c r="BM259" s="17">
        <v>3.8313554313567297E-2</v>
      </c>
      <c r="BN259" s="17">
        <v>2.7652060006978101E-2</v>
      </c>
      <c r="BO259" s="17">
        <v>3.7436505626736102E-2</v>
      </c>
      <c r="BP259" s="17"/>
      <c r="BQ259" s="17">
        <v>2.8182624275721099E-2</v>
      </c>
      <c r="BR259" s="17">
        <v>3.2162127322753503E-2</v>
      </c>
      <c r="BS259" s="17">
        <v>6.37712011827895E-3</v>
      </c>
      <c r="BT259" s="17">
        <v>1.49367241527601E-2</v>
      </c>
      <c r="BU259" s="17">
        <v>2.2254888105082301E-2</v>
      </c>
      <c r="BV259" s="17">
        <v>7.5562414470578695E-2</v>
      </c>
      <c r="BW259" s="17"/>
      <c r="BX259" s="17">
        <v>4.3009053788146102E-2</v>
      </c>
      <c r="BY259" s="17">
        <v>3.7350543591899703E-2</v>
      </c>
      <c r="BZ259" s="17">
        <v>1.9005550900724099E-2</v>
      </c>
      <c r="CA259" s="17">
        <v>2.4224238676556601E-2</v>
      </c>
      <c r="CB259" s="17">
        <v>2.8672794618448402E-2</v>
      </c>
      <c r="CC259" s="17">
        <v>4.4559761613046402E-2</v>
      </c>
    </row>
    <row r="260" spans="2:81" x14ac:dyDescent="0.35">
      <c r="B260" t="s">
        <v>165</v>
      </c>
      <c r="C260" s="17">
        <v>1.8578775403965901E-2</v>
      </c>
      <c r="D260" s="17">
        <v>1.63360584746024E-2</v>
      </c>
      <c r="E260" s="17">
        <v>2.08600701756513E-2</v>
      </c>
      <c r="F260" s="17"/>
      <c r="G260" s="17">
        <v>5.5335056104653096E-3</v>
      </c>
      <c r="H260" s="17">
        <v>1.9980539739620599E-2</v>
      </c>
      <c r="I260" s="17">
        <v>2.7195203052955599E-2</v>
      </c>
      <c r="J260" s="17">
        <v>2.4499073762262399E-2</v>
      </c>
      <c r="K260" s="17">
        <v>1.9417592869352698E-2</v>
      </c>
      <c r="L260" s="17">
        <v>1.3711663377174201E-2</v>
      </c>
      <c r="M260" s="17"/>
      <c r="N260" s="17">
        <v>1.6619848117933801E-2</v>
      </c>
      <c r="O260" s="17">
        <v>2.060319560591E-2</v>
      </c>
      <c r="P260" s="17">
        <v>2.4483392575716901E-2</v>
      </c>
      <c r="Q260" s="17">
        <v>1.3686665614918001E-2</v>
      </c>
      <c r="R260" s="17"/>
      <c r="S260" s="17">
        <v>1.09446758993599E-2</v>
      </c>
      <c r="T260" s="17">
        <v>2.4254301678081201E-2</v>
      </c>
      <c r="U260" s="17">
        <v>2.0808180077698801E-2</v>
      </c>
      <c r="V260" s="17">
        <v>1.7292036554259701E-2</v>
      </c>
      <c r="W260" s="17">
        <v>1.90619254326597E-2</v>
      </c>
      <c r="X260" s="17">
        <v>1.8474262936475201E-2</v>
      </c>
      <c r="Y260" s="17">
        <v>1.1281368071812599E-2</v>
      </c>
      <c r="Z260" s="17">
        <v>2.9726208633715299E-2</v>
      </c>
      <c r="AA260" s="17">
        <v>2.3149452373083499E-2</v>
      </c>
      <c r="AB260" s="17">
        <v>7.7099291032624697E-3</v>
      </c>
      <c r="AC260" s="17">
        <v>4.68703772265417E-2</v>
      </c>
      <c r="AD260" s="17">
        <v>0</v>
      </c>
      <c r="AE260" s="17"/>
      <c r="AF260" s="17">
        <v>2.0005699758618399E-2</v>
      </c>
      <c r="AG260" s="17">
        <v>1.42364321380536E-2</v>
      </c>
      <c r="AH260" s="17">
        <v>1.5653225836455401E-2</v>
      </c>
      <c r="AI260" s="17">
        <v>0</v>
      </c>
      <c r="AJ260" s="17"/>
      <c r="AK260" s="17">
        <v>1.771966085032E-2</v>
      </c>
      <c r="AL260" s="17">
        <v>1.4451848428542E-2</v>
      </c>
      <c r="AM260" s="17"/>
      <c r="AN260" s="17">
        <v>1.2293101557224601E-2</v>
      </c>
      <c r="AO260" s="17">
        <v>2.0084894672122201E-2</v>
      </c>
      <c r="AP260" s="17">
        <v>2.3657650749129198E-2</v>
      </c>
      <c r="AQ260" s="17">
        <v>2.26418749638513E-2</v>
      </c>
      <c r="AR260" s="17">
        <v>1.6125226219640999E-2</v>
      </c>
      <c r="AS260" s="17">
        <v>2.0363949250849198E-2</v>
      </c>
      <c r="AT260" s="17"/>
      <c r="AU260" s="17">
        <v>1.31431180987358E-2</v>
      </c>
      <c r="AV260" s="17">
        <v>2.4452810689906901E-2</v>
      </c>
      <c r="AW260" s="17"/>
      <c r="AX260" s="17">
        <v>2.5135071492450999E-2</v>
      </c>
      <c r="AY260" s="17">
        <v>1.7005454553696502E-2</v>
      </c>
      <c r="AZ260" s="17"/>
      <c r="BA260" s="17">
        <v>1.9814291046324799E-2</v>
      </c>
      <c r="BB260" s="17">
        <v>9.6664801247261008E-3</v>
      </c>
      <c r="BC260" s="17"/>
      <c r="BD260" s="17">
        <v>1.43991909860342E-2</v>
      </c>
      <c r="BE260" s="17"/>
      <c r="BF260" s="17">
        <v>1.69924817096513E-2</v>
      </c>
      <c r="BG260" s="17"/>
      <c r="BH260" s="17">
        <v>1.33374129760492E-2</v>
      </c>
      <c r="BI260" s="17"/>
      <c r="BJ260" s="17">
        <v>6.1276567248670201E-3</v>
      </c>
      <c r="BK260" s="17"/>
      <c r="BL260" s="17">
        <v>3.2387575870497801E-2</v>
      </c>
      <c r="BM260" s="17">
        <v>1.20629001979066E-2</v>
      </c>
      <c r="BN260" s="17">
        <v>1.6343671284810301E-2</v>
      </c>
      <c r="BO260" s="17">
        <v>1.8936164736949101E-2</v>
      </c>
      <c r="BP260" s="17"/>
      <c r="BQ260" s="17">
        <v>1.0679975418271001E-2</v>
      </c>
      <c r="BR260" s="17">
        <v>2.3020126489685499E-2</v>
      </c>
      <c r="BS260" s="17">
        <v>2.17724697445261E-2</v>
      </c>
      <c r="BT260" s="17">
        <v>9.5565444622566897E-3</v>
      </c>
      <c r="BU260" s="17">
        <v>5.8552291033923398E-3</v>
      </c>
      <c r="BV260" s="17">
        <v>2.7421731390272999E-2</v>
      </c>
      <c r="BW260" s="17"/>
      <c r="BX260" s="17">
        <v>1.09141046305756E-2</v>
      </c>
      <c r="BY260" s="17">
        <v>1.8885820694515599E-2</v>
      </c>
      <c r="BZ260" s="17">
        <v>2.0174117220136401E-2</v>
      </c>
      <c r="CA260" s="17">
        <v>4.06035069346112E-3</v>
      </c>
      <c r="CB260" s="17">
        <v>8.3304475666960507E-3</v>
      </c>
      <c r="CC260" s="17">
        <v>3.5073856589138697E-2</v>
      </c>
    </row>
    <row r="261" spans="2:81" x14ac:dyDescent="0.35">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row>
    <row r="262" spans="2:81" x14ac:dyDescent="0.35">
      <c r="B262" s="6" t="s">
        <v>172</v>
      </c>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row>
    <row r="263" spans="2:81" x14ac:dyDescent="0.35">
      <c r="B263" s="24"/>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row>
    <row r="264" spans="2:81" x14ac:dyDescent="0.35">
      <c r="B264" t="s">
        <v>167</v>
      </c>
      <c r="C264" s="17">
        <v>0.36699219871317901</v>
      </c>
      <c r="D264" s="17">
        <v>0.54153872988988805</v>
      </c>
      <c r="E264" s="17">
        <v>0.19744646496899401</v>
      </c>
      <c r="F264" s="17"/>
      <c r="G264" s="17">
        <v>0.41913239934813201</v>
      </c>
      <c r="H264" s="17">
        <v>0.414171979736421</v>
      </c>
      <c r="I264" s="17">
        <v>0.387580801491549</v>
      </c>
      <c r="J264" s="17">
        <v>0.38207520683044999</v>
      </c>
      <c r="K264" s="17">
        <v>0.34068139517311402</v>
      </c>
      <c r="L264" s="17">
        <v>0.28266315154898802</v>
      </c>
      <c r="M264" s="17"/>
      <c r="N264" s="17">
        <v>0.45749971198720601</v>
      </c>
      <c r="O264" s="17">
        <v>0.34893379305718503</v>
      </c>
      <c r="P264" s="17">
        <v>0.324953318909454</v>
      </c>
      <c r="Q264" s="17">
        <v>0.32488216219748201</v>
      </c>
      <c r="R264" s="17"/>
      <c r="S264" s="17">
        <v>0.50301636252248505</v>
      </c>
      <c r="T264" s="17">
        <v>0.33584012611097402</v>
      </c>
      <c r="U264" s="17">
        <v>0.343364259000557</v>
      </c>
      <c r="V264" s="17">
        <v>0.29789802055348102</v>
      </c>
      <c r="W264" s="17">
        <v>0.32421916281868501</v>
      </c>
      <c r="X264" s="17">
        <v>0.30695691755495402</v>
      </c>
      <c r="Y264" s="17">
        <v>0.36708743910927899</v>
      </c>
      <c r="Z264" s="17">
        <v>0.38389959993394002</v>
      </c>
      <c r="AA264" s="17">
        <v>0.38131026366023901</v>
      </c>
      <c r="AB264" s="17">
        <v>0.38415702519671502</v>
      </c>
      <c r="AC264" s="17">
        <v>0.33242315010670598</v>
      </c>
      <c r="AD264" s="17">
        <v>0.34828986027680803</v>
      </c>
      <c r="AE264" s="17"/>
      <c r="AF264" s="17">
        <v>0.37245610604285101</v>
      </c>
      <c r="AG264" s="17">
        <v>0.39754475133061001</v>
      </c>
      <c r="AH264" s="17">
        <v>0.32422080859579699</v>
      </c>
      <c r="AI264" s="17">
        <v>0.33436957581926302</v>
      </c>
      <c r="AJ264" s="17"/>
      <c r="AK264" s="17">
        <v>0.315334139003772</v>
      </c>
      <c r="AL264" s="17">
        <v>0.34530250282410901</v>
      </c>
      <c r="AM264" s="17"/>
      <c r="AN264" s="17">
        <v>0.47109711273750698</v>
      </c>
      <c r="AO264" s="17">
        <v>0.35265509072997803</v>
      </c>
      <c r="AP264" s="17">
        <v>0.34757874845936698</v>
      </c>
      <c r="AQ264" s="17">
        <v>0.30432633070362403</v>
      </c>
      <c r="AR264" s="17">
        <v>0.31706450894534</v>
      </c>
      <c r="AS264" s="17">
        <v>0.30195682412196001</v>
      </c>
      <c r="AT264" s="17"/>
      <c r="AU264" s="17">
        <v>0.38218083412895798</v>
      </c>
      <c r="AV264" s="17">
        <v>0.34628665149603999</v>
      </c>
      <c r="AW264" s="17"/>
      <c r="AX264" s="17">
        <v>0.27884510091804099</v>
      </c>
      <c r="AY264" s="17">
        <v>0.38814494486437801</v>
      </c>
      <c r="AZ264" s="17"/>
      <c r="BA264" s="17">
        <v>0.35355741803714702</v>
      </c>
      <c r="BB264" s="17">
        <v>0.43769072704169099</v>
      </c>
      <c r="BC264" s="17"/>
      <c r="BD264" s="17">
        <v>0.39600408617815003</v>
      </c>
      <c r="BE264" s="17"/>
      <c r="BF264" s="17">
        <v>0.40732233671366502</v>
      </c>
      <c r="BG264" s="17"/>
      <c r="BH264" s="17">
        <v>0.39178195091330897</v>
      </c>
      <c r="BI264" s="17"/>
      <c r="BJ264" s="17">
        <v>0.34801324384629601</v>
      </c>
      <c r="BK264" s="17"/>
      <c r="BL264" s="17">
        <v>0.20926208382032799</v>
      </c>
      <c r="BM264" s="17">
        <v>0.56873184531123799</v>
      </c>
      <c r="BN264" s="17">
        <v>0.28758974836217899</v>
      </c>
      <c r="BO264" s="17">
        <v>0.34617391648933099</v>
      </c>
      <c r="BP264" s="17"/>
      <c r="BQ264" s="17">
        <v>0.41547343996527403</v>
      </c>
      <c r="BR264" s="17">
        <v>0.40387543288136002</v>
      </c>
      <c r="BS264" s="17">
        <v>0.35851536865964201</v>
      </c>
      <c r="BT264" s="17">
        <v>0.41676336181566997</v>
      </c>
      <c r="BU264" s="17">
        <v>0.23944174837023199</v>
      </c>
      <c r="BV264" s="17">
        <v>0.25282101303876198</v>
      </c>
      <c r="BW264" s="17"/>
      <c r="BX264" s="17">
        <v>0.458234702852236</v>
      </c>
      <c r="BY264" s="17">
        <v>0.39339010419388798</v>
      </c>
      <c r="BZ264" s="17">
        <v>0.38589943170185598</v>
      </c>
      <c r="CA264" s="17">
        <v>0.38287696613443201</v>
      </c>
      <c r="CB264" s="17">
        <v>0.246757400940391</v>
      </c>
      <c r="CC264" s="17">
        <v>0.20026018554129599</v>
      </c>
    </row>
    <row r="265" spans="2:81" x14ac:dyDescent="0.35">
      <c r="B265" t="s">
        <v>168</v>
      </c>
      <c r="C265" s="17">
        <v>0.31526446213347797</v>
      </c>
      <c r="D265" s="17">
        <v>0.276564014128513</v>
      </c>
      <c r="E265" s="17">
        <v>0.35411982578812101</v>
      </c>
      <c r="F265" s="17"/>
      <c r="G265" s="17">
        <v>0.33296422013485599</v>
      </c>
      <c r="H265" s="17">
        <v>0.31531895359140899</v>
      </c>
      <c r="I265" s="17">
        <v>0.32575532258786999</v>
      </c>
      <c r="J265" s="17">
        <v>0.28445214850107498</v>
      </c>
      <c r="K265" s="17">
        <v>0.29575316780626998</v>
      </c>
      <c r="L265" s="17">
        <v>0.33302972160094402</v>
      </c>
      <c r="M265" s="17"/>
      <c r="N265" s="17">
        <v>0.31292605607401203</v>
      </c>
      <c r="O265" s="17">
        <v>0.32115549720002901</v>
      </c>
      <c r="P265" s="17">
        <v>0.33802735560370301</v>
      </c>
      <c r="Q265" s="17">
        <v>0.29167526345198003</v>
      </c>
      <c r="R265" s="17"/>
      <c r="S265" s="17">
        <v>0.306432324230969</v>
      </c>
      <c r="T265" s="17">
        <v>0.29036466965765501</v>
      </c>
      <c r="U265" s="17">
        <v>0.28692067082266998</v>
      </c>
      <c r="V265" s="17">
        <v>0.36424630567875599</v>
      </c>
      <c r="W265" s="17">
        <v>0.341156978964472</v>
      </c>
      <c r="X265" s="17">
        <v>0.34671647033674802</v>
      </c>
      <c r="Y265" s="17">
        <v>0.32535887031344801</v>
      </c>
      <c r="Z265" s="17">
        <v>0.32920314839741199</v>
      </c>
      <c r="AA265" s="17">
        <v>0.30183843889590001</v>
      </c>
      <c r="AB265" s="17">
        <v>0.30106342725141</v>
      </c>
      <c r="AC265" s="17">
        <v>0.318998843352027</v>
      </c>
      <c r="AD265" s="17">
        <v>0.27833914498662399</v>
      </c>
      <c r="AE265" s="17"/>
      <c r="AF265" s="17">
        <v>0.30449359478054999</v>
      </c>
      <c r="AG265" s="17">
        <v>0.316899802689877</v>
      </c>
      <c r="AH265" s="17">
        <v>0.33849444279242502</v>
      </c>
      <c r="AI265" s="17">
        <v>0.28210840430794298</v>
      </c>
      <c r="AJ265" s="17"/>
      <c r="AK265" s="17">
        <v>0.42577486800938502</v>
      </c>
      <c r="AL265" s="17">
        <v>0.32331666996015401</v>
      </c>
      <c r="AM265" s="17"/>
      <c r="AN265" s="17">
        <v>0.30044402588804597</v>
      </c>
      <c r="AO265" s="17">
        <v>0.33414084180791198</v>
      </c>
      <c r="AP265" s="17">
        <v>0.31395781799429201</v>
      </c>
      <c r="AQ265" s="17">
        <v>0.306128952608823</v>
      </c>
      <c r="AR265" s="17">
        <v>0.31888071389046702</v>
      </c>
      <c r="AS265" s="17">
        <v>0.31425308292271398</v>
      </c>
      <c r="AT265" s="17"/>
      <c r="AU265" s="17">
        <v>0.31488390304351499</v>
      </c>
      <c r="AV265" s="17">
        <v>0.31620648784445698</v>
      </c>
      <c r="AW265" s="17"/>
      <c r="AX265" s="17">
        <v>0.29441347081682101</v>
      </c>
      <c r="AY265" s="17">
        <v>0.32026809512145499</v>
      </c>
      <c r="AZ265" s="17"/>
      <c r="BA265" s="17">
        <v>0.31022377551580899</v>
      </c>
      <c r="BB265" s="17">
        <v>0.34497047922429902</v>
      </c>
      <c r="BC265" s="17"/>
      <c r="BD265" s="17">
        <v>0.29847750416149899</v>
      </c>
      <c r="BE265" s="17"/>
      <c r="BF265" s="17">
        <v>0.29876204911889098</v>
      </c>
      <c r="BG265" s="17"/>
      <c r="BH265" s="17">
        <v>0.33082138914181403</v>
      </c>
      <c r="BI265" s="17"/>
      <c r="BJ265" s="17">
        <v>0.34311416258747701</v>
      </c>
      <c r="BK265" s="17"/>
      <c r="BL265" s="17">
        <v>0.25237187393495403</v>
      </c>
      <c r="BM265" s="17">
        <v>0.30895524038950001</v>
      </c>
      <c r="BN265" s="17">
        <v>0.330552783356652</v>
      </c>
      <c r="BO265" s="17">
        <v>0.34431393167501501</v>
      </c>
      <c r="BP265" s="17"/>
      <c r="BQ265" s="17">
        <v>0.326870812330744</v>
      </c>
      <c r="BR265" s="17">
        <v>0.310735390847871</v>
      </c>
      <c r="BS265" s="17">
        <v>0.34592958082073699</v>
      </c>
      <c r="BT265" s="17">
        <v>0.237934748195159</v>
      </c>
      <c r="BU265" s="17">
        <v>0.28983713757823198</v>
      </c>
      <c r="BV265" s="17">
        <v>0.33766274300209698</v>
      </c>
      <c r="BW265" s="17"/>
      <c r="BX265" s="17">
        <v>0.30452558369889099</v>
      </c>
      <c r="BY265" s="17">
        <v>0.32815159737032501</v>
      </c>
      <c r="BZ265" s="17">
        <v>0.31790851179804103</v>
      </c>
      <c r="CA265" s="17">
        <v>0.31870640055039101</v>
      </c>
      <c r="CB265" s="17">
        <v>0.31035462096340399</v>
      </c>
      <c r="CC265" s="17">
        <v>0.32545308974290998</v>
      </c>
    </row>
    <row r="266" spans="2:81" x14ac:dyDescent="0.35">
      <c r="B266" t="s">
        <v>169</v>
      </c>
      <c r="C266" s="17">
        <v>0.118676126348397</v>
      </c>
      <c r="D266" s="17">
        <v>7.2706265502226794E-2</v>
      </c>
      <c r="E266" s="17">
        <v>0.16413860462779001</v>
      </c>
      <c r="F266" s="17"/>
      <c r="G266" s="17">
        <v>0.12006824652480701</v>
      </c>
      <c r="H266" s="17">
        <v>0.128329810800525</v>
      </c>
      <c r="I266" s="17">
        <v>0.105420146398518</v>
      </c>
      <c r="J266" s="17">
        <v>0.120329611927476</v>
      </c>
      <c r="K266" s="17">
        <v>0.11085331230282899</v>
      </c>
      <c r="L266" s="17">
        <v>0.124595314333136</v>
      </c>
      <c r="M266" s="17"/>
      <c r="N266" s="17">
        <v>9.2555819229759903E-2</v>
      </c>
      <c r="O266" s="17">
        <v>0.115818915721876</v>
      </c>
      <c r="P266" s="17">
        <v>0.138144017714904</v>
      </c>
      <c r="Q266" s="17">
        <v>0.13055604388168501</v>
      </c>
      <c r="R266" s="17"/>
      <c r="S266" s="17">
        <v>7.8918176862573297E-2</v>
      </c>
      <c r="T266" s="17">
        <v>0.15181624176509201</v>
      </c>
      <c r="U266" s="17">
        <v>0.13531780511612501</v>
      </c>
      <c r="V266" s="17">
        <v>0.10217086344368</v>
      </c>
      <c r="W266" s="17">
        <v>0.13255919074283701</v>
      </c>
      <c r="X266" s="17">
        <v>0.11906616801714601</v>
      </c>
      <c r="Y266" s="17">
        <v>9.2292489402166902E-2</v>
      </c>
      <c r="Z266" s="17">
        <v>0.105430874486037</v>
      </c>
      <c r="AA266" s="17">
        <v>0.13848620445336801</v>
      </c>
      <c r="AB266" s="17">
        <v>0.12242234587152501</v>
      </c>
      <c r="AC266" s="17">
        <v>0.115585717972573</v>
      </c>
      <c r="AD266" s="17">
        <v>0.14146118790394899</v>
      </c>
      <c r="AE266" s="17"/>
      <c r="AF266" s="17">
        <v>0.119323474122977</v>
      </c>
      <c r="AG266" s="17">
        <v>0.114245910517816</v>
      </c>
      <c r="AH266" s="17">
        <v>0.113009553094367</v>
      </c>
      <c r="AI266" s="17">
        <v>0.15112868518321601</v>
      </c>
      <c r="AJ266" s="17"/>
      <c r="AK266" s="17">
        <v>0.107154318958043</v>
      </c>
      <c r="AL266" s="17">
        <v>0.113612936726338</v>
      </c>
      <c r="AM266" s="17"/>
      <c r="AN266" s="17">
        <v>8.88742148076338E-2</v>
      </c>
      <c r="AO266" s="17">
        <v>0.10309787108973199</v>
      </c>
      <c r="AP266" s="17">
        <v>0.118184414675312</v>
      </c>
      <c r="AQ266" s="17">
        <v>0.162921262773842</v>
      </c>
      <c r="AR266" s="17">
        <v>0.15255706023457</v>
      </c>
      <c r="AS266" s="17">
        <v>0.119985942685855</v>
      </c>
      <c r="AT266" s="17"/>
      <c r="AU266" s="17">
        <v>0.11787734018675</v>
      </c>
      <c r="AV266" s="17">
        <v>0.12026489610640601</v>
      </c>
      <c r="AW266" s="17"/>
      <c r="AX266" s="17">
        <v>0.14811546978311499</v>
      </c>
      <c r="AY266" s="17">
        <v>0.111611538016971</v>
      </c>
      <c r="AZ266" s="17"/>
      <c r="BA266" s="17">
        <v>0.120748903177764</v>
      </c>
      <c r="BB266" s="17">
        <v>0.105195288410698</v>
      </c>
      <c r="BC266" s="17"/>
      <c r="BD266" s="17">
        <v>0.10823439623446</v>
      </c>
      <c r="BE266" s="17"/>
      <c r="BF266" s="17">
        <v>9.6494526519725801E-2</v>
      </c>
      <c r="BG266" s="17"/>
      <c r="BH266" s="17">
        <v>0.106666864997286</v>
      </c>
      <c r="BI266" s="17"/>
      <c r="BJ266" s="17">
        <v>0.118608555313627</v>
      </c>
      <c r="BK266" s="17"/>
      <c r="BL266" s="17">
        <v>0.15239363533029299</v>
      </c>
      <c r="BM266" s="17">
        <v>6.9109612885418503E-2</v>
      </c>
      <c r="BN266" s="17">
        <v>0.114312188150146</v>
      </c>
      <c r="BO266" s="17">
        <v>0.152133613581514</v>
      </c>
      <c r="BP266" s="17"/>
      <c r="BQ266" s="17">
        <v>9.7265240206781095E-2</v>
      </c>
      <c r="BR266" s="17">
        <v>0.113457096823597</v>
      </c>
      <c r="BS266" s="17">
        <v>0.10691078781359099</v>
      </c>
      <c r="BT266" s="17">
        <v>0.111326149413831</v>
      </c>
      <c r="BU266" s="17">
        <v>0.199891893249179</v>
      </c>
      <c r="BV266" s="17">
        <v>0.13547658851181399</v>
      </c>
      <c r="BW266" s="17"/>
      <c r="BX266" s="17">
        <v>9.6029814108739606E-2</v>
      </c>
      <c r="BY266" s="17">
        <v>0.109080284851401</v>
      </c>
      <c r="BZ266" s="17">
        <v>0.110620667030602</v>
      </c>
      <c r="CA266" s="17">
        <v>0.105722766242396</v>
      </c>
      <c r="CB266" s="17">
        <v>0.17911702364773299</v>
      </c>
      <c r="CC266" s="17">
        <v>0.14505240717863699</v>
      </c>
    </row>
    <row r="267" spans="2:81" x14ac:dyDescent="0.35">
      <c r="B267" t="s">
        <v>170</v>
      </c>
      <c r="C267" s="17">
        <v>0.194032951206595</v>
      </c>
      <c r="D267" s="17">
        <v>0.107045601818718</v>
      </c>
      <c r="E267" s="17">
        <v>0.27689383281487201</v>
      </c>
      <c r="F267" s="17"/>
      <c r="G267" s="17">
        <v>0.115114108315228</v>
      </c>
      <c r="H267" s="17">
        <v>0.13742376716180499</v>
      </c>
      <c r="I267" s="17">
        <v>0.17539305174632699</v>
      </c>
      <c r="J267" s="17">
        <v>0.21018046186049699</v>
      </c>
      <c r="K267" s="17">
        <v>0.24941008004340801</v>
      </c>
      <c r="L267" s="17">
        <v>0.25737193933671698</v>
      </c>
      <c r="M267" s="17"/>
      <c r="N267" s="17">
        <v>0.133446850137215</v>
      </c>
      <c r="O267" s="17">
        <v>0.20608843529052601</v>
      </c>
      <c r="P267" s="17">
        <v>0.19417889992381601</v>
      </c>
      <c r="Q267" s="17">
        <v>0.24898353117042599</v>
      </c>
      <c r="R267" s="17"/>
      <c r="S267" s="17">
        <v>0.108309150112879</v>
      </c>
      <c r="T267" s="17">
        <v>0.22012050364298399</v>
      </c>
      <c r="U267" s="17">
        <v>0.230796584099589</v>
      </c>
      <c r="V267" s="17">
        <v>0.22928072786460399</v>
      </c>
      <c r="W267" s="17">
        <v>0.19188972856757899</v>
      </c>
      <c r="X267" s="17">
        <v>0.218456832887018</v>
      </c>
      <c r="Y267" s="17">
        <v>0.20641552604104599</v>
      </c>
      <c r="Z267" s="17">
        <v>0.17542814134993701</v>
      </c>
      <c r="AA267" s="17">
        <v>0.178365092990493</v>
      </c>
      <c r="AB267" s="17">
        <v>0.18701307562414701</v>
      </c>
      <c r="AC267" s="17">
        <v>0.22242988341971601</v>
      </c>
      <c r="AD267" s="17">
        <v>0.231909806832619</v>
      </c>
      <c r="AE267" s="17"/>
      <c r="AF267" s="17">
        <v>0.199194532367516</v>
      </c>
      <c r="AG267" s="17">
        <v>0.165389961538911</v>
      </c>
      <c r="AH267" s="17">
        <v>0.206938351119939</v>
      </c>
      <c r="AI267" s="17">
        <v>0.23239333468957701</v>
      </c>
      <c r="AJ267" s="17"/>
      <c r="AK267" s="17">
        <v>0.14798816463029099</v>
      </c>
      <c r="AL267" s="17">
        <v>0.20694879337181599</v>
      </c>
      <c r="AM267" s="17"/>
      <c r="AN267" s="17">
        <v>0.134532970684695</v>
      </c>
      <c r="AO267" s="17">
        <v>0.20526705487797201</v>
      </c>
      <c r="AP267" s="17">
        <v>0.208853523817641</v>
      </c>
      <c r="AQ267" s="17">
        <v>0.222622111983204</v>
      </c>
      <c r="AR267" s="17">
        <v>0.20938740973518999</v>
      </c>
      <c r="AS267" s="17">
        <v>0.26380415026947102</v>
      </c>
      <c r="AT267" s="17"/>
      <c r="AU267" s="17">
        <v>0.18118995244267</v>
      </c>
      <c r="AV267" s="17">
        <v>0.21054761571387201</v>
      </c>
      <c r="AW267" s="17"/>
      <c r="AX267" s="17">
        <v>0.26575014750377501</v>
      </c>
      <c r="AY267" s="17">
        <v>0.17682290475134199</v>
      </c>
      <c r="AZ267" s="17"/>
      <c r="BA267" s="17">
        <v>0.210898171912974</v>
      </c>
      <c r="BB267" s="17">
        <v>0.106286304968801</v>
      </c>
      <c r="BC267" s="17"/>
      <c r="BD267" s="17">
        <v>0.192112516426998</v>
      </c>
      <c r="BE267" s="17"/>
      <c r="BF267" s="17">
        <v>0.194248170255576</v>
      </c>
      <c r="BG267" s="17"/>
      <c r="BH267" s="17">
        <v>0.16378158625082201</v>
      </c>
      <c r="BI267" s="17"/>
      <c r="BJ267" s="17">
        <v>0.176034309547451</v>
      </c>
      <c r="BK267" s="17"/>
      <c r="BL267" s="17">
        <v>0.37716465919653602</v>
      </c>
      <c r="BM267" s="17">
        <v>5.14445967633664E-2</v>
      </c>
      <c r="BN267" s="17">
        <v>0.26195824646555299</v>
      </c>
      <c r="BO267" s="17">
        <v>0.151977552947587</v>
      </c>
      <c r="BP267" s="17"/>
      <c r="BQ267" s="17">
        <v>0.15461503104874399</v>
      </c>
      <c r="BR267" s="17">
        <v>0.17193207944717201</v>
      </c>
      <c r="BS267" s="17">
        <v>0.18024690613901201</v>
      </c>
      <c r="BT267" s="17">
        <v>0.22894678182031</v>
      </c>
      <c r="BU267" s="17">
        <v>0.26666189500142701</v>
      </c>
      <c r="BV267" s="17">
        <v>0.26688303132878399</v>
      </c>
      <c r="BW267" s="17"/>
      <c r="BX267" s="17">
        <v>0.13313057606499501</v>
      </c>
      <c r="BY267" s="17">
        <v>0.16772268651042499</v>
      </c>
      <c r="BZ267" s="17">
        <v>0.18088810700142399</v>
      </c>
      <c r="CA267" s="17">
        <v>0.18833875186695101</v>
      </c>
      <c r="CB267" s="17">
        <v>0.26036629300054398</v>
      </c>
      <c r="CC267" s="17">
        <v>0.32578395408590599</v>
      </c>
    </row>
    <row r="268" spans="2:81" x14ac:dyDescent="0.35">
      <c r="B268" t="s">
        <v>171</v>
      </c>
      <c r="C268" s="17">
        <v>5.0342615983516997E-3</v>
      </c>
      <c r="D268" s="17">
        <v>2.1453886606536401E-3</v>
      </c>
      <c r="E268" s="17">
        <v>7.4012718002237398E-3</v>
      </c>
      <c r="F268" s="17"/>
      <c r="G268" s="17">
        <v>1.27210256769765E-2</v>
      </c>
      <c r="H268" s="17">
        <v>4.7554887098397699E-3</v>
      </c>
      <c r="I268" s="17">
        <v>5.8506777757354397E-3</v>
      </c>
      <c r="J268" s="17">
        <v>2.9625708805019598E-3</v>
      </c>
      <c r="K268" s="17">
        <v>3.3020446743790501E-3</v>
      </c>
      <c r="L268" s="17">
        <v>2.3398731802149598E-3</v>
      </c>
      <c r="M268" s="17"/>
      <c r="N268" s="17">
        <v>3.5715625718069398E-3</v>
      </c>
      <c r="O268" s="17">
        <v>8.0033587303834103E-3</v>
      </c>
      <c r="P268" s="17">
        <v>4.6964078481235997E-3</v>
      </c>
      <c r="Q268" s="17">
        <v>3.9029992984264301E-3</v>
      </c>
      <c r="R268" s="17"/>
      <c r="S268" s="17">
        <v>3.32398627109341E-3</v>
      </c>
      <c r="T268" s="17">
        <v>1.85845882329544E-3</v>
      </c>
      <c r="U268" s="17">
        <v>3.6006809610583902E-3</v>
      </c>
      <c r="V268" s="17">
        <v>6.4040824594787599E-3</v>
      </c>
      <c r="W268" s="17">
        <v>1.0174938906428E-2</v>
      </c>
      <c r="X268" s="17">
        <v>8.8036112041343408E-3</v>
      </c>
      <c r="Y268" s="17">
        <v>8.8456751340590806E-3</v>
      </c>
      <c r="Z268" s="17">
        <v>6.0382358326745702E-3</v>
      </c>
      <c r="AA268" s="17">
        <v>0</v>
      </c>
      <c r="AB268" s="17">
        <v>5.3441260562020797E-3</v>
      </c>
      <c r="AC268" s="17">
        <v>1.0562405148978301E-2</v>
      </c>
      <c r="AD268" s="17">
        <v>0</v>
      </c>
      <c r="AE268" s="17"/>
      <c r="AF268" s="17">
        <v>4.5322926861060099E-3</v>
      </c>
      <c r="AG268" s="17">
        <v>5.9195739227859302E-3</v>
      </c>
      <c r="AH268" s="17">
        <v>1.7336844397473201E-2</v>
      </c>
      <c r="AI268" s="17">
        <v>0</v>
      </c>
      <c r="AJ268" s="17"/>
      <c r="AK268" s="17">
        <v>3.7485093985092101E-3</v>
      </c>
      <c r="AL268" s="17">
        <v>1.08190971175841E-2</v>
      </c>
      <c r="AM268" s="17"/>
      <c r="AN268" s="17">
        <v>5.0516758821179701E-3</v>
      </c>
      <c r="AO268" s="17">
        <v>4.8391414944049501E-3</v>
      </c>
      <c r="AP268" s="17">
        <v>1.1425495053388701E-2</v>
      </c>
      <c r="AQ268" s="17">
        <v>4.0013419305067197E-3</v>
      </c>
      <c r="AR268" s="17">
        <v>2.1103071944324598E-3</v>
      </c>
      <c r="AS268" s="17">
        <v>0</v>
      </c>
      <c r="AT268" s="17"/>
      <c r="AU268" s="17">
        <v>3.8679701981074901E-3</v>
      </c>
      <c r="AV268" s="17">
        <v>6.6943488392247098E-3</v>
      </c>
      <c r="AW268" s="17"/>
      <c r="AX268" s="17">
        <v>1.28758109782484E-2</v>
      </c>
      <c r="AY268" s="17">
        <v>3.1525172458541201E-3</v>
      </c>
      <c r="AZ268" s="17"/>
      <c r="BA268" s="17">
        <v>4.5717313563056498E-3</v>
      </c>
      <c r="BB268" s="17">
        <v>5.8572003545104296E-3</v>
      </c>
      <c r="BC268" s="17"/>
      <c r="BD268" s="17">
        <v>5.17149699889396E-3</v>
      </c>
      <c r="BE268" s="17"/>
      <c r="BF268" s="17">
        <v>3.17291739214259E-3</v>
      </c>
      <c r="BG268" s="17"/>
      <c r="BH268" s="17">
        <v>6.9482086967704998E-3</v>
      </c>
      <c r="BI268" s="17"/>
      <c r="BJ268" s="17">
        <v>1.42297287051483E-2</v>
      </c>
      <c r="BK268" s="17"/>
      <c r="BL268" s="17">
        <v>8.80774771788808E-3</v>
      </c>
      <c r="BM268" s="17">
        <v>1.7587046504775E-3</v>
      </c>
      <c r="BN268" s="17">
        <v>5.58703366546887E-3</v>
      </c>
      <c r="BO268" s="17">
        <v>5.4009853065522303E-3</v>
      </c>
      <c r="BP268" s="17"/>
      <c r="BQ268" s="17">
        <v>5.7754764484563396E-3</v>
      </c>
      <c r="BR268" s="17">
        <v>0</v>
      </c>
      <c r="BS268" s="17">
        <v>8.3973565670185293E-3</v>
      </c>
      <c r="BT268" s="17">
        <v>5.02895875502859E-3</v>
      </c>
      <c r="BU268" s="17">
        <v>4.1673258009291801E-3</v>
      </c>
      <c r="BV268" s="17">
        <v>7.1566241185424704E-3</v>
      </c>
      <c r="BW268" s="17"/>
      <c r="BX268" s="17">
        <v>8.0793232751380801E-3</v>
      </c>
      <c r="BY268" s="17">
        <v>1.6553270739607E-3</v>
      </c>
      <c r="BZ268" s="17">
        <v>4.6832824680771096E-3</v>
      </c>
      <c r="CA268" s="17">
        <v>4.3551152058303897E-3</v>
      </c>
      <c r="CB268" s="17">
        <v>3.40466144792801E-3</v>
      </c>
      <c r="CC268" s="17">
        <v>3.4503634512500999E-3</v>
      </c>
    </row>
    <row r="269" spans="2:81" x14ac:dyDescent="0.35">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row>
    <row r="270" spans="2:81" x14ac:dyDescent="0.35">
      <c r="B270" s="6" t="s">
        <v>194</v>
      </c>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row>
    <row r="271" spans="2:81" x14ac:dyDescent="0.35">
      <c r="B271" s="24"/>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row>
    <row r="272" spans="2:81" x14ac:dyDescent="0.35">
      <c r="B272" t="s">
        <v>173</v>
      </c>
      <c r="C272" s="17">
        <v>0.46514305516753102</v>
      </c>
      <c r="D272" s="17">
        <v>0.41889133365479198</v>
      </c>
      <c r="E272" s="17">
        <v>0.51020234698081701</v>
      </c>
      <c r="F272" s="17"/>
      <c r="G272" s="17">
        <v>0.31038060811271501</v>
      </c>
      <c r="H272" s="17">
        <v>0.38257396711370101</v>
      </c>
      <c r="I272" s="17">
        <v>0.44259790297660101</v>
      </c>
      <c r="J272" s="17">
        <v>0.48215706933456198</v>
      </c>
      <c r="K272" s="17">
        <v>0.50608989859515296</v>
      </c>
      <c r="L272" s="17">
        <v>0.61207690896075495</v>
      </c>
      <c r="M272" s="17"/>
      <c r="N272" s="17">
        <v>0.38503459242216698</v>
      </c>
      <c r="O272" s="17">
        <v>0.47151415483065201</v>
      </c>
      <c r="P272" s="17">
        <v>0.49267841540762403</v>
      </c>
      <c r="Q272" s="17">
        <v>0.52232045072005495</v>
      </c>
      <c r="R272" s="17"/>
      <c r="S272" s="17">
        <v>0.33061715261393299</v>
      </c>
      <c r="T272" s="17">
        <v>0.45288420056203299</v>
      </c>
      <c r="U272" s="17">
        <v>0.53683197976772901</v>
      </c>
      <c r="V272" s="17">
        <v>0.46119226465587099</v>
      </c>
      <c r="W272" s="17">
        <v>0.50850311446577701</v>
      </c>
      <c r="X272" s="17">
        <v>0.49042338072691699</v>
      </c>
      <c r="Y272" s="17">
        <v>0.48004817343450701</v>
      </c>
      <c r="Z272" s="17">
        <v>0.43950420202538099</v>
      </c>
      <c r="AA272" s="17">
        <v>0.50345092557909898</v>
      </c>
      <c r="AB272" s="17">
        <v>0.48694531288116899</v>
      </c>
      <c r="AC272" s="17">
        <v>0.50557827228733299</v>
      </c>
      <c r="AD272" s="17">
        <v>0.51083270322928798</v>
      </c>
      <c r="AE272" s="17"/>
      <c r="AF272" s="17">
        <v>0.46732609247852502</v>
      </c>
      <c r="AG272" s="17">
        <v>0.48929269607885401</v>
      </c>
      <c r="AH272" s="17">
        <v>0.50024531481171397</v>
      </c>
      <c r="AI272" s="17">
        <v>0.54019182735277904</v>
      </c>
      <c r="AJ272" s="17"/>
      <c r="AK272" s="17">
        <v>0.36326603969939097</v>
      </c>
      <c r="AL272" s="17">
        <v>0.46235653298318702</v>
      </c>
      <c r="AM272" s="17"/>
      <c r="AN272" s="17">
        <v>0.37612658096564699</v>
      </c>
      <c r="AO272" s="17">
        <v>0.50576229157734198</v>
      </c>
      <c r="AP272" s="17">
        <v>0.48479754242988099</v>
      </c>
      <c r="AQ272" s="17">
        <v>0.50030048030034602</v>
      </c>
      <c r="AR272" s="17">
        <v>0.48613904495834298</v>
      </c>
      <c r="AS272" s="17">
        <v>0.47869349074200501</v>
      </c>
      <c r="AT272" s="17"/>
      <c r="AU272" s="17">
        <v>0.49486402971437599</v>
      </c>
      <c r="AV272" s="17">
        <v>0.42470613608297703</v>
      </c>
      <c r="AW272" s="17"/>
      <c r="AX272" s="17">
        <v>0.56142864271655402</v>
      </c>
      <c r="AY272" s="17">
        <v>0.44203730758889698</v>
      </c>
      <c r="AZ272" s="17"/>
      <c r="BA272" s="17">
        <v>0.48027370473755399</v>
      </c>
      <c r="BB272" s="17">
        <v>0.38421416463637897</v>
      </c>
      <c r="BC272" s="17"/>
      <c r="BD272" s="17">
        <v>0.47485175631446502</v>
      </c>
      <c r="BE272" s="17"/>
      <c r="BF272" s="17">
        <v>0.46775096720202403</v>
      </c>
      <c r="BG272" s="17"/>
      <c r="BH272" s="17">
        <v>0.516759264006321</v>
      </c>
      <c r="BI272" s="17"/>
      <c r="BJ272" s="17">
        <v>0.52269922756790599</v>
      </c>
      <c r="BK272" s="17"/>
      <c r="BL272" s="17">
        <v>0.46203200319618098</v>
      </c>
      <c r="BM272" s="17">
        <v>0.40399126500745097</v>
      </c>
      <c r="BN272" s="17">
        <v>0.51888393181481296</v>
      </c>
      <c r="BO272" s="17">
        <v>0.47157676622057698</v>
      </c>
      <c r="BP272" s="17"/>
      <c r="BQ272" s="17">
        <v>0.50591815324350398</v>
      </c>
      <c r="BR272" s="17">
        <v>0.44594562579792602</v>
      </c>
      <c r="BS272" s="17">
        <v>0.40277446631515701</v>
      </c>
      <c r="BT272" s="17">
        <v>0.461425963886822</v>
      </c>
      <c r="BU272" s="17">
        <v>0.49993441651072301</v>
      </c>
      <c r="BV272" s="17">
        <v>0.41675552323418102</v>
      </c>
      <c r="BW272" s="17"/>
      <c r="BX272" s="17">
        <v>0.47333137691826499</v>
      </c>
      <c r="BY272" s="17">
        <v>0.45068934014429302</v>
      </c>
      <c r="BZ272" s="17">
        <v>0.43188597614337698</v>
      </c>
      <c r="CA272" s="17">
        <v>0.462971566368299</v>
      </c>
      <c r="CB272" s="17">
        <v>0.551737193417839</v>
      </c>
      <c r="CC272" s="17">
        <v>0.453213637233637</v>
      </c>
    </row>
    <row r="273" spans="2:81" x14ac:dyDescent="0.35">
      <c r="B273" t="s">
        <v>174</v>
      </c>
      <c r="C273" s="17">
        <v>0.35598838722368598</v>
      </c>
      <c r="D273" s="17">
        <v>0.36063792359643498</v>
      </c>
      <c r="E273" s="17">
        <v>0.35226357806048603</v>
      </c>
      <c r="F273" s="17"/>
      <c r="G273" s="17">
        <v>0.251650472083504</v>
      </c>
      <c r="H273" s="17">
        <v>0.28527292859250097</v>
      </c>
      <c r="I273" s="17">
        <v>0.33237987696953097</v>
      </c>
      <c r="J273" s="17">
        <v>0.39270648679382297</v>
      </c>
      <c r="K273" s="17">
        <v>0.41907558576539999</v>
      </c>
      <c r="L273" s="17">
        <v>0.42984801915666798</v>
      </c>
      <c r="M273" s="17"/>
      <c r="N273" s="17">
        <v>0.36075212888065</v>
      </c>
      <c r="O273" s="17">
        <v>0.35078990319925901</v>
      </c>
      <c r="P273" s="17">
        <v>0.38214167818477301</v>
      </c>
      <c r="Q273" s="17">
        <v>0.33189126633122601</v>
      </c>
      <c r="R273" s="17"/>
      <c r="S273" s="17">
        <v>0.302059621938288</v>
      </c>
      <c r="T273" s="17">
        <v>0.426638941327115</v>
      </c>
      <c r="U273" s="17">
        <v>0.386329574100092</v>
      </c>
      <c r="V273" s="17">
        <v>0.399639504970491</v>
      </c>
      <c r="W273" s="17">
        <v>0.37144243756431</v>
      </c>
      <c r="X273" s="17">
        <v>0.34154255999732902</v>
      </c>
      <c r="Y273" s="17">
        <v>0.36612340874611599</v>
      </c>
      <c r="Z273" s="17">
        <v>0.42318529318089099</v>
      </c>
      <c r="AA273" s="17">
        <v>0.296139092939885</v>
      </c>
      <c r="AB273" s="17">
        <v>0.33161503556824101</v>
      </c>
      <c r="AC273" s="17">
        <v>0.356855321788762</v>
      </c>
      <c r="AD273" s="17">
        <v>0.271393191912425</v>
      </c>
      <c r="AE273" s="17"/>
      <c r="AF273" s="17">
        <v>0.35816323078407097</v>
      </c>
      <c r="AG273" s="17">
        <v>0.33089995912205999</v>
      </c>
      <c r="AH273" s="17">
        <v>0.368288969266655</v>
      </c>
      <c r="AI273" s="17">
        <v>0.25142825729058499</v>
      </c>
      <c r="AJ273" s="17"/>
      <c r="AK273" s="17">
        <v>0.395648007045038</v>
      </c>
      <c r="AL273" s="17">
        <v>0.30755836081701399</v>
      </c>
      <c r="AM273" s="17"/>
      <c r="AN273" s="17">
        <v>0.30020581451947598</v>
      </c>
      <c r="AO273" s="17">
        <v>0.356223046303626</v>
      </c>
      <c r="AP273" s="17">
        <v>0.36758215324738702</v>
      </c>
      <c r="AQ273" s="17">
        <v>0.38886403317577101</v>
      </c>
      <c r="AR273" s="17">
        <v>0.42236131921088399</v>
      </c>
      <c r="AS273" s="17">
        <v>0.34544586141959699</v>
      </c>
      <c r="AT273" s="17"/>
      <c r="AU273" s="17">
        <v>0.37217371729335202</v>
      </c>
      <c r="AV273" s="17">
        <v>0.33323368375454399</v>
      </c>
      <c r="AW273" s="17"/>
      <c r="AX273" s="17">
        <v>0.349048995091432</v>
      </c>
      <c r="AY273" s="17">
        <v>0.35765364001009398</v>
      </c>
      <c r="AZ273" s="17"/>
      <c r="BA273" s="17">
        <v>0.37258508217944097</v>
      </c>
      <c r="BB273" s="17">
        <v>0.27443909280151602</v>
      </c>
      <c r="BC273" s="17"/>
      <c r="BD273" s="17">
        <v>0.38645974897449298</v>
      </c>
      <c r="BE273" s="17"/>
      <c r="BF273" s="17">
        <v>0.390854581503638</v>
      </c>
      <c r="BG273" s="17"/>
      <c r="BH273" s="17">
        <v>0.31883566719123302</v>
      </c>
      <c r="BI273" s="17"/>
      <c r="BJ273" s="17">
        <v>0.350394905689769</v>
      </c>
      <c r="BK273" s="17"/>
      <c r="BL273" s="17">
        <v>0.31395179776112703</v>
      </c>
      <c r="BM273" s="17">
        <v>0.35511290762915299</v>
      </c>
      <c r="BN273" s="17">
        <v>0.42776623674978198</v>
      </c>
      <c r="BO273" s="17">
        <v>0.306997849795766</v>
      </c>
      <c r="BP273" s="17"/>
      <c r="BQ273" s="17">
        <v>0.325158042830684</v>
      </c>
      <c r="BR273" s="17">
        <v>0.41876228388688702</v>
      </c>
      <c r="BS273" s="17">
        <v>0.45357490158656599</v>
      </c>
      <c r="BT273" s="17">
        <v>0.35116997485368401</v>
      </c>
      <c r="BU273" s="17">
        <v>0.32059628418297498</v>
      </c>
      <c r="BV273" s="17">
        <v>0.30879776862973701</v>
      </c>
      <c r="BW273" s="17"/>
      <c r="BX273" s="17">
        <v>0.30233743899798499</v>
      </c>
      <c r="BY273" s="17">
        <v>0.36184128861053</v>
      </c>
      <c r="BZ273" s="17">
        <v>0.47112210851102299</v>
      </c>
      <c r="CA273" s="17">
        <v>0.343000836166798</v>
      </c>
      <c r="CB273" s="17">
        <v>0.268671354160197</v>
      </c>
      <c r="CC273" s="17">
        <v>0.27325592910979002</v>
      </c>
    </row>
    <row r="274" spans="2:81" x14ac:dyDescent="0.35">
      <c r="B274" t="s">
        <v>175</v>
      </c>
      <c r="C274" s="17">
        <v>0.33989709237883498</v>
      </c>
      <c r="D274" s="17">
        <v>0.29553144872277298</v>
      </c>
      <c r="E274" s="17">
        <v>0.38338931670721199</v>
      </c>
      <c r="F274" s="17"/>
      <c r="G274" s="17">
        <v>0.35849472056496101</v>
      </c>
      <c r="H274" s="17">
        <v>0.32412729475437102</v>
      </c>
      <c r="I274" s="17">
        <v>0.342233765760801</v>
      </c>
      <c r="J274" s="17">
        <v>0.319665904705004</v>
      </c>
      <c r="K274" s="17">
        <v>0.35400095747321397</v>
      </c>
      <c r="L274" s="17">
        <v>0.34544368044839202</v>
      </c>
      <c r="M274" s="17"/>
      <c r="N274" s="17">
        <v>0.314426099364567</v>
      </c>
      <c r="O274" s="17">
        <v>0.340950852380765</v>
      </c>
      <c r="P274" s="17">
        <v>0.36017974566491101</v>
      </c>
      <c r="Q274" s="17">
        <v>0.34672152363388398</v>
      </c>
      <c r="R274" s="17"/>
      <c r="S274" s="17">
        <v>0.28845761903316303</v>
      </c>
      <c r="T274" s="17">
        <v>0.34568888836550798</v>
      </c>
      <c r="U274" s="17">
        <v>0.36845279797916403</v>
      </c>
      <c r="V274" s="17">
        <v>0.32050752305734098</v>
      </c>
      <c r="W274" s="17">
        <v>0.32659755827409298</v>
      </c>
      <c r="X274" s="17">
        <v>0.36024743526215097</v>
      </c>
      <c r="Y274" s="17">
        <v>0.36903623189332901</v>
      </c>
      <c r="Z274" s="17">
        <v>0.34218299124942397</v>
      </c>
      <c r="AA274" s="17">
        <v>0.335208573353108</v>
      </c>
      <c r="AB274" s="17">
        <v>0.37132484255261999</v>
      </c>
      <c r="AC274" s="17">
        <v>0.36425314914374202</v>
      </c>
      <c r="AD274" s="17">
        <v>0.30839070506333699</v>
      </c>
      <c r="AE274" s="17"/>
      <c r="AF274" s="17">
        <v>0.34650804574095101</v>
      </c>
      <c r="AG274" s="17">
        <v>0.37254189890707301</v>
      </c>
      <c r="AH274" s="17">
        <v>0.36371246561722997</v>
      </c>
      <c r="AI274" s="17">
        <v>0.32017009998683499</v>
      </c>
      <c r="AJ274" s="17"/>
      <c r="AK274" s="17">
        <v>0.22738101371826799</v>
      </c>
      <c r="AL274" s="17">
        <v>0.34567777626853702</v>
      </c>
      <c r="AM274" s="17"/>
      <c r="AN274" s="17">
        <v>0.31590196713645802</v>
      </c>
      <c r="AO274" s="17">
        <v>0.34234459596085998</v>
      </c>
      <c r="AP274" s="17">
        <v>0.33556778630455403</v>
      </c>
      <c r="AQ274" s="17">
        <v>0.35130434782083397</v>
      </c>
      <c r="AR274" s="17">
        <v>0.35500126812803601</v>
      </c>
      <c r="AS274" s="17">
        <v>0.38244216071890402</v>
      </c>
      <c r="AT274" s="17"/>
      <c r="AU274" s="17">
        <v>0.356913655954608</v>
      </c>
      <c r="AV274" s="17">
        <v>0.31585592086847197</v>
      </c>
      <c r="AW274" s="17"/>
      <c r="AX274" s="17">
        <v>0.38548206008218799</v>
      </c>
      <c r="AY274" s="17">
        <v>0.32895802263906099</v>
      </c>
      <c r="AZ274" s="17"/>
      <c r="BA274" s="17">
        <v>0.348191785988133</v>
      </c>
      <c r="BB274" s="17">
        <v>0.30229329499972002</v>
      </c>
      <c r="BC274" s="17"/>
      <c r="BD274" s="17">
        <v>0.36257646093797302</v>
      </c>
      <c r="BE274" s="17"/>
      <c r="BF274" s="17">
        <v>0.35298947148839399</v>
      </c>
      <c r="BG274" s="17"/>
      <c r="BH274" s="17">
        <v>0.36473187377452698</v>
      </c>
      <c r="BI274" s="17"/>
      <c r="BJ274" s="17">
        <v>0.40293219655461698</v>
      </c>
      <c r="BK274" s="17"/>
      <c r="BL274" s="17">
        <v>0.31334571038378201</v>
      </c>
      <c r="BM274" s="17">
        <v>0.31382823268106402</v>
      </c>
      <c r="BN274" s="17">
        <v>0.37953688328940199</v>
      </c>
      <c r="BO274" s="17">
        <v>0.340553705082624</v>
      </c>
      <c r="BP274" s="17"/>
      <c r="BQ274" s="17">
        <v>0.34071706682050601</v>
      </c>
      <c r="BR274" s="17">
        <v>0.36979463592018302</v>
      </c>
      <c r="BS274" s="17">
        <v>0.311019341437553</v>
      </c>
      <c r="BT274" s="17">
        <v>0.310713941603323</v>
      </c>
      <c r="BU274" s="17">
        <v>0.33368146944147298</v>
      </c>
      <c r="BV274" s="17">
        <v>0.34156281639366498</v>
      </c>
      <c r="BW274" s="17"/>
      <c r="BX274" s="17">
        <v>0.337524882203313</v>
      </c>
      <c r="BY274" s="17">
        <v>0.37300785813104398</v>
      </c>
      <c r="BZ274" s="17">
        <v>0.320799880235344</v>
      </c>
      <c r="CA274" s="17">
        <v>0.32977167435501797</v>
      </c>
      <c r="CB274" s="17">
        <v>0.31865519167617801</v>
      </c>
      <c r="CC274" s="17">
        <v>0.37994903744310399</v>
      </c>
    </row>
    <row r="275" spans="2:81" x14ac:dyDescent="0.35">
      <c r="B275" t="s">
        <v>176</v>
      </c>
      <c r="C275" s="17">
        <v>0.304696015395858</v>
      </c>
      <c r="D275" s="17">
        <v>0.435008238510878</v>
      </c>
      <c r="E275" s="17">
        <v>0.17851891306008599</v>
      </c>
      <c r="F275" s="17"/>
      <c r="G275" s="17">
        <v>0.305765477288168</v>
      </c>
      <c r="H275" s="17">
        <v>0.334103995889109</v>
      </c>
      <c r="I275" s="17">
        <v>0.31547008925106901</v>
      </c>
      <c r="J275" s="17">
        <v>0.314903456806996</v>
      </c>
      <c r="K275" s="17">
        <v>0.31047869102461301</v>
      </c>
      <c r="L275" s="17">
        <v>0.25912680693416501</v>
      </c>
      <c r="M275" s="17"/>
      <c r="N275" s="17">
        <v>0.35229602679022798</v>
      </c>
      <c r="O275" s="17">
        <v>0.30274454705374798</v>
      </c>
      <c r="P275" s="17">
        <v>0.29662388434653097</v>
      </c>
      <c r="Q275" s="17">
        <v>0.26428981345109498</v>
      </c>
      <c r="R275" s="17"/>
      <c r="S275" s="17">
        <v>0.31310514816672602</v>
      </c>
      <c r="T275" s="17">
        <v>0.25061695747373702</v>
      </c>
      <c r="U275" s="17">
        <v>0.26281005669936203</v>
      </c>
      <c r="V275" s="17">
        <v>0.29095963415888099</v>
      </c>
      <c r="W275" s="17">
        <v>0.32261178319786599</v>
      </c>
      <c r="X275" s="17">
        <v>0.31483045506398</v>
      </c>
      <c r="Y275" s="17">
        <v>0.32023084714392702</v>
      </c>
      <c r="Z275" s="17">
        <v>0.37237088309010602</v>
      </c>
      <c r="AA275" s="17">
        <v>0.30878220338813001</v>
      </c>
      <c r="AB275" s="17">
        <v>0.33480021951684802</v>
      </c>
      <c r="AC275" s="17">
        <v>0.32679059311883502</v>
      </c>
      <c r="AD275" s="17">
        <v>0.30671665061023901</v>
      </c>
      <c r="AE275" s="17"/>
      <c r="AF275" s="17">
        <v>0.29891912140460503</v>
      </c>
      <c r="AG275" s="17">
        <v>0.35527749823265298</v>
      </c>
      <c r="AH275" s="17">
        <v>0.32342685158260198</v>
      </c>
      <c r="AI275" s="17">
        <v>0.30895899772498198</v>
      </c>
      <c r="AJ275" s="17"/>
      <c r="AK275" s="17">
        <v>0.29602452819748398</v>
      </c>
      <c r="AL275" s="17">
        <v>0.29160907155536298</v>
      </c>
      <c r="AM275" s="17"/>
      <c r="AN275" s="17">
        <v>0.342958129150575</v>
      </c>
      <c r="AO275" s="17">
        <v>0.29625544257694703</v>
      </c>
      <c r="AP275" s="17">
        <v>0.32085120575895199</v>
      </c>
      <c r="AQ275" s="17">
        <v>0.26321253170633901</v>
      </c>
      <c r="AR275" s="17">
        <v>0.29368232404755901</v>
      </c>
      <c r="AS275" s="17">
        <v>0.28626170808604301</v>
      </c>
      <c r="AT275" s="17"/>
      <c r="AU275" s="17">
        <v>0.31993966597839402</v>
      </c>
      <c r="AV275" s="17">
        <v>0.284571735750762</v>
      </c>
      <c r="AW275" s="17"/>
      <c r="AX275" s="17">
        <v>0.21640449737956</v>
      </c>
      <c r="AY275" s="17">
        <v>0.32588341821022299</v>
      </c>
      <c r="AZ275" s="17"/>
      <c r="BA275" s="17">
        <v>0.292968327754492</v>
      </c>
      <c r="BB275" s="17">
        <v>0.36899390527971299</v>
      </c>
      <c r="BC275" s="17"/>
      <c r="BD275" s="17">
        <v>0.30730030193014102</v>
      </c>
      <c r="BE275" s="17"/>
      <c r="BF275" s="17">
        <v>0.31734058588848701</v>
      </c>
      <c r="BG275" s="17"/>
      <c r="BH275" s="17">
        <v>0.35396194820777699</v>
      </c>
      <c r="BI275" s="17"/>
      <c r="BJ275" s="17">
        <v>0.36953008032010998</v>
      </c>
      <c r="BK275" s="17"/>
      <c r="BL275" s="17">
        <v>0.19840289274815701</v>
      </c>
      <c r="BM275" s="17">
        <v>0.41098289415143902</v>
      </c>
      <c r="BN275" s="17">
        <v>0.25700556756024401</v>
      </c>
      <c r="BO275" s="17">
        <v>0.314255990648795</v>
      </c>
      <c r="BP275" s="17"/>
      <c r="BQ275" s="17">
        <v>0.335217735504303</v>
      </c>
      <c r="BR275" s="17">
        <v>0.33496918573649997</v>
      </c>
      <c r="BS275" s="17">
        <v>0.33563793588477298</v>
      </c>
      <c r="BT275" s="17">
        <v>0.23377413039871001</v>
      </c>
      <c r="BU275" s="17">
        <v>0.17883710111376599</v>
      </c>
      <c r="BV275" s="17">
        <v>0.26081597516823402</v>
      </c>
      <c r="BW275" s="17"/>
      <c r="BX275" s="17">
        <v>0.37192345167622998</v>
      </c>
      <c r="BY275" s="17">
        <v>0.34302631474962703</v>
      </c>
      <c r="BZ275" s="17">
        <v>0.32790683385360198</v>
      </c>
      <c r="CA275" s="17">
        <v>0.24189198347062699</v>
      </c>
      <c r="CB275" s="17">
        <v>0.19526493918214</v>
      </c>
      <c r="CC275" s="17">
        <v>0.19401036363171101</v>
      </c>
    </row>
    <row r="276" spans="2:81" x14ac:dyDescent="0.35">
      <c r="B276" t="s">
        <v>177</v>
      </c>
      <c r="C276" s="17">
        <v>0.26401774782711102</v>
      </c>
      <c r="D276" s="17">
        <v>0.24167331214708901</v>
      </c>
      <c r="E276" s="17">
        <v>0.28462753382978201</v>
      </c>
      <c r="F276" s="17"/>
      <c r="G276" s="17">
        <v>0.19689262849144601</v>
      </c>
      <c r="H276" s="17">
        <v>0.21844818845530101</v>
      </c>
      <c r="I276" s="17">
        <v>0.28022723814365602</v>
      </c>
      <c r="J276" s="17">
        <v>0.29512531453273699</v>
      </c>
      <c r="K276" s="17">
        <v>0.29589843764129298</v>
      </c>
      <c r="L276" s="17">
        <v>0.28580161698446599</v>
      </c>
      <c r="M276" s="17"/>
      <c r="N276" s="17">
        <v>0.26055239553339399</v>
      </c>
      <c r="O276" s="17">
        <v>0.29229859287068399</v>
      </c>
      <c r="P276" s="17">
        <v>0.243541062117241</v>
      </c>
      <c r="Q276" s="17">
        <v>0.25666835873229599</v>
      </c>
      <c r="R276" s="17"/>
      <c r="S276" s="17">
        <v>0.20387375789033299</v>
      </c>
      <c r="T276" s="17">
        <v>0.285920667856848</v>
      </c>
      <c r="U276" s="17">
        <v>0.25086482942900501</v>
      </c>
      <c r="V276" s="17">
        <v>0.273821991728948</v>
      </c>
      <c r="W276" s="17">
        <v>0.27218984377527</v>
      </c>
      <c r="X276" s="17">
        <v>0.23871733035206</v>
      </c>
      <c r="Y276" s="17">
        <v>0.25675753683118402</v>
      </c>
      <c r="Z276" s="17">
        <v>0.27106628188350901</v>
      </c>
      <c r="AA276" s="17">
        <v>0.264600618547985</v>
      </c>
      <c r="AB276" s="17">
        <v>0.29765511440956899</v>
      </c>
      <c r="AC276" s="17">
        <v>0.30569049589715602</v>
      </c>
      <c r="AD276" s="17">
        <v>0.34972035395934298</v>
      </c>
      <c r="AE276" s="17"/>
      <c r="AF276" s="17">
        <v>0.25502977608827099</v>
      </c>
      <c r="AG276" s="17">
        <v>0.289307309206985</v>
      </c>
      <c r="AH276" s="17">
        <v>0.27278137276587899</v>
      </c>
      <c r="AI276" s="17">
        <v>0.34396342435279198</v>
      </c>
      <c r="AJ276" s="17"/>
      <c r="AK276" s="17">
        <v>0.292713764485172</v>
      </c>
      <c r="AL276" s="17">
        <v>0.25077632936733202</v>
      </c>
      <c r="AM276" s="17"/>
      <c r="AN276" s="17">
        <v>0.20902338322796599</v>
      </c>
      <c r="AO276" s="17">
        <v>0.30030161496741498</v>
      </c>
      <c r="AP276" s="17">
        <v>0.23383833487754299</v>
      </c>
      <c r="AQ276" s="17">
        <v>0.28803324843817601</v>
      </c>
      <c r="AR276" s="17">
        <v>0.28569722828975802</v>
      </c>
      <c r="AS276" s="17">
        <v>0.29160324836607698</v>
      </c>
      <c r="AT276" s="17"/>
      <c r="AU276" s="17">
        <v>0.256373416866296</v>
      </c>
      <c r="AV276" s="17">
        <v>0.27526559910269999</v>
      </c>
      <c r="AW276" s="17"/>
      <c r="AX276" s="17">
        <v>0.26973925057523301</v>
      </c>
      <c r="AY276" s="17">
        <v>0.262644753159542</v>
      </c>
      <c r="AZ276" s="17"/>
      <c r="BA276" s="17">
        <v>0.27641537211383599</v>
      </c>
      <c r="BB276" s="17">
        <v>0.201294938224028</v>
      </c>
      <c r="BC276" s="17"/>
      <c r="BD276" s="17">
        <v>0.26252795161235898</v>
      </c>
      <c r="BE276" s="17"/>
      <c r="BF276" s="17">
        <v>0.24797312602798999</v>
      </c>
      <c r="BG276" s="17"/>
      <c r="BH276" s="17">
        <v>0.295617080876315</v>
      </c>
      <c r="BI276" s="17"/>
      <c r="BJ276" s="17">
        <v>0.29337307034427101</v>
      </c>
      <c r="BK276" s="17"/>
      <c r="BL276" s="17">
        <v>0.26262994035063703</v>
      </c>
      <c r="BM276" s="17">
        <v>0.232497874464139</v>
      </c>
      <c r="BN276" s="17">
        <v>0.29115349707129601</v>
      </c>
      <c r="BO276" s="17">
        <v>0.26779686960807197</v>
      </c>
      <c r="BP276" s="17"/>
      <c r="BQ276" s="17">
        <v>0.258549948954996</v>
      </c>
      <c r="BR276" s="17">
        <v>0.25694111299128403</v>
      </c>
      <c r="BS276" s="17">
        <v>0.25749389667240102</v>
      </c>
      <c r="BT276" s="17">
        <v>0.31414069813338802</v>
      </c>
      <c r="BU276" s="17">
        <v>0.27664570245147602</v>
      </c>
      <c r="BV276" s="17">
        <v>0.241898291438708</v>
      </c>
      <c r="BW276" s="17"/>
      <c r="BX276" s="17">
        <v>0.25232805164465699</v>
      </c>
      <c r="BY276" s="17">
        <v>0.25018829308949198</v>
      </c>
      <c r="BZ276" s="17">
        <v>0.27189945429922102</v>
      </c>
      <c r="CA276" s="17">
        <v>0.27220875502307401</v>
      </c>
      <c r="CB276" s="17">
        <v>0.25617679020003198</v>
      </c>
      <c r="CC276" s="17">
        <v>0.22616628526962099</v>
      </c>
    </row>
    <row r="277" spans="2:81" x14ac:dyDescent="0.35">
      <c r="B277" t="s">
        <v>178</v>
      </c>
      <c r="C277" s="17">
        <v>0.25844076456342502</v>
      </c>
      <c r="D277" s="17">
        <v>0.203727102054201</v>
      </c>
      <c r="E277" s="17">
        <v>0.31159536982642999</v>
      </c>
      <c r="F277" s="17"/>
      <c r="G277" s="17">
        <v>0.26435144183134102</v>
      </c>
      <c r="H277" s="17">
        <v>0.28791904541483598</v>
      </c>
      <c r="I277" s="17">
        <v>0.27775910822572603</v>
      </c>
      <c r="J277" s="17">
        <v>0.239233972669812</v>
      </c>
      <c r="K277" s="17">
        <v>0.27698879068585203</v>
      </c>
      <c r="L277" s="17">
        <v>0.217953871706004</v>
      </c>
      <c r="M277" s="17"/>
      <c r="N277" s="17">
        <v>0.24254406475392001</v>
      </c>
      <c r="O277" s="17">
        <v>0.24344409750499801</v>
      </c>
      <c r="P277" s="17">
        <v>0.27892006006783399</v>
      </c>
      <c r="Q277" s="17">
        <v>0.27236802470961702</v>
      </c>
      <c r="R277" s="17"/>
      <c r="S277" s="17">
        <v>0.221589682288197</v>
      </c>
      <c r="T277" s="17">
        <v>0.279063708449867</v>
      </c>
      <c r="U277" s="17">
        <v>0.25508985628692699</v>
      </c>
      <c r="V277" s="17">
        <v>0.25123481555990301</v>
      </c>
      <c r="W277" s="17">
        <v>0.224827380242582</v>
      </c>
      <c r="X277" s="17">
        <v>0.25854435694452099</v>
      </c>
      <c r="Y277" s="17">
        <v>0.206378906175676</v>
      </c>
      <c r="Z277" s="17">
        <v>0.30028262914683401</v>
      </c>
      <c r="AA277" s="17">
        <v>0.290417423725431</v>
      </c>
      <c r="AB277" s="17">
        <v>0.28916408638838997</v>
      </c>
      <c r="AC277" s="17">
        <v>0.27322677147135899</v>
      </c>
      <c r="AD277" s="17">
        <v>0.29869495704646598</v>
      </c>
      <c r="AE277" s="17"/>
      <c r="AF277" s="17">
        <v>0.256417830736756</v>
      </c>
      <c r="AG277" s="17">
        <v>0.297079390965998</v>
      </c>
      <c r="AH277" s="17">
        <v>0.25784720472139799</v>
      </c>
      <c r="AI277" s="17">
        <v>0.31890514078118498</v>
      </c>
      <c r="AJ277" s="17"/>
      <c r="AK277" s="17">
        <v>0.21275103600953801</v>
      </c>
      <c r="AL277" s="17">
        <v>0.24270000701695801</v>
      </c>
      <c r="AM277" s="17"/>
      <c r="AN277" s="17">
        <v>0.24053252904227301</v>
      </c>
      <c r="AO277" s="17">
        <v>0.249673312229622</v>
      </c>
      <c r="AP277" s="17">
        <v>0.26889276308103</v>
      </c>
      <c r="AQ277" s="17">
        <v>0.26533055294026198</v>
      </c>
      <c r="AR277" s="17">
        <v>0.256736261494248</v>
      </c>
      <c r="AS277" s="17">
        <v>0.35272676356374699</v>
      </c>
      <c r="AT277" s="17"/>
      <c r="AU277" s="17">
        <v>0.27618245754858101</v>
      </c>
      <c r="AV277" s="17">
        <v>0.23564230165286501</v>
      </c>
      <c r="AW277" s="17"/>
      <c r="AX277" s="17">
        <v>0.25573551231124098</v>
      </c>
      <c r="AY277" s="17">
        <v>0.25908994661929302</v>
      </c>
      <c r="AZ277" s="17"/>
      <c r="BA277" s="17">
        <v>0.26217604091436097</v>
      </c>
      <c r="BB277" s="17">
        <v>0.24196163127682099</v>
      </c>
      <c r="BC277" s="17"/>
      <c r="BD277" s="17">
        <v>0.274264757859706</v>
      </c>
      <c r="BE277" s="17"/>
      <c r="BF277" s="17">
        <v>0.27543271085225601</v>
      </c>
      <c r="BG277" s="17"/>
      <c r="BH277" s="17">
        <v>0.31999329912258401</v>
      </c>
      <c r="BI277" s="17"/>
      <c r="BJ277" s="17">
        <v>0.25059505730477699</v>
      </c>
      <c r="BK277" s="17"/>
      <c r="BL277" s="17">
        <v>0.20002963859956399</v>
      </c>
      <c r="BM277" s="17">
        <v>0.28327342275610201</v>
      </c>
      <c r="BN277" s="17">
        <v>0.26053759057871201</v>
      </c>
      <c r="BO277" s="17">
        <v>0.26744096817541402</v>
      </c>
      <c r="BP277" s="17"/>
      <c r="BQ277" s="17">
        <v>0.25005485871012301</v>
      </c>
      <c r="BR277" s="17">
        <v>0.237847371573113</v>
      </c>
      <c r="BS277" s="17">
        <v>0.30890624157193602</v>
      </c>
      <c r="BT277" s="17">
        <v>0.213409257134094</v>
      </c>
      <c r="BU277" s="17">
        <v>0.254370621353049</v>
      </c>
      <c r="BV277" s="17">
        <v>0.27953253585710802</v>
      </c>
      <c r="BW277" s="17"/>
      <c r="BX277" s="17">
        <v>0.25103130268434198</v>
      </c>
      <c r="BY277" s="17">
        <v>0.247343479124046</v>
      </c>
      <c r="BZ277" s="17">
        <v>0.284000501768784</v>
      </c>
      <c r="CA277" s="17">
        <v>0.22407374663131199</v>
      </c>
      <c r="CB277" s="17">
        <v>0.234041541677181</v>
      </c>
      <c r="CC277" s="17">
        <v>0.27586098369227002</v>
      </c>
    </row>
    <row r="278" spans="2:81" x14ac:dyDescent="0.35">
      <c r="B278" t="s">
        <v>179</v>
      </c>
      <c r="C278" s="17">
        <v>0.25591715554357303</v>
      </c>
      <c r="D278" s="17">
        <v>0.25013152253376297</v>
      </c>
      <c r="E278" s="17">
        <v>0.26028092400083902</v>
      </c>
      <c r="F278" s="17"/>
      <c r="G278" s="17">
        <v>0.194667847730118</v>
      </c>
      <c r="H278" s="17">
        <v>0.21518111345788701</v>
      </c>
      <c r="I278" s="17">
        <v>0.24657599674950401</v>
      </c>
      <c r="J278" s="17">
        <v>0.30914505334746001</v>
      </c>
      <c r="K278" s="17">
        <v>0.286276556853228</v>
      </c>
      <c r="L278" s="17">
        <v>0.27373979923962899</v>
      </c>
      <c r="M278" s="17"/>
      <c r="N278" s="17">
        <v>0.23774423993451901</v>
      </c>
      <c r="O278" s="17">
        <v>0.27898982591603999</v>
      </c>
      <c r="P278" s="17">
        <v>0.261137106482842</v>
      </c>
      <c r="Q278" s="17">
        <v>0.24726153187851699</v>
      </c>
      <c r="R278" s="17"/>
      <c r="S278" s="17">
        <v>0.20433023141300299</v>
      </c>
      <c r="T278" s="17">
        <v>0.25055159397380899</v>
      </c>
      <c r="U278" s="17">
        <v>0.26604763445174101</v>
      </c>
      <c r="V278" s="17">
        <v>0.29020457354102402</v>
      </c>
      <c r="W278" s="17">
        <v>0.243133787086043</v>
      </c>
      <c r="X278" s="17">
        <v>0.24176536850806299</v>
      </c>
      <c r="Y278" s="17">
        <v>0.27061404665102001</v>
      </c>
      <c r="Z278" s="17">
        <v>0.22574182056404399</v>
      </c>
      <c r="AA278" s="17">
        <v>0.242273301168421</v>
      </c>
      <c r="AB278" s="17">
        <v>0.29172472936785598</v>
      </c>
      <c r="AC278" s="17">
        <v>0.32603399986036402</v>
      </c>
      <c r="AD278" s="17">
        <v>0.28908353402280901</v>
      </c>
      <c r="AE278" s="17"/>
      <c r="AF278" s="17">
        <v>0.25557251410832099</v>
      </c>
      <c r="AG278" s="17">
        <v>0.28545791672001303</v>
      </c>
      <c r="AH278" s="17">
        <v>0.30800778010747698</v>
      </c>
      <c r="AI278" s="17">
        <v>0.29402502860383101</v>
      </c>
      <c r="AJ278" s="17"/>
      <c r="AK278" s="17">
        <v>0.17907730471778599</v>
      </c>
      <c r="AL278" s="17">
        <v>0.23163276473424901</v>
      </c>
      <c r="AM278" s="17"/>
      <c r="AN278" s="17">
        <v>0.215740989557376</v>
      </c>
      <c r="AO278" s="17">
        <v>0.25322940310838299</v>
      </c>
      <c r="AP278" s="17">
        <v>0.26123060439072998</v>
      </c>
      <c r="AQ278" s="17">
        <v>0.28885101149732101</v>
      </c>
      <c r="AR278" s="17">
        <v>0.293080579464361</v>
      </c>
      <c r="AS278" s="17">
        <v>0.26112469849500503</v>
      </c>
      <c r="AT278" s="17"/>
      <c r="AU278" s="17">
        <v>0.25047166981340002</v>
      </c>
      <c r="AV278" s="17">
        <v>0.26456853647640399</v>
      </c>
      <c r="AW278" s="17"/>
      <c r="AX278" s="17">
        <v>0.27156879676896001</v>
      </c>
      <c r="AY278" s="17">
        <v>0.25216121573418998</v>
      </c>
      <c r="AZ278" s="17"/>
      <c r="BA278" s="17">
        <v>0.27648112467275299</v>
      </c>
      <c r="BB278" s="17">
        <v>0.14907552364487001</v>
      </c>
      <c r="BC278" s="17"/>
      <c r="BD278" s="17">
        <v>0.24415760089901201</v>
      </c>
      <c r="BE278" s="17"/>
      <c r="BF278" s="17">
        <v>0.240491613849457</v>
      </c>
      <c r="BG278" s="17"/>
      <c r="BH278" s="17">
        <v>0.29730547616443598</v>
      </c>
      <c r="BI278" s="17"/>
      <c r="BJ278" s="17">
        <v>0.34461392503856297</v>
      </c>
      <c r="BK278" s="17"/>
      <c r="BL278" s="17">
        <v>0.30046785788437602</v>
      </c>
      <c r="BM278" s="17">
        <v>0.183795719089487</v>
      </c>
      <c r="BN278" s="17">
        <v>0.26207211441581102</v>
      </c>
      <c r="BO278" s="17">
        <v>0.29417211094475898</v>
      </c>
      <c r="BP278" s="17"/>
      <c r="BQ278" s="17">
        <v>0.27384424290424503</v>
      </c>
      <c r="BR278" s="17">
        <v>0.22424078615294099</v>
      </c>
      <c r="BS278" s="17">
        <v>0.26883546651780199</v>
      </c>
      <c r="BT278" s="17">
        <v>0.25172335155150599</v>
      </c>
      <c r="BU278" s="17">
        <v>0.236625433330207</v>
      </c>
      <c r="BV278" s="17">
        <v>0.26247518298533901</v>
      </c>
      <c r="BW278" s="17"/>
      <c r="BX278" s="17">
        <v>0.24394304796574401</v>
      </c>
      <c r="BY278" s="17">
        <v>0.19025957970558599</v>
      </c>
      <c r="BZ278" s="17">
        <v>0.28848990751526199</v>
      </c>
      <c r="CA278" s="17">
        <v>0.26240336990288499</v>
      </c>
      <c r="CB278" s="17">
        <v>0.26852897670049503</v>
      </c>
      <c r="CC278" s="17">
        <v>0.27633148655394602</v>
      </c>
    </row>
    <row r="279" spans="2:81" x14ac:dyDescent="0.35">
      <c r="B279" t="s">
        <v>180</v>
      </c>
      <c r="C279" s="17">
        <v>0.250439427215082</v>
      </c>
      <c r="D279" s="17">
        <v>0.21811363198279601</v>
      </c>
      <c r="E279" s="17">
        <v>0.28265778896787302</v>
      </c>
      <c r="F279" s="17"/>
      <c r="G279" s="17">
        <v>0.21031703317263001</v>
      </c>
      <c r="H279" s="17">
        <v>0.20672094574678701</v>
      </c>
      <c r="I279" s="17">
        <v>0.24643644312169399</v>
      </c>
      <c r="J279" s="17">
        <v>0.22257392530707201</v>
      </c>
      <c r="K279" s="17">
        <v>0.26411718550357</v>
      </c>
      <c r="L279" s="17">
        <v>0.329324706338189</v>
      </c>
      <c r="M279" s="17"/>
      <c r="N279" s="17">
        <v>0.22370468044584299</v>
      </c>
      <c r="O279" s="17">
        <v>0.25145673269166402</v>
      </c>
      <c r="P279" s="17">
        <v>0.24984843681760599</v>
      </c>
      <c r="Q279" s="17">
        <v>0.27892944264210201</v>
      </c>
      <c r="R279" s="17"/>
      <c r="S279" s="17">
        <v>0.22481821308685199</v>
      </c>
      <c r="T279" s="17">
        <v>0.27689027003382599</v>
      </c>
      <c r="U279" s="17">
        <v>0.263234089507209</v>
      </c>
      <c r="V279" s="17">
        <v>0.25931890936038399</v>
      </c>
      <c r="W279" s="17">
        <v>0.25228869263167703</v>
      </c>
      <c r="X279" s="17">
        <v>0.24353553852875601</v>
      </c>
      <c r="Y279" s="17">
        <v>0.28458667894206602</v>
      </c>
      <c r="Z279" s="17">
        <v>0.20265549262167901</v>
      </c>
      <c r="AA279" s="17">
        <v>0.24856157171148699</v>
      </c>
      <c r="AB279" s="17">
        <v>0.25905214938600502</v>
      </c>
      <c r="AC279" s="17">
        <v>0.20421368128624001</v>
      </c>
      <c r="AD279" s="17">
        <v>0.24175669700319299</v>
      </c>
      <c r="AE279" s="17"/>
      <c r="AF279" s="17">
        <v>0.25098982843706802</v>
      </c>
      <c r="AG279" s="17">
        <v>0.24700583778280899</v>
      </c>
      <c r="AH279" s="17">
        <v>0.190090194484622</v>
      </c>
      <c r="AI279" s="17">
        <v>0.22471422927519699</v>
      </c>
      <c r="AJ279" s="17"/>
      <c r="AK279" s="17">
        <v>0.29625998909631301</v>
      </c>
      <c r="AL279" s="17">
        <v>0.24808306784686901</v>
      </c>
      <c r="AM279" s="17"/>
      <c r="AN279" s="17">
        <v>0.21277635556858901</v>
      </c>
      <c r="AO279" s="17">
        <v>0.25922974610362098</v>
      </c>
      <c r="AP279" s="17">
        <v>0.22209798560479799</v>
      </c>
      <c r="AQ279" s="17">
        <v>0.25635668908690301</v>
      </c>
      <c r="AR279" s="17">
        <v>0.33626180332400402</v>
      </c>
      <c r="AS279" s="17">
        <v>0.25797280714163101</v>
      </c>
      <c r="AT279" s="17"/>
      <c r="AU279" s="17">
        <v>0.25315903150338798</v>
      </c>
      <c r="AV279" s="17">
        <v>0.24710171249667501</v>
      </c>
      <c r="AW279" s="17"/>
      <c r="AX279" s="17">
        <v>0.27900559461138602</v>
      </c>
      <c r="AY279" s="17">
        <v>0.24358437580033099</v>
      </c>
      <c r="AZ279" s="17"/>
      <c r="BA279" s="17">
        <v>0.250251545114546</v>
      </c>
      <c r="BB279" s="17">
        <v>0.25077776132905299</v>
      </c>
      <c r="BC279" s="17"/>
      <c r="BD279" s="17">
        <v>0.26010493890447201</v>
      </c>
      <c r="BE279" s="17"/>
      <c r="BF279" s="17">
        <v>0.26276421086143797</v>
      </c>
      <c r="BG279" s="17"/>
      <c r="BH279" s="17">
        <v>0.24895252844135299</v>
      </c>
      <c r="BI279" s="17"/>
      <c r="BJ279" s="17">
        <v>0.19897129043398201</v>
      </c>
      <c r="BK279" s="17"/>
      <c r="BL279" s="17">
        <v>0.228516292936046</v>
      </c>
      <c r="BM279" s="17">
        <v>0.22419367945391</v>
      </c>
      <c r="BN279" s="17">
        <v>0.30584773210386801</v>
      </c>
      <c r="BO279" s="17">
        <v>0.231747663276895</v>
      </c>
      <c r="BP279" s="17"/>
      <c r="BQ279" s="17">
        <v>0.20768078129759801</v>
      </c>
      <c r="BR279" s="17">
        <v>0.29203323231495099</v>
      </c>
      <c r="BS279" s="17">
        <v>0.27412809321068599</v>
      </c>
      <c r="BT279" s="17">
        <v>0.27076458550896398</v>
      </c>
      <c r="BU279" s="17">
        <v>0.23037801510217301</v>
      </c>
      <c r="BV279" s="17">
        <v>0.27361128341140101</v>
      </c>
      <c r="BW279" s="17"/>
      <c r="BX279" s="17">
        <v>0.19548708174735199</v>
      </c>
      <c r="BY279" s="17">
        <v>0.27204994638283397</v>
      </c>
      <c r="BZ279" s="17">
        <v>0.29435063003517897</v>
      </c>
      <c r="CA279" s="17">
        <v>0.26337834305191998</v>
      </c>
      <c r="CB279" s="17">
        <v>0.198223612022801</v>
      </c>
      <c r="CC279" s="17">
        <v>0.24185293003719999</v>
      </c>
    </row>
    <row r="280" spans="2:81" x14ac:dyDescent="0.35">
      <c r="B280" t="s">
        <v>181</v>
      </c>
      <c r="C280" s="17">
        <v>0.234114710163251</v>
      </c>
      <c r="D280" s="17">
        <v>0.23308470701028799</v>
      </c>
      <c r="E280" s="17">
        <v>0.234811583888001</v>
      </c>
      <c r="F280" s="17"/>
      <c r="G280" s="17">
        <v>0.26199377225531101</v>
      </c>
      <c r="H280" s="17">
        <v>0.27253268912242901</v>
      </c>
      <c r="I280" s="17">
        <v>0.26101189869938801</v>
      </c>
      <c r="J280" s="17">
        <v>0.239015356263823</v>
      </c>
      <c r="K280" s="17">
        <v>0.21560832388180801</v>
      </c>
      <c r="L280" s="17">
        <v>0.17090249114759401</v>
      </c>
      <c r="M280" s="17"/>
      <c r="N280" s="17">
        <v>0.213548762933577</v>
      </c>
      <c r="O280" s="17">
        <v>0.25897935055737398</v>
      </c>
      <c r="P280" s="17">
        <v>0.20265026307543699</v>
      </c>
      <c r="Q280" s="17">
        <v>0.260960479839357</v>
      </c>
      <c r="R280" s="17"/>
      <c r="S280" s="17">
        <v>0.22229801357857201</v>
      </c>
      <c r="T280" s="17">
        <v>0.24948769688199601</v>
      </c>
      <c r="U280" s="17">
        <v>0.25478285563583503</v>
      </c>
      <c r="V280" s="17">
        <v>0.23674715644762201</v>
      </c>
      <c r="W280" s="17">
        <v>0.20823198974547699</v>
      </c>
      <c r="X280" s="17">
        <v>0.22387064492606801</v>
      </c>
      <c r="Y280" s="17">
        <v>0.22825760471725501</v>
      </c>
      <c r="Z280" s="17">
        <v>0.230415945202878</v>
      </c>
      <c r="AA280" s="17">
        <v>0.23246276693085499</v>
      </c>
      <c r="AB280" s="17">
        <v>0.21694965062802099</v>
      </c>
      <c r="AC280" s="17">
        <v>0.23927853961494699</v>
      </c>
      <c r="AD280" s="17">
        <v>0.32024996158192498</v>
      </c>
      <c r="AE280" s="17"/>
      <c r="AF280" s="17">
        <v>0.23848344090382101</v>
      </c>
      <c r="AG280" s="17">
        <v>0.21252828060215101</v>
      </c>
      <c r="AH280" s="17">
        <v>0.252891438643988</v>
      </c>
      <c r="AI280" s="17">
        <v>0.29737653875113002</v>
      </c>
      <c r="AJ280" s="17"/>
      <c r="AK280" s="17">
        <v>0.17486436943733499</v>
      </c>
      <c r="AL280" s="17">
        <v>0.25362395925005299</v>
      </c>
      <c r="AM280" s="17"/>
      <c r="AN280" s="17">
        <v>0.25043663719480802</v>
      </c>
      <c r="AO280" s="17">
        <v>0.23247632819935901</v>
      </c>
      <c r="AP280" s="17">
        <v>0.25682851684476199</v>
      </c>
      <c r="AQ280" s="17">
        <v>0.219513925661143</v>
      </c>
      <c r="AR280" s="17">
        <v>0.19275584119438199</v>
      </c>
      <c r="AS280" s="17">
        <v>0.242813280140561</v>
      </c>
      <c r="AT280" s="17"/>
      <c r="AU280" s="17">
        <v>0.21300982738058699</v>
      </c>
      <c r="AV280" s="17">
        <v>0.26416997041401802</v>
      </c>
      <c r="AW280" s="17"/>
      <c r="AX280" s="17">
        <v>0.25722853777683102</v>
      </c>
      <c r="AY280" s="17">
        <v>0.22856806211331801</v>
      </c>
      <c r="AZ280" s="17"/>
      <c r="BA280" s="17">
        <v>0.239543145433886</v>
      </c>
      <c r="BB280" s="17">
        <v>0.20839493561533301</v>
      </c>
      <c r="BC280" s="17"/>
      <c r="BD280" s="17">
        <v>0.22318726312220799</v>
      </c>
      <c r="BE280" s="17"/>
      <c r="BF280" s="17">
        <v>0.223275327582375</v>
      </c>
      <c r="BG280" s="17"/>
      <c r="BH280" s="17">
        <v>0.231705429072876</v>
      </c>
      <c r="BI280" s="17"/>
      <c r="BJ280" s="17">
        <v>0.26480097969800698</v>
      </c>
      <c r="BK280" s="17"/>
      <c r="BL280" s="17">
        <v>0.241230015647379</v>
      </c>
      <c r="BM280" s="17">
        <v>0.207792676404607</v>
      </c>
      <c r="BN280" s="17">
        <v>0.208986441613047</v>
      </c>
      <c r="BO280" s="17">
        <v>0.28265970805745899</v>
      </c>
      <c r="BP280" s="17"/>
      <c r="BQ280" s="17">
        <v>0.253147239085937</v>
      </c>
      <c r="BR280" s="17">
        <v>0.18244508020748401</v>
      </c>
      <c r="BS280" s="17">
        <v>0.20302127260321601</v>
      </c>
      <c r="BT280" s="17">
        <v>0.25968169671844699</v>
      </c>
      <c r="BU280" s="17">
        <v>0.30091019184907902</v>
      </c>
      <c r="BV280" s="17">
        <v>0.217446963709088</v>
      </c>
      <c r="BW280" s="17"/>
      <c r="BX280" s="17">
        <v>0.25526133480891899</v>
      </c>
      <c r="BY280" s="17">
        <v>0.20165456112568</v>
      </c>
      <c r="BZ280" s="17">
        <v>0.18483393602307899</v>
      </c>
      <c r="CA280" s="17">
        <v>0.25281607679759099</v>
      </c>
      <c r="CB280" s="17">
        <v>0.309684239411262</v>
      </c>
      <c r="CC280" s="17">
        <v>0.27510043716330301</v>
      </c>
    </row>
    <row r="281" spans="2:81" x14ac:dyDescent="0.35">
      <c r="B281" t="s">
        <v>182</v>
      </c>
      <c r="C281" s="17">
        <v>0.22803404457988299</v>
      </c>
      <c r="D281" s="17">
        <v>0.213317919419381</v>
      </c>
      <c r="E281" s="17">
        <v>0.24352884174442199</v>
      </c>
      <c r="F281" s="17"/>
      <c r="G281" s="17">
        <v>0.14611590079947201</v>
      </c>
      <c r="H281" s="17">
        <v>0.16724376062010601</v>
      </c>
      <c r="I281" s="17">
        <v>0.20242240439130099</v>
      </c>
      <c r="J281" s="17">
        <v>0.20297162438296801</v>
      </c>
      <c r="K281" s="17">
        <v>0.25496547943441999</v>
      </c>
      <c r="L281" s="17">
        <v>0.35496384973845502</v>
      </c>
      <c r="M281" s="17"/>
      <c r="N281" s="17">
        <v>0.21303487173086399</v>
      </c>
      <c r="O281" s="17">
        <v>0.20639825672805001</v>
      </c>
      <c r="P281" s="17">
        <v>0.243086235231639</v>
      </c>
      <c r="Q281" s="17">
        <v>0.25111407443151001</v>
      </c>
      <c r="R281" s="17"/>
      <c r="S281" s="17">
        <v>0.201733409035807</v>
      </c>
      <c r="T281" s="17">
        <v>0.25527690616577198</v>
      </c>
      <c r="U281" s="17">
        <v>0.24872498882108099</v>
      </c>
      <c r="V281" s="17">
        <v>0.26607943139433499</v>
      </c>
      <c r="W281" s="17">
        <v>0.22845115647642</v>
      </c>
      <c r="X281" s="17">
        <v>0.23302369465842601</v>
      </c>
      <c r="Y281" s="17">
        <v>0.247891219437955</v>
      </c>
      <c r="Z281" s="17">
        <v>0.186907982041634</v>
      </c>
      <c r="AA281" s="17">
        <v>0.237665241619094</v>
      </c>
      <c r="AB281" s="17">
        <v>0.152166938607076</v>
      </c>
      <c r="AC281" s="17">
        <v>0.26402835177300699</v>
      </c>
      <c r="AD281" s="17">
        <v>0.18162348664024899</v>
      </c>
      <c r="AE281" s="17"/>
      <c r="AF281" s="17">
        <v>0.236216884003939</v>
      </c>
      <c r="AG281" s="17">
        <v>0.17065513447932501</v>
      </c>
      <c r="AH281" s="17">
        <v>0.27044868441473002</v>
      </c>
      <c r="AI281" s="17">
        <v>0.173573509223891</v>
      </c>
      <c r="AJ281" s="17"/>
      <c r="AK281" s="17">
        <v>0.20137844415658299</v>
      </c>
      <c r="AL281" s="17">
        <v>0.16348996179985401</v>
      </c>
      <c r="AM281" s="17"/>
      <c r="AN281" s="17">
        <v>0.20256588766456499</v>
      </c>
      <c r="AO281" s="17">
        <v>0.226565269700651</v>
      </c>
      <c r="AP281" s="17">
        <v>0.23458246653432899</v>
      </c>
      <c r="AQ281" s="17">
        <v>0.2371678029275</v>
      </c>
      <c r="AR281" s="17">
        <v>0.270676036096269</v>
      </c>
      <c r="AS281" s="17">
        <v>0.22332648514789799</v>
      </c>
      <c r="AT281" s="17"/>
      <c r="AU281" s="17">
        <v>0.26407323852338399</v>
      </c>
      <c r="AV281" s="17">
        <v>0.18019467775084</v>
      </c>
      <c r="AW281" s="17"/>
      <c r="AX281" s="17">
        <v>0.209028993706559</v>
      </c>
      <c r="AY281" s="17">
        <v>0.23259470541580099</v>
      </c>
      <c r="AZ281" s="17"/>
      <c r="BA281" s="17">
        <v>0.23811105802575</v>
      </c>
      <c r="BB281" s="17">
        <v>0.179096411862366</v>
      </c>
      <c r="BC281" s="17"/>
      <c r="BD281" s="17">
        <v>0.283125150109449</v>
      </c>
      <c r="BE281" s="17"/>
      <c r="BF281" s="17">
        <v>0.29083490922124999</v>
      </c>
      <c r="BG281" s="17"/>
      <c r="BH281" s="17">
        <v>0.127787799806481</v>
      </c>
      <c r="BI281" s="17"/>
      <c r="BJ281" s="17">
        <v>0.293364781686825</v>
      </c>
      <c r="BK281" s="17"/>
      <c r="BL281" s="17">
        <v>8.0807993573564996E-2</v>
      </c>
      <c r="BM281" s="17">
        <v>0.32002120341524598</v>
      </c>
      <c r="BN281" s="17">
        <v>0.33245725789221198</v>
      </c>
      <c r="BO281" s="17">
        <v>0.116478728196767</v>
      </c>
      <c r="BP281" s="17"/>
      <c r="BQ281" s="17">
        <v>0.17826231514799201</v>
      </c>
      <c r="BR281" s="17">
        <v>0.38668308855903799</v>
      </c>
      <c r="BS281" s="17">
        <v>0.286015803517982</v>
      </c>
      <c r="BT281" s="17">
        <v>0.19929417802670801</v>
      </c>
      <c r="BU281" s="17">
        <v>0.12397838515192799</v>
      </c>
      <c r="BV281" s="17">
        <v>0.17082706556962701</v>
      </c>
      <c r="BW281" s="17"/>
      <c r="BX281" s="17">
        <v>0.18302888719646701</v>
      </c>
      <c r="BY281" s="17">
        <v>0.36531035156069702</v>
      </c>
      <c r="BZ281" s="17">
        <v>0.27995980221717298</v>
      </c>
      <c r="CA281" s="17">
        <v>0.20907439530222199</v>
      </c>
      <c r="CB281" s="17">
        <v>9.1426554800470294E-2</v>
      </c>
      <c r="CC281" s="17">
        <v>0.13090774935848001</v>
      </c>
    </row>
    <row r="282" spans="2:81" x14ac:dyDescent="0.35">
      <c r="B282" t="s">
        <v>183</v>
      </c>
      <c r="C282" s="17">
        <v>0.22283930209149999</v>
      </c>
      <c r="D282" s="17">
        <v>0.23550051616012299</v>
      </c>
      <c r="E282" s="17">
        <v>0.21056072352663499</v>
      </c>
      <c r="F282" s="17"/>
      <c r="G282" s="17">
        <v>0.15764740394072299</v>
      </c>
      <c r="H282" s="17">
        <v>0.15992145577070799</v>
      </c>
      <c r="I282" s="17">
        <v>0.20419208691358701</v>
      </c>
      <c r="J282" s="17">
        <v>0.245375207567196</v>
      </c>
      <c r="K282" s="17">
        <v>0.26989015422882001</v>
      </c>
      <c r="L282" s="17">
        <v>0.28261088715957899</v>
      </c>
      <c r="M282" s="17"/>
      <c r="N282" s="17">
        <v>0.22534271710609299</v>
      </c>
      <c r="O282" s="17">
        <v>0.224417168669061</v>
      </c>
      <c r="P282" s="17">
        <v>0.23731760110303701</v>
      </c>
      <c r="Q282" s="17">
        <v>0.205462746126017</v>
      </c>
      <c r="R282" s="17"/>
      <c r="S282" s="17">
        <v>0.164602983227739</v>
      </c>
      <c r="T282" s="17">
        <v>0.237898490892201</v>
      </c>
      <c r="U282" s="17">
        <v>0.23685857778947</v>
      </c>
      <c r="V282" s="17">
        <v>0.23719793041025999</v>
      </c>
      <c r="W282" s="17">
        <v>0.215315005848014</v>
      </c>
      <c r="X282" s="17">
        <v>0.218921456940251</v>
      </c>
      <c r="Y282" s="17">
        <v>0.231607217866316</v>
      </c>
      <c r="Z282" s="17">
        <v>0.28119394498177103</v>
      </c>
      <c r="AA282" s="17">
        <v>0.224969316611529</v>
      </c>
      <c r="AB282" s="17">
        <v>0.248861730685735</v>
      </c>
      <c r="AC282" s="17">
        <v>0.22066987898444701</v>
      </c>
      <c r="AD282" s="17">
        <v>0.19472598526047699</v>
      </c>
      <c r="AE282" s="17"/>
      <c r="AF282" s="17">
        <v>0.233422462176825</v>
      </c>
      <c r="AG282" s="17">
        <v>0.248741056202126</v>
      </c>
      <c r="AH282" s="17">
        <v>0.16525327646896701</v>
      </c>
      <c r="AI282" s="17">
        <v>0.19740307353998399</v>
      </c>
      <c r="AJ282" s="17"/>
      <c r="AK282" s="17">
        <v>0.12876177583326001</v>
      </c>
      <c r="AL282" s="17">
        <v>0.19590521755252199</v>
      </c>
      <c r="AM282" s="17"/>
      <c r="AN282" s="17">
        <v>0.16703112727745301</v>
      </c>
      <c r="AO282" s="17">
        <v>0.23564676101363399</v>
      </c>
      <c r="AP282" s="17">
        <v>0.20538910361160601</v>
      </c>
      <c r="AQ282" s="17">
        <v>0.24796873007968501</v>
      </c>
      <c r="AR282" s="17">
        <v>0.28114606674876902</v>
      </c>
      <c r="AS282" s="17">
        <v>0.25896059452460002</v>
      </c>
      <c r="AT282" s="17"/>
      <c r="AU282" s="17">
        <v>0.23043588282770799</v>
      </c>
      <c r="AV282" s="17">
        <v>0.21310500382432901</v>
      </c>
      <c r="AW282" s="17"/>
      <c r="AX282" s="17">
        <v>0.23508411711305499</v>
      </c>
      <c r="AY282" s="17">
        <v>0.219900901732349</v>
      </c>
      <c r="AZ282" s="17"/>
      <c r="BA282" s="17">
        <v>0.23974668737257901</v>
      </c>
      <c r="BB282" s="17">
        <v>0.13686367439772801</v>
      </c>
      <c r="BC282" s="17"/>
      <c r="BD282" s="17">
        <v>0.25200667410763</v>
      </c>
      <c r="BE282" s="17"/>
      <c r="BF282" s="17">
        <v>0.25500817893077199</v>
      </c>
      <c r="BG282" s="17"/>
      <c r="BH282" s="17">
        <v>0.26171988340471303</v>
      </c>
      <c r="BI282" s="17"/>
      <c r="BJ282" s="17">
        <v>0.195345042592551</v>
      </c>
      <c r="BK282" s="17"/>
      <c r="BL282" s="17">
        <v>0.175917626341873</v>
      </c>
      <c r="BM282" s="17">
        <v>0.206210723662693</v>
      </c>
      <c r="BN282" s="17">
        <v>0.28658274260026501</v>
      </c>
      <c r="BO282" s="17">
        <v>0.201152202118105</v>
      </c>
      <c r="BP282" s="17"/>
      <c r="BQ282" s="17">
        <v>0.194764093749417</v>
      </c>
      <c r="BR282" s="17">
        <v>0.26646959841999002</v>
      </c>
      <c r="BS282" s="17">
        <v>0.30234303307893701</v>
      </c>
      <c r="BT282" s="17">
        <v>0.21668639991564501</v>
      </c>
      <c r="BU282" s="17">
        <v>0.17489032241619001</v>
      </c>
      <c r="BV282" s="17">
        <v>0.20811830536537099</v>
      </c>
      <c r="BW282" s="17"/>
      <c r="BX282" s="17">
        <v>0.18177276300952599</v>
      </c>
      <c r="BY282" s="17">
        <v>0.239510738634505</v>
      </c>
      <c r="BZ282" s="17">
        <v>0.30391362136111699</v>
      </c>
      <c r="CA282" s="17">
        <v>0.20092446415787599</v>
      </c>
      <c r="CB282" s="17">
        <v>0.15185371494306099</v>
      </c>
      <c r="CC282" s="17">
        <v>0.16942042163684101</v>
      </c>
    </row>
    <row r="283" spans="2:81" x14ac:dyDescent="0.35">
      <c r="B283" t="s">
        <v>184</v>
      </c>
      <c r="C283" s="17">
        <v>0.22172765561746899</v>
      </c>
      <c r="D283" s="17">
        <v>0.21921644055074499</v>
      </c>
      <c r="E283" s="17">
        <v>0.22336650861913299</v>
      </c>
      <c r="F283" s="17"/>
      <c r="G283" s="17">
        <v>0.20447335931781099</v>
      </c>
      <c r="H283" s="17">
        <v>0.234596030319252</v>
      </c>
      <c r="I283" s="17">
        <v>0.21219305261966401</v>
      </c>
      <c r="J283" s="17">
        <v>0.23735830099393701</v>
      </c>
      <c r="K283" s="17">
        <v>0.260486806982549</v>
      </c>
      <c r="L283" s="17">
        <v>0.191783028395203</v>
      </c>
      <c r="M283" s="17"/>
      <c r="N283" s="17">
        <v>0.20807051731689699</v>
      </c>
      <c r="O283" s="17">
        <v>0.24033206560029199</v>
      </c>
      <c r="P283" s="17">
        <v>0.21000755035176499</v>
      </c>
      <c r="Q283" s="17">
        <v>0.22592081590459501</v>
      </c>
      <c r="R283" s="17"/>
      <c r="S283" s="17">
        <v>0.21202004624274801</v>
      </c>
      <c r="T283" s="17">
        <v>0.224338483666777</v>
      </c>
      <c r="U283" s="17">
        <v>0.20751617728411501</v>
      </c>
      <c r="V283" s="17">
        <v>0.207630631452877</v>
      </c>
      <c r="W283" s="17">
        <v>0.18740971139753701</v>
      </c>
      <c r="X283" s="17">
        <v>0.214682560865332</v>
      </c>
      <c r="Y283" s="17">
        <v>0.26204257308728102</v>
      </c>
      <c r="Z283" s="17">
        <v>0.16846533524500301</v>
      </c>
      <c r="AA283" s="17">
        <v>0.23311332291037301</v>
      </c>
      <c r="AB283" s="17">
        <v>0.230830722993799</v>
      </c>
      <c r="AC283" s="17">
        <v>0.238504891631317</v>
      </c>
      <c r="AD283" s="17">
        <v>0.303611120624869</v>
      </c>
      <c r="AE283" s="17"/>
      <c r="AF283" s="17">
        <v>0.21300868036864001</v>
      </c>
      <c r="AG283" s="17">
        <v>0.24090257518265401</v>
      </c>
      <c r="AH283" s="17">
        <v>0.28841284929213301</v>
      </c>
      <c r="AI283" s="17">
        <v>0.30765286255244201</v>
      </c>
      <c r="AJ283" s="17"/>
      <c r="AK283" s="17">
        <v>0.21607269435959001</v>
      </c>
      <c r="AL283" s="17">
        <v>0.192812267060498</v>
      </c>
      <c r="AM283" s="17"/>
      <c r="AN283" s="17">
        <v>0.20942234917983801</v>
      </c>
      <c r="AO283" s="17">
        <v>0.230024859607696</v>
      </c>
      <c r="AP283" s="17">
        <v>0.23551846000753501</v>
      </c>
      <c r="AQ283" s="17">
        <v>0.22344398338326801</v>
      </c>
      <c r="AR283" s="17">
        <v>0.20865557999925399</v>
      </c>
      <c r="AS283" s="17">
        <v>0.223263149616759</v>
      </c>
      <c r="AT283" s="17"/>
      <c r="AU283" s="17">
        <v>0.212366686590933</v>
      </c>
      <c r="AV283" s="17">
        <v>0.23602654920524599</v>
      </c>
      <c r="AW283" s="17"/>
      <c r="AX283" s="17">
        <v>0.24251946394791901</v>
      </c>
      <c r="AY283" s="17">
        <v>0.21673822482916799</v>
      </c>
      <c r="AZ283" s="17"/>
      <c r="BA283" s="17">
        <v>0.23810940824660001</v>
      </c>
      <c r="BB283" s="17">
        <v>0.135629187777216</v>
      </c>
      <c r="BC283" s="17"/>
      <c r="BD283" s="17">
        <v>0.20524063887364499</v>
      </c>
      <c r="BE283" s="17"/>
      <c r="BF283" s="17">
        <v>0.20263050079616701</v>
      </c>
      <c r="BG283" s="17"/>
      <c r="BH283" s="17">
        <v>0.23474455840875999</v>
      </c>
      <c r="BI283" s="17"/>
      <c r="BJ283" s="17">
        <v>0.295556352426807</v>
      </c>
      <c r="BK283" s="17"/>
      <c r="BL283" s="17">
        <v>0.225790149269438</v>
      </c>
      <c r="BM283" s="17">
        <v>0.22353470135109299</v>
      </c>
      <c r="BN283" s="17">
        <v>0.16973149224344899</v>
      </c>
      <c r="BO283" s="17">
        <v>0.27235500744254099</v>
      </c>
      <c r="BP283" s="17"/>
      <c r="BQ283" s="17">
        <v>0.23850541247290999</v>
      </c>
      <c r="BR283" s="17">
        <v>0.17120863974268699</v>
      </c>
      <c r="BS283" s="17">
        <v>0.19107935334175599</v>
      </c>
      <c r="BT283" s="17">
        <v>0.23419871558680799</v>
      </c>
      <c r="BU283" s="17">
        <v>0.29079762116848601</v>
      </c>
      <c r="BV283" s="17">
        <v>0.226646669503721</v>
      </c>
      <c r="BW283" s="17"/>
      <c r="BX283" s="17">
        <v>0.24708911947422799</v>
      </c>
      <c r="BY283" s="17">
        <v>0.18445033281098999</v>
      </c>
      <c r="BZ283" s="17">
        <v>0.18794846543764901</v>
      </c>
      <c r="CA283" s="17">
        <v>0.228531338058581</v>
      </c>
      <c r="CB283" s="17">
        <v>0.26712611167148198</v>
      </c>
      <c r="CC283" s="17">
        <v>0.22513274026633101</v>
      </c>
    </row>
    <row r="284" spans="2:81" x14ac:dyDescent="0.35">
      <c r="B284" t="s">
        <v>185</v>
      </c>
      <c r="C284" s="17">
        <v>0.204580723837159</v>
      </c>
      <c r="D284" s="17">
        <v>0.236441728056419</v>
      </c>
      <c r="E284" s="17">
        <v>0.17402727076701999</v>
      </c>
      <c r="F284" s="17"/>
      <c r="G284" s="17">
        <v>0.170908713637627</v>
      </c>
      <c r="H284" s="17">
        <v>0.17536708872425699</v>
      </c>
      <c r="I284" s="17">
        <v>0.16290393141821799</v>
      </c>
      <c r="J284" s="17">
        <v>0.201050800083895</v>
      </c>
      <c r="K284" s="17">
        <v>0.21772478546769</v>
      </c>
      <c r="L284" s="17">
        <v>0.278663927048239</v>
      </c>
      <c r="M284" s="17"/>
      <c r="N284" s="17">
        <v>0.248967896307316</v>
      </c>
      <c r="O284" s="17">
        <v>0.18669671044620001</v>
      </c>
      <c r="P284" s="17">
        <v>0.20112313892952399</v>
      </c>
      <c r="Q284" s="17">
        <v>0.17746292515736301</v>
      </c>
      <c r="R284" s="17"/>
      <c r="S284" s="17">
        <v>0.230333246859696</v>
      </c>
      <c r="T284" s="17">
        <v>0.207219947314253</v>
      </c>
      <c r="U284" s="17">
        <v>0.187548683168825</v>
      </c>
      <c r="V284" s="17">
        <v>0.214038806031523</v>
      </c>
      <c r="W284" s="17">
        <v>0.24224920518174101</v>
      </c>
      <c r="X284" s="17">
        <v>0.19385625944092699</v>
      </c>
      <c r="Y284" s="17">
        <v>0.20912455838980501</v>
      </c>
      <c r="Z284" s="17">
        <v>0.209349903703241</v>
      </c>
      <c r="AA284" s="17">
        <v>0.17792353070602199</v>
      </c>
      <c r="AB284" s="17">
        <v>0.183028064841051</v>
      </c>
      <c r="AC284" s="17">
        <v>0.17423731557605501</v>
      </c>
      <c r="AD284" s="17">
        <v>0.228799654854978</v>
      </c>
      <c r="AE284" s="17"/>
      <c r="AF284" s="17">
        <v>0.206307968240145</v>
      </c>
      <c r="AG284" s="17">
        <v>0.21189948641249001</v>
      </c>
      <c r="AH284" s="17">
        <v>0.154766783669784</v>
      </c>
      <c r="AI284" s="17">
        <v>0.24284161504485699</v>
      </c>
      <c r="AJ284" s="17"/>
      <c r="AK284" s="17">
        <v>0.19366652842027299</v>
      </c>
      <c r="AL284" s="17">
        <v>0.17968055208655601</v>
      </c>
      <c r="AM284" s="17"/>
      <c r="AN284" s="17">
        <v>0.21712808819573201</v>
      </c>
      <c r="AO284" s="17">
        <v>0.195577096595245</v>
      </c>
      <c r="AP284" s="17">
        <v>0.17426912526428801</v>
      </c>
      <c r="AQ284" s="17">
        <v>0.23641645868997699</v>
      </c>
      <c r="AR284" s="17">
        <v>0.20310092068388799</v>
      </c>
      <c r="AS284" s="17">
        <v>0.15203223188548801</v>
      </c>
      <c r="AT284" s="17"/>
      <c r="AU284" s="17">
        <v>0.20860932894488601</v>
      </c>
      <c r="AV284" s="17">
        <v>0.19962192024471501</v>
      </c>
      <c r="AW284" s="17"/>
      <c r="AX284" s="17">
        <v>0.19952508666917901</v>
      </c>
      <c r="AY284" s="17">
        <v>0.20579393008355601</v>
      </c>
      <c r="AZ284" s="17"/>
      <c r="BA284" s="17">
        <v>0.205545393529735</v>
      </c>
      <c r="BB284" s="17">
        <v>0.196977617540772</v>
      </c>
      <c r="BC284" s="17"/>
      <c r="BD284" s="17">
        <v>0.22885938796988101</v>
      </c>
      <c r="BE284" s="17"/>
      <c r="BF284" s="17">
        <v>0.228535302375418</v>
      </c>
      <c r="BG284" s="17"/>
      <c r="BH284" s="17">
        <v>0.167042455967817</v>
      </c>
      <c r="BI284" s="17"/>
      <c r="BJ284" s="17">
        <v>0.13343303433836201</v>
      </c>
      <c r="BK284" s="17"/>
      <c r="BL284" s="17">
        <v>0.169746306083051</v>
      </c>
      <c r="BM284" s="17">
        <v>0.234211400924387</v>
      </c>
      <c r="BN284" s="17">
        <v>0.236426384625917</v>
      </c>
      <c r="BO284" s="17">
        <v>0.162756256072669</v>
      </c>
      <c r="BP284" s="17"/>
      <c r="BQ284" s="17">
        <v>0.19775552955489101</v>
      </c>
      <c r="BR284" s="17">
        <v>0.24047951760472899</v>
      </c>
      <c r="BS284" s="17">
        <v>0.26265963001277298</v>
      </c>
      <c r="BT284" s="17">
        <v>0.22044386610379099</v>
      </c>
      <c r="BU284" s="17">
        <v>0.20907770392538899</v>
      </c>
      <c r="BV284" s="17">
        <v>0.13520114882374401</v>
      </c>
      <c r="BW284" s="17"/>
      <c r="BX284" s="17">
        <v>0.213292179558221</v>
      </c>
      <c r="BY284" s="17">
        <v>0.21210838261870399</v>
      </c>
      <c r="BZ284" s="17">
        <v>0.25632630615651297</v>
      </c>
      <c r="CA284" s="17">
        <v>0.22708771902111499</v>
      </c>
      <c r="CB284" s="17">
        <v>0.20228407979391999</v>
      </c>
      <c r="CC284" s="17">
        <v>8.3114563398803798E-2</v>
      </c>
    </row>
    <row r="285" spans="2:81" x14ac:dyDescent="0.35">
      <c r="B285" t="s">
        <v>186</v>
      </c>
      <c r="C285" s="17">
        <v>0.176160484057728</v>
      </c>
      <c r="D285" s="17">
        <v>0.19851630790186101</v>
      </c>
      <c r="E285" s="17">
        <v>0.154651596654516</v>
      </c>
      <c r="F285" s="17"/>
      <c r="G285" s="17">
        <v>0.20947759873673399</v>
      </c>
      <c r="H285" s="17">
        <v>0.16820632073296499</v>
      </c>
      <c r="I285" s="17">
        <v>0.18166216877331101</v>
      </c>
      <c r="J285" s="17">
        <v>0.188599192003893</v>
      </c>
      <c r="K285" s="17">
        <v>0.18003238176518399</v>
      </c>
      <c r="L285" s="17">
        <v>0.14335770908951001</v>
      </c>
      <c r="M285" s="17"/>
      <c r="N285" s="17">
        <v>0.19259588282154</v>
      </c>
      <c r="O285" s="17">
        <v>0.17264737952673501</v>
      </c>
      <c r="P285" s="17">
        <v>0.20323376228623</v>
      </c>
      <c r="Q285" s="17">
        <v>0.13698152361872901</v>
      </c>
      <c r="R285" s="17"/>
      <c r="S285" s="17">
        <v>0.17386709964022401</v>
      </c>
      <c r="T285" s="17">
        <v>0.20003920051833099</v>
      </c>
      <c r="U285" s="17">
        <v>0.205213110458177</v>
      </c>
      <c r="V285" s="17">
        <v>0.15307995080006501</v>
      </c>
      <c r="W285" s="17">
        <v>0.223811972199634</v>
      </c>
      <c r="X285" s="17">
        <v>0.142402826871463</v>
      </c>
      <c r="Y285" s="17">
        <v>0.18257379227357701</v>
      </c>
      <c r="Z285" s="17">
        <v>0.17609439747070901</v>
      </c>
      <c r="AA285" s="17">
        <v>0.16265124668973099</v>
      </c>
      <c r="AB285" s="17">
        <v>0.15656173294942999</v>
      </c>
      <c r="AC285" s="17">
        <v>0.16775848710897301</v>
      </c>
      <c r="AD285" s="17">
        <v>0.17056187860112801</v>
      </c>
      <c r="AE285" s="17"/>
      <c r="AF285" s="17">
        <v>0.179499554608268</v>
      </c>
      <c r="AG285" s="17">
        <v>0.148469855689806</v>
      </c>
      <c r="AH285" s="17">
        <v>0.17088777568619601</v>
      </c>
      <c r="AI285" s="17">
        <v>0.15724722849711101</v>
      </c>
      <c r="AJ285" s="17"/>
      <c r="AK285" s="17">
        <v>0.182676351852885</v>
      </c>
      <c r="AL285" s="17">
        <v>0.15465430506863401</v>
      </c>
      <c r="AM285" s="17"/>
      <c r="AN285" s="17">
        <v>0.18388502959144201</v>
      </c>
      <c r="AO285" s="17">
        <v>0.17461059621431499</v>
      </c>
      <c r="AP285" s="17">
        <v>0.20323734283764999</v>
      </c>
      <c r="AQ285" s="17">
        <v>0.155936525809206</v>
      </c>
      <c r="AR285" s="17">
        <v>0.167177509441267</v>
      </c>
      <c r="AS285" s="17">
        <v>0.171512525668578</v>
      </c>
      <c r="AT285" s="17"/>
      <c r="AU285" s="17">
        <v>0.15595314138149</v>
      </c>
      <c r="AV285" s="17">
        <v>0.204450616461885</v>
      </c>
      <c r="AW285" s="17"/>
      <c r="AX285" s="17">
        <v>0.14112428748900699</v>
      </c>
      <c r="AY285" s="17">
        <v>0.18456815476566299</v>
      </c>
      <c r="AZ285" s="17"/>
      <c r="BA285" s="17">
        <v>0.18469347023812399</v>
      </c>
      <c r="BB285" s="17">
        <v>0.134129947468244</v>
      </c>
      <c r="BC285" s="17"/>
      <c r="BD285" s="17">
        <v>0.175822171154701</v>
      </c>
      <c r="BE285" s="17"/>
      <c r="BF285" s="17">
        <v>0.17667452585356999</v>
      </c>
      <c r="BG285" s="17"/>
      <c r="BH285" s="17">
        <v>0.15266176772006901</v>
      </c>
      <c r="BI285" s="17"/>
      <c r="BJ285" s="17">
        <v>0.179378629693208</v>
      </c>
      <c r="BK285" s="17"/>
      <c r="BL285" s="17">
        <v>0.14088801711419699</v>
      </c>
      <c r="BM285" s="17">
        <v>0.18740622976471999</v>
      </c>
      <c r="BN285" s="17">
        <v>0.14747781718519901</v>
      </c>
      <c r="BO285" s="17">
        <v>0.217005084899863</v>
      </c>
      <c r="BP285" s="17"/>
      <c r="BQ285" s="17">
        <v>0.170768784913294</v>
      </c>
      <c r="BR285" s="17">
        <v>0.167840334283413</v>
      </c>
      <c r="BS285" s="17">
        <v>0.208101931088746</v>
      </c>
      <c r="BT285" s="17">
        <v>0.13525056024225801</v>
      </c>
      <c r="BU285" s="17">
        <v>0.197191622474782</v>
      </c>
      <c r="BV285" s="17">
        <v>0.199202358904077</v>
      </c>
      <c r="BW285" s="17"/>
      <c r="BX285" s="17">
        <v>0.177968278901323</v>
      </c>
      <c r="BY285" s="17">
        <v>0.149714315925594</v>
      </c>
      <c r="BZ285" s="17">
        <v>0.21780986733914001</v>
      </c>
      <c r="CA285" s="17">
        <v>0.16030119688369801</v>
      </c>
      <c r="CB285" s="17">
        <v>0.17093116701358299</v>
      </c>
      <c r="CC285" s="17">
        <v>0.18909151171757499</v>
      </c>
    </row>
    <row r="286" spans="2:81" x14ac:dyDescent="0.35">
      <c r="B286" t="s">
        <v>187</v>
      </c>
      <c r="C286" s="17">
        <v>0.14849767810850101</v>
      </c>
      <c r="D286" s="17">
        <v>0.145186203929205</v>
      </c>
      <c r="E286" s="17">
        <v>0.14949401596553299</v>
      </c>
      <c r="F286" s="17"/>
      <c r="G286" s="17">
        <v>0.20586461033539699</v>
      </c>
      <c r="H286" s="17">
        <v>0.18150190210276401</v>
      </c>
      <c r="I286" s="17">
        <v>0.173927578158281</v>
      </c>
      <c r="J286" s="17">
        <v>0.169760736176507</v>
      </c>
      <c r="K286" s="17">
        <v>0.10781756212490599</v>
      </c>
      <c r="L286" s="17">
        <v>7.2916779075881899E-2</v>
      </c>
      <c r="M286" s="17"/>
      <c r="N286" s="17">
        <v>0.19756054485649199</v>
      </c>
      <c r="O286" s="17">
        <v>0.16245196503408599</v>
      </c>
      <c r="P286" s="17">
        <v>0.10438030200095599</v>
      </c>
      <c r="Q286" s="17">
        <v>0.12021405238259</v>
      </c>
      <c r="R286" s="17"/>
      <c r="S286" s="17">
        <v>0.230784165311958</v>
      </c>
      <c r="T286" s="17">
        <v>0.148635133524507</v>
      </c>
      <c r="U286" s="17">
        <v>0.11479112754418699</v>
      </c>
      <c r="V286" s="17">
        <v>0.15783339090234799</v>
      </c>
      <c r="W286" s="17">
        <v>0.102670379607889</v>
      </c>
      <c r="X286" s="17">
        <v>0.14307862742616301</v>
      </c>
      <c r="Y286" s="17">
        <v>0.139180481847412</v>
      </c>
      <c r="Z286" s="17">
        <v>9.8757788651613193E-2</v>
      </c>
      <c r="AA286" s="17">
        <v>0.15749572563521799</v>
      </c>
      <c r="AB286" s="17">
        <v>0.13706602400110701</v>
      </c>
      <c r="AC286" s="17">
        <v>9.7041069616538703E-2</v>
      </c>
      <c r="AD286" s="17">
        <v>0.127228413962896</v>
      </c>
      <c r="AE286" s="17"/>
      <c r="AF286" s="17">
        <v>0.13942783487836899</v>
      </c>
      <c r="AG286" s="17">
        <v>0.11794789770027</v>
      </c>
      <c r="AH286" s="17">
        <v>0.107092303155404</v>
      </c>
      <c r="AI286" s="17">
        <v>0.10903925236706501</v>
      </c>
      <c r="AJ286" s="17"/>
      <c r="AK286" s="17">
        <v>0.319410289647162</v>
      </c>
      <c r="AL286" s="17">
        <v>0.26293808722734502</v>
      </c>
      <c r="AM286" s="17"/>
      <c r="AN286" s="17">
        <v>0.215469699929036</v>
      </c>
      <c r="AO286" s="17">
        <v>0.144626448243868</v>
      </c>
      <c r="AP286" s="17">
        <v>0.143890986437645</v>
      </c>
      <c r="AQ286" s="17">
        <v>0.107630122088478</v>
      </c>
      <c r="AR286" s="17">
        <v>0.104191848923867</v>
      </c>
      <c r="AS286" s="17">
        <v>8.5798062673474798E-2</v>
      </c>
      <c r="AT286" s="17"/>
      <c r="AU286" s="17">
        <v>0.13767487725746899</v>
      </c>
      <c r="AV286" s="17">
        <v>0.164820389802178</v>
      </c>
      <c r="AW286" s="17"/>
      <c r="AX286" s="17">
        <v>0.15157325039104799</v>
      </c>
      <c r="AY286" s="17">
        <v>0.14775962998905401</v>
      </c>
      <c r="AZ286" s="17"/>
      <c r="BA286" s="17">
        <v>0.117948012546537</v>
      </c>
      <c r="BB286" s="17">
        <v>0.30033496655095199</v>
      </c>
      <c r="BC286" s="17"/>
      <c r="BD286" s="17">
        <v>0.11788204458091001</v>
      </c>
      <c r="BE286" s="17"/>
      <c r="BF286" s="17">
        <v>0.103934978395892</v>
      </c>
      <c r="BG286" s="17"/>
      <c r="BH286" s="17">
        <v>0.14308719034874301</v>
      </c>
      <c r="BI286" s="17"/>
      <c r="BJ286" s="17">
        <v>8.8338015092354505E-2</v>
      </c>
      <c r="BK286" s="17"/>
      <c r="BL286" s="17">
        <v>0.20338451591524001</v>
      </c>
      <c r="BM286" s="17">
        <v>0.138490085032551</v>
      </c>
      <c r="BN286" s="17">
        <v>8.3709839290142099E-2</v>
      </c>
      <c r="BO286" s="17">
        <v>0.193067057987694</v>
      </c>
      <c r="BP286" s="17"/>
      <c r="BQ286" s="17">
        <v>0.18948616960272699</v>
      </c>
      <c r="BR286" s="17">
        <v>9.0580825838710799E-2</v>
      </c>
      <c r="BS286" s="17">
        <v>4.7007683562967799E-2</v>
      </c>
      <c r="BT286" s="17">
        <v>0.17449621075739899</v>
      </c>
      <c r="BU286" s="17">
        <v>0.24155306668819801</v>
      </c>
      <c r="BV286" s="17">
        <v>0.170161862528074</v>
      </c>
      <c r="BW286" s="17"/>
      <c r="BX286" s="17">
        <v>0.203814476965619</v>
      </c>
      <c r="BY286" s="17">
        <v>0.10586583833117701</v>
      </c>
      <c r="BZ286" s="17">
        <v>5.1131799801459203E-2</v>
      </c>
      <c r="CA286" s="17">
        <v>0.17225897253279401</v>
      </c>
      <c r="CB286" s="17">
        <v>0.32185050639614998</v>
      </c>
      <c r="CC286" s="17">
        <v>0.17095884256722099</v>
      </c>
    </row>
    <row r="287" spans="2:81" x14ac:dyDescent="0.35">
      <c r="B287" t="s">
        <v>188</v>
      </c>
      <c r="C287" s="17">
        <v>0.14133482662107799</v>
      </c>
      <c r="D287" s="17">
        <v>0.12608660452979401</v>
      </c>
      <c r="E287" s="17">
        <v>0.15501817618889499</v>
      </c>
      <c r="F287" s="17"/>
      <c r="G287" s="17">
        <v>0.16020506215525601</v>
      </c>
      <c r="H287" s="17">
        <v>0.170340781956552</v>
      </c>
      <c r="I287" s="17">
        <v>0.13517383670910699</v>
      </c>
      <c r="J287" s="17">
        <v>0.15139668614899299</v>
      </c>
      <c r="K287" s="17">
        <v>0.115711831210383</v>
      </c>
      <c r="L287" s="17">
        <v>0.119254235775642</v>
      </c>
      <c r="M287" s="17"/>
      <c r="N287" s="17">
        <v>0.169223256901883</v>
      </c>
      <c r="O287" s="17">
        <v>0.161419994319451</v>
      </c>
      <c r="P287" s="17">
        <v>0.118038120217948</v>
      </c>
      <c r="Q287" s="17">
        <v>0.10881699020748101</v>
      </c>
      <c r="R287" s="17"/>
      <c r="S287" s="17">
        <v>0.17005479538187601</v>
      </c>
      <c r="T287" s="17">
        <v>0.147018047766413</v>
      </c>
      <c r="U287" s="17">
        <v>0.17041179887760499</v>
      </c>
      <c r="V287" s="17">
        <v>0.125655279607086</v>
      </c>
      <c r="W287" s="17">
        <v>0.15291132127142601</v>
      </c>
      <c r="X287" s="17">
        <v>0.13564270235839801</v>
      </c>
      <c r="Y287" s="17">
        <v>0.136974055152258</v>
      </c>
      <c r="Z287" s="17">
        <v>9.9760092744990106E-2</v>
      </c>
      <c r="AA287" s="17">
        <v>0.123118472786044</v>
      </c>
      <c r="AB287" s="17">
        <v>0.136523298862291</v>
      </c>
      <c r="AC287" s="17">
        <v>0.1125923304324</v>
      </c>
      <c r="AD287" s="17">
        <v>0.138450388739986</v>
      </c>
      <c r="AE287" s="17"/>
      <c r="AF287" s="17">
        <v>0.136720895603064</v>
      </c>
      <c r="AG287" s="17">
        <v>0.117203253707423</v>
      </c>
      <c r="AH287" s="17">
        <v>0.118223635879059</v>
      </c>
      <c r="AI287" s="17">
        <v>0.157835226091392</v>
      </c>
      <c r="AJ287" s="17"/>
      <c r="AK287" s="17">
        <v>0.22427202667231699</v>
      </c>
      <c r="AL287" s="17">
        <v>0.14245536545507301</v>
      </c>
      <c r="AM287" s="17"/>
      <c r="AN287" s="17">
        <v>0.175619586712739</v>
      </c>
      <c r="AO287" s="17">
        <v>0.13380176533402099</v>
      </c>
      <c r="AP287" s="17">
        <v>0.12733835789706399</v>
      </c>
      <c r="AQ287" s="17">
        <v>0.12846259730850501</v>
      </c>
      <c r="AR287" s="17">
        <v>0.11744938344820199</v>
      </c>
      <c r="AS287" s="17">
        <v>0.14276867067313201</v>
      </c>
      <c r="AT287" s="17"/>
      <c r="AU287" s="17">
        <v>0.128810493162379</v>
      </c>
      <c r="AV287" s="17">
        <v>0.159413459673696</v>
      </c>
      <c r="AW287" s="17"/>
      <c r="AX287" s="17">
        <v>0.14284513065177601</v>
      </c>
      <c r="AY287" s="17">
        <v>0.14097239747058299</v>
      </c>
      <c r="AZ287" s="17"/>
      <c r="BA287" s="17">
        <v>0.14266165290156199</v>
      </c>
      <c r="BB287" s="17">
        <v>0.13692106316854399</v>
      </c>
      <c r="BC287" s="17"/>
      <c r="BD287" s="17">
        <v>0.12653587775818401</v>
      </c>
      <c r="BE287" s="17"/>
      <c r="BF287" s="17">
        <v>0.127572294511136</v>
      </c>
      <c r="BG287" s="17"/>
      <c r="BH287" s="17">
        <v>0.12882940823578401</v>
      </c>
      <c r="BI287" s="17"/>
      <c r="BJ287" s="17">
        <v>0.13864623546260299</v>
      </c>
      <c r="BK287" s="17"/>
      <c r="BL287" s="17">
        <v>0.174507685267729</v>
      </c>
      <c r="BM287" s="17">
        <v>0.14694685801716401</v>
      </c>
      <c r="BN287" s="17">
        <v>8.8308267408275701E-2</v>
      </c>
      <c r="BO287" s="17">
        <v>0.17124002124736201</v>
      </c>
      <c r="BP287" s="17"/>
      <c r="BQ287" s="17">
        <v>0.160034541007577</v>
      </c>
      <c r="BR287" s="17">
        <v>0.114292173620141</v>
      </c>
      <c r="BS287" s="17">
        <v>9.3867895876473498E-2</v>
      </c>
      <c r="BT287" s="17">
        <v>0.17214168080686701</v>
      </c>
      <c r="BU287" s="17">
        <v>0.246248427437466</v>
      </c>
      <c r="BV287" s="17">
        <v>0.124694564190133</v>
      </c>
      <c r="BW287" s="17"/>
      <c r="BX287" s="17">
        <v>0.15217270116055501</v>
      </c>
      <c r="BY287" s="17">
        <v>0.12556703861837001</v>
      </c>
      <c r="BZ287" s="17">
        <v>0.10705202844692201</v>
      </c>
      <c r="CA287" s="17">
        <v>0.178814526170606</v>
      </c>
      <c r="CB287" s="17">
        <v>0.240453258168532</v>
      </c>
      <c r="CC287" s="17">
        <v>9.4586707365496195E-2</v>
      </c>
    </row>
    <row r="288" spans="2:81" x14ac:dyDescent="0.35">
      <c r="B288" t="s">
        <v>189</v>
      </c>
      <c r="C288" s="17">
        <v>0.134992395847641</v>
      </c>
      <c r="D288" s="17">
        <v>0.17200525237609399</v>
      </c>
      <c r="E288" s="17">
        <v>9.9529727506832394E-2</v>
      </c>
      <c r="F288" s="17"/>
      <c r="G288" s="17">
        <v>0.13094555915939299</v>
      </c>
      <c r="H288" s="17">
        <v>0.167923585611505</v>
      </c>
      <c r="I288" s="17">
        <v>0.14520815383386201</v>
      </c>
      <c r="J288" s="17">
        <v>0.12550438631173899</v>
      </c>
      <c r="K288" s="17">
        <v>0.11443553335764101</v>
      </c>
      <c r="L288" s="17">
        <v>0.124057227862508</v>
      </c>
      <c r="M288" s="17"/>
      <c r="N288" s="17">
        <v>0.18834712876403001</v>
      </c>
      <c r="O288" s="17">
        <v>0.12784965704975901</v>
      </c>
      <c r="P288" s="17">
        <v>0.110554669748738</v>
      </c>
      <c r="Q288" s="17">
        <v>0.106288964004825</v>
      </c>
      <c r="R288" s="17"/>
      <c r="S288" s="17">
        <v>0.16139949546898699</v>
      </c>
      <c r="T288" s="17">
        <v>0.121897386592187</v>
      </c>
      <c r="U288" s="17">
        <v>0.127020332828537</v>
      </c>
      <c r="V288" s="17">
        <v>0.14092123491501099</v>
      </c>
      <c r="W288" s="17">
        <v>0.16406489551636699</v>
      </c>
      <c r="X288" s="17">
        <v>0.11400639169539099</v>
      </c>
      <c r="Y288" s="17">
        <v>0.12726453563871001</v>
      </c>
      <c r="Z288" s="17">
        <v>0.133548537404965</v>
      </c>
      <c r="AA288" s="17">
        <v>0.11750051741445</v>
      </c>
      <c r="AB288" s="17">
        <v>0.17277008788791401</v>
      </c>
      <c r="AC288" s="17">
        <v>0.11126226117360399</v>
      </c>
      <c r="AD288" s="17">
        <v>7.9998085933115901E-2</v>
      </c>
      <c r="AE288" s="17"/>
      <c r="AF288" s="17">
        <v>0.12844565882119199</v>
      </c>
      <c r="AG288" s="17">
        <v>0.162807034428014</v>
      </c>
      <c r="AH288" s="17">
        <v>0.112176961561788</v>
      </c>
      <c r="AI288" s="17">
        <v>8.9162749197425797E-2</v>
      </c>
      <c r="AJ288" s="17"/>
      <c r="AK288" s="17">
        <v>0.20568891868978001</v>
      </c>
      <c r="AL288" s="17">
        <v>0.14313926142663599</v>
      </c>
      <c r="AM288" s="17"/>
      <c r="AN288" s="17">
        <v>0.17012954767118699</v>
      </c>
      <c r="AO288" s="17">
        <v>0.13653863410074199</v>
      </c>
      <c r="AP288" s="17">
        <v>0.12362001213319899</v>
      </c>
      <c r="AQ288" s="17">
        <v>0.11579909103861501</v>
      </c>
      <c r="AR288" s="17">
        <v>0.113568174510554</v>
      </c>
      <c r="AS288" s="17">
        <v>9.3277201375497706E-2</v>
      </c>
      <c r="AT288" s="17"/>
      <c r="AU288" s="17">
        <v>0.14578715800098199</v>
      </c>
      <c r="AV288" s="17">
        <v>0.120729160560145</v>
      </c>
      <c r="AW288" s="17"/>
      <c r="AX288" s="17">
        <v>0.120885166641438</v>
      </c>
      <c r="AY288" s="17">
        <v>0.13837772157883099</v>
      </c>
      <c r="AZ288" s="17"/>
      <c r="BA288" s="17">
        <v>0.12216289886210301</v>
      </c>
      <c r="BB288" s="17">
        <v>0.19919323236495601</v>
      </c>
      <c r="BC288" s="17"/>
      <c r="BD288" s="17">
        <v>0.142736107590899</v>
      </c>
      <c r="BE288" s="17"/>
      <c r="BF288" s="17">
        <v>0.12951239325146899</v>
      </c>
      <c r="BG288" s="17"/>
      <c r="BH288" s="17">
        <v>0.171681987876693</v>
      </c>
      <c r="BI288" s="17"/>
      <c r="BJ288" s="17">
        <v>0.116420393015939</v>
      </c>
      <c r="BK288" s="17"/>
      <c r="BL288" s="17">
        <v>0.119111455807915</v>
      </c>
      <c r="BM288" s="17">
        <v>0.17069216966218001</v>
      </c>
      <c r="BN288" s="17">
        <v>0.119409401699903</v>
      </c>
      <c r="BO288" s="17">
        <v>0.12548965477551199</v>
      </c>
      <c r="BP288" s="17"/>
      <c r="BQ288" s="17">
        <v>0.168445867243118</v>
      </c>
      <c r="BR288" s="17">
        <v>0.13336957904724001</v>
      </c>
      <c r="BS288" s="17">
        <v>9.3768434449597704E-2</v>
      </c>
      <c r="BT288" s="17">
        <v>0.115729479471941</v>
      </c>
      <c r="BU288" s="17">
        <v>0.119648553365251</v>
      </c>
      <c r="BV288" s="17">
        <v>0.12669965056596399</v>
      </c>
      <c r="BW288" s="17"/>
      <c r="BX288" s="17">
        <v>0.172352975201822</v>
      </c>
      <c r="BY288" s="17">
        <v>0.14804004170066401</v>
      </c>
      <c r="BZ288" s="17">
        <v>0.108168204807329</v>
      </c>
      <c r="CA288" s="17">
        <v>0.13837423406906399</v>
      </c>
      <c r="CB288" s="17">
        <v>0.129770847346246</v>
      </c>
      <c r="CC288" s="17">
        <v>6.3635131299464506E-2</v>
      </c>
    </row>
    <row r="289" spans="2:81" x14ac:dyDescent="0.35">
      <c r="B289" t="s">
        <v>190</v>
      </c>
      <c r="C289" s="17">
        <v>0.112609562746772</v>
      </c>
      <c r="D289" s="17">
        <v>0.107064653940242</v>
      </c>
      <c r="E289" s="17">
        <v>0.11858002979591301</v>
      </c>
      <c r="F289" s="17"/>
      <c r="G289" s="17">
        <v>0.1366456973689</v>
      </c>
      <c r="H289" s="17">
        <v>0.16096797169365501</v>
      </c>
      <c r="I289" s="17">
        <v>0.114173692388195</v>
      </c>
      <c r="J289" s="17">
        <v>8.2114712246779895E-2</v>
      </c>
      <c r="K289" s="17">
        <v>7.8019804675355506E-2</v>
      </c>
      <c r="L289" s="17">
        <v>0.103994892431496</v>
      </c>
      <c r="M289" s="17"/>
      <c r="N289" s="17">
        <v>0.13829168330202599</v>
      </c>
      <c r="O289" s="17">
        <v>8.3261727208835595E-2</v>
      </c>
      <c r="P289" s="17">
        <v>0.111575249570749</v>
      </c>
      <c r="Q289" s="17">
        <v>0.114091945531205</v>
      </c>
      <c r="R289" s="17"/>
      <c r="S289" s="17">
        <v>0.15943090629853701</v>
      </c>
      <c r="T289" s="17">
        <v>8.5003961696148503E-2</v>
      </c>
      <c r="U289" s="17">
        <v>7.83286585666398E-2</v>
      </c>
      <c r="V289" s="17">
        <v>0.12046889454265899</v>
      </c>
      <c r="W289" s="17">
        <v>0.125376177057552</v>
      </c>
      <c r="X289" s="17">
        <v>0.11782372300124801</v>
      </c>
      <c r="Y289" s="17">
        <v>8.3020009113302595E-2</v>
      </c>
      <c r="Z289" s="17">
        <v>0.10903041207447101</v>
      </c>
      <c r="AA289" s="17">
        <v>0.11946900150996501</v>
      </c>
      <c r="AB289" s="17">
        <v>0.10347440784256701</v>
      </c>
      <c r="AC289" s="17">
        <v>9.3912569723831094E-2</v>
      </c>
      <c r="AD289" s="17">
        <v>0.15325495286037</v>
      </c>
      <c r="AE289" s="17"/>
      <c r="AF289" s="17">
        <v>0.104928065399573</v>
      </c>
      <c r="AG289" s="17">
        <v>9.6051434787714995E-2</v>
      </c>
      <c r="AH289" s="17">
        <v>9.2717290597090496E-2</v>
      </c>
      <c r="AI289" s="17">
        <v>0.15353947607354199</v>
      </c>
      <c r="AJ289" s="17"/>
      <c r="AK289" s="17">
        <v>0.20752878771889299</v>
      </c>
      <c r="AL289" s="17">
        <v>0.110187891970898</v>
      </c>
      <c r="AM289" s="17"/>
      <c r="AN289" s="17">
        <v>0.16599276435447299</v>
      </c>
      <c r="AO289" s="17">
        <v>9.9251568989541405E-2</v>
      </c>
      <c r="AP289" s="17">
        <v>9.59521277539781E-2</v>
      </c>
      <c r="AQ289" s="17">
        <v>9.4268831182037396E-2</v>
      </c>
      <c r="AR289" s="17">
        <v>7.7205717506794294E-2</v>
      </c>
      <c r="AS289" s="17">
        <v>9.9570875020841706E-2</v>
      </c>
      <c r="AT289" s="17"/>
      <c r="AU289" s="17">
        <v>0.118993052093218</v>
      </c>
      <c r="AV289" s="17">
        <v>0.103567978195046</v>
      </c>
      <c r="AW289" s="17"/>
      <c r="AX289" s="17">
        <v>0.11825985756317001</v>
      </c>
      <c r="AY289" s="17">
        <v>0.11125365591693601</v>
      </c>
      <c r="AZ289" s="17"/>
      <c r="BA289" s="17">
        <v>9.5633988759131802E-2</v>
      </c>
      <c r="BB289" s="17">
        <v>0.198474399831603</v>
      </c>
      <c r="BC289" s="17"/>
      <c r="BD289" s="17">
        <v>0.11740946659731701</v>
      </c>
      <c r="BE289" s="17"/>
      <c r="BF289" s="17">
        <v>0.12155298596010999</v>
      </c>
      <c r="BG289" s="17"/>
      <c r="BH289" s="17">
        <v>0.10196009734014699</v>
      </c>
      <c r="BI289" s="17"/>
      <c r="BJ289" s="17">
        <v>7.7734711012288502E-2</v>
      </c>
      <c r="BK289" s="17"/>
      <c r="BL289" s="17">
        <v>8.9121744975691905E-2</v>
      </c>
      <c r="BM289" s="17">
        <v>0.167562174747205</v>
      </c>
      <c r="BN289" s="17">
        <v>9.3904928883743702E-2</v>
      </c>
      <c r="BO289" s="17">
        <v>9.1807574642775405E-2</v>
      </c>
      <c r="BP289" s="17"/>
      <c r="BQ289" s="17">
        <v>0.1364967276905</v>
      </c>
      <c r="BR289" s="17">
        <v>0.103684775224108</v>
      </c>
      <c r="BS289" s="17">
        <v>7.4876170124694205E-2</v>
      </c>
      <c r="BT289" s="17">
        <v>0.113364645833057</v>
      </c>
      <c r="BU289" s="17">
        <v>0.11211738880085</v>
      </c>
      <c r="BV289" s="17">
        <v>0.10742351211555901</v>
      </c>
      <c r="BW289" s="17"/>
      <c r="BX289" s="17">
        <v>0.160911867709711</v>
      </c>
      <c r="BY289" s="17">
        <v>0.12217595516886701</v>
      </c>
      <c r="BZ289" s="17">
        <v>6.3036067376334701E-2</v>
      </c>
      <c r="CA289" s="17">
        <v>0.124672562335661</v>
      </c>
      <c r="CB289" s="17">
        <v>0.12392452936649299</v>
      </c>
      <c r="CC289" s="17">
        <v>7.7228944621007295E-2</v>
      </c>
    </row>
    <row r="290" spans="2:81" x14ac:dyDescent="0.35">
      <c r="B290" t="s">
        <v>191</v>
      </c>
      <c r="C290" s="17">
        <v>8.0494845671167298E-2</v>
      </c>
      <c r="D290" s="17">
        <v>6.1039175764831401E-2</v>
      </c>
      <c r="E290" s="17">
        <v>9.9417438017000703E-2</v>
      </c>
      <c r="F290" s="17"/>
      <c r="G290" s="17">
        <v>0.16847642347830699</v>
      </c>
      <c r="H290" s="17">
        <v>0.14104173493716299</v>
      </c>
      <c r="I290" s="17">
        <v>7.7130352455760706E-2</v>
      </c>
      <c r="J290" s="17">
        <v>5.6134043472141501E-2</v>
      </c>
      <c r="K290" s="17">
        <v>3.6829547805159901E-2</v>
      </c>
      <c r="L290" s="17">
        <v>2.4661566326310301E-2</v>
      </c>
      <c r="M290" s="17"/>
      <c r="N290" s="17">
        <v>0.112161682078241</v>
      </c>
      <c r="O290" s="17">
        <v>6.2628426660499101E-2</v>
      </c>
      <c r="P290" s="17">
        <v>7.2888214666323003E-2</v>
      </c>
      <c r="Q290" s="17">
        <v>7.0958044988244207E-2</v>
      </c>
      <c r="R290" s="17"/>
      <c r="S290" s="17">
        <v>0.132139003947601</v>
      </c>
      <c r="T290" s="17">
        <v>6.4404999913193497E-2</v>
      </c>
      <c r="U290" s="17">
        <v>7.6694456994167701E-2</v>
      </c>
      <c r="V290" s="17">
        <v>5.8700345520967E-2</v>
      </c>
      <c r="W290" s="17">
        <v>6.1639902553347302E-2</v>
      </c>
      <c r="X290" s="17">
        <v>7.3190340416222799E-2</v>
      </c>
      <c r="Y290" s="17">
        <v>8.3701758958343003E-2</v>
      </c>
      <c r="Z290" s="17">
        <v>6.7194535026020796E-2</v>
      </c>
      <c r="AA290" s="17">
        <v>0.11483646496508999</v>
      </c>
      <c r="AB290" s="17">
        <v>4.6279329635072398E-2</v>
      </c>
      <c r="AC290" s="17">
        <v>3.3997370890150903E-2</v>
      </c>
      <c r="AD290" s="17">
        <v>0.114058897060119</v>
      </c>
      <c r="AE290" s="17"/>
      <c r="AF290" s="17">
        <v>8.2284397068412202E-2</v>
      </c>
      <c r="AG290" s="17">
        <v>4.8174207644361297E-2</v>
      </c>
      <c r="AH290" s="17">
        <v>3.8228254508734003E-2</v>
      </c>
      <c r="AI290" s="17">
        <v>7.1147270767190199E-2</v>
      </c>
      <c r="AJ290" s="17"/>
      <c r="AK290" s="17">
        <v>0.12749110087315901</v>
      </c>
      <c r="AL290" s="17">
        <v>8.4951510717249601E-2</v>
      </c>
      <c r="AM290" s="17"/>
      <c r="AN290" s="17">
        <v>0.13231445493529401</v>
      </c>
      <c r="AO290" s="17">
        <v>6.1651011733154598E-2</v>
      </c>
      <c r="AP290" s="17">
        <v>7.7654694930188298E-2</v>
      </c>
      <c r="AQ290" s="17">
        <v>5.3548935340562501E-2</v>
      </c>
      <c r="AR290" s="17">
        <v>4.7618546174219997E-2</v>
      </c>
      <c r="AS290" s="17">
        <v>9.6614224449797198E-2</v>
      </c>
      <c r="AT290" s="17"/>
      <c r="AU290" s="17">
        <v>7.1313978185119198E-2</v>
      </c>
      <c r="AV290" s="17">
        <v>9.3326596624154906E-2</v>
      </c>
      <c r="AW290" s="17"/>
      <c r="AX290" s="17">
        <v>6.2410210899147799E-2</v>
      </c>
      <c r="AY290" s="17">
        <v>8.4834633345842E-2</v>
      </c>
      <c r="AZ290" s="17"/>
      <c r="BA290" s="17">
        <v>6.7431935002003507E-2</v>
      </c>
      <c r="BB290" s="17">
        <v>0.149965401745108</v>
      </c>
      <c r="BC290" s="17"/>
      <c r="BD290" s="17">
        <v>8.1253355979547706E-2</v>
      </c>
      <c r="BE290" s="17"/>
      <c r="BF290" s="17">
        <v>8.0289919671366602E-2</v>
      </c>
      <c r="BG290" s="17"/>
      <c r="BH290" s="17">
        <v>4.9902361285379601E-2</v>
      </c>
      <c r="BI290" s="17"/>
      <c r="BJ290" s="17">
        <v>3.4542879175820898E-2</v>
      </c>
      <c r="BK290" s="17"/>
      <c r="BL290" s="17">
        <v>6.3314983558708404E-2</v>
      </c>
      <c r="BM290" s="17">
        <v>0.116908258701667</v>
      </c>
      <c r="BN290" s="17">
        <v>4.90933493430772E-2</v>
      </c>
      <c r="BO290" s="17">
        <v>8.7796962146619903E-2</v>
      </c>
      <c r="BP290" s="17"/>
      <c r="BQ290" s="17">
        <v>9.0335320128447902E-2</v>
      </c>
      <c r="BR290" s="17">
        <v>6.4641926926270202E-2</v>
      </c>
      <c r="BS290" s="17">
        <v>6.92756463629145E-2</v>
      </c>
      <c r="BT290" s="17">
        <v>5.6257618564285398E-2</v>
      </c>
      <c r="BU290" s="17">
        <v>4.99982774090948E-2</v>
      </c>
      <c r="BV290" s="17">
        <v>0.11305304893085701</v>
      </c>
      <c r="BW290" s="17"/>
      <c r="BX290" s="17">
        <v>0.104890818384457</v>
      </c>
      <c r="BY290" s="17">
        <v>7.2846861761392295E-2</v>
      </c>
      <c r="BZ290" s="17">
        <v>6.3648582013985794E-2</v>
      </c>
      <c r="CA290" s="17">
        <v>6.0470189842138401E-2</v>
      </c>
      <c r="CB290" s="17">
        <v>9.5600472876907802E-2</v>
      </c>
      <c r="CC290" s="17">
        <v>7.7278401192898499E-2</v>
      </c>
    </row>
    <row r="291" spans="2:81" x14ac:dyDescent="0.35">
      <c r="B291" t="s">
        <v>171</v>
      </c>
      <c r="C291" s="17">
        <v>9.9565831021235906E-3</v>
      </c>
      <c r="D291" s="17">
        <v>1.05506171447198E-2</v>
      </c>
      <c r="E291" s="17">
        <v>9.4260051612867907E-3</v>
      </c>
      <c r="F291" s="17"/>
      <c r="G291" s="17">
        <v>5.4878820496599701E-3</v>
      </c>
      <c r="H291" s="17">
        <v>1.20167610080696E-2</v>
      </c>
      <c r="I291" s="17">
        <v>1.40074225530587E-2</v>
      </c>
      <c r="J291" s="17">
        <v>8.9927030697563096E-3</v>
      </c>
      <c r="K291" s="17">
        <v>9.7023513345319504E-3</v>
      </c>
      <c r="L291" s="17">
        <v>8.9002279595245294E-3</v>
      </c>
      <c r="M291" s="17"/>
      <c r="N291" s="17">
        <v>7.1963989220335802E-3</v>
      </c>
      <c r="O291" s="17">
        <v>1.0147079123754199E-2</v>
      </c>
      <c r="P291" s="17">
        <v>1.06573654356559E-2</v>
      </c>
      <c r="Q291" s="17">
        <v>1.22804418755308E-2</v>
      </c>
      <c r="R291" s="17"/>
      <c r="S291" s="17">
        <v>4.8360421225098899E-3</v>
      </c>
      <c r="T291" s="17">
        <v>8.9654832815603096E-3</v>
      </c>
      <c r="U291" s="17">
        <v>1.2395891653282099E-2</v>
      </c>
      <c r="V291" s="17">
        <v>1.51887884003775E-2</v>
      </c>
      <c r="W291" s="17">
        <v>1.20592468598501E-2</v>
      </c>
      <c r="X291" s="17">
        <v>1.59110769838425E-2</v>
      </c>
      <c r="Y291" s="17">
        <v>3.14513803239925E-3</v>
      </c>
      <c r="Z291" s="17">
        <v>5.9817936466468402E-3</v>
      </c>
      <c r="AA291" s="17">
        <v>1.38246697533183E-2</v>
      </c>
      <c r="AB291" s="17">
        <v>5.0344324425932296E-3</v>
      </c>
      <c r="AC291" s="17">
        <v>2.0288512755078699E-2</v>
      </c>
      <c r="AD291" s="17">
        <v>0</v>
      </c>
      <c r="AE291" s="17"/>
      <c r="AF291" s="17">
        <v>9.36121396780106E-3</v>
      </c>
      <c r="AG291" s="17">
        <v>8.8478179607572593E-3</v>
      </c>
      <c r="AH291" s="17">
        <v>2.73446163639527E-2</v>
      </c>
      <c r="AI291" s="17">
        <v>0</v>
      </c>
      <c r="AJ291" s="17"/>
      <c r="AK291" s="17">
        <v>1.0707245068207799E-2</v>
      </c>
      <c r="AL291" s="17">
        <v>2.3658478469887199E-2</v>
      </c>
      <c r="AM291" s="17"/>
      <c r="AN291" s="17">
        <v>6.0742525562216803E-3</v>
      </c>
      <c r="AO291" s="17">
        <v>1.42407017028243E-2</v>
      </c>
      <c r="AP291" s="17">
        <v>9.7622609664767494E-3</v>
      </c>
      <c r="AQ291" s="17">
        <v>8.2582259260857507E-3</v>
      </c>
      <c r="AR291" s="17">
        <v>9.1518812723064003E-3</v>
      </c>
      <c r="AS291" s="17">
        <v>1.5336949996936701E-2</v>
      </c>
      <c r="AT291" s="17"/>
      <c r="AU291" s="17">
        <v>7.75088874600483E-3</v>
      </c>
      <c r="AV291" s="17">
        <v>1.17426535883849E-2</v>
      </c>
      <c r="AW291" s="17"/>
      <c r="AX291" s="17">
        <v>1.06280794009205E-2</v>
      </c>
      <c r="AY291" s="17">
        <v>9.7954434718327196E-3</v>
      </c>
      <c r="AZ291" s="17"/>
      <c r="BA291" s="17">
        <v>8.8780696343802208E-3</v>
      </c>
      <c r="BB291" s="17">
        <v>1.5782308965857202E-2</v>
      </c>
      <c r="BC291" s="17"/>
      <c r="BD291" s="17">
        <v>7.4473192766183203E-3</v>
      </c>
      <c r="BE291" s="17"/>
      <c r="BF291" s="17">
        <v>8.3613598487533806E-3</v>
      </c>
      <c r="BG291" s="17"/>
      <c r="BH291" s="17">
        <v>6.5455580413066299E-3</v>
      </c>
      <c r="BI291" s="17"/>
      <c r="BJ291" s="17">
        <v>7.8359837173932797E-3</v>
      </c>
      <c r="BK291" s="17"/>
      <c r="BL291" s="17">
        <v>2.4701240162055701E-2</v>
      </c>
      <c r="BM291" s="17">
        <v>3.6786630487589699E-3</v>
      </c>
      <c r="BN291" s="17">
        <v>9.0169768209023594E-3</v>
      </c>
      <c r="BO291" s="17">
        <v>8.1277533699884597E-3</v>
      </c>
      <c r="BP291" s="17"/>
      <c r="BQ291" s="17">
        <v>5.0720041973584601E-3</v>
      </c>
      <c r="BR291" s="17">
        <v>8.4719603263159107E-3</v>
      </c>
      <c r="BS291" s="17">
        <v>6.2834996960892901E-3</v>
      </c>
      <c r="BT291" s="17">
        <v>4.8955546434312196E-3</v>
      </c>
      <c r="BU291" s="17">
        <v>1.5191423124382699E-2</v>
      </c>
      <c r="BV291" s="17">
        <v>2.24793561753109E-2</v>
      </c>
      <c r="BW291" s="17"/>
      <c r="BX291" s="17">
        <v>1.33131978098733E-3</v>
      </c>
      <c r="BY291" s="17">
        <v>7.4759223013737804E-3</v>
      </c>
      <c r="BZ291" s="17">
        <v>5.7138297622755302E-3</v>
      </c>
      <c r="CA291" s="17">
        <v>4.2729567664723904E-3</v>
      </c>
      <c r="CB291" s="17">
        <v>1.2407236041117301E-2</v>
      </c>
      <c r="CC291" s="17">
        <v>3.7301846047323797E-2</v>
      </c>
    </row>
    <row r="292" spans="2:81" x14ac:dyDescent="0.35">
      <c r="B292" t="s">
        <v>192</v>
      </c>
      <c r="C292" s="17">
        <v>1.50158012701099E-3</v>
      </c>
      <c r="D292" s="17">
        <v>3.04742034678875E-3</v>
      </c>
      <c r="E292" s="17">
        <v>0</v>
      </c>
      <c r="F292" s="17"/>
      <c r="G292" s="17">
        <v>1.8037791759162301E-3</v>
      </c>
      <c r="H292" s="17">
        <v>0</v>
      </c>
      <c r="I292" s="17">
        <v>3.1713232125986702E-3</v>
      </c>
      <c r="J292" s="17">
        <v>0</v>
      </c>
      <c r="K292" s="17">
        <v>5.0526226804163401E-3</v>
      </c>
      <c r="L292" s="17">
        <v>0</v>
      </c>
      <c r="M292" s="17"/>
      <c r="N292" s="17">
        <v>1.01500212695364E-3</v>
      </c>
      <c r="O292" s="17">
        <v>2.0029543263174001E-3</v>
      </c>
      <c r="P292" s="17">
        <v>2.2392325407808501E-3</v>
      </c>
      <c r="Q292" s="17">
        <v>8.7984498116382604E-4</v>
      </c>
      <c r="R292" s="17"/>
      <c r="S292" s="17">
        <v>1.91488651443108E-3</v>
      </c>
      <c r="T292" s="17">
        <v>1.79250356229871E-3</v>
      </c>
      <c r="U292" s="17">
        <v>0</v>
      </c>
      <c r="V292" s="17">
        <v>2.8658200320388501E-3</v>
      </c>
      <c r="W292" s="17">
        <v>0</v>
      </c>
      <c r="X292" s="17">
        <v>0</v>
      </c>
      <c r="Y292" s="17">
        <v>3.13368414811782E-3</v>
      </c>
      <c r="Z292" s="17">
        <v>0</v>
      </c>
      <c r="AA292" s="17">
        <v>0</v>
      </c>
      <c r="AB292" s="17">
        <v>5.4652614946377603E-3</v>
      </c>
      <c r="AC292" s="17">
        <v>0</v>
      </c>
      <c r="AD292" s="17">
        <v>0</v>
      </c>
      <c r="AE292" s="17"/>
      <c r="AF292" s="17">
        <v>1.5948673557898399E-3</v>
      </c>
      <c r="AG292" s="17">
        <v>3.3573434882461402E-3</v>
      </c>
      <c r="AH292" s="17">
        <v>0</v>
      </c>
      <c r="AI292" s="17">
        <v>0</v>
      </c>
      <c r="AJ292" s="17"/>
      <c r="AK292" s="17">
        <v>0</v>
      </c>
      <c r="AL292" s="17">
        <v>0</v>
      </c>
      <c r="AM292" s="17"/>
      <c r="AN292" s="17">
        <v>2.1050657438383799E-3</v>
      </c>
      <c r="AO292" s="17">
        <v>9.2386165181938395E-4</v>
      </c>
      <c r="AP292" s="17">
        <v>3.8652787553205099E-3</v>
      </c>
      <c r="AQ292" s="17">
        <v>1.18709404012808E-3</v>
      </c>
      <c r="AR292" s="17">
        <v>0</v>
      </c>
      <c r="AS292" s="17">
        <v>0</v>
      </c>
      <c r="AT292" s="17"/>
      <c r="AU292" s="17">
        <v>1.7166137846583601E-3</v>
      </c>
      <c r="AV292" s="17">
        <v>1.21740987813305E-3</v>
      </c>
      <c r="AW292" s="17"/>
      <c r="AX292" s="17">
        <v>1.13203092847816E-3</v>
      </c>
      <c r="AY292" s="17">
        <v>1.5902612133141601E-3</v>
      </c>
      <c r="AZ292" s="17"/>
      <c r="BA292" s="17">
        <v>1.80104336105088E-3</v>
      </c>
      <c r="BB292" s="17">
        <v>0</v>
      </c>
      <c r="BC292" s="17"/>
      <c r="BD292" s="17">
        <v>9.0973044460649505E-4</v>
      </c>
      <c r="BE292" s="17"/>
      <c r="BF292" s="17">
        <v>1.0030184555929599E-3</v>
      </c>
      <c r="BG292" s="17"/>
      <c r="BH292" s="17">
        <v>3.9407436290784499E-3</v>
      </c>
      <c r="BI292" s="17"/>
      <c r="BJ292" s="17">
        <v>0</v>
      </c>
      <c r="BK292" s="17"/>
      <c r="BL292" s="17">
        <v>6.0063943507651599E-3</v>
      </c>
      <c r="BM292" s="17">
        <v>1.00066348689172E-3</v>
      </c>
      <c r="BN292" s="17">
        <v>7.6236461014569002E-4</v>
      </c>
      <c r="BO292" s="17">
        <v>0</v>
      </c>
      <c r="BP292" s="17"/>
      <c r="BQ292" s="17">
        <v>1.58513901587321E-3</v>
      </c>
      <c r="BR292" s="17">
        <v>0</v>
      </c>
      <c r="BS292" s="17">
        <v>6.2040141900901596E-3</v>
      </c>
      <c r="BT292" s="17">
        <v>0</v>
      </c>
      <c r="BU292" s="17">
        <v>4.3303529427702898E-3</v>
      </c>
      <c r="BV292" s="17">
        <v>0</v>
      </c>
      <c r="BW292" s="17"/>
      <c r="BX292" s="17">
        <v>2.2366515310657401E-3</v>
      </c>
      <c r="BY292" s="17">
        <v>0</v>
      </c>
      <c r="BZ292" s="17">
        <v>3.4600353880729498E-3</v>
      </c>
      <c r="CA292" s="17">
        <v>0</v>
      </c>
      <c r="CB292" s="17">
        <v>3.5378529120243698E-3</v>
      </c>
      <c r="CC292" s="17">
        <v>0</v>
      </c>
    </row>
    <row r="293" spans="2:81" x14ac:dyDescent="0.35">
      <c r="B293" t="s">
        <v>193</v>
      </c>
      <c r="C293" s="17">
        <v>1.37540890658514E-2</v>
      </c>
      <c r="D293" s="17">
        <v>1.19259249309748E-2</v>
      </c>
      <c r="E293" s="17">
        <v>1.5606814304163601E-2</v>
      </c>
      <c r="F293" s="17"/>
      <c r="G293" s="17">
        <v>3.7090704617030001E-3</v>
      </c>
      <c r="H293" s="17">
        <v>1.80713158003937E-2</v>
      </c>
      <c r="I293" s="17">
        <v>7.3491104223206002E-3</v>
      </c>
      <c r="J293" s="17">
        <v>1.8852041608340801E-2</v>
      </c>
      <c r="K293" s="17">
        <v>1.3140944797121201E-2</v>
      </c>
      <c r="L293" s="17">
        <v>1.8394268682982801E-2</v>
      </c>
      <c r="M293" s="17"/>
      <c r="N293" s="17">
        <v>6.8242858919576998E-3</v>
      </c>
      <c r="O293" s="17">
        <v>1.43935343066952E-2</v>
      </c>
      <c r="P293" s="17">
        <v>1.5658028750566402E-2</v>
      </c>
      <c r="Q293" s="17">
        <v>1.9112907804787201E-2</v>
      </c>
      <c r="R293" s="17"/>
      <c r="S293" s="17">
        <v>1.07264799551309E-2</v>
      </c>
      <c r="T293" s="17">
        <v>1.8183812523351099E-2</v>
      </c>
      <c r="U293" s="17">
        <v>1.4403982263963999E-2</v>
      </c>
      <c r="V293" s="17">
        <v>1.7944770343624301E-2</v>
      </c>
      <c r="W293" s="17">
        <v>6.9104962714284903E-3</v>
      </c>
      <c r="X293" s="17">
        <v>1.23193369838652E-2</v>
      </c>
      <c r="Y293" s="17">
        <v>5.93718587963794E-3</v>
      </c>
      <c r="Z293" s="17">
        <v>1.8732508553316499E-2</v>
      </c>
      <c r="AA293" s="17">
        <v>1.06466074048733E-2</v>
      </c>
      <c r="AB293" s="17">
        <v>2.12466166390523E-2</v>
      </c>
      <c r="AC293" s="17">
        <v>1.50168476989248E-2</v>
      </c>
      <c r="AD293" s="17">
        <v>1.5674362731859199E-2</v>
      </c>
      <c r="AE293" s="17"/>
      <c r="AF293" s="17">
        <v>1.33902848437863E-2</v>
      </c>
      <c r="AG293" s="17">
        <v>1.1658877896789E-2</v>
      </c>
      <c r="AH293" s="17">
        <v>1.1487830305520899E-2</v>
      </c>
      <c r="AI293" s="17">
        <v>2.4244555925896201E-2</v>
      </c>
      <c r="AJ293" s="17"/>
      <c r="AK293" s="17">
        <v>1.70621119087958E-2</v>
      </c>
      <c r="AL293" s="17">
        <v>2.0383309262754001E-2</v>
      </c>
      <c r="AM293" s="17"/>
      <c r="AN293" s="17">
        <v>1.08919086560193E-2</v>
      </c>
      <c r="AO293" s="17">
        <v>1.74652201598396E-2</v>
      </c>
      <c r="AP293" s="17">
        <v>5.3194397106487998E-3</v>
      </c>
      <c r="AQ293" s="17">
        <v>1.6531300084284401E-2</v>
      </c>
      <c r="AR293" s="17">
        <v>1.5672162677471901E-2</v>
      </c>
      <c r="AS293" s="17">
        <v>1.5351280844059401E-2</v>
      </c>
      <c r="AT293" s="17"/>
      <c r="AU293" s="17">
        <v>1.39930174425014E-2</v>
      </c>
      <c r="AV293" s="17">
        <v>1.3015301908850301E-2</v>
      </c>
      <c r="AW293" s="17"/>
      <c r="AX293" s="17">
        <v>1.4302539107287199E-2</v>
      </c>
      <c r="AY293" s="17">
        <v>1.36224769675147E-2</v>
      </c>
      <c r="AZ293" s="17"/>
      <c r="BA293" s="17">
        <v>1.4344423488876599E-2</v>
      </c>
      <c r="BB293" s="17">
        <v>8.2802550483850705E-3</v>
      </c>
      <c r="BC293" s="17"/>
      <c r="BD293" s="17">
        <v>6.2076634581006802E-3</v>
      </c>
      <c r="BE293" s="17"/>
      <c r="BF293" s="17">
        <v>6.7498609886898001E-3</v>
      </c>
      <c r="BG293" s="17"/>
      <c r="BH293" s="17">
        <v>1.7069082443445301E-2</v>
      </c>
      <c r="BI293" s="17"/>
      <c r="BJ293" s="17">
        <v>8.1545666825512293E-3</v>
      </c>
      <c r="BK293" s="17"/>
      <c r="BL293" s="17">
        <v>5.2031530559468103E-2</v>
      </c>
      <c r="BM293" s="17">
        <v>3.6025633808519399E-3</v>
      </c>
      <c r="BN293" s="17">
        <v>8.4359010215648306E-3</v>
      </c>
      <c r="BO293" s="17">
        <v>5.8874793040664501E-3</v>
      </c>
      <c r="BP293" s="17"/>
      <c r="BQ293" s="17">
        <v>5.0039370907109301E-3</v>
      </c>
      <c r="BR293" s="17">
        <v>1.13071731601125E-2</v>
      </c>
      <c r="BS293" s="17">
        <v>9.7698939178675007E-3</v>
      </c>
      <c r="BT293" s="17">
        <v>2.28417932115038E-2</v>
      </c>
      <c r="BU293" s="17">
        <v>1.38712834503356E-2</v>
      </c>
      <c r="BV293" s="17">
        <v>2.8780868368208E-2</v>
      </c>
      <c r="BW293" s="17"/>
      <c r="BX293" s="17">
        <v>5.4943260252884197E-3</v>
      </c>
      <c r="BY293" s="17">
        <v>1.09494705550929E-2</v>
      </c>
      <c r="BZ293" s="17">
        <v>7.8348587102653293E-3</v>
      </c>
      <c r="CA293" s="17">
        <v>1.12196295907671E-2</v>
      </c>
      <c r="CB293" s="17">
        <v>1.46274034045494E-2</v>
      </c>
      <c r="CC293" s="17">
        <v>5.26342920978322E-2</v>
      </c>
    </row>
    <row r="294" spans="2:81" x14ac:dyDescent="0.35">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row>
    <row r="295" spans="2:81" x14ac:dyDescent="0.35">
      <c r="B295" s="6" t="s">
        <v>205</v>
      </c>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row>
    <row r="296" spans="2:81" x14ac:dyDescent="0.35">
      <c r="B296" s="24"/>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row>
    <row r="297" spans="2:81" x14ac:dyDescent="0.35">
      <c r="B297" t="s">
        <v>195</v>
      </c>
      <c r="C297" s="17">
        <v>0.51961481571037704</v>
      </c>
      <c r="D297" s="17">
        <v>0.52589054907615496</v>
      </c>
      <c r="E297" s="17">
        <v>0.51465937052034105</v>
      </c>
      <c r="F297" s="17"/>
      <c r="G297" s="17">
        <v>0.35966098898620202</v>
      </c>
      <c r="H297" s="17">
        <v>0.426269587430118</v>
      </c>
      <c r="I297" s="17">
        <v>0.50574488864038103</v>
      </c>
      <c r="J297" s="17">
        <v>0.54119271765004195</v>
      </c>
      <c r="K297" s="17">
        <v>0.61074689347533695</v>
      </c>
      <c r="L297" s="17">
        <v>0.63433024700321705</v>
      </c>
      <c r="M297" s="17"/>
      <c r="N297" s="17">
        <v>0.53365604059957295</v>
      </c>
      <c r="O297" s="17">
        <v>0.51297765684804197</v>
      </c>
      <c r="P297" s="17">
        <v>0.51552652520166398</v>
      </c>
      <c r="Q297" s="17">
        <v>0.51100765032982198</v>
      </c>
      <c r="R297" s="17"/>
      <c r="S297" s="17">
        <v>0.459480629721079</v>
      </c>
      <c r="T297" s="17">
        <v>0.61162398854556499</v>
      </c>
      <c r="U297" s="17">
        <v>0.55123656795249398</v>
      </c>
      <c r="V297" s="17">
        <v>0.53378152810846102</v>
      </c>
      <c r="W297" s="17">
        <v>0.55631599511181096</v>
      </c>
      <c r="X297" s="17">
        <v>0.521650708489799</v>
      </c>
      <c r="Y297" s="17">
        <v>0.47062168513759001</v>
      </c>
      <c r="Z297" s="17">
        <v>0.53659457807454403</v>
      </c>
      <c r="AA297" s="17">
        <v>0.51215931022703398</v>
      </c>
      <c r="AB297" s="17">
        <v>0.48644268641462401</v>
      </c>
      <c r="AC297" s="17">
        <v>0.500391910463032</v>
      </c>
      <c r="AD297" s="17">
        <v>0.44984425572029801</v>
      </c>
      <c r="AE297" s="17"/>
      <c r="AF297" s="17">
        <v>0.52220274877110995</v>
      </c>
      <c r="AG297" s="17">
        <v>0.47857344883441699</v>
      </c>
      <c r="AH297" s="17">
        <v>0.504512449047269</v>
      </c>
      <c r="AI297" s="17">
        <v>0.46872198664051701</v>
      </c>
      <c r="AJ297" s="17"/>
      <c r="AK297" s="17">
        <v>0.56787594753252502</v>
      </c>
      <c r="AL297" s="17">
        <v>0.47959481667174098</v>
      </c>
      <c r="AM297" s="17"/>
      <c r="AN297" s="17">
        <v>0.452741422333369</v>
      </c>
      <c r="AO297" s="17">
        <v>0.54074841948381303</v>
      </c>
      <c r="AP297" s="17">
        <v>0.50052567414539095</v>
      </c>
      <c r="AQ297" s="17">
        <v>0.54112997395240103</v>
      </c>
      <c r="AR297" s="17">
        <v>0.57713613563850097</v>
      </c>
      <c r="AS297" s="17">
        <v>0.59433576471720095</v>
      </c>
      <c r="AT297" s="17"/>
      <c r="AU297" s="17">
        <v>0.54988975392037898</v>
      </c>
      <c r="AV297" s="17">
        <v>0.47931815163851199</v>
      </c>
      <c r="AW297" s="17"/>
      <c r="AX297" s="17">
        <v>0.52615862050505102</v>
      </c>
      <c r="AY297" s="17">
        <v>0.51804449240822503</v>
      </c>
      <c r="AZ297" s="17"/>
      <c r="BA297" s="17">
        <v>0.53399352123740595</v>
      </c>
      <c r="BB297" s="17">
        <v>0.45095077885297902</v>
      </c>
      <c r="BC297" s="17"/>
      <c r="BD297" s="17">
        <v>0.55986676047768702</v>
      </c>
      <c r="BE297" s="17"/>
      <c r="BF297" s="17">
        <v>0.56554902322778</v>
      </c>
      <c r="BG297" s="17"/>
      <c r="BH297" s="17">
        <v>0.49284862076003699</v>
      </c>
      <c r="BI297" s="17"/>
      <c r="BJ297" s="17">
        <v>0.52366019921697904</v>
      </c>
      <c r="BK297" s="17"/>
      <c r="BL297" s="17">
        <v>0.41368033215523498</v>
      </c>
      <c r="BM297" s="17">
        <v>0.56384670943969695</v>
      </c>
      <c r="BN297" s="17">
        <v>0.59284450276324696</v>
      </c>
      <c r="BO297" s="17">
        <v>0.46337274280028401</v>
      </c>
      <c r="BP297" s="17"/>
      <c r="BQ297" s="17">
        <v>0.50449605948117904</v>
      </c>
      <c r="BR297" s="17">
        <v>0.59387425127798499</v>
      </c>
      <c r="BS297" s="17">
        <v>0.61105205318832401</v>
      </c>
      <c r="BT297" s="17">
        <v>0.48648447814110102</v>
      </c>
      <c r="BU297" s="17">
        <v>0.50733079417065496</v>
      </c>
      <c r="BV297" s="17">
        <v>0.45141595623577002</v>
      </c>
      <c r="BW297" s="17"/>
      <c r="BX297" s="17">
        <v>0.486116687065555</v>
      </c>
      <c r="BY297" s="17">
        <v>0.57747520090173898</v>
      </c>
      <c r="BZ297" s="17">
        <v>0.60591164033586997</v>
      </c>
      <c r="CA297" s="17">
        <v>0.48710812245287799</v>
      </c>
      <c r="CB297" s="17">
        <v>0.453219060259411</v>
      </c>
      <c r="CC297" s="17">
        <v>0.38622313645537498</v>
      </c>
    </row>
    <row r="298" spans="2:81" x14ac:dyDescent="0.35">
      <c r="B298" t="s">
        <v>196</v>
      </c>
      <c r="C298" s="17">
        <v>0.51016585861203001</v>
      </c>
      <c r="D298" s="17">
        <v>0.491056626371146</v>
      </c>
      <c r="E298" s="17">
        <v>0.529903922289923</v>
      </c>
      <c r="F298" s="17"/>
      <c r="G298" s="17">
        <v>0.34109266923204001</v>
      </c>
      <c r="H298" s="17">
        <v>0.40457999257056199</v>
      </c>
      <c r="I298" s="17">
        <v>0.44809808649361199</v>
      </c>
      <c r="J298" s="17">
        <v>0.55500326897282004</v>
      </c>
      <c r="K298" s="17">
        <v>0.57816184321998998</v>
      </c>
      <c r="L298" s="17">
        <v>0.67677123708582199</v>
      </c>
      <c r="M298" s="17"/>
      <c r="N298" s="17">
        <v>0.53165096663657396</v>
      </c>
      <c r="O298" s="17">
        <v>0.48780735944027998</v>
      </c>
      <c r="P298" s="17">
        <v>0.52577069061938597</v>
      </c>
      <c r="Q298" s="17">
        <v>0.49387313312695902</v>
      </c>
      <c r="R298" s="17"/>
      <c r="S298" s="17">
        <v>0.443593282870682</v>
      </c>
      <c r="T298" s="17">
        <v>0.58376960242417497</v>
      </c>
      <c r="U298" s="17">
        <v>0.57395537069362701</v>
      </c>
      <c r="V298" s="17">
        <v>0.53663557535945206</v>
      </c>
      <c r="W298" s="17">
        <v>0.54242316343400898</v>
      </c>
      <c r="X298" s="17">
        <v>0.51948066416860805</v>
      </c>
      <c r="Y298" s="17">
        <v>0.495731211429013</v>
      </c>
      <c r="Z298" s="17">
        <v>0.52114277216212501</v>
      </c>
      <c r="AA298" s="17">
        <v>0.51375180022973099</v>
      </c>
      <c r="AB298" s="17">
        <v>0.44179073118199502</v>
      </c>
      <c r="AC298" s="17">
        <v>0.40381045923310899</v>
      </c>
      <c r="AD298" s="17">
        <v>0.54221588640287699</v>
      </c>
      <c r="AE298" s="17"/>
      <c r="AF298" s="17">
        <v>0.52060945513470303</v>
      </c>
      <c r="AG298" s="17">
        <v>0.457327051167146</v>
      </c>
      <c r="AH298" s="17">
        <v>0.39826601567671599</v>
      </c>
      <c r="AI298" s="17">
        <v>0.52921809964928102</v>
      </c>
      <c r="AJ298" s="17"/>
      <c r="AK298" s="17">
        <v>0.520535845735416</v>
      </c>
      <c r="AL298" s="17">
        <v>0.492486798449015</v>
      </c>
      <c r="AM298" s="17"/>
      <c r="AN298" s="17">
        <v>0.41997184166298601</v>
      </c>
      <c r="AO298" s="17">
        <v>0.54760995895991404</v>
      </c>
      <c r="AP298" s="17">
        <v>0.51784617777261599</v>
      </c>
      <c r="AQ298" s="17">
        <v>0.52681247442527701</v>
      </c>
      <c r="AR298" s="17">
        <v>0.60460856150631404</v>
      </c>
      <c r="AS298" s="17">
        <v>0.482801930965291</v>
      </c>
      <c r="AT298" s="17"/>
      <c r="AU298" s="17">
        <v>0.54465135855588298</v>
      </c>
      <c r="AV298" s="17">
        <v>0.46533690678663098</v>
      </c>
      <c r="AW298" s="17"/>
      <c r="AX298" s="17">
        <v>0.484489604739054</v>
      </c>
      <c r="AY298" s="17">
        <v>0.51632741462322296</v>
      </c>
      <c r="AZ298" s="17"/>
      <c r="BA298" s="17">
        <v>0.52828634018919596</v>
      </c>
      <c r="BB298" s="17">
        <v>0.419124083023109</v>
      </c>
      <c r="BC298" s="17"/>
      <c r="BD298" s="17">
        <v>0.57592111834998405</v>
      </c>
      <c r="BE298" s="17"/>
      <c r="BF298" s="17">
        <v>0.56604478219646903</v>
      </c>
      <c r="BG298" s="17"/>
      <c r="BH298" s="17">
        <v>0.455130429597986</v>
      </c>
      <c r="BI298" s="17"/>
      <c r="BJ298" s="17">
        <v>0.44832943515955398</v>
      </c>
      <c r="BK298" s="17"/>
      <c r="BL298" s="17">
        <v>0.28931097733226901</v>
      </c>
      <c r="BM298" s="17">
        <v>0.59899386758611195</v>
      </c>
      <c r="BN298" s="17">
        <v>0.63463254617282405</v>
      </c>
      <c r="BO298" s="17">
        <v>0.42611409384159799</v>
      </c>
      <c r="BP298" s="17"/>
      <c r="BQ298" s="17">
        <v>0.47052725597113598</v>
      </c>
      <c r="BR298" s="17">
        <v>0.69272200562325204</v>
      </c>
      <c r="BS298" s="17">
        <v>0.52171448342284998</v>
      </c>
      <c r="BT298" s="17">
        <v>0.52393258686289002</v>
      </c>
      <c r="BU298" s="17">
        <v>0.38781584238871197</v>
      </c>
      <c r="BV298" s="17">
        <v>0.44698932472698799</v>
      </c>
      <c r="BW298" s="17"/>
      <c r="BX298" s="17">
        <v>0.46594027495879697</v>
      </c>
      <c r="BY298" s="17">
        <v>0.64328984651200705</v>
      </c>
      <c r="BZ298" s="17">
        <v>0.56841573144180302</v>
      </c>
      <c r="CA298" s="17">
        <v>0.531728605921721</v>
      </c>
      <c r="CB298" s="17">
        <v>0.34940486262442799</v>
      </c>
      <c r="CC298" s="17">
        <v>0.369842248613517</v>
      </c>
    </row>
    <row r="299" spans="2:81" x14ac:dyDescent="0.35">
      <c r="B299" t="s">
        <v>197</v>
      </c>
      <c r="C299" s="17">
        <v>0.41964659670673099</v>
      </c>
      <c r="D299" s="17">
        <v>0.352527681973546</v>
      </c>
      <c r="E299" s="17">
        <v>0.48572933061434198</v>
      </c>
      <c r="F299" s="17"/>
      <c r="G299" s="17">
        <v>0.23821551519964199</v>
      </c>
      <c r="H299" s="17">
        <v>0.32223759751153302</v>
      </c>
      <c r="I299" s="17">
        <v>0.40122295125855401</v>
      </c>
      <c r="J299" s="17">
        <v>0.44209991329048098</v>
      </c>
      <c r="K299" s="17">
        <v>0.49170227946452399</v>
      </c>
      <c r="L299" s="17">
        <v>0.56771035994621999</v>
      </c>
      <c r="M299" s="17"/>
      <c r="N299" s="17">
        <v>0.38703415033136102</v>
      </c>
      <c r="O299" s="17">
        <v>0.41250272614753503</v>
      </c>
      <c r="P299" s="17">
        <v>0.44444072732355899</v>
      </c>
      <c r="Q299" s="17">
        <v>0.43944392160823198</v>
      </c>
      <c r="R299" s="17"/>
      <c r="S299" s="17">
        <v>0.32682033186767601</v>
      </c>
      <c r="T299" s="17">
        <v>0.44916911967252399</v>
      </c>
      <c r="U299" s="17">
        <v>0.48954467231526</v>
      </c>
      <c r="V299" s="17">
        <v>0.373811175986558</v>
      </c>
      <c r="W299" s="17">
        <v>0.45064385667102702</v>
      </c>
      <c r="X299" s="17">
        <v>0.36047282750514797</v>
      </c>
      <c r="Y299" s="17">
        <v>0.415158455281881</v>
      </c>
      <c r="Z299" s="17">
        <v>0.49951216461314601</v>
      </c>
      <c r="AA299" s="17">
        <v>0.45028060481938098</v>
      </c>
      <c r="AB299" s="17">
        <v>0.45130231305739699</v>
      </c>
      <c r="AC299" s="17">
        <v>0.43280579018717202</v>
      </c>
      <c r="AD299" s="17">
        <v>0.45743040773666399</v>
      </c>
      <c r="AE299" s="17"/>
      <c r="AF299" s="17">
        <v>0.41611925382309001</v>
      </c>
      <c r="AG299" s="17">
        <v>0.45187747751879898</v>
      </c>
      <c r="AH299" s="17">
        <v>0.43534686400649503</v>
      </c>
      <c r="AI299" s="17">
        <v>0.43632877159560901</v>
      </c>
      <c r="AJ299" s="17"/>
      <c r="AK299" s="17">
        <v>0.40451804944294401</v>
      </c>
      <c r="AL299" s="17">
        <v>0.45929384135802298</v>
      </c>
      <c r="AM299" s="17"/>
      <c r="AN299" s="17">
        <v>0.30693838605815499</v>
      </c>
      <c r="AO299" s="17">
        <v>0.462589310567461</v>
      </c>
      <c r="AP299" s="17">
        <v>0.39957006575564402</v>
      </c>
      <c r="AQ299" s="17">
        <v>0.44281636212217301</v>
      </c>
      <c r="AR299" s="17">
        <v>0.51466333105121698</v>
      </c>
      <c r="AS299" s="17">
        <v>0.52487958204402596</v>
      </c>
      <c r="AT299" s="17"/>
      <c r="AU299" s="17">
        <v>0.45958474913537101</v>
      </c>
      <c r="AV299" s="17">
        <v>0.36507017266160302</v>
      </c>
      <c r="AW299" s="17"/>
      <c r="AX299" s="17">
        <v>0.47493921619117102</v>
      </c>
      <c r="AY299" s="17">
        <v>0.40637797217745297</v>
      </c>
      <c r="AZ299" s="17"/>
      <c r="BA299" s="17">
        <v>0.43932437179629402</v>
      </c>
      <c r="BB299" s="17">
        <v>0.31960514961635</v>
      </c>
      <c r="BC299" s="17"/>
      <c r="BD299" s="17">
        <v>0.44734802797372702</v>
      </c>
      <c r="BE299" s="17"/>
      <c r="BF299" s="17">
        <v>0.43898141906135402</v>
      </c>
      <c r="BG299" s="17"/>
      <c r="BH299" s="17">
        <v>0.47946299439215601</v>
      </c>
      <c r="BI299" s="17"/>
      <c r="BJ299" s="17">
        <v>0.432843044165373</v>
      </c>
      <c r="BK299" s="17"/>
      <c r="BL299" s="17">
        <v>0.375744247768799</v>
      </c>
      <c r="BM299" s="17">
        <v>0.41078980733762799</v>
      </c>
      <c r="BN299" s="17">
        <v>0.48097290109212798</v>
      </c>
      <c r="BO299" s="17">
        <v>0.39085614172718602</v>
      </c>
      <c r="BP299" s="17"/>
      <c r="BQ299" s="17">
        <v>0.41627409165970403</v>
      </c>
      <c r="BR299" s="17">
        <v>0.44747840782466403</v>
      </c>
      <c r="BS299" s="17">
        <v>0.46498849558396199</v>
      </c>
      <c r="BT299" s="17">
        <v>0.41088529387227302</v>
      </c>
      <c r="BU299" s="17">
        <v>0.44419220536825199</v>
      </c>
      <c r="BV299" s="17">
        <v>0.35926575127816401</v>
      </c>
      <c r="BW299" s="17"/>
      <c r="BX299" s="17">
        <v>0.37614719506606498</v>
      </c>
      <c r="BY299" s="17">
        <v>0.45108659306405202</v>
      </c>
      <c r="BZ299" s="17">
        <v>0.45197032450706898</v>
      </c>
      <c r="CA299" s="17">
        <v>0.41906751003717302</v>
      </c>
      <c r="CB299" s="17">
        <v>0.41375571067796402</v>
      </c>
      <c r="CC299" s="17">
        <v>0.3447117907326</v>
      </c>
    </row>
    <row r="300" spans="2:81" x14ac:dyDescent="0.35">
      <c r="B300" t="s">
        <v>198</v>
      </c>
      <c r="C300" s="17">
        <v>0.41832085147331999</v>
      </c>
      <c r="D300" s="17">
        <v>0.417437563749328</v>
      </c>
      <c r="E300" s="17">
        <v>0.41878661512179699</v>
      </c>
      <c r="F300" s="17"/>
      <c r="G300" s="17">
        <v>0.358576305802291</v>
      </c>
      <c r="H300" s="17">
        <v>0.37621281872185203</v>
      </c>
      <c r="I300" s="17">
        <v>0.42597605046612702</v>
      </c>
      <c r="J300" s="17">
        <v>0.48951424255820902</v>
      </c>
      <c r="K300" s="17">
        <v>0.45568960470509801</v>
      </c>
      <c r="L300" s="17">
        <v>0.40314408418535902</v>
      </c>
      <c r="M300" s="17"/>
      <c r="N300" s="17">
        <v>0.45073112794778403</v>
      </c>
      <c r="O300" s="17">
        <v>0.457829581292653</v>
      </c>
      <c r="P300" s="17">
        <v>0.390931887938884</v>
      </c>
      <c r="Q300" s="17">
        <v>0.36488597588565203</v>
      </c>
      <c r="R300" s="17"/>
      <c r="S300" s="17">
        <v>0.40738569500576699</v>
      </c>
      <c r="T300" s="17">
        <v>0.45555206150924499</v>
      </c>
      <c r="U300" s="17">
        <v>0.45534242147743897</v>
      </c>
      <c r="V300" s="17">
        <v>0.405340265872422</v>
      </c>
      <c r="W300" s="17">
        <v>0.39195590567503802</v>
      </c>
      <c r="X300" s="17">
        <v>0.37657432362729198</v>
      </c>
      <c r="Y300" s="17">
        <v>0.42151860946074798</v>
      </c>
      <c r="Z300" s="17">
        <v>0.43876941359504901</v>
      </c>
      <c r="AA300" s="17">
        <v>0.38355134956718001</v>
      </c>
      <c r="AB300" s="17">
        <v>0.43818867022253599</v>
      </c>
      <c r="AC300" s="17">
        <v>0.392391559598744</v>
      </c>
      <c r="AD300" s="17">
        <v>0.510303330474974</v>
      </c>
      <c r="AE300" s="17"/>
      <c r="AF300" s="17">
        <v>0.405698802235331</v>
      </c>
      <c r="AG300" s="17">
        <v>0.42906787485123599</v>
      </c>
      <c r="AH300" s="17">
        <v>0.42973884396219703</v>
      </c>
      <c r="AI300" s="17">
        <v>0.51912099703758596</v>
      </c>
      <c r="AJ300" s="17"/>
      <c r="AK300" s="17">
        <v>0.49128627621993498</v>
      </c>
      <c r="AL300" s="17">
        <v>0.44204947979925902</v>
      </c>
      <c r="AM300" s="17"/>
      <c r="AN300" s="17">
        <v>0.40911934301048802</v>
      </c>
      <c r="AO300" s="17">
        <v>0.43232794219149501</v>
      </c>
      <c r="AP300" s="17">
        <v>0.41299272194519099</v>
      </c>
      <c r="AQ300" s="17">
        <v>0.41818091024057003</v>
      </c>
      <c r="AR300" s="17">
        <v>0.43588086152760802</v>
      </c>
      <c r="AS300" s="17">
        <v>0.36623952705107099</v>
      </c>
      <c r="AT300" s="17"/>
      <c r="AU300" s="17">
        <v>0.40022448020254497</v>
      </c>
      <c r="AV300" s="17">
        <v>0.44541600081432697</v>
      </c>
      <c r="AW300" s="17"/>
      <c r="AX300" s="17">
        <v>0.43618779657948598</v>
      </c>
      <c r="AY300" s="17">
        <v>0.41403330300284702</v>
      </c>
      <c r="AZ300" s="17"/>
      <c r="BA300" s="17">
        <v>0.42813430299775601</v>
      </c>
      <c r="BB300" s="17">
        <v>0.36880864569546001</v>
      </c>
      <c r="BC300" s="17"/>
      <c r="BD300" s="17">
        <v>0.42219301603722498</v>
      </c>
      <c r="BE300" s="17"/>
      <c r="BF300" s="17">
        <v>0.40129507896132799</v>
      </c>
      <c r="BG300" s="17"/>
      <c r="BH300" s="17">
        <v>0.43157236554730299</v>
      </c>
      <c r="BI300" s="17"/>
      <c r="BJ300" s="17">
        <v>0.45409626364610101</v>
      </c>
      <c r="BK300" s="17"/>
      <c r="BL300" s="17">
        <v>0.387095833439286</v>
      </c>
      <c r="BM300" s="17">
        <v>0.43366651796594902</v>
      </c>
      <c r="BN300" s="17">
        <v>0.35658055094289298</v>
      </c>
      <c r="BO300" s="17">
        <v>0.487488938072138</v>
      </c>
      <c r="BP300" s="17"/>
      <c r="BQ300" s="17">
        <v>0.46113459551257202</v>
      </c>
      <c r="BR300" s="17">
        <v>0.374957389359939</v>
      </c>
      <c r="BS300" s="17">
        <v>0.350876317564148</v>
      </c>
      <c r="BT300" s="17">
        <v>0.46337138858725002</v>
      </c>
      <c r="BU300" s="17">
        <v>0.51813026052071298</v>
      </c>
      <c r="BV300" s="17">
        <v>0.35560761673052699</v>
      </c>
      <c r="BW300" s="17"/>
      <c r="BX300" s="17">
        <v>0.43711832284974</v>
      </c>
      <c r="BY300" s="17">
        <v>0.38737691142366198</v>
      </c>
      <c r="BZ300" s="17">
        <v>0.37631882444431802</v>
      </c>
      <c r="CA300" s="17">
        <v>0.47489237640649001</v>
      </c>
      <c r="CB300" s="17">
        <v>0.50600362733860405</v>
      </c>
      <c r="CC300" s="17">
        <v>0.28427438163151703</v>
      </c>
    </row>
    <row r="301" spans="2:81" x14ac:dyDescent="0.35">
      <c r="B301" t="s">
        <v>199</v>
      </c>
      <c r="C301" s="17">
        <v>0.41362583090414101</v>
      </c>
      <c r="D301" s="17">
        <v>0.43382718093447498</v>
      </c>
      <c r="E301" s="17">
        <v>0.39442489904914002</v>
      </c>
      <c r="F301" s="17"/>
      <c r="G301" s="17">
        <v>0.29022179442129398</v>
      </c>
      <c r="H301" s="17">
        <v>0.385716660355161</v>
      </c>
      <c r="I301" s="17">
        <v>0.401163446186522</v>
      </c>
      <c r="J301" s="17">
        <v>0.41631961916917298</v>
      </c>
      <c r="K301" s="17">
        <v>0.47828281757779201</v>
      </c>
      <c r="L301" s="17">
        <v>0.48279199483924901</v>
      </c>
      <c r="M301" s="17"/>
      <c r="N301" s="17">
        <v>0.47213259819136799</v>
      </c>
      <c r="O301" s="17">
        <v>0.39925493469885298</v>
      </c>
      <c r="P301" s="17">
        <v>0.41438449607518302</v>
      </c>
      <c r="Q301" s="17">
        <v>0.36201969249486499</v>
      </c>
      <c r="R301" s="17"/>
      <c r="S301" s="17">
        <v>0.41318138422385903</v>
      </c>
      <c r="T301" s="17">
        <v>0.46938521076756301</v>
      </c>
      <c r="U301" s="17">
        <v>0.41825172307820702</v>
      </c>
      <c r="V301" s="17">
        <v>0.44044925507187999</v>
      </c>
      <c r="W301" s="17">
        <v>0.39488966801616998</v>
      </c>
      <c r="X301" s="17">
        <v>0.359889045888444</v>
      </c>
      <c r="Y301" s="17">
        <v>0.37215786411566998</v>
      </c>
      <c r="Z301" s="17">
        <v>0.43664565739720501</v>
      </c>
      <c r="AA301" s="17">
        <v>0.40556966284850299</v>
      </c>
      <c r="AB301" s="17">
        <v>0.42654909497306298</v>
      </c>
      <c r="AC301" s="17">
        <v>0.39227370065402001</v>
      </c>
      <c r="AD301" s="17">
        <v>0.39245216796046001</v>
      </c>
      <c r="AE301" s="17"/>
      <c r="AF301" s="17">
        <v>0.41345080378813698</v>
      </c>
      <c r="AG301" s="17">
        <v>0.41124900870095699</v>
      </c>
      <c r="AH301" s="17">
        <v>0.40989450956412499</v>
      </c>
      <c r="AI301" s="17">
        <v>0.41182840065104398</v>
      </c>
      <c r="AJ301" s="17"/>
      <c r="AK301" s="17">
        <v>0.421142528179904</v>
      </c>
      <c r="AL301" s="17">
        <v>0.46950460542191602</v>
      </c>
      <c r="AM301" s="17"/>
      <c r="AN301" s="17">
        <v>0.383721496644709</v>
      </c>
      <c r="AO301" s="17">
        <v>0.43697907314038698</v>
      </c>
      <c r="AP301" s="17">
        <v>0.36556805272426501</v>
      </c>
      <c r="AQ301" s="17">
        <v>0.42666633083621502</v>
      </c>
      <c r="AR301" s="17">
        <v>0.45873473470096798</v>
      </c>
      <c r="AS301" s="17">
        <v>0.41697535460662599</v>
      </c>
      <c r="AT301" s="17"/>
      <c r="AU301" s="17">
        <v>0.44259234180011098</v>
      </c>
      <c r="AV301" s="17">
        <v>0.37418506624737802</v>
      </c>
      <c r="AW301" s="17"/>
      <c r="AX301" s="17">
        <v>0.44307010806881397</v>
      </c>
      <c r="AY301" s="17">
        <v>0.40656005862066302</v>
      </c>
      <c r="AZ301" s="17"/>
      <c r="BA301" s="17">
        <v>0.41857828123201701</v>
      </c>
      <c r="BB301" s="17">
        <v>0.384866064522144</v>
      </c>
      <c r="BC301" s="17"/>
      <c r="BD301" s="17">
        <v>0.44315270011605801</v>
      </c>
      <c r="BE301" s="17"/>
      <c r="BF301" s="17">
        <v>0.419043045621046</v>
      </c>
      <c r="BG301" s="17"/>
      <c r="BH301" s="17">
        <v>0.40644452748745902</v>
      </c>
      <c r="BI301" s="17"/>
      <c r="BJ301" s="17">
        <v>0.45432480659632302</v>
      </c>
      <c r="BK301" s="17"/>
      <c r="BL301" s="17">
        <v>0.33407133533857097</v>
      </c>
      <c r="BM301" s="17">
        <v>0.447225397502091</v>
      </c>
      <c r="BN301" s="17">
        <v>0.45007762443587301</v>
      </c>
      <c r="BO301" s="17">
        <v>0.39060154192207902</v>
      </c>
      <c r="BP301" s="17"/>
      <c r="BQ301" s="17">
        <v>0.45860821001024499</v>
      </c>
      <c r="BR301" s="17">
        <v>0.45947863149912499</v>
      </c>
      <c r="BS301" s="17">
        <v>0.37107823285050201</v>
      </c>
      <c r="BT301" s="17">
        <v>0.436541647804496</v>
      </c>
      <c r="BU301" s="17">
        <v>0.37720954734009399</v>
      </c>
      <c r="BV301" s="17">
        <v>0.30482484501820101</v>
      </c>
      <c r="BW301" s="17"/>
      <c r="BX301" s="17">
        <v>0.452312978082416</v>
      </c>
      <c r="BY301" s="17">
        <v>0.42177611234271301</v>
      </c>
      <c r="BZ301" s="17">
        <v>0.408014047262653</v>
      </c>
      <c r="CA301" s="17">
        <v>0.45138565445275097</v>
      </c>
      <c r="CB301" s="17">
        <v>0.39673253189192298</v>
      </c>
      <c r="CC301" s="17">
        <v>0.26319923953865199</v>
      </c>
    </row>
    <row r="302" spans="2:81" x14ac:dyDescent="0.35">
      <c r="B302" t="s">
        <v>200</v>
      </c>
      <c r="C302" s="17">
        <v>0.39968788888795598</v>
      </c>
      <c r="D302" s="17">
        <v>0.376158769292262</v>
      </c>
      <c r="E302" s="17">
        <v>0.42369770899220599</v>
      </c>
      <c r="F302" s="17"/>
      <c r="G302" s="17">
        <v>0.44116680483811399</v>
      </c>
      <c r="H302" s="17">
        <v>0.419069638782952</v>
      </c>
      <c r="I302" s="17">
        <v>0.38045574008981797</v>
      </c>
      <c r="J302" s="17">
        <v>0.38885750254151802</v>
      </c>
      <c r="K302" s="17">
        <v>0.38614733981622201</v>
      </c>
      <c r="L302" s="17">
        <v>0.38992821483527801</v>
      </c>
      <c r="M302" s="17"/>
      <c r="N302" s="17">
        <v>0.467550779342356</v>
      </c>
      <c r="O302" s="17">
        <v>0.40300295952783499</v>
      </c>
      <c r="P302" s="17">
        <v>0.36283618009082302</v>
      </c>
      <c r="Q302" s="17">
        <v>0.35474863408997498</v>
      </c>
      <c r="R302" s="17"/>
      <c r="S302" s="17">
        <v>0.45391584807445201</v>
      </c>
      <c r="T302" s="17">
        <v>0.41072499208562002</v>
      </c>
      <c r="U302" s="17">
        <v>0.36562911419237398</v>
      </c>
      <c r="V302" s="17">
        <v>0.36089952208885501</v>
      </c>
      <c r="W302" s="17">
        <v>0.36877807724496098</v>
      </c>
      <c r="X302" s="17">
        <v>0.411959757658037</v>
      </c>
      <c r="Y302" s="17">
        <v>0.34699889896649</v>
      </c>
      <c r="Z302" s="17">
        <v>0.389496726167053</v>
      </c>
      <c r="AA302" s="17">
        <v>0.402937014553294</v>
      </c>
      <c r="AB302" s="17">
        <v>0.41641289268356801</v>
      </c>
      <c r="AC302" s="17">
        <v>0.35787202822334102</v>
      </c>
      <c r="AD302" s="17">
        <v>0.50302641636408596</v>
      </c>
      <c r="AE302" s="17"/>
      <c r="AF302" s="17">
        <v>0.38061464281983798</v>
      </c>
      <c r="AG302" s="17">
        <v>0.39531921312714902</v>
      </c>
      <c r="AH302" s="17">
        <v>0.42092715325779601</v>
      </c>
      <c r="AI302" s="17">
        <v>0.510785467046589</v>
      </c>
      <c r="AJ302" s="17"/>
      <c r="AK302" s="17">
        <v>0.54702405878753502</v>
      </c>
      <c r="AL302" s="17">
        <v>0.46341043257440701</v>
      </c>
      <c r="AM302" s="17"/>
      <c r="AN302" s="17">
        <v>0.44146726946345</v>
      </c>
      <c r="AO302" s="17">
        <v>0.403023086474809</v>
      </c>
      <c r="AP302" s="17">
        <v>0.34964262603424101</v>
      </c>
      <c r="AQ302" s="17">
        <v>0.38460487082379402</v>
      </c>
      <c r="AR302" s="17">
        <v>0.38124954527882898</v>
      </c>
      <c r="AS302" s="17">
        <v>0.39258303106474202</v>
      </c>
      <c r="AT302" s="17"/>
      <c r="AU302" s="17">
        <v>0.41604140632751402</v>
      </c>
      <c r="AV302" s="17">
        <v>0.37819800206296</v>
      </c>
      <c r="AW302" s="17"/>
      <c r="AX302" s="17">
        <v>0.40612641759920198</v>
      </c>
      <c r="AY302" s="17">
        <v>0.39814282879156199</v>
      </c>
      <c r="AZ302" s="17"/>
      <c r="BA302" s="17">
        <v>0.37861258447233798</v>
      </c>
      <c r="BB302" s="17">
        <v>0.50716222693453905</v>
      </c>
      <c r="BC302" s="17"/>
      <c r="BD302" s="17">
        <v>0.41613604324900799</v>
      </c>
      <c r="BE302" s="17"/>
      <c r="BF302" s="17">
        <v>0.39447626045414802</v>
      </c>
      <c r="BG302" s="17"/>
      <c r="BH302" s="17">
        <v>0.40854376599404502</v>
      </c>
      <c r="BI302" s="17"/>
      <c r="BJ302" s="17">
        <v>0.43250455167145901</v>
      </c>
      <c r="BK302" s="17"/>
      <c r="BL302" s="17">
        <v>0.32306365392891101</v>
      </c>
      <c r="BM302" s="17">
        <v>0.44788668493077499</v>
      </c>
      <c r="BN302" s="17">
        <v>0.38400859270660698</v>
      </c>
      <c r="BO302" s="17">
        <v>0.41530934888473903</v>
      </c>
      <c r="BP302" s="17"/>
      <c r="BQ302" s="17">
        <v>0.44766078092698097</v>
      </c>
      <c r="BR302" s="17">
        <v>0.39745730929130402</v>
      </c>
      <c r="BS302" s="17">
        <v>0.31626240733266098</v>
      </c>
      <c r="BT302" s="17">
        <v>0.40623778739521899</v>
      </c>
      <c r="BU302" s="17">
        <v>0.414259135278983</v>
      </c>
      <c r="BV302" s="17">
        <v>0.35039817846292998</v>
      </c>
      <c r="BW302" s="17"/>
      <c r="BX302" s="17">
        <v>0.45927497087174002</v>
      </c>
      <c r="BY302" s="17">
        <v>0.39663214505853001</v>
      </c>
      <c r="BZ302" s="17">
        <v>0.34281942186611303</v>
      </c>
      <c r="CA302" s="17">
        <v>0.42256341808472803</v>
      </c>
      <c r="CB302" s="17">
        <v>0.423327166568439</v>
      </c>
      <c r="CC302" s="17">
        <v>0.30690064862308097</v>
      </c>
    </row>
    <row r="303" spans="2:81" x14ac:dyDescent="0.35">
      <c r="B303" t="s">
        <v>201</v>
      </c>
      <c r="C303" s="17">
        <v>0.36472057304842798</v>
      </c>
      <c r="D303" s="17">
        <v>0.42680610521391399</v>
      </c>
      <c r="E303" s="17">
        <v>0.30448312762173202</v>
      </c>
      <c r="F303" s="17"/>
      <c r="G303" s="17">
        <v>0.31880228017720802</v>
      </c>
      <c r="H303" s="17">
        <v>0.34566183545586698</v>
      </c>
      <c r="I303" s="17">
        <v>0.371913048871505</v>
      </c>
      <c r="J303" s="17">
        <v>0.41795887921527702</v>
      </c>
      <c r="K303" s="17">
        <v>0.38085127078080799</v>
      </c>
      <c r="L303" s="17">
        <v>0.35081185573812301</v>
      </c>
      <c r="M303" s="17"/>
      <c r="N303" s="17">
        <v>0.43122406699341098</v>
      </c>
      <c r="O303" s="17">
        <v>0.36581908354803999</v>
      </c>
      <c r="P303" s="17">
        <v>0.336963967638157</v>
      </c>
      <c r="Q303" s="17">
        <v>0.314238615947667</v>
      </c>
      <c r="R303" s="17"/>
      <c r="S303" s="17">
        <v>0.37732275153425099</v>
      </c>
      <c r="T303" s="17">
        <v>0.334016230754281</v>
      </c>
      <c r="U303" s="17">
        <v>0.32854945163065202</v>
      </c>
      <c r="V303" s="17">
        <v>0.33730418854291699</v>
      </c>
      <c r="W303" s="17">
        <v>0.40026098300535901</v>
      </c>
      <c r="X303" s="17">
        <v>0.33349894552923498</v>
      </c>
      <c r="Y303" s="17">
        <v>0.390296844458629</v>
      </c>
      <c r="Z303" s="17">
        <v>0.40383473053631502</v>
      </c>
      <c r="AA303" s="17">
        <v>0.40966055299030302</v>
      </c>
      <c r="AB303" s="17">
        <v>0.35400300245508898</v>
      </c>
      <c r="AC303" s="17">
        <v>0.32443624397318199</v>
      </c>
      <c r="AD303" s="17">
        <v>0.44256738526714601</v>
      </c>
      <c r="AE303" s="17"/>
      <c r="AF303" s="17">
        <v>0.35438492513610798</v>
      </c>
      <c r="AG303" s="17">
        <v>0.39725482969758202</v>
      </c>
      <c r="AH303" s="17">
        <v>0.34684210833110801</v>
      </c>
      <c r="AI303" s="17">
        <v>0.48060087037705201</v>
      </c>
      <c r="AJ303" s="17"/>
      <c r="AK303" s="17">
        <v>0.401514530529269</v>
      </c>
      <c r="AL303" s="17">
        <v>0.40194546833836697</v>
      </c>
      <c r="AM303" s="17"/>
      <c r="AN303" s="17">
        <v>0.393525429249451</v>
      </c>
      <c r="AO303" s="17">
        <v>0.371770307628501</v>
      </c>
      <c r="AP303" s="17">
        <v>0.33991682835014198</v>
      </c>
      <c r="AQ303" s="17">
        <v>0.35040650972513299</v>
      </c>
      <c r="AR303" s="17">
        <v>0.35956698962223199</v>
      </c>
      <c r="AS303" s="17">
        <v>0.30677684168528802</v>
      </c>
      <c r="AT303" s="17"/>
      <c r="AU303" s="17">
        <v>0.38787748416145401</v>
      </c>
      <c r="AV303" s="17">
        <v>0.33479931087287801</v>
      </c>
      <c r="AW303" s="17"/>
      <c r="AX303" s="17">
        <v>0.316197914761215</v>
      </c>
      <c r="AY303" s="17">
        <v>0.37636460330018201</v>
      </c>
      <c r="AZ303" s="17"/>
      <c r="BA303" s="17">
        <v>0.35958509706463399</v>
      </c>
      <c r="BB303" s="17">
        <v>0.39535627965383302</v>
      </c>
      <c r="BC303" s="17"/>
      <c r="BD303" s="17">
        <v>0.385548216874468</v>
      </c>
      <c r="BE303" s="17"/>
      <c r="BF303" s="17">
        <v>0.38433888353766199</v>
      </c>
      <c r="BG303" s="17"/>
      <c r="BH303" s="17">
        <v>0.39132600393630701</v>
      </c>
      <c r="BI303" s="17"/>
      <c r="BJ303" s="17">
        <v>0.36870455321172402</v>
      </c>
      <c r="BK303" s="17"/>
      <c r="BL303" s="17">
        <v>0.23048523741594901</v>
      </c>
      <c r="BM303" s="17">
        <v>0.46748822749999402</v>
      </c>
      <c r="BN303" s="17">
        <v>0.34084486713637402</v>
      </c>
      <c r="BO303" s="17">
        <v>0.369915171378774</v>
      </c>
      <c r="BP303" s="17"/>
      <c r="BQ303" s="17">
        <v>0.40641169069907601</v>
      </c>
      <c r="BR303" s="17">
        <v>0.40260445966403802</v>
      </c>
      <c r="BS303" s="17">
        <v>0.32907220886869398</v>
      </c>
      <c r="BT303" s="17">
        <v>0.32772309689467899</v>
      </c>
      <c r="BU303" s="17">
        <v>0.30282102029852098</v>
      </c>
      <c r="BV303" s="17">
        <v>0.30908839998884402</v>
      </c>
      <c r="BW303" s="17"/>
      <c r="BX303" s="17">
        <v>0.42710795830814102</v>
      </c>
      <c r="BY303" s="17">
        <v>0.38840767216517702</v>
      </c>
      <c r="BZ303" s="17">
        <v>0.347069723240782</v>
      </c>
      <c r="CA303" s="17">
        <v>0.37314240369511698</v>
      </c>
      <c r="CB303" s="17">
        <v>0.30337682120548098</v>
      </c>
      <c r="CC303" s="17">
        <v>0.217547679005441</v>
      </c>
    </row>
    <row r="304" spans="2:81" x14ac:dyDescent="0.35">
      <c r="B304" t="s">
        <v>202</v>
      </c>
      <c r="C304" s="17">
        <v>0.34410885056374002</v>
      </c>
      <c r="D304" s="17">
        <v>0.35102995591414698</v>
      </c>
      <c r="E304" s="17">
        <v>0.337580712642984</v>
      </c>
      <c r="F304" s="17"/>
      <c r="G304" s="17">
        <v>0.39845962908632998</v>
      </c>
      <c r="H304" s="17">
        <v>0.42739290289102899</v>
      </c>
      <c r="I304" s="17">
        <v>0.38394776290049398</v>
      </c>
      <c r="J304" s="17">
        <v>0.30351334902701499</v>
      </c>
      <c r="K304" s="17">
        <v>0.28452475441193698</v>
      </c>
      <c r="L304" s="17">
        <v>0.28077112554976502</v>
      </c>
      <c r="M304" s="17"/>
      <c r="N304" s="17">
        <v>0.40951545211720403</v>
      </c>
      <c r="O304" s="17">
        <v>0.370889124829064</v>
      </c>
      <c r="P304" s="17">
        <v>0.31083310793230901</v>
      </c>
      <c r="Q304" s="17">
        <v>0.27214979945002399</v>
      </c>
      <c r="R304" s="17"/>
      <c r="S304" s="17">
        <v>0.41673879793309698</v>
      </c>
      <c r="T304" s="17">
        <v>0.35787888657418898</v>
      </c>
      <c r="U304" s="17">
        <v>0.31563307399117302</v>
      </c>
      <c r="V304" s="17">
        <v>0.36178010616787099</v>
      </c>
      <c r="W304" s="17">
        <v>0.281303632321107</v>
      </c>
      <c r="X304" s="17">
        <v>0.31551712757586797</v>
      </c>
      <c r="Y304" s="17">
        <v>0.361047097975153</v>
      </c>
      <c r="Z304" s="17">
        <v>0.27706473695677603</v>
      </c>
      <c r="AA304" s="17">
        <v>0.34034299221175801</v>
      </c>
      <c r="AB304" s="17">
        <v>0.348688172271297</v>
      </c>
      <c r="AC304" s="17">
        <v>0.27921749183752897</v>
      </c>
      <c r="AD304" s="17">
        <v>0.353224022957489</v>
      </c>
      <c r="AE304" s="17"/>
      <c r="AF304" s="17">
        <v>0.34336351339132598</v>
      </c>
      <c r="AG304" s="17">
        <v>0.32115366874810702</v>
      </c>
      <c r="AH304" s="17">
        <v>0.294702778747085</v>
      </c>
      <c r="AI304" s="17">
        <v>0.30548446600579798</v>
      </c>
      <c r="AJ304" s="17"/>
      <c r="AK304" s="17">
        <v>0.42365476468485402</v>
      </c>
      <c r="AL304" s="17">
        <v>0.364646558778217</v>
      </c>
      <c r="AM304" s="17"/>
      <c r="AN304" s="17">
        <v>0.42437074360536597</v>
      </c>
      <c r="AO304" s="17">
        <v>0.31423806747935101</v>
      </c>
      <c r="AP304" s="17">
        <v>0.32449142990590102</v>
      </c>
      <c r="AQ304" s="17">
        <v>0.30703419609446703</v>
      </c>
      <c r="AR304" s="17">
        <v>0.309326263346268</v>
      </c>
      <c r="AS304" s="17">
        <v>0.35402921533812098</v>
      </c>
      <c r="AT304" s="17"/>
      <c r="AU304" s="17">
        <v>0.33852487760185901</v>
      </c>
      <c r="AV304" s="17">
        <v>0.35359106593005402</v>
      </c>
      <c r="AW304" s="17"/>
      <c r="AX304" s="17">
        <v>0.33772404600417399</v>
      </c>
      <c r="AY304" s="17">
        <v>0.34564101842237299</v>
      </c>
      <c r="AZ304" s="17"/>
      <c r="BA304" s="17">
        <v>0.327879513041478</v>
      </c>
      <c r="BB304" s="17">
        <v>0.43395684191252099</v>
      </c>
      <c r="BC304" s="17"/>
      <c r="BD304" s="17">
        <v>0.36026045744163598</v>
      </c>
      <c r="BE304" s="17"/>
      <c r="BF304" s="17">
        <v>0.35452154620218101</v>
      </c>
      <c r="BG304" s="17"/>
      <c r="BH304" s="17">
        <v>0.31958678001727597</v>
      </c>
      <c r="BI304" s="17"/>
      <c r="BJ304" s="17">
        <v>0.26337543841862299</v>
      </c>
      <c r="BK304" s="17"/>
      <c r="BL304" s="17">
        <v>0.29846311361488298</v>
      </c>
      <c r="BM304" s="17">
        <v>0.42193668095336401</v>
      </c>
      <c r="BN304" s="17">
        <v>0.294383729054982</v>
      </c>
      <c r="BO304" s="17">
        <v>0.34685589499319203</v>
      </c>
      <c r="BP304" s="17"/>
      <c r="BQ304" s="17">
        <v>0.42353830057928998</v>
      </c>
      <c r="BR304" s="17">
        <v>0.31946533347913902</v>
      </c>
      <c r="BS304" s="17">
        <v>0.31785412768189802</v>
      </c>
      <c r="BT304" s="17">
        <v>0.30623526329442702</v>
      </c>
      <c r="BU304" s="17">
        <v>0.362366197545476</v>
      </c>
      <c r="BV304" s="17">
        <v>0.26055371348607398</v>
      </c>
      <c r="BW304" s="17"/>
      <c r="BX304" s="17">
        <v>0.475340802996085</v>
      </c>
      <c r="BY304" s="17">
        <v>0.29746287338660199</v>
      </c>
      <c r="BZ304" s="17">
        <v>0.305438262416868</v>
      </c>
      <c r="CA304" s="17">
        <v>0.34117417494677299</v>
      </c>
      <c r="CB304" s="17">
        <v>0.401939546579</v>
      </c>
      <c r="CC304" s="17">
        <v>0.22807355739813501</v>
      </c>
    </row>
    <row r="305" spans="2:81" x14ac:dyDescent="0.35">
      <c r="B305" t="s">
        <v>203</v>
      </c>
      <c r="C305" s="17">
        <v>0.34279438222266001</v>
      </c>
      <c r="D305" s="17">
        <v>0.359733304051709</v>
      </c>
      <c r="E305" s="17">
        <v>0.32703852295200497</v>
      </c>
      <c r="F305" s="17"/>
      <c r="G305" s="17">
        <v>0.29107231174280201</v>
      </c>
      <c r="H305" s="17">
        <v>0.28490257525916302</v>
      </c>
      <c r="I305" s="17">
        <v>0.32278609193246899</v>
      </c>
      <c r="J305" s="17">
        <v>0.33309806021320598</v>
      </c>
      <c r="K305" s="17">
        <v>0.38294858208362997</v>
      </c>
      <c r="L305" s="17">
        <v>0.42143141869260198</v>
      </c>
      <c r="M305" s="17"/>
      <c r="N305" s="17">
        <v>0.30986105250990098</v>
      </c>
      <c r="O305" s="17">
        <v>0.29952824729806299</v>
      </c>
      <c r="P305" s="17">
        <v>0.40130953981295697</v>
      </c>
      <c r="Q305" s="17">
        <v>0.37052009169769001</v>
      </c>
      <c r="R305" s="17"/>
      <c r="S305" s="17">
        <v>0.26706268355551099</v>
      </c>
      <c r="T305" s="17">
        <v>0.354525994188922</v>
      </c>
      <c r="U305" s="17">
        <v>0.39542868565940997</v>
      </c>
      <c r="V305" s="17">
        <v>0.35855292509242997</v>
      </c>
      <c r="W305" s="17">
        <v>0.34369589502742898</v>
      </c>
      <c r="X305" s="17">
        <v>0.34450474368144002</v>
      </c>
      <c r="Y305" s="17">
        <v>0.35895386249569999</v>
      </c>
      <c r="Z305" s="17">
        <v>0.40131159053683702</v>
      </c>
      <c r="AA305" s="17">
        <v>0.36618336695781201</v>
      </c>
      <c r="AB305" s="17">
        <v>0.33900454966377902</v>
      </c>
      <c r="AC305" s="17">
        <v>0.33225097076987198</v>
      </c>
      <c r="AD305" s="17">
        <v>0.27252408018729302</v>
      </c>
      <c r="AE305" s="17"/>
      <c r="AF305" s="17">
        <v>0.35317708092443401</v>
      </c>
      <c r="AG305" s="17">
        <v>0.33950961747779002</v>
      </c>
      <c r="AH305" s="17">
        <v>0.35027394149319901</v>
      </c>
      <c r="AI305" s="17">
        <v>0.28059187807212299</v>
      </c>
      <c r="AJ305" s="17"/>
      <c r="AK305" s="17">
        <v>0.257774039633064</v>
      </c>
      <c r="AL305" s="17">
        <v>0.246433691822527</v>
      </c>
      <c r="AM305" s="17"/>
      <c r="AN305" s="17">
        <v>0.286017971310566</v>
      </c>
      <c r="AO305" s="17">
        <v>0.34610566306092699</v>
      </c>
      <c r="AP305" s="17">
        <v>0.33854958585036299</v>
      </c>
      <c r="AQ305" s="17">
        <v>0.37762128905437398</v>
      </c>
      <c r="AR305" s="17">
        <v>0.40194699666898298</v>
      </c>
      <c r="AS305" s="17">
        <v>0.37019639703822199</v>
      </c>
      <c r="AT305" s="17"/>
      <c r="AU305" s="17">
        <v>0.36981047553058999</v>
      </c>
      <c r="AV305" s="17">
        <v>0.305335745380311</v>
      </c>
      <c r="AW305" s="17"/>
      <c r="AX305" s="17">
        <v>0.357983714944201</v>
      </c>
      <c r="AY305" s="17">
        <v>0.33914938304172698</v>
      </c>
      <c r="AZ305" s="17"/>
      <c r="BA305" s="17">
        <v>0.36249443561373201</v>
      </c>
      <c r="BB305" s="17">
        <v>0.24045050986963801</v>
      </c>
      <c r="BC305" s="17"/>
      <c r="BD305" s="17">
        <v>0.39917910333304202</v>
      </c>
      <c r="BE305" s="17"/>
      <c r="BF305" s="17">
        <v>0.40144942124265798</v>
      </c>
      <c r="BG305" s="17"/>
      <c r="BH305" s="17">
        <v>0.34183022190274298</v>
      </c>
      <c r="BI305" s="17"/>
      <c r="BJ305" s="17">
        <v>0.329333721256729</v>
      </c>
      <c r="BK305" s="17"/>
      <c r="BL305" s="17">
        <v>0.223319293624095</v>
      </c>
      <c r="BM305" s="17">
        <v>0.39383149464875</v>
      </c>
      <c r="BN305" s="17">
        <v>0.42960874366791502</v>
      </c>
      <c r="BO305" s="17">
        <v>0.273744630857508</v>
      </c>
      <c r="BP305" s="17"/>
      <c r="BQ305" s="17">
        <v>0.29363847397043802</v>
      </c>
      <c r="BR305" s="17">
        <v>0.462580148798449</v>
      </c>
      <c r="BS305" s="17">
        <v>0.49026278906752402</v>
      </c>
      <c r="BT305" s="17">
        <v>0.28467576268043299</v>
      </c>
      <c r="BU305" s="17">
        <v>0.248491487138604</v>
      </c>
      <c r="BV305" s="17">
        <v>0.27525049364392701</v>
      </c>
      <c r="BW305" s="17"/>
      <c r="BX305" s="17">
        <v>0.28867980063152998</v>
      </c>
      <c r="BY305" s="17">
        <v>0.41197814418176898</v>
      </c>
      <c r="BZ305" s="17">
        <v>0.475269431019259</v>
      </c>
      <c r="CA305" s="17">
        <v>0.30668403101492597</v>
      </c>
      <c r="CB305" s="17">
        <v>0.212236082657247</v>
      </c>
      <c r="CC305" s="17">
        <v>0.23370605210339301</v>
      </c>
    </row>
    <row r="306" spans="2:81" x14ac:dyDescent="0.35">
      <c r="B306" t="s">
        <v>204</v>
      </c>
      <c r="C306" s="17">
        <v>0.31002086164057102</v>
      </c>
      <c r="D306" s="17">
        <v>0.30059276292867299</v>
      </c>
      <c r="E306" s="17">
        <v>0.31921967614846802</v>
      </c>
      <c r="F306" s="17"/>
      <c r="G306" s="17">
        <v>0.30601280905040201</v>
      </c>
      <c r="H306" s="17">
        <v>0.259083763165742</v>
      </c>
      <c r="I306" s="17">
        <v>0.298288311442856</v>
      </c>
      <c r="J306" s="17">
        <v>0.34365919480871698</v>
      </c>
      <c r="K306" s="17">
        <v>0.31306008981079703</v>
      </c>
      <c r="L306" s="17">
        <v>0.33433690958273399</v>
      </c>
      <c r="M306" s="17"/>
      <c r="N306" s="17">
        <v>0.31534396410692001</v>
      </c>
      <c r="O306" s="17">
        <v>0.32592415339853198</v>
      </c>
      <c r="P306" s="17">
        <v>0.26220721837789801</v>
      </c>
      <c r="Q306" s="17">
        <v>0.33074364059962902</v>
      </c>
      <c r="R306" s="17"/>
      <c r="S306" s="17">
        <v>0.31574992551838399</v>
      </c>
      <c r="T306" s="17">
        <v>0.34780726170260601</v>
      </c>
      <c r="U306" s="17">
        <v>0.25810715760812902</v>
      </c>
      <c r="V306" s="17">
        <v>0.33965965313438001</v>
      </c>
      <c r="W306" s="17">
        <v>0.254956137874713</v>
      </c>
      <c r="X306" s="17">
        <v>0.26137268457315799</v>
      </c>
      <c r="Y306" s="17">
        <v>0.31337953817824998</v>
      </c>
      <c r="Z306" s="17">
        <v>0.33054395705117001</v>
      </c>
      <c r="AA306" s="17">
        <v>0.30167038262198098</v>
      </c>
      <c r="AB306" s="17">
        <v>0.31167667595723098</v>
      </c>
      <c r="AC306" s="17">
        <v>0.30714289854471999</v>
      </c>
      <c r="AD306" s="17">
        <v>0.43764089684012403</v>
      </c>
      <c r="AE306" s="17"/>
      <c r="AF306" s="17">
        <v>0.304107534995329</v>
      </c>
      <c r="AG306" s="17">
        <v>0.34175228243557099</v>
      </c>
      <c r="AH306" s="17">
        <v>0.32322261122235002</v>
      </c>
      <c r="AI306" s="17">
        <v>0.43152446335735201</v>
      </c>
      <c r="AJ306" s="17"/>
      <c r="AK306" s="17">
        <v>0.27965790357250297</v>
      </c>
      <c r="AL306" s="17">
        <v>0.32032347876953199</v>
      </c>
      <c r="AM306" s="17"/>
      <c r="AN306" s="17">
        <v>0.27764101932520202</v>
      </c>
      <c r="AO306" s="17">
        <v>0.31919025296965398</v>
      </c>
      <c r="AP306" s="17">
        <v>0.345360213986244</v>
      </c>
      <c r="AQ306" s="17">
        <v>0.31228822109607901</v>
      </c>
      <c r="AR306" s="17">
        <v>0.32353324323230398</v>
      </c>
      <c r="AS306" s="17">
        <v>0.30013173332326298</v>
      </c>
      <c r="AT306" s="17"/>
      <c r="AU306" s="17">
        <v>0.30490265266800598</v>
      </c>
      <c r="AV306" s="17">
        <v>0.318675702029386</v>
      </c>
      <c r="AW306" s="17"/>
      <c r="AX306" s="17">
        <v>0.30214815921141402</v>
      </c>
      <c r="AY306" s="17">
        <v>0.31191008182107999</v>
      </c>
      <c r="AZ306" s="17"/>
      <c r="BA306" s="17">
        <v>0.32135798032207902</v>
      </c>
      <c r="BB306" s="17">
        <v>0.25571064130835602</v>
      </c>
      <c r="BC306" s="17"/>
      <c r="BD306" s="17">
        <v>0.34113536766896202</v>
      </c>
      <c r="BE306" s="17"/>
      <c r="BF306" s="17">
        <v>0.321916276771892</v>
      </c>
      <c r="BG306" s="17"/>
      <c r="BH306" s="17">
        <v>0.35391302492019899</v>
      </c>
      <c r="BI306" s="17"/>
      <c r="BJ306" s="17">
        <v>0.31717796353038802</v>
      </c>
      <c r="BK306" s="17"/>
      <c r="BL306" s="17">
        <v>0.20518881413417001</v>
      </c>
      <c r="BM306" s="17">
        <v>0.368872139793954</v>
      </c>
      <c r="BN306" s="17">
        <v>0.30584657935827902</v>
      </c>
      <c r="BO306" s="17">
        <v>0.320243137724738</v>
      </c>
      <c r="BP306" s="17"/>
      <c r="BQ306" s="17">
        <v>0.31941454192840701</v>
      </c>
      <c r="BR306" s="17">
        <v>0.336962365523789</v>
      </c>
      <c r="BS306" s="17">
        <v>0.248462487111032</v>
      </c>
      <c r="BT306" s="17">
        <v>0.34259153287001498</v>
      </c>
      <c r="BU306" s="17">
        <v>0.31589349516735099</v>
      </c>
      <c r="BV306" s="17">
        <v>0.267969693865307</v>
      </c>
      <c r="BW306" s="17"/>
      <c r="BX306" s="17">
        <v>0.31575648191815398</v>
      </c>
      <c r="BY306" s="17">
        <v>0.33391345908716902</v>
      </c>
      <c r="BZ306" s="17">
        <v>0.26985300610912599</v>
      </c>
      <c r="CA306" s="17">
        <v>0.34992279738133902</v>
      </c>
      <c r="CB306" s="17">
        <v>0.310149544600198</v>
      </c>
      <c r="CC306" s="17">
        <v>0.23584027358158399</v>
      </c>
    </row>
    <row r="307" spans="2:81" x14ac:dyDescent="0.35">
      <c r="B307" t="s">
        <v>165</v>
      </c>
      <c r="C307" s="17">
        <v>4.3652294480431002E-2</v>
      </c>
      <c r="D307" s="17">
        <v>3.8128507170524399E-2</v>
      </c>
      <c r="E307" s="17">
        <v>4.8750661883869603E-2</v>
      </c>
      <c r="F307" s="17"/>
      <c r="G307" s="17">
        <v>3.2676896688170497E-2</v>
      </c>
      <c r="H307" s="17">
        <v>4.3828799091967199E-2</v>
      </c>
      <c r="I307" s="17">
        <v>4.1990953904367301E-2</v>
      </c>
      <c r="J307" s="17">
        <v>5.09965023645024E-2</v>
      </c>
      <c r="K307" s="17">
        <v>3.3502090264730701E-2</v>
      </c>
      <c r="L307" s="17">
        <v>5.2991543659860703E-2</v>
      </c>
      <c r="M307" s="17"/>
      <c r="N307" s="17">
        <v>2.6384112055215798E-2</v>
      </c>
      <c r="O307" s="17">
        <v>4.3999864716246201E-2</v>
      </c>
      <c r="P307" s="17">
        <v>3.9966206556989799E-2</v>
      </c>
      <c r="Q307" s="17">
        <v>6.5875536612305205E-2</v>
      </c>
      <c r="R307" s="17"/>
      <c r="S307" s="17">
        <v>3.8434705668955703E-2</v>
      </c>
      <c r="T307" s="17">
        <v>3.33917351858663E-2</v>
      </c>
      <c r="U307" s="17">
        <v>3.7239814167289401E-2</v>
      </c>
      <c r="V307" s="17">
        <v>3.88907272103243E-2</v>
      </c>
      <c r="W307" s="17">
        <v>4.1825815125682897E-2</v>
      </c>
      <c r="X307" s="17">
        <v>7.7739581799136898E-2</v>
      </c>
      <c r="Y307" s="17">
        <v>5.5620842292706002E-2</v>
      </c>
      <c r="Z307" s="17">
        <v>4.2698581524515097E-2</v>
      </c>
      <c r="AA307" s="17">
        <v>3.8408000514486201E-2</v>
      </c>
      <c r="AB307" s="17">
        <v>3.1890511924150801E-2</v>
      </c>
      <c r="AC307" s="17">
        <v>6.6982956736846996E-2</v>
      </c>
      <c r="AD307" s="17">
        <v>3.08281382571408E-2</v>
      </c>
      <c r="AE307" s="17"/>
      <c r="AF307" s="17">
        <v>4.4619843067960199E-2</v>
      </c>
      <c r="AG307" s="17">
        <v>4.0562684487880599E-2</v>
      </c>
      <c r="AH307" s="17">
        <v>4.7609326074236701E-2</v>
      </c>
      <c r="AI307" s="17">
        <v>3.1188701716987201E-2</v>
      </c>
      <c r="AJ307" s="17"/>
      <c r="AK307" s="17">
        <v>3.9496177419292601E-2</v>
      </c>
      <c r="AL307" s="17">
        <v>5.80820068839367E-2</v>
      </c>
      <c r="AM307" s="17"/>
      <c r="AN307" s="17">
        <v>3.6601094448625401E-2</v>
      </c>
      <c r="AO307" s="17">
        <v>4.94024318917533E-2</v>
      </c>
      <c r="AP307" s="17">
        <v>4.2512741671386203E-2</v>
      </c>
      <c r="AQ307" s="17">
        <v>5.0819316954338598E-2</v>
      </c>
      <c r="AR307" s="17">
        <v>3.7555371323307697E-2</v>
      </c>
      <c r="AS307" s="17">
        <v>3.8773178919930998E-2</v>
      </c>
      <c r="AT307" s="17"/>
      <c r="AU307" s="17">
        <v>4.4027624921019901E-2</v>
      </c>
      <c r="AV307" s="17">
        <v>3.9848980546347099E-2</v>
      </c>
      <c r="AW307" s="17"/>
      <c r="AX307" s="17">
        <v>5.5732409411045701E-2</v>
      </c>
      <c r="AY307" s="17">
        <v>4.0753417364834101E-2</v>
      </c>
      <c r="AZ307" s="17"/>
      <c r="BA307" s="17">
        <v>4.3345369448079998E-2</v>
      </c>
      <c r="BB307" s="17">
        <v>3.9606234077593699E-2</v>
      </c>
      <c r="BC307" s="17"/>
      <c r="BD307" s="17">
        <v>3.58761058261437E-2</v>
      </c>
      <c r="BE307" s="17"/>
      <c r="BF307" s="17">
        <v>3.62646079240014E-2</v>
      </c>
      <c r="BG307" s="17"/>
      <c r="BH307" s="17">
        <v>4.0731405843872998E-2</v>
      </c>
      <c r="BI307" s="17"/>
      <c r="BJ307" s="17">
        <v>3.4432889597958899E-2</v>
      </c>
      <c r="BK307" s="17"/>
      <c r="BL307" s="17">
        <v>9.3614435499403695E-2</v>
      </c>
      <c r="BM307" s="17">
        <v>1.36993358223358E-2</v>
      </c>
      <c r="BN307" s="17">
        <v>4.2231162730108601E-2</v>
      </c>
      <c r="BO307" s="17">
        <v>4.4294435145312602E-2</v>
      </c>
      <c r="BP307" s="17"/>
      <c r="BQ307" s="17">
        <v>2.7551026819861001E-2</v>
      </c>
      <c r="BR307" s="17">
        <v>3.5999908769991297E-2</v>
      </c>
      <c r="BS307" s="17">
        <v>2.6668247789784501E-2</v>
      </c>
      <c r="BT307" s="17">
        <v>2.55488806598177E-2</v>
      </c>
      <c r="BU307" s="17">
        <v>4.5089018179167203E-2</v>
      </c>
      <c r="BV307" s="17">
        <v>9.5805128742510307E-2</v>
      </c>
      <c r="BW307" s="17"/>
      <c r="BX307" s="17">
        <v>2.6521220890632101E-2</v>
      </c>
      <c r="BY307" s="17">
        <v>3.1256523534412398E-2</v>
      </c>
      <c r="BZ307" s="17">
        <v>3.0453768551537599E-2</v>
      </c>
      <c r="CA307" s="17">
        <v>2.11151907636308E-2</v>
      </c>
      <c r="CB307" s="17">
        <v>4.2289729660803001E-2</v>
      </c>
      <c r="CC307" s="17">
        <v>0.14703948117426799</v>
      </c>
    </row>
    <row r="308" spans="2:81" x14ac:dyDescent="0.35">
      <c r="B308" t="s">
        <v>193</v>
      </c>
      <c r="C308" s="17">
        <v>2.2507139630035301E-2</v>
      </c>
      <c r="D308" s="17">
        <v>2.4122200100481501E-2</v>
      </c>
      <c r="E308" s="17">
        <v>2.1042008399609801E-2</v>
      </c>
      <c r="F308" s="17"/>
      <c r="G308" s="17">
        <v>1.5035458887748199E-2</v>
      </c>
      <c r="H308" s="17">
        <v>2.85622461494352E-2</v>
      </c>
      <c r="I308" s="17">
        <v>2.2674695822382102E-2</v>
      </c>
      <c r="J308" s="17">
        <v>2.5766165059875602E-2</v>
      </c>
      <c r="K308" s="17">
        <v>1.7055663379044801E-2</v>
      </c>
      <c r="L308" s="17">
        <v>2.3413456691772899E-2</v>
      </c>
      <c r="M308" s="17"/>
      <c r="N308" s="17">
        <v>1.04193184659541E-2</v>
      </c>
      <c r="O308" s="17">
        <v>1.93920364467958E-2</v>
      </c>
      <c r="P308" s="17">
        <v>2.86553874633785E-2</v>
      </c>
      <c r="Q308" s="17">
        <v>3.3741833940739999E-2</v>
      </c>
      <c r="R308" s="17"/>
      <c r="S308" s="17">
        <v>2.19393914979692E-2</v>
      </c>
      <c r="T308" s="17">
        <v>9.7114358584429097E-3</v>
      </c>
      <c r="U308" s="17">
        <v>2.4528053184295299E-2</v>
      </c>
      <c r="V308" s="17">
        <v>2.8112132057149301E-2</v>
      </c>
      <c r="W308" s="17">
        <v>2.05047661896605E-2</v>
      </c>
      <c r="X308" s="17">
        <v>6.68209089448598E-3</v>
      </c>
      <c r="Y308" s="17">
        <v>1.7689788445022801E-2</v>
      </c>
      <c r="Z308" s="17">
        <v>3.9922951035078001E-2</v>
      </c>
      <c r="AA308" s="17">
        <v>3.3611621989600701E-2</v>
      </c>
      <c r="AB308" s="17">
        <v>2.7546417157269101E-2</v>
      </c>
      <c r="AC308" s="17">
        <v>3.4750476926795497E-2</v>
      </c>
      <c r="AD308" s="17">
        <v>2.3931665614358201E-2</v>
      </c>
      <c r="AE308" s="17"/>
      <c r="AF308" s="17">
        <v>2.2018755312416601E-2</v>
      </c>
      <c r="AG308" s="17">
        <v>2.4804709084408801E-2</v>
      </c>
      <c r="AH308" s="17">
        <v>3.3621722189460801E-2</v>
      </c>
      <c r="AI308" s="17">
        <v>3.2598435567960701E-2</v>
      </c>
      <c r="AJ308" s="17"/>
      <c r="AK308" s="17">
        <v>1.41249182675288E-2</v>
      </c>
      <c r="AL308" s="17">
        <v>1.85828008896665E-2</v>
      </c>
      <c r="AM308" s="17"/>
      <c r="AN308" s="17">
        <v>2.7320876027092902E-2</v>
      </c>
      <c r="AO308" s="17">
        <v>1.7684158315187201E-2</v>
      </c>
      <c r="AP308" s="17">
        <v>2.20573390018955E-2</v>
      </c>
      <c r="AQ308" s="17">
        <v>2.2247756678166999E-2</v>
      </c>
      <c r="AR308" s="17">
        <v>2.50912593646073E-2</v>
      </c>
      <c r="AS308" s="17">
        <v>2.0418617312871399E-2</v>
      </c>
      <c r="AT308" s="17"/>
      <c r="AU308" s="17">
        <v>2.2493343714301998E-2</v>
      </c>
      <c r="AV308" s="17">
        <v>2.2142064471367399E-2</v>
      </c>
      <c r="AW308" s="17"/>
      <c r="AX308" s="17">
        <v>2.4576601582993001E-2</v>
      </c>
      <c r="AY308" s="17">
        <v>2.2010528800462399E-2</v>
      </c>
      <c r="AZ308" s="17"/>
      <c r="BA308" s="17">
        <v>2.2412216538022799E-2</v>
      </c>
      <c r="BB308" s="17">
        <v>2.36080786482128E-2</v>
      </c>
      <c r="BC308" s="17"/>
      <c r="BD308" s="17">
        <v>1.39788867134135E-2</v>
      </c>
      <c r="BE308" s="17"/>
      <c r="BF308" s="17">
        <v>1.73125885645651E-2</v>
      </c>
      <c r="BG308" s="17"/>
      <c r="BH308" s="17">
        <v>1.77794100119604E-2</v>
      </c>
      <c r="BI308" s="17"/>
      <c r="BJ308" s="17">
        <v>2.9661654613577702E-2</v>
      </c>
      <c r="BK308" s="17"/>
      <c r="BL308" s="17">
        <v>6.0580533479070303E-2</v>
      </c>
      <c r="BM308" s="17">
        <v>1.0684673749438701E-2</v>
      </c>
      <c r="BN308" s="17">
        <v>1.8292977393615299E-2</v>
      </c>
      <c r="BO308" s="17">
        <v>1.52750404258832E-2</v>
      </c>
      <c r="BP308" s="17"/>
      <c r="BQ308" s="17">
        <v>1.6605480667182902E-2</v>
      </c>
      <c r="BR308" s="17">
        <v>2.11331386014613E-2</v>
      </c>
      <c r="BS308" s="17">
        <v>2.3878471317901499E-2</v>
      </c>
      <c r="BT308" s="17">
        <v>1.28642917379229E-2</v>
      </c>
      <c r="BU308" s="17">
        <v>4.2795575447887001E-3</v>
      </c>
      <c r="BV308" s="17">
        <v>4.5343390820660003E-2</v>
      </c>
      <c r="BW308" s="17"/>
      <c r="BX308" s="17">
        <v>1.1000892928979799E-2</v>
      </c>
      <c r="BY308" s="17">
        <v>2.20012952518653E-2</v>
      </c>
      <c r="BZ308" s="17">
        <v>1.91325046538703E-2</v>
      </c>
      <c r="CA308" s="17">
        <v>1.2162827502864499E-2</v>
      </c>
      <c r="CB308" s="17">
        <v>1.6510956518454301E-2</v>
      </c>
      <c r="CC308" s="17">
        <v>7.2898814141089799E-2</v>
      </c>
    </row>
    <row r="309" spans="2:81" x14ac:dyDescent="0.35">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row>
    <row r="310" spans="2:81" x14ac:dyDescent="0.35">
      <c r="B310" s="6" t="s">
        <v>217</v>
      </c>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row>
    <row r="311" spans="2:81" x14ac:dyDescent="0.35">
      <c r="B311" s="24"/>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row>
    <row r="312" spans="2:81" x14ac:dyDescent="0.35">
      <c r="B312" t="s">
        <v>206</v>
      </c>
      <c r="C312" s="17">
        <v>0.42088477961835002</v>
      </c>
      <c r="D312" s="17">
        <v>0.46447318354359901</v>
      </c>
      <c r="E312" s="17">
        <v>0.378438536381074</v>
      </c>
      <c r="F312" s="17"/>
      <c r="G312" s="17">
        <v>0.35303634015291502</v>
      </c>
      <c r="H312" s="17">
        <v>0.332740627235738</v>
      </c>
      <c r="I312" s="17">
        <v>0.42517234631538398</v>
      </c>
      <c r="J312" s="17">
        <v>0.42300006644861199</v>
      </c>
      <c r="K312" s="17">
        <v>0.484537217414923</v>
      </c>
      <c r="L312" s="17">
        <v>0.489707678082904</v>
      </c>
      <c r="M312" s="17"/>
      <c r="N312" s="17">
        <v>0.41342941008780898</v>
      </c>
      <c r="O312" s="17">
        <v>0.393096961260752</v>
      </c>
      <c r="P312" s="17">
        <v>0.45190956972720597</v>
      </c>
      <c r="Q312" s="17">
        <v>0.42839375066868701</v>
      </c>
      <c r="R312" s="17"/>
      <c r="S312" s="17">
        <v>0.39309622858638299</v>
      </c>
      <c r="T312" s="17">
        <v>0.434556168900395</v>
      </c>
      <c r="U312" s="17">
        <v>0.44629806123237598</v>
      </c>
      <c r="V312" s="17">
        <v>0.45369562050076601</v>
      </c>
      <c r="W312" s="17">
        <v>0.473895062651701</v>
      </c>
      <c r="X312" s="17">
        <v>0.41044965316619902</v>
      </c>
      <c r="Y312" s="17">
        <v>0.427378732384947</v>
      </c>
      <c r="Z312" s="17">
        <v>0.46274675607883398</v>
      </c>
      <c r="AA312" s="17">
        <v>0.423279372094923</v>
      </c>
      <c r="AB312" s="17">
        <v>0.39322084389244999</v>
      </c>
      <c r="AC312" s="17">
        <v>0.373338551951575</v>
      </c>
      <c r="AD312" s="17">
        <v>0.313031131024684</v>
      </c>
      <c r="AE312" s="17"/>
      <c r="AF312" s="17">
        <v>0.43340150169582198</v>
      </c>
      <c r="AG312" s="17">
        <v>0.395778654794739</v>
      </c>
      <c r="AH312" s="17">
        <v>0.35192222302583198</v>
      </c>
      <c r="AI312" s="17">
        <v>0.29729721964744998</v>
      </c>
      <c r="AJ312" s="17"/>
      <c r="AK312" s="17">
        <v>0.40982923175034602</v>
      </c>
      <c r="AL312" s="17">
        <v>0.34450560437177902</v>
      </c>
      <c r="AM312" s="17"/>
      <c r="AN312" s="17">
        <v>0.36396895951206298</v>
      </c>
      <c r="AO312" s="17">
        <v>0.434857458967148</v>
      </c>
      <c r="AP312" s="17">
        <v>0.41755464037664802</v>
      </c>
      <c r="AQ312" s="17">
        <v>0.43341259121688602</v>
      </c>
      <c r="AR312" s="17">
        <v>0.492471508223292</v>
      </c>
      <c r="AS312" s="17">
        <v>0.443965377719923</v>
      </c>
      <c r="AT312" s="17"/>
      <c r="AU312" s="17">
        <v>0.43706036337190202</v>
      </c>
      <c r="AV312" s="17">
        <v>0.39746384020193998</v>
      </c>
      <c r="AW312" s="17"/>
      <c r="AX312" s="17">
        <v>0.40244368671532199</v>
      </c>
      <c r="AY312" s="17">
        <v>0.42531010690291898</v>
      </c>
      <c r="AZ312" s="17"/>
      <c r="BA312" s="17">
        <v>0.43174796988983899</v>
      </c>
      <c r="BB312" s="17">
        <v>0.36749180427455702</v>
      </c>
      <c r="BC312" s="17"/>
      <c r="BD312" s="17">
        <v>0.46945267241877903</v>
      </c>
      <c r="BE312" s="17"/>
      <c r="BF312" s="17">
        <v>0.48709948309322798</v>
      </c>
      <c r="BG312" s="17"/>
      <c r="BH312" s="17">
        <v>0.361164754530441</v>
      </c>
      <c r="BI312" s="17"/>
      <c r="BJ312" s="17">
        <v>0.37231716829810901</v>
      </c>
      <c r="BK312" s="17"/>
      <c r="BL312" s="17">
        <v>0.28081997384824597</v>
      </c>
      <c r="BM312" s="17">
        <v>0.47500843544781202</v>
      </c>
      <c r="BN312" s="17">
        <v>0.55345430876051904</v>
      </c>
      <c r="BO312" s="17">
        <v>0.31311489754319699</v>
      </c>
      <c r="BP312" s="17"/>
      <c r="BQ312" s="17">
        <v>0.35880284131746898</v>
      </c>
      <c r="BR312" s="17">
        <v>0.53666389757492206</v>
      </c>
      <c r="BS312" s="17">
        <v>0.60297636602055404</v>
      </c>
      <c r="BT312" s="17">
        <v>0.37329534676435</v>
      </c>
      <c r="BU312" s="17">
        <v>0.31770526387332099</v>
      </c>
      <c r="BV312" s="17">
        <v>0.38268232819776998</v>
      </c>
      <c r="BW312" s="17"/>
      <c r="BX312" s="17">
        <v>0.34930745663225798</v>
      </c>
      <c r="BY312" s="17">
        <v>0.499897398003048</v>
      </c>
      <c r="BZ312" s="17">
        <v>0.59872518168170197</v>
      </c>
      <c r="CA312" s="17">
        <v>0.37667291872386899</v>
      </c>
      <c r="CB312" s="17">
        <v>0.23731365228052601</v>
      </c>
      <c r="CC312" s="17">
        <v>0.29947017350906402</v>
      </c>
    </row>
    <row r="313" spans="2:81" x14ac:dyDescent="0.35">
      <c r="B313" t="s">
        <v>207</v>
      </c>
      <c r="C313" s="17">
        <v>0.35905798462711702</v>
      </c>
      <c r="D313" s="17">
        <v>0.39577969515329098</v>
      </c>
      <c r="E313" s="17">
        <v>0.32451555451294301</v>
      </c>
      <c r="F313" s="17"/>
      <c r="G313" s="17">
        <v>0.266648528113545</v>
      </c>
      <c r="H313" s="17">
        <v>0.29195400561232898</v>
      </c>
      <c r="I313" s="17">
        <v>0.31486282777104502</v>
      </c>
      <c r="J313" s="17">
        <v>0.37402234104099502</v>
      </c>
      <c r="K313" s="17">
        <v>0.40200917427344202</v>
      </c>
      <c r="L313" s="17">
        <v>0.46998507645279702</v>
      </c>
      <c r="M313" s="17"/>
      <c r="N313" s="17">
        <v>0.38700179808787799</v>
      </c>
      <c r="O313" s="17">
        <v>0.34340286586430502</v>
      </c>
      <c r="P313" s="17">
        <v>0.36218436767484202</v>
      </c>
      <c r="Q313" s="17">
        <v>0.33812198131460902</v>
      </c>
      <c r="R313" s="17"/>
      <c r="S313" s="17">
        <v>0.32310344355306497</v>
      </c>
      <c r="T313" s="17">
        <v>0.39520925318064498</v>
      </c>
      <c r="U313" s="17">
        <v>0.31043338521665598</v>
      </c>
      <c r="V313" s="17">
        <v>0.36537548807961501</v>
      </c>
      <c r="W313" s="17">
        <v>0.36942788734719401</v>
      </c>
      <c r="X313" s="17">
        <v>0.33254517508408599</v>
      </c>
      <c r="Y313" s="17">
        <v>0.37340501149951999</v>
      </c>
      <c r="Z313" s="17">
        <v>0.320763279077873</v>
      </c>
      <c r="AA313" s="17">
        <v>0.376291934002845</v>
      </c>
      <c r="AB313" s="17">
        <v>0.42138012451922202</v>
      </c>
      <c r="AC313" s="17">
        <v>0.33417447243248599</v>
      </c>
      <c r="AD313" s="17">
        <v>0.34036396439063699</v>
      </c>
      <c r="AE313" s="17"/>
      <c r="AF313" s="17">
        <v>0.34930592194086102</v>
      </c>
      <c r="AG313" s="17">
        <v>0.43101103686159797</v>
      </c>
      <c r="AH313" s="17">
        <v>0.34711401061789299</v>
      </c>
      <c r="AI313" s="17">
        <v>0.347708418944431</v>
      </c>
      <c r="AJ313" s="17"/>
      <c r="AK313" s="17">
        <v>0.39381737738716199</v>
      </c>
      <c r="AL313" s="17">
        <v>0.40676548871073398</v>
      </c>
      <c r="AM313" s="17"/>
      <c r="AN313" s="17">
        <v>0.32714034244483597</v>
      </c>
      <c r="AO313" s="17">
        <v>0.38568918681695802</v>
      </c>
      <c r="AP313" s="17">
        <v>0.30898146796424703</v>
      </c>
      <c r="AQ313" s="17">
        <v>0.37736606931827399</v>
      </c>
      <c r="AR313" s="17">
        <v>0.39358615918547601</v>
      </c>
      <c r="AS313" s="17">
        <v>0.35823982838120799</v>
      </c>
      <c r="AT313" s="17"/>
      <c r="AU313" s="17">
        <v>0.37664946035043401</v>
      </c>
      <c r="AV313" s="17">
        <v>0.33536290598770402</v>
      </c>
      <c r="AW313" s="17"/>
      <c r="AX313" s="17">
        <v>0.38121665566024598</v>
      </c>
      <c r="AY313" s="17">
        <v>0.35374054644553299</v>
      </c>
      <c r="AZ313" s="17"/>
      <c r="BA313" s="17">
        <v>0.36134748934566202</v>
      </c>
      <c r="BB313" s="17">
        <v>0.34857104088567098</v>
      </c>
      <c r="BC313" s="17"/>
      <c r="BD313" s="17">
        <v>0.37352865478111802</v>
      </c>
      <c r="BE313" s="17"/>
      <c r="BF313" s="17">
        <v>0.35604118082413899</v>
      </c>
      <c r="BG313" s="17"/>
      <c r="BH313" s="17">
        <v>0.419840080916699</v>
      </c>
      <c r="BI313" s="17"/>
      <c r="BJ313" s="17">
        <v>0.39201935928904702</v>
      </c>
      <c r="BK313" s="17"/>
      <c r="BL313" s="17">
        <v>0.30827012684434801</v>
      </c>
      <c r="BM313" s="17">
        <v>0.37758430294818202</v>
      </c>
      <c r="BN313" s="17">
        <v>0.40732601842833999</v>
      </c>
      <c r="BO313" s="17">
        <v>0.32087292340026002</v>
      </c>
      <c r="BP313" s="17"/>
      <c r="BQ313" s="17">
        <v>0.36583535055712701</v>
      </c>
      <c r="BR313" s="17">
        <v>0.42657931055487602</v>
      </c>
      <c r="BS313" s="17">
        <v>0.338655138776498</v>
      </c>
      <c r="BT313" s="17">
        <v>0.39011514623365001</v>
      </c>
      <c r="BU313" s="17">
        <v>0.29084438587079597</v>
      </c>
      <c r="BV313" s="17">
        <v>0.282268343704215</v>
      </c>
      <c r="BW313" s="17"/>
      <c r="BX313" s="17">
        <v>0.35814799923711299</v>
      </c>
      <c r="BY313" s="17">
        <v>0.40002230434314601</v>
      </c>
      <c r="BZ313" s="17">
        <v>0.36300552654954399</v>
      </c>
      <c r="CA313" s="17">
        <v>0.395253427634708</v>
      </c>
      <c r="CB313" s="17">
        <v>0.30735098551913298</v>
      </c>
      <c r="CC313" s="17">
        <v>0.258917378792415</v>
      </c>
    </row>
    <row r="314" spans="2:81" x14ac:dyDescent="0.35">
      <c r="B314" t="s">
        <v>208</v>
      </c>
      <c r="C314" s="17">
        <v>0.29042499898535701</v>
      </c>
      <c r="D314" s="17">
        <v>0.27503782108117902</v>
      </c>
      <c r="E314" s="17">
        <v>0.30594133424887499</v>
      </c>
      <c r="F314" s="17"/>
      <c r="G314" s="17">
        <v>0.35833845717513402</v>
      </c>
      <c r="H314" s="17">
        <v>0.34291864097603397</v>
      </c>
      <c r="I314" s="17">
        <v>0.27652653000023403</v>
      </c>
      <c r="J314" s="17">
        <v>0.21799546863792901</v>
      </c>
      <c r="K314" s="17">
        <v>0.253090943173857</v>
      </c>
      <c r="L314" s="17">
        <v>0.29779474075038598</v>
      </c>
      <c r="M314" s="17"/>
      <c r="N314" s="17">
        <v>0.340227574999871</v>
      </c>
      <c r="O314" s="17">
        <v>0.278328936418065</v>
      </c>
      <c r="P314" s="17">
        <v>0.27339430148063898</v>
      </c>
      <c r="Q314" s="17">
        <v>0.26391638188187799</v>
      </c>
      <c r="R314" s="17"/>
      <c r="S314" s="17">
        <v>0.363841441644147</v>
      </c>
      <c r="T314" s="17">
        <v>0.23555310713663799</v>
      </c>
      <c r="U314" s="17">
        <v>0.25195456569003999</v>
      </c>
      <c r="V314" s="17">
        <v>0.26929390895681798</v>
      </c>
      <c r="W314" s="17">
        <v>0.28574996118525098</v>
      </c>
      <c r="X314" s="17">
        <v>0.27674913500665299</v>
      </c>
      <c r="Y314" s="17">
        <v>0.27837788622599202</v>
      </c>
      <c r="Z314" s="17">
        <v>0.241158929717769</v>
      </c>
      <c r="AA314" s="17">
        <v>0.29297551036102598</v>
      </c>
      <c r="AB314" s="17">
        <v>0.38364499660659201</v>
      </c>
      <c r="AC314" s="17">
        <v>0.24506913571352501</v>
      </c>
      <c r="AD314" s="17">
        <v>0.28794450654301401</v>
      </c>
      <c r="AE314" s="17"/>
      <c r="AF314" s="17">
        <v>0.27303041842651199</v>
      </c>
      <c r="AG314" s="17">
        <v>0.38034351393689603</v>
      </c>
      <c r="AH314" s="17">
        <v>0.24835625639963399</v>
      </c>
      <c r="AI314" s="17">
        <v>0.26549106940387301</v>
      </c>
      <c r="AJ314" s="17"/>
      <c r="AK314" s="17">
        <v>0.40980671011561998</v>
      </c>
      <c r="AL314" s="17">
        <v>0.35153849943343801</v>
      </c>
      <c r="AM314" s="17"/>
      <c r="AN314" s="17">
        <v>0.35971094959813898</v>
      </c>
      <c r="AO314" s="17">
        <v>0.29102158213418899</v>
      </c>
      <c r="AP314" s="17">
        <v>0.25935259254750398</v>
      </c>
      <c r="AQ314" s="17">
        <v>0.25578981182731902</v>
      </c>
      <c r="AR314" s="17">
        <v>0.23904379690179101</v>
      </c>
      <c r="AS314" s="17">
        <v>0.247091169138973</v>
      </c>
      <c r="AT314" s="17"/>
      <c r="AU314" s="17">
        <v>0.298440916166613</v>
      </c>
      <c r="AV314" s="17">
        <v>0.279579961299179</v>
      </c>
      <c r="AW314" s="17"/>
      <c r="AX314" s="17">
        <v>0.27656307514449602</v>
      </c>
      <c r="AY314" s="17">
        <v>0.29375145854565299</v>
      </c>
      <c r="AZ314" s="17"/>
      <c r="BA314" s="17">
        <v>0.26941968309134701</v>
      </c>
      <c r="BB314" s="17">
        <v>0.39722888636267101</v>
      </c>
      <c r="BC314" s="17"/>
      <c r="BD314" s="17">
        <v>0.300507578043818</v>
      </c>
      <c r="BE314" s="17"/>
      <c r="BF314" s="17">
        <v>0.27871798123549202</v>
      </c>
      <c r="BG314" s="17"/>
      <c r="BH314" s="17">
        <v>0.378037367808358</v>
      </c>
      <c r="BI314" s="17"/>
      <c r="BJ314" s="17">
        <v>0.24972103841615101</v>
      </c>
      <c r="BK314" s="17"/>
      <c r="BL314" s="17">
        <v>0.21677218644445101</v>
      </c>
      <c r="BM314" s="17">
        <v>0.33059878353287803</v>
      </c>
      <c r="BN314" s="17">
        <v>0.29437540489897501</v>
      </c>
      <c r="BO314" s="17">
        <v>0.291509538708076</v>
      </c>
      <c r="BP314" s="17"/>
      <c r="BQ314" s="17">
        <v>0.31771650214177599</v>
      </c>
      <c r="BR314" s="17">
        <v>0.281468052417301</v>
      </c>
      <c r="BS314" s="17">
        <v>0.25798311672038399</v>
      </c>
      <c r="BT314" s="17">
        <v>0.30283162005443098</v>
      </c>
      <c r="BU314" s="17">
        <v>0.23347355711234599</v>
      </c>
      <c r="BV314" s="17">
        <v>0.27414706186465099</v>
      </c>
      <c r="BW314" s="17"/>
      <c r="BX314" s="17">
        <v>0.36157114910948102</v>
      </c>
      <c r="BY314" s="17">
        <v>0.29152957907425098</v>
      </c>
      <c r="BZ314" s="17">
        <v>0.27176718602253203</v>
      </c>
      <c r="CA314" s="17">
        <v>0.30181439490597101</v>
      </c>
      <c r="CB314" s="17">
        <v>0.23091931214683001</v>
      </c>
      <c r="CC314" s="17">
        <v>0.23711617575013799</v>
      </c>
    </row>
    <row r="315" spans="2:81" x14ac:dyDescent="0.35">
      <c r="B315" t="s">
        <v>209</v>
      </c>
      <c r="C315" s="17">
        <v>0.284468002441019</v>
      </c>
      <c r="D315" s="17">
        <v>0.25161555713471001</v>
      </c>
      <c r="E315" s="17">
        <v>0.31534948388345302</v>
      </c>
      <c r="F315" s="17"/>
      <c r="G315" s="17">
        <v>0.31088199127487598</v>
      </c>
      <c r="H315" s="17">
        <v>0.27887840797871399</v>
      </c>
      <c r="I315" s="17">
        <v>0.27374006949290403</v>
      </c>
      <c r="J315" s="17">
        <v>0.27411044681185198</v>
      </c>
      <c r="K315" s="17">
        <v>0.26697825915199502</v>
      </c>
      <c r="L315" s="17">
        <v>0.30036214104546</v>
      </c>
      <c r="M315" s="17"/>
      <c r="N315" s="17">
        <v>0.27666855015216801</v>
      </c>
      <c r="O315" s="17">
        <v>0.28064488171484497</v>
      </c>
      <c r="P315" s="17">
        <v>0.272161799319381</v>
      </c>
      <c r="Q315" s="17">
        <v>0.30938553467458402</v>
      </c>
      <c r="R315" s="17"/>
      <c r="S315" s="17">
        <v>0.28842049512069301</v>
      </c>
      <c r="T315" s="17">
        <v>0.30750159991383103</v>
      </c>
      <c r="U315" s="17">
        <v>0.31418344849270502</v>
      </c>
      <c r="V315" s="17">
        <v>0.31788120774067902</v>
      </c>
      <c r="W315" s="17">
        <v>0.28222303220409101</v>
      </c>
      <c r="X315" s="17">
        <v>0.26947877771657602</v>
      </c>
      <c r="Y315" s="17">
        <v>0.25146890202606598</v>
      </c>
      <c r="Z315" s="17">
        <v>0.29071140583143201</v>
      </c>
      <c r="AA315" s="17">
        <v>0.28150086322194701</v>
      </c>
      <c r="AB315" s="17">
        <v>0.23739857477177001</v>
      </c>
      <c r="AC315" s="17">
        <v>0.26357911946873003</v>
      </c>
      <c r="AD315" s="17">
        <v>0.30350806246340301</v>
      </c>
      <c r="AE315" s="17"/>
      <c r="AF315" s="17">
        <v>0.28869343473820902</v>
      </c>
      <c r="AG315" s="17">
        <v>0.25018584039956898</v>
      </c>
      <c r="AH315" s="17">
        <v>0.27744125014443399</v>
      </c>
      <c r="AI315" s="17">
        <v>0.30174790706023102</v>
      </c>
      <c r="AJ315" s="17"/>
      <c r="AK315" s="17">
        <v>0.27540723633167602</v>
      </c>
      <c r="AL315" s="17">
        <v>0.27521296744979001</v>
      </c>
      <c r="AM315" s="17"/>
      <c r="AN315" s="17">
        <v>0.26667547931533597</v>
      </c>
      <c r="AO315" s="17">
        <v>0.27536885431657399</v>
      </c>
      <c r="AP315" s="17">
        <v>0.30576542473115098</v>
      </c>
      <c r="AQ315" s="17">
        <v>0.29265205033685499</v>
      </c>
      <c r="AR315" s="17">
        <v>0.30301863122005701</v>
      </c>
      <c r="AS315" s="17">
        <v>0.301738832376299</v>
      </c>
      <c r="AT315" s="17"/>
      <c r="AU315" s="17">
        <v>0.28274398233321901</v>
      </c>
      <c r="AV315" s="17">
        <v>0.28776007581715701</v>
      </c>
      <c r="AW315" s="17"/>
      <c r="AX315" s="17">
        <v>0.27596057373812899</v>
      </c>
      <c r="AY315" s="17">
        <v>0.28650953851257399</v>
      </c>
      <c r="AZ315" s="17"/>
      <c r="BA315" s="17">
        <v>0.28654509263983602</v>
      </c>
      <c r="BB315" s="17">
        <v>0.275725129163441</v>
      </c>
      <c r="BC315" s="17"/>
      <c r="BD315" s="17">
        <v>0.29436621180654499</v>
      </c>
      <c r="BE315" s="17"/>
      <c r="BF315" s="17">
        <v>0.30551904107172501</v>
      </c>
      <c r="BG315" s="17"/>
      <c r="BH315" s="17">
        <v>0.29464234161432501</v>
      </c>
      <c r="BI315" s="17"/>
      <c r="BJ315" s="17">
        <v>0.29510837721682198</v>
      </c>
      <c r="BK315" s="17"/>
      <c r="BL315" s="17">
        <v>0.163517475341455</v>
      </c>
      <c r="BM315" s="17">
        <v>0.33435164338668899</v>
      </c>
      <c r="BN315" s="17">
        <v>0.27972393145956198</v>
      </c>
      <c r="BO315" s="17">
        <v>0.31424725748697702</v>
      </c>
      <c r="BP315" s="17"/>
      <c r="BQ315" s="17">
        <v>0.291205554195206</v>
      </c>
      <c r="BR315" s="17">
        <v>0.305949660042377</v>
      </c>
      <c r="BS315" s="17">
        <v>0.25462079510594798</v>
      </c>
      <c r="BT315" s="17">
        <v>0.31353471350419698</v>
      </c>
      <c r="BU315" s="17">
        <v>0.28700005429567499</v>
      </c>
      <c r="BV315" s="17">
        <v>0.24592415794988601</v>
      </c>
      <c r="BW315" s="17"/>
      <c r="BX315" s="17">
        <v>0.28650608300990199</v>
      </c>
      <c r="BY315" s="17">
        <v>0.304436890778501</v>
      </c>
      <c r="BZ315" s="17">
        <v>0.27674011427615303</v>
      </c>
      <c r="CA315" s="17">
        <v>0.342055003813168</v>
      </c>
      <c r="CB315" s="17">
        <v>0.262606309247715</v>
      </c>
      <c r="CC315" s="17">
        <v>0.21867299908113599</v>
      </c>
    </row>
    <row r="316" spans="2:81" x14ac:dyDescent="0.35">
      <c r="B316" t="s">
        <v>210</v>
      </c>
      <c r="C316" s="17">
        <v>0.280375797043667</v>
      </c>
      <c r="D316" s="17">
        <v>0.30688131545804798</v>
      </c>
      <c r="E316" s="17">
        <v>0.25435993113206401</v>
      </c>
      <c r="F316" s="17"/>
      <c r="G316" s="17">
        <v>0.24946215196409299</v>
      </c>
      <c r="H316" s="17">
        <v>0.25421250177103399</v>
      </c>
      <c r="I316" s="17">
        <v>0.26283293815973802</v>
      </c>
      <c r="J316" s="17">
        <v>0.34757255803297199</v>
      </c>
      <c r="K316" s="17">
        <v>0.33175811781158099</v>
      </c>
      <c r="L316" s="17">
        <v>0.24745471256364701</v>
      </c>
      <c r="M316" s="17"/>
      <c r="N316" s="17">
        <v>0.25480937544853199</v>
      </c>
      <c r="O316" s="17">
        <v>0.30836960111508599</v>
      </c>
      <c r="P316" s="17">
        <v>0.28217174842602699</v>
      </c>
      <c r="Q316" s="17">
        <v>0.27636127593812199</v>
      </c>
      <c r="R316" s="17"/>
      <c r="S316" s="17">
        <v>0.232274422519059</v>
      </c>
      <c r="T316" s="17">
        <v>0.29724477525527598</v>
      </c>
      <c r="U316" s="17">
        <v>0.29318813529829302</v>
      </c>
      <c r="V316" s="17">
        <v>0.27203312103782201</v>
      </c>
      <c r="W316" s="17">
        <v>0.24989552703883</v>
      </c>
      <c r="X316" s="17">
        <v>0.30153019381137902</v>
      </c>
      <c r="Y316" s="17">
        <v>0.30100953775418399</v>
      </c>
      <c r="Z316" s="17">
        <v>0.30638976906226101</v>
      </c>
      <c r="AA316" s="17">
        <v>0.27652514958185898</v>
      </c>
      <c r="AB316" s="17">
        <v>0.27455667870776801</v>
      </c>
      <c r="AC316" s="17">
        <v>0.32000913536081599</v>
      </c>
      <c r="AD316" s="17">
        <v>0.30606157285576902</v>
      </c>
      <c r="AE316" s="17"/>
      <c r="AF316" s="17">
        <v>0.28987975171235802</v>
      </c>
      <c r="AG316" s="17">
        <v>0.25825102454835303</v>
      </c>
      <c r="AH316" s="17">
        <v>0.30732058659845601</v>
      </c>
      <c r="AI316" s="17">
        <v>0.316673807523835</v>
      </c>
      <c r="AJ316" s="17"/>
      <c r="AK316" s="17">
        <v>0.173562722145854</v>
      </c>
      <c r="AL316" s="17">
        <v>0.21931062812412599</v>
      </c>
      <c r="AM316" s="17"/>
      <c r="AN316" s="17">
        <v>0.252474177858247</v>
      </c>
      <c r="AO316" s="17">
        <v>0.27944927608328901</v>
      </c>
      <c r="AP316" s="17">
        <v>0.32638835274979699</v>
      </c>
      <c r="AQ316" s="17">
        <v>0.29132537535970099</v>
      </c>
      <c r="AR316" s="17">
        <v>0.28162676821821903</v>
      </c>
      <c r="AS316" s="17">
        <v>0.27007587102434299</v>
      </c>
      <c r="AT316" s="17"/>
      <c r="AU316" s="17">
        <v>0.27063689510719602</v>
      </c>
      <c r="AV316" s="17">
        <v>0.296386875906261</v>
      </c>
      <c r="AW316" s="17"/>
      <c r="AX316" s="17">
        <v>0.30026819579101099</v>
      </c>
      <c r="AY316" s="17">
        <v>0.27560219846168099</v>
      </c>
      <c r="AZ316" s="17"/>
      <c r="BA316" s="17">
        <v>0.30490402343515799</v>
      </c>
      <c r="BB316" s="17">
        <v>0.15471671357300201</v>
      </c>
      <c r="BC316" s="17"/>
      <c r="BD316" s="17">
        <v>0.26559599709033699</v>
      </c>
      <c r="BE316" s="17"/>
      <c r="BF316" s="17">
        <v>0.27373972747596498</v>
      </c>
      <c r="BG316" s="17"/>
      <c r="BH316" s="17">
        <v>0.279065910895335</v>
      </c>
      <c r="BI316" s="17"/>
      <c r="BJ316" s="17">
        <v>0.298832616645131</v>
      </c>
      <c r="BK316" s="17"/>
      <c r="BL316" s="17">
        <v>0.28323197545978601</v>
      </c>
      <c r="BM316" s="17">
        <v>0.26304727814687501</v>
      </c>
      <c r="BN316" s="17">
        <v>0.23456301943379099</v>
      </c>
      <c r="BO316" s="17">
        <v>0.34439761280079101</v>
      </c>
      <c r="BP316" s="17"/>
      <c r="BQ316" s="17">
        <v>0.29336904541084602</v>
      </c>
      <c r="BR316" s="17">
        <v>0.23793711977752799</v>
      </c>
      <c r="BS316" s="17">
        <v>0.25959358692826801</v>
      </c>
      <c r="BT316" s="17">
        <v>0.33768264209858601</v>
      </c>
      <c r="BU316" s="17">
        <v>0.37063676003683099</v>
      </c>
      <c r="BV316" s="17">
        <v>0.23638024731076199</v>
      </c>
      <c r="BW316" s="17"/>
      <c r="BX316" s="17">
        <v>0.28576090602492699</v>
      </c>
      <c r="BY316" s="17">
        <v>0.24975457585566599</v>
      </c>
      <c r="BZ316" s="17">
        <v>0.26340096984725297</v>
      </c>
      <c r="CA316" s="17">
        <v>0.28447542328268699</v>
      </c>
      <c r="CB316" s="17">
        <v>0.38846379226765898</v>
      </c>
      <c r="CC316" s="17">
        <v>0.23605268482102401</v>
      </c>
    </row>
    <row r="317" spans="2:81" x14ac:dyDescent="0.35">
      <c r="B317" t="s">
        <v>211</v>
      </c>
      <c r="C317" s="17">
        <v>0.248323512554564</v>
      </c>
      <c r="D317" s="17">
        <v>0.23349323968127</v>
      </c>
      <c r="E317" s="17">
        <v>0.263055693814019</v>
      </c>
      <c r="F317" s="17"/>
      <c r="G317" s="17">
        <v>0.19218473694118399</v>
      </c>
      <c r="H317" s="17">
        <v>0.21799364966807699</v>
      </c>
      <c r="I317" s="17">
        <v>0.23678479903456101</v>
      </c>
      <c r="J317" s="17">
        <v>0.28562714349238699</v>
      </c>
      <c r="K317" s="17">
        <v>0.284720829030773</v>
      </c>
      <c r="L317" s="17">
        <v>0.26495061209822401</v>
      </c>
      <c r="M317" s="17"/>
      <c r="N317" s="17">
        <v>0.271175780679699</v>
      </c>
      <c r="O317" s="17">
        <v>0.265237246662897</v>
      </c>
      <c r="P317" s="17">
        <v>0.21960908713583899</v>
      </c>
      <c r="Q317" s="17">
        <v>0.232417064390427</v>
      </c>
      <c r="R317" s="17"/>
      <c r="S317" s="17">
        <v>0.241843722188714</v>
      </c>
      <c r="T317" s="17">
        <v>0.29120539732984801</v>
      </c>
      <c r="U317" s="17">
        <v>0.26986832943057698</v>
      </c>
      <c r="V317" s="17">
        <v>0.212789295442672</v>
      </c>
      <c r="W317" s="17">
        <v>0.23518933305453299</v>
      </c>
      <c r="X317" s="17">
        <v>0.239587163862307</v>
      </c>
      <c r="Y317" s="17">
        <v>0.228882368932217</v>
      </c>
      <c r="Z317" s="17">
        <v>0.262235156498278</v>
      </c>
      <c r="AA317" s="17">
        <v>0.21777489175203299</v>
      </c>
      <c r="AB317" s="17">
        <v>0.25469855965872501</v>
      </c>
      <c r="AC317" s="17">
        <v>0.25975397542494799</v>
      </c>
      <c r="AD317" s="17">
        <v>0.30588462519734599</v>
      </c>
      <c r="AE317" s="17"/>
      <c r="AF317" s="17">
        <v>0.24598982905529801</v>
      </c>
      <c r="AG317" s="17">
        <v>0.23227505109334701</v>
      </c>
      <c r="AH317" s="17">
        <v>0.250665699852683</v>
      </c>
      <c r="AI317" s="17">
        <v>0.28390534741935403</v>
      </c>
      <c r="AJ317" s="17"/>
      <c r="AK317" s="17">
        <v>0.27481663134829998</v>
      </c>
      <c r="AL317" s="17">
        <v>0.23252362462173801</v>
      </c>
      <c r="AM317" s="17"/>
      <c r="AN317" s="17">
        <v>0.207411708859602</v>
      </c>
      <c r="AO317" s="17">
        <v>0.26023007609943899</v>
      </c>
      <c r="AP317" s="17">
        <v>0.25165327658655101</v>
      </c>
      <c r="AQ317" s="17">
        <v>0.25048041428337597</v>
      </c>
      <c r="AR317" s="17">
        <v>0.30093755430242503</v>
      </c>
      <c r="AS317" s="17">
        <v>0.26265055601749898</v>
      </c>
      <c r="AT317" s="17"/>
      <c r="AU317" s="17">
        <v>0.24223135896592299</v>
      </c>
      <c r="AV317" s="17">
        <v>0.25846156212555899</v>
      </c>
      <c r="AW317" s="17"/>
      <c r="AX317" s="17">
        <v>0.26769837542705099</v>
      </c>
      <c r="AY317" s="17">
        <v>0.24367410756781599</v>
      </c>
      <c r="AZ317" s="17"/>
      <c r="BA317" s="17">
        <v>0.26188019263930301</v>
      </c>
      <c r="BB317" s="17">
        <v>0.17543189182546101</v>
      </c>
      <c r="BC317" s="17"/>
      <c r="BD317" s="17">
        <v>0.24673027831970401</v>
      </c>
      <c r="BE317" s="17"/>
      <c r="BF317" s="17">
        <v>0.23119473933293899</v>
      </c>
      <c r="BG317" s="17"/>
      <c r="BH317" s="17">
        <v>0.224242734059659</v>
      </c>
      <c r="BI317" s="17"/>
      <c r="BJ317" s="17">
        <v>0.27001833483349402</v>
      </c>
      <c r="BK317" s="17"/>
      <c r="BL317" s="17">
        <v>0.25673709462359301</v>
      </c>
      <c r="BM317" s="17">
        <v>0.195252978209631</v>
      </c>
      <c r="BN317" s="17">
        <v>0.252934506216692</v>
      </c>
      <c r="BO317" s="17">
        <v>0.29145230449103599</v>
      </c>
      <c r="BP317" s="17"/>
      <c r="BQ317" s="17">
        <v>0.24926118866792299</v>
      </c>
      <c r="BR317" s="17">
        <v>0.23554910234174101</v>
      </c>
      <c r="BS317" s="17">
        <v>0.22115593128928901</v>
      </c>
      <c r="BT317" s="17">
        <v>0.30125806624833801</v>
      </c>
      <c r="BU317" s="17">
        <v>0.33554794325644199</v>
      </c>
      <c r="BV317" s="17">
        <v>0.20083532712581101</v>
      </c>
      <c r="BW317" s="17"/>
      <c r="BX317" s="17">
        <v>0.23563972892718499</v>
      </c>
      <c r="BY317" s="17">
        <v>0.217467024492591</v>
      </c>
      <c r="BZ317" s="17">
        <v>0.23300114702632799</v>
      </c>
      <c r="CA317" s="17">
        <v>0.29748081029150703</v>
      </c>
      <c r="CB317" s="17">
        <v>0.30163404091389101</v>
      </c>
      <c r="CC317" s="17">
        <v>0.177900370110885</v>
      </c>
    </row>
    <row r="318" spans="2:81" x14ac:dyDescent="0.35">
      <c r="B318" t="s">
        <v>212</v>
      </c>
      <c r="C318" s="17">
        <v>0.24199877117198901</v>
      </c>
      <c r="D318" s="17">
        <v>0.28585244538607102</v>
      </c>
      <c r="E318" s="17">
        <v>0.199903760788258</v>
      </c>
      <c r="F318" s="17"/>
      <c r="G318" s="17">
        <v>0.26588198135090801</v>
      </c>
      <c r="H318" s="17">
        <v>0.26885975591036698</v>
      </c>
      <c r="I318" s="17">
        <v>0.25930450899608398</v>
      </c>
      <c r="J318" s="17">
        <v>0.248039824501645</v>
      </c>
      <c r="K318" s="17">
        <v>0.24438285768040099</v>
      </c>
      <c r="L318" s="17">
        <v>0.18370972530815599</v>
      </c>
      <c r="M318" s="17"/>
      <c r="N318" s="17">
        <v>0.27603475464273702</v>
      </c>
      <c r="O318" s="17">
        <v>0.224842146941749</v>
      </c>
      <c r="P318" s="17">
        <v>0.239117885875748</v>
      </c>
      <c r="Q318" s="17">
        <v>0.225530206673689</v>
      </c>
      <c r="R318" s="17"/>
      <c r="S318" s="17">
        <v>0.246790613092707</v>
      </c>
      <c r="T318" s="17">
        <v>0.185797566296969</v>
      </c>
      <c r="U318" s="17">
        <v>0.240848035866296</v>
      </c>
      <c r="V318" s="17">
        <v>0.225989078332375</v>
      </c>
      <c r="W318" s="17">
        <v>0.24431530649944899</v>
      </c>
      <c r="X318" s="17">
        <v>0.24427797970207901</v>
      </c>
      <c r="Y318" s="17">
        <v>0.25983259944909198</v>
      </c>
      <c r="Z318" s="17">
        <v>0.24897948157421701</v>
      </c>
      <c r="AA318" s="17">
        <v>0.268642077109913</v>
      </c>
      <c r="AB318" s="17">
        <v>0.22580787566122401</v>
      </c>
      <c r="AC318" s="17">
        <v>0.26908419243147902</v>
      </c>
      <c r="AD318" s="17">
        <v>0.35090062734724098</v>
      </c>
      <c r="AE318" s="17"/>
      <c r="AF318" s="17">
        <v>0.23654289555386801</v>
      </c>
      <c r="AG318" s="17">
        <v>0.23342448687182701</v>
      </c>
      <c r="AH318" s="17">
        <v>0.28071282143076698</v>
      </c>
      <c r="AI318" s="17">
        <v>0.34724501319901102</v>
      </c>
      <c r="AJ318" s="17"/>
      <c r="AK318" s="17">
        <v>0.24230799788694399</v>
      </c>
      <c r="AL318" s="17">
        <v>0.234527725609675</v>
      </c>
      <c r="AM318" s="17"/>
      <c r="AN318" s="17">
        <v>0.285864487680698</v>
      </c>
      <c r="AO318" s="17">
        <v>0.22834999362400299</v>
      </c>
      <c r="AP318" s="17">
        <v>0.23214297624634</v>
      </c>
      <c r="AQ318" s="17">
        <v>0.20590131844895601</v>
      </c>
      <c r="AR318" s="17">
        <v>0.24382157256008899</v>
      </c>
      <c r="AS318" s="17">
        <v>0.240751744130455</v>
      </c>
      <c r="AT318" s="17"/>
      <c r="AU318" s="17">
        <v>0.255301216547623</v>
      </c>
      <c r="AV318" s="17">
        <v>0.224537904658548</v>
      </c>
      <c r="AW318" s="17"/>
      <c r="AX318" s="17">
        <v>0.18667032538839001</v>
      </c>
      <c r="AY318" s="17">
        <v>0.25527599297367398</v>
      </c>
      <c r="AZ318" s="17"/>
      <c r="BA318" s="17">
        <v>0.231102571623272</v>
      </c>
      <c r="BB318" s="17">
        <v>0.303241260821564</v>
      </c>
      <c r="BC318" s="17"/>
      <c r="BD318" s="17">
        <v>0.25362732431985202</v>
      </c>
      <c r="BE318" s="17"/>
      <c r="BF318" s="17">
        <v>0.26252519894555398</v>
      </c>
      <c r="BG318" s="17"/>
      <c r="BH318" s="17">
        <v>0.24305161716865201</v>
      </c>
      <c r="BI318" s="17"/>
      <c r="BJ318" s="17">
        <v>0.28834573748752301</v>
      </c>
      <c r="BK318" s="17"/>
      <c r="BL318" s="17">
        <v>0.13564950459483599</v>
      </c>
      <c r="BM318" s="17">
        <v>0.34357890604492197</v>
      </c>
      <c r="BN318" s="17">
        <v>0.20246649001441699</v>
      </c>
      <c r="BO318" s="17">
        <v>0.247690277289903</v>
      </c>
      <c r="BP318" s="17"/>
      <c r="BQ318" s="17">
        <v>0.26530360372681999</v>
      </c>
      <c r="BR318" s="17">
        <v>0.26147373385396999</v>
      </c>
      <c r="BS318" s="17">
        <v>0.214957257602438</v>
      </c>
      <c r="BT318" s="17">
        <v>0.20389837882588899</v>
      </c>
      <c r="BU318" s="17">
        <v>0.20315761035034</v>
      </c>
      <c r="BV318" s="17">
        <v>0.22200523461759</v>
      </c>
      <c r="BW318" s="17"/>
      <c r="BX318" s="17">
        <v>0.27704924460191599</v>
      </c>
      <c r="BY318" s="17">
        <v>0.29268222519788101</v>
      </c>
      <c r="BZ318" s="17">
        <v>0.232364703719949</v>
      </c>
      <c r="CA318" s="17">
        <v>0.20801305636863701</v>
      </c>
      <c r="CB318" s="17">
        <v>0.18817271418415901</v>
      </c>
      <c r="CC318" s="17">
        <v>0.218715778504039</v>
      </c>
    </row>
    <row r="319" spans="2:81" x14ac:dyDescent="0.35">
      <c r="B319" t="s">
        <v>213</v>
      </c>
      <c r="C319" s="17">
        <v>0.15622369425514099</v>
      </c>
      <c r="D319" s="17">
        <v>0.162426228168983</v>
      </c>
      <c r="E319" s="17">
        <v>0.148927978303598</v>
      </c>
      <c r="F319" s="17"/>
      <c r="G319" s="17">
        <v>0.20406940477806701</v>
      </c>
      <c r="H319" s="17">
        <v>0.211010592519982</v>
      </c>
      <c r="I319" s="17">
        <v>0.200673829379624</v>
      </c>
      <c r="J319" s="17">
        <v>0.148411547974165</v>
      </c>
      <c r="K319" s="17">
        <v>0.11823436319103001</v>
      </c>
      <c r="L319" s="17">
        <v>7.5543308718962296E-2</v>
      </c>
      <c r="M319" s="17"/>
      <c r="N319" s="17">
        <v>0.14348176417200201</v>
      </c>
      <c r="O319" s="17">
        <v>0.17689142540623401</v>
      </c>
      <c r="P319" s="17">
        <v>0.139905339847995</v>
      </c>
      <c r="Q319" s="17">
        <v>0.164354398992829</v>
      </c>
      <c r="R319" s="17"/>
      <c r="S319" s="17">
        <v>0.18082155292317101</v>
      </c>
      <c r="T319" s="17">
        <v>0.14153685302548999</v>
      </c>
      <c r="U319" s="17">
        <v>0.14808796580482</v>
      </c>
      <c r="V319" s="17">
        <v>0.160050447093324</v>
      </c>
      <c r="W319" s="17">
        <v>0.14273236544908599</v>
      </c>
      <c r="X319" s="17">
        <v>0.17225552779646</v>
      </c>
      <c r="Y319" s="17">
        <v>0.15909385902065101</v>
      </c>
      <c r="Z319" s="17">
        <v>0.14109528300469601</v>
      </c>
      <c r="AA319" s="17">
        <v>0.15318616273011901</v>
      </c>
      <c r="AB319" s="17">
        <v>0.14652883778144299</v>
      </c>
      <c r="AC319" s="17">
        <v>0.111802543747493</v>
      </c>
      <c r="AD319" s="17">
        <v>0.225458990579472</v>
      </c>
      <c r="AE319" s="17"/>
      <c r="AF319" s="17">
        <v>0.15771514342366999</v>
      </c>
      <c r="AG319" s="17">
        <v>0.15369411059452401</v>
      </c>
      <c r="AH319" s="17">
        <v>0.13806343199944299</v>
      </c>
      <c r="AI319" s="17">
        <v>0.24653590162013</v>
      </c>
      <c r="AJ319" s="17"/>
      <c r="AK319" s="17">
        <v>0.118032539530809</v>
      </c>
      <c r="AL319" s="17">
        <v>0.15516306443739</v>
      </c>
      <c r="AM319" s="17"/>
      <c r="AN319" s="17">
        <v>0.17508595479023101</v>
      </c>
      <c r="AO319" s="17">
        <v>0.17271608347884801</v>
      </c>
      <c r="AP319" s="17">
        <v>0.17576365935284799</v>
      </c>
      <c r="AQ319" s="17">
        <v>0.11789697927473999</v>
      </c>
      <c r="AR319" s="17">
        <v>0.117086431698483</v>
      </c>
      <c r="AS319" s="17">
        <v>0.148972900288877</v>
      </c>
      <c r="AT319" s="17"/>
      <c r="AU319" s="17">
        <v>0.12868454797221399</v>
      </c>
      <c r="AV319" s="17">
        <v>0.194609694768695</v>
      </c>
      <c r="AW319" s="17"/>
      <c r="AX319" s="17">
        <v>0.16831736401707201</v>
      </c>
      <c r="AY319" s="17">
        <v>0.15332156437328001</v>
      </c>
      <c r="AZ319" s="17"/>
      <c r="BA319" s="17">
        <v>0.154482722353179</v>
      </c>
      <c r="BB319" s="17">
        <v>0.16774260479219399</v>
      </c>
      <c r="BC319" s="17"/>
      <c r="BD319" s="17">
        <v>0.152437378073256</v>
      </c>
      <c r="BE319" s="17"/>
      <c r="BF319" s="17">
        <v>0.14885911583354999</v>
      </c>
      <c r="BG319" s="17"/>
      <c r="BH319" s="17">
        <v>0.167774417317652</v>
      </c>
      <c r="BI319" s="17"/>
      <c r="BJ319" s="17">
        <v>0.15172912698613</v>
      </c>
      <c r="BK319" s="17"/>
      <c r="BL319" s="17">
        <v>0.16289414631532101</v>
      </c>
      <c r="BM319" s="17">
        <v>0.16634044369835899</v>
      </c>
      <c r="BN319" s="17">
        <v>0.130945457554621</v>
      </c>
      <c r="BO319" s="17">
        <v>0.168672318531325</v>
      </c>
      <c r="BP319" s="17"/>
      <c r="BQ319" s="17">
        <v>0.176912574887711</v>
      </c>
      <c r="BR319" s="17">
        <v>9.4844706737713794E-2</v>
      </c>
      <c r="BS319" s="17">
        <v>0.13878141179919501</v>
      </c>
      <c r="BT319" s="17">
        <v>0.17699502333299</v>
      </c>
      <c r="BU319" s="17">
        <v>0.219727139520111</v>
      </c>
      <c r="BV319" s="17">
        <v>0.156682451451332</v>
      </c>
      <c r="BW319" s="17"/>
      <c r="BX319" s="17">
        <v>0.177477444278519</v>
      </c>
      <c r="BY319" s="17">
        <v>0.109209787940348</v>
      </c>
      <c r="BZ319" s="17">
        <v>0.115935524352434</v>
      </c>
      <c r="CA319" s="17">
        <v>0.16487252640290101</v>
      </c>
      <c r="CB319" s="17">
        <v>0.24344759537520899</v>
      </c>
      <c r="CC319" s="17">
        <v>0.185362811589038</v>
      </c>
    </row>
    <row r="320" spans="2:81" x14ac:dyDescent="0.35">
      <c r="B320" t="s">
        <v>214</v>
      </c>
      <c r="C320" s="17">
        <v>8.9099415807024199E-2</v>
      </c>
      <c r="D320" s="17">
        <v>8.7851745998261399E-2</v>
      </c>
      <c r="E320" s="17">
        <v>8.9328002670464396E-2</v>
      </c>
      <c r="F320" s="17"/>
      <c r="G320" s="17">
        <v>9.7482821188127899E-2</v>
      </c>
      <c r="H320" s="17">
        <v>0.119502284704827</v>
      </c>
      <c r="I320" s="17">
        <v>0.100261531589748</v>
      </c>
      <c r="J320" s="17">
        <v>9.2856946156884099E-2</v>
      </c>
      <c r="K320" s="17">
        <v>7.5460415964410402E-2</v>
      </c>
      <c r="L320" s="17">
        <v>5.5814685593398597E-2</v>
      </c>
      <c r="M320" s="17"/>
      <c r="N320" s="17">
        <v>8.7524601754444098E-2</v>
      </c>
      <c r="O320" s="17">
        <v>9.2457915046147393E-2</v>
      </c>
      <c r="P320" s="17">
        <v>9.7690483810579806E-2</v>
      </c>
      <c r="Q320" s="17">
        <v>7.8861819724275597E-2</v>
      </c>
      <c r="R320" s="17"/>
      <c r="S320" s="17">
        <v>0.114692014028829</v>
      </c>
      <c r="T320" s="17">
        <v>9.5603554312911898E-2</v>
      </c>
      <c r="U320" s="17">
        <v>8.7118902554347705E-2</v>
      </c>
      <c r="V320" s="17">
        <v>7.4684585465856504E-2</v>
      </c>
      <c r="W320" s="17">
        <v>0.110748979850594</v>
      </c>
      <c r="X320" s="17">
        <v>8.2874059808880698E-2</v>
      </c>
      <c r="Y320" s="17">
        <v>7.45033660109653E-2</v>
      </c>
      <c r="Z320" s="17">
        <v>9.6533434265038506E-2</v>
      </c>
      <c r="AA320" s="17">
        <v>7.8606064092362204E-2</v>
      </c>
      <c r="AB320" s="17">
        <v>7.1848593714099906E-2</v>
      </c>
      <c r="AC320" s="17">
        <v>7.6097274688790198E-2</v>
      </c>
      <c r="AD320" s="17">
        <v>9.9090210602499798E-2</v>
      </c>
      <c r="AE320" s="17"/>
      <c r="AF320" s="17">
        <v>9.3512926604703103E-2</v>
      </c>
      <c r="AG320" s="17">
        <v>5.2063700954130002E-2</v>
      </c>
      <c r="AH320" s="17">
        <v>7.3785432159270803E-2</v>
      </c>
      <c r="AI320" s="17">
        <v>9.0387422610931994E-2</v>
      </c>
      <c r="AJ320" s="17"/>
      <c r="AK320" s="17">
        <v>9.2722494046322296E-2</v>
      </c>
      <c r="AL320" s="17">
        <v>9.1973806134053204E-2</v>
      </c>
      <c r="AM320" s="17"/>
      <c r="AN320" s="17">
        <v>0.10798844370418</v>
      </c>
      <c r="AO320" s="17">
        <v>8.3434563382841595E-2</v>
      </c>
      <c r="AP320" s="17">
        <v>9.9061761125168304E-2</v>
      </c>
      <c r="AQ320" s="17">
        <v>8.1474235404176601E-2</v>
      </c>
      <c r="AR320" s="17">
        <v>6.6524695149831795E-2</v>
      </c>
      <c r="AS320" s="17">
        <v>7.5858672731683299E-2</v>
      </c>
      <c r="AT320" s="17"/>
      <c r="AU320" s="17">
        <v>8.30586492344286E-2</v>
      </c>
      <c r="AV320" s="17">
        <v>9.71623244903453E-2</v>
      </c>
      <c r="AW320" s="17"/>
      <c r="AX320" s="17">
        <v>9.5458535677917206E-2</v>
      </c>
      <c r="AY320" s="17">
        <v>8.7573411528509296E-2</v>
      </c>
      <c r="AZ320" s="17"/>
      <c r="BA320" s="17">
        <v>8.7856075837359104E-2</v>
      </c>
      <c r="BB320" s="17">
        <v>9.7926200012286496E-2</v>
      </c>
      <c r="BC320" s="17"/>
      <c r="BD320" s="17">
        <v>8.5428005087399797E-2</v>
      </c>
      <c r="BE320" s="17"/>
      <c r="BF320" s="17">
        <v>8.6687178605439702E-2</v>
      </c>
      <c r="BG320" s="17"/>
      <c r="BH320" s="17">
        <v>5.0896499138478803E-2</v>
      </c>
      <c r="BI320" s="17"/>
      <c r="BJ320" s="17">
        <v>7.4916159714686598E-2</v>
      </c>
      <c r="BK320" s="17"/>
      <c r="BL320" s="17">
        <v>8.8362205141606295E-2</v>
      </c>
      <c r="BM320" s="17">
        <v>9.7227883069044604E-2</v>
      </c>
      <c r="BN320" s="17">
        <v>7.2856490672661298E-2</v>
      </c>
      <c r="BO320" s="17">
        <v>9.85721847170241E-2</v>
      </c>
      <c r="BP320" s="17"/>
      <c r="BQ320" s="17">
        <v>0.103946459258259</v>
      </c>
      <c r="BR320" s="17">
        <v>6.8130661540415804E-2</v>
      </c>
      <c r="BS320" s="17">
        <v>6.0343921720382901E-2</v>
      </c>
      <c r="BT320" s="17">
        <v>9.4198748467052507E-2</v>
      </c>
      <c r="BU320" s="17">
        <v>0.14023042468569999</v>
      </c>
      <c r="BV320" s="17">
        <v>8.76593237466817E-2</v>
      </c>
      <c r="BW320" s="17"/>
      <c r="BX320" s="17">
        <v>0.10773273973679701</v>
      </c>
      <c r="BY320" s="17">
        <v>9.0320175804602401E-2</v>
      </c>
      <c r="BZ320" s="17">
        <v>6.0701748885237002E-2</v>
      </c>
      <c r="CA320" s="17">
        <v>9.4173174637654497E-2</v>
      </c>
      <c r="CB320" s="17">
        <v>0.15992198823461901</v>
      </c>
      <c r="CC320" s="17">
        <v>7.3760825510595707E-2</v>
      </c>
    </row>
    <row r="321" spans="2:81" x14ac:dyDescent="0.35">
      <c r="B321" t="s">
        <v>215</v>
      </c>
      <c r="C321" s="17">
        <v>8.8818375356021398E-2</v>
      </c>
      <c r="D321" s="17">
        <v>0.115179628393978</v>
      </c>
      <c r="E321" s="17">
        <v>6.3524918169474601E-2</v>
      </c>
      <c r="F321" s="17"/>
      <c r="G321" s="17">
        <v>0.144197938812891</v>
      </c>
      <c r="H321" s="17">
        <v>0.15789863306188001</v>
      </c>
      <c r="I321" s="17">
        <v>9.5570653190612698E-2</v>
      </c>
      <c r="J321" s="17">
        <v>5.7416023081230699E-2</v>
      </c>
      <c r="K321" s="17">
        <v>4.0844549741089399E-2</v>
      </c>
      <c r="L321" s="17">
        <v>4.8040690864729299E-2</v>
      </c>
      <c r="M321" s="17"/>
      <c r="N321" s="17">
        <v>0.12936205109441801</v>
      </c>
      <c r="O321" s="17">
        <v>8.7173430883670203E-2</v>
      </c>
      <c r="P321" s="17">
        <v>6.1488713032693702E-2</v>
      </c>
      <c r="Q321" s="17">
        <v>7.1263678875125705E-2</v>
      </c>
      <c r="R321" s="17"/>
      <c r="S321" s="17">
        <v>0.15818986015828701</v>
      </c>
      <c r="T321" s="17">
        <v>6.07516303748276E-2</v>
      </c>
      <c r="U321" s="17">
        <v>6.3001155181515694E-2</v>
      </c>
      <c r="V321" s="17">
        <v>8.6476189484691907E-2</v>
      </c>
      <c r="W321" s="17">
        <v>8.2662948216823295E-2</v>
      </c>
      <c r="X321" s="17">
        <v>0.10219952821999299</v>
      </c>
      <c r="Y321" s="17">
        <v>7.4413643020490999E-2</v>
      </c>
      <c r="Z321" s="17">
        <v>8.7294947762931799E-2</v>
      </c>
      <c r="AA321" s="17">
        <v>8.7028215672334902E-2</v>
      </c>
      <c r="AB321" s="17">
        <v>6.0589816268240601E-2</v>
      </c>
      <c r="AC321" s="17">
        <v>8.0011948941237199E-2</v>
      </c>
      <c r="AD321" s="17">
        <v>8.3195096609347596E-2</v>
      </c>
      <c r="AE321" s="17"/>
      <c r="AF321" s="17">
        <v>9.1691397013988096E-2</v>
      </c>
      <c r="AG321" s="17">
        <v>6.3598450220885894E-2</v>
      </c>
      <c r="AH321" s="17">
        <v>6.4287271200502497E-2</v>
      </c>
      <c r="AI321" s="17">
        <v>6.7200656092042302E-2</v>
      </c>
      <c r="AJ321" s="17"/>
      <c r="AK321" s="17">
        <v>0.110521552524106</v>
      </c>
      <c r="AL321" s="17">
        <v>8.7989962271529096E-2</v>
      </c>
      <c r="AM321" s="17"/>
      <c r="AN321" s="17">
        <v>0.15839370705950301</v>
      </c>
      <c r="AO321" s="17">
        <v>6.9776358988793696E-2</v>
      </c>
      <c r="AP321" s="17">
        <v>5.8806255023467903E-2</v>
      </c>
      <c r="AQ321" s="17">
        <v>5.7344639206107099E-2</v>
      </c>
      <c r="AR321" s="17">
        <v>6.0002975643995302E-2</v>
      </c>
      <c r="AS321" s="17">
        <v>9.1358553362965195E-2</v>
      </c>
      <c r="AT321" s="17"/>
      <c r="AU321" s="17">
        <v>8.3885611225799905E-2</v>
      </c>
      <c r="AV321" s="17">
        <v>9.6448429205793093E-2</v>
      </c>
      <c r="AW321" s="17"/>
      <c r="AX321" s="17">
        <v>5.2738201148089497E-2</v>
      </c>
      <c r="AY321" s="17">
        <v>9.7476570409535002E-2</v>
      </c>
      <c r="AZ321" s="17"/>
      <c r="BA321" s="17">
        <v>7.1810730052280794E-2</v>
      </c>
      <c r="BB321" s="17">
        <v>0.17883297797515499</v>
      </c>
      <c r="BC321" s="17"/>
      <c r="BD321" s="17">
        <v>9.6835624421224398E-2</v>
      </c>
      <c r="BE321" s="17"/>
      <c r="BF321" s="17">
        <v>9.6800892358513205E-2</v>
      </c>
      <c r="BG321" s="17"/>
      <c r="BH321" s="17">
        <v>5.5114241682755798E-2</v>
      </c>
      <c r="BI321" s="17"/>
      <c r="BJ321" s="17">
        <v>5.4049644669437701E-2</v>
      </c>
      <c r="BK321" s="17"/>
      <c r="BL321" s="17">
        <v>2.36621463544084E-2</v>
      </c>
      <c r="BM321" s="17">
        <v>0.16626485043501399</v>
      </c>
      <c r="BN321" s="17">
        <v>6.5634941466216901E-2</v>
      </c>
      <c r="BO321" s="17">
        <v>7.5959791365457996E-2</v>
      </c>
      <c r="BP321" s="17"/>
      <c r="BQ321" s="17">
        <v>0.118260991621556</v>
      </c>
      <c r="BR321" s="17">
        <v>0.100448176671838</v>
      </c>
      <c r="BS321" s="17">
        <v>5.5955123947226897E-2</v>
      </c>
      <c r="BT321" s="17">
        <v>9.6842506605835002E-2</v>
      </c>
      <c r="BU321" s="17">
        <v>5.9739218524805501E-2</v>
      </c>
      <c r="BV321" s="17">
        <v>6.0521617367347402E-2</v>
      </c>
      <c r="BW321" s="17"/>
      <c r="BX321" s="17">
        <v>0.16097528405029399</v>
      </c>
      <c r="BY321" s="17">
        <v>8.9422222616433303E-2</v>
      </c>
      <c r="BZ321" s="17">
        <v>5.5108569128554802E-2</v>
      </c>
      <c r="CA321" s="17">
        <v>0.110954875944601</v>
      </c>
      <c r="CB321" s="17">
        <v>8.3153803675740101E-2</v>
      </c>
      <c r="CC321" s="17">
        <v>2.7346009665990299E-2</v>
      </c>
    </row>
    <row r="322" spans="2:81" x14ac:dyDescent="0.35">
      <c r="B322" t="s">
        <v>165</v>
      </c>
      <c r="C322" s="17">
        <v>4.5846303612464299E-2</v>
      </c>
      <c r="D322" s="17">
        <v>2.44244275013033E-2</v>
      </c>
      <c r="E322" s="17">
        <v>6.6984911089827098E-2</v>
      </c>
      <c r="F322" s="17"/>
      <c r="G322" s="17">
        <v>2.8649538125340299E-2</v>
      </c>
      <c r="H322" s="17">
        <v>4.7240783256910897E-2</v>
      </c>
      <c r="I322" s="17">
        <v>5.1493586841484702E-2</v>
      </c>
      <c r="J322" s="17">
        <v>4.7458782114078599E-2</v>
      </c>
      <c r="K322" s="17">
        <v>3.6992638305006702E-2</v>
      </c>
      <c r="L322" s="17">
        <v>5.6154058349119497E-2</v>
      </c>
      <c r="M322" s="17"/>
      <c r="N322" s="17">
        <v>3.2364380475800099E-2</v>
      </c>
      <c r="O322" s="17">
        <v>5.2685343259992301E-2</v>
      </c>
      <c r="P322" s="17">
        <v>3.7788619464081602E-2</v>
      </c>
      <c r="Q322" s="17">
        <v>6.1115331878534601E-2</v>
      </c>
      <c r="R322" s="17"/>
      <c r="S322" s="17">
        <v>3.9968041210715198E-2</v>
      </c>
      <c r="T322" s="17">
        <v>4.60668512122396E-2</v>
      </c>
      <c r="U322" s="17">
        <v>5.01569542181474E-2</v>
      </c>
      <c r="V322" s="17">
        <v>3.7534217500735899E-2</v>
      </c>
      <c r="W322" s="17">
        <v>3.9451090923572102E-2</v>
      </c>
      <c r="X322" s="17">
        <v>7.11083291755817E-2</v>
      </c>
      <c r="Y322" s="17">
        <v>2.9546550455608701E-2</v>
      </c>
      <c r="Z322" s="17">
        <v>5.2599178141855003E-2</v>
      </c>
      <c r="AA322" s="17">
        <v>4.1221333218448897E-2</v>
      </c>
      <c r="AB322" s="17">
        <v>4.9074998971217997E-2</v>
      </c>
      <c r="AC322" s="17">
        <v>5.7877971086596799E-2</v>
      </c>
      <c r="AD322" s="17">
        <v>4.6578854828163201E-2</v>
      </c>
      <c r="AE322" s="17"/>
      <c r="AF322" s="17">
        <v>4.4214450919289501E-2</v>
      </c>
      <c r="AG322" s="17">
        <v>5.6971960424652301E-2</v>
      </c>
      <c r="AH322" s="17">
        <v>5.3566149591026499E-2</v>
      </c>
      <c r="AI322" s="17">
        <v>4.7123637419717798E-2</v>
      </c>
      <c r="AJ322" s="17"/>
      <c r="AK322" s="17">
        <v>4.5370501372654901E-2</v>
      </c>
      <c r="AL322" s="17">
        <v>7.0548848515656501E-2</v>
      </c>
      <c r="AM322" s="17"/>
      <c r="AN322" s="17">
        <v>3.8830641103134202E-2</v>
      </c>
      <c r="AO322" s="17">
        <v>5.1044015283784598E-2</v>
      </c>
      <c r="AP322" s="17">
        <v>5.5758273489115301E-2</v>
      </c>
      <c r="AQ322" s="17">
        <v>4.3997784704856498E-2</v>
      </c>
      <c r="AR322" s="17">
        <v>3.07584723216923E-2</v>
      </c>
      <c r="AS322" s="17">
        <v>6.9340089411574393E-2</v>
      </c>
      <c r="AT322" s="17"/>
      <c r="AU322" s="17">
        <v>4.35977287357018E-2</v>
      </c>
      <c r="AV322" s="17">
        <v>4.6810681737429902E-2</v>
      </c>
      <c r="AW322" s="17"/>
      <c r="AX322" s="17">
        <v>5.4243733895072699E-2</v>
      </c>
      <c r="AY322" s="17">
        <v>4.3831163970507597E-2</v>
      </c>
      <c r="AZ322" s="17"/>
      <c r="BA322" s="17">
        <v>4.4694371719909802E-2</v>
      </c>
      <c r="BB322" s="17">
        <v>4.78376910411938E-2</v>
      </c>
      <c r="BC322" s="17"/>
      <c r="BD322" s="17">
        <v>3.6382339810667602E-2</v>
      </c>
      <c r="BE322" s="17"/>
      <c r="BF322" s="17">
        <v>3.5211043688221803E-2</v>
      </c>
      <c r="BG322" s="17"/>
      <c r="BH322" s="17">
        <v>5.2259959757506698E-2</v>
      </c>
      <c r="BI322" s="17"/>
      <c r="BJ322" s="17">
        <v>3.4606998517279601E-2</v>
      </c>
      <c r="BK322" s="17"/>
      <c r="BL322" s="17">
        <v>0.109385593291822</v>
      </c>
      <c r="BM322" s="17">
        <v>1.19799102183074E-2</v>
      </c>
      <c r="BN322" s="17">
        <v>3.9413186987259E-2</v>
      </c>
      <c r="BO322" s="17">
        <v>4.7314753509915701E-2</v>
      </c>
      <c r="BP322" s="17"/>
      <c r="BQ322" s="17">
        <v>3.4266227549633203E-2</v>
      </c>
      <c r="BR322" s="17">
        <v>3.3468662831004602E-2</v>
      </c>
      <c r="BS322" s="17">
        <v>2.8515887077626999E-2</v>
      </c>
      <c r="BT322" s="17">
        <v>3.6567993559550503E-2</v>
      </c>
      <c r="BU322" s="17">
        <v>5.3308985413437801E-2</v>
      </c>
      <c r="BV322" s="17">
        <v>9.9661764290759902E-2</v>
      </c>
      <c r="BW322" s="17"/>
      <c r="BX322" s="17">
        <v>2.34490092379155E-2</v>
      </c>
      <c r="BY322" s="17">
        <v>2.8027437499390101E-2</v>
      </c>
      <c r="BZ322" s="17">
        <v>3.1761214556103E-2</v>
      </c>
      <c r="CA322" s="17">
        <v>2.7179151049363401E-2</v>
      </c>
      <c r="CB322" s="17">
        <v>4.6723475628891301E-2</v>
      </c>
      <c r="CC322" s="17">
        <v>0.12829947137718101</v>
      </c>
    </row>
    <row r="323" spans="2:81" x14ac:dyDescent="0.35">
      <c r="B323" t="s">
        <v>216</v>
      </c>
      <c r="C323" s="17">
        <v>3.1911690649951203E-2</v>
      </c>
      <c r="D323" s="17">
        <v>2.15457268296738E-2</v>
      </c>
      <c r="E323" s="17">
        <v>4.1735288595974099E-2</v>
      </c>
      <c r="F323" s="17"/>
      <c r="G323" s="17">
        <v>2.9065233251724901E-2</v>
      </c>
      <c r="H323" s="17">
        <v>2.7725678367602199E-2</v>
      </c>
      <c r="I323" s="17">
        <v>2.4364467005636201E-2</v>
      </c>
      <c r="J323" s="17">
        <v>4.1239263197646897E-2</v>
      </c>
      <c r="K323" s="17">
        <v>3.2259414454208699E-2</v>
      </c>
      <c r="L323" s="17">
        <v>3.5547184225558998E-2</v>
      </c>
      <c r="M323" s="17"/>
      <c r="N323" s="17">
        <v>2.14634497855214E-2</v>
      </c>
      <c r="O323" s="17">
        <v>2.7461264597017102E-2</v>
      </c>
      <c r="P323" s="17">
        <v>3.7924482681821997E-2</v>
      </c>
      <c r="Q323" s="17">
        <v>4.2082978006680399E-2</v>
      </c>
      <c r="R323" s="17"/>
      <c r="S323" s="17">
        <v>1.9927317991374E-2</v>
      </c>
      <c r="T323" s="17">
        <v>4.4314645344953198E-2</v>
      </c>
      <c r="U323" s="17">
        <v>2.66426688060982E-2</v>
      </c>
      <c r="V323" s="17">
        <v>4.2640680320503603E-2</v>
      </c>
      <c r="W323" s="17">
        <v>2.7137268911110301E-2</v>
      </c>
      <c r="X323" s="17">
        <v>2.1549414864704099E-2</v>
      </c>
      <c r="Y323" s="17">
        <v>3.3108116379279302E-2</v>
      </c>
      <c r="Z323" s="17">
        <v>2.84704689012494E-2</v>
      </c>
      <c r="AA323" s="17">
        <v>3.58142833405624E-2</v>
      </c>
      <c r="AB323" s="17">
        <v>2.4330954714828001E-2</v>
      </c>
      <c r="AC323" s="17">
        <v>6.7587061556364195E-2</v>
      </c>
      <c r="AD323" s="17">
        <v>8.5528933734878194E-3</v>
      </c>
      <c r="AE323" s="17"/>
      <c r="AF323" s="17">
        <v>3.1895770157006197E-2</v>
      </c>
      <c r="AG323" s="17">
        <v>2.96406472312057E-2</v>
      </c>
      <c r="AH323" s="17">
        <v>6.4439844446663994E-2</v>
      </c>
      <c r="AI323" s="17">
        <v>1.6148829951277699E-2</v>
      </c>
      <c r="AJ323" s="17"/>
      <c r="AK323" s="17">
        <v>2.0827533790212301E-2</v>
      </c>
      <c r="AL323" s="17">
        <v>4.1657972841236297E-2</v>
      </c>
      <c r="AM323" s="17"/>
      <c r="AN323" s="17">
        <v>2.5599497597965402E-2</v>
      </c>
      <c r="AO323" s="17">
        <v>2.7685014891378899E-2</v>
      </c>
      <c r="AP323" s="17">
        <v>2.6087455204223401E-2</v>
      </c>
      <c r="AQ323" s="17">
        <v>4.5157144706078102E-2</v>
      </c>
      <c r="AR323" s="17">
        <v>4.8712483280673298E-2</v>
      </c>
      <c r="AS323" s="17">
        <v>1.59338957521632E-2</v>
      </c>
      <c r="AT323" s="17"/>
      <c r="AU323" s="17">
        <v>3.3919032256784498E-2</v>
      </c>
      <c r="AV323" s="17">
        <v>2.8888289641262301E-2</v>
      </c>
      <c r="AW323" s="17"/>
      <c r="AX323" s="17">
        <v>3.69731643049548E-2</v>
      </c>
      <c r="AY323" s="17">
        <v>3.0697083815996101E-2</v>
      </c>
      <c r="AZ323" s="17"/>
      <c r="BA323" s="17">
        <v>3.25856770126291E-2</v>
      </c>
      <c r="BB323" s="17">
        <v>2.7904390626228799E-2</v>
      </c>
      <c r="BC323" s="17"/>
      <c r="BD323" s="17">
        <v>2.08529475004137E-2</v>
      </c>
      <c r="BE323" s="17"/>
      <c r="BF323" s="17">
        <v>2.33257855522793E-2</v>
      </c>
      <c r="BG323" s="17"/>
      <c r="BH323" s="17">
        <v>2.7863190038528999E-2</v>
      </c>
      <c r="BI323" s="17"/>
      <c r="BJ323" s="17">
        <v>6.2786230025916795E-2</v>
      </c>
      <c r="BK323" s="17"/>
      <c r="BL323" s="17">
        <v>0.105457451334241</v>
      </c>
      <c r="BM323" s="17">
        <v>5.3895591005852297E-3</v>
      </c>
      <c r="BN323" s="17">
        <v>2.1636457690502701E-2</v>
      </c>
      <c r="BO323" s="17">
        <v>2.3891735186411099E-2</v>
      </c>
      <c r="BP323" s="17"/>
      <c r="BQ323" s="17">
        <v>2.4952499751625199E-2</v>
      </c>
      <c r="BR323" s="17">
        <v>2.16616967988622E-2</v>
      </c>
      <c r="BS323" s="17">
        <v>3.5136813938486701E-2</v>
      </c>
      <c r="BT323" s="17">
        <v>3.0930574628695199E-2</v>
      </c>
      <c r="BU323" s="17">
        <v>3.3942461898159797E-2</v>
      </c>
      <c r="BV323" s="17">
        <v>6.1750740412890102E-2</v>
      </c>
      <c r="BW323" s="17"/>
      <c r="BX323" s="17">
        <v>1.4804059092043499E-2</v>
      </c>
      <c r="BY323" s="17">
        <v>1.9350748043885101E-2</v>
      </c>
      <c r="BZ323" s="17">
        <v>3.11878184183704E-2</v>
      </c>
      <c r="CA323" s="17">
        <v>3.3534317105319601E-2</v>
      </c>
      <c r="CB323" s="17">
        <v>5.65923586384732E-2</v>
      </c>
      <c r="CC323" s="17">
        <v>0.103930745566396</v>
      </c>
    </row>
    <row r="324" spans="2:81" x14ac:dyDescent="0.35">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row>
    <row r="325" spans="2:81" x14ac:dyDescent="0.35">
      <c r="B325" s="6" t="s">
        <v>227</v>
      </c>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row>
    <row r="326" spans="2:81" x14ac:dyDescent="0.35">
      <c r="B326" s="24"/>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row>
    <row r="327" spans="2:81" x14ac:dyDescent="0.35">
      <c r="B327" t="s">
        <v>221</v>
      </c>
      <c r="C327" s="17">
        <v>0.28978542464538998</v>
      </c>
      <c r="D327" s="17">
        <v>0.31068972091932301</v>
      </c>
      <c r="E327" s="17">
        <v>0.26986259910642302</v>
      </c>
      <c r="F327" s="17"/>
      <c r="G327" s="17">
        <v>0.34203436066696502</v>
      </c>
      <c r="H327" s="17">
        <v>0.35669490932262798</v>
      </c>
      <c r="I327" s="17">
        <v>0.28335214722299801</v>
      </c>
      <c r="J327" s="17">
        <v>0.221840741755744</v>
      </c>
      <c r="K327" s="17">
        <v>0.22369935705405</v>
      </c>
      <c r="L327" s="17">
        <v>0.30538909076670501</v>
      </c>
      <c r="M327" s="17"/>
      <c r="N327" s="17">
        <v>0.34071884605562502</v>
      </c>
      <c r="O327" s="17">
        <v>0.23268034744367699</v>
      </c>
      <c r="P327" s="17">
        <v>0.28956309666619701</v>
      </c>
      <c r="Q327" s="17">
        <v>0.28915261447513402</v>
      </c>
      <c r="R327" s="17"/>
      <c r="S327" s="17">
        <v>0.38415539802140902</v>
      </c>
      <c r="T327" s="17">
        <v>0.20300951547702401</v>
      </c>
      <c r="U327" s="17">
        <v>0.28623955682285901</v>
      </c>
      <c r="V327" s="17">
        <v>0.23691640417104501</v>
      </c>
      <c r="W327" s="17">
        <v>0.25136542763034198</v>
      </c>
      <c r="X327" s="17">
        <v>0.254381005556166</v>
      </c>
      <c r="Y327" s="17">
        <v>0.278741278682687</v>
      </c>
      <c r="Z327" s="17">
        <v>0.34406400863057501</v>
      </c>
      <c r="AA327" s="17">
        <v>0.33062479059206101</v>
      </c>
      <c r="AB327" s="17">
        <v>0.31458376622908102</v>
      </c>
      <c r="AC327" s="17">
        <v>0.29971107759534199</v>
      </c>
      <c r="AD327" s="17">
        <v>0.30577340929990399</v>
      </c>
      <c r="AE327" s="17"/>
      <c r="AF327" s="17">
        <v>0.28419519052763398</v>
      </c>
      <c r="AG327" s="17">
        <v>0.29471372841518201</v>
      </c>
      <c r="AH327" s="17">
        <v>0.316447738581914</v>
      </c>
      <c r="AI327" s="17">
        <v>0.30053413378342803</v>
      </c>
      <c r="AJ327" s="17"/>
      <c r="AK327" s="17">
        <v>0.32225085622682798</v>
      </c>
      <c r="AL327" s="17">
        <v>0.24612757632062701</v>
      </c>
      <c r="AM327" s="17"/>
      <c r="AN327" s="17">
        <v>0.38817942605249101</v>
      </c>
      <c r="AO327" s="17">
        <v>0.24976726729749801</v>
      </c>
      <c r="AP327" s="17">
        <v>0.215666971109406</v>
      </c>
      <c r="AQ327" s="17">
        <v>0.209027354275654</v>
      </c>
      <c r="AR327" s="17">
        <v>0.345486109123257</v>
      </c>
      <c r="AS327" s="17">
        <v>0.36172343392628098</v>
      </c>
      <c r="AT327" s="17"/>
      <c r="AU327" s="17">
        <v>0.31198870435377901</v>
      </c>
      <c r="AV327" s="17">
        <v>0.26038362174399199</v>
      </c>
      <c r="AW327" s="17"/>
      <c r="AX327" s="17">
        <v>0.24450662392056499</v>
      </c>
      <c r="AY327" s="17">
        <v>0.30065102319282</v>
      </c>
      <c r="AZ327" s="17"/>
      <c r="BA327" s="17">
        <v>0.27519282368185699</v>
      </c>
      <c r="BB327" s="17">
        <v>0.36799030260704502</v>
      </c>
      <c r="BC327" s="17"/>
      <c r="BD327" s="17">
        <v>0.36125831758654903</v>
      </c>
      <c r="BE327" s="17"/>
      <c r="BF327" s="17">
        <v>0.35336560707322201</v>
      </c>
      <c r="BG327" s="17"/>
      <c r="BH327" s="17">
        <v>0.357681921511738</v>
      </c>
      <c r="BI327" s="17"/>
      <c r="BJ327" s="17">
        <v>0.35967023043463903</v>
      </c>
      <c r="BK327" s="17"/>
      <c r="BL327" s="17">
        <v>9.2172209883504802E-2</v>
      </c>
      <c r="BM327" s="17">
        <v>0.50551372467472599</v>
      </c>
      <c r="BN327" s="17">
        <v>0.31352341898008401</v>
      </c>
      <c r="BO327" s="17">
        <v>0.17059945916048999</v>
      </c>
      <c r="BP327" s="17"/>
      <c r="BQ327" s="17">
        <v>0.28777292050502601</v>
      </c>
      <c r="BR327" s="17">
        <v>0.34137484397944401</v>
      </c>
      <c r="BS327" s="17">
        <v>0.28193808911447898</v>
      </c>
      <c r="BT327" s="17">
        <v>0.32764574705990701</v>
      </c>
      <c r="BU327" s="17">
        <v>0.21294405096694399</v>
      </c>
      <c r="BV327" s="17">
        <v>0.23214104354123899</v>
      </c>
      <c r="BW327" s="17"/>
      <c r="BX327" s="17">
        <v>0.328905825680881</v>
      </c>
      <c r="BY327" s="17">
        <v>0.34637931800251598</v>
      </c>
      <c r="BZ327" s="17">
        <v>0.294354840186629</v>
      </c>
      <c r="CA327" s="17">
        <v>0.31553057773657001</v>
      </c>
      <c r="CB327" s="17">
        <v>0.196912250880179</v>
      </c>
      <c r="CC327" s="17">
        <v>0.18295237812277501</v>
      </c>
    </row>
    <row r="328" spans="2:81" x14ac:dyDescent="0.35">
      <c r="B328" t="s">
        <v>222</v>
      </c>
      <c r="C328" s="17">
        <v>0.47929865192603399</v>
      </c>
      <c r="D328" s="17">
        <v>0.46943433925586803</v>
      </c>
      <c r="E328" s="17">
        <v>0.488718104945426</v>
      </c>
      <c r="F328" s="17"/>
      <c r="G328" s="17">
        <v>0.43659113293413199</v>
      </c>
      <c r="H328" s="17">
        <v>0.42722883344693702</v>
      </c>
      <c r="I328" s="17">
        <v>0.47237664887101299</v>
      </c>
      <c r="J328" s="17">
        <v>0.49651408516808598</v>
      </c>
      <c r="K328" s="17">
        <v>0.53642390203738599</v>
      </c>
      <c r="L328" s="17">
        <v>0.50334169951001695</v>
      </c>
      <c r="M328" s="17"/>
      <c r="N328" s="17">
        <v>0.47142719729126098</v>
      </c>
      <c r="O328" s="17">
        <v>0.51123921970087505</v>
      </c>
      <c r="P328" s="17">
        <v>0.487397075476037</v>
      </c>
      <c r="Q328" s="17">
        <v>0.45218143533157501</v>
      </c>
      <c r="R328" s="17"/>
      <c r="S328" s="17">
        <v>0.42974840049420698</v>
      </c>
      <c r="T328" s="17">
        <v>0.52875691802005098</v>
      </c>
      <c r="U328" s="17">
        <v>0.4761888571447</v>
      </c>
      <c r="V328" s="17">
        <v>0.54233842868148097</v>
      </c>
      <c r="W328" s="17">
        <v>0.47512132544658903</v>
      </c>
      <c r="X328" s="17">
        <v>0.47019790967348102</v>
      </c>
      <c r="Y328" s="17">
        <v>0.479494053876652</v>
      </c>
      <c r="Z328" s="17">
        <v>0.43016487784127</v>
      </c>
      <c r="AA328" s="17">
        <v>0.46562737378417302</v>
      </c>
      <c r="AB328" s="17">
        <v>0.47289591822902799</v>
      </c>
      <c r="AC328" s="17">
        <v>0.485606685854094</v>
      </c>
      <c r="AD328" s="17">
        <v>0.47623664121591502</v>
      </c>
      <c r="AE328" s="17"/>
      <c r="AF328" s="17">
        <v>0.48083730624412302</v>
      </c>
      <c r="AG328" s="17">
        <v>0.51346861815159295</v>
      </c>
      <c r="AH328" s="17">
        <v>0.49184320861701603</v>
      </c>
      <c r="AI328" s="17">
        <v>0.46331786238411599</v>
      </c>
      <c r="AJ328" s="17"/>
      <c r="AK328" s="17">
        <v>0.42390989157182202</v>
      </c>
      <c r="AL328" s="17">
        <v>0.49311116683384698</v>
      </c>
      <c r="AM328" s="17"/>
      <c r="AN328" s="17">
        <v>0.43538272345065299</v>
      </c>
      <c r="AO328" s="17">
        <v>0.49776445149165299</v>
      </c>
      <c r="AP328" s="17">
        <v>0.45723638191203703</v>
      </c>
      <c r="AQ328" s="17">
        <v>0.52963210676113204</v>
      </c>
      <c r="AR328" s="17">
        <v>0.49838454872534599</v>
      </c>
      <c r="AS328" s="17">
        <v>0.43468222344285701</v>
      </c>
      <c r="AT328" s="17"/>
      <c r="AU328" s="17">
        <v>0.48869249142714699</v>
      </c>
      <c r="AV328" s="17">
        <v>0.46780495987258902</v>
      </c>
      <c r="AW328" s="17"/>
      <c r="AX328" s="17">
        <v>0.45661132585019798</v>
      </c>
      <c r="AY328" s="17">
        <v>0.48474295198055201</v>
      </c>
      <c r="AZ328" s="17"/>
      <c r="BA328" s="17">
        <v>0.48635975752787203</v>
      </c>
      <c r="BB328" s="17">
        <v>0.444383151199577</v>
      </c>
      <c r="BC328" s="17"/>
      <c r="BD328" s="17">
        <v>0.46043656761350898</v>
      </c>
      <c r="BE328" s="17"/>
      <c r="BF328" s="17">
        <v>0.468221684506476</v>
      </c>
      <c r="BG328" s="17"/>
      <c r="BH328" s="17">
        <v>0.48807344372524403</v>
      </c>
      <c r="BI328" s="17"/>
      <c r="BJ328" s="17">
        <v>0.50095288486800005</v>
      </c>
      <c r="BK328" s="17"/>
      <c r="BL328" s="17">
        <v>0.360451341088944</v>
      </c>
      <c r="BM328" s="17">
        <v>0.42842021040774297</v>
      </c>
      <c r="BN328" s="17">
        <v>0.51553246919835805</v>
      </c>
      <c r="BO328" s="17">
        <v>0.56548551539589798</v>
      </c>
      <c r="BP328" s="17"/>
      <c r="BQ328" s="17">
        <v>0.50810841674389795</v>
      </c>
      <c r="BR328" s="17">
        <v>0.49485106789772099</v>
      </c>
      <c r="BS328" s="17">
        <v>0.43924460274975502</v>
      </c>
      <c r="BT328" s="17">
        <v>0.46429135170226998</v>
      </c>
      <c r="BU328" s="17">
        <v>0.46918105260423199</v>
      </c>
      <c r="BV328" s="17">
        <v>0.41862876696713403</v>
      </c>
      <c r="BW328" s="17"/>
      <c r="BX328" s="17">
        <v>0.50332875803483501</v>
      </c>
      <c r="BY328" s="17">
        <v>0.50471552685465904</v>
      </c>
      <c r="BZ328" s="17">
        <v>0.45625716332842597</v>
      </c>
      <c r="CA328" s="17">
        <v>0.46070404475772198</v>
      </c>
      <c r="CB328" s="17">
        <v>0.47598535794762697</v>
      </c>
      <c r="CC328" s="17">
        <v>0.40268821185252401</v>
      </c>
    </row>
    <row r="329" spans="2:81" x14ac:dyDescent="0.35">
      <c r="B329" t="s">
        <v>223</v>
      </c>
      <c r="C329" s="17">
        <v>0.16088397375045299</v>
      </c>
      <c r="D329" s="17">
        <v>0.153987771443062</v>
      </c>
      <c r="E329" s="17">
        <v>0.16747985742172</v>
      </c>
      <c r="F329" s="17"/>
      <c r="G329" s="17">
        <v>0.15859618902696701</v>
      </c>
      <c r="H329" s="17">
        <v>0.14306551529353501</v>
      </c>
      <c r="I329" s="17">
        <v>0.166181918564658</v>
      </c>
      <c r="J329" s="17">
        <v>0.20315715413893501</v>
      </c>
      <c r="K329" s="17">
        <v>0.16100360262703001</v>
      </c>
      <c r="L329" s="17">
        <v>0.138200525915921</v>
      </c>
      <c r="M329" s="17"/>
      <c r="N329" s="17">
        <v>0.13475980768655399</v>
      </c>
      <c r="O329" s="17">
        <v>0.184997882561722</v>
      </c>
      <c r="P329" s="17">
        <v>0.16339143385372601</v>
      </c>
      <c r="Q329" s="17">
        <v>0.16117757175192801</v>
      </c>
      <c r="R329" s="17"/>
      <c r="S329" s="17">
        <v>0.13488510008942101</v>
      </c>
      <c r="T329" s="17">
        <v>0.18721361213232399</v>
      </c>
      <c r="U329" s="17">
        <v>0.15584760064551401</v>
      </c>
      <c r="V329" s="17">
        <v>0.15313751625476599</v>
      </c>
      <c r="W329" s="17">
        <v>0.19794558466527101</v>
      </c>
      <c r="X329" s="17">
        <v>0.158984616714444</v>
      </c>
      <c r="Y329" s="17">
        <v>0.16662263596086499</v>
      </c>
      <c r="Z329" s="17">
        <v>0.173348155568287</v>
      </c>
      <c r="AA329" s="17">
        <v>0.155293882259605</v>
      </c>
      <c r="AB329" s="17">
        <v>0.155171448473994</v>
      </c>
      <c r="AC329" s="17">
        <v>0.14194288610912101</v>
      </c>
      <c r="AD329" s="17">
        <v>0.16128086826153301</v>
      </c>
      <c r="AE329" s="17"/>
      <c r="AF329" s="17">
        <v>0.16502038669265301</v>
      </c>
      <c r="AG329" s="17">
        <v>0.14152968584889999</v>
      </c>
      <c r="AH329" s="17">
        <v>0.12943787573518301</v>
      </c>
      <c r="AI329" s="17">
        <v>0.17181774727208399</v>
      </c>
      <c r="AJ329" s="17"/>
      <c r="AK329" s="17">
        <v>0.15389845368051899</v>
      </c>
      <c r="AL329" s="17">
        <v>0.179414905587227</v>
      </c>
      <c r="AM329" s="17"/>
      <c r="AN329" s="17">
        <v>0.111576855196895</v>
      </c>
      <c r="AO329" s="17">
        <v>0.175000157148506</v>
      </c>
      <c r="AP329" s="17">
        <v>0.2394170935753</v>
      </c>
      <c r="AQ329" s="17">
        <v>0.188151010568989</v>
      </c>
      <c r="AR329" s="17">
        <v>0.117971212771176</v>
      </c>
      <c r="AS329" s="17">
        <v>0.13290255015694499</v>
      </c>
      <c r="AT329" s="17"/>
      <c r="AU329" s="17">
        <v>0.14137883659887299</v>
      </c>
      <c r="AV329" s="17">
        <v>0.18566387904832299</v>
      </c>
      <c r="AW329" s="17"/>
      <c r="AX329" s="17">
        <v>0.199332714332631</v>
      </c>
      <c r="AY329" s="17">
        <v>0.15165739148386101</v>
      </c>
      <c r="AZ329" s="17"/>
      <c r="BA329" s="17">
        <v>0.16718600480458001</v>
      </c>
      <c r="BB329" s="17">
        <v>0.129506380480649</v>
      </c>
      <c r="BC329" s="17"/>
      <c r="BD329" s="17">
        <v>0.13087338210928001</v>
      </c>
      <c r="BE329" s="17"/>
      <c r="BF329" s="17">
        <v>0.133703882923916</v>
      </c>
      <c r="BG329" s="17"/>
      <c r="BH329" s="17">
        <v>0.116252935942982</v>
      </c>
      <c r="BI329" s="17"/>
      <c r="BJ329" s="17">
        <v>0.10463650864117199</v>
      </c>
      <c r="BK329" s="17"/>
      <c r="BL329" s="17">
        <v>0.33098838336445202</v>
      </c>
      <c r="BM329" s="17">
        <v>5.8268188821673499E-2</v>
      </c>
      <c r="BN329" s="17">
        <v>0.13614445715533499</v>
      </c>
      <c r="BO329" s="17">
        <v>0.18473955346533599</v>
      </c>
      <c r="BP329" s="17"/>
      <c r="BQ329" s="17">
        <v>0.15226576480738899</v>
      </c>
      <c r="BR329" s="17">
        <v>0.12395212469080601</v>
      </c>
      <c r="BS329" s="17">
        <v>0.203534236359664</v>
      </c>
      <c r="BT329" s="17">
        <v>0.13789644538200599</v>
      </c>
      <c r="BU329" s="17">
        <v>0.21602775910348901</v>
      </c>
      <c r="BV329" s="17">
        <v>0.20634222040545799</v>
      </c>
      <c r="BW329" s="17"/>
      <c r="BX329" s="17">
        <v>0.12143895891272299</v>
      </c>
      <c r="BY329" s="17">
        <v>0.11120575388322899</v>
      </c>
      <c r="BZ329" s="17">
        <v>0.18483087954207</v>
      </c>
      <c r="CA329" s="17">
        <v>0.15688463134429001</v>
      </c>
      <c r="CB329" s="17">
        <v>0.23497651010281201</v>
      </c>
      <c r="CC329" s="17">
        <v>0.226799089082243</v>
      </c>
    </row>
    <row r="330" spans="2:81" x14ac:dyDescent="0.35">
      <c r="B330" t="s">
        <v>224</v>
      </c>
      <c r="C330" s="17">
        <v>4.5318811804227699E-2</v>
      </c>
      <c r="D330" s="17">
        <v>4.4808717097173399E-2</v>
      </c>
      <c r="E330" s="17">
        <v>4.5556793628528901E-2</v>
      </c>
      <c r="F330" s="17"/>
      <c r="G330" s="17">
        <v>3.8967078569648997E-2</v>
      </c>
      <c r="H330" s="17">
        <v>5.2889491672112002E-2</v>
      </c>
      <c r="I330" s="17">
        <v>5.0530460004627499E-2</v>
      </c>
      <c r="J330" s="17">
        <v>5.09703080660266E-2</v>
      </c>
      <c r="K330" s="17">
        <v>5.5513116170305903E-2</v>
      </c>
      <c r="L330" s="17">
        <v>2.7706095644944601E-2</v>
      </c>
      <c r="M330" s="17"/>
      <c r="N330" s="17">
        <v>3.7538204273117201E-2</v>
      </c>
      <c r="O330" s="17">
        <v>4.6643479316584198E-2</v>
      </c>
      <c r="P330" s="17">
        <v>3.81999095930746E-2</v>
      </c>
      <c r="Q330" s="17">
        <v>5.9335052548395502E-2</v>
      </c>
      <c r="R330" s="17"/>
      <c r="S330" s="17">
        <v>3.5247551630625699E-2</v>
      </c>
      <c r="T330" s="17">
        <v>5.3191545375305897E-2</v>
      </c>
      <c r="U330" s="17">
        <v>4.4290296786658703E-2</v>
      </c>
      <c r="V330" s="17">
        <v>4.4669219539775498E-2</v>
      </c>
      <c r="W330" s="17">
        <v>4.0753283890464898E-2</v>
      </c>
      <c r="X330" s="17">
        <v>7.7940212330904493E-2</v>
      </c>
      <c r="Y330" s="17">
        <v>5.0708370210355597E-2</v>
      </c>
      <c r="Z330" s="17">
        <v>4.1257925467980898E-2</v>
      </c>
      <c r="AA330" s="17">
        <v>3.3475489461432098E-2</v>
      </c>
      <c r="AB330" s="17">
        <v>4.0980687470068597E-2</v>
      </c>
      <c r="AC330" s="17">
        <v>3.8741589043430599E-2</v>
      </c>
      <c r="AD330" s="17">
        <v>3.4121570443539299E-2</v>
      </c>
      <c r="AE330" s="17"/>
      <c r="AF330" s="17">
        <v>4.5672796863886499E-2</v>
      </c>
      <c r="AG330" s="17">
        <v>3.8348058322770502E-2</v>
      </c>
      <c r="AH330" s="17">
        <v>3.4666987988806498E-2</v>
      </c>
      <c r="AI330" s="17">
        <v>4.1478564046774899E-2</v>
      </c>
      <c r="AJ330" s="17"/>
      <c r="AK330" s="17">
        <v>5.7481106575445702E-2</v>
      </c>
      <c r="AL330" s="17">
        <v>4.9480193557048802E-2</v>
      </c>
      <c r="AM330" s="17"/>
      <c r="AN330" s="17">
        <v>4.6839904374614799E-2</v>
      </c>
      <c r="AO330" s="17">
        <v>4.6939864241252502E-2</v>
      </c>
      <c r="AP330" s="17">
        <v>6.3156545187524796E-2</v>
      </c>
      <c r="AQ330" s="17">
        <v>4.7410996603077897E-2</v>
      </c>
      <c r="AR330" s="17">
        <v>2.05425886428371E-2</v>
      </c>
      <c r="AS330" s="17">
        <v>3.0515994885770701E-2</v>
      </c>
      <c r="AT330" s="17"/>
      <c r="AU330" s="17">
        <v>3.5695608926449497E-2</v>
      </c>
      <c r="AV330" s="17">
        <v>5.9050465199795503E-2</v>
      </c>
      <c r="AW330" s="17"/>
      <c r="AX330" s="17">
        <v>7.0224122730951993E-2</v>
      </c>
      <c r="AY330" s="17">
        <v>3.9342259733573401E-2</v>
      </c>
      <c r="AZ330" s="17"/>
      <c r="BA330" s="17">
        <v>4.65906742852049E-2</v>
      </c>
      <c r="BB330" s="17">
        <v>3.5880676624992801E-2</v>
      </c>
      <c r="BC330" s="17"/>
      <c r="BD330" s="17">
        <v>3.0843483929951399E-2</v>
      </c>
      <c r="BE330" s="17"/>
      <c r="BF330" s="17">
        <v>3.18192298131501E-2</v>
      </c>
      <c r="BG330" s="17"/>
      <c r="BH330" s="17">
        <v>3.4748299226890302E-2</v>
      </c>
      <c r="BI330" s="17"/>
      <c r="BJ330" s="17">
        <v>1.3533196139649499E-2</v>
      </c>
      <c r="BK330" s="17"/>
      <c r="BL330" s="17">
        <v>0.156705356358294</v>
      </c>
      <c r="BM330" s="17">
        <v>6.8228625221535902E-3</v>
      </c>
      <c r="BN330" s="17">
        <v>1.7682186881110701E-2</v>
      </c>
      <c r="BO330" s="17">
        <v>4.4256507061981303E-2</v>
      </c>
      <c r="BP330" s="17"/>
      <c r="BQ330" s="17">
        <v>3.5670957379149E-2</v>
      </c>
      <c r="BR330" s="17">
        <v>2.6760342640517999E-2</v>
      </c>
      <c r="BS330" s="17">
        <v>5.3452999741475798E-2</v>
      </c>
      <c r="BT330" s="17">
        <v>5.065230088751E-2</v>
      </c>
      <c r="BU330" s="17">
        <v>7.9320463143203804E-2</v>
      </c>
      <c r="BV330" s="17">
        <v>8.0964650842943103E-2</v>
      </c>
      <c r="BW330" s="17"/>
      <c r="BX330" s="17">
        <v>3.5400563730760497E-2</v>
      </c>
      <c r="BY330" s="17">
        <v>1.9776236449961199E-2</v>
      </c>
      <c r="BZ330" s="17">
        <v>5.03610915638334E-2</v>
      </c>
      <c r="CA330" s="17">
        <v>4.5443872099212801E-2</v>
      </c>
      <c r="CB330" s="17">
        <v>5.9445522452722999E-2</v>
      </c>
      <c r="CC330" s="17">
        <v>0.12168378377809599</v>
      </c>
    </row>
    <row r="331" spans="2:81" x14ac:dyDescent="0.35">
      <c r="B331" t="s">
        <v>225</v>
      </c>
      <c r="C331" s="17">
        <v>2.4713137873895199E-2</v>
      </c>
      <c r="D331" s="17">
        <v>2.1079451284573399E-2</v>
      </c>
      <c r="E331" s="17">
        <v>2.8382644897902098E-2</v>
      </c>
      <c r="F331" s="17"/>
      <c r="G331" s="17">
        <v>2.3811238802287499E-2</v>
      </c>
      <c r="H331" s="17">
        <v>2.0121250264788001E-2</v>
      </c>
      <c r="I331" s="17">
        <v>2.7558825336702699E-2</v>
      </c>
      <c r="J331" s="17">
        <v>2.7517710871208498E-2</v>
      </c>
      <c r="K331" s="17">
        <v>2.3360022111228201E-2</v>
      </c>
      <c r="L331" s="17">
        <v>2.5362588162412599E-2</v>
      </c>
      <c r="M331" s="17"/>
      <c r="N331" s="17">
        <v>1.55559446934425E-2</v>
      </c>
      <c r="O331" s="17">
        <v>2.4439070977141999E-2</v>
      </c>
      <c r="P331" s="17">
        <v>2.14484844109642E-2</v>
      </c>
      <c r="Q331" s="17">
        <v>3.8153325892967299E-2</v>
      </c>
      <c r="R331" s="17"/>
      <c r="S331" s="17">
        <v>1.5963549764336601E-2</v>
      </c>
      <c r="T331" s="17">
        <v>2.78284089952958E-2</v>
      </c>
      <c r="U331" s="17">
        <v>3.7433688600267502E-2</v>
      </c>
      <c r="V331" s="17">
        <v>2.2938431352932501E-2</v>
      </c>
      <c r="W331" s="17">
        <v>3.4814378367333101E-2</v>
      </c>
      <c r="X331" s="17">
        <v>3.84962557250043E-2</v>
      </c>
      <c r="Y331" s="17">
        <v>2.4433661269440399E-2</v>
      </c>
      <c r="Z331" s="17">
        <v>1.11650324918865E-2</v>
      </c>
      <c r="AA331" s="17">
        <v>1.4978463902728899E-2</v>
      </c>
      <c r="AB331" s="17">
        <v>1.6368179597829002E-2</v>
      </c>
      <c r="AC331" s="17">
        <v>3.3997761398012701E-2</v>
      </c>
      <c r="AD331" s="17">
        <v>2.2587510779108901E-2</v>
      </c>
      <c r="AE331" s="17"/>
      <c r="AF331" s="17">
        <v>2.4274319671703501E-2</v>
      </c>
      <c r="AG331" s="17">
        <v>1.19399092615547E-2</v>
      </c>
      <c r="AH331" s="17">
        <v>2.7604189077081301E-2</v>
      </c>
      <c r="AI331" s="17">
        <v>2.28516925135978E-2</v>
      </c>
      <c r="AJ331" s="17"/>
      <c r="AK331" s="17">
        <v>4.2459691945385201E-2</v>
      </c>
      <c r="AL331" s="17">
        <v>3.1866157701250099E-2</v>
      </c>
      <c r="AM331" s="17"/>
      <c r="AN331" s="17">
        <v>1.8021090925345599E-2</v>
      </c>
      <c r="AO331" s="17">
        <v>3.05282598210906E-2</v>
      </c>
      <c r="AP331" s="17">
        <v>2.4523008215731799E-2</v>
      </c>
      <c r="AQ331" s="17">
        <v>2.57785317911477E-2</v>
      </c>
      <c r="AR331" s="17">
        <v>1.7615540737384201E-2</v>
      </c>
      <c r="AS331" s="17">
        <v>4.0175797588146697E-2</v>
      </c>
      <c r="AT331" s="17"/>
      <c r="AU331" s="17">
        <v>2.2244358693751499E-2</v>
      </c>
      <c r="AV331" s="17">
        <v>2.7097074135300801E-2</v>
      </c>
      <c r="AW331" s="17"/>
      <c r="AX331" s="17">
        <v>2.9325213165654101E-2</v>
      </c>
      <c r="AY331" s="17">
        <v>2.36063736091938E-2</v>
      </c>
      <c r="AZ331" s="17"/>
      <c r="BA331" s="17">
        <v>2.4670739700485798E-2</v>
      </c>
      <c r="BB331" s="17">
        <v>2.2239489087735601E-2</v>
      </c>
      <c r="BC331" s="17"/>
      <c r="BD331" s="17">
        <v>1.65882487607103E-2</v>
      </c>
      <c r="BE331" s="17"/>
      <c r="BF331" s="17">
        <v>1.28895956832369E-2</v>
      </c>
      <c r="BG331" s="17"/>
      <c r="BH331" s="17">
        <v>3.2433995931452201E-3</v>
      </c>
      <c r="BI331" s="17"/>
      <c r="BJ331" s="17">
        <v>2.12071799165394E-2</v>
      </c>
      <c r="BK331" s="17"/>
      <c r="BL331" s="17">
        <v>5.9682709304804203E-2</v>
      </c>
      <c r="BM331" s="17">
        <v>9.7501357370397999E-4</v>
      </c>
      <c r="BN331" s="17">
        <v>1.71174677851113E-2</v>
      </c>
      <c r="BO331" s="17">
        <v>3.4918964916294398E-2</v>
      </c>
      <c r="BP331" s="17"/>
      <c r="BQ331" s="17">
        <v>1.6181940564537201E-2</v>
      </c>
      <c r="BR331" s="17">
        <v>1.3061620791510201E-2</v>
      </c>
      <c r="BS331" s="17">
        <v>2.1830072034626401E-2</v>
      </c>
      <c r="BT331" s="17">
        <v>1.95141549683071E-2</v>
      </c>
      <c r="BU331" s="17">
        <v>2.2526674182130599E-2</v>
      </c>
      <c r="BV331" s="17">
        <v>6.19233182432255E-2</v>
      </c>
      <c r="BW331" s="17"/>
      <c r="BX331" s="17">
        <v>1.0925893640801199E-2</v>
      </c>
      <c r="BY331" s="17">
        <v>1.7923164809635399E-2</v>
      </c>
      <c r="BZ331" s="17">
        <v>1.41960253790411E-2</v>
      </c>
      <c r="CA331" s="17">
        <v>2.1436874062205201E-2</v>
      </c>
      <c r="CB331" s="17">
        <v>3.26803586166593E-2</v>
      </c>
      <c r="CC331" s="17">
        <v>6.5876537164361496E-2</v>
      </c>
    </row>
    <row r="332" spans="2:81" x14ac:dyDescent="0.35">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row>
    <row r="333" spans="2:81" x14ac:dyDescent="0.35">
      <c r="B333" s="6" t="s">
        <v>228</v>
      </c>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row>
    <row r="334" spans="2:81" x14ac:dyDescent="0.35">
      <c r="B334" s="24"/>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row>
    <row r="335" spans="2:81" x14ac:dyDescent="0.35">
      <c r="B335" t="s">
        <v>221</v>
      </c>
      <c r="C335" s="17">
        <v>0.29498020901785099</v>
      </c>
      <c r="D335" s="17">
        <v>0.32080627381091598</v>
      </c>
      <c r="E335" s="17">
        <v>0.27123011123736002</v>
      </c>
      <c r="F335" s="17"/>
      <c r="G335" s="17">
        <v>0.34884632852205399</v>
      </c>
      <c r="H335" s="17">
        <v>0.36573488485587302</v>
      </c>
      <c r="I335" s="17">
        <v>0.29661737460422799</v>
      </c>
      <c r="J335" s="17">
        <v>0.23296979095388801</v>
      </c>
      <c r="K335" s="17">
        <v>0.233908942799498</v>
      </c>
      <c r="L335" s="17">
        <v>0.29163294537150802</v>
      </c>
      <c r="M335" s="17"/>
      <c r="N335" s="17">
        <v>0.34587522352667499</v>
      </c>
      <c r="O335" s="17">
        <v>0.240266865711983</v>
      </c>
      <c r="P335" s="17">
        <v>0.30340405320589497</v>
      </c>
      <c r="Q335" s="17">
        <v>0.28648092544612702</v>
      </c>
      <c r="R335" s="17"/>
      <c r="S335" s="17">
        <v>0.408938278304739</v>
      </c>
      <c r="T335" s="17">
        <v>0.21191175003746399</v>
      </c>
      <c r="U335" s="17">
        <v>0.29677072199739202</v>
      </c>
      <c r="V335" s="17">
        <v>0.21360971296474801</v>
      </c>
      <c r="W335" s="17">
        <v>0.22770576454045099</v>
      </c>
      <c r="X335" s="17">
        <v>0.24624185037506</v>
      </c>
      <c r="Y335" s="17">
        <v>0.28365360583522597</v>
      </c>
      <c r="Z335" s="17">
        <v>0.39941026469506902</v>
      </c>
      <c r="AA335" s="17">
        <v>0.31808923791791399</v>
      </c>
      <c r="AB335" s="17">
        <v>0.32939996409135402</v>
      </c>
      <c r="AC335" s="17">
        <v>0.31170712069891698</v>
      </c>
      <c r="AD335" s="17">
        <v>0.34080175572513999</v>
      </c>
      <c r="AE335" s="17"/>
      <c r="AF335" s="17">
        <v>0.28511769024163403</v>
      </c>
      <c r="AG335" s="17">
        <v>0.32133718862705801</v>
      </c>
      <c r="AH335" s="17">
        <v>0.32368632741972198</v>
      </c>
      <c r="AI335" s="17">
        <v>0.32613536698205198</v>
      </c>
      <c r="AJ335" s="17"/>
      <c r="AK335" s="17">
        <v>0.33908760115410302</v>
      </c>
      <c r="AL335" s="17">
        <v>0.25235010930283802</v>
      </c>
      <c r="AM335" s="17"/>
      <c r="AN335" s="17">
        <v>0.40271127174799598</v>
      </c>
      <c r="AO335" s="17">
        <v>0.25494947571412302</v>
      </c>
      <c r="AP335" s="17">
        <v>0.260619795256327</v>
      </c>
      <c r="AQ335" s="17">
        <v>0.22453961366580799</v>
      </c>
      <c r="AR335" s="17">
        <v>0.27312996740891499</v>
      </c>
      <c r="AS335" s="17">
        <v>0.35133824862713298</v>
      </c>
      <c r="AT335" s="17"/>
      <c r="AU335" s="17">
        <v>0.324997901997442</v>
      </c>
      <c r="AV335" s="17">
        <v>0.25408479010850499</v>
      </c>
      <c r="AW335" s="17"/>
      <c r="AX335" s="17">
        <v>0.252683270530427</v>
      </c>
      <c r="AY335" s="17">
        <v>0.305130247137957</v>
      </c>
      <c r="AZ335" s="17"/>
      <c r="BA335" s="17">
        <v>0.27699138808492402</v>
      </c>
      <c r="BB335" s="17">
        <v>0.389363680001372</v>
      </c>
      <c r="BC335" s="17"/>
      <c r="BD335" s="17">
        <v>0.37020049676113598</v>
      </c>
      <c r="BE335" s="17"/>
      <c r="BF335" s="17">
        <v>0.361768434362013</v>
      </c>
      <c r="BG335" s="17"/>
      <c r="BH335" s="17">
        <v>0.380342322632029</v>
      </c>
      <c r="BI335" s="17"/>
      <c r="BJ335" s="17">
        <v>0.383140812501435</v>
      </c>
      <c r="BK335" s="17"/>
      <c r="BL335" s="17">
        <v>8.2722293916098102E-2</v>
      </c>
      <c r="BM335" s="17">
        <v>0.55962336335637997</v>
      </c>
      <c r="BN335" s="17">
        <v>0.29784046041050399</v>
      </c>
      <c r="BO335" s="17">
        <v>0.157874697256213</v>
      </c>
      <c r="BP335" s="17"/>
      <c r="BQ335" s="17">
        <v>0.30639729088678402</v>
      </c>
      <c r="BR335" s="17">
        <v>0.34999388966619099</v>
      </c>
      <c r="BS335" s="17">
        <v>0.276930145463884</v>
      </c>
      <c r="BT335" s="17">
        <v>0.31529047376233699</v>
      </c>
      <c r="BU335" s="17">
        <v>0.21286819054334799</v>
      </c>
      <c r="BV335" s="17">
        <v>0.22500698272202599</v>
      </c>
      <c r="BW335" s="17"/>
      <c r="BX335" s="17">
        <v>0.344832118355277</v>
      </c>
      <c r="BY335" s="17">
        <v>0.35516518866771501</v>
      </c>
      <c r="BZ335" s="17">
        <v>0.29473658748146098</v>
      </c>
      <c r="CA335" s="17">
        <v>0.301768967998641</v>
      </c>
      <c r="CB335" s="17">
        <v>0.21112427446646301</v>
      </c>
      <c r="CC335" s="17">
        <v>0.176420166958627</v>
      </c>
    </row>
    <row r="336" spans="2:81" x14ac:dyDescent="0.35">
      <c r="B336" t="s">
        <v>222</v>
      </c>
      <c r="C336" s="17">
        <v>0.49012804017610101</v>
      </c>
      <c r="D336" s="17">
        <v>0.47619234324430898</v>
      </c>
      <c r="E336" s="17">
        <v>0.50361196877743497</v>
      </c>
      <c r="F336" s="17"/>
      <c r="G336" s="17">
        <v>0.43243124037671699</v>
      </c>
      <c r="H336" s="17">
        <v>0.44411032571960701</v>
      </c>
      <c r="I336" s="17">
        <v>0.47389494877795701</v>
      </c>
      <c r="J336" s="17">
        <v>0.52199468238539903</v>
      </c>
      <c r="K336" s="17">
        <v>0.54223560294210804</v>
      </c>
      <c r="L336" s="17">
        <v>0.51824777399453203</v>
      </c>
      <c r="M336" s="17"/>
      <c r="N336" s="17">
        <v>0.48334665133356502</v>
      </c>
      <c r="O336" s="17">
        <v>0.51680195576545496</v>
      </c>
      <c r="P336" s="17">
        <v>0.48955430619985502</v>
      </c>
      <c r="Q336" s="17">
        <v>0.47078004418693897</v>
      </c>
      <c r="R336" s="17"/>
      <c r="S336" s="17">
        <v>0.40567322413415402</v>
      </c>
      <c r="T336" s="17">
        <v>0.52599488553693197</v>
      </c>
      <c r="U336" s="17">
        <v>0.50723868872524602</v>
      </c>
      <c r="V336" s="17">
        <v>0.56006551923510595</v>
      </c>
      <c r="W336" s="17">
        <v>0.48833568421172402</v>
      </c>
      <c r="X336" s="17">
        <v>0.49579146636907201</v>
      </c>
      <c r="Y336" s="17">
        <v>0.50404563875480801</v>
      </c>
      <c r="Z336" s="17">
        <v>0.46018562613220598</v>
      </c>
      <c r="AA336" s="17">
        <v>0.50393410796312699</v>
      </c>
      <c r="AB336" s="17">
        <v>0.46888765779796099</v>
      </c>
      <c r="AC336" s="17">
        <v>0.50337664148908401</v>
      </c>
      <c r="AD336" s="17">
        <v>0.45436656440661799</v>
      </c>
      <c r="AE336" s="17"/>
      <c r="AF336" s="17">
        <v>0.49317651412729802</v>
      </c>
      <c r="AG336" s="17">
        <v>0.50104100228659598</v>
      </c>
      <c r="AH336" s="17">
        <v>0.53422335469558502</v>
      </c>
      <c r="AI336" s="17">
        <v>0.45795091481460598</v>
      </c>
      <c r="AJ336" s="17"/>
      <c r="AK336" s="17">
        <v>0.43166566809297802</v>
      </c>
      <c r="AL336" s="17">
        <v>0.54001531026189198</v>
      </c>
      <c r="AM336" s="17"/>
      <c r="AN336" s="17">
        <v>0.41755396517840798</v>
      </c>
      <c r="AO336" s="17">
        <v>0.50805118032693497</v>
      </c>
      <c r="AP336" s="17">
        <v>0.507379070492884</v>
      </c>
      <c r="AQ336" s="17">
        <v>0.53597065562962398</v>
      </c>
      <c r="AR336" s="17">
        <v>0.52760182083102702</v>
      </c>
      <c r="AS336" s="17">
        <v>0.47220864563506099</v>
      </c>
      <c r="AT336" s="17"/>
      <c r="AU336" s="17">
        <v>0.49279431948122299</v>
      </c>
      <c r="AV336" s="17">
        <v>0.48797312331651199</v>
      </c>
      <c r="AW336" s="17"/>
      <c r="AX336" s="17">
        <v>0.45739493178659002</v>
      </c>
      <c r="AY336" s="17">
        <v>0.49798303653811599</v>
      </c>
      <c r="AZ336" s="17"/>
      <c r="BA336" s="17">
        <v>0.49910377695157898</v>
      </c>
      <c r="BB336" s="17">
        <v>0.44560582649908698</v>
      </c>
      <c r="BC336" s="17"/>
      <c r="BD336" s="17">
        <v>0.47034400055541697</v>
      </c>
      <c r="BE336" s="17"/>
      <c r="BF336" s="17">
        <v>0.47843479369441599</v>
      </c>
      <c r="BG336" s="17"/>
      <c r="BH336" s="17">
        <v>0.48929247499737699</v>
      </c>
      <c r="BI336" s="17"/>
      <c r="BJ336" s="17">
        <v>0.52602231956450196</v>
      </c>
      <c r="BK336" s="17"/>
      <c r="BL336" s="17">
        <v>0.38905629626532701</v>
      </c>
      <c r="BM336" s="17">
        <v>0.38692252927573401</v>
      </c>
      <c r="BN336" s="17">
        <v>0.55541116790561396</v>
      </c>
      <c r="BO336" s="17">
        <v>0.58708378099472902</v>
      </c>
      <c r="BP336" s="17"/>
      <c r="BQ336" s="17">
        <v>0.51222096017700902</v>
      </c>
      <c r="BR336" s="17">
        <v>0.50010281387690203</v>
      </c>
      <c r="BS336" s="17">
        <v>0.45558516688731399</v>
      </c>
      <c r="BT336" s="17">
        <v>0.48961238106208999</v>
      </c>
      <c r="BU336" s="17">
        <v>0.44951746720883201</v>
      </c>
      <c r="BV336" s="17">
        <v>0.46026419730290202</v>
      </c>
      <c r="BW336" s="17"/>
      <c r="BX336" s="17">
        <v>0.49768271569435601</v>
      </c>
      <c r="BY336" s="17">
        <v>0.50126843889113404</v>
      </c>
      <c r="BZ336" s="17">
        <v>0.49058809836912498</v>
      </c>
      <c r="CA336" s="17">
        <v>0.49553590836424699</v>
      </c>
      <c r="CB336" s="17">
        <v>0.45904851790661599</v>
      </c>
      <c r="CC336" s="17">
        <v>0.45243467492721001</v>
      </c>
    </row>
    <row r="337" spans="2:81" x14ac:dyDescent="0.35">
      <c r="B337" t="s">
        <v>223</v>
      </c>
      <c r="C337" s="17">
        <v>0.14890872630619001</v>
      </c>
      <c r="D337" s="17">
        <v>0.14226076879830599</v>
      </c>
      <c r="E337" s="17">
        <v>0.15421499897211799</v>
      </c>
      <c r="F337" s="17"/>
      <c r="G337" s="17">
        <v>0.16287024997114999</v>
      </c>
      <c r="H337" s="17">
        <v>0.124724361960595</v>
      </c>
      <c r="I337" s="17">
        <v>0.15584882873734099</v>
      </c>
      <c r="J337" s="17">
        <v>0.16926946264979101</v>
      </c>
      <c r="K337" s="17">
        <v>0.155149827519282</v>
      </c>
      <c r="L337" s="17">
        <v>0.13296316500675501</v>
      </c>
      <c r="M337" s="17"/>
      <c r="N337" s="17">
        <v>0.13005449980657099</v>
      </c>
      <c r="O337" s="17">
        <v>0.16787527825292001</v>
      </c>
      <c r="P337" s="17">
        <v>0.143816925878823</v>
      </c>
      <c r="Q337" s="17">
        <v>0.15544162747388801</v>
      </c>
      <c r="R337" s="17"/>
      <c r="S337" s="17">
        <v>0.13977731639110599</v>
      </c>
      <c r="T337" s="17">
        <v>0.18293876158571101</v>
      </c>
      <c r="U337" s="17">
        <v>0.125506542495672</v>
      </c>
      <c r="V337" s="17">
        <v>0.146468075592705</v>
      </c>
      <c r="W337" s="17">
        <v>0.20452283577150501</v>
      </c>
      <c r="X337" s="17">
        <v>0.14792114419472199</v>
      </c>
      <c r="Y337" s="17">
        <v>0.15770685808750301</v>
      </c>
      <c r="Z337" s="17">
        <v>0.11101923950838299</v>
      </c>
      <c r="AA337" s="17">
        <v>0.125018623206158</v>
      </c>
      <c r="AB337" s="17">
        <v>0.15100422118081</v>
      </c>
      <c r="AC337" s="17">
        <v>0.120716999262008</v>
      </c>
      <c r="AD337" s="17">
        <v>0.142342846578733</v>
      </c>
      <c r="AE337" s="17"/>
      <c r="AF337" s="17">
        <v>0.15482650408773599</v>
      </c>
      <c r="AG337" s="17">
        <v>0.12786608777125</v>
      </c>
      <c r="AH337" s="17">
        <v>9.1999201240325207E-2</v>
      </c>
      <c r="AI337" s="17">
        <v>0.14341652975077801</v>
      </c>
      <c r="AJ337" s="17"/>
      <c r="AK337" s="17">
        <v>0.147483151556876</v>
      </c>
      <c r="AL337" s="17">
        <v>0.12696547595617599</v>
      </c>
      <c r="AM337" s="17"/>
      <c r="AN337" s="17">
        <v>0.118556665460841</v>
      </c>
      <c r="AO337" s="17">
        <v>0.16500975460430301</v>
      </c>
      <c r="AP337" s="17">
        <v>0.160852338233024</v>
      </c>
      <c r="AQ337" s="17">
        <v>0.16546707224951501</v>
      </c>
      <c r="AR337" s="17">
        <v>0.15187549547717299</v>
      </c>
      <c r="AS337" s="17">
        <v>0.119821069925412</v>
      </c>
      <c r="AT337" s="17"/>
      <c r="AU337" s="17">
        <v>0.130381022588373</v>
      </c>
      <c r="AV337" s="17">
        <v>0.17233083138688399</v>
      </c>
      <c r="AW337" s="17"/>
      <c r="AX337" s="17">
        <v>0.20644556471193601</v>
      </c>
      <c r="AY337" s="17">
        <v>0.135101554344977</v>
      </c>
      <c r="AZ337" s="17"/>
      <c r="BA337" s="17">
        <v>0.157742747540183</v>
      </c>
      <c r="BB337" s="17">
        <v>0.105624202971303</v>
      </c>
      <c r="BC337" s="17"/>
      <c r="BD337" s="17">
        <v>0.11638674248082199</v>
      </c>
      <c r="BE337" s="17"/>
      <c r="BF337" s="17">
        <v>0.11970303845961899</v>
      </c>
      <c r="BG337" s="17"/>
      <c r="BH337" s="17">
        <v>0.100891000465318</v>
      </c>
      <c r="BI337" s="17"/>
      <c r="BJ337" s="17">
        <v>6.28898678122633E-2</v>
      </c>
      <c r="BK337" s="17"/>
      <c r="BL337" s="17">
        <v>0.32797031362855</v>
      </c>
      <c r="BM337" s="17">
        <v>4.4111712187141203E-2</v>
      </c>
      <c r="BN337" s="17">
        <v>0.113306152729911</v>
      </c>
      <c r="BO337" s="17">
        <v>0.18089374829650601</v>
      </c>
      <c r="BP337" s="17"/>
      <c r="BQ337" s="17">
        <v>0.13754686551565901</v>
      </c>
      <c r="BR337" s="17">
        <v>0.10610062038807901</v>
      </c>
      <c r="BS337" s="17">
        <v>0.20730086009776399</v>
      </c>
      <c r="BT337" s="17">
        <v>0.12673473445260999</v>
      </c>
      <c r="BU337" s="17">
        <v>0.240845500289601</v>
      </c>
      <c r="BV337" s="17">
        <v>0.17888635993620999</v>
      </c>
      <c r="BW337" s="17"/>
      <c r="BX337" s="17">
        <v>0.11668800168233399</v>
      </c>
      <c r="BY337" s="17">
        <v>0.10493713046347899</v>
      </c>
      <c r="BZ337" s="17">
        <v>0.160224726918483</v>
      </c>
      <c r="CA337" s="17">
        <v>0.13434300625983001</v>
      </c>
      <c r="CB337" s="17">
        <v>0.23580204778334199</v>
      </c>
      <c r="CC337" s="17">
        <v>0.195239049238843</v>
      </c>
    </row>
    <row r="338" spans="2:81" x14ac:dyDescent="0.35">
      <c r="B338" t="s">
        <v>224</v>
      </c>
      <c r="C338" s="17">
        <v>3.77374320298485E-2</v>
      </c>
      <c r="D338" s="17">
        <v>3.56808191866929E-2</v>
      </c>
      <c r="E338" s="17">
        <v>3.9931930286361703E-2</v>
      </c>
      <c r="F338" s="17"/>
      <c r="G338" s="17">
        <v>3.4894095289783801E-2</v>
      </c>
      <c r="H338" s="17">
        <v>3.9868104063814802E-2</v>
      </c>
      <c r="I338" s="17">
        <v>4.1625286969605498E-2</v>
      </c>
      <c r="J338" s="17">
        <v>4.5148555277974997E-2</v>
      </c>
      <c r="K338" s="17">
        <v>4.1012798974262299E-2</v>
      </c>
      <c r="L338" s="17">
        <v>2.6513993421557299E-2</v>
      </c>
      <c r="M338" s="17"/>
      <c r="N338" s="17">
        <v>2.2017649767482401E-2</v>
      </c>
      <c r="O338" s="17">
        <v>4.4141178033505903E-2</v>
      </c>
      <c r="P338" s="17">
        <v>3.5902974155911399E-2</v>
      </c>
      <c r="Q338" s="17">
        <v>5.02646444195822E-2</v>
      </c>
      <c r="R338" s="17"/>
      <c r="S338" s="17">
        <v>2.6762799567329E-2</v>
      </c>
      <c r="T338" s="17">
        <v>4.23219426379473E-2</v>
      </c>
      <c r="U338" s="17">
        <v>2.65506080068585E-2</v>
      </c>
      <c r="V338" s="17">
        <v>5.0449112538425801E-2</v>
      </c>
      <c r="W338" s="17">
        <v>4.4377765135138997E-2</v>
      </c>
      <c r="X338" s="17">
        <v>7.1429884702274404E-2</v>
      </c>
      <c r="Y338" s="17">
        <v>3.3218824571698398E-2</v>
      </c>
      <c r="Z338" s="17">
        <v>1.8219837172455799E-2</v>
      </c>
      <c r="AA338" s="17">
        <v>3.5700621804464101E-2</v>
      </c>
      <c r="AB338" s="17">
        <v>2.5488752085416001E-2</v>
      </c>
      <c r="AC338" s="17">
        <v>3.4151091869670497E-2</v>
      </c>
      <c r="AD338" s="17">
        <v>3.24703579279918E-2</v>
      </c>
      <c r="AE338" s="17"/>
      <c r="AF338" s="17">
        <v>3.9690176185253202E-2</v>
      </c>
      <c r="AG338" s="17">
        <v>2.4610000837498501E-2</v>
      </c>
      <c r="AH338" s="17">
        <v>2.7682050078094999E-2</v>
      </c>
      <c r="AI338" s="17">
        <v>4.2127619384205499E-2</v>
      </c>
      <c r="AJ338" s="17"/>
      <c r="AK338" s="17">
        <v>3.6210946470627003E-2</v>
      </c>
      <c r="AL338" s="17">
        <v>4.0910723081444902E-2</v>
      </c>
      <c r="AM338" s="17"/>
      <c r="AN338" s="17">
        <v>4.1166109169323499E-2</v>
      </c>
      <c r="AO338" s="17">
        <v>3.7329259742737597E-2</v>
      </c>
      <c r="AP338" s="17">
        <v>4.8728262123783797E-2</v>
      </c>
      <c r="AQ338" s="17">
        <v>4.2642260986856702E-2</v>
      </c>
      <c r="AR338" s="17">
        <v>1.80114226762586E-2</v>
      </c>
      <c r="AS338" s="17">
        <v>1.9891602360260399E-2</v>
      </c>
      <c r="AT338" s="17"/>
      <c r="AU338" s="17">
        <v>2.6251374055758999E-2</v>
      </c>
      <c r="AV338" s="17">
        <v>5.3979805335725703E-2</v>
      </c>
      <c r="AW338" s="17"/>
      <c r="AX338" s="17">
        <v>5.7275771871435503E-2</v>
      </c>
      <c r="AY338" s="17">
        <v>3.3048797313303603E-2</v>
      </c>
      <c r="AZ338" s="17"/>
      <c r="BA338" s="17">
        <v>3.8782833152521803E-2</v>
      </c>
      <c r="BB338" s="17">
        <v>3.2066822626051997E-2</v>
      </c>
      <c r="BC338" s="17"/>
      <c r="BD338" s="17">
        <v>2.2293546249507201E-2</v>
      </c>
      <c r="BE338" s="17"/>
      <c r="BF338" s="17">
        <v>2.4727111899674099E-2</v>
      </c>
      <c r="BG338" s="17"/>
      <c r="BH338" s="17">
        <v>1.0730238667502501E-2</v>
      </c>
      <c r="BI338" s="17"/>
      <c r="BJ338" s="17">
        <v>1.3467207677396001E-2</v>
      </c>
      <c r="BK338" s="17"/>
      <c r="BL338" s="17">
        <v>0.1431631634842</v>
      </c>
      <c r="BM338" s="17">
        <v>5.6656514509601796E-3</v>
      </c>
      <c r="BN338" s="17">
        <v>1.39395800721942E-2</v>
      </c>
      <c r="BO338" s="17">
        <v>2.9863109440349301E-2</v>
      </c>
      <c r="BP338" s="17"/>
      <c r="BQ338" s="17">
        <v>2.2779703825396101E-2</v>
      </c>
      <c r="BR338" s="17">
        <v>2.47262740796719E-2</v>
      </c>
      <c r="BS338" s="17">
        <v>4.0172045845172498E-2</v>
      </c>
      <c r="BT338" s="17">
        <v>4.35302920078273E-2</v>
      </c>
      <c r="BU338" s="17">
        <v>6.6306070473295106E-2</v>
      </c>
      <c r="BV338" s="17">
        <v>7.8685603248594596E-2</v>
      </c>
      <c r="BW338" s="17"/>
      <c r="BX338" s="17">
        <v>2.5419354439013199E-2</v>
      </c>
      <c r="BY338" s="17">
        <v>1.6054295250946898E-2</v>
      </c>
      <c r="BZ338" s="17">
        <v>3.7984518652976598E-2</v>
      </c>
      <c r="CA338" s="17">
        <v>3.99717661760286E-2</v>
      </c>
      <c r="CB338" s="17">
        <v>6.5438214953998902E-2</v>
      </c>
      <c r="CC338" s="17">
        <v>0.121448681357749</v>
      </c>
    </row>
    <row r="339" spans="2:81" x14ac:dyDescent="0.35">
      <c r="B339" t="s">
        <v>225</v>
      </c>
      <c r="C339" s="17">
        <v>2.8245592470009202E-2</v>
      </c>
      <c r="D339" s="17">
        <v>2.5059794959776099E-2</v>
      </c>
      <c r="E339" s="17">
        <v>3.1010990726725599E-2</v>
      </c>
      <c r="F339" s="17"/>
      <c r="G339" s="17">
        <v>2.0958085840295002E-2</v>
      </c>
      <c r="H339" s="17">
        <v>2.5562323400111001E-2</v>
      </c>
      <c r="I339" s="17">
        <v>3.2013560910868703E-2</v>
      </c>
      <c r="J339" s="17">
        <v>3.0617508732947499E-2</v>
      </c>
      <c r="K339" s="17">
        <v>2.7692827764849302E-2</v>
      </c>
      <c r="L339" s="17">
        <v>3.06421222056481E-2</v>
      </c>
      <c r="M339" s="17"/>
      <c r="N339" s="17">
        <v>1.8705975565707401E-2</v>
      </c>
      <c r="O339" s="17">
        <v>3.0914722236136599E-2</v>
      </c>
      <c r="P339" s="17">
        <v>2.73217405595143E-2</v>
      </c>
      <c r="Q339" s="17">
        <v>3.7032758473463698E-2</v>
      </c>
      <c r="R339" s="17"/>
      <c r="S339" s="17">
        <v>1.8848381602672399E-2</v>
      </c>
      <c r="T339" s="17">
        <v>3.6832660201945699E-2</v>
      </c>
      <c r="U339" s="17">
        <v>4.3933438774831503E-2</v>
      </c>
      <c r="V339" s="17">
        <v>2.9407579669015499E-2</v>
      </c>
      <c r="W339" s="17">
        <v>3.5057950341180998E-2</v>
      </c>
      <c r="X339" s="17">
        <v>3.8615654358872098E-2</v>
      </c>
      <c r="Y339" s="17">
        <v>2.1375072750765101E-2</v>
      </c>
      <c r="Z339" s="17">
        <v>1.11650324918865E-2</v>
      </c>
      <c r="AA339" s="17">
        <v>1.72574091083375E-2</v>
      </c>
      <c r="AB339" s="17">
        <v>2.5219404844459899E-2</v>
      </c>
      <c r="AC339" s="17">
        <v>3.0048146680320301E-2</v>
      </c>
      <c r="AD339" s="17">
        <v>3.0018475361517898E-2</v>
      </c>
      <c r="AE339" s="17"/>
      <c r="AF339" s="17">
        <v>2.7189115358078601E-2</v>
      </c>
      <c r="AG339" s="17">
        <v>2.51457204775982E-2</v>
      </c>
      <c r="AH339" s="17">
        <v>2.2409066566272898E-2</v>
      </c>
      <c r="AI339" s="17">
        <v>3.0369569068357499E-2</v>
      </c>
      <c r="AJ339" s="17"/>
      <c r="AK339" s="17">
        <v>4.5552632725416202E-2</v>
      </c>
      <c r="AL339" s="17">
        <v>3.9758381397649298E-2</v>
      </c>
      <c r="AM339" s="17"/>
      <c r="AN339" s="17">
        <v>2.00119884434319E-2</v>
      </c>
      <c r="AO339" s="17">
        <v>3.4660329611901602E-2</v>
      </c>
      <c r="AP339" s="17">
        <v>2.24205338939816E-2</v>
      </c>
      <c r="AQ339" s="17">
        <v>3.1380397468197402E-2</v>
      </c>
      <c r="AR339" s="17">
        <v>2.9381293606625999E-2</v>
      </c>
      <c r="AS339" s="17">
        <v>3.6740433452133903E-2</v>
      </c>
      <c r="AT339" s="17"/>
      <c r="AU339" s="17">
        <v>2.5575381877202701E-2</v>
      </c>
      <c r="AV339" s="17">
        <v>3.1631449852373802E-2</v>
      </c>
      <c r="AW339" s="17"/>
      <c r="AX339" s="17">
        <v>2.6200461099611199E-2</v>
      </c>
      <c r="AY339" s="17">
        <v>2.8736364665645501E-2</v>
      </c>
      <c r="AZ339" s="17"/>
      <c r="BA339" s="17">
        <v>2.73792542707933E-2</v>
      </c>
      <c r="BB339" s="17">
        <v>2.7339467902186401E-2</v>
      </c>
      <c r="BC339" s="17"/>
      <c r="BD339" s="17">
        <v>2.0775213953118401E-2</v>
      </c>
      <c r="BE339" s="17"/>
      <c r="BF339" s="17">
        <v>1.53666215842783E-2</v>
      </c>
      <c r="BG339" s="17"/>
      <c r="BH339" s="17">
        <v>1.8743963237773099E-2</v>
      </c>
      <c r="BI339" s="17"/>
      <c r="BJ339" s="17">
        <v>1.44797924444037E-2</v>
      </c>
      <c r="BK339" s="17"/>
      <c r="BL339" s="17">
        <v>5.7087932705824698E-2</v>
      </c>
      <c r="BM339" s="17">
        <v>3.6767437297849101E-3</v>
      </c>
      <c r="BN339" s="17">
        <v>1.95026388817768E-2</v>
      </c>
      <c r="BO339" s="17">
        <v>4.4284664012201998E-2</v>
      </c>
      <c r="BP339" s="17"/>
      <c r="BQ339" s="17">
        <v>2.10551795951519E-2</v>
      </c>
      <c r="BR339" s="17">
        <v>1.9076401989156E-2</v>
      </c>
      <c r="BS339" s="17">
        <v>2.0011781705865501E-2</v>
      </c>
      <c r="BT339" s="17">
        <v>2.4832118715135399E-2</v>
      </c>
      <c r="BU339" s="17">
        <v>3.0462771484922602E-2</v>
      </c>
      <c r="BV339" s="17">
        <v>5.71568567902676E-2</v>
      </c>
      <c r="BW339" s="17"/>
      <c r="BX339" s="17">
        <v>1.53778098290198E-2</v>
      </c>
      <c r="BY339" s="17">
        <v>2.2574946726725099E-2</v>
      </c>
      <c r="BZ339" s="17">
        <v>1.6466068577955201E-2</v>
      </c>
      <c r="CA339" s="17">
        <v>2.8380351201253401E-2</v>
      </c>
      <c r="CB339" s="17">
        <v>2.8586944889581099E-2</v>
      </c>
      <c r="CC339" s="17">
        <v>5.4457427517570399E-2</v>
      </c>
    </row>
    <row r="340" spans="2:81" x14ac:dyDescent="0.35">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row>
    <row r="341" spans="2:81" x14ac:dyDescent="0.35">
      <c r="B341" s="6" t="s">
        <v>229</v>
      </c>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row>
    <row r="342" spans="2:81" x14ac:dyDescent="0.35">
      <c r="B342" s="24"/>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row>
    <row r="343" spans="2:81" x14ac:dyDescent="0.35">
      <c r="B343" t="s">
        <v>221</v>
      </c>
      <c r="C343" s="17">
        <v>0.339291933761252</v>
      </c>
      <c r="D343" s="17">
        <v>0.39080412352191202</v>
      </c>
      <c r="E343" s="17">
        <v>0.29012906082386197</v>
      </c>
      <c r="F343" s="17"/>
      <c r="G343" s="17">
        <v>0.37668598727047298</v>
      </c>
      <c r="H343" s="17">
        <v>0.40829127624086498</v>
      </c>
      <c r="I343" s="17">
        <v>0.31070084551499699</v>
      </c>
      <c r="J343" s="17">
        <v>0.25396439982923602</v>
      </c>
      <c r="K343" s="17">
        <v>0.27667539660232998</v>
      </c>
      <c r="L343" s="17">
        <v>0.39286778116291399</v>
      </c>
      <c r="M343" s="17"/>
      <c r="N343" s="17">
        <v>0.39867503360727502</v>
      </c>
      <c r="O343" s="17">
        <v>0.25011027857861801</v>
      </c>
      <c r="P343" s="17">
        <v>0.37334685520104799</v>
      </c>
      <c r="Q343" s="17">
        <v>0.33661519097852899</v>
      </c>
      <c r="R343" s="17"/>
      <c r="S343" s="17">
        <v>0.468583891381119</v>
      </c>
      <c r="T343" s="17">
        <v>0.26773478255178201</v>
      </c>
      <c r="U343" s="17">
        <v>0.36329657682034699</v>
      </c>
      <c r="V343" s="17">
        <v>0.33111057613271</v>
      </c>
      <c r="W343" s="17">
        <v>0.33418365198129402</v>
      </c>
      <c r="X343" s="17">
        <v>0.33196495029900303</v>
      </c>
      <c r="Y343" s="17">
        <v>0.31950225479185701</v>
      </c>
      <c r="Z343" s="17">
        <v>0.38401206755502598</v>
      </c>
      <c r="AA343" s="17">
        <v>0.378504158409745</v>
      </c>
      <c r="AB343" s="17">
        <v>0.27248199336929502</v>
      </c>
      <c r="AC343" s="17">
        <v>0.26119397823295398</v>
      </c>
      <c r="AD343" s="17">
        <v>0.22042573412452801</v>
      </c>
      <c r="AE343" s="17"/>
      <c r="AF343" s="17">
        <v>0.35057019542007301</v>
      </c>
      <c r="AG343" s="17">
        <v>0.26884894264536702</v>
      </c>
      <c r="AH343" s="17">
        <v>0.24965248707878701</v>
      </c>
      <c r="AI343" s="17">
        <v>0.215037228091574</v>
      </c>
      <c r="AJ343" s="17"/>
      <c r="AK343" s="17">
        <v>0.40463158486494599</v>
      </c>
      <c r="AL343" s="17">
        <v>0.32559865971500002</v>
      </c>
      <c r="AM343" s="17"/>
      <c r="AN343" s="17">
        <v>0.46153902464856</v>
      </c>
      <c r="AO343" s="17">
        <v>0.32369621338447402</v>
      </c>
      <c r="AP343" s="17">
        <v>0.30039391289047002</v>
      </c>
      <c r="AQ343" s="17">
        <v>0.27441043182665698</v>
      </c>
      <c r="AR343" s="17">
        <v>0.262935597278388</v>
      </c>
      <c r="AS343" s="17">
        <v>0.29880077039526598</v>
      </c>
      <c r="AT343" s="17"/>
      <c r="AU343" s="17">
        <v>0.37852239944712102</v>
      </c>
      <c r="AV343" s="17">
        <v>0.28665563354312601</v>
      </c>
      <c r="AW343" s="17"/>
      <c r="AX343" s="17">
        <v>0.273042940107598</v>
      </c>
      <c r="AY343" s="17">
        <v>0.35518977022530701</v>
      </c>
      <c r="AZ343" s="17"/>
      <c r="BA343" s="17">
        <v>0.318535841422453</v>
      </c>
      <c r="BB343" s="17">
        <v>0.44929042665881203</v>
      </c>
      <c r="BC343" s="17"/>
      <c r="BD343" s="17">
        <v>0.45434266831754899</v>
      </c>
      <c r="BE343" s="17"/>
      <c r="BF343" s="17">
        <v>0.45252822761320499</v>
      </c>
      <c r="BG343" s="17"/>
      <c r="BH343" s="17">
        <v>0.28901982859749298</v>
      </c>
      <c r="BI343" s="17"/>
      <c r="BJ343" s="17">
        <v>0.25361748657702798</v>
      </c>
      <c r="BK343" s="17"/>
      <c r="BL343" s="17">
        <v>3.0111853117533099E-2</v>
      </c>
      <c r="BM343" s="17">
        <v>0.66687724616775101</v>
      </c>
      <c r="BN343" s="17">
        <v>0.40166794261049299</v>
      </c>
      <c r="BO343" s="17">
        <v>0.13610883118437</v>
      </c>
      <c r="BP343" s="17"/>
      <c r="BQ343" s="17">
        <v>0.33545620718265301</v>
      </c>
      <c r="BR343" s="17">
        <v>0.478829017531894</v>
      </c>
      <c r="BS343" s="17">
        <v>0.36579601467557399</v>
      </c>
      <c r="BT343" s="17">
        <v>0.33344211550059999</v>
      </c>
      <c r="BU343" s="17">
        <v>0.17761902381866601</v>
      </c>
      <c r="BV343" s="17">
        <v>0.26493397821553699</v>
      </c>
      <c r="BW343" s="17"/>
      <c r="BX343" s="17">
        <v>0.39804408940417002</v>
      </c>
      <c r="BY343" s="17">
        <v>0.49082649590379601</v>
      </c>
      <c r="BZ343" s="17">
        <v>0.35817013338126302</v>
      </c>
      <c r="CA343" s="17">
        <v>0.32851740379026201</v>
      </c>
      <c r="CB343" s="17">
        <v>0.15273900377017399</v>
      </c>
      <c r="CC343" s="17">
        <v>0.19221097472064799</v>
      </c>
    </row>
    <row r="344" spans="2:81" x14ac:dyDescent="0.35">
      <c r="B344" t="s">
        <v>222</v>
      </c>
      <c r="C344" s="17">
        <v>0.43247319483457197</v>
      </c>
      <c r="D344" s="17">
        <v>0.40098172900232998</v>
      </c>
      <c r="E344" s="17">
        <v>0.46487172649817998</v>
      </c>
      <c r="F344" s="17"/>
      <c r="G344" s="17">
        <v>0.39376346163085302</v>
      </c>
      <c r="H344" s="17">
        <v>0.37702263894282201</v>
      </c>
      <c r="I344" s="17">
        <v>0.43419003190111199</v>
      </c>
      <c r="J344" s="17">
        <v>0.45418212360801502</v>
      </c>
      <c r="K344" s="17">
        <v>0.47726705307339201</v>
      </c>
      <c r="L344" s="17">
        <v>0.454207217400172</v>
      </c>
      <c r="M344" s="17"/>
      <c r="N344" s="17">
        <v>0.41166531983336602</v>
      </c>
      <c r="O344" s="17">
        <v>0.47772992566996397</v>
      </c>
      <c r="P344" s="17">
        <v>0.41447902146280502</v>
      </c>
      <c r="Q344" s="17">
        <v>0.424540667514682</v>
      </c>
      <c r="R344" s="17"/>
      <c r="S344" s="17">
        <v>0.36390921608202997</v>
      </c>
      <c r="T344" s="17">
        <v>0.46487679564553003</v>
      </c>
      <c r="U344" s="17">
        <v>0.39680560168276502</v>
      </c>
      <c r="V344" s="17">
        <v>0.48651517877800998</v>
      </c>
      <c r="W344" s="17">
        <v>0.485066721522325</v>
      </c>
      <c r="X344" s="17">
        <v>0.42289323624157799</v>
      </c>
      <c r="Y344" s="17">
        <v>0.42592690344044498</v>
      </c>
      <c r="Z344" s="17">
        <v>0.407575707047174</v>
      </c>
      <c r="AA344" s="17">
        <v>0.42937899122142897</v>
      </c>
      <c r="AB344" s="17">
        <v>0.41562217419317399</v>
      </c>
      <c r="AC344" s="17">
        <v>0.52048562205840898</v>
      </c>
      <c r="AD344" s="17">
        <v>0.41687952771945103</v>
      </c>
      <c r="AE344" s="17"/>
      <c r="AF344" s="17">
        <v>0.42912210307674198</v>
      </c>
      <c r="AG344" s="17">
        <v>0.43829673294032501</v>
      </c>
      <c r="AH344" s="17">
        <v>0.53103133207480202</v>
      </c>
      <c r="AI344" s="17">
        <v>0.42451956392840301</v>
      </c>
      <c r="AJ344" s="17"/>
      <c r="AK344" s="17">
        <v>0.40342341493358702</v>
      </c>
      <c r="AL344" s="17">
        <v>0.44326943211138797</v>
      </c>
      <c r="AM344" s="17"/>
      <c r="AN344" s="17">
        <v>0.34670891033844298</v>
      </c>
      <c r="AO344" s="17">
        <v>0.43260083222607998</v>
      </c>
      <c r="AP344" s="17">
        <v>0.45048531040607798</v>
      </c>
      <c r="AQ344" s="17">
        <v>0.48431991822958298</v>
      </c>
      <c r="AR344" s="17">
        <v>0.51270890728696605</v>
      </c>
      <c r="AS344" s="17">
        <v>0.46058962489046701</v>
      </c>
      <c r="AT344" s="17"/>
      <c r="AU344" s="17">
        <v>0.43270110238868997</v>
      </c>
      <c r="AV344" s="17">
        <v>0.43266079158059401</v>
      </c>
      <c r="AW344" s="17"/>
      <c r="AX344" s="17">
        <v>0.41599767397995102</v>
      </c>
      <c r="AY344" s="17">
        <v>0.43642684185261199</v>
      </c>
      <c r="AZ344" s="17"/>
      <c r="BA344" s="17">
        <v>0.44013981979823702</v>
      </c>
      <c r="BB344" s="17">
        <v>0.392118469425913</v>
      </c>
      <c r="BC344" s="17"/>
      <c r="BD344" s="17">
        <v>0.408644952481374</v>
      </c>
      <c r="BE344" s="17"/>
      <c r="BF344" s="17">
        <v>0.40011654092868199</v>
      </c>
      <c r="BG344" s="17"/>
      <c r="BH344" s="17">
        <v>0.40887668784746101</v>
      </c>
      <c r="BI344" s="17"/>
      <c r="BJ344" s="17">
        <v>0.55512817593974695</v>
      </c>
      <c r="BK344" s="17"/>
      <c r="BL344" s="17">
        <v>0.27850759727201102</v>
      </c>
      <c r="BM344" s="17">
        <v>0.31120817112106403</v>
      </c>
      <c r="BN344" s="17">
        <v>0.49842590377620599</v>
      </c>
      <c r="BO344" s="17">
        <v>0.57952599058904597</v>
      </c>
      <c r="BP344" s="17"/>
      <c r="BQ344" s="17">
        <v>0.46240489700313703</v>
      </c>
      <c r="BR344" s="17">
        <v>0.406635139749009</v>
      </c>
      <c r="BS344" s="17">
        <v>0.368762534331183</v>
      </c>
      <c r="BT344" s="17">
        <v>0.47009399372122401</v>
      </c>
      <c r="BU344" s="17">
        <v>0.45670939402681099</v>
      </c>
      <c r="BV344" s="17">
        <v>0.42052392843460101</v>
      </c>
      <c r="BW344" s="17"/>
      <c r="BX344" s="17">
        <v>0.44495332668141402</v>
      </c>
      <c r="BY344" s="17">
        <v>0.40452243578643898</v>
      </c>
      <c r="BZ344" s="17">
        <v>0.40720442680480201</v>
      </c>
      <c r="CA344" s="17">
        <v>0.47723656113845903</v>
      </c>
      <c r="CB344" s="17">
        <v>0.40608291079917003</v>
      </c>
      <c r="CC344" s="17">
        <v>0.42480158821201502</v>
      </c>
    </row>
    <row r="345" spans="2:81" x14ac:dyDescent="0.35">
      <c r="B345" t="s">
        <v>223</v>
      </c>
      <c r="C345" s="17">
        <v>0.155461518516538</v>
      </c>
      <c r="D345" s="17">
        <v>0.13585926612583399</v>
      </c>
      <c r="E345" s="17">
        <v>0.172388417044503</v>
      </c>
      <c r="F345" s="17"/>
      <c r="G345" s="17">
        <v>0.167688133428398</v>
      </c>
      <c r="H345" s="17">
        <v>0.14513315068153701</v>
      </c>
      <c r="I345" s="17">
        <v>0.16642741329826799</v>
      </c>
      <c r="J345" s="17">
        <v>0.196489393138469</v>
      </c>
      <c r="K345" s="17">
        <v>0.16352683531885701</v>
      </c>
      <c r="L345" s="17">
        <v>0.108121128855174</v>
      </c>
      <c r="M345" s="17"/>
      <c r="N345" s="17">
        <v>0.13050841451328299</v>
      </c>
      <c r="O345" s="17">
        <v>0.19322132320462099</v>
      </c>
      <c r="P345" s="17">
        <v>0.145394225910878</v>
      </c>
      <c r="Q345" s="17">
        <v>0.15133449341383901</v>
      </c>
      <c r="R345" s="17"/>
      <c r="S345" s="17">
        <v>0.106396082704296</v>
      </c>
      <c r="T345" s="17">
        <v>0.17844031568242399</v>
      </c>
      <c r="U345" s="17">
        <v>0.15535167294902999</v>
      </c>
      <c r="V345" s="17">
        <v>0.114196459373186</v>
      </c>
      <c r="W345" s="17">
        <v>0.12710422730680901</v>
      </c>
      <c r="X345" s="17">
        <v>0.174691885898971</v>
      </c>
      <c r="Y345" s="17">
        <v>0.19665806352592899</v>
      </c>
      <c r="Z345" s="17">
        <v>0.152939865902323</v>
      </c>
      <c r="AA345" s="17">
        <v>0.12730114628907499</v>
      </c>
      <c r="AB345" s="17">
        <v>0.217020648928687</v>
      </c>
      <c r="AC345" s="17">
        <v>0.14478736896341701</v>
      </c>
      <c r="AD345" s="17">
        <v>0.247287346598973</v>
      </c>
      <c r="AE345" s="17"/>
      <c r="AF345" s="17">
        <v>0.15191654454763201</v>
      </c>
      <c r="AG345" s="17">
        <v>0.19494985992158001</v>
      </c>
      <c r="AH345" s="17">
        <v>0.14262517116010601</v>
      </c>
      <c r="AI345" s="17">
        <v>0.235443941622964</v>
      </c>
      <c r="AJ345" s="17"/>
      <c r="AK345" s="17">
        <v>0.124522300526429</v>
      </c>
      <c r="AL345" s="17">
        <v>0.151503636018337</v>
      </c>
      <c r="AM345" s="17"/>
      <c r="AN345" s="17">
        <v>0.123938047396517</v>
      </c>
      <c r="AO345" s="17">
        <v>0.167713372729453</v>
      </c>
      <c r="AP345" s="17">
        <v>0.174415821565433</v>
      </c>
      <c r="AQ345" s="17">
        <v>0.16492686595919001</v>
      </c>
      <c r="AR345" s="17">
        <v>0.16497148337084799</v>
      </c>
      <c r="AS345" s="17">
        <v>0.147542235675681</v>
      </c>
      <c r="AT345" s="17"/>
      <c r="AU345" s="17">
        <v>0.133122479929393</v>
      </c>
      <c r="AV345" s="17">
        <v>0.18465371080349499</v>
      </c>
      <c r="AW345" s="17"/>
      <c r="AX345" s="17">
        <v>0.207983844624579</v>
      </c>
      <c r="AY345" s="17">
        <v>0.14285768402596899</v>
      </c>
      <c r="AZ345" s="17"/>
      <c r="BA345" s="17">
        <v>0.165244618247393</v>
      </c>
      <c r="BB345" s="17">
        <v>0.107760533535857</v>
      </c>
      <c r="BC345" s="17"/>
      <c r="BD345" s="17">
        <v>9.7873362194121405E-2</v>
      </c>
      <c r="BE345" s="17"/>
      <c r="BF345" s="17">
        <v>0.10684267100504501</v>
      </c>
      <c r="BG345" s="17"/>
      <c r="BH345" s="17">
        <v>0.20849490443414301</v>
      </c>
      <c r="BI345" s="17"/>
      <c r="BJ345" s="17">
        <v>0.13382770769411201</v>
      </c>
      <c r="BK345" s="17"/>
      <c r="BL345" s="17">
        <v>0.418641498885929</v>
      </c>
      <c r="BM345" s="17">
        <v>2.0766251975894299E-2</v>
      </c>
      <c r="BN345" s="17">
        <v>8.17079122316796E-2</v>
      </c>
      <c r="BO345" s="17">
        <v>0.20573455590777601</v>
      </c>
      <c r="BP345" s="17"/>
      <c r="BQ345" s="17">
        <v>0.15416712686290299</v>
      </c>
      <c r="BR345" s="17">
        <v>8.4718320038207701E-2</v>
      </c>
      <c r="BS345" s="17">
        <v>0.15638336841015599</v>
      </c>
      <c r="BT345" s="17">
        <v>0.14500933381876599</v>
      </c>
      <c r="BU345" s="17">
        <v>0.23239448965790799</v>
      </c>
      <c r="BV345" s="17">
        <v>0.185404853980568</v>
      </c>
      <c r="BW345" s="17"/>
      <c r="BX345" s="17">
        <v>0.113757852194905</v>
      </c>
      <c r="BY345" s="17">
        <v>7.4827143810104593E-2</v>
      </c>
      <c r="BZ345" s="17">
        <v>0.15659131101870499</v>
      </c>
      <c r="CA345" s="17">
        <v>0.146742960755784</v>
      </c>
      <c r="CB345" s="17">
        <v>0.31180722435572</v>
      </c>
      <c r="CC345" s="17">
        <v>0.192323926610319</v>
      </c>
    </row>
    <row r="346" spans="2:81" x14ac:dyDescent="0.35">
      <c r="B346" t="s">
        <v>224</v>
      </c>
      <c r="C346" s="17">
        <v>5.2433837212762902E-2</v>
      </c>
      <c r="D346" s="17">
        <v>5.3008266160562999E-2</v>
      </c>
      <c r="E346" s="17">
        <v>5.1201309896179902E-2</v>
      </c>
      <c r="F346" s="17"/>
      <c r="G346" s="17">
        <v>4.7151465890402602E-2</v>
      </c>
      <c r="H346" s="17">
        <v>5.5447606735944802E-2</v>
      </c>
      <c r="I346" s="17">
        <v>5.9889193970646001E-2</v>
      </c>
      <c r="J346" s="17">
        <v>7.2601088706528594E-2</v>
      </c>
      <c r="K346" s="17">
        <v>5.7634080277903198E-2</v>
      </c>
      <c r="L346" s="17">
        <v>2.7562913452595001E-2</v>
      </c>
      <c r="M346" s="17"/>
      <c r="N346" s="17">
        <v>4.3732074156125601E-2</v>
      </c>
      <c r="O346" s="17">
        <v>6.0552865109257802E-2</v>
      </c>
      <c r="P346" s="17">
        <v>4.51685879167944E-2</v>
      </c>
      <c r="Q346" s="17">
        <v>6.0620230197787901E-2</v>
      </c>
      <c r="R346" s="17"/>
      <c r="S346" s="17">
        <v>4.1276917891458098E-2</v>
      </c>
      <c r="T346" s="17">
        <v>6.8500102331836801E-2</v>
      </c>
      <c r="U346" s="17">
        <v>5.7914208241974602E-2</v>
      </c>
      <c r="V346" s="17">
        <v>4.80555677837987E-2</v>
      </c>
      <c r="W346" s="17">
        <v>2.8966580520762199E-2</v>
      </c>
      <c r="X346" s="17">
        <v>5.0451677878372299E-2</v>
      </c>
      <c r="Y346" s="17">
        <v>3.6769066566352197E-2</v>
      </c>
      <c r="Z346" s="17">
        <v>5.0019071319999102E-2</v>
      </c>
      <c r="AA346" s="17">
        <v>4.6855056886708803E-2</v>
      </c>
      <c r="AB346" s="17">
        <v>7.6633064423543298E-2</v>
      </c>
      <c r="AC346" s="17">
        <v>5.3426228601207701E-2</v>
      </c>
      <c r="AD346" s="17">
        <v>8.5301258411700498E-2</v>
      </c>
      <c r="AE346" s="17"/>
      <c r="AF346" s="17">
        <v>4.8986864677328601E-2</v>
      </c>
      <c r="AG346" s="17">
        <v>7.7698060059513394E-2</v>
      </c>
      <c r="AH346" s="17">
        <v>5.4537186020046598E-2</v>
      </c>
      <c r="AI346" s="17">
        <v>9.4541014266385504E-2</v>
      </c>
      <c r="AJ346" s="17"/>
      <c r="AK346" s="17">
        <v>4.2318577972070698E-2</v>
      </c>
      <c r="AL346" s="17">
        <v>3.6777945526545702E-2</v>
      </c>
      <c r="AM346" s="17"/>
      <c r="AN346" s="17">
        <v>4.9088433977216198E-2</v>
      </c>
      <c r="AO346" s="17">
        <v>5.4210159129996702E-2</v>
      </c>
      <c r="AP346" s="17">
        <v>4.8431953698976703E-2</v>
      </c>
      <c r="AQ346" s="17">
        <v>5.8253201215936801E-2</v>
      </c>
      <c r="AR346" s="17">
        <v>4.0830766222393698E-2</v>
      </c>
      <c r="AS346" s="17">
        <v>7.4988972506177004E-2</v>
      </c>
      <c r="AT346" s="17"/>
      <c r="AU346" s="17">
        <v>4.0620908895350999E-2</v>
      </c>
      <c r="AV346" s="17">
        <v>6.9261254574056394E-2</v>
      </c>
      <c r="AW346" s="17"/>
      <c r="AX346" s="17">
        <v>7.8822937774065904E-2</v>
      </c>
      <c r="AY346" s="17">
        <v>4.6101218677447799E-2</v>
      </c>
      <c r="AZ346" s="17"/>
      <c r="BA346" s="17">
        <v>5.68209337195782E-2</v>
      </c>
      <c r="BB346" s="17">
        <v>2.7143887854251099E-2</v>
      </c>
      <c r="BC346" s="17"/>
      <c r="BD346" s="17">
        <v>2.7651299951727801E-2</v>
      </c>
      <c r="BE346" s="17"/>
      <c r="BF346" s="17">
        <v>3.2450648750575198E-2</v>
      </c>
      <c r="BG346" s="17"/>
      <c r="BH346" s="17">
        <v>8.4046489093212398E-2</v>
      </c>
      <c r="BI346" s="17"/>
      <c r="BJ346" s="17">
        <v>4.2368366800503897E-2</v>
      </c>
      <c r="BK346" s="17"/>
      <c r="BL346" s="17">
        <v>0.217649236559395</v>
      </c>
      <c r="BM346" s="17">
        <v>1.14833073529097E-3</v>
      </c>
      <c r="BN346" s="17">
        <v>1.0428159178405699E-2</v>
      </c>
      <c r="BO346" s="17">
        <v>4.6100468255750801E-2</v>
      </c>
      <c r="BP346" s="17"/>
      <c r="BQ346" s="17">
        <v>3.1721320544367597E-2</v>
      </c>
      <c r="BR346" s="17">
        <v>2.1462513129522898E-2</v>
      </c>
      <c r="BS346" s="17">
        <v>9.1448969734475902E-2</v>
      </c>
      <c r="BT346" s="17">
        <v>3.2427990550297103E-2</v>
      </c>
      <c r="BU346" s="17">
        <v>0.114208992735265</v>
      </c>
      <c r="BV346" s="17">
        <v>8.4517278556261594E-2</v>
      </c>
      <c r="BW346" s="17"/>
      <c r="BX346" s="17">
        <v>2.7817489460968899E-2</v>
      </c>
      <c r="BY346" s="17">
        <v>1.7951321076020599E-2</v>
      </c>
      <c r="BZ346" s="17">
        <v>6.9268938082401296E-2</v>
      </c>
      <c r="CA346" s="17">
        <v>3.1389416208735199E-2</v>
      </c>
      <c r="CB346" s="17">
        <v>0.103440658652542</v>
      </c>
      <c r="CC346" s="17">
        <v>0.13180764338777701</v>
      </c>
    </row>
    <row r="347" spans="2:81" x14ac:dyDescent="0.35">
      <c r="B347" t="s">
        <v>225</v>
      </c>
      <c r="C347" s="17">
        <v>2.0339515674875099E-2</v>
      </c>
      <c r="D347" s="17">
        <v>1.9346615189361101E-2</v>
      </c>
      <c r="E347" s="17">
        <v>2.1409485737275701E-2</v>
      </c>
      <c r="F347" s="17"/>
      <c r="G347" s="17">
        <v>1.4710951779872999E-2</v>
      </c>
      <c r="H347" s="17">
        <v>1.4105327398832E-2</v>
      </c>
      <c r="I347" s="17">
        <v>2.8792515314977601E-2</v>
      </c>
      <c r="J347" s="17">
        <v>2.2762994717751801E-2</v>
      </c>
      <c r="K347" s="17">
        <v>2.4896634727518199E-2</v>
      </c>
      <c r="L347" s="17">
        <v>1.7240959129145399E-2</v>
      </c>
      <c r="M347" s="17"/>
      <c r="N347" s="17">
        <v>1.541915788995E-2</v>
      </c>
      <c r="O347" s="17">
        <v>1.8385607437539302E-2</v>
      </c>
      <c r="P347" s="17">
        <v>2.1611309508475101E-2</v>
      </c>
      <c r="Q347" s="17">
        <v>2.68894178951616E-2</v>
      </c>
      <c r="R347" s="17"/>
      <c r="S347" s="17">
        <v>1.9833891941096402E-2</v>
      </c>
      <c r="T347" s="17">
        <v>2.0448003788427E-2</v>
      </c>
      <c r="U347" s="17">
        <v>2.6631940305884099E-2</v>
      </c>
      <c r="V347" s="17">
        <v>2.01222179322946E-2</v>
      </c>
      <c r="W347" s="17">
        <v>2.4678818668809801E-2</v>
      </c>
      <c r="X347" s="17">
        <v>1.9998249682075999E-2</v>
      </c>
      <c r="Y347" s="17">
        <v>2.1143711675416801E-2</v>
      </c>
      <c r="Z347" s="17">
        <v>5.4532881754773398E-3</v>
      </c>
      <c r="AA347" s="17">
        <v>1.7960647193042301E-2</v>
      </c>
      <c r="AB347" s="17">
        <v>1.8242119085300799E-2</v>
      </c>
      <c r="AC347" s="17">
        <v>2.0106802144011799E-2</v>
      </c>
      <c r="AD347" s="17">
        <v>3.0106133145346999E-2</v>
      </c>
      <c r="AE347" s="17"/>
      <c r="AF347" s="17">
        <v>1.9404292278224801E-2</v>
      </c>
      <c r="AG347" s="17">
        <v>2.0206404433215201E-2</v>
      </c>
      <c r="AH347" s="17">
        <v>2.2153823666257601E-2</v>
      </c>
      <c r="AI347" s="17">
        <v>3.0458252090673502E-2</v>
      </c>
      <c r="AJ347" s="17"/>
      <c r="AK347" s="17">
        <v>2.5104121702967601E-2</v>
      </c>
      <c r="AL347" s="17">
        <v>4.2850326628728799E-2</v>
      </c>
      <c r="AM347" s="17"/>
      <c r="AN347" s="17">
        <v>1.8725583639263299E-2</v>
      </c>
      <c r="AO347" s="17">
        <v>2.1779422529996598E-2</v>
      </c>
      <c r="AP347" s="17">
        <v>2.6273001439042001E-2</v>
      </c>
      <c r="AQ347" s="17">
        <v>1.8089582768634399E-2</v>
      </c>
      <c r="AR347" s="17">
        <v>1.85532458414038E-2</v>
      </c>
      <c r="AS347" s="17">
        <v>1.8078396532408399E-2</v>
      </c>
      <c r="AT347" s="17"/>
      <c r="AU347" s="17">
        <v>1.5033109339444999E-2</v>
      </c>
      <c r="AV347" s="17">
        <v>2.67686094987294E-2</v>
      </c>
      <c r="AW347" s="17"/>
      <c r="AX347" s="17">
        <v>2.4152603513805701E-2</v>
      </c>
      <c r="AY347" s="17">
        <v>1.9424485218664599E-2</v>
      </c>
      <c r="AZ347" s="17"/>
      <c r="BA347" s="17">
        <v>1.92587868123387E-2</v>
      </c>
      <c r="BB347" s="17">
        <v>2.3686682525166598E-2</v>
      </c>
      <c r="BC347" s="17"/>
      <c r="BD347" s="17">
        <v>1.1487717055227701E-2</v>
      </c>
      <c r="BE347" s="17"/>
      <c r="BF347" s="17">
        <v>8.0619117024921094E-3</v>
      </c>
      <c r="BG347" s="17"/>
      <c r="BH347" s="17">
        <v>9.5620900276910999E-3</v>
      </c>
      <c r="BI347" s="17"/>
      <c r="BJ347" s="17">
        <v>1.5058262988608699E-2</v>
      </c>
      <c r="BK347" s="17"/>
      <c r="BL347" s="17">
        <v>5.5089814165131097E-2</v>
      </c>
      <c r="BM347" s="17">
        <v>0</v>
      </c>
      <c r="BN347" s="17">
        <v>7.7700822032161299E-3</v>
      </c>
      <c r="BO347" s="17">
        <v>3.25301540630566E-2</v>
      </c>
      <c r="BP347" s="17"/>
      <c r="BQ347" s="17">
        <v>1.6250448406939101E-2</v>
      </c>
      <c r="BR347" s="17">
        <v>8.3550095513662895E-3</v>
      </c>
      <c r="BS347" s="17">
        <v>1.7609112848611299E-2</v>
      </c>
      <c r="BT347" s="17">
        <v>1.9026566409112301E-2</v>
      </c>
      <c r="BU347" s="17">
        <v>1.90680997613497E-2</v>
      </c>
      <c r="BV347" s="17">
        <v>4.4619960813032003E-2</v>
      </c>
      <c r="BW347" s="17"/>
      <c r="BX347" s="17">
        <v>1.5427242258542501E-2</v>
      </c>
      <c r="BY347" s="17">
        <v>1.18726034236397E-2</v>
      </c>
      <c r="BZ347" s="17">
        <v>8.7651907128286893E-3</v>
      </c>
      <c r="CA347" s="17">
        <v>1.6113658106760399E-2</v>
      </c>
      <c r="CB347" s="17">
        <v>2.5930202422394001E-2</v>
      </c>
      <c r="CC347" s="17">
        <v>5.88558670692403E-2</v>
      </c>
    </row>
    <row r="348" spans="2:81" x14ac:dyDescent="0.35">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row>
    <row r="349" spans="2:81" x14ac:dyDescent="0.35">
      <c r="B349" s="6" t="s">
        <v>252</v>
      </c>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row>
    <row r="350" spans="2:81" x14ac:dyDescent="0.35">
      <c r="B350" s="24"/>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row>
    <row r="351" spans="2:81" x14ac:dyDescent="0.35">
      <c r="B351" t="s">
        <v>230</v>
      </c>
      <c r="C351" s="17">
        <v>0.54168073992282695</v>
      </c>
      <c r="D351" s="17">
        <v>0.49211598432147202</v>
      </c>
      <c r="E351" s="17">
        <v>0.58929563348792502</v>
      </c>
      <c r="F351" s="17"/>
      <c r="G351" s="17">
        <v>0.35257744104870398</v>
      </c>
      <c r="H351" s="17">
        <v>0.44316598459930201</v>
      </c>
      <c r="I351" s="17">
        <v>0.51678627518217202</v>
      </c>
      <c r="J351" s="17">
        <v>0.56561325155930098</v>
      </c>
      <c r="K351" s="17">
        <v>0.624557300821307</v>
      </c>
      <c r="L351" s="17">
        <v>0.69254293815024903</v>
      </c>
      <c r="M351" s="17"/>
      <c r="N351" s="17">
        <v>0.51080634301675398</v>
      </c>
      <c r="O351" s="17">
        <v>0.54343223697045595</v>
      </c>
      <c r="P351" s="17">
        <v>0.56352903597579496</v>
      </c>
      <c r="Q351" s="17">
        <v>0.55182659380295795</v>
      </c>
      <c r="R351" s="17"/>
      <c r="S351" s="17">
        <v>0.40829671458718603</v>
      </c>
      <c r="T351" s="17">
        <v>0.59396268005223896</v>
      </c>
      <c r="U351" s="17">
        <v>0.59961800472300097</v>
      </c>
      <c r="V351" s="17">
        <v>0.48433341660949802</v>
      </c>
      <c r="W351" s="17">
        <v>0.56090883148987003</v>
      </c>
      <c r="X351" s="17">
        <v>0.52334875217052901</v>
      </c>
      <c r="Y351" s="17">
        <v>0.56741896891720101</v>
      </c>
      <c r="Z351" s="17">
        <v>0.57573788434753503</v>
      </c>
      <c r="AA351" s="17">
        <v>0.56980242468362896</v>
      </c>
      <c r="AB351" s="17">
        <v>0.55599056720295603</v>
      </c>
      <c r="AC351" s="17">
        <v>0.61244963344673597</v>
      </c>
      <c r="AD351" s="17">
        <v>0.58717367478432703</v>
      </c>
      <c r="AE351" s="17"/>
      <c r="AF351" s="17">
        <v>0.54432649470419903</v>
      </c>
      <c r="AG351" s="17">
        <v>0.54931416332987903</v>
      </c>
      <c r="AH351" s="17">
        <v>0.59841039489010595</v>
      </c>
      <c r="AI351" s="17">
        <v>0.60330805050732605</v>
      </c>
      <c r="AJ351" s="17"/>
      <c r="AK351" s="17">
        <v>0.44529143907868901</v>
      </c>
      <c r="AL351" s="17">
        <v>0.58424138808751003</v>
      </c>
      <c r="AM351" s="17"/>
      <c r="AN351" s="17">
        <v>0.42553476798678802</v>
      </c>
      <c r="AO351" s="17">
        <v>0.57557557450921104</v>
      </c>
      <c r="AP351" s="17">
        <v>0.56312088427036999</v>
      </c>
      <c r="AQ351" s="17">
        <v>0.61168965979394296</v>
      </c>
      <c r="AR351" s="17">
        <v>0.60867425141512499</v>
      </c>
      <c r="AS351" s="17">
        <v>0.49564293875092102</v>
      </c>
      <c r="AT351" s="17"/>
      <c r="AU351" s="17">
        <v>0.58019499735828295</v>
      </c>
      <c r="AV351" s="17">
        <v>0.48968672497828802</v>
      </c>
      <c r="AW351" s="17"/>
      <c r="AX351" s="17">
        <v>0.61384720324169495</v>
      </c>
      <c r="AY351" s="17">
        <v>0.52436288241648399</v>
      </c>
      <c r="AZ351" s="17"/>
      <c r="BA351" s="17">
        <v>0.56301172572497804</v>
      </c>
      <c r="BB351" s="17">
        <v>0.43348439579683801</v>
      </c>
      <c r="BC351" s="17"/>
      <c r="BD351" s="17">
        <v>0.57831025039788497</v>
      </c>
      <c r="BE351" s="17"/>
      <c r="BF351" s="17">
        <v>0.56213642412809095</v>
      </c>
      <c r="BG351" s="17"/>
      <c r="BH351" s="17">
        <v>0.57205912207573595</v>
      </c>
      <c r="BI351" s="17"/>
      <c r="BJ351" s="17">
        <v>0.619810207519084</v>
      </c>
      <c r="BK351" s="17"/>
      <c r="BL351" s="17">
        <v>0.44032554244116201</v>
      </c>
      <c r="BM351" s="17">
        <v>0.54638031969238199</v>
      </c>
      <c r="BN351" s="17">
        <v>0.60184737641368102</v>
      </c>
      <c r="BO351" s="17">
        <v>0.53604406032354301</v>
      </c>
      <c r="BP351" s="17"/>
      <c r="BQ351" s="17">
        <v>0.58123171349227498</v>
      </c>
      <c r="BR351" s="17">
        <v>0.56814942367670895</v>
      </c>
      <c r="BS351" s="17">
        <v>0.42585619517082901</v>
      </c>
      <c r="BT351" s="17">
        <v>0.54219446986320896</v>
      </c>
      <c r="BU351" s="17">
        <v>0.52538578897852795</v>
      </c>
      <c r="BV351" s="17">
        <v>0.49020178208478099</v>
      </c>
      <c r="BW351" s="17"/>
      <c r="BX351" s="17">
        <v>0.56408336192917896</v>
      </c>
      <c r="BY351" s="17">
        <v>0.561270604341498</v>
      </c>
      <c r="BZ351" s="17">
        <v>0.49230810669449199</v>
      </c>
      <c r="CA351" s="17">
        <v>0.56010930108396695</v>
      </c>
      <c r="CB351" s="17">
        <v>0.54738288288069703</v>
      </c>
      <c r="CC351" s="17">
        <v>0.44880660382634402</v>
      </c>
    </row>
    <row r="352" spans="2:81" x14ac:dyDescent="0.35">
      <c r="B352" t="s">
        <v>231</v>
      </c>
      <c r="C352" s="17">
        <v>0.44116158732052901</v>
      </c>
      <c r="D352" s="17">
        <v>0.45982841671920599</v>
      </c>
      <c r="E352" s="17">
        <v>0.42365171638478299</v>
      </c>
      <c r="F352" s="17"/>
      <c r="G352" s="17">
        <v>0.22116611501525299</v>
      </c>
      <c r="H352" s="17">
        <v>0.30619249175970698</v>
      </c>
      <c r="I352" s="17">
        <v>0.39134181336121299</v>
      </c>
      <c r="J352" s="17">
        <v>0.47487833876982</v>
      </c>
      <c r="K352" s="17">
        <v>0.57638184864401698</v>
      </c>
      <c r="L352" s="17">
        <v>0.61941718121038702</v>
      </c>
      <c r="M352" s="17"/>
      <c r="N352" s="17">
        <v>0.43832973237464501</v>
      </c>
      <c r="O352" s="17">
        <v>0.40825339486284701</v>
      </c>
      <c r="P352" s="17">
        <v>0.48067880884206499</v>
      </c>
      <c r="Q352" s="17">
        <v>0.44393375686710401</v>
      </c>
      <c r="R352" s="17"/>
      <c r="S352" s="17">
        <v>0.34478479919517602</v>
      </c>
      <c r="T352" s="17">
        <v>0.49656150283608202</v>
      </c>
      <c r="U352" s="17">
        <v>0.47021858596237298</v>
      </c>
      <c r="V352" s="17">
        <v>0.48724288970972701</v>
      </c>
      <c r="W352" s="17">
        <v>0.47090192173350498</v>
      </c>
      <c r="X352" s="17">
        <v>0.43042235282983299</v>
      </c>
      <c r="Y352" s="17">
        <v>0.478823977584315</v>
      </c>
      <c r="Z352" s="17">
        <v>0.49344755525543299</v>
      </c>
      <c r="AA352" s="17">
        <v>0.42609575446949999</v>
      </c>
      <c r="AB352" s="17">
        <v>0.39026945072382502</v>
      </c>
      <c r="AC352" s="17">
        <v>0.49086724794131797</v>
      </c>
      <c r="AD352" s="17">
        <v>0.352827514545975</v>
      </c>
      <c r="AE352" s="17"/>
      <c r="AF352" s="17">
        <v>0.44925848602054502</v>
      </c>
      <c r="AG352" s="17">
        <v>0.39492403795653502</v>
      </c>
      <c r="AH352" s="17">
        <v>0.47763672034214999</v>
      </c>
      <c r="AI352" s="17">
        <v>0.38165342630490501</v>
      </c>
      <c r="AJ352" s="17"/>
      <c r="AK352" s="17">
        <v>0.40877469753170198</v>
      </c>
      <c r="AL352" s="17">
        <v>0.37617822230042203</v>
      </c>
      <c r="AM352" s="17"/>
      <c r="AN352" s="17">
        <v>0.32823064139403002</v>
      </c>
      <c r="AO352" s="17">
        <v>0.48710863571831198</v>
      </c>
      <c r="AP352" s="17">
        <v>0.43513839584283898</v>
      </c>
      <c r="AQ352" s="17">
        <v>0.46692950562072399</v>
      </c>
      <c r="AR352" s="17">
        <v>0.51911216118066705</v>
      </c>
      <c r="AS352" s="17">
        <v>0.523470533096146</v>
      </c>
      <c r="AT352" s="17"/>
      <c r="AU352" s="17">
        <v>0.48081147513418099</v>
      </c>
      <c r="AV352" s="17">
        <v>0.386072560879611</v>
      </c>
      <c r="AW352" s="17"/>
      <c r="AX352" s="17">
        <v>0.44895826850519599</v>
      </c>
      <c r="AY352" s="17">
        <v>0.43929061003317199</v>
      </c>
      <c r="AZ352" s="17"/>
      <c r="BA352" s="17">
        <v>0.467514836395859</v>
      </c>
      <c r="BB352" s="17">
        <v>0.30650396191254098</v>
      </c>
      <c r="BC352" s="17"/>
      <c r="BD352" s="17">
        <v>0.51270109985134005</v>
      </c>
      <c r="BE352" s="17"/>
      <c r="BF352" s="17">
        <v>0.51741557133275495</v>
      </c>
      <c r="BG352" s="17"/>
      <c r="BH352" s="17">
        <v>0.37016638902328403</v>
      </c>
      <c r="BI352" s="17"/>
      <c r="BJ352" s="17">
        <v>0.52282437370906798</v>
      </c>
      <c r="BK352" s="17"/>
      <c r="BL352" s="17">
        <v>0.248527146932737</v>
      </c>
      <c r="BM352" s="17">
        <v>0.51225415036032795</v>
      </c>
      <c r="BN352" s="17">
        <v>0.59695645683199094</v>
      </c>
      <c r="BO352" s="17">
        <v>0.32433502173509499</v>
      </c>
      <c r="BP352" s="17"/>
      <c r="BQ352" s="17">
        <v>0.386359341668918</v>
      </c>
      <c r="BR352" s="17">
        <v>0.59900812724578401</v>
      </c>
      <c r="BS352" s="17">
        <v>0.56126198287391105</v>
      </c>
      <c r="BT352" s="17">
        <v>0.40494890738118899</v>
      </c>
      <c r="BU352" s="17">
        <v>0.34118850249822702</v>
      </c>
      <c r="BV352" s="17">
        <v>0.36707583834944602</v>
      </c>
      <c r="BW352" s="17"/>
      <c r="BX352" s="17">
        <v>0.37961883318404299</v>
      </c>
      <c r="BY352" s="17">
        <v>0.54208500990865804</v>
      </c>
      <c r="BZ352" s="17">
        <v>0.58071927288241398</v>
      </c>
      <c r="CA352" s="17">
        <v>0.40494839317008002</v>
      </c>
      <c r="CB352" s="17">
        <v>0.26590528800816099</v>
      </c>
      <c r="CC352" s="17">
        <v>0.28324333039092903</v>
      </c>
    </row>
    <row r="353" spans="2:81" x14ac:dyDescent="0.35">
      <c r="B353" t="s">
        <v>232</v>
      </c>
      <c r="C353" s="17">
        <v>0.430897294067416</v>
      </c>
      <c r="D353" s="17">
        <v>0.38040363757712398</v>
      </c>
      <c r="E353" s="17">
        <v>0.47934390983788699</v>
      </c>
      <c r="F353" s="17"/>
      <c r="G353" s="17">
        <v>0.21623492994471899</v>
      </c>
      <c r="H353" s="17">
        <v>0.312234140846468</v>
      </c>
      <c r="I353" s="17">
        <v>0.38313958571999002</v>
      </c>
      <c r="J353" s="17">
        <v>0.46416279968815</v>
      </c>
      <c r="K353" s="17">
        <v>0.559285697847966</v>
      </c>
      <c r="L353" s="17">
        <v>0.59561846843572597</v>
      </c>
      <c r="M353" s="17"/>
      <c r="N353" s="17">
        <v>0.41361970224342398</v>
      </c>
      <c r="O353" s="17">
        <v>0.44225852587648201</v>
      </c>
      <c r="P353" s="17">
        <v>0.45938207642401702</v>
      </c>
      <c r="Q353" s="17">
        <v>0.41163201556714801</v>
      </c>
      <c r="R353" s="17"/>
      <c r="S353" s="17">
        <v>0.29296346845362697</v>
      </c>
      <c r="T353" s="17">
        <v>0.493369285527474</v>
      </c>
      <c r="U353" s="17">
        <v>0.50121590648928205</v>
      </c>
      <c r="V353" s="17">
        <v>0.43079024194712501</v>
      </c>
      <c r="W353" s="17">
        <v>0.42469400766260801</v>
      </c>
      <c r="X353" s="17">
        <v>0.40386030408916801</v>
      </c>
      <c r="Y353" s="17">
        <v>0.48180568965985898</v>
      </c>
      <c r="Z353" s="17">
        <v>0.46755445153716801</v>
      </c>
      <c r="AA353" s="17">
        <v>0.416350125641196</v>
      </c>
      <c r="AB353" s="17">
        <v>0.46178423115441403</v>
      </c>
      <c r="AC353" s="17">
        <v>0.46604582722224402</v>
      </c>
      <c r="AD353" s="17">
        <v>0.42967703782543998</v>
      </c>
      <c r="AE353" s="17"/>
      <c r="AF353" s="17">
        <v>0.430746851116383</v>
      </c>
      <c r="AG353" s="17">
        <v>0.47603748337924001</v>
      </c>
      <c r="AH353" s="17">
        <v>0.44778601854224398</v>
      </c>
      <c r="AI353" s="17">
        <v>0.43587307333921299</v>
      </c>
      <c r="AJ353" s="17"/>
      <c r="AK353" s="17">
        <v>0.369932103884967</v>
      </c>
      <c r="AL353" s="17">
        <v>0.40450768732075598</v>
      </c>
      <c r="AM353" s="17"/>
      <c r="AN353" s="17">
        <v>0.29301227109102201</v>
      </c>
      <c r="AO353" s="17">
        <v>0.46303952518556202</v>
      </c>
      <c r="AP353" s="17">
        <v>0.37081413633995902</v>
      </c>
      <c r="AQ353" s="17">
        <v>0.50672674937593498</v>
      </c>
      <c r="AR353" s="17">
        <v>0.57720125678219403</v>
      </c>
      <c r="AS353" s="17">
        <v>0.51209899926374802</v>
      </c>
      <c r="AT353" s="17"/>
      <c r="AU353" s="17">
        <v>0.46417904889366302</v>
      </c>
      <c r="AV353" s="17">
        <v>0.38584963228279001</v>
      </c>
      <c r="AW353" s="17"/>
      <c r="AX353" s="17">
        <v>0.47722950820840199</v>
      </c>
      <c r="AY353" s="17">
        <v>0.419778906861691</v>
      </c>
      <c r="AZ353" s="17"/>
      <c r="BA353" s="17">
        <v>0.46690395866746498</v>
      </c>
      <c r="BB353" s="17">
        <v>0.249461507812197</v>
      </c>
      <c r="BC353" s="17"/>
      <c r="BD353" s="17">
        <v>0.46830770850033998</v>
      </c>
      <c r="BE353" s="17"/>
      <c r="BF353" s="17">
        <v>0.46435833873996701</v>
      </c>
      <c r="BG353" s="17"/>
      <c r="BH353" s="17">
        <v>0.486604926114235</v>
      </c>
      <c r="BI353" s="17"/>
      <c r="BJ353" s="17">
        <v>0.46162607574044401</v>
      </c>
      <c r="BK353" s="17"/>
      <c r="BL353" s="17">
        <v>0.34608642088156899</v>
      </c>
      <c r="BM353" s="17">
        <v>0.43080214015388002</v>
      </c>
      <c r="BN353" s="17">
        <v>0.51006013364355796</v>
      </c>
      <c r="BO353" s="17">
        <v>0.39976379892894598</v>
      </c>
      <c r="BP353" s="17"/>
      <c r="BQ353" s="17">
        <v>0.42125583460390698</v>
      </c>
      <c r="BR353" s="17">
        <v>0.50012899204206196</v>
      </c>
      <c r="BS353" s="17">
        <v>0.44056816837246998</v>
      </c>
      <c r="BT353" s="17">
        <v>0.448281269633235</v>
      </c>
      <c r="BU353" s="17">
        <v>0.43385319653578402</v>
      </c>
      <c r="BV353" s="17">
        <v>0.353474351982072</v>
      </c>
      <c r="BW353" s="17"/>
      <c r="BX353" s="17">
        <v>0.39533311800246301</v>
      </c>
      <c r="BY353" s="17">
        <v>0.45719097331750103</v>
      </c>
      <c r="BZ353" s="17">
        <v>0.49109589421535099</v>
      </c>
      <c r="CA353" s="17">
        <v>0.449861704130401</v>
      </c>
      <c r="CB353" s="17">
        <v>0.40194380453621198</v>
      </c>
      <c r="CC353" s="17">
        <v>0.31679158534304602</v>
      </c>
    </row>
    <row r="354" spans="2:81" x14ac:dyDescent="0.35">
      <c r="B354" t="s">
        <v>233</v>
      </c>
      <c r="C354" s="17">
        <v>0.373079255758761</v>
      </c>
      <c r="D354" s="17">
        <v>0.37255815409146298</v>
      </c>
      <c r="E354" s="17">
        <v>0.373446480441114</v>
      </c>
      <c r="F354" s="17"/>
      <c r="G354" s="17">
        <v>0.281416858846681</v>
      </c>
      <c r="H354" s="17">
        <v>0.298996209196698</v>
      </c>
      <c r="I354" s="17">
        <v>0.32811860646596902</v>
      </c>
      <c r="J354" s="17">
        <v>0.38640438644639102</v>
      </c>
      <c r="K354" s="17">
        <v>0.41233022867464902</v>
      </c>
      <c r="L354" s="17">
        <v>0.49362440225621002</v>
      </c>
      <c r="M354" s="17"/>
      <c r="N354" s="17">
        <v>0.35267061999087901</v>
      </c>
      <c r="O354" s="17">
        <v>0.37536383815937302</v>
      </c>
      <c r="P354" s="17">
        <v>0.38044957234628402</v>
      </c>
      <c r="Q354" s="17">
        <v>0.38530142300238002</v>
      </c>
      <c r="R354" s="17"/>
      <c r="S354" s="17">
        <v>0.30641198369600797</v>
      </c>
      <c r="T354" s="17">
        <v>0.420557133502239</v>
      </c>
      <c r="U354" s="17">
        <v>0.44514479826978798</v>
      </c>
      <c r="V354" s="17">
        <v>0.37617334519372803</v>
      </c>
      <c r="W354" s="17">
        <v>0.36164776454858699</v>
      </c>
      <c r="X354" s="17">
        <v>0.35139722458050898</v>
      </c>
      <c r="Y354" s="17">
        <v>0.43690276387604798</v>
      </c>
      <c r="Z354" s="17">
        <v>0.36459556533973603</v>
      </c>
      <c r="AA354" s="17">
        <v>0.38221871833570698</v>
      </c>
      <c r="AB354" s="17">
        <v>0.31313897454864698</v>
      </c>
      <c r="AC354" s="17">
        <v>0.38512598947563198</v>
      </c>
      <c r="AD354" s="17">
        <v>0.33602586931724199</v>
      </c>
      <c r="AE354" s="17"/>
      <c r="AF354" s="17">
        <v>0.39060595383195001</v>
      </c>
      <c r="AG354" s="17">
        <v>0.309758240883652</v>
      </c>
      <c r="AH354" s="17">
        <v>0.371256803883661</v>
      </c>
      <c r="AI354" s="17">
        <v>0.35628668969235899</v>
      </c>
      <c r="AJ354" s="17"/>
      <c r="AK354" s="17">
        <v>0.26688821661611001</v>
      </c>
      <c r="AL354" s="17">
        <v>0.36420639430451501</v>
      </c>
      <c r="AM354" s="17"/>
      <c r="AN354" s="17">
        <v>0.27254072703256399</v>
      </c>
      <c r="AO354" s="17">
        <v>0.39248276150408001</v>
      </c>
      <c r="AP354" s="17">
        <v>0.39317694197127201</v>
      </c>
      <c r="AQ354" s="17">
        <v>0.430090370811259</v>
      </c>
      <c r="AR354" s="17">
        <v>0.42844356850482901</v>
      </c>
      <c r="AS354" s="17">
        <v>0.40288256339858097</v>
      </c>
      <c r="AT354" s="17"/>
      <c r="AU354" s="17">
        <v>0.38435373784312499</v>
      </c>
      <c r="AV354" s="17">
        <v>0.35846802287831098</v>
      </c>
      <c r="AW354" s="17"/>
      <c r="AX354" s="17">
        <v>0.400819561044364</v>
      </c>
      <c r="AY354" s="17">
        <v>0.36642238729070398</v>
      </c>
      <c r="AZ354" s="17"/>
      <c r="BA354" s="17">
        <v>0.39769264853058101</v>
      </c>
      <c r="BB354" s="17">
        <v>0.25061132011940901</v>
      </c>
      <c r="BC354" s="17"/>
      <c r="BD354" s="17">
        <v>0.41633310017900899</v>
      </c>
      <c r="BE354" s="17"/>
      <c r="BF354" s="17">
        <v>0.40827417725763598</v>
      </c>
      <c r="BG354" s="17"/>
      <c r="BH354" s="17">
        <v>0.31121426797047702</v>
      </c>
      <c r="BI354" s="17"/>
      <c r="BJ354" s="17">
        <v>0.42007973321741399</v>
      </c>
      <c r="BK354" s="17"/>
      <c r="BL354" s="17">
        <v>0.26741199010971001</v>
      </c>
      <c r="BM354" s="17">
        <v>0.39977093463726898</v>
      </c>
      <c r="BN354" s="17">
        <v>0.40459101313738999</v>
      </c>
      <c r="BO354" s="17">
        <v>0.37834426515687097</v>
      </c>
      <c r="BP354" s="17"/>
      <c r="BQ354" s="17">
        <v>0.37720560265466302</v>
      </c>
      <c r="BR354" s="17">
        <v>0.393908704143908</v>
      </c>
      <c r="BS354" s="17">
        <v>0.40593155669165498</v>
      </c>
      <c r="BT354" s="17">
        <v>0.35631776182505098</v>
      </c>
      <c r="BU354" s="17">
        <v>0.371413412641455</v>
      </c>
      <c r="BV354" s="17">
        <v>0.34447196240866101</v>
      </c>
      <c r="BW354" s="17"/>
      <c r="BX354" s="17">
        <v>0.35899855274286102</v>
      </c>
      <c r="BY354" s="17">
        <v>0.35915046150836799</v>
      </c>
      <c r="BZ354" s="17">
        <v>0.44900072488825998</v>
      </c>
      <c r="CA354" s="17">
        <v>0.36064355940649401</v>
      </c>
      <c r="CB354" s="17">
        <v>0.35959070998792902</v>
      </c>
      <c r="CC354" s="17">
        <v>0.313349088145563</v>
      </c>
    </row>
    <row r="355" spans="2:81" x14ac:dyDescent="0.35">
      <c r="B355" t="s">
        <v>234</v>
      </c>
      <c r="C355" s="17">
        <v>0.34557130468317199</v>
      </c>
      <c r="D355" s="17">
        <v>0.34461997074908601</v>
      </c>
      <c r="E355" s="17">
        <v>0.34763368775352399</v>
      </c>
      <c r="F355" s="17"/>
      <c r="G355" s="17">
        <v>0.241839015306132</v>
      </c>
      <c r="H355" s="17">
        <v>0.27680216358566601</v>
      </c>
      <c r="I355" s="17">
        <v>0.30769987184078401</v>
      </c>
      <c r="J355" s="17">
        <v>0.32503507579625501</v>
      </c>
      <c r="K355" s="17">
        <v>0.41041258321332402</v>
      </c>
      <c r="L355" s="17">
        <v>0.47434262100181102</v>
      </c>
      <c r="M355" s="17"/>
      <c r="N355" s="17">
        <v>0.38415680733391799</v>
      </c>
      <c r="O355" s="17">
        <v>0.344977382840853</v>
      </c>
      <c r="P355" s="17">
        <v>0.32973669998185601</v>
      </c>
      <c r="Q355" s="17">
        <v>0.31391949436204197</v>
      </c>
      <c r="R355" s="17"/>
      <c r="S355" s="17">
        <v>0.32284335124733599</v>
      </c>
      <c r="T355" s="17">
        <v>0.35628301725181299</v>
      </c>
      <c r="U355" s="17">
        <v>0.37564322519318699</v>
      </c>
      <c r="V355" s="17">
        <v>0.32840965812065798</v>
      </c>
      <c r="W355" s="17">
        <v>0.36582047475520402</v>
      </c>
      <c r="X355" s="17">
        <v>0.28514856640670999</v>
      </c>
      <c r="Y355" s="17">
        <v>0.347998761306756</v>
      </c>
      <c r="Z355" s="17">
        <v>0.32025579736222098</v>
      </c>
      <c r="AA355" s="17">
        <v>0.35660276122578999</v>
      </c>
      <c r="AB355" s="17">
        <v>0.387856754933885</v>
      </c>
      <c r="AC355" s="17">
        <v>0.35232828367597802</v>
      </c>
      <c r="AD355" s="17">
        <v>0.35924351609576</v>
      </c>
      <c r="AE355" s="17"/>
      <c r="AF355" s="17">
        <v>0.33189323997157699</v>
      </c>
      <c r="AG355" s="17">
        <v>0.38808065213099802</v>
      </c>
      <c r="AH355" s="17">
        <v>0.360146352989615</v>
      </c>
      <c r="AI355" s="17">
        <v>0.36094721844303401</v>
      </c>
      <c r="AJ355" s="17"/>
      <c r="AK355" s="17">
        <v>0.42703818037601898</v>
      </c>
      <c r="AL355" s="17">
        <v>0.38270412318080999</v>
      </c>
      <c r="AM355" s="17"/>
      <c r="AN355" s="17">
        <v>0.29409161901425301</v>
      </c>
      <c r="AO355" s="17">
        <v>0.36139170754897398</v>
      </c>
      <c r="AP355" s="17">
        <v>0.33371618304552397</v>
      </c>
      <c r="AQ355" s="17">
        <v>0.35757370018279899</v>
      </c>
      <c r="AR355" s="17">
        <v>0.40513365702368198</v>
      </c>
      <c r="AS355" s="17">
        <v>0.38067406778659002</v>
      </c>
      <c r="AT355" s="17"/>
      <c r="AU355" s="17">
        <v>0.373893344053493</v>
      </c>
      <c r="AV355" s="17">
        <v>0.30758986590345999</v>
      </c>
      <c r="AW355" s="17"/>
      <c r="AX355" s="17">
        <v>0.32343824627652701</v>
      </c>
      <c r="AY355" s="17">
        <v>0.35088259657747201</v>
      </c>
      <c r="AZ355" s="17"/>
      <c r="BA355" s="17">
        <v>0.342084408235029</v>
      </c>
      <c r="BB355" s="17">
        <v>0.35742852627995098</v>
      </c>
      <c r="BC355" s="17"/>
      <c r="BD355" s="17">
        <v>0.37684789354937598</v>
      </c>
      <c r="BE355" s="17"/>
      <c r="BF355" s="17">
        <v>0.35483416120167299</v>
      </c>
      <c r="BG355" s="17"/>
      <c r="BH355" s="17">
        <v>0.386856090372871</v>
      </c>
      <c r="BI355" s="17"/>
      <c r="BJ355" s="17">
        <v>0.34332079374783903</v>
      </c>
      <c r="BK355" s="17"/>
      <c r="BL355" s="17">
        <v>0.192807282924117</v>
      </c>
      <c r="BM355" s="17">
        <v>0.40511670259600402</v>
      </c>
      <c r="BN355" s="17">
        <v>0.41089385689718799</v>
      </c>
      <c r="BO355" s="17">
        <v>0.311284778007621</v>
      </c>
      <c r="BP355" s="17"/>
      <c r="BQ355" s="17">
        <v>0.37128593717048203</v>
      </c>
      <c r="BR355" s="17">
        <v>0.41668151683243698</v>
      </c>
      <c r="BS355" s="17">
        <v>0.226395088173766</v>
      </c>
      <c r="BT355" s="17">
        <v>0.36928389665181999</v>
      </c>
      <c r="BU355" s="17">
        <v>0.27967145171766999</v>
      </c>
      <c r="BV355" s="17">
        <v>0.30694218043896498</v>
      </c>
      <c r="BW355" s="17"/>
      <c r="BX355" s="17">
        <v>0.38399774938939302</v>
      </c>
      <c r="BY355" s="17">
        <v>0.40029310327548001</v>
      </c>
      <c r="BZ355" s="17">
        <v>0.27935019931875399</v>
      </c>
      <c r="CA355" s="17">
        <v>0.36623879909830698</v>
      </c>
      <c r="CB355" s="17">
        <v>0.31269727288158</v>
      </c>
      <c r="CC355" s="17">
        <v>0.24587253606630599</v>
      </c>
    </row>
    <row r="356" spans="2:81" x14ac:dyDescent="0.35">
      <c r="B356" t="s">
        <v>196</v>
      </c>
      <c r="C356" s="17">
        <v>0.32348147273648298</v>
      </c>
      <c r="D356" s="17">
        <v>0.320680760190935</v>
      </c>
      <c r="E356" s="17">
        <v>0.32685500175847298</v>
      </c>
      <c r="F356" s="17"/>
      <c r="G356" s="17">
        <v>0.159359775936286</v>
      </c>
      <c r="H356" s="17">
        <v>0.21041338267615101</v>
      </c>
      <c r="I356" s="17">
        <v>0.26151542937459399</v>
      </c>
      <c r="J356" s="17">
        <v>0.33153141572746803</v>
      </c>
      <c r="K356" s="17">
        <v>0.37852116539923297</v>
      </c>
      <c r="L356" s="17">
        <v>0.53135108281496501</v>
      </c>
      <c r="M356" s="17"/>
      <c r="N356" s="17">
        <v>0.319009190088622</v>
      </c>
      <c r="O356" s="17">
        <v>0.29383713245335003</v>
      </c>
      <c r="P356" s="17">
        <v>0.35128793074155101</v>
      </c>
      <c r="Q356" s="17">
        <v>0.330957795424835</v>
      </c>
      <c r="R356" s="17"/>
      <c r="S356" s="17">
        <v>0.22645474774185301</v>
      </c>
      <c r="T356" s="17">
        <v>0.381730897291298</v>
      </c>
      <c r="U356" s="17">
        <v>0.38380387101691199</v>
      </c>
      <c r="V356" s="17">
        <v>0.39066986366857698</v>
      </c>
      <c r="W356" s="17">
        <v>0.35488487451510697</v>
      </c>
      <c r="X356" s="17">
        <v>0.33608960187269799</v>
      </c>
      <c r="Y356" s="17">
        <v>0.334131968292804</v>
      </c>
      <c r="Z356" s="17">
        <v>0.34940390338270899</v>
      </c>
      <c r="AA356" s="17">
        <v>0.31787488550980503</v>
      </c>
      <c r="AB356" s="17">
        <v>0.25686001480390303</v>
      </c>
      <c r="AC356" s="17">
        <v>0.27145044326914602</v>
      </c>
      <c r="AD356" s="17">
        <v>0.29445334065025602</v>
      </c>
      <c r="AE356" s="17"/>
      <c r="AF356" s="17">
        <v>0.338586082107942</v>
      </c>
      <c r="AG356" s="17">
        <v>0.265805869286936</v>
      </c>
      <c r="AH356" s="17">
        <v>0.287873561681252</v>
      </c>
      <c r="AI356" s="17">
        <v>0.318214755491528</v>
      </c>
      <c r="AJ356" s="17"/>
      <c r="AK356" s="17">
        <v>0.25277006191145301</v>
      </c>
      <c r="AL356" s="17">
        <v>0.24921064842198401</v>
      </c>
      <c r="AM356" s="17"/>
      <c r="AN356" s="17">
        <v>0.23491594544479999</v>
      </c>
      <c r="AO356" s="17">
        <v>0.34769702494304</v>
      </c>
      <c r="AP356" s="17">
        <v>0.32627889635171298</v>
      </c>
      <c r="AQ356" s="17">
        <v>0.36408735894375799</v>
      </c>
      <c r="AR356" s="17">
        <v>0.40389072433731799</v>
      </c>
      <c r="AS356" s="17">
        <v>0.313829310215678</v>
      </c>
      <c r="AT356" s="17"/>
      <c r="AU356" s="17">
        <v>0.369635536275428</v>
      </c>
      <c r="AV356" s="17">
        <v>0.26028258476708199</v>
      </c>
      <c r="AW356" s="17"/>
      <c r="AX356" s="17">
        <v>0.332742644222491</v>
      </c>
      <c r="AY356" s="17">
        <v>0.32125906026453199</v>
      </c>
      <c r="AZ356" s="17"/>
      <c r="BA356" s="17">
        <v>0.34203718348407602</v>
      </c>
      <c r="BB356" s="17">
        <v>0.22917518901686501</v>
      </c>
      <c r="BC356" s="17"/>
      <c r="BD356" s="17">
        <v>0.40474436382502099</v>
      </c>
      <c r="BE356" s="17"/>
      <c r="BF356" s="17">
        <v>0.41127269875135802</v>
      </c>
      <c r="BG356" s="17"/>
      <c r="BH356" s="17">
        <v>0.25383752498078899</v>
      </c>
      <c r="BI356" s="17"/>
      <c r="BJ356" s="17">
        <v>0.30343723531360201</v>
      </c>
      <c r="BK356" s="17"/>
      <c r="BL356" s="17">
        <v>8.6048290233145197E-2</v>
      </c>
      <c r="BM356" s="17">
        <v>0.45114209354579599</v>
      </c>
      <c r="BN356" s="17">
        <v>0.48931336241329498</v>
      </c>
      <c r="BO356" s="17">
        <v>0.16703359829012501</v>
      </c>
      <c r="BP356" s="17"/>
      <c r="BQ356" s="17">
        <v>0.26625118196474701</v>
      </c>
      <c r="BR356" s="17">
        <v>0.56113548621682097</v>
      </c>
      <c r="BS356" s="17">
        <v>0.38573068929106102</v>
      </c>
      <c r="BT356" s="17">
        <v>0.29524509366455498</v>
      </c>
      <c r="BU356" s="17">
        <v>0.16317847292136201</v>
      </c>
      <c r="BV356" s="17">
        <v>0.20314735805262499</v>
      </c>
      <c r="BW356" s="17"/>
      <c r="BX356" s="17">
        <v>0.27986004752952598</v>
      </c>
      <c r="BY356" s="17">
        <v>0.499927955435849</v>
      </c>
      <c r="BZ356" s="17">
        <v>0.41381190737186402</v>
      </c>
      <c r="CA356" s="17">
        <v>0.30656265109001102</v>
      </c>
      <c r="CB356" s="17">
        <v>0.134151698227891</v>
      </c>
      <c r="CC356" s="17">
        <v>0.137269728672442</v>
      </c>
    </row>
    <row r="357" spans="2:81" x14ac:dyDescent="0.35">
      <c r="B357" t="s">
        <v>235</v>
      </c>
      <c r="C357" s="17">
        <v>0.32240485779549499</v>
      </c>
      <c r="D357" s="17">
        <v>0.35620824671620399</v>
      </c>
      <c r="E357" s="17">
        <v>0.28995747872209499</v>
      </c>
      <c r="F357" s="17"/>
      <c r="G357" s="17">
        <v>0.20910003678106101</v>
      </c>
      <c r="H357" s="17">
        <v>0.25234603019913199</v>
      </c>
      <c r="I357" s="17">
        <v>0.26859960149183099</v>
      </c>
      <c r="J357" s="17">
        <v>0.34785032587216302</v>
      </c>
      <c r="K357" s="17">
        <v>0.37049136772191898</v>
      </c>
      <c r="L357" s="17">
        <v>0.44547193737966501</v>
      </c>
      <c r="M357" s="17"/>
      <c r="N357" s="17">
        <v>0.35476684750656301</v>
      </c>
      <c r="O357" s="17">
        <v>0.31696038375221702</v>
      </c>
      <c r="P357" s="17">
        <v>0.33070758348371898</v>
      </c>
      <c r="Q357" s="17">
        <v>0.28503702926669</v>
      </c>
      <c r="R357" s="17"/>
      <c r="S357" s="17">
        <v>0.28746637612326398</v>
      </c>
      <c r="T357" s="17">
        <v>0.35653631278282599</v>
      </c>
      <c r="U357" s="17">
        <v>0.33531560679594402</v>
      </c>
      <c r="V357" s="17">
        <v>0.35131601889545</v>
      </c>
      <c r="W357" s="17">
        <v>0.36387084829496202</v>
      </c>
      <c r="X357" s="17">
        <v>0.293250526448815</v>
      </c>
      <c r="Y357" s="17">
        <v>0.28296158594088899</v>
      </c>
      <c r="Z357" s="17">
        <v>0.35407268653056501</v>
      </c>
      <c r="AA357" s="17">
        <v>0.33792466386770298</v>
      </c>
      <c r="AB357" s="17">
        <v>0.32317421885964798</v>
      </c>
      <c r="AC357" s="17">
        <v>0.28502411498122698</v>
      </c>
      <c r="AD357" s="17">
        <v>0.27312516450543101</v>
      </c>
      <c r="AE357" s="17"/>
      <c r="AF357" s="17">
        <v>0.32413304977066598</v>
      </c>
      <c r="AG357" s="17">
        <v>0.32685712731751698</v>
      </c>
      <c r="AH357" s="17">
        <v>0.29309783922516602</v>
      </c>
      <c r="AI357" s="17">
        <v>0.27633638702334901</v>
      </c>
      <c r="AJ357" s="17"/>
      <c r="AK357" s="17">
        <v>0.33609370538281003</v>
      </c>
      <c r="AL357" s="17">
        <v>0.28596346702066799</v>
      </c>
      <c r="AM357" s="17"/>
      <c r="AN357" s="17">
        <v>0.29034045631465299</v>
      </c>
      <c r="AO357" s="17">
        <v>0.36144252072180699</v>
      </c>
      <c r="AP357" s="17">
        <v>0.27834595932466799</v>
      </c>
      <c r="AQ357" s="17">
        <v>0.31455114788977501</v>
      </c>
      <c r="AR357" s="17">
        <v>0.39108086345444598</v>
      </c>
      <c r="AS357" s="17">
        <v>0.26508741231172001</v>
      </c>
      <c r="AT357" s="17"/>
      <c r="AU357" s="17">
        <v>0.35796192883231198</v>
      </c>
      <c r="AV357" s="17">
        <v>0.27416714201682901</v>
      </c>
      <c r="AW357" s="17"/>
      <c r="AX357" s="17">
        <v>0.344511574372458</v>
      </c>
      <c r="AY357" s="17">
        <v>0.31709988717609</v>
      </c>
      <c r="AZ357" s="17"/>
      <c r="BA357" s="17">
        <v>0.33150985637403302</v>
      </c>
      <c r="BB357" s="17">
        <v>0.27538967380164597</v>
      </c>
      <c r="BC357" s="17"/>
      <c r="BD357" s="17">
        <v>0.36807981644770899</v>
      </c>
      <c r="BE357" s="17"/>
      <c r="BF357" s="17">
        <v>0.35720638208778199</v>
      </c>
      <c r="BG357" s="17"/>
      <c r="BH357" s="17">
        <v>0.34312708864248498</v>
      </c>
      <c r="BI357" s="17"/>
      <c r="BJ357" s="17">
        <v>0.29866068794429401</v>
      </c>
      <c r="BK357" s="17"/>
      <c r="BL357" s="17">
        <v>0.18368018367781699</v>
      </c>
      <c r="BM357" s="17">
        <v>0.38268279500059599</v>
      </c>
      <c r="BN357" s="17">
        <v>0.38157707409594199</v>
      </c>
      <c r="BO357" s="17">
        <v>0.28520433968567099</v>
      </c>
      <c r="BP357" s="17"/>
      <c r="BQ357" s="17">
        <v>0.34802397678960201</v>
      </c>
      <c r="BR357" s="17">
        <v>0.38974974646438398</v>
      </c>
      <c r="BS357" s="17">
        <v>0.31191032390547102</v>
      </c>
      <c r="BT357" s="17">
        <v>0.33559698668430898</v>
      </c>
      <c r="BU357" s="17">
        <v>0.29298248381328401</v>
      </c>
      <c r="BV357" s="17">
        <v>0.19447873000149801</v>
      </c>
      <c r="BW357" s="17"/>
      <c r="BX357" s="17">
        <v>0.34915761859356498</v>
      </c>
      <c r="BY357" s="17">
        <v>0.34864584347069399</v>
      </c>
      <c r="BZ357" s="17">
        <v>0.35359606384568398</v>
      </c>
      <c r="CA357" s="17">
        <v>0.352137481630723</v>
      </c>
      <c r="CB357" s="17">
        <v>0.27619730996918501</v>
      </c>
      <c r="CC357" s="17">
        <v>0.12385918742892101</v>
      </c>
    </row>
    <row r="358" spans="2:81" x14ac:dyDescent="0.35">
      <c r="B358" t="s">
        <v>236</v>
      </c>
      <c r="C358" s="17">
        <v>0.30020526028635602</v>
      </c>
      <c r="D358" s="17">
        <v>0.289561242843418</v>
      </c>
      <c r="E358" s="17">
        <v>0.31016627457996798</v>
      </c>
      <c r="F358" s="17"/>
      <c r="G358" s="17">
        <v>0.21584346005199001</v>
      </c>
      <c r="H358" s="17">
        <v>0.26176655029600299</v>
      </c>
      <c r="I358" s="17">
        <v>0.29884355302603199</v>
      </c>
      <c r="J358" s="17">
        <v>0.34805341077403101</v>
      </c>
      <c r="K358" s="17">
        <v>0.35051301092970499</v>
      </c>
      <c r="L358" s="17">
        <v>0.31598123690777902</v>
      </c>
      <c r="M358" s="17"/>
      <c r="N358" s="17">
        <v>0.334189236299752</v>
      </c>
      <c r="O358" s="17">
        <v>0.31952201573981798</v>
      </c>
      <c r="P358" s="17">
        <v>0.27169786410438601</v>
      </c>
      <c r="Q358" s="17">
        <v>0.27034393815917601</v>
      </c>
      <c r="R358" s="17"/>
      <c r="S358" s="17">
        <v>0.29847139701248798</v>
      </c>
      <c r="T358" s="17">
        <v>0.33255045549558598</v>
      </c>
      <c r="U358" s="17">
        <v>0.33278482971761297</v>
      </c>
      <c r="V358" s="17">
        <v>0.30288979919050801</v>
      </c>
      <c r="W358" s="17">
        <v>0.29743418920424702</v>
      </c>
      <c r="X358" s="17">
        <v>0.25528129530010102</v>
      </c>
      <c r="Y358" s="17">
        <v>0.29514101237070001</v>
      </c>
      <c r="Z358" s="17">
        <v>0.31579393785497201</v>
      </c>
      <c r="AA358" s="17">
        <v>0.29367271718122101</v>
      </c>
      <c r="AB358" s="17">
        <v>0.25134464807090201</v>
      </c>
      <c r="AC358" s="17">
        <v>0.31869602873617903</v>
      </c>
      <c r="AD358" s="17">
        <v>0.34687586746164101</v>
      </c>
      <c r="AE358" s="17"/>
      <c r="AF358" s="17">
        <v>0.29226887080530201</v>
      </c>
      <c r="AG358" s="17">
        <v>0.26448781102560298</v>
      </c>
      <c r="AH358" s="17">
        <v>0.33581486283282802</v>
      </c>
      <c r="AI358" s="17">
        <v>0.35324004509662299</v>
      </c>
      <c r="AJ358" s="17"/>
      <c r="AK358" s="17">
        <v>0.37977290097329103</v>
      </c>
      <c r="AL358" s="17">
        <v>0.30588327220656703</v>
      </c>
      <c r="AM358" s="17"/>
      <c r="AN358" s="17">
        <v>0.289815844193268</v>
      </c>
      <c r="AO358" s="17">
        <v>0.31780218366423102</v>
      </c>
      <c r="AP358" s="17">
        <v>0.30694539873261001</v>
      </c>
      <c r="AQ358" s="17">
        <v>0.28427056753103103</v>
      </c>
      <c r="AR358" s="17">
        <v>0.33112312798268001</v>
      </c>
      <c r="AS358" s="17">
        <v>0.22637805719941301</v>
      </c>
      <c r="AT358" s="17"/>
      <c r="AU358" s="17">
        <v>0.29742060790029201</v>
      </c>
      <c r="AV358" s="17">
        <v>0.30501308796082</v>
      </c>
      <c r="AW358" s="17"/>
      <c r="AX358" s="17">
        <v>0.33210652893648501</v>
      </c>
      <c r="AY358" s="17">
        <v>0.29254988132849502</v>
      </c>
      <c r="AZ358" s="17"/>
      <c r="BA358" s="17">
        <v>0.31174903024566802</v>
      </c>
      <c r="BB358" s="17">
        <v>0.24162271931356499</v>
      </c>
      <c r="BC358" s="17"/>
      <c r="BD358" s="17">
        <v>0.31525515368392398</v>
      </c>
      <c r="BE358" s="17"/>
      <c r="BF358" s="17">
        <v>0.30350863971077202</v>
      </c>
      <c r="BG358" s="17"/>
      <c r="BH358" s="17">
        <v>0.26739029737131098</v>
      </c>
      <c r="BI358" s="17"/>
      <c r="BJ358" s="17">
        <v>0.38801618588231501</v>
      </c>
      <c r="BK358" s="17"/>
      <c r="BL358" s="17">
        <v>0.20211032967332501</v>
      </c>
      <c r="BM358" s="17">
        <v>0.359458391473432</v>
      </c>
      <c r="BN358" s="17">
        <v>0.25453110257237699</v>
      </c>
      <c r="BO358" s="17">
        <v>0.34971743393247801</v>
      </c>
      <c r="BP358" s="17"/>
      <c r="BQ358" s="17">
        <v>0.34758043988194298</v>
      </c>
      <c r="BR358" s="17">
        <v>0.27412364544175299</v>
      </c>
      <c r="BS358" s="17">
        <v>0.26413573896626902</v>
      </c>
      <c r="BT358" s="17">
        <v>0.31031101946622902</v>
      </c>
      <c r="BU358" s="17">
        <v>0.34676739777889898</v>
      </c>
      <c r="BV358" s="17">
        <v>0.234462941486071</v>
      </c>
      <c r="BW358" s="17"/>
      <c r="BX358" s="17">
        <v>0.354421455342043</v>
      </c>
      <c r="BY358" s="17">
        <v>0.28714989189239198</v>
      </c>
      <c r="BZ358" s="17">
        <v>0.260479495347753</v>
      </c>
      <c r="CA358" s="17">
        <v>0.32379519795362399</v>
      </c>
      <c r="CB358" s="17">
        <v>0.346523441207155</v>
      </c>
      <c r="CC358" s="17">
        <v>0.19717999830183899</v>
      </c>
    </row>
    <row r="359" spans="2:81" x14ac:dyDescent="0.35">
      <c r="B359" t="s">
        <v>237</v>
      </c>
      <c r="C359" s="17">
        <v>0.27725627750096898</v>
      </c>
      <c r="D359" s="17">
        <v>0.26826656025690399</v>
      </c>
      <c r="E359" s="17">
        <v>0.28592606197503201</v>
      </c>
      <c r="F359" s="17"/>
      <c r="G359" s="17">
        <v>0.18506102303729</v>
      </c>
      <c r="H359" s="17">
        <v>0.17484281440031799</v>
      </c>
      <c r="I359" s="17">
        <v>0.24553317765614999</v>
      </c>
      <c r="J359" s="17">
        <v>0.31996146629648697</v>
      </c>
      <c r="K359" s="17">
        <v>0.34983098954717901</v>
      </c>
      <c r="L359" s="17">
        <v>0.36423246329289599</v>
      </c>
      <c r="M359" s="17"/>
      <c r="N359" s="17">
        <v>0.28660039402350002</v>
      </c>
      <c r="O359" s="17">
        <v>0.27550862600942599</v>
      </c>
      <c r="P359" s="17">
        <v>0.297877423373274</v>
      </c>
      <c r="Q359" s="17">
        <v>0.25044062092215102</v>
      </c>
      <c r="R359" s="17"/>
      <c r="S359" s="17">
        <v>0.248037194653425</v>
      </c>
      <c r="T359" s="17">
        <v>0.31296603712762999</v>
      </c>
      <c r="U359" s="17">
        <v>0.264006405946899</v>
      </c>
      <c r="V359" s="17">
        <v>0.31706435735719402</v>
      </c>
      <c r="W359" s="17">
        <v>0.29894348441278101</v>
      </c>
      <c r="X359" s="17">
        <v>0.26347798538617001</v>
      </c>
      <c r="Y359" s="17">
        <v>0.27829798328196897</v>
      </c>
      <c r="Z359" s="17">
        <v>0.36724748833819398</v>
      </c>
      <c r="AA359" s="17">
        <v>0.26351151910079901</v>
      </c>
      <c r="AB359" s="17">
        <v>0.25195711725966902</v>
      </c>
      <c r="AC359" s="17">
        <v>0.231078893621668</v>
      </c>
      <c r="AD359" s="17">
        <v>0.24598415202325899</v>
      </c>
      <c r="AE359" s="17"/>
      <c r="AF359" s="17">
        <v>0.284527061475569</v>
      </c>
      <c r="AG359" s="17">
        <v>0.24401712604254799</v>
      </c>
      <c r="AH359" s="17">
        <v>0.23546633280809101</v>
      </c>
      <c r="AI359" s="17">
        <v>0.25734586895454298</v>
      </c>
      <c r="AJ359" s="17"/>
      <c r="AK359" s="17">
        <v>0.27159758447292698</v>
      </c>
      <c r="AL359" s="17">
        <v>0.26308448990619199</v>
      </c>
      <c r="AM359" s="17"/>
      <c r="AN359" s="17">
        <v>0.225585738126547</v>
      </c>
      <c r="AO359" s="17">
        <v>0.31271167586288301</v>
      </c>
      <c r="AP359" s="17">
        <v>0.28206764752480501</v>
      </c>
      <c r="AQ359" s="17">
        <v>0.27096725301222602</v>
      </c>
      <c r="AR359" s="17">
        <v>0.29770762226035802</v>
      </c>
      <c r="AS359" s="17">
        <v>0.31267910082178801</v>
      </c>
      <c r="AT359" s="17"/>
      <c r="AU359" s="17">
        <v>0.29444480352972802</v>
      </c>
      <c r="AV359" s="17">
        <v>0.253593282740392</v>
      </c>
      <c r="AW359" s="17"/>
      <c r="AX359" s="17">
        <v>0.293700279931564</v>
      </c>
      <c r="AY359" s="17">
        <v>0.273310193990285</v>
      </c>
      <c r="AZ359" s="17"/>
      <c r="BA359" s="17">
        <v>0.28895601495201001</v>
      </c>
      <c r="BB359" s="17">
        <v>0.22156649666456499</v>
      </c>
      <c r="BC359" s="17"/>
      <c r="BD359" s="17">
        <v>0.31274116975199501</v>
      </c>
      <c r="BE359" s="17"/>
      <c r="BF359" s="17">
        <v>0.31260840635936299</v>
      </c>
      <c r="BG359" s="17"/>
      <c r="BH359" s="17">
        <v>0.24078060370440699</v>
      </c>
      <c r="BI359" s="17"/>
      <c r="BJ359" s="17">
        <v>0.23488659652066199</v>
      </c>
      <c r="BK359" s="17"/>
      <c r="BL359" s="17">
        <v>0.14912222556011701</v>
      </c>
      <c r="BM359" s="17">
        <v>0.330095414914925</v>
      </c>
      <c r="BN359" s="17">
        <v>0.31671550471587101</v>
      </c>
      <c r="BO359" s="17">
        <v>0.26179884722596503</v>
      </c>
      <c r="BP359" s="17"/>
      <c r="BQ359" s="17">
        <v>0.282385647554041</v>
      </c>
      <c r="BR359" s="17">
        <v>0.35091145572964899</v>
      </c>
      <c r="BS359" s="17">
        <v>0.30879742688129003</v>
      </c>
      <c r="BT359" s="17">
        <v>0.24670992523921001</v>
      </c>
      <c r="BU359" s="17">
        <v>0.270508021964326</v>
      </c>
      <c r="BV359" s="17">
        <v>0.19412043644350899</v>
      </c>
      <c r="BW359" s="17"/>
      <c r="BX359" s="17">
        <v>0.27562896831762002</v>
      </c>
      <c r="BY359" s="17">
        <v>0.32166204459123998</v>
      </c>
      <c r="BZ359" s="17">
        <v>0.32042748855271902</v>
      </c>
      <c r="CA359" s="17">
        <v>0.24525556010218399</v>
      </c>
      <c r="CB359" s="17">
        <v>0.23234789911397499</v>
      </c>
      <c r="CC359" s="17">
        <v>0.170353087790411</v>
      </c>
    </row>
    <row r="360" spans="2:81" x14ac:dyDescent="0.35">
      <c r="B360" t="s">
        <v>238</v>
      </c>
      <c r="C360" s="17">
        <v>0.26801207365485502</v>
      </c>
      <c r="D360" s="17">
        <v>0.241436006671607</v>
      </c>
      <c r="E360" s="17">
        <v>0.29329329940950299</v>
      </c>
      <c r="F360" s="17"/>
      <c r="G360" s="17">
        <v>0.20162566143635</v>
      </c>
      <c r="H360" s="17">
        <v>0.206064469494881</v>
      </c>
      <c r="I360" s="17">
        <v>0.24073390629411201</v>
      </c>
      <c r="J360" s="17">
        <v>0.27260912975559998</v>
      </c>
      <c r="K360" s="17">
        <v>0.33259466379235197</v>
      </c>
      <c r="L360" s="17">
        <v>0.337610312110457</v>
      </c>
      <c r="M360" s="17"/>
      <c r="N360" s="17">
        <v>0.27488506210332803</v>
      </c>
      <c r="O360" s="17">
        <v>0.26785824071478498</v>
      </c>
      <c r="P360" s="17">
        <v>0.26153050662183303</v>
      </c>
      <c r="Q360" s="17">
        <v>0.26495391161137999</v>
      </c>
      <c r="R360" s="17"/>
      <c r="S360" s="17">
        <v>0.26546565779423498</v>
      </c>
      <c r="T360" s="17">
        <v>0.31581092570841202</v>
      </c>
      <c r="U360" s="17">
        <v>0.25662877276368501</v>
      </c>
      <c r="V360" s="17">
        <v>0.253871228924472</v>
      </c>
      <c r="W360" s="17">
        <v>0.210935068411638</v>
      </c>
      <c r="X360" s="17">
        <v>0.24486777246946101</v>
      </c>
      <c r="Y360" s="17">
        <v>0.26896671858048199</v>
      </c>
      <c r="Z360" s="17">
        <v>0.31892220773699698</v>
      </c>
      <c r="AA360" s="17">
        <v>0.25579133091183398</v>
      </c>
      <c r="AB360" s="17">
        <v>0.31592023275571901</v>
      </c>
      <c r="AC360" s="17">
        <v>0.21724252650420001</v>
      </c>
      <c r="AD360" s="17">
        <v>0.26344173766747703</v>
      </c>
      <c r="AE360" s="17"/>
      <c r="AF360" s="17">
        <v>0.25850648550402799</v>
      </c>
      <c r="AG360" s="17">
        <v>0.30729013761007501</v>
      </c>
      <c r="AH360" s="17">
        <v>0.240492607639884</v>
      </c>
      <c r="AI360" s="17">
        <v>0.27499812918934402</v>
      </c>
      <c r="AJ360" s="17"/>
      <c r="AK360" s="17">
        <v>0.33864948371547599</v>
      </c>
      <c r="AL360" s="17">
        <v>0.28009295704417198</v>
      </c>
      <c r="AM360" s="17"/>
      <c r="AN360" s="17">
        <v>0.24884162731770099</v>
      </c>
      <c r="AO360" s="17">
        <v>0.29623688302081402</v>
      </c>
      <c r="AP360" s="17">
        <v>0.22410819933745699</v>
      </c>
      <c r="AQ360" s="17">
        <v>0.27728034557757902</v>
      </c>
      <c r="AR360" s="17">
        <v>0.28258368947997697</v>
      </c>
      <c r="AS360" s="17">
        <v>0.259741538157927</v>
      </c>
      <c r="AT360" s="17"/>
      <c r="AU360" s="17">
        <v>0.27088071932014901</v>
      </c>
      <c r="AV360" s="17">
        <v>0.26319522645993698</v>
      </c>
      <c r="AW360" s="17"/>
      <c r="AX360" s="17">
        <v>0.30767741247665198</v>
      </c>
      <c r="AY360" s="17">
        <v>0.25849354310664902</v>
      </c>
      <c r="AZ360" s="17"/>
      <c r="BA360" s="17">
        <v>0.27766364825058398</v>
      </c>
      <c r="BB360" s="17">
        <v>0.219695507162529</v>
      </c>
      <c r="BC360" s="17"/>
      <c r="BD360" s="17">
        <v>0.26944465006846102</v>
      </c>
      <c r="BE360" s="17"/>
      <c r="BF360" s="17">
        <v>0.26116796630599298</v>
      </c>
      <c r="BG360" s="17"/>
      <c r="BH360" s="17">
        <v>0.31444661480096098</v>
      </c>
      <c r="BI360" s="17"/>
      <c r="BJ360" s="17">
        <v>0.25642439546944601</v>
      </c>
      <c r="BK360" s="17"/>
      <c r="BL360" s="17">
        <v>0.217755247104544</v>
      </c>
      <c r="BM360" s="17">
        <v>0.26781202445291302</v>
      </c>
      <c r="BN360" s="17">
        <v>0.28991829351685899</v>
      </c>
      <c r="BO360" s="17">
        <v>0.27613151431085903</v>
      </c>
      <c r="BP360" s="17"/>
      <c r="BQ360" s="17">
        <v>0.28841470170473399</v>
      </c>
      <c r="BR360" s="17">
        <v>0.25971227918930401</v>
      </c>
      <c r="BS360" s="17">
        <v>0.21024606178730301</v>
      </c>
      <c r="BT360" s="17">
        <v>0.26617624542018298</v>
      </c>
      <c r="BU360" s="17">
        <v>0.402281943728169</v>
      </c>
      <c r="BV360" s="17">
        <v>0.210972276299807</v>
      </c>
      <c r="BW360" s="17"/>
      <c r="BX360" s="17">
        <v>0.28413468445453099</v>
      </c>
      <c r="BY360" s="17">
        <v>0.25306288797786303</v>
      </c>
      <c r="BZ360" s="17">
        <v>0.228968872000024</v>
      </c>
      <c r="CA360" s="17">
        <v>0.283805585583918</v>
      </c>
      <c r="CB360" s="17">
        <v>0.38065491506735</v>
      </c>
      <c r="CC360" s="17">
        <v>0.18119708135392101</v>
      </c>
    </row>
    <row r="361" spans="2:81" x14ac:dyDescent="0.35">
      <c r="B361" t="s">
        <v>239</v>
      </c>
      <c r="C361" s="17">
        <v>0.26506469400858601</v>
      </c>
      <c r="D361" s="17">
        <v>0.23616709146651499</v>
      </c>
      <c r="E361" s="17">
        <v>0.29411829400254402</v>
      </c>
      <c r="F361" s="17"/>
      <c r="G361" s="17">
        <v>0.229857958025843</v>
      </c>
      <c r="H361" s="17">
        <v>0.190219602113508</v>
      </c>
      <c r="I361" s="17">
        <v>0.239724382037274</v>
      </c>
      <c r="J361" s="17">
        <v>0.26257202553958098</v>
      </c>
      <c r="K361" s="17">
        <v>0.27780226328102198</v>
      </c>
      <c r="L361" s="17">
        <v>0.36342372950480101</v>
      </c>
      <c r="M361" s="17"/>
      <c r="N361" s="17">
        <v>0.27484057273150803</v>
      </c>
      <c r="O361" s="17">
        <v>0.26216242768250703</v>
      </c>
      <c r="P361" s="17">
        <v>0.25512955520288699</v>
      </c>
      <c r="Q361" s="17">
        <v>0.263428228470241</v>
      </c>
      <c r="R361" s="17"/>
      <c r="S361" s="17">
        <v>0.25341458710138498</v>
      </c>
      <c r="T361" s="17">
        <v>0.24937280513809701</v>
      </c>
      <c r="U361" s="17">
        <v>0.26495217799958698</v>
      </c>
      <c r="V361" s="17">
        <v>0.28125493297023002</v>
      </c>
      <c r="W361" s="17">
        <v>0.265903196556247</v>
      </c>
      <c r="X361" s="17">
        <v>0.232588218146283</v>
      </c>
      <c r="Y361" s="17">
        <v>0.27939779566974998</v>
      </c>
      <c r="Z361" s="17">
        <v>0.30875430766851703</v>
      </c>
      <c r="AA361" s="17">
        <v>0.260125382804554</v>
      </c>
      <c r="AB361" s="17">
        <v>0.282536883708289</v>
      </c>
      <c r="AC361" s="17">
        <v>0.26594154211625598</v>
      </c>
      <c r="AD361" s="17">
        <v>0.30238505575859698</v>
      </c>
      <c r="AE361" s="17"/>
      <c r="AF361" s="17">
        <v>0.26389722286543699</v>
      </c>
      <c r="AG361" s="17">
        <v>0.28303988940508901</v>
      </c>
      <c r="AH361" s="17">
        <v>0.24670359005081999</v>
      </c>
      <c r="AI361" s="17">
        <v>0.28734134703332598</v>
      </c>
      <c r="AJ361" s="17"/>
      <c r="AK361" s="17">
        <v>0.25976337649710901</v>
      </c>
      <c r="AL361" s="17">
        <v>0.24927637002039699</v>
      </c>
      <c r="AM361" s="17"/>
      <c r="AN361" s="17">
        <v>0.22993615026007999</v>
      </c>
      <c r="AO361" s="17">
        <v>0.26140161161477499</v>
      </c>
      <c r="AP361" s="17">
        <v>0.25060484530480298</v>
      </c>
      <c r="AQ361" s="17">
        <v>0.27914326412676799</v>
      </c>
      <c r="AR361" s="17">
        <v>0.31428615864857601</v>
      </c>
      <c r="AS361" s="17">
        <v>0.34397576843864702</v>
      </c>
      <c r="AT361" s="17"/>
      <c r="AU361" s="17">
        <v>0.28922709434820698</v>
      </c>
      <c r="AV361" s="17">
        <v>0.2315113369756</v>
      </c>
      <c r="AW361" s="17"/>
      <c r="AX361" s="17">
        <v>0.29234178314340598</v>
      </c>
      <c r="AY361" s="17">
        <v>0.25851898397791201</v>
      </c>
      <c r="AZ361" s="17"/>
      <c r="BA361" s="17">
        <v>0.271428206008335</v>
      </c>
      <c r="BB361" s="17">
        <v>0.23326730485024699</v>
      </c>
      <c r="BC361" s="17"/>
      <c r="BD361" s="17">
        <v>0.31593577630311398</v>
      </c>
      <c r="BE361" s="17"/>
      <c r="BF361" s="17">
        <v>0.30314468437166803</v>
      </c>
      <c r="BG361" s="17"/>
      <c r="BH361" s="17">
        <v>0.28083228619065598</v>
      </c>
      <c r="BI361" s="17"/>
      <c r="BJ361" s="17">
        <v>0.279701992484088</v>
      </c>
      <c r="BK361" s="17"/>
      <c r="BL361" s="17">
        <v>0.103723796178965</v>
      </c>
      <c r="BM361" s="17">
        <v>0.33894194401672301</v>
      </c>
      <c r="BN361" s="17">
        <v>0.32341083480492899</v>
      </c>
      <c r="BO361" s="17">
        <v>0.229085668991341</v>
      </c>
      <c r="BP361" s="17"/>
      <c r="BQ361" s="17">
        <v>0.25765019034367198</v>
      </c>
      <c r="BR361" s="17">
        <v>0.30538579158997198</v>
      </c>
      <c r="BS361" s="17">
        <v>0.294054316146867</v>
      </c>
      <c r="BT361" s="17">
        <v>0.26151179109249201</v>
      </c>
      <c r="BU361" s="17">
        <v>0.23971362118719899</v>
      </c>
      <c r="BV361" s="17">
        <v>0.213512023204842</v>
      </c>
      <c r="BW361" s="17"/>
      <c r="BX361" s="17">
        <v>0.25904484992427002</v>
      </c>
      <c r="BY361" s="17">
        <v>0.286205039730629</v>
      </c>
      <c r="BZ361" s="17">
        <v>0.30516353421627901</v>
      </c>
      <c r="CA361" s="17">
        <v>0.27398851945223401</v>
      </c>
      <c r="CB361" s="17">
        <v>0.239871097551795</v>
      </c>
      <c r="CC361" s="17">
        <v>0.170971285084103</v>
      </c>
    </row>
    <row r="362" spans="2:81" x14ac:dyDescent="0.35">
      <c r="B362" t="s">
        <v>240</v>
      </c>
      <c r="C362" s="17">
        <v>0.264063376303662</v>
      </c>
      <c r="D362" s="17">
        <v>0.25598089098927401</v>
      </c>
      <c r="E362" s="17">
        <v>0.27174162619739101</v>
      </c>
      <c r="F362" s="17"/>
      <c r="G362" s="17">
        <v>0.186800044575122</v>
      </c>
      <c r="H362" s="17">
        <v>0.18861511946294801</v>
      </c>
      <c r="I362" s="17">
        <v>0.25187262557898799</v>
      </c>
      <c r="J362" s="17">
        <v>0.27440976385374299</v>
      </c>
      <c r="K362" s="17">
        <v>0.311500997632085</v>
      </c>
      <c r="L362" s="17">
        <v>0.34641492163086202</v>
      </c>
      <c r="M362" s="17"/>
      <c r="N362" s="17">
        <v>0.23592125052757801</v>
      </c>
      <c r="O362" s="17">
        <v>0.25774685717855</v>
      </c>
      <c r="P362" s="17">
        <v>0.26819381602443598</v>
      </c>
      <c r="Q362" s="17">
        <v>0.29461165243802001</v>
      </c>
      <c r="R362" s="17"/>
      <c r="S362" s="17">
        <v>0.18808133102977301</v>
      </c>
      <c r="T362" s="17">
        <v>0.28460480797036097</v>
      </c>
      <c r="U362" s="17">
        <v>0.31354867981616702</v>
      </c>
      <c r="V362" s="17">
        <v>0.28624207564258802</v>
      </c>
      <c r="W362" s="17">
        <v>0.29116935255020199</v>
      </c>
      <c r="X362" s="17">
        <v>0.27357731519808998</v>
      </c>
      <c r="Y362" s="17">
        <v>0.29799021777868501</v>
      </c>
      <c r="Z362" s="17">
        <v>0.29029853812291301</v>
      </c>
      <c r="AA362" s="17">
        <v>0.26965064370925002</v>
      </c>
      <c r="AB362" s="17">
        <v>0.24123901008929999</v>
      </c>
      <c r="AC362" s="17">
        <v>0.237455170867273</v>
      </c>
      <c r="AD362" s="17">
        <v>0.20618226373821699</v>
      </c>
      <c r="AE362" s="17"/>
      <c r="AF362" s="17">
        <v>0.279314876817369</v>
      </c>
      <c r="AG362" s="17">
        <v>0.23303910322315299</v>
      </c>
      <c r="AH362" s="17">
        <v>0.25224777158938</v>
      </c>
      <c r="AI362" s="17">
        <v>0.232619123339668</v>
      </c>
      <c r="AJ362" s="17"/>
      <c r="AK362" s="17">
        <v>0.15810196391029499</v>
      </c>
      <c r="AL362" s="17">
        <v>0.23915650861100399</v>
      </c>
      <c r="AM362" s="17"/>
      <c r="AN362" s="17">
        <v>0.19391330028488801</v>
      </c>
      <c r="AO362" s="17">
        <v>0.28054468404877198</v>
      </c>
      <c r="AP362" s="17">
        <v>0.25601668840203501</v>
      </c>
      <c r="AQ362" s="17">
        <v>0.300877308575555</v>
      </c>
      <c r="AR362" s="17">
        <v>0.33927751889451402</v>
      </c>
      <c r="AS362" s="17">
        <v>0.25447668031096599</v>
      </c>
      <c r="AT362" s="17"/>
      <c r="AU362" s="17">
        <v>0.27687668092321399</v>
      </c>
      <c r="AV362" s="17">
        <v>0.246989102213202</v>
      </c>
      <c r="AW362" s="17"/>
      <c r="AX362" s="17">
        <v>0.31341672496583101</v>
      </c>
      <c r="AY362" s="17">
        <v>0.25222000446187098</v>
      </c>
      <c r="AZ362" s="17"/>
      <c r="BA362" s="17">
        <v>0.28595034402715802</v>
      </c>
      <c r="BB362" s="17">
        <v>0.14975646406315299</v>
      </c>
      <c r="BC362" s="17"/>
      <c r="BD362" s="17">
        <v>0.31098160493443</v>
      </c>
      <c r="BE362" s="17"/>
      <c r="BF362" s="17">
        <v>0.31503361875854102</v>
      </c>
      <c r="BG362" s="17"/>
      <c r="BH362" s="17">
        <v>0.23361740556265201</v>
      </c>
      <c r="BI362" s="17"/>
      <c r="BJ362" s="17">
        <v>0.29128308117083801</v>
      </c>
      <c r="BK362" s="17"/>
      <c r="BL362" s="17">
        <v>0.16304009575845499</v>
      </c>
      <c r="BM362" s="17">
        <v>0.31213137922850198</v>
      </c>
      <c r="BN362" s="17">
        <v>0.32320003815089499</v>
      </c>
      <c r="BO362" s="17">
        <v>0.215833150260062</v>
      </c>
      <c r="BP362" s="17"/>
      <c r="BQ362" s="17">
        <v>0.25137826765813998</v>
      </c>
      <c r="BR362" s="17">
        <v>0.315253238106666</v>
      </c>
      <c r="BS362" s="17">
        <v>0.34989161241406103</v>
      </c>
      <c r="BT362" s="17">
        <v>0.232674110937311</v>
      </c>
      <c r="BU362" s="17">
        <v>0.25082437336874902</v>
      </c>
      <c r="BV362" s="17">
        <v>0.209203890557978</v>
      </c>
      <c r="BW362" s="17"/>
      <c r="BX362" s="17">
        <v>0.229649414914567</v>
      </c>
      <c r="BY362" s="17">
        <v>0.28373359448178198</v>
      </c>
      <c r="BZ362" s="17">
        <v>0.353342449018898</v>
      </c>
      <c r="CA362" s="17">
        <v>0.25198177884954998</v>
      </c>
      <c r="CB362" s="17">
        <v>0.21162418358618901</v>
      </c>
      <c r="CC362" s="17">
        <v>0.18940820176223999</v>
      </c>
    </row>
    <row r="363" spans="2:81" x14ac:dyDescent="0.35">
      <c r="B363" t="s">
        <v>241</v>
      </c>
      <c r="C363" s="17">
        <v>0.25339168125893502</v>
      </c>
      <c r="D363" s="17">
        <v>0.232475310386311</v>
      </c>
      <c r="E363" s="17">
        <v>0.27300737421631199</v>
      </c>
      <c r="F363" s="17"/>
      <c r="G363" s="17">
        <v>0.24249439598855299</v>
      </c>
      <c r="H363" s="17">
        <v>0.29413178716343902</v>
      </c>
      <c r="I363" s="17">
        <v>0.27615188679258001</v>
      </c>
      <c r="J363" s="17">
        <v>0.25514062788966502</v>
      </c>
      <c r="K363" s="17">
        <v>0.24140061795662299</v>
      </c>
      <c r="L363" s="17">
        <v>0.21557114443883599</v>
      </c>
      <c r="M363" s="17"/>
      <c r="N363" s="17">
        <v>0.29824069841189199</v>
      </c>
      <c r="O363" s="17">
        <v>0.25957237240831998</v>
      </c>
      <c r="P363" s="17">
        <v>0.21982661258630401</v>
      </c>
      <c r="Q363" s="17">
        <v>0.22318703652944</v>
      </c>
      <c r="R363" s="17"/>
      <c r="S363" s="17">
        <v>0.313151400988745</v>
      </c>
      <c r="T363" s="17">
        <v>0.25615654188831899</v>
      </c>
      <c r="U363" s="17">
        <v>0.23544025197534499</v>
      </c>
      <c r="V363" s="17">
        <v>0.19915809470201901</v>
      </c>
      <c r="W363" s="17">
        <v>0.229788887110395</v>
      </c>
      <c r="X363" s="17">
        <v>0.288236420546998</v>
      </c>
      <c r="Y363" s="17">
        <v>0.19690759183929299</v>
      </c>
      <c r="Z363" s="17">
        <v>0.21539194025441299</v>
      </c>
      <c r="AA363" s="17">
        <v>0.24810697633926199</v>
      </c>
      <c r="AB363" s="17">
        <v>0.29098047211656197</v>
      </c>
      <c r="AC363" s="17">
        <v>0.24595144350116599</v>
      </c>
      <c r="AD363" s="17">
        <v>0.24398072842325999</v>
      </c>
      <c r="AE363" s="17"/>
      <c r="AF363" s="17">
        <v>0.23761056672936301</v>
      </c>
      <c r="AG363" s="17">
        <v>0.25779605136865003</v>
      </c>
      <c r="AH363" s="17">
        <v>0.24915566202585701</v>
      </c>
      <c r="AI363" s="17">
        <v>0.266103137542752</v>
      </c>
      <c r="AJ363" s="17"/>
      <c r="AK363" s="17">
        <v>0.41197882435336403</v>
      </c>
      <c r="AL363" s="17">
        <v>0.353553443258938</v>
      </c>
      <c r="AM363" s="17"/>
      <c r="AN363" s="17">
        <v>0.31094271783751098</v>
      </c>
      <c r="AO363" s="17">
        <v>0.23287602547928701</v>
      </c>
      <c r="AP363" s="17">
        <v>0.23177514004439001</v>
      </c>
      <c r="AQ363" s="17">
        <v>0.24249687454806099</v>
      </c>
      <c r="AR363" s="17">
        <v>0.22192525039071501</v>
      </c>
      <c r="AS363" s="17">
        <v>0.23486631932667201</v>
      </c>
      <c r="AT363" s="17"/>
      <c r="AU363" s="17">
        <v>0.26247532577866201</v>
      </c>
      <c r="AV363" s="17">
        <v>0.241183496752997</v>
      </c>
      <c r="AW363" s="17"/>
      <c r="AX363" s="17">
        <v>0.25711911206402599</v>
      </c>
      <c r="AY363" s="17">
        <v>0.25249720600576803</v>
      </c>
      <c r="AZ363" s="17"/>
      <c r="BA363" s="17">
        <v>0.22702934774174699</v>
      </c>
      <c r="BB363" s="17">
        <v>0.38933857511086201</v>
      </c>
      <c r="BC363" s="17"/>
      <c r="BD363" s="17">
        <v>0.24233871739566001</v>
      </c>
      <c r="BE363" s="17"/>
      <c r="BF363" s="17">
        <v>0.22230965468389099</v>
      </c>
      <c r="BG363" s="17"/>
      <c r="BH363" s="17">
        <v>0.278459733044985</v>
      </c>
      <c r="BI363" s="17"/>
      <c r="BJ363" s="17">
        <v>0.26027673372902299</v>
      </c>
      <c r="BK363" s="17"/>
      <c r="BL363" s="17">
        <v>0.19692434092025701</v>
      </c>
      <c r="BM363" s="17">
        <v>0.29126212630984299</v>
      </c>
      <c r="BN363" s="17">
        <v>0.182680220584198</v>
      </c>
      <c r="BO363" s="17">
        <v>0.32506485111833899</v>
      </c>
      <c r="BP363" s="17"/>
      <c r="BQ363" s="17">
        <v>0.33737216442298901</v>
      </c>
      <c r="BR363" s="17">
        <v>0.21478598287082201</v>
      </c>
      <c r="BS363" s="17">
        <v>7.3928174675589001E-2</v>
      </c>
      <c r="BT363" s="17">
        <v>0.26454244483579498</v>
      </c>
      <c r="BU363" s="17">
        <v>0.30023806327409802</v>
      </c>
      <c r="BV363" s="17">
        <v>0.24013224611937301</v>
      </c>
      <c r="BW363" s="17"/>
      <c r="BX363" s="17">
        <v>0.38301849351190898</v>
      </c>
      <c r="BY363" s="17">
        <v>0.23495460441565</v>
      </c>
      <c r="BZ363" s="17">
        <v>0.102685914089342</v>
      </c>
      <c r="CA363" s="17">
        <v>0.27652310763123999</v>
      </c>
      <c r="CB363" s="17">
        <v>0.36791481133826498</v>
      </c>
      <c r="CC363" s="17">
        <v>0.192080743558626</v>
      </c>
    </row>
    <row r="364" spans="2:81" x14ac:dyDescent="0.35">
      <c r="B364" t="s">
        <v>242</v>
      </c>
      <c r="C364" s="17">
        <v>0.24095805235109499</v>
      </c>
      <c r="D364" s="17">
        <v>0.244662362118967</v>
      </c>
      <c r="E364" s="17">
        <v>0.23853521692110699</v>
      </c>
      <c r="F364" s="17"/>
      <c r="G364" s="17">
        <v>0.139567928263789</v>
      </c>
      <c r="H364" s="17">
        <v>0.160520478629538</v>
      </c>
      <c r="I364" s="17">
        <v>0.20739386299034199</v>
      </c>
      <c r="J364" s="17">
        <v>0.25762641971182598</v>
      </c>
      <c r="K364" s="17">
        <v>0.26430417329572098</v>
      </c>
      <c r="L364" s="17">
        <v>0.37180540056452299</v>
      </c>
      <c r="M364" s="17"/>
      <c r="N364" s="17">
        <v>0.256379264917102</v>
      </c>
      <c r="O364" s="17">
        <v>0.22746783697308101</v>
      </c>
      <c r="P364" s="17">
        <v>0.23859778065249501</v>
      </c>
      <c r="Q364" s="17">
        <v>0.23840477191623399</v>
      </c>
      <c r="R364" s="17"/>
      <c r="S364" s="17">
        <v>0.21331122172000899</v>
      </c>
      <c r="T364" s="17">
        <v>0.290665401582266</v>
      </c>
      <c r="U364" s="17">
        <v>0.309114349072036</v>
      </c>
      <c r="V364" s="17">
        <v>0.238017287824873</v>
      </c>
      <c r="W364" s="17">
        <v>0.248509285649399</v>
      </c>
      <c r="X364" s="17">
        <v>0.19642520334588501</v>
      </c>
      <c r="Y364" s="17">
        <v>0.22617159775011</v>
      </c>
      <c r="Z364" s="17">
        <v>0.28322950049047302</v>
      </c>
      <c r="AA364" s="17">
        <v>0.234685227923389</v>
      </c>
      <c r="AB364" s="17">
        <v>0.22468045333772599</v>
      </c>
      <c r="AC364" s="17">
        <v>0.20262520129898701</v>
      </c>
      <c r="AD364" s="17">
        <v>0.21640263739468299</v>
      </c>
      <c r="AE364" s="17"/>
      <c r="AF364" s="17">
        <v>0.24673838802467801</v>
      </c>
      <c r="AG364" s="17">
        <v>0.221625214439405</v>
      </c>
      <c r="AH364" s="17">
        <v>0.20832502370223999</v>
      </c>
      <c r="AI364" s="17">
        <v>0.22766275875577999</v>
      </c>
      <c r="AJ364" s="17"/>
      <c r="AK364" s="17">
        <v>0.227200719058548</v>
      </c>
      <c r="AL364" s="17">
        <v>0.26580894507050501</v>
      </c>
      <c r="AM364" s="17"/>
      <c r="AN364" s="17">
        <v>0.199979911497767</v>
      </c>
      <c r="AO364" s="17">
        <v>0.24820854375049101</v>
      </c>
      <c r="AP364" s="17">
        <v>0.228276877080305</v>
      </c>
      <c r="AQ364" s="17">
        <v>0.25822298999853399</v>
      </c>
      <c r="AR364" s="17">
        <v>0.29984312383203898</v>
      </c>
      <c r="AS364" s="17">
        <v>0.25183126725358701</v>
      </c>
      <c r="AT364" s="17"/>
      <c r="AU364" s="17">
        <v>0.275964875979607</v>
      </c>
      <c r="AV364" s="17">
        <v>0.19169264830993099</v>
      </c>
      <c r="AW364" s="17"/>
      <c r="AX364" s="17">
        <v>0.27455516699297799</v>
      </c>
      <c r="AY364" s="17">
        <v>0.23289571955502</v>
      </c>
      <c r="AZ364" s="17"/>
      <c r="BA364" s="17">
        <v>0.24691432640470201</v>
      </c>
      <c r="BB364" s="17">
        <v>0.21380652163236799</v>
      </c>
      <c r="BC364" s="17"/>
      <c r="BD364" s="17">
        <v>0.28233558855651503</v>
      </c>
      <c r="BE364" s="17"/>
      <c r="BF364" s="17">
        <v>0.27463230369338898</v>
      </c>
      <c r="BG364" s="17"/>
      <c r="BH364" s="17">
        <v>0.213811903052501</v>
      </c>
      <c r="BI364" s="17"/>
      <c r="BJ364" s="17">
        <v>0.22968092539083099</v>
      </c>
      <c r="BK364" s="17"/>
      <c r="BL364" s="17">
        <v>0.107239947776523</v>
      </c>
      <c r="BM364" s="17">
        <v>0.32509067739133202</v>
      </c>
      <c r="BN364" s="17">
        <v>0.28978439021869201</v>
      </c>
      <c r="BO364" s="17">
        <v>0.18768175051049699</v>
      </c>
      <c r="BP364" s="17"/>
      <c r="BQ364" s="17">
        <v>0.24315894271312199</v>
      </c>
      <c r="BR364" s="17">
        <v>0.32545134754649102</v>
      </c>
      <c r="BS364" s="17">
        <v>0.226879423590816</v>
      </c>
      <c r="BT364" s="17">
        <v>0.25190829031256401</v>
      </c>
      <c r="BU364" s="17">
        <v>0.20174511107461199</v>
      </c>
      <c r="BV364" s="17">
        <v>0.166138037590047</v>
      </c>
      <c r="BW364" s="17"/>
      <c r="BX364" s="17">
        <v>0.26230789397429999</v>
      </c>
      <c r="BY364" s="17">
        <v>0.292134818221988</v>
      </c>
      <c r="BZ364" s="17">
        <v>0.241797239950335</v>
      </c>
      <c r="CA364" s="17">
        <v>0.26093829352626702</v>
      </c>
      <c r="CB364" s="17">
        <v>0.20983039150123201</v>
      </c>
      <c r="CC364" s="17">
        <v>0.125943555887677</v>
      </c>
    </row>
    <row r="365" spans="2:81" x14ac:dyDescent="0.35">
      <c r="B365" t="s">
        <v>243</v>
      </c>
      <c r="C365" s="17">
        <v>0.23906973651576499</v>
      </c>
      <c r="D365" s="17">
        <v>0.23158378621668299</v>
      </c>
      <c r="E365" s="17">
        <v>0.247076859567044</v>
      </c>
      <c r="F365" s="17"/>
      <c r="G365" s="17">
        <v>0.26190031987902501</v>
      </c>
      <c r="H365" s="17">
        <v>0.24211016143727199</v>
      </c>
      <c r="I365" s="17">
        <v>0.244908819760672</v>
      </c>
      <c r="J365" s="17">
        <v>0.20367315939594399</v>
      </c>
      <c r="K365" s="17">
        <v>0.20923656427876899</v>
      </c>
      <c r="L365" s="17">
        <v>0.26543258455962498</v>
      </c>
      <c r="M365" s="17"/>
      <c r="N365" s="17">
        <v>0.28921240316197799</v>
      </c>
      <c r="O365" s="17">
        <v>0.22723546070912201</v>
      </c>
      <c r="P365" s="17">
        <v>0.22069850035907501</v>
      </c>
      <c r="Q365" s="17">
        <v>0.21323941703910901</v>
      </c>
      <c r="R365" s="17"/>
      <c r="S365" s="17">
        <v>0.27150870369676</v>
      </c>
      <c r="T365" s="17">
        <v>0.21490513630838501</v>
      </c>
      <c r="U365" s="17">
        <v>0.22133828369162201</v>
      </c>
      <c r="V365" s="17">
        <v>0.23823830890545</v>
      </c>
      <c r="W365" s="17">
        <v>0.214403176501374</v>
      </c>
      <c r="X365" s="17">
        <v>0.28901045668342801</v>
      </c>
      <c r="Y365" s="17">
        <v>0.229064787902966</v>
      </c>
      <c r="Z365" s="17">
        <v>0.179809473774903</v>
      </c>
      <c r="AA365" s="17">
        <v>0.26028095202000801</v>
      </c>
      <c r="AB365" s="17">
        <v>0.25135641855969998</v>
      </c>
      <c r="AC365" s="17">
        <v>0.19255309558911701</v>
      </c>
      <c r="AD365" s="17">
        <v>0.218508945754084</v>
      </c>
      <c r="AE365" s="17"/>
      <c r="AF365" s="17">
        <v>0.23018871663562601</v>
      </c>
      <c r="AG365" s="17">
        <v>0.23166831616625899</v>
      </c>
      <c r="AH365" s="17">
        <v>0.205608017093111</v>
      </c>
      <c r="AI365" s="17">
        <v>0.22044021086667701</v>
      </c>
      <c r="AJ365" s="17"/>
      <c r="AK365" s="17">
        <v>0.36896643796087403</v>
      </c>
      <c r="AL365" s="17">
        <v>0.29139920075360898</v>
      </c>
      <c r="AM365" s="17"/>
      <c r="AN365" s="17">
        <v>0.27532753692991901</v>
      </c>
      <c r="AO365" s="17">
        <v>0.231071910661761</v>
      </c>
      <c r="AP365" s="17">
        <v>0.19831038642563101</v>
      </c>
      <c r="AQ365" s="17">
        <v>0.244288611423914</v>
      </c>
      <c r="AR365" s="17">
        <v>0.234796263026323</v>
      </c>
      <c r="AS365" s="17">
        <v>0.19044363367280501</v>
      </c>
      <c r="AT365" s="17"/>
      <c r="AU365" s="17">
        <v>0.25332747001259898</v>
      </c>
      <c r="AV365" s="17">
        <v>0.21773826969409901</v>
      </c>
      <c r="AW365" s="17"/>
      <c r="AX365" s="17">
        <v>0.25608274901494299</v>
      </c>
      <c r="AY365" s="17">
        <v>0.234987107096715</v>
      </c>
      <c r="AZ365" s="17"/>
      <c r="BA365" s="17">
        <v>0.224077586728362</v>
      </c>
      <c r="BB365" s="17">
        <v>0.31335927526054402</v>
      </c>
      <c r="BC365" s="17"/>
      <c r="BD365" s="17">
        <v>0.25752138917301798</v>
      </c>
      <c r="BE365" s="17"/>
      <c r="BF365" s="17">
        <v>0.24589917095361299</v>
      </c>
      <c r="BG365" s="17"/>
      <c r="BH365" s="17">
        <v>0.23540193703456699</v>
      </c>
      <c r="BI365" s="17"/>
      <c r="BJ365" s="17">
        <v>0.23385698649615</v>
      </c>
      <c r="BK365" s="17"/>
      <c r="BL365" s="17">
        <v>0.120265738144314</v>
      </c>
      <c r="BM365" s="17">
        <v>0.31252688473838702</v>
      </c>
      <c r="BN365" s="17">
        <v>0.22555239088826901</v>
      </c>
      <c r="BO365" s="17">
        <v>0.25316127031049102</v>
      </c>
      <c r="BP365" s="17"/>
      <c r="BQ365" s="17">
        <v>0.26890668367981402</v>
      </c>
      <c r="BR365" s="17">
        <v>0.26906298136302997</v>
      </c>
      <c r="BS365" s="17">
        <v>0.153508708467614</v>
      </c>
      <c r="BT365" s="17">
        <v>0.25341027301526298</v>
      </c>
      <c r="BU365" s="17">
        <v>0.20819442484422801</v>
      </c>
      <c r="BV365" s="17">
        <v>0.20856569621305199</v>
      </c>
      <c r="BW365" s="17"/>
      <c r="BX365" s="17">
        <v>0.31029070017479798</v>
      </c>
      <c r="BY365" s="17">
        <v>0.255275875946539</v>
      </c>
      <c r="BZ365" s="17">
        <v>0.18534491145101201</v>
      </c>
      <c r="CA365" s="17">
        <v>0.25897776640551301</v>
      </c>
      <c r="CB365" s="17">
        <v>0.23681132015634701</v>
      </c>
      <c r="CC365" s="17">
        <v>0.15173350820846099</v>
      </c>
    </row>
    <row r="366" spans="2:81" x14ac:dyDescent="0.35">
      <c r="B366" t="s">
        <v>244</v>
      </c>
      <c r="C366" s="17">
        <v>0.217639430893942</v>
      </c>
      <c r="D366" s="17">
        <v>0.259012631468788</v>
      </c>
      <c r="E366" s="17">
        <v>0.177367202015977</v>
      </c>
      <c r="F366" s="17"/>
      <c r="G366" s="17">
        <v>0.18364419552208799</v>
      </c>
      <c r="H366" s="17">
        <v>0.229294329089648</v>
      </c>
      <c r="I366" s="17">
        <v>0.214235496016213</v>
      </c>
      <c r="J366" s="17">
        <v>0.225033966316005</v>
      </c>
      <c r="K366" s="17">
        <v>0.23641237624279901</v>
      </c>
      <c r="L366" s="17">
        <v>0.21488841145593299</v>
      </c>
      <c r="M366" s="17"/>
      <c r="N366" s="17">
        <v>0.244166497453218</v>
      </c>
      <c r="O366" s="17">
        <v>0.211109833875223</v>
      </c>
      <c r="P366" s="17">
        <v>0.21683650639871299</v>
      </c>
      <c r="Q366" s="17">
        <v>0.19596656990334799</v>
      </c>
      <c r="R366" s="17"/>
      <c r="S366" s="17">
        <v>0.186840639112069</v>
      </c>
      <c r="T366" s="17">
        <v>0.23075075348652299</v>
      </c>
      <c r="U366" s="17">
        <v>0.19429086769908899</v>
      </c>
      <c r="V366" s="17">
        <v>0.24687551514057601</v>
      </c>
      <c r="W366" s="17">
        <v>0.20975609828889599</v>
      </c>
      <c r="X366" s="17">
        <v>0.225138833881281</v>
      </c>
      <c r="Y366" s="17">
        <v>0.23869821880356401</v>
      </c>
      <c r="Z366" s="17">
        <v>0.19858138538620301</v>
      </c>
      <c r="AA366" s="17">
        <v>0.24727995304928899</v>
      </c>
      <c r="AB366" s="17">
        <v>0.19048782656365801</v>
      </c>
      <c r="AC366" s="17">
        <v>0.20410760533901401</v>
      </c>
      <c r="AD366" s="17">
        <v>0.239568421993504</v>
      </c>
      <c r="AE366" s="17"/>
      <c r="AF366" s="17">
        <v>0.22008782962197801</v>
      </c>
      <c r="AG366" s="17">
        <v>0.20555515397874599</v>
      </c>
      <c r="AH366" s="17">
        <v>0.23569361279197101</v>
      </c>
      <c r="AI366" s="17">
        <v>0.22245105296130899</v>
      </c>
      <c r="AJ366" s="17"/>
      <c r="AK366" s="17">
        <v>0.19215733186541001</v>
      </c>
      <c r="AL366" s="17">
        <v>0.204513542945579</v>
      </c>
      <c r="AM366" s="17"/>
      <c r="AN366" s="17">
        <v>0.23242185983083499</v>
      </c>
      <c r="AO366" s="17">
        <v>0.202004009152425</v>
      </c>
      <c r="AP366" s="17">
        <v>0.21252885011049399</v>
      </c>
      <c r="AQ366" s="17">
        <v>0.19782026964723301</v>
      </c>
      <c r="AR366" s="17">
        <v>0.24153341319097199</v>
      </c>
      <c r="AS366" s="17">
        <v>0.26167356408484399</v>
      </c>
      <c r="AT366" s="17"/>
      <c r="AU366" s="17">
        <v>0.233386330722403</v>
      </c>
      <c r="AV366" s="17">
        <v>0.19665106504782301</v>
      </c>
      <c r="AW366" s="17"/>
      <c r="AX366" s="17">
        <v>0.17319692185607</v>
      </c>
      <c r="AY366" s="17">
        <v>0.22830434369895999</v>
      </c>
      <c r="AZ366" s="17"/>
      <c r="BA366" s="17">
        <v>0.21737024451355699</v>
      </c>
      <c r="BB366" s="17">
        <v>0.22082014927073401</v>
      </c>
      <c r="BC366" s="17"/>
      <c r="BD366" s="17">
        <v>0.25963494922955799</v>
      </c>
      <c r="BE366" s="17"/>
      <c r="BF366" s="17">
        <v>0.25441362245691601</v>
      </c>
      <c r="BG366" s="17"/>
      <c r="BH366" s="17">
        <v>0.221901665052265</v>
      </c>
      <c r="BI366" s="17"/>
      <c r="BJ366" s="17">
        <v>0.25673101461029302</v>
      </c>
      <c r="BK366" s="17"/>
      <c r="BL366" s="17">
        <v>7.2804318966962794E-2</v>
      </c>
      <c r="BM366" s="17">
        <v>0.338199818779235</v>
      </c>
      <c r="BN366" s="17">
        <v>0.19875966273287701</v>
      </c>
      <c r="BO366" s="17">
        <v>0.20627001209536699</v>
      </c>
      <c r="BP366" s="17"/>
      <c r="BQ366" s="17">
        <v>0.24473326869682099</v>
      </c>
      <c r="BR366" s="17">
        <v>0.27721288946355899</v>
      </c>
      <c r="BS366" s="17">
        <v>0.184171864560876</v>
      </c>
      <c r="BT366" s="17">
        <v>0.165285335817935</v>
      </c>
      <c r="BU366" s="17">
        <v>0.14647581072845101</v>
      </c>
      <c r="BV366" s="17">
        <v>0.17012061456750899</v>
      </c>
      <c r="BW366" s="17"/>
      <c r="BX366" s="17">
        <v>0.25164400355990402</v>
      </c>
      <c r="BY366" s="17">
        <v>0.28923987349790897</v>
      </c>
      <c r="BZ366" s="17">
        <v>0.21779674693930701</v>
      </c>
      <c r="CA366" s="17">
        <v>0.19393333412477801</v>
      </c>
      <c r="CB366" s="17">
        <v>0.15181315170576601</v>
      </c>
      <c r="CC366" s="17">
        <v>0.12944532243450901</v>
      </c>
    </row>
    <row r="367" spans="2:81" x14ac:dyDescent="0.35">
      <c r="B367" t="s">
        <v>245</v>
      </c>
      <c r="C367" s="17">
        <v>0.21324925266375799</v>
      </c>
      <c r="D367" s="17">
        <v>0.20256808310725699</v>
      </c>
      <c r="E367" s="17">
        <v>0.22473199810973299</v>
      </c>
      <c r="F367" s="17"/>
      <c r="G367" s="17">
        <v>0.15811583229753801</v>
      </c>
      <c r="H367" s="17">
        <v>0.173351180535084</v>
      </c>
      <c r="I367" s="17">
        <v>0.195639602315481</v>
      </c>
      <c r="J367" s="17">
        <v>0.22919706335069201</v>
      </c>
      <c r="K367" s="17">
        <v>0.22674659312572901</v>
      </c>
      <c r="L367" s="17">
        <v>0.274628013104666</v>
      </c>
      <c r="M367" s="17"/>
      <c r="N367" s="17">
        <v>0.21595005968647599</v>
      </c>
      <c r="O367" s="17">
        <v>0.218912514651003</v>
      </c>
      <c r="P367" s="17">
        <v>0.18092719857907499</v>
      </c>
      <c r="Q367" s="17">
        <v>0.23247278904466201</v>
      </c>
      <c r="R367" s="17"/>
      <c r="S367" s="17">
        <v>0.207751488546566</v>
      </c>
      <c r="T367" s="17">
        <v>0.2474086659683</v>
      </c>
      <c r="U367" s="17">
        <v>0.255126849436769</v>
      </c>
      <c r="V367" s="17">
        <v>0.21209049483086301</v>
      </c>
      <c r="W367" s="17">
        <v>0.206031606530968</v>
      </c>
      <c r="X367" s="17">
        <v>0.19484404606346301</v>
      </c>
      <c r="Y367" s="17">
        <v>0.20364607363999099</v>
      </c>
      <c r="Z367" s="17">
        <v>0.190257833310922</v>
      </c>
      <c r="AA367" s="17">
        <v>0.21731471891041301</v>
      </c>
      <c r="AB367" s="17">
        <v>0.18868274037254401</v>
      </c>
      <c r="AC367" s="17">
        <v>0.196322172695828</v>
      </c>
      <c r="AD367" s="17">
        <v>0.19800489218297099</v>
      </c>
      <c r="AE367" s="17"/>
      <c r="AF367" s="17">
        <v>0.22110437161263799</v>
      </c>
      <c r="AG367" s="17">
        <v>0.212158649718238</v>
      </c>
      <c r="AH367" s="17">
        <v>0.186269883468034</v>
      </c>
      <c r="AI367" s="17">
        <v>0.18968940661894901</v>
      </c>
      <c r="AJ367" s="17"/>
      <c r="AK367" s="17">
        <v>0.15808627418174401</v>
      </c>
      <c r="AL367" s="17">
        <v>0.196110641420076</v>
      </c>
      <c r="AM367" s="17"/>
      <c r="AN367" s="17">
        <v>0.179023164062624</v>
      </c>
      <c r="AO367" s="17">
        <v>0.22346857882938601</v>
      </c>
      <c r="AP367" s="17">
        <v>0.24373297477257599</v>
      </c>
      <c r="AQ367" s="17">
        <v>0.208279876274992</v>
      </c>
      <c r="AR367" s="17">
        <v>0.24752062442640499</v>
      </c>
      <c r="AS367" s="17">
        <v>0.19966700006412</v>
      </c>
      <c r="AT367" s="17"/>
      <c r="AU367" s="17">
        <v>0.22534148973905599</v>
      </c>
      <c r="AV367" s="17">
        <v>0.19729060841721199</v>
      </c>
      <c r="AW367" s="17"/>
      <c r="AX367" s="17">
        <v>0.21325528148186099</v>
      </c>
      <c r="AY367" s="17">
        <v>0.21324780592232201</v>
      </c>
      <c r="AZ367" s="17"/>
      <c r="BA367" s="17">
        <v>0.22685415321497701</v>
      </c>
      <c r="BB367" s="17">
        <v>0.143242069191656</v>
      </c>
      <c r="BC367" s="17"/>
      <c r="BD367" s="17">
        <v>0.25290149746513202</v>
      </c>
      <c r="BE367" s="17"/>
      <c r="BF367" s="17">
        <v>0.248661402508465</v>
      </c>
      <c r="BG367" s="17"/>
      <c r="BH367" s="17">
        <v>0.22019379497804301</v>
      </c>
      <c r="BI367" s="17"/>
      <c r="BJ367" s="17">
        <v>0.20705386098383999</v>
      </c>
      <c r="BK367" s="17"/>
      <c r="BL367" s="17">
        <v>6.55994389218202E-2</v>
      </c>
      <c r="BM367" s="17">
        <v>0.30796662701126198</v>
      </c>
      <c r="BN367" s="17">
        <v>0.21905760052914999</v>
      </c>
      <c r="BO367" s="17">
        <v>0.20343673818887301</v>
      </c>
      <c r="BP367" s="17"/>
      <c r="BQ367" s="17">
        <v>0.21236151464599601</v>
      </c>
      <c r="BR367" s="17">
        <v>0.29758739980721399</v>
      </c>
      <c r="BS367" s="17">
        <v>0.19802191789690801</v>
      </c>
      <c r="BT367" s="17">
        <v>0.22694212764649199</v>
      </c>
      <c r="BU367" s="17">
        <v>0.183040804691357</v>
      </c>
      <c r="BV367" s="17">
        <v>0.13660514868076601</v>
      </c>
      <c r="BW367" s="17"/>
      <c r="BX367" s="17">
        <v>0.20949646354434501</v>
      </c>
      <c r="BY367" s="17">
        <v>0.28572255366390897</v>
      </c>
      <c r="BZ367" s="17">
        <v>0.20903974771638201</v>
      </c>
      <c r="CA367" s="17">
        <v>0.25230752274416601</v>
      </c>
      <c r="CB367" s="17">
        <v>0.17455887297575701</v>
      </c>
      <c r="CC367" s="17">
        <v>0.10250471922275101</v>
      </c>
    </row>
    <row r="368" spans="2:81" x14ac:dyDescent="0.35">
      <c r="B368" t="s">
        <v>246</v>
      </c>
      <c r="C368" s="17">
        <v>0.20724704387279799</v>
      </c>
      <c r="D368" s="17">
        <v>0.21026369779232301</v>
      </c>
      <c r="E368" s="17">
        <v>0.20437061101465001</v>
      </c>
      <c r="F368" s="17"/>
      <c r="G368" s="17">
        <v>0.16829959543282699</v>
      </c>
      <c r="H368" s="17">
        <v>0.17765520767568299</v>
      </c>
      <c r="I368" s="17">
        <v>0.21737159899481701</v>
      </c>
      <c r="J368" s="17">
        <v>0.206031988913845</v>
      </c>
      <c r="K368" s="17">
        <v>0.22322802445311499</v>
      </c>
      <c r="L368" s="17">
        <v>0.239186374872153</v>
      </c>
      <c r="M368" s="17"/>
      <c r="N368" s="17">
        <v>0.23968428047146401</v>
      </c>
      <c r="O368" s="17">
        <v>0.20005770190492</v>
      </c>
      <c r="P368" s="17">
        <v>0.18505458435021699</v>
      </c>
      <c r="Q368" s="17">
        <v>0.19856231260075699</v>
      </c>
      <c r="R368" s="17"/>
      <c r="S368" s="17">
        <v>0.2311743099844</v>
      </c>
      <c r="T368" s="17">
        <v>0.216627656114245</v>
      </c>
      <c r="U368" s="17">
        <v>0.21937018293952201</v>
      </c>
      <c r="V368" s="17">
        <v>0.185863278686729</v>
      </c>
      <c r="W368" s="17">
        <v>0.166968489716566</v>
      </c>
      <c r="X368" s="17">
        <v>0.22262686041982099</v>
      </c>
      <c r="Y368" s="17">
        <v>0.20098378217708601</v>
      </c>
      <c r="Z368" s="17">
        <v>0.244650712491361</v>
      </c>
      <c r="AA368" s="17">
        <v>0.212149841048688</v>
      </c>
      <c r="AB368" s="17">
        <v>0.18981868223369799</v>
      </c>
      <c r="AC368" s="17">
        <v>0.15709278436369201</v>
      </c>
      <c r="AD368" s="17">
        <v>0.219337243403284</v>
      </c>
      <c r="AE368" s="17"/>
      <c r="AF368" s="17">
        <v>0.214999132844333</v>
      </c>
      <c r="AG368" s="17">
        <v>0.200992149443842</v>
      </c>
      <c r="AH368" s="17">
        <v>0.18586410690980801</v>
      </c>
      <c r="AI368" s="17">
        <v>0.23260077813153399</v>
      </c>
      <c r="AJ368" s="17"/>
      <c r="AK368" s="17">
        <v>0.13562807558255599</v>
      </c>
      <c r="AL368" s="17">
        <v>0.21275348176862199</v>
      </c>
      <c r="AM368" s="17"/>
      <c r="AN368" s="17">
        <v>0.19612864433747401</v>
      </c>
      <c r="AO368" s="17">
        <v>0.221680847226565</v>
      </c>
      <c r="AP368" s="17">
        <v>0.17704213649365499</v>
      </c>
      <c r="AQ368" s="17">
        <v>0.219372463051627</v>
      </c>
      <c r="AR368" s="17">
        <v>0.21921385829701201</v>
      </c>
      <c r="AS368" s="17">
        <v>0.18688528413456101</v>
      </c>
      <c r="AT368" s="17"/>
      <c r="AU368" s="17">
        <v>0.22374322117094</v>
      </c>
      <c r="AV368" s="17">
        <v>0.18403663253661301</v>
      </c>
      <c r="AW368" s="17"/>
      <c r="AX368" s="17">
        <v>0.220602837122583</v>
      </c>
      <c r="AY368" s="17">
        <v>0.204042040970522</v>
      </c>
      <c r="AZ368" s="17"/>
      <c r="BA368" s="17">
        <v>0.209461690936594</v>
      </c>
      <c r="BB368" s="17">
        <v>0.19589559439943799</v>
      </c>
      <c r="BC368" s="17"/>
      <c r="BD368" s="17">
        <v>0.24959116733714101</v>
      </c>
      <c r="BE368" s="17"/>
      <c r="BF368" s="17">
        <v>0.25019330960464498</v>
      </c>
      <c r="BG368" s="17"/>
      <c r="BH368" s="17">
        <v>0.18549337261205401</v>
      </c>
      <c r="BI368" s="17"/>
      <c r="BJ368" s="17">
        <v>0.19254100056595899</v>
      </c>
      <c r="BK368" s="17"/>
      <c r="BL368" s="17">
        <v>6.2737148008272001E-2</v>
      </c>
      <c r="BM368" s="17">
        <v>0.31743064734860599</v>
      </c>
      <c r="BN368" s="17">
        <v>0.210416222789304</v>
      </c>
      <c r="BO368" s="17">
        <v>0.18277759463336399</v>
      </c>
      <c r="BP368" s="17"/>
      <c r="BQ368" s="17">
        <v>0.22419545471567001</v>
      </c>
      <c r="BR368" s="17">
        <v>0.26031070918086102</v>
      </c>
      <c r="BS368" s="17">
        <v>0.179747116795197</v>
      </c>
      <c r="BT368" s="17">
        <v>0.207575725178689</v>
      </c>
      <c r="BU368" s="17">
        <v>0.18508248010676501</v>
      </c>
      <c r="BV368" s="17">
        <v>0.141165456853241</v>
      </c>
      <c r="BW368" s="17"/>
      <c r="BX368" s="17">
        <v>0.232528187507301</v>
      </c>
      <c r="BY368" s="17">
        <v>0.26158387146282203</v>
      </c>
      <c r="BZ368" s="17">
        <v>0.20954543274335199</v>
      </c>
      <c r="CA368" s="17">
        <v>0.226326375635055</v>
      </c>
      <c r="CB368" s="17">
        <v>0.15936254784985901</v>
      </c>
      <c r="CC368" s="17">
        <v>0.100855883429153</v>
      </c>
    </row>
    <row r="369" spans="2:81" x14ac:dyDescent="0.35">
      <c r="B369" t="s">
        <v>247</v>
      </c>
      <c r="C369" s="17">
        <v>0.16777168217465399</v>
      </c>
      <c r="D369" s="17">
        <v>0.19265969393033</v>
      </c>
      <c r="E369" s="17">
        <v>0.14383379845630201</v>
      </c>
      <c r="F369" s="17"/>
      <c r="G369" s="17">
        <v>9.9989581105107098E-2</v>
      </c>
      <c r="H369" s="17">
        <v>0.14250935276929899</v>
      </c>
      <c r="I369" s="17">
        <v>0.157885760303387</v>
      </c>
      <c r="J369" s="17">
        <v>0.208893976289283</v>
      </c>
      <c r="K369" s="17">
        <v>0.172806629978283</v>
      </c>
      <c r="L369" s="17">
        <v>0.20459399597973801</v>
      </c>
      <c r="M369" s="17"/>
      <c r="N369" s="17">
        <v>0.20052521930717501</v>
      </c>
      <c r="O369" s="17">
        <v>0.170315169340682</v>
      </c>
      <c r="P369" s="17">
        <v>0.147221050835984</v>
      </c>
      <c r="Q369" s="17">
        <v>0.145418685520986</v>
      </c>
      <c r="R369" s="17"/>
      <c r="S369" s="17">
        <v>0.16530356816536501</v>
      </c>
      <c r="T369" s="17">
        <v>0.191853159539385</v>
      </c>
      <c r="U369" s="17">
        <v>0.191331807174213</v>
      </c>
      <c r="V369" s="17">
        <v>0.17151262611492099</v>
      </c>
      <c r="W369" s="17">
        <v>0.190855939945307</v>
      </c>
      <c r="X369" s="17">
        <v>0.14062930575286101</v>
      </c>
      <c r="Y369" s="17">
        <v>0.166547519204432</v>
      </c>
      <c r="Z369" s="17">
        <v>0.14970259518531601</v>
      </c>
      <c r="AA369" s="17">
        <v>0.14989841041294499</v>
      </c>
      <c r="AB369" s="17">
        <v>0.14196536415389099</v>
      </c>
      <c r="AC369" s="17">
        <v>0.162228391747542</v>
      </c>
      <c r="AD369" s="17">
        <v>0.20800153365285001</v>
      </c>
      <c r="AE369" s="17"/>
      <c r="AF369" s="17">
        <v>0.16838950483930001</v>
      </c>
      <c r="AG369" s="17">
        <v>0.143231696791949</v>
      </c>
      <c r="AH369" s="17">
        <v>0.17367500941483099</v>
      </c>
      <c r="AI369" s="17">
        <v>0.25131956755808899</v>
      </c>
      <c r="AJ369" s="17"/>
      <c r="AK369" s="17">
        <v>0.15101470489639199</v>
      </c>
      <c r="AL369" s="17">
        <v>0.18131086666310001</v>
      </c>
      <c r="AM369" s="17"/>
      <c r="AN369" s="17">
        <v>0.16026542143824099</v>
      </c>
      <c r="AO369" s="17">
        <v>0.19361881465233999</v>
      </c>
      <c r="AP369" s="17">
        <v>0.154016406181818</v>
      </c>
      <c r="AQ369" s="17">
        <v>0.145904891152041</v>
      </c>
      <c r="AR369" s="17">
        <v>0.17053086358314401</v>
      </c>
      <c r="AS369" s="17">
        <v>0.17666704775108599</v>
      </c>
      <c r="AT369" s="17"/>
      <c r="AU369" s="17">
        <v>0.17696590998588799</v>
      </c>
      <c r="AV369" s="17">
        <v>0.15598949363150799</v>
      </c>
      <c r="AW369" s="17"/>
      <c r="AX369" s="17">
        <v>0.16461932441419799</v>
      </c>
      <c r="AY369" s="17">
        <v>0.16852815658110201</v>
      </c>
      <c r="AZ369" s="17"/>
      <c r="BA369" s="17">
        <v>0.16689118547967299</v>
      </c>
      <c r="BB369" s="17">
        <v>0.171323072517444</v>
      </c>
      <c r="BC369" s="17"/>
      <c r="BD369" s="17">
        <v>0.18502583628084299</v>
      </c>
      <c r="BE369" s="17"/>
      <c r="BF369" s="17">
        <v>0.16530341502186299</v>
      </c>
      <c r="BG369" s="17"/>
      <c r="BH369" s="17">
        <v>0.14159804285451499</v>
      </c>
      <c r="BI369" s="17"/>
      <c r="BJ369" s="17">
        <v>0.185236169132074</v>
      </c>
      <c r="BK369" s="17"/>
      <c r="BL369" s="17">
        <v>8.4176634536603706E-2</v>
      </c>
      <c r="BM369" s="17">
        <v>0.20916011283271199</v>
      </c>
      <c r="BN369" s="17">
        <v>0.16915175758243201</v>
      </c>
      <c r="BO369" s="17">
        <v>0.176501392976919</v>
      </c>
      <c r="BP369" s="17"/>
      <c r="BQ369" s="17">
        <v>0.21811340728329101</v>
      </c>
      <c r="BR369" s="17">
        <v>0.19300174509125401</v>
      </c>
      <c r="BS369" s="17">
        <v>5.44346831447097E-2</v>
      </c>
      <c r="BT369" s="17">
        <v>0.19990613162166901</v>
      </c>
      <c r="BU369" s="17">
        <v>0.13910763279376101</v>
      </c>
      <c r="BV369" s="17">
        <v>0.118819596127686</v>
      </c>
      <c r="BW369" s="17"/>
      <c r="BX369" s="17">
        <v>0.248065152121453</v>
      </c>
      <c r="BY369" s="17">
        <v>0.210030362566762</v>
      </c>
      <c r="BZ369" s="17">
        <v>8.1866613553422604E-2</v>
      </c>
      <c r="CA369" s="17">
        <v>0.19557388451767499</v>
      </c>
      <c r="CB369" s="17">
        <v>0.151102237874495</v>
      </c>
      <c r="CC369" s="17">
        <v>7.6240959712806894E-2</v>
      </c>
    </row>
    <row r="370" spans="2:81" x14ac:dyDescent="0.35">
      <c r="B370" t="s">
        <v>248</v>
      </c>
      <c r="C370" s="17">
        <v>0.144794569658172</v>
      </c>
      <c r="D370" s="17">
        <v>0.18805903827182499</v>
      </c>
      <c r="E370" s="17">
        <v>0.10327775263842399</v>
      </c>
      <c r="F370" s="17"/>
      <c r="G370" s="17">
        <v>0.119738129555278</v>
      </c>
      <c r="H370" s="17">
        <v>0.13763657510680599</v>
      </c>
      <c r="I370" s="17">
        <v>0.127169706029404</v>
      </c>
      <c r="J370" s="17">
        <v>0.13988741414896999</v>
      </c>
      <c r="K370" s="17">
        <v>0.14458848384417</v>
      </c>
      <c r="L370" s="17">
        <v>0.185710253728845</v>
      </c>
      <c r="M370" s="17"/>
      <c r="N370" s="17">
        <v>0.19369031693275501</v>
      </c>
      <c r="O370" s="17">
        <v>0.12698491216344701</v>
      </c>
      <c r="P370" s="17">
        <v>0.14043006946217301</v>
      </c>
      <c r="Q370" s="17">
        <v>0.113712858993469</v>
      </c>
      <c r="R370" s="17"/>
      <c r="S370" s="17">
        <v>0.187701086900081</v>
      </c>
      <c r="T370" s="17">
        <v>0.14276953816129601</v>
      </c>
      <c r="U370" s="17">
        <v>0.13411490669640599</v>
      </c>
      <c r="V370" s="17">
        <v>0.118874417487472</v>
      </c>
      <c r="W370" s="17">
        <v>0.13271381350829101</v>
      </c>
      <c r="X370" s="17">
        <v>0.14471757660741599</v>
      </c>
      <c r="Y370" s="17">
        <v>0.18045033761697499</v>
      </c>
      <c r="Z370" s="17">
        <v>9.4158120032659998E-2</v>
      </c>
      <c r="AA370" s="17">
        <v>0.14581155299165799</v>
      </c>
      <c r="AB370" s="17">
        <v>0.117439700632692</v>
      </c>
      <c r="AC370" s="17">
        <v>0.12688434001726701</v>
      </c>
      <c r="AD370" s="17">
        <v>0.168636276328373</v>
      </c>
      <c r="AE370" s="17"/>
      <c r="AF370" s="17">
        <v>0.14462374684315199</v>
      </c>
      <c r="AG370" s="17">
        <v>0.12702935497457099</v>
      </c>
      <c r="AH370" s="17">
        <v>0.161702323876875</v>
      </c>
      <c r="AI370" s="17">
        <v>0.159972818069053</v>
      </c>
      <c r="AJ370" s="17"/>
      <c r="AK370" s="17">
        <v>0.14967790569202699</v>
      </c>
      <c r="AL370" s="17">
        <v>0.15491745649831901</v>
      </c>
      <c r="AM370" s="17"/>
      <c r="AN370" s="17">
        <v>0.16174104848540999</v>
      </c>
      <c r="AO370" s="17">
        <v>0.15883095591107599</v>
      </c>
      <c r="AP370" s="17">
        <v>0.10983166032995099</v>
      </c>
      <c r="AQ370" s="17">
        <v>0.127697963899251</v>
      </c>
      <c r="AR370" s="17">
        <v>0.156944731059973</v>
      </c>
      <c r="AS370" s="17">
        <v>0.106761612303845</v>
      </c>
      <c r="AT370" s="17"/>
      <c r="AU370" s="17">
        <v>0.15543839038575299</v>
      </c>
      <c r="AV370" s="17">
        <v>0.13013778185203001</v>
      </c>
      <c r="AW370" s="17"/>
      <c r="AX370" s="17">
        <v>0.117609937458922</v>
      </c>
      <c r="AY370" s="17">
        <v>0.15131809270666599</v>
      </c>
      <c r="AZ370" s="17"/>
      <c r="BA370" s="17">
        <v>0.14227045533554</v>
      </c>
      <c r="BB370" s="17">
        <v>0.158376964772416</v>
      </c>
      <c r="BC370" s="17"/>
      <c r="BD370" s="17">
        <v>0.162915376386712</v>
      </c>
      <c r="BE370" s="17"/>
      <c r="BF370" s="17">
        <v>0.153516266832879</v>
      </c>
      <c r="BG370" s="17"/>
      <c r="BH370" s="17">
        <v>0.10151745250835501</v>
      </c>
      <c r="BI370" s="17"/>
      <c r="BJ370" s="17">
        <v>0.131569132131722</v>
      </c>
      <c r="BK370" s="17"/>
      <c r="BL370" s="17">
        <v>5.9204763923527803E-2</v>
      </c>
      <c r="BM370" s="17">
        <v>0.22217006306992801</v>
      </c>
      <c r="BN370" s="17">
        <v>0.152580230276819</v>
      </c>
      <c r="BO370" s="17">
        <v>0.11191091795319801</v>
      </c>
      <c r="BP370" s="17"/>
      <c r="BQ370" s="17">
        <v>0.176919701384088</v>
      </c>
      <c r="BR370" s="17">
        <v>0.18444571990318601</v>
      </c>
      <c r="BS370" s="17">
        <v>0.11001422703734499</v>
      </c>
      <c r="BT370" s="17">
        <v>0.15392016685908</v>
      </c>
      <c r="BU370" s="17">
        <v>0.107081432979487</v>
      </c>
      <c r="BV370" s="17">
        <v>6.8971146137939199E-2</v>
      </c>
      <c r="BW370" s="17"/>
      <c r="BX370" s="17">
        <v>0.21341014891275201</v>
      </c>
      <c r="BY370" s="17">
        <v>0.164133189084228</v>
      </c>
      <c r="BZ370" s="17">
        <v>0.117586057183705</v>
      </c>
      <c r="CA370" s="17">
        <v>0.166242017170871</v>
      </c>
      <c r="CB370" s="17">
        <v>9.8838356540476902E-2</v>
      </c>
      <c r="CC370" s="17">
        <v>1.9398618320745999E-2</v>
      </c>
    </row>
    <row r="371" spans="2:81" x14ac:dyDescent="0.35">
      <c r="B371" t="s">
        <v>249</v>
      </c>
      <c r="C371" s="17">
        <v>0.11738137225319099</v>
      </c>
      <c r="D371" s="17">
        <v>0.145443961818605</v>
      </c>
      <c r="E371" s="17">
        <v>9.0568551806774603E-2</v>
      </c>
      <c r="F371" s="17"/>
      <c r="G371" s="17">
        <v>0.163662840540343</v>
      </c>
      <c r="H371" s="17">
        <v>0.15967038795607</v>
      </c>
      <c r="I371" s="17">
        <v>0.12830287382441</v>
      </c>
      <c r="J371" s="17">
        <v>9.5927120004123706E-2</v>
      </c>
      <c r="K371" s="17">
        <v>8.3027568999074097E-2</v>
      </c>
      <c r="L371" s="17">
        <v>8.3833789730780706E-2</v>
      </c>
      <c r="M371" s="17"/>
      <c r="N371" s="17">
        <v>0.16730647509822</v>
      </c>
      <c r="O371" s="17">
        <v>0.107186197906858</v>
      </c>
      <c r="P371" s="17">
        <v>0.110038820694632</v>
      </c>
      <c r="Q371" s="17">
        <v>8.1454502900273798E-2</v>
      </c>
      <c r="R371" s="17"/>
      <c r="S371" s="17">
        <v>0.177879207354113</v>
      </c>
      <c r="T371" s="17">
        <v>9.0701894827198107E-2</v>
      </c>
      <c r="U371" s="17">
        <v>0.106829525286026</v>
      </c>
      <c r="V371" s="17">
        <v>8.7811546922778205E-2</v>
      </c>
      <c r="W371" s="17">
        <v>0.166145678182929</v>
      </c>
      <c r="X371" s="17">
        <v>0.13353976862348499</v>
      </c>
      <c r="Y371" s="17">
        <v>8.0776106959813604E-2</v>
      </c>
      <c r="Z371" s="17">
        <v>8.37281598973105E-2</v>
      </c>
      <c r="AA371" s="17">
        <v>0.12459992743977399</v>
      </c>
      <c r="AB371" s="17">
        <v>0.11636996328537701</v>
      </c>
      <c r="AC371" s="17">
        <v>7.9528335306145406E-2</v>
      </c>
      <c r="AD371" s="17">
        <v>8.7421589602734606E-2</v>
      </c>
      <c r="AE371" s="17"/>
      <c r="AF371" s="17">
        <v>0.114187339860952</v>
      </c>
      <c r="AG371" s="17">
        <v>0.118413080499343</v>
      </c>
      <c r="AH371" s="17">
        <v>9.19725940872443E-2</v>
      </c>
      <c r="AI371" s="17">
        <v>0.10730582030788299</v>
      </c>
      <c r="AJ371" s="17"/>
      <c r="AK371" s="17">
        <v>0.16965341325731501</v>
      </c>
      <c r="AL371" s="17">
        <v>0.13781808364994799</v>
      </c>
      <c r="AM371" s="17"/>
      <c r="AN371" s="17">
        <v>0.170045733494919</v>
      </c>
      <c r="AO371" s="17">
        <v>0.112515006117807</v>
      </c>
      <c r="AP371" s="17">
        <v>9.3221470343832602E-2</v>
      </c>
      <c r="AQ371" s="17">
        <v>8.4884258930620599E-2</v>
      </c>
      <c r="AR371" s="17">
        <v>7.7797395145909901E-2</v>
      </c>
      <c r="AS371" s="17">
        <v>0.14314670907719501</v>
      </c>
      <c r="AT371" s="17"/>
      <c r="AU371" s="17">
        <v>0.126674897440852</v>
      </c>
      <c r="AV371" s="17">
        <v>0.104881622437716</v>
      </c>
      <c r="AW371" s="17"/>
      <c r="AX371" s="17">
        <v>8.47238651561249E-2</v>
      </c>
      <c r="AY371" s="17">
        <v>0.12521822649836101</v>
      </c>
      <c r="AZ371" s="17"/>
      <c r="BA371" s="17">
        <v>0.101626898288812</v>
      </c>
      <c r="BB371" s="17">
        <v>0.20171810819782501</v>
      </c>
      <c r="BC371" s="17"/>
      <c r="BD371" s="17">
        <v>0.14077860551086299</v>
      </c>
      <c r="BE371" s="17"/>
      <c r="BF371" s="17">
        <v>0.136747170907938</v>
      </c>
      <c r="BG371" s="17"/>
      <c r="BH371" s="17">
        <v>9.5461265056565298E-2</v>
      </c>
      <c r="BI371" s="17"/>
      <c r="BJ371" s="17">
        <v>9.8711082806783798E-2</v>
      </c>
      <c r="BK371" s="17"/>
      <c r="BL371" s="17">
        <v>2.1649205081219501E-2</v>
      </c>
      <c r="BM371" s="17">
        <v>0.212958718536053</v>
      </c>
      <c r="BN371" s="17">
        <v>0.10622112977812501</v>
      </c>
      <c r="BO371" s="17">
        <v>9.2542922331937699E-2</v>
      </c>
      <c r="BP371" s="17"/>
      <c r="BQ371" s="17">
        <v>0.13807991973184799</v>
      </c>
      <c r="BR371" s="17">
        <v>0.164640383381502</v>
      </c>
      <c r="BS371" s="17">
        <v>9.75762593515625E-2</v>
      </c>
      <c r="BT371" s="17">
        <v>7.2836381017914398E-2</v>
      </c>
      <c r="BU371" s="17">
        <v>6.1579099304297898E-2</v>
      </c>
      <c r="BV371" s="17">
        <v>9.2325409149292506E-2</v>
      </c>
      <c r="BW371" s="17"/>
      <c r="BX371" s="17">
        <v>0.177843488846162</v>
      </c>
      <c r="BY371" s="17">
        <v>0.17376254160205101</v>
      </c>
      <c r="BZ371" s="17">
        <v>0.10151317607985499</v>
      </c>
      <c r="CA371" s="17">
        <v>9.4696270049444795E-2</v>
      </c>
      <c r="CB371" s="17">
        <v>5.7873124709957001E-2</v>
      </c>
      <c r="CC371" s="17">
        <v>5.0098054471203503E-2</v>
      </c>
    </row>
    <row r="372" spans="2:81" x14ac:dyDescent="0.35">
      <c r="B372" t="s">
        <v>250</v>
      </c>
      <c r="C372" s="17">
        <v>5.2233301357570303E-2</v>
      </c>
      <c r="D372" s="17">
        <v>6.9260556728922798E-2</v>
      </c>
      <c r="E372" s="17">
        <v>3.58703216133094E-2</v>
      </c>
      <c r="F372" s="17"/>
      <c r="G372" s="17">
        <v>7.9940241053190794E-2</v>
      </c>
      <c r="H372" s="17">
        <v>8.6855132027486806E-2</v>
      </c>
      <c r="I372" s="17">
        <v>6.9541932414214594E-2</v>
      </c>
      <c r="J372" s="17">
        <v>3.5668914205638301E-2</v>
      </c>
      <c r="K372" s="17">
        <v>3.13785603558304E-2</v>
      </c>
      <c r="L372" s="17">
        <v>1.90240098118355E-2</v>
      </c>
      <c r="M372" s="17"/>
      <c r="N372" s="17">
        <v>7.8355033170314003E-2</v>
      </c>
      <c r="O372" s="17">
        <v>4.31366782220109E-2</v>
      </c>
      <c r="P372" s="17">
        <v>4.4267421741846502E-2</v>
      </c>
      <c r="Q372" s="17">
        <v>4.1354836613043303E-2</v>
      </c>
      <c r="R372" s="17"/>
      <c r="S372" s="17">
        <v>8.9974410475480396E-2</v>
      </c>
      <c r="T372" s="17">
        <v>3.77065423348759E-2</v>
      </c>
      <c r="U372" s="17">
        <v>3.8800350317443097E-2</v>
      </c>
      <c r="V372" s="17">
        <v>5.5311239612940898E-2</v>
      </c>
      <c r="W372" s="17">
        <v>6.36828033088426E-2</v>
      </c>
      <c r="X372" s="17">
        <v>4.8364954374152801E-2</v>
      </c>
      <c r="Y372" s="17">
        <v>3.7061985844838899E-2</v>
      </c>
      <c r="Z372" s="17">
        <v>2.46105228516738E-2</v>
      </c>
      <c r="AA372" s="17">
        <v>7.1935276605342199E-2</v>
      </c>
      <c r="AB372" s="17">
        <v>5.0587285376944499E-2</v>
      </c>
      <c r="AC372" s="17">
        <v>1.8718187180443501E-2</v>
      </c>
      <c r="AD372" s="17">
        <v>1.6391059924864799E-2</v>
      </c>
      <c r="AE372" s="17"/>
      <c r="AF372" s="17">
        <v>5.39373541897352E-2</v>
      </c>
      <c r="AG372" s="17">
        <v>5.02500985069044E-2</v>
      </c>
      <c r="AH372" s="17">
        <v>2.5828726453750901E-2</v>
      </c>
      <c r="AI372" s="17">
        <v>8.0355725324814508E-3</v>
      </c>
      <c r="AJ372" s="17"/>
      <c r="AK372" s="17">
        <v>7.0759005909994399E-2</v>
      </c>
      <c r="AL372" s="17">
        <v>6.8548102232249095E-2</v>
      </c>
      <c r="AM372" s="17"/>
      <c r="AN372" s="17">
        <v>9.4515722130080096E-2</v>
      </c>
      <c r="AO372" s="17">
        <v>3.9273829054292497E-2</v>
      </c>
      <c r="AP372" s="17">
        <v>4.16333935158235E-2</v>
      </c>
      <c r="AQ372" s="17">
        <v>3.8503903813518099E-2</v>
      </c>
      <c r="AR372" s="17">
        <v>3.0622892911929302E-2</v>
      </c>
      <c r="AS372" s="17">
        <v>3.06749991210555E-2</v>
      </c>
      <c r="AT372" s="17"/>
      <c r="AU372" s="17">
        <v>5.7195271106062998E-2</v>
      </c>
      <c r="AV372" s="17">
        <v>4.5174333379537898E-2</v>
      </c>
      <c r="AW372" s="17"/>
      <c r="AX372" s="17">
        <v>3.2983513411287198E-2</v>
      </c>
      <c r="AY372" s="17">
        <v>5.6852691990696903E-2</v>
      </c>
      <c r="AZ372" s="17"/>
      <c r="BA372" s="17">
        <v>4.2122477568215397E-2</v>
      </c>
      <c r="BB372" s="17">
        <v>0.10573036387791999</v>
      </c>
      <c r="BC372" s="17"/>
      <c r="BD372" s="17">
        <v>6.0873197965917801E-2</v>
      </c>
      <c r="BE372" s="17"/>
      <c r="BF372" s="17">
        <v>5.3780182703953003E-2</v>
      </c>
      <c r="BG372" s="17"/>
      <c r="BH372" s="17">
        <v>5.1276722393756198E-2</v>
      </c>
      <c r="BI372" s="17"/>
      <c r="BJ372" s="17">
        <v>2.05790369277681E-2</v>
      </c>
      <c r="BK372" s="17"/>
      <c r="BL372" s="17">
        <v>1.6232360998642201E-2</v>
      </c>
      <c r="BM372" s="17">
        <v>0.102244872730685</v>
      </c>
      <c r="BN372" s="17">
        <v>2.99845638042835E-2</v>
      </c>
      <c r="BO372" s="17">
        <v>4.7866033337071998E-2</v>
      </c>
      <c r="BP372" s="17"/>
      <c r="BQ372" s="17">
        <v>9.0245388405574306E-2</v>
      </c>
      <c r="BR372" s="17">
        <v>3.41545690345001E-2</v>
      </c>
      <c r="BS372" s="17">
        <v>2.3731759695502199E-2</v>
      </c>
      <c r="BT372" s="17">
        <v>4.79829226177119E-2</v>
      </c>
      <c r="BU372" s="17">
        <v>4.2155482738522702E-2</v>
      </c>
      <c r="BV372" s="17">
        <v>3.8353725381287999E-2</v>
      </c>
      <c r="BW372" s="17"/>
      <c r="BX372" s="17">
        <v>0.13218284572334801</v>
      </c>
      <c r="BY372" s="17">
        <v>4.1426808121166198E-2</v>
      </c>
      <c r="BZ372" s="17">
        <v>2.50635654577884E-2</v>
      </c>
      <c r="CA372" s="17">
        <v>3.7824900240115401E-2</v>
      </c>
      <c r="CB372" s="17">
        <v>3.76362420271526E-2</v>
      </c>
      <c r="CC372" s="17">
        <v>1.32762182752374E-2</v>
      </c>
    </row>
    <row r="373" spans="2:81" x14ac:dyDescent="0.35">
      <c r="B373" t="s">
        <v>251</v>
      </c>
      <c r="C373" s="17">
        <v>3.7863947267304798E-2</v>
      </c>
      <c r="D373" s="17">
        <v>4.3155397970113703E-2</v>
      </c>
      <c r="E373" s="17">
        <v>3.2421534403644099E-2</v>
      </c>
      <c r="F373" s="17"/>
      <c r="G373" s="17">
        <v>2.7695852597165501E-2</v>
      </c>
      <c r="H373" s="17">
        <v>3.9200592839455199E-2</v>
      </c>
      <c r="I373" s="17">
        <v>4.0441030405692802E-2</v>
      </c>
      <c r="J373" s="17">
        <v>5.7340437608959502E-2</v>
      </c>
      <c r="K373" s="17">
        <v>2.8254730369078301E-2</v>
      </c>
      <c r="L373" s="17">
        <v>3.2064931707598401E-2</v>
      </c>
      <c r="M373" s="17"/>
      <c r="N373" s="17">
        <v>3.3930223212298903E-2</v>
      </c>
      <c r="O373" s="17">
        <v>3.02466830809794E-2</v>
      </c>
      <c r="P373" s="17">
        <v>3.8554913591098298E-2</v>
      </c>
      <c r="Q373" s="17">
        <v>4.9030298045638798E-2</v>
      </c>
      <c r="R373" s="17"/>
      <c r="S373" s="17">
        <v>3.0960115347955699E-2</v>
      </c>
      <c r="T373" s="17">
        <v>4.4014000170887801E-2</v>
      </c>
      <c r="U373" s="17">
        <v>5.35664186044039E-2</v>
      </c>
      <c r="V373" s="17">
        <v>3.6625595166244002E-2</v>
      </c>
      <c r="W373" s="17">
        <v>1.98280455046453E-2</v>
      </c>
      <c r="X373" s="17">
        <v>2.8109345465250402E-2</v>
      </c>
      <c r="Y373" s="17">
        <v>3.00978653105455E-2</v>
      </c>
      <c r="Z373" s="17">
        <v>2.9818001017899502E-2</v>
      </c>
      <c r="AA373" s="17">
        <v>3.2955719861436403E-2</v>
      </c>
      <c r="AB373" s="17">
        <v>6.1643856152556402E-2</v>
      </c>
      <c r="AC373" s="17">
        <v>3.7772476939659801E-2</v>
      </c>
      <c r="AD373" s="17">
        <v>5.4868419182655399E-2</v>
      </c>
      <c r="AE373" s="17"/>
      <c r="AF373" s="17">
        <v>3.5019157912369502E-2</v>
      </c>
      <c r="AG373" s="17">
        <v>5.5846841307509401E-2</v>
      </c>
      <c r="AH373" s="17">
        <v>3.7914655714788803E-2</v>
      </c>
      <c r="AI373" s="17">
        <v>5.5744780384636601E-2</v>
      </c>
      <c r="AJ373" s="17"/>
      <c r="AK373" s="17">
        <v>4.05700637872956E-2</v>
      </c>
      <c r="AL373" s="17">
        <v>4.0058412956609397E-2</v>
      </c>
      <c r="AM373" s="17"/>
      <c r="AN373" s="17">
        <v>3.5123995401090902E-2</v>
      </c>
      <c r="AO373" s="17">
        <v>4.00097293057326E-2</v>
      </c>
      <c r="AP373" s="17">
        <v>2.7197524325586E-2</v>
      </c>
      <c r="AQ373" s="17">
        <v>3.98569376081239E-2</v>
      </c>
      <c r="AR373" s="17">
        <v>4.4803535151618903E-2</v>
      </c>
      <c r="AS373" s="17">
        <v>4.4998154111001103E-2</v>
      </c>
      <c r="AT373" s="17"/>
      <c r="AU373" s="17">
        <v>3.3866437054468901E-2</v>
      </c>
      <c r="AV373" s="17">
        <v>4.3152672106980101E-2</v>
      </c>
      <c r="AW373" s="17"/>
      <c r="AX373" s="17">
        <v>5.8983503338985402E-2</v>
      </c>
      <c r="AY373" s="17">
        <v>3.2795866529711601E-2</v>
      </c>
      <c r="AZ373" s="17"/>
      <c r="BA373" s="17">
        <v>4.06708033683751E-2</v>
      </c>
      <c r="BB373" s="17">
        <v>2.1629332013695698E-2</v>
      </c>
      <c r="BC373" s="17"/>
      <c r="BD373" s="17">
        <v>2.22734223123181E-2</v>
      </c>
      <c r="BE373" s="17"/>
      <c r="BF373" s="17">
        <v>2.29620522644811E-2</v>
      </c>
      <c r="BG373" s="17"/>
      <c r="BH373" s="17">
        <v>5.0794089054631501E-2</v>
      </c>
      <c r="BI373" s="17"/>
      <c r="BJ373" s="17">
        <v>1.36711042136332E-2</v>
      </c>
      <c r="BK373" s="17"/>
      <c r="BL373" s="17">
        <v>0.16570573665910801</v>
      </c>
      <c r="BM373" s="17">
        <v>2.5276173510022401E-3</v>
      </c>
      <c r="BN373" s="17">
        <v>1.2261945603014499E-2</v>
      </c>
      <c r="BO373" s="17">
        <v>2.1310944442427902E-2</v>
      </c>
      <c r="BP373" s="17"/>
      <c r="BQ373" s="17">
        <v>2.0905480795283701E-2</v>
      </c>
      <c r="BR373" s="17">
        <v>2.3057303370457301E-2</v>
      </c>
      <c r="BS373" s="17">
        <v>4.6331958752128699E-2</v>
      </c>
      <c r="BT373" s="17">
        <v>3.9576501982333E-2</v>
      </c>
      <c r="BU373" s="17">
        <v>3.72302385546978E-2</v>
      </c>
      <c r="BV373" s="17">
        <v>8.0439172760513503E-2</v>
      </c>
      <c r="BW373" s="17"/>
      <c r="BX373" s="17">
        <v>7.7452662121260301E-3</v>
      </c>
      <c r="BY373" s="17">
        <v>2.4003859405135799E-2</v>
      </c>
      <c r="BZ373" s="17">
        <v>3.5311261655030103E-2</v>
      </c>
      <c r="CA373" s="17">
        <v>3.2134061078459702E-2</v>
      </c>
      <c r="CB373" s="17">
        <v>5.9478813612332398E-2</v>
      </c>
      <c r="CC373" s="17">
        <v>0.120936124452081</v>
      </c>
    </row>
    <row r="374" spans="2:81" x14ac:dyDescent="0.35">
      <c r="B374" t="s">
        <v>171</v>
      </c>
      <c r="C374" s="17">
        <v>2.0631293577754301E-2</v>
      </c>
      <c r="D374" s="17">
        <v>1.5904238904588999E-2</v>
      </c>
      <c r="E374" s="17">
        <v>2.5347909601190301E-2</v>
      </c>
      <c r="F374" s="17"/>
      <c r="G374" s="17">
        <v>1.8062939726069399E-2</v>
      </c>
      <c r="H374" s="17">
        <v>2.11213759801612E-2</v>
      </c>
      <c r="I374" s="17">
        <v>1.66043960221848E-2</v>
      </c>
      <c r="J374" s="17">
        <v>3.0667528520968702E-2</v>
      </c>
      <c r="K374" s="17">
        <v>1.3212248840309001E-2</v>
      </c>
      <c r="L374" s="17">
        <v>2.20468615202437E-2</v>
      </c>
      <c r="M374" s="17"/>
      <c r="N374" s="17">
        <v>1.78372705166298E-2</v>
      </c>
      <c r="O374" s="17">
        <v>1.9051826174834099E-2</v>
      </c>
      <c r="P374" s="17">
        <v>1.97805591373287E-2</v>
      </c>
      <c r="Q374" s="17">
        <v>2.63703476155372E-2</v>
      </c>
      <c r="R374" s="17"/>
      <c r="S374" s="17">
        <v>1.3276270919105999E-2</v>
      </c>
      <c r="T374" s="17">
        <v>1.07087709700984E-2</v>
      </c>
      <c r="U374" s="17">
        <v>1.72785460443638E-2</v>
      </c>
      <c r="V374" s="17">
        <v>2.3405072399494801E-2</v>
      </c>
      <c r="W374" s="17">
        <v>1.4617722762743601E-2</v>
      </c>
      <c r="X374" s="17">
        <v>3.7082235018936302E-2</v>
      </c>
      <c r="Y374" s="17">
        <v>2.3121799640904599E-2</v>
      </c>
      <c r="Z374" s="17">
        <v>5.9856586849159196E-3</v>
      </c>
      <c r="AA374" s="17">
        <v>2.1439124120502299E-2</v>
      </c>
      <c r="AB374" s="17">
        <v>2.6662774810794199E-2</v>
      </c>
      <c r="AC374" s="17">
        <v>4.4021692689006901E-2</v>
      </c>
      <c r="AD374" s="17">
        <v>1.60931134104173E-2</v>
      </c>
      <c r="AE374" s="17"/>
      <c r="AF374" s="17">
        <v>1.8142386111712601E-2</v>
      </c>
      <c r="AG374" s="17">
        <v>3.2805069367150302E-2</v>
      </c>
      <c r="AH374" s="17">
        <v>4.3098179064024501E-2</v>
      </c>
      <c r="AI374" s="17">
        <v>2.3777239803688201E-2</v>
      </c>
      <c r="AJ374" s="17"/>
      <c r="AK374" s="17">
        <v>1.81153569891409E-2</v>
      </c>
      <c r="AL374" s="17">
        <v>1.7578648000909101E-2</v>
      </c>
      <c r="AM374" s="17"/>
      <c r="AN374" s="17">
        <v>1.8699816029528998E-2</v>
      </c>
      <c r="AO374" s="17">
        <v>2.3311423168863601E-2</v>
      </c>
      <c r="AP374" s="17">
        <v>2.5521716158464099E-2</v>
      </c>
      <c r="AQ374" s="17">
        <v>2.0814617467541999E-2</v>
      </c>
      <c r="AR374" s="17">
        <v>1.2965127661755199E-2</v>
      </c>
      <c r="AS374" s="17">
        <v>1.9978844617759301E-2</v>
      </c>
      <c r="AT374" s="17"/>
      <c r="AU374" s="17">
        <v>1.65394337303079E-2</v>
      </c>
      <c r="AV374" s="17">
        <v>2.5229018526729499E-2</v>
      </c>
      <c r="AW374" s="17"/>
      <c r="AX374" s="17">
        <v>2.6331081202976801E-2</v>
      </c>
      <c r="AY374" s="17">
        <v>1.9263509909683001E-2</v>
      </c>
      <c r="AZ374" s="17"/>
      <c r="BA374" s="17">
        <v>2.0374689278883699E-2</v>
      </c>
      <c r="BB374" s="17">
        <v>1.96076995666346E-2</v>
      </c>
      <c r="BC374" s="17"/>
      <c r="BD374" s="17">
        <v>1.7177538981226498E-2</v>
      </c>
      <c r="BE374" s="17"/>
      <c r="BF374" s="17">
        <v>1.46916397307692E-2</v>
      </c>
      <c r="BG374" s="17"/>
      <c r="BH374" s="17">
        <v>2.7541327128400499E-2</v>
      </c>
      <c r="BI374" s="17"/>
      <c r="BJ374" s="17">
        <v>2.8801360970107201E-2</v>
      </c>
      <c r="BK374" s="17"/>
      <c r="BL374" s="17">
        <v>4.1466376375788497E-2</v>
      </c>
      <c r="BM374" s="17">
        <v>5.4932534894573098E-3</v>
      </c>
      <c r="BN374" s="17">
        <v>1.85059396617357E-2</v>
      </c>
      <c r="BO374" s="17">
        <v>2.5172631567246799E-2</v>
      </c>
      <c r="BP374" s="17"/>
      <c r="BQ374" s="17">
        <v>1.1795491988877299E-2</v>
      </c>
      <c r="BR374" s="17">
        <v>1.6691985835581399E-2</v>
      </c>
      <c r="BS374" s="17">
        <v>9.9527486257898808E-3</v>
      </c>
      <c r="BT374" s="17">
        <v>1.01292167237533E-2</v>
      </c>
      <c r="BU374" s="17">
        <v>2.41668794566678E-2</v>
      </c>
      <c r="BV374" s="17">
        <v>4.5299638082900398E-2</v>
      </c>
      <c r="BW374" s="17"/>
      <c r="BX374" s="17">
        <v>1.12296316318094E-2</v>
      </c>
      <c r="BY374" s="17">
        <v>1.7662280369772399E-2</v>
      </c>
      <c r="BZ374" s="17">
        <v>1.08108266709425E-2</v>
      </c>
      <c r="CA374" s="17">
        <v>4.6454132235840802E-3</v>
      </c>
      <c r="CB374" s="17">
        <v>2.2872401359677299E-2</v>
      </c>
      <c r="CC374" s="17">
        <v>6.4579745323287294E-2</v>
      </c>
    </row>
    <row r="375" spans="2:81" x14ac:dyDescent="0.35">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row>
    <row r="376" spans="2:81" x14ac:dyDescent="0.35">
      <c r="B376" s="6" t="s">
        <v>270</v>
      </c>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row>
    <row r="377" spans="2:81" x14ac:dyDescent="0.35">
      <c r="B377" s="24"/>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row>
    <row r="378" spans="2:81" x14ac:dyDescent="0.35">
      <c r="B378" t="s">
        <v>253</v>
      </c>
      <c r="C378" s="17">
        <v>0.60744835213080195</v>
      </c>
      <c r="D378" s="17">
        <v>0.55437548165595896</v>
      </c>
      <c r="E378" s="17">
        <v>0.65834895949786598</v>
      </c>
      <c r="F378" s="17"/>
      <c r="G378" s="17">
        <v>0.48197807714448299</v>
      </c>
      <c r="H378" s="17">
        <v>0.59913427013269205</v>
      </c>
      <c r="I378" s="17">
        <v>0.65013586331940898</v>
      </c>
      <c r="J378" s="17">
        <v>0.63335782105772498</v>
      </c>
      <c r="K378" s="17">
        <v>0.64884549761091004</v>
      </c>
      <c r="L378" s="17">
        <v>0.61390968554536196</v>
      </c>
      <c r="M378" s="17"/>
      <c r="N378" s="17">
        <v>0.54565843196573904</v>
      </c>
      <c r="O378" s="17">
        <v>0.62792300995505501</v>
      </c>
      <c r="P378" s="17">
        <v>0.64249921338464</v>
      </c>
      <c r="Q378" s="17">
        <v>0.62285185782145502</v>
      </c>
      <c r="R378" s="17"/>
      <c r="S378" s="17">
        <v>0.502401171216459</v>
      </c>
      <c r="T378" s="17">
        <v>0.64377439613821896</v>
      </c>
      <c r="U378" s="17">
        <v>0.63060207022831805</v>
      </c>
      <c r="V378" s="17">
        <v>0.62968195836877405</v>
      </c>
      <c r="W378" s="17">
        <v>0.62083876731634802</v>
      </c>
      <c r="X378" s="17">
        <v>0.58844124776847695</v>
      </c>
      <c r="Y378" s="17">
        <v>0.64136240346195805</v>
      </c>
      <c r="Z378" s="17">
        <v>0.62897481928496701</v>
      </c>
      <c r="AA378" s="17">
        <v>0.61658516168508604</v>
      </c>
      <c r="AB378" s="17">
        <v>0.63438775518587798</v>
      </c>
      <c r="AC378" s="17">
        <v>0.58819989150163299</v>
      </c>
      <c r="AD378" s="17">
        <v>0.63616768906246801</v>
      </c>
      <c r="AE378" s="17"/>
      <c r="AF378" s="17">
        <v>0.59720668848278102</v>
      </c>
      <c r="AG378" s="17">
        <v>0.64096585554634</v>
      </c>
      <c r="AH378" s="17">
        <v>0.60151425983461004</v>
      </c>
      <c r="AI378" s="17">
        <v>0.66808933181814401</v>
      </c>
      <c r="AJ378" s="17"/>
      <c r="AK378" s="17">
        <v>0.65712507638545004</v>
      </c>
      <c r="AL378" s="17">
        <v>0.611563276308002</v>
      </c>
      <c r="AM378" s="17"/>
      <c r="AN378" s="17">
        <v>0.542243406928686</v>
      </c>
      <c r="AO378" s="17">
        <v>0.59607573371667899</v>
      </c>
      <c r="AP378" s="17">
        <v>0.65219251584318705</v>
      </c>
      <c r="AQ378" s="17">
        <v>0.65798211214642699</v>
      </c>
      <c r="AR378" s="17">
        <v>0.64224878960452103</v>
      </c>
      <c r="AS378" s="17">
        <v>0.63070515864548804</v>
      </c>
      <c r="AT378" s="17"/>
      <c r="AU378" s="17">
        <v>0.61862754722808699</v>
      </c>
      <c r="AV378" s="17">
        <v>0.59265162739768995</v>
      </c>
      <c r="AW378" s="17"/>
      <c r="AX378" s="17">
        <v>0.66354196258286202</v>
      </c>
      <c r="AY378" s="17">
        <v>0.59398751300760899</v>
      </c>
      <c r="AZ378" s="17"/>
      <c r="BA378" s="17">
        <v>0.61820851157822199</v>
      </c>
      <c r="BB378" s="17">
        <v>0.54851365068566704</v>
      </c>
      <c r="BC378" s="17"/>
      <c r="BD378" s="17">
        <v>0.60401322351072395</v>
      </c>
      <c r="BE378" s="17"/>
      <c r="BF378" s="17">
        <v>0.60632209751492105</v>
      </c>
      <c r="BG378" s="17"/>
      <c r="BH378" s="17">
        <v>0.66968543609454301</v>
      </c>
      <c r="BI378" s="17"/>
      <c r="BJ378" s="17">
        <v>0.59751691444105803</v>
      </c>
      <c r="BK378" s="17"/>
      <c r="BL378" s="17">
        <v>0.71522383536301504</v>
      </c>
      <c r="BM378" s="17">
        <v>0.55192304116310598</v>
      </c>
      <c r="BN378" s="17">
        <v>0.59259339711027303</v>
      </c>
      <c r="BO378" s="17">
        <v>0.61218252539509599</v>
      </c>
      <c r="BP378" s="17"/>
      <c r="BQ378" s="17">
        <v>0.59213059376771904</v>
      </c>
      <c r="BR378" s="17">
        <v>0.60562356411976603</v>
      </c>
      <c r="BS378" s="17">
        <v>0.62371271287805197</v>
      </c>
      <c r="BT378" s="17">
        <v>0.50511856303114699</v>
      </c>
      <c r="BU378" s="17">
        <v>0.60520092450260499</v>
      </c>
      <c r="BV378" s="17">
        <v>0.67376399761866601</v>
      </c>
      <c r="BW378" s="17"/>
      <c r="BX378" s="17">
        <v>0.53592168226015902</v>
      </c>
      <c r="BY378" s="17">
        <v>0.59365334154478899</v>
      </c>
      <c r="BZ378" s="17">
        <v>0.66834098988683499</v>
      </c>
      <c r="CA378" s="17">
        <v>0.54341724251932</v>
      </c>
      <c r="CB378" s="17">
        <v>0.63280801748414495</v>
      </c>
      <c r="CC378" s="17">
        <v>0.67416828739149004</v>
      </c>
    </row>
    <row r="379" spans="2:81" x14ac:dyDescent="0.35">
      <c r="B379" t="s">
        <v>254</v>
      </c>
      <c r="C379" s="17">
        <v>0.500519561564297</v>
      </c>
      <c r="D379" s="17">
        <v>0.47038280138376398</v>
      </c>
      <c r="E379" s="17">
        <v>0.528880793820517</v>
      </c>
      <c r="F379" s="17"/>
      <c r="G379" s="17">
        <v>0.29816961536541198</v>
      </c>
      <c r="H379" s="17">
        <v>0.35568064855741999</v>
      </c>
      <c r="I379" s="17">
        <v>0.493489372683382</v>
      </c>
      <c r="J379" s="17">
        <v>0.51304983181751795</v>
      </c>
      <c r="K379" s="17">
        <v>0.62038955741514301</v>
      </c>
      <c r="L379" s="17">
        <v>0.66775464953267905</v>
      </c>
      <c r="M379" s="17"/>
      <c r="N379" s="17">
        <v>0.43200457078883803</v>
      </c>
      <c r="O379" s="17">
        <v>0.50263862991478103</v>
      </c>
      <c r="P379" s="17">
        <v>0.54837932403309797</v>
      </c>
      <c r="Q379" s="17">
        <v>0.53232965746114302</v>
      </c>
      <c r="R379" s="17"/>
      <c r="S379" s="17">
        <v>0.38463264854653001</v>
      </c>
      <c r="T379" s="17">
        <v>0.56194385536944602</v>
      </c>
      <c r="U379" s="17">
        <v>0.54930641604923003</v>
      </c>
      <c r="V379" s="17">
        <v>0.51877858177104397</v>
      </c>
      <c r="W379" s="17">
        <v>0.50334391689448099</v>
      </c>
      <c r="X379" s="17">
        <v>0.48015629257456399</v>
      </c>
      <c r="Y379" s="17">
        <v>0.49012455588148801</v>
      </c>
      <c r="Z379" s="17">
        <v>0.51193127325645105</v>
      </c>
      <c r="AA379" s="17">
        <v>0.49196675105248899</v>
      </c>
      <c r="AB379" s="17">
        <v>0.50084684236210797</v>
      </c>
      <c r="AC379" s="17">
        <v>0.58688427277741695</v>
      </c>
      <c r="AD379" s="17">
        <v>0.54368003439298596</v>
      </c>
      <c r="AE379" s="17"/>
      <c r="AF379" s="17">
        <v>0.50609440770605796</v>
      </c>
      <c r="AG379" s="17">
        <v>0.504074354987461</v>
      </c>
      <c r="AH379" s="17">
        <v>0.58048900584698104</v>
      </c>
      <c r="AI379" s="17">
        <v>0.55017043432101298</v>
      </c>
      <c r="AJ379" s="17"/>
      <c r="AK379" s="17">
        <v>0.36829543436643802</v>
      </c>
      <c r="AL379" s="17">
        <v>0.48253492758909</v>
      </c>
      <c r="AM379" s="17"/>
      <c r="AN379" s="17">
        <v>0.354916862133414</v>
      </c>
      <c r="AO379" s="17">
        <v>0.54167358811532995</v>
      </c>
      <c r="AP379" s="17">
        <v>0.48555604389697998</v>
      </c>
      <c r="AQ379" s="17">
        <v>0.54525574449136005</v>
      </c>
      <c r="AR379" s="17">
        <v>0.64220614895857198</v>
      </c>
      <c r="AS379" s="17">
        <v>0.58878833372904704</v>
      </c>
      <c r="AT379" s="17"/>
      <c r="AU379" s="17">
        <v>0.51471282717894395</v>
      </c>
      <c r="AV379" s="17">
        <v>0.48178129003856701</v>
      </c>
      <c r="AW379" s="17"/>
      <c r="AX379" s="17">
        <v>0.61306020493232305</v>
      </c>
      <c r="AY379" s="17">
        <v>0.47351307218005001</v>
      </c>
      <c r="AZ379" s="17"/>
      <c r="BA379" s="17">
        <v>0.53516424503049997</v>
      </c>
      <c r="BB379" s="17">
        <v>0.31570806426943998</v>
      </c>
      <c r="BC379" s="17"/>
      <c r="BD379" s="17">
        <v>0.522759556946783</v>
      </c>
      <c r="BE379" s="17"/>
      <c r="BF379" s="17">
        <v>0.53677446888070801</v>
      </c>
      <c r="BG379" s="17"/>
      <c r="BH379" s="17">
        <v>0.50789119545557904</v>
      </c>
      <c r="BI379" s="17"/>
      <c r="BJ379" s="17">
        <v>0.59891736105017601</v>
      </c>
      <c r="BK379" s="17"/>
      <c r="BL379" s="17">
        <v>0.57731293350443003</v>
      </c>
      <c r="BM379" s="17">
        <v>0.38994614795473997</v>
      </c>
      <c r="BN379" s="17">
        <v>0.58896428549828606</v>
      </c>
      <c r="BO379" s="17">
        <v>0.47042435120904402</v>
      </c>
      <c r="BP379" s="17"/>
      <c r="BQ379" s="17">
        <v>0.41902425415400502</v>
      </c>
      <c r="BR379" s="17">
        <v>0.56089252932431599</v>
      </c>
      <c r="BS379" s="17">
        <v>0.62185823900177395</v>
      </c>
      <c r="BT379" s="17">
        <v>0.49143737467710302</v>
      </c>
      <c r="BU379" s="17">
        <v>0.49006718933078802</v>
      </c>
      <c r="BV379" s="17">
        <v>0.49458093794861302</v>
      </c>
      <c r="BW379" s="17"/>
      <c r="BX379" s="17">
        <v>0.35349099546180901</v>
      </c>
      <c r="BY379" s="17">
        <v>0.48562784223255001</v>
      </c>
      <c r="BZ379" s="17">
        <v>0.65455806243079895</v>
      </c>
      <c r="CA379" s="17">
        <v>0.477702527866249</v>
      </c>
      <c r="CB379" s="17">
        <v>0.45277671619563598</v>
      </c>
      <c r="CC379" s="17">
        <v>0.54367282200825495</v>
      </c>
    </row>
    <row r="380" spans="2:81" x14ac:dyDescent="0.35">
      <c r="B380" t="s">
        <v>255</v>
      </c>
      <c r="C380" s="17">
        <v>0.45525624467368397</v>
      </c>
      <c r="D380" s="17">
        <v>0.44024895095847999</v>
      </c>
      <c r="E380" s="17">
        <v>0.46967608492785001</v>
      </c>
      <c r="F380" s="17"/>
      <c r="G380" s="17">
        <v>0.37785460940335502</v>
      </c>
      <c r="H380" s="17">
        <v>0.40561504969596301</v>
      </c>
      <c r="I380" s="17">
        <v>0.42564758759777899</v>
      </c>
      <c r="J380" s="17">
        <v>0.47021257494385299</v>
      </c>
      <c r="K380" s="17">
        <v>0.48347142793050402</v>
      </c>
      <c r="L380" s="17">
        <v>0.54003569582208999</v>
      </c>
      <c r="M380" s="17"/>
      <c r="N380" s="17">
        <v>0.40379278920105599</v>
      </c>
      <c r="O380" s="17">
        <v>0.43677891112766798</v>
      </c>
      <c r="P380" s="17">
        <v>0.49071965488168201</v>
      </c>
      <c r="Q380" s="17">
        <v>0.49613388755186999</v>
      </c>
      <c r="R380" s="17"/>
      <c r="S380" s="17">
        <v>0.44402761119036999</v>
      </c>
      <c r="T380" s="17">
        <v>0.466197240641053</v>
      </c>
      <c r="U380" s="17">
        <v>0.44422979811215901</v>
      </c>
      <c r="V380" s="17">
        <v>0.45818906062856501</v>
      </c>
      <c r="W380" s="17">
        <v>0.45784451195748999</v>
      </c>
      <c r="X380" s="17">
        <v>0.48668148555533602</v>
      </c>
      <c r="Y380" s="17">
        <v>0.48348246165216302</v>
      </c>
      <c r="Z380" s="17">
        <v>0.51932522342557796</v>
      </c>
      <c r="AA380" s="17">
        <v>0.45294867742057598</v>
      </c>
      <c r="AB380" s="17">
        <v>0.44059319135881703</v>
      </c>
      <c r="AC380" s="17">
        <v>0.37845898383260301</v>
      </c>
      <c r="AD380" s="17">
        <v>0.40027032391591499</v>
      </c>
      <c r="AE380" s="17"/>
      <c r="AF380" s="17">
        <v>0.45992159387756298</v>
      </c>
      <c r="AG380" s="17">
        <v>0.43838186269459001</v>
      </c>
      <c r="AH380" s="17">
        <v>0.45100586734710801</v>
      </c>
      <c r="AI380" s="17">
        <v>0.35120070801456099</v>
      </c>
      <c r="AJ380" s="17"/>
      <c r="AK380" s="17">
        <v>0.469657553263504</v>
      </c>
      <c r="AL380" s="17">
        <v>0.43723355697583099</v>
      </c>
      <c r="AM380" s="17"/>
      <c r="AN380" s="17">
        <v>0.413598390708937</v>
      </c>
      <c r="AO380" s="17">
        <v>0.46471895189148998</v>
      </c>
      <c r="AP380" s="17">
        <v>0.47279848410018899</v>
      </c>
      <c r="AQ380" s="17">
        <v>0.46938844903982602</v>
      </c>
      <c r="AR380" s="17">
        <v>0.48896552392664899</v>
      </c>
      <c r="AS380" s="17">
        <v>0.44901981326868001</v>
      </c>
      <c r="AT380" s="17"/>
      <c r="AU380" s="17">
        <v>0.46261875600744101</v>
      </c>
      <c r="AV380" s="17">
        <v>0.44490669673181599</v>
      </c>
      <c r="AW380" s="17"/>
      <c r="AX380" s="17">
        <v>0.51577487640827202</v>
      </c>
      <c r="AY380" s="17">
        <v>0.44073352882120198</v>
      </c>
      <c r="AZ380" s="17"/>
      <c r="BA380" s="17">
        <v>0.462197382503994</v>
      </c>
      <c r="BB380" s="17">
        <v>0.41339530718061102</v>
      </c>
      <c r="BC380" s="17"/>
      <c r="BD380" s="17">
        <v>0.484338442904856</v>
      </c>
      <c r="BE380" s="17"/>
      <c r="BF380" s="17">
        <v>0.50440707945863195</v>
      </c>
      <c r="BG380" s="17"/>
      <c r="BH380" s="17">
        <v>0.46878612450569401</v>
      </c>
      <c r="BI380" s="17"/>
      <c r="BJ380" s="17">
        <v>0.45936079543565</v>
      </c>
      <c r="BK380" s="17"/>
      <c r="BL380" s="17">
        <v>0.48262495045597398</v>
      </c>
      <c r="BM380" s="17">
        <v>0.40849145476477899</v>
      </c>
      <c r="BN380" s="17">
        <v>0.51604279593728797</v>
      </c>
      <c r="BO380" s="17">
        <v>0.420977815175266</v>
      </c>
      <c r="BP380" s="17"/>
      <c r="BQ380" s="17">
        <v>0.388026467528368</v>
      </c>
      <c r="BR380" s="17">
        <v>0.51899932231866397</v>
      </c>
      <c r="BS380" s="17">
        <v>0.58175443016322503</v>
      </c>
      <c r="BT380" s="17">
        <v>0.375086450604319</v>
      </c>
      <c r="BU380" s="17">
        <v>0.38986364590973599</v>
      </c>
      <c r="BV380" s="17">
        <v>0.50442668592783102</v>
      </c>
      <c r="BW380" s="17"/>
      <c r="BX380" s="17">
        <v>0.34911505776546597</v>
      </c>
      <c r="BY380" s="17">
        <v>0.48331707743732799</v>
      </c>
      <c r="BZ380" s="17">
        <v>0.59745700672998303</v>
      </c>
      <c r="CA380" s="17">
        <v>0.37394277868680498</v>
      </c>
      <c r="CB380" s="17">
        <v>0.341427294413013</v>
      </c>
      <c r="CC380" s="17">
        <v>0.52624363382917305</v>
      </c>
    </row>
    <row r="381" spans="2:81" x14ac:dyDescent="0.35">
      <c r="B381" t="s">
        <v>256</v>
      </c>
      <c r="C381" s="17">
        <v>0.42670655164233201</v>
      </c>
      <c r="D381" s="17">
        <v>0.42086230249978102</v>
      </c>
      <c r="E381" s="17">
        <v>0.43262422136941597</v>
      </c>
      <c r="F381" s="17"/>
      <c r="G381" s="17">
        <v>0.22087746723273899</v>
      </c>
      <c r="H381" s="17">
        <v>0.27562357175565799</v>
      </c>
      <c r="I381" s="17">
        <v>0.378719583183728</v>
      </c>
      <c r="J381" s="17">
        <v>0.44942228281574298</v>
      </c>
      <c r="K381" s="17">
        <v>0.54300145535828803</v>
      </c>
      <c r="L381" s="17">
        <v>0.62880431224330402</v>
      </c>
      <c r="M381" s="17"/>
      <c r="N381" s="17">
        <v>0.31115198023603502</v>
      </c>
      <c r="O381" s="17">
        <v>0.41626555143896399</v>
      </c>
      <c r="P381" s="17">
        <v>0.50437710643417399</v>
      </c>
      <c r="Q381" s="17">
        <v>0.49596307063412598</v>
      </c>
      <c r="R381" s="17"/>
      <c r="S381" s="17">
        <v>0.297365376510208</v>
      </c>
      <c r="T381" s="17">
        <v>0.464060047766854</v>
      </c>
      <c r="U381" s="17">
        <v>0.48839984867396502</v>
      </c>
      <c r="V381" s="17">
        <v>0.49271225552579501</v>
      </c>
      <c r="W381" s="17">
        <v>0.49309501422195701</v>
      </c>
      <c r="X381" s="17">
        <v>0.41153402674017903</v>
      </c>
      <c r="Y381" s="17">
        <v>0.453339251655345</v>
      </c>
      <c r="Z381" s="17">
        <v>0.54767845682822403</v>
      </c>
      <c r="AA381" s="17">
        <v>0.404930036730275</v>
      </c>
      <c r="AB381" s="17">
        <v>0.38511892262610098</v>
      </c>
      <c r="AC381" s="17">
        <v>0.41033730457440198</v>
      </c>
      <c r="AD381" s="17">
        <v>0.396015228036251</v>
      </c>
      <c r="AE381" s="17"/>
      <c r="AF381" s="17">
        <v>0.44231622212411797</v>
      </c>
      <c r="AG381" s="17">
        <v>0.42149318029223498</v>
      </c>
      <c r="AH381" s="17">
        <v>0.43577825901608302</v>
      </c>
      <c r="AI381" s="17">
        <v>0.38224647525326</v>
      </c>
      <c r="AJ381" s="17"/>
      <c r="AK381" s="17">
        <v>0.28067664796828301</v>
      </c>
      <c r="AL381" s="17">
        <v>0.35272230263226101</v>
      </c>
      <c r="AM381" s="17"/>
      <c r="AN381" s="17">
        <v>0.27688014079612799</v>
      </c>
      <c r="AO381" s="17">
        <v>0.464880289886693</v>
      </c>
      <c r="AP381" s="17">
        <v>0.46257535981401599</v>
      </c>
      <c r="AQ381" s="17">
        <v>0.492970122025228</v>
      </c>
      <c r="AR381" s="17">
        <v>0.52924287907331102</v>
      </c>
      <c r="AS381" s="17">
        <v>0.42915784878872298</v>
      </c>
      <c r="AT381" s="17"/>
      <c r="AU381" s="17">
        <v>0.46994108698398301</v>
      </c>
      <c r="AV381" s="17">
        <v>0.36819645230258402</v>
      </c>
      <c r="AW381" s="17"/>
      <c r="AX381" s="17">
        <v>0.48963254058397598</v>
      </c>
      <c r="AY381" s="17">
        <v>0.411606139902296</v>
      </c>
      <c r="AZ381" s="17"/>
      <c r="BA381" s="17">
        <v>0.46597715957076002</v>
      </c>
      <c r="BB381" s="17">
        <v>0.222755755076538</v>
      </c>
      <c r="BC381" s="17"/>
      <c r="BD381" s="17">
        <v>0.47867390126277898</v>
      </c>
      <c r="BE381" s="17"/>
      <c r="BF381" s="17">
        <v>0.52257355920977699</v>
      </c>
      <c r="BG381" s="17"/>
      <c r="BH381" s="17">
        <v>0.403431734230632</v>
      </c>
      <c r="BI381" s="17"/>
      <c r="BJ381" s="17">
        <v>0.43427316521477199</v>
      </c>
      <c r="BK381" s="17"/>
      <c r="BL381" s="17">
        <v>0.423728842542682</v>
      </c>
      <c r="BM381" s="17">
        <v>0.39744110671493599</v>
      </c>
      <c r="BN381" s="17">
        <v>0.55586327186530304</v>
      </c>
      <c r="BO381" s="17">
        <v>0.32139102268846098</v>
      </c>
      <c r="BP381" s="17"/>
      <c r="BQ381" s="17">
        <v>0.282602764637919</v>
      </c>
      <c r="BR381" s="17">
        <v>0.58766933225835205</v>
      </c>
      <c r="BS381" s="17">
        <v>0.73287761614241498</v>
      </c>
      <c r="BT381" s="17">
        <v>0.33101021858596102</v>
      </c>
      <c r="BU381" s="17">
        <v>0.29112814013342297</v>
      </c>
      <c r="BV381" s="17">
        <v>0.42171089413398899</v>
      </c>
      <c r="BW381" s="17"/>
      <c r="BX381" s="17">
        <v>0.216155396519607</v>
      </c>
      <c r="BY381" s="17">
        <v>0.51536998040201398</v>
      </c>
      <c r="BZ381" s="17">
        <v>0.73024567441632304</v>
      </c>
      <c r="CA381" s="17">
        <v>0.29568812293738</v>
      </c>
      <c r="CB381" s="17">
        <v>0.22438483489056199</v>
      </c>
      <c r="CC381" s="17">
        <v>0.40335166463778999</v>
      </c>
    </row>
    <row r="382" spans="2:81" x14ac:dyDescent="0.35">
      <c r="B382" t="s">
        <v>250</v>
      </c>
      <c r="C382" s="17">
        <v>0.40779399822049001</v>
      </c>
      <c r="D382" s="17">
        <v>0.38072786906404799</v>
      </c>
      <c r="E382" s="17">
        <v>0.43375568014529597</v>
      </c>
      <c r="F382" s="17"/>
      <c r="G382" s="17">
        <v>0.26266967902330801</v>
      </c>
      <c r="H382" s="17">
        <v>0.26971501872136</v>
      </c>
      <c r="I382" s="17">
        <v>0.37524916393262497</v>
      </c>
      <c r="J382" s="17">
        <v>0.40480882374113297</v>
      </c>
      <c r="K382" s="17">
        <v>0.46907079518646</v>
      </c>
      <c r="L382" s="17">
        <v>0.60422907737370202</v>
      </c>
      <c r="M382" s="17"/>
      <c r="N382" s="17">
        <v>0.301655987286781</v>
      </c>
      <c r="O382" s="17">
        <v>0.39373911413024998</v>
      </c>
      <c r="P382" s="17">
        <v>0.457905052519194</v>
      </c>
      <c r="Q382" s="17">
        <v>0.49170538524084301</v>
      </c>
      <c r="R382" s="17"/>
      <c r="S382" s="17">
        <v>0.27600762365005999</v>
      </c>
      <c r="T382" s="17">
        <v>0.44395499809185901</v>
      </c>
      <c r="U382" s="17">
        <v>0.52093200997344802</v>
      </c>
      <c r="V382" s="17">
        <v>0.438522967614276</v>
      </c>
      <c r="W382" s="17">
        <v>0.39590015155272701</v>
      </c>
      <c r="X382" s="17">
        <v>0.411276403446168</v>
      </c>
      <c r="Y382" s="17">
        <v>0.46001069807318601</v>
      </c>
      <c r="Z382" s="17">
        <v>0.44959282001360301</v>
      </c>
      <c r="AA382" s="17">
        <v>0.370001913961433</v>
      </c>
      <c r="AB382" s="17">
        <v>0.41332826969955699</v>
      </c>
      <c r="AC382" s="17">
        <v>0.44012149546373502</v>
      </c>
      <c r="AD382" s="17">
        <v>0.36255843151949002</v>
      </c>
      <c r="AE382" s="17"/>
      <c r="AF382" s="17">
        <v>0.41726714673646098</v>
      </c>
      <c r="AG382" s="17">
        <v>0.44268406695537899</v>
      </c>
      <c r="AH382" s="17">
        <v>0.43917219278840602</v>
      </c>
      <c r="AI382" s="17">
        <v>0.372932486201485</v>
      </c>
      <c r="AJ382" s="17"/>
      <c r="AK382" s="17">
        <v>0.264122736627044</v>
      </c>
      <c r="AL382" s="17">
        <v>0.37296114217964899</v>
      </c>
      <c r="AM382" s="17"/>
      <c r="AN382" s="17">
        <v>0.27022592714460703</v>
      </c>
      <c r="AO382" s="17">
        <v>0.41362415059836699</v>
      </c>
      <c r="AP382" s="17">
        <v>0.41899805122025602</v>
      </c>
      <c r="AQ382" s="17">
        <v>0.47931850694043199</v>
      </c>
      <c r="AR382" s="17">
        <v>0.51589485072946994</v>
      </c>
      <c r="AS382" s="17">
        <v>0.55589856027662599</v>
      </c>
      <c r="AT382" s="17"/>
      <c r="AU382" s="17">
        <v>0.42687977342970601</v>
      </c>
      <c r="AV382" s="17">
        <v>0.38321932694225502</v>
      </c>
      <c r="AW382" s="17"/>
      <c r="AX382" s="17">
        <v>0.537233353352776</v>
      </c>
      <c r="AY382" s="17">
        <v>0.376732308277485</v>
      </c>
      <c r="AZ382" s="17"/>
      <c r="BA382" s="17">
        <v>0.44564842984164599</v>
      </c>
      <c r="BB382" s="17">
        <v>0.210245060863024</v>
      </c>
      <c r="BC382" s="17"/>
      <c r="BD382" s="17">
        <v>0.43224882055189501</v>
      </c>
      <c r="BE382" s="17"/>
      <c r="BF382" s="17">
        <v>0.454795172805393</v>
      </c>
      <c r="BG382" s="17"/>
      <c r="BH382" s="17">
        <v>0.44548814919753399</v>
      </c>
      <c r="BI382" s="17"/>
      <c r="BJ382" s="17">
        <v>0.46255039706351098</v>
      </c>
      <c r="BK382" s="17"/>
      <c r="BL382" s="17">
        <v>0.53445913659635702</v>
      </c>
      <c r="BM382" s="17">
        <v>0.30185806425268302</v>
      </c>
      <c r="BN382" s="17">
        <v>0.49934310626888401</v>
      </c>
      <c r="BO382" s="17">
        <v>0.33893724396691499</v>
      </c>
      <c r="BP382" s="17"/>
      <c r="BQ382" s="17">
        <v>0.22151600665740201</v>
      </c>
      <c r="BR382" s="17">
        <v>0.53117552731964701</v>
      </c>
      <c r="BS382" s="17">
        <v>0.62448181628468302</v>
      </c>
      <c r="BT382" s="17">
        <v>0.38009991118547398</v>
      </c>
      <c r="BU382" s="17">
        <v>0.46024697934984099</v>
      </c>
      <c r="BV382" s="17">
        <v>0.44364409595185</v>
      </c>
      <c r="BW382" s="17"/>
      <c r="BX382" s="17">
        <v>0.104706301225681</v>
      </c>
      <c r="BY382" s="17">
        <v>0.46717209559328499</v>
      </c>
      <c r="BZ382" s="17">
        <v>0.66005884551142802</v>
      </c>
      <c r="CA382" s="17">
        <v>0.357934911307838</v>
      </c>
      <c r="CB382" s="17">
        <v>0.43408931954463198</v>
      </c>
      <c r="CC382" s="17">
        <v>0.49353522995631199</v>
      </c>
    </row>
    <row r="383" spans="2:81" x14ac:dyDescent="0.35">
      <c r="B383" t="s">
        <v>257</v>
      </c>
      <c r="C383" s="17">
        <v>0.36503706209106401</v>
      </c>
      <c r="D383" s="17">
        <v>0.32178499055610299</v>
      </c>
      <c r="E383" s="17">
        <v>0.40555719371954002</v>
      </c>
      <c r="F383" s="17"/>
      <c r="G383" s="17">
        <v>0.33470292334905699</v>
      </c>
      <c r="H383" s="17">
        <v>0.379878431607582</v>
      </c>
      <c r="I383" s="17">
        <v>0.39302147916732999</v>
      </c>
      <c r="J383" s="17">
        <v>0.35855170792371199</v>
      </c>
      <c r="K383" s="17">
        <v>0.35740935564481102</v>
      </c>
      <c r="L383" s="17">
        <v>0.36068545547067798</v>
      </c>
      <c r="M383" s="17"/>
      <c r="N383" s="17">
        <v>0.32348824693071498</v>
      </c>
      <c r="O383" s="17">
        <v>0.38178936334263402</v>
      </c>
      <c r="P383" s="17">
        <v>0.338645623471446</v>
      </c>
      <c r="Q383" s="17">
        <v>0.41353625868689398</v>
      </c>
      <c r="R383" s="17"/>
      <c r="S383" s="17">
        <v>0.37044904127645301</v>
      </c>
      <c r="T383" s="17">
        <v>0.36810664748137101</v>
      </c>
      <c r="U383" s="17">
        <v>0.45373382037487697</v>
      </c>
      <c r="V383" s="17">
        <v>0.36300541003852599</v>
      </c>
      <c r="W383" s="17">
        <v>0.33081118482852301</v>
      </c>
      <c r="X383" s="17">
        <v>0.31894755255028201</v>
      </c>
      <c r="Y383" s="17">
        <v>0.29692822305023597</v>
      </c>
      <c r="Z383" s="17">
        <v>0.369573636241877</v>
      </c>
      <c r="AA383" s="17">
        <v>0.35207196669410301</v>
      </c>
      <c r="AB383" s="17">
        <v>0.40571331287866702</v>
      </c>
      <c r="AC383" s="17">
        <v>0.33646433609521997</v>
      </c>
      <c r="AD383" s="17">
        <v>0.46288803816298002</v>
      </c>
      <c r="AE383" s="17"/>
      <c r="AF383" s="17">
        <v>0.35253904421212601</v>
      </c>
      <c r="AG383" s="17">
        <v>0.40456733939143402</v>
      </c>
      <c r="AH383" s="17">
        <v>0.36172369913435798</v>
      </c>
      <c r="AI383" s="17">
        <v>0.44247379834053902</v>
      </c>
      <c r="AJ383" s="17"/>
      <c r="AK383" s="17">
        <v>0.42335503755269199</v>
      </c>
      <c r="AL383" s="17">
        <v>0.407449487727578</v>
      </c>
      <c r="AM383" s="17"/>
      <c r="AN383" s="17">
        <v>0.35970595916567999</v>
      </c>
      <c r="AO383" s="17">
        <v>0.35505648190748001</v>
      </c>
      <c r="AP383" s="17">
        <v>0.36886577884087202</v>
      </c>
      <c r="AQ383" s="17">
        <v>0.38390596730658999</v>
      </c>
      <c r="AR383" s="17">
        <v>0.353464033433391</v>
      </c>
      <c r="AS383" s="17">
        <v>0.38975866890302102</v>
      </c>
      <c r="AT383" s="17"/>
      <c r="AU383" s="17">
        <v>0.36597115228525501</v>
      </c>
      <c r="AV383" s="17">
        <v>0.36343392315870798</v>
      </c>
      <c r="AW383" s="17"/>
      <c r="AX383" s="17">
        <v>0.45569440023479102</v>
      </c>
      <c r="AY383" s="17">
        <v>0.343281931083183</v>
      </c>
      <c r="AZ383" s="17"/>
      <c r="BA383" s="17">
        <v>0.37026795812068802</v>
      </c>
      <c r="BB383" s="17">
        <v>0.33372153250917103</v>
      </c>
      <c r="BC383" s="17"/>
      <c r="BD383" s="17">
        <v>0.35514021116143102</v>
      </c>
      <c r="BE383" s="17"/>
      <c r="BF383" s="17">
        <v>0.33844409640367801</v>
      </c>
      <c r="BG383" s="17"/>
      <c r="BH383" s="17">
        <v>0.42327073338294102</v>
      </c>
      <c r="BI383" s="17"/>
      <c r="BJ383" s="17">
        <v>0.370255168451876</v>
      </c>
      <c r="BK383" s="17"/>
      <c r="BL383" s="17">
        <v>0.47671317464441998</v>
      </c>
      <c r="BM383" s="17">
        <v>0.29855864460325499</v>
      </c>
      <c r="BN383" s="17">
        <v>0.32221580157059598</v>
      </c>
      <c r="BO383" s="17">
        <v>0.40789554545719803</v>
      </c>
      <c r="BP383" s="17"/>
      <c r="BQ383" s="17">
        <v>0.38437009335368899</v>
      </c>
      <c r="BR383" s="17">
        <v>0.27488290375646102</v>
      </c>
      <c r="BS383" s="17">
        <v>0.33630011372320301</v>
      </c>
      <c r="BT383" s="17">
        <v>0.30745962229470503</v>
      </c>
      <c r="BU383" s="17">
        <v>0.46245191020912602</v>
      </c>
      <c r="BV383" s="17">
        <v>0.42228654865881099</v>
      </c>
      <c r="BW383" s="17"/>
      <c r="BX383" s="17">
        <v>0.36381805631821901</v>
      </c>
      <c r="BY383" s="17">
        <v>0.27060244461734601</v>
      </c>
      <c r="BZ383" s="17">
        <v>0.34431749486305602</v>
      </c>
      <c r="CA383" s="17">
        <v>0.35293622561735599</v>
      </c>
      <c r="CB383" s="17">
        <v>0.47917237095689602</v>
      </c>
      <c r="CC383" s="17">
        <v>0.41856241401258698</v>
      </c>
    </row>
    <row r="384" spans="2:81" x14ac:dyDescent="0.35">
      <c r="B384" t="s">
        <v>258</v>
      </c>
      <c r="C384" s="17">
        <v>0.35973746932863299</v>
      </c>
      <c r="D384" s="17">
        <v>0.29781718877785202</v>
      </c>
      <c r="E384" s="17">
        <v>0.41804805587884902</v>
      </c>
      <c r="F384" s="17"/>
      <c r="G384" s="17">
        <v>0.25805804672752702</v>
      </c>
      <c r="H384" s="17">
        <v>0.29832488271582103</v>
      </c>
      <c r="I384" s="17">
        <v>0.32358997431924302</v>
      </c>
      <c r="J384" s="17">
        <v>0.37068557124714502</v>
      </c>
      <c r="K384" s="17">
        <v>0.42210456076268499</v>
      </c>
      <c r="L384" s="17">
        <v>0.45586787064606699</v>
      </c>
      <c r="M384" s="17"/>
      <c r="N384" s="17">
        <v>0.32038111318824603</v>
      </c>
      <c r="O384" s="17">
        <v>0.36043586160790902</v>
      </c>
      <c r="P384" s="17">
        <v>0.37071339865040698</v>
      </c>
      <c r="Q384" s="17">
        <v>0.39046200495931899</v>
      </c>
      <c r="R384" s="17"/>
      <c r="S384" s="17">
        <v>0.27236576779059601</v>
      </c>
      <c r="T384" s="17">
        <v>0.40876872044707002</v>
      </c>
      <c r="U384" s="17">
        <v>0.43869418931469201</v>
      </c>
      <c r="V384" s="17">
        <v>0.380090314639279</v>
      </c>
      <c r="W384" s="17">
        <v>0.39075258984306399</v>
      </c>
      <c r="X384" s="17">
        <v>0.31633842067013201</v>
      </c>
      <c r="Y384" s="17">
        <v>0.32456992444397398</v>
      </c>
      <c r="Z384" s="17">
        <v>0.379105356672998</v>
      </c>
      <c r="AA384" s="17">
        <v>0.35797156104517502</v>
      </c>
      <c r="AB384" s="17">
        <v>0.34877651172111102</v>
      </c>
      <c r="AC384" s="17">
        <v>0.354289358022505</v>
      </c>
      <c r="AD384" s="17">
        <v>0.45758121446135502</v>
      </c>
      <c r="AE384" s="17"/>
      <c r="AF384" s="17">
        <v>0.35505137629382499</v>
      </c>
      <c r="AG384" s="17">
        <v>0.380478374353172</v>
      </c>
      <c r="AH384" s="17">
        <v>0.34640810000837202</v>
      </c>
      <c r="AI384" s="17">
        <v>0.49398249339391798</v>
      </c>
      <c r="AJ384" s="17"/>
      <c r="AK384" s="17">
        <v>0.339935311054119</v>
      </c>
      <c r="AL384" s="17">
        <v>0.34317799712692099</v>
      </c>
      <c r="AM384" s="17"/>
      <c r="AN384" s="17">
        <v>0.27273463243802798</v>
      </c>
      <c r="AO384" s="17">
        <v>0.38078460204192599</v>
      </c>
      <c r="AP384" s="17">
        <v>0.384019433556815</v>
      </c>
      <c r="AQ384" s="17">
        <v>0.39452978256310101</v>
      </c>
      <c r="AR384" s="17">
        <v>0.408354941569126</v>
      </c>
      <c r="AS384" s="17">
        <v>0.39743082096815202</v>
      </c>
      <c r="AT384" s="17"/>
      <c r="AU384" s="17">
        <v>0.37074505714877498</v>
      </c>
      <c r="AV384" s="17">
        <v>0.34603594806915999</v>
      </c>
      <c r="AW384" s="17"/>
      <c r="AX384" s="17">
        <v>0.45932118897921997</v>
      </c>
      <c r="AY384" s="17">
        <v>0.33584026573088399</v>
      </c>
      <c r="AZ384" s="17"/>
      <c r="BA384" s="17">
        <v>0.38078367260141199</v>
      </c>
      <c r="BB384" s="17">
        <v>0.25053727880705201</v>
      </c>
      <c r="BC384" s="17"/>
      <c r="BD384" s="17">
        <v>0.36501912632262601</v>
      </c>
      <c r="BE384" s="17"/>
      <c r="BF384" s="17">
        <v>0.36837153370993903</v>
      </c>
      <c r="BG384" s="17"/>
      <c r="BH384" s="17">
        <v>0.382652502233016</v>
      </c>
      <c r="BI384" s="17"/>
      <c r="BJ384" s="17">
        <v>0.34620587439749401</v>
      </c>
      <c r="BK384" s="17"/>
      <c r="BL384" s="17">
        <v>0.49439822108829501</v>
      </c>
      <c r="BM384" s="17">
        <v>0.28727619124723103</v>
      </c>
      <c r="BN384" s="17">
        <v>0.37319444294934101</v>
      </c>
      <c r="BO384" s="17">
        <v>0.33490842175074298</v>
      </c>
      <c r="BP384" s="17"/>
      <c r="BQ384" s="17">
        <v>0.34136977434295901</v>
      </c>
      <c r="BR384" s="17">
        <v>0.36539083153906399</v>
      </c>
      <c r="BS384" s="17">
        <v>0.34100739968398502</v>
      </c>
      <c r="BT384" s="17">
        <v>0.35074770311932901</v>
      </c>
      <c r="BU384" s="17">
        <v>0.40106789433545498</v>
      </c>
      <c r="BV384" s="17">
        <v>0.39222999046384699</v>
      </c>
      <c r="BW384" s="17"/>
      <c r="BX384" s="17">
        <v>0.29377520910155802</v>
      </c>
      <c r="BY384" s="17">
        <v>0.31863915634511902</v>
      </c>
      <c r="BZ384" s="17">
        <v>0.38899788130992602</v>
      </c>
      <c r="CA384" s="17">
        <v>0.36330653193400098</v>
      </c>
      <c r="CB384" s="17">
        <v>0.39319983576927298</v>
      </c>
      <c r="CC384" s="17">
        <v>0.39261829519522501</v>
      </c>
    </row>
    <row r="385" spans="2:81" x14ac:dyDescent="0.35">
      <c r="B385" t="s">
        <v>259</v>
      </c>
      <c r="C385" s="17">
        <v>0.35364321663807802</v>
      </c>
      <c r="D385" s="17">
        <v>0.33984981142859699</v>
      </c>
      <c r="E385" s="17">
        <v>0.36494320283563902</v>
      </c>
      <c r="F385" s="17"/>
      <c r="G385" s="17">
        <v>0.224634463068873</v>
      </c>
      <c r="H385" s="17">
        <v>0.24481372172696</v>
      </c>
      <c r="I385" s="17">
        <v>0.32634246010738899</v>
      </c>
      <c r="J385" s="17">
        <v>0.42320608912876501</v>
      </c>
      <c r="K385" s="17">
        <v>0.43600603689733802</v>
      </c>
      <c r="L385" s="17">
        <v>0.438301935777824</v>
      </c>
      <c r="M385" s="17"/>
      <c r="N385" s="17">
        <v>0.33923210569857598</v>
      </c>
      <c r="O385" s="17">
        <v>0.38160336902867198</v>
      </c>
      <c r="P385" s="17">
        <v>0.333757844184077</v>
      </c>
      <c r="Q385" s="17">
        <v>0.35529318963322298</v>
      </c>
      <c r="R385" s="17"/>
      <c r="S385" s="17">
        <v>0.24693319615328199</v>
      </c>
      <c r="T385" s="17">
        <v>0.43116006288311298</v>
      </c>
      <c r="U385" s="17">
        <v>0.39270797656795198</v>
      </c>
      <c r="V385" s="17">
        <v>0.35904301808942901</v>
      </c>
      <c r="W385" s="17">
        <v>0.36638338010767402</v>
      </c>
      <c r="X385" s="17">
        <v>0.30364258948516998</v>
      </c>
      <c r="Y385" s="17">
        <v>0.32958704194899602</v>
      </c>
      <c r="Z385" s="17">
        <v>0.33474136962733703</v>
      </c>
      <c r="AA385" s="17">
        <v>0.32800511601217203</v>
      </c>
      <c r="AB385" s="17">
        <v>0.413858174820386</v>
      </c>
      <c r="AC385" s="17">
        <v>0.37725657695408499</v>
      </c>
      <c r="AD385" s="17">
        <v>0.47895746658475802</v>
      </c>
      <c r="AE385" s="17"/>
      <c r="AF385" s="17">
        <v>0.349352478197619</v>
      </c>
      <c r="AG385" s="17">
        <v>0.42537317266325397</v>
      </c>
      <c r="AH385" s="17">
        <v>0.373575437254758</v>
      </c>
      <c r="AI385" s="17">
        <v>0.46201187410309902</v>
      </c>
      <c r="AJ385" s="17"/>
      <c r="AK385" s="17">
        <v>0.262993344897613</v>
      </c>
      <c r="AL385" s="17">
        <v>0.30457688745563899</v>
      </c>
      <c r="AM385" s="17"/>
      <c r="AN385" s="17">
        <v>0.25298413323097901</v>
      </c>
      <c r="AO385" s="17">
        <v>0.39361508359821001</v>
      </c>
      <c r="AP385" s="17">
        <v>0.34698758476477098</v>
      </c>
      <c r="AQ385" s="17">
        <v>0.37998931758700299</v>
      </c>
      <c r="AR385" s="17">
        <v>0.43821203852812601</v>
      </c>
      <c r="AS385" s="17">
        <v>0.38893198877755297</v>
      </c>
      <c r="AT385" s="17"/>
      <c r="AU385" s="17">
        <v>0.35634915508830201</v>
      </c>
      <c r="AV385" s="17">
        <v>0.35068925809310297</v>
      </c>
      <c r="AW385" s="17"/>
      <c r="AX385" s="17">
        <v>0.458028058099608</v>
      </c>
      <c r="AY385" s="17">
        <v>0.32859388309563298</v>
      </c>
      <c r="AZ385" s="17"/>
      <c r="BA385" s="17">
        <v>0.38539762795597898</v>
      </c>
      <c r="BB385" s="17">
        <v>0.180675104151167</v>
      </c>
      <c r="BC385" s="17"/>
      <c r="BD385" s="17">
        <v>0.349739443141585</v>
      </c>
      <c r="BE385" s="17"/>
      <c r="BF385" s="17">
        <v>0.35105418688162299</v>
      </c>
      <c r="BG385" s="17"/>
      <c r="BH385" s="17">
        <v>0.41696096200614102</v>
      </c>
      <c r="BI385" s="17"/>
      <c r="BJ385" s="17">
        <v>0.37397728151754001</v>
      </c>
      <c r="BK385" s="17"/>
      <c r="BL385" s="17">
        <v>0.50271002902448403</v>
      </c>
      <c r="BM385" s="17">
        <v>0.24974650708605201</v>
      </c>
      <c r="BN385" s="17">
        <v>0.35789326455255399</v>
      </c>
      <c r="BO385" s="17">
        <v>0.36115211467726699</v>
      </c>
      <c r="BP385" s="17"/>
      <c r="BQ385" s="17">
        <v>0.33240232780639201</v>
      </c>
      <c r="BR385" s="17">
        <v>0.33524466939616798</v>
      </c>
      <c r="BS385" s="17">
        <v>0.388945333468669</v>
      </c>
      <c r="BT385" s="17">
        <v>0.36651785987840602</v>
      </c>
      <c r="BU385" s="17">
        <v>0.45080559059075398</v>
      </c>
      <c r="BV385" s="17">
        <v>0.32365134236465698</v>
      </c>
      <c r="BW385" s="17"/>
      <c r="BX385" s="17">
        <v>0.288837024102782</v>
      </c>
      <c r="BY385" s="17">
        <v>0.27479332453644101</v>
      </c>
      <c r="BZ385" s="17">
        <v>0.40736374475609799</v>
      </c>
      <c r="CA385" s="17">
        <v>0.35622509906223798</v>
      </c>
      <c r="CB385" s="17">
        <v>0.463871983235362</v>
      </c>
      <c r="CC385" s="17">
        <v>0.32571540691316903</v>
      </c>
    </row>
    <row r="386" spans="2:81" x14ac:dyDescent="0.35">
      <c r="B386" t="s">
        <v>260</v>
      </c>
      <c r="C386" s="17">
        <v>0.28803448732928399</v>
      </c>
      <c r="D386" s="17">
        <v>0.26782425592036402</v>
      </c>
      <c r="E386" s="17">
        <v>0.30664803252197498</v>
      </c>
      <c r="F386" s="17"/>
      <c r="G386" s="17">
        <v>0.27947443448144599</v>
      </c>
      <c r="H386" s="17">
        <v>0.32440143940346999</v>
      </c>
      <c r="I386" s="17">
        <v>0.29702088274081601</v>
      </c>
      <c r="J386" s="17">
        <v>0.31123852770791299</v>
      </c>
      <c r="K386" s="17">
        <v>0.290877657713701</v>
      </c>
      <c r="L386" s="17">
        <v>0.23607232743241699</v>
      </c>
      <c r="M386" s="17"/>
      <c r="N386" s="17">
        <v>0.32263512380196302</v>
      </c>
      <c r="O386" s="17">
        <v>0.29471097418374098</v>
      </c>
      <c r="P386" s="17">
        <v>0.26188744792785401</v>
      </c>
      <c r="Q386" s="17">
        <v>0.266231590786424</v>
      </c>
      <c r="R386" s="17"/>
      <c r="S386" s="17">
        <v>0.27114798915730398</v>
      </c>
      <c r="T386" s="17">
        <v>0.30061444483896899</v>
      </c>
      <c r="U386" s="17">
        <v>0.29211894552665901</v>
      </c>
      <c r="V386" s="17">
        <v>0.29040976899516202</v>
      </c>
      <c r="W386" s="17">
        <v>0.233350289380794</v>
      </c>
      <c r="X386" s="17">
        <v>0.25455844125828703</v>
      </c>
      <c r="Y386" s="17">
        <v>0.30256154186934497</v>
      </c>
      <c r="Z386" s="17">
        <v>0.28238272366259398</v>
      </c>
      <c r="AA386" s="17">
        <v>0.29911355562164998</v>
      </c>
      <c r="AB386" s="17">
        <v>0.33002234770790501</v>
      </c>
      <c r="AC386" s="17">
        <v>0.29237016680484401</v>
      </c>
      <c r="AD386" s="17">
        <v>0.31731629731459898</v>
      </c>
      <c r="AE386" s="17"/>
      <c r="AF386" s="17">
        <v>0.27966612327172502</v>
      </c>
      <c r="AG386" s="17">
        <v>0.31652485639432498</v>
      </c>
      <c r="AH386" s="17">
        <v>0.30690095382180899</v>
      </c>
      <c r="AI386" s="17">
        <v>0.320894848682516</v>
      </c>
      <c r="AJ386" s="17"/>
      <c r="AK386" s="17">
        <v>0.31946471354642803</v>
      </c>
      <c r="AL386" s="17">
        <v>0.316563848853886</v>
      </c>
      <c r="AM386" s="17"/>
      <c r="AN386" s="17">
        <v>0.30036971324553702</v>
      </c>
      <c r="AO386" s="17">
        <v>0.28582165375290203</v>
      </c>
      <c r="AP386" s="17">
        <v>0.275474092439426</v>
      </c>
      <c r="AQ386" s="17">
        <v>0.311923864152437</v>
      </c>
      <c r="AR386" s="17">
        <v>0.25142203569219301</v>
      </c>
      <c r="AS386" s="17">
        <v>0.26258996780399901</v>
      </c>
      <c r="AT386" s="17"/>
      <c r="AU386" s="17">
        <v>0.27754649160407602</v>
      </c>
      <c r="AV386" s="17">
        <v>0.30392558880759801</v>
      </c>
      <c r="AW386" s="17"/>
      <c r="AX386" s="17">
        <v>0.35467232563630202</v>
      </c>
      <c r="AY386" s="17">
        <v>0.27204333942956499</v>
      </c>
      <c r="AZ386" s="17"/>
      <c r="BA386" s="17">
        <v>0.29291441813720598</v>
      </c>
      <c r="BB386" s="17">
        <v>0.26451990892135901</v>
      </c>
      <c r="BC386" s="17"/>
      <c r="BD386" s="17">
        <v>0.25858280445663301</v>
      </c>
      <c r="BE386" s="17"/>
      <c r="BF386" s="17">
        <v>0.24886406871507399</v>
      </c>
      <c r="BG386" s="17"/>
      <c r="BH386" s="17">
        <v>0.32172384018620098</v>
      </c>
      <c r="BI386" s="17"/>
      <c r="BJ386" s="17">
        <v>0.32145707775498</v>
      </c>
      <c r="BK386" s="17"/>
      <c r="BL386" s="17">
        <v>0.43527098042403001</v>
      </c>
      <c r="BM386" s="17">
        <v>0.23408651779671799</v>
      </c>
      <c r="BN386" s="17">
        <v>0.20454419276163099</v>
      </c>
      <c r="BO386" s="17">
        <v>0.33932679748093098</v>
      </c>
      <c r="BP386" s="17"/>
      <c r="BQ386" s="17">
        <v>0.35905093959152201</v>
      </c>
      <c r="BR386" s="17">
        <v>0.16550624098064201</v>
      </c>
      <c r="BS386" s="17">
        <v>0.20723613419992301</v>
      </c>
      <c r="BT386" s="17">
        <v>0.28976037481013101</v>
      </c>
      <c r="BU386" s="17">
        <v>0.43192978925595799</v>
      </c>
      <c r="BV386" s="17">
        <v>0.29349479891011998</v>
      </c>
      <c r="BW386" s="17"/>
      <c r="BX386" s="17">
        <v>0.34741979390828698</v>
      </c>
      <c r="BY386" s="17">
        <v>0.16582063216322501</v>
      </c>
      <c r="BZ386" s="17">
        <v>0.209424685721121</v>
      </c>
      <c r="CA386" s="17">
        <v>0.33904550579728399</v>
      </c>
      <c r="CB386" s="17">
        <v>0.46703501210335202</v>
      </c>
      <c r="CC386" s="17">
        <v>0.292833595041601</v>
      </c>
    </row>
    <row r="387" spans="2:81" x14ac:dyDescent="0.35">
      <c r="B387" t="s">
        <v>261</v>
      </c>
      <c r="C387" s="17">
        <v>0.222923733827805</v>
      </c>
      <c r="D387" s="17">
        <v>0.19412467664080399</v>
      </c>
      <c r="E387" s="17">
        <v>0.24919335165438</v>
      </c>
      <c r="F387" s="17"/>
      <c r="G387" s="17">
        <v>0.25924153588641902</v>
      </c>
      <c r="H387" s="17">
        <v>0.25387436201590202</v>
      </c>
      <c r="I387" s="17">
        <v>0.25187078594893098</v>
      </c>
      <c r="J387" s="17">
        <v>0.222069122186313</v>
      </c>
      <c r="K387" s="17">
        <v>0.23672184920832201</v>
      </c>
      <c r="L387" s="17">
        <v>0.14152022334938499</v>
      </c>
      <c r="M387" s="17"/>
      <c r="N387" s="17">
        <v>0.247975975868402</v>
      </c>
      <c r="O387" s="17">
        <v>0.24070931113838701</v>
      </c>
      <c r="P387" s="17">
        <v>0.19980541028479301</v>
      </c>
      <c r="Q387" s="17">
        <v>0.196402133448145</v>
      </c>
      <c r="R387" s="17"/>
      <c r="S387" s="17">
        <v>0.190422306334189</v>
      </c>
      <c r="T387" s="17">
        <v>0.232631472672336</v>
      </c>
      <c r="U387" s="17">
        <v>0.25377046002515102</v>
      </c>
      <c r="V387" s="17">
        <v>0.167234688898412</v>
      </c>
      <c r="W387" s="17">
        <v>0.20363265498691999</v>
      </c>
      <c r="X387" s="17">
        <v>0.23018678349219801</v>
      </c>
      <c r="Y387" s="17">
        <v>0.25253350034375299</v>
      </c>
      <c r="Z387" s="17">
        <v>0.221007912365354</v>
      </c>
      <c r="AA387" s="17">
        <v>0.21873830908719299</v>
      </c>
      <c r="AB387" s="17">
        <v>0.261640870166648</v>
      </c>
      <c r="AC387" s="17">
        <v>0.20635802730022401</v>
      </c>
      <c r="AD387" s="17">
        <v>0.29095315603593003</v>
      </c>
      <c r="AE387" s="17"/>
      <c r="AF387" s="17">
        <v>0.212185815835533</v>
      </c>
      <c r="AG387" s="17">
        <v>0.24754691042747801</v>
      </c>
      <c r="AH387" s="17">
        <v>0.20198687111425201</v>
      </c>
      <c r="AI387" s="17">
        <v>0.28827460875442801</v>
      </c>
      <c r="AJ387" s="17"/>
      <c r="AK387" s="17">
        <v>0.29507394613736598</v>
      </c>
      <c r="AL387" s="17">
        <v>0.23804155416429501</v>
      </c>
      <c r="AM387" s="17"/>
      <c r="AN387" s="17">
        <v>0.22541764795800501</v>
      </c>
      <c r="AO387" s="17">
        <v>0.227986098697715</v>
      </c>
      <c r="AP387" s="17">
        <v>0.22968768789479299</v>
      </c>
      <c r="AQ387" s="17">
        <v>0.199593487170932</v>
      </c>
      <c r="AR387" s="17">
        <v>0.22530524977942201</v>
      </c>
      <c r="AS387" s="17">
        <v>0.24790334692638</v>
      </c>
      <c r="AT387" s="17"/>
      <c r="AU387" s="17">
        <v>0.194566481433844</v>
      </c>
      <c r="AV387" s="17">
        <v>0.26246277574903898</v>
      </c>
      <c r="AW387" s="17"/>
      <c r="AX387" s="17">
        <v>0.27918909073603898</v>
      </c>
      <c r="AY387" s="17">
        <v>0.209421680537831</v>
      </c>
      <c r="AZ387" s="17"/>
      <c r="BA387" s="17">
        <v>0.22120250563577201</v>
      </c>
      <c r="BB387" s="17">
        <v>0.23001557196151701</v>
      </c>
      <c r="BC387" s="17"/>
      <c r="BD387" s="17">
        <v>0.198430219988667</v>
      </c>
      <c r="BE387" s="17"/>
      <c r="BF387" s="17">
        <v>0.187488502537729</v>
      </c>
      <c r="BG387" s="17"/>
      <c r="BH387" s="17">
        <v>0.25485796450639298</v>
      </c>
      <c r="BI387" s="17"/>
      <c r="BJ387" s="17">
        <v>0.209841656987487</v>
      </c>
      <c r="BK387" s="17"/>
      <c r="BL387" s="17">
        <v>0.362189938779166</v>
      </c>
      <c r="BM387" s="17">
        <v>0.16438240413239699</v>
      </c>
      <c r="BN387" s="17">
        <v>0.14575293791517699</v>
      </c>
      <c r="BO387" s="17">
        <v>0.27706972253099599</v>
      </c>
      <c r="BP387" s="17"/>
      <c r="BQ387" s="17">
        <v>0.27192381126717802</v>
      </c>
      <c r="BR387" s="17">
        <v>0.12706137069288301</v>
      </c>
      <c r="BS387" s="17">
        <v>0.13934104244338999</v>
      </c>
      <c r="BT387" s="17">
        <v>0.22210112493516199</v>
      </c>
      <c r="BU387" s="17">
        <v>0.38250207241684497</v>
      </c>
      <c r="BV387" s="17">
        <v>0.21323325017522299</v>
      </c>
      <c r="BW387" s="17"/>
      <c r="BX387" s="17">
        <v>0.28222465882575398</v>
      </c>
      <c r="BY387" s="17">
        <v>0.13968862131967499</v>
      </c>
      <c r="BZ387" s="17">
        <v>0.13818857061419901</v>
      </c>
      <c r="CA387" s="17">
        <v>0.26330402418746601</v>
      </c>
      <c r="CB387" s="17">
        <v>0.48984077624185202</v>
      </c>
      <c r="CC387" s="17">
        <v>0.14971846524429799</v>
      </c>
    </row>
    <row r="388" spans="2:81" x14ac:dyDescent="0.35">
      <c r="B388" t="s">
        <v>262</v>
      </c>
      <c r="C388" s="17">
        <v>0.21267350798554799</v>
      </c>
      <c r="D388" s="17">
        <v>0.22809889756973301</v>
      </c>
      <c r="E388" s="17">
        <v>0.19629898092178699</v>
      </c>
      <c r="F388" s="17"/>
      <c r="G388" s="17">
        <v>0.153217220388597</v>
      </c>
      <c r="H388" s="17">
        <v>0.17928580792270901</v>
      </c>
      <c r="I388" s="17">
        <v>0.20239419023906</v>
      </c>
      <c r="J388" s="17">
        <v>0.233721956813323</v>
      </c>
      <c r="K388" s="17">
        <v>0.26955435938804501</v>
      </c>
      <c r="L388" s="17">
        <v>0.232415172266387</v>
      </c>
      <c r="M388" s="17"/>
      <c r="N388" s="17">
        <v>0.21054069876313</v>
      </c>
      <c r="O388" s="17">
        <v>0.21426044209360601</v>
      </c>
      <c r="P388" s="17">
        <v>0.22204496532270801</v>
      </c>
      <c r="Q388" s="17">
        <v>0.20555399743368999</v>
      </c>
      <c r="R388" s="17"/>
      <c r="S388" s="17">
        <v>0.186250140116445</v>
      </c>
      <c r="T388" s="17">
        <v>0.265118880654164</v>
      </c>
      <c r="U388" s="17">
        <v>0.20861599589533</v>
      </c>
      <c r="V388" s="17">
        <v>0.22337130991156801</v>
      </c>
      <c r="W388" s="17">
        <v>0.20529008278640201</v>
      </c>
      <c r="X388" s="17">
        <v>0.20338075161021801</v>
      </c>
      <c r="Y388" s="17">
        <v>0.184757689256939</v>
      </c>
      <c r="Z388" s="17">
        <v>0.236213952328517</v>
      </c>
      <c r="AA388" s="17">
        <v>0.179213875724341</v>
      </c>
      <c r="AB388" s="17">
        <v>0.256838783063217</v>
      </c>
      <c r="AC388" s="17">
        <v>0.20313995192117501</v>
      </c>
      <c r="AD388" s="17">
        <v>0.181687071295556</v>
      </c>
      <c r="AE388" s="17"/>
      <c r="AF388" s="17">
        <v>0.21202098831677901</v>
      </c>
      <c r="AG388" s="17">
        <v>0.253064374299041</v>
      </c>
      <c r="AH388" s="17">
        <v>0.198975449776785</v>
      </c>
      <c r="AI388" s="17">
        <v>0.18450010410893899</v>
      </c>
      <c r="AJ388" s="17"/>
      <c r="AK388" s="17">
        <v>0.194625825245066</v>
      </c>
      <c r="AL388" s="17">
        <v>0.18231767942046601</v>
      </c>
      <c r="AM388" s="17"/>
      <c r="AN388" s="17">
        <v>0.18008970119222401</v>
      </c>
      <c r="AO388" s="17">
        <v>0.20864326382260501</v>
      </c>
      <c r="AP388" s="17">
        <v>0.16974928805688899</v>
      </c>
      <c r="AQ388" s="17">
        <v>0.26305067117863201</v>
      </c>
      <c r="AR388" s="17">
        <v>0.25806604965082097</v>
      </c>
      <c r="AS388" s="17">
        <v>0.22598785616073799</v>
      </c>
      <c r="AT388" s="17"/>
      <c r="AU388" s="17">
        <v>0.21055170082074801</v>
      </c>
      <c r="AV388" s="17">
        <v>0.21630237543589501</v>
      </c>
      <c r="AW388" s="17"/>
      <c r="AX388" s="17">
        <v>0.26027501498112598</v>
      </c>
      <c r="AY388" s="17">
        <v>0.201250527319387</v>
      </c>
      <c r="AZ388" s="17"/>
      <c r="BA388" s="17">
        <v>0.222826710027619</v>
      </c>
      <c r="BB388" s="17">
        <v>0.15785334675590801</v>
      </c>
      <c r="BC388" s="17"/>
      <c r="BD388" s="17">
        <v>0.21241559674956301</v>
      </c>
      <c r="BE388" s="17"/>
      <c r="BF388" s="17">
        <v>0.21874486126308601</v>
      </c>
      <c r="BG388" s="17"/>
      <c r="BH388" s="17">
        <v>0.26006296025819298</v>
      </c>
      <c r="BI388" s="17"/>
      <c r="BJ388" s="17">
        <v>0.19263099318281501</v>
      </c>
      <c r="BK388" s="17"/>
      <c r="BL388" s="17">
        <v>0.30755078661972501</v>
      </c>
      <c r="BM388" s="17">
        <v>0.15797769387511101</v>
      </c>
      <c r="BN388" s="17">
        <v>0.217014836926954</v>
      </c>
      <c r="BO388" s="17">
        <v>0.20426307499874699</v>
      </c>
      <c r="BP388" s="17"/>
      <c r="BQ388" s="17">
        <v>0.197776208131447</v>
      </c>
      <c r="BR388" s="17">
        <v>0.18499153697668899</v>
      </c>
      <c r="BS388" s="17">
        <v>0.29881942221262597</v>
      </c>
      <c r="BT388" s="17">
        <v>0.20079862240333901</v>
      </c>
      <c r="BU388" s="17">
        <v>0.27497407677032398</v>
      </c>
      <c r="BV388" s="17">
        <v>0.16988847364865201</v>
      </c>
      <c r="BW388" s="17"/>
      <c r="BX388" s="17">
        <v>0.190670489092885</v>
      </c>
      <c r="BY388" s="17">
        <v>0.134577712364118</v>
      </c>
      <c r="BZ388" s="17">
        <v>0.276537848182415</v>
      </c>
      <c r="CA388" s="17">
        <v>0.19083864228156899</v>
      </c>
      <c r="CB388" s="17">
        <v>0.30851426705142598</v>
      </c>
      <c r="CC388" s="17">
        <v>0.206802727378194</v>
      </c>
    </row>
    <row r="389" spans="2:81" x14ac:dyDescent="0.35">
      <c r="B389" t="s">
        <v>248</v>
      </c>
      <c r="C389" s="17">
        <v>0.20412312763412499</v>
      </c>
      <c r="D389" s="17">
        <v>0.187621223674098</v>
      </c>
      <c r="E389" s="17">
        <v>0.218321048284005</v>
      </c>
      <c r="F389" s="17"/>
      <c r="G389" s="17">
        <v>0.172219188966374</v>
      </c>
      <c r="H389" s="17">
        <v>0.18817415245809699</v>
      </c>
      <c r="I389" s="17">
        <v>0.24720681076904599</v>
      </c>
      <c r="J389" s="17">
        <v>0.195817584460803</v>
      </c>
      <c r="K389" s="17">
        <v>0.22475400949275401</v>
      </c>
      <c r="L389" s="17">
        <v>0.19609343007502</v>
      </c>
      <c r="M389" s="17"/>
      <c r="N389" s="17">
        <v>0.17304197834441801</v>
      </c>
      <c r="O389" s="17">
        <v>0.21971474036974101</v>
      </c>
      <c r="P389" s="17">
        <v>0.21100348759398899</v>
      </c>
      <c r="Q389" s="17">
        <v>0.216691665949764</v>
      </c>
      <c r="R389" s="17"/>
      <c r="S389" s="17">
        <v>0.159969497409469</v>
      </c>
      <c r="T389" s="17">
        <v>0.229887102154927</v>
      </c>
      <c r="U389" s="17">
        <v>0.21475927219867599</v>
      </c>
      <c r="V389" s="17">
        <v>0.21051469012872701</v>
      </c>
      <c r="W389" s="17">
        <v>0.21848762928469201</v>
      </c>
      <c r="X389" s="17">
        <v>0.19367829144703499</v>
      </c>
      <c r="Y389" s="17">
        <v>0.20296878690312101</v>
      </c>
      <c r="Z389" s="17">
        <v>0.21395097877850999</v>
      </c>
      <c r="AA389" s="17">
        <v>0.16380837167391901</v>
      </c>
      <c r="AB389" s="17">
        <v>0.24415002149152201</v>
      </c>
      <c r="AC389" s="17">
        <v>0.22964984376563299</v>
      </c>
      <c r="AD389" s="17">
        <v>0.223970495747737</v>
      </c>
      <c r="AE389" s="17"/>
      <c r="AF389" s="17">
        <v>0.20489957169689699</v>
      </c>
      <c r="AG389" s="17">
        <v>0.22833965051539801</v>
      </c>
      <c r="AH389" s="17">
        <v>0.228483194194154</v>
      </c>
      <c r="AI389" s="17">
        <v>0.22515458180561501</v>
      </c>
      <c r="AJ389" s="17"/>
      <c r="AK389" s="17">
        <v>0.14548923389702101</v>
      </c>
      <c r="AL389" s="17">
        <v>0.20111075806132001</v>
      </c>
      <c r="AM389" s="17"/>
      <c r="AN389" s="17">
        <v>0.15383179683939599</v>
      </c>
      <c r="AO389" s="17">
        <v>0.21540350553476501</v>
      </c>
      <c r="AP389" s="17">
        <v>0.23463875363549</v>
      </c>
      <c r="AQ389" s="17">
        <v>0.21138154945913601</v>
      </c>
      <c r="AR389" s="17">
        <v>0.227595501903082</v>
      </c>
      <c r="AS389" s="17">
        <v>0.241304307583841</v>
      </c>
      <c r="AT389" s="17"/>
      <c r="AU389" s="17">
        <v>0.20920963075216201</v>
      </c>
      <c r="AV389" s="17">
        <v>0.198921348833587</v>
      </c>
      <c r="AW389" s="17"/>
      <c r="AX389" s="17">
        <v>0.29437295775651501</v>
      </c>
      <c r="AY389" s="17">
        <v>0.18246578672876099</v>
      </c>
      <c r="AZ389" s="17"/>
      <c r="BA389" s="17">
        <v>0.21646219084173099</v>
      </c>
      <c r="BB389" s="17">
        <v>0.13892944448265299</v>
      </c>
      <c r="BC389" s="17"/>
      <c r="BD389" s="17">
        <v>0.20086985952872799</v>
      </c>
      <c r="BE389" s="17"/>
      <c r="BF389" s="17">
        <v>0.206869058682217</v>
      </c>
      <c r="BG389" s="17"/>
      <c r="BH389" s="17">
        <v>0.23808739581132901</v>
      </c>
      <c r="BI389" s="17"/>
      <c r="BJ389" s="17">
        <v>0.24033359510495</v>
      </c>
      <c r="BK389" s="17"/>
      <c r="BL389" s="17">
        <v>0.37303607565263602</v>
      </c>
      <c r="BM389" s="17">
        <v>0.12821151688408899</v>
      </c>
      <c r="BN389" s="17">
        <v>0.17416517806989101</v>
      </c>
      <c r="BO389" s="17">
        <v>0.20745928665063401</v>
      </c>
      <c r="BP389" s="17"/>
      <c r="BQ389" s="17">
        <v>0.15428424661777199</v>
      </c>
      <c r="BR389" s="17">
        <v>0.137872417220883</v>
      </c>
      <c r="BS389" s="17">
        <v>0.31727006068074098</v>
      </c>
      <c r="BT389" s="17">
        <v>0.21625820124546799</v>
      </c>
      <c r="BU389" s="17">
        <v>0.277683072622535</v>
      </c>
      <c r="BV389" s="17">
        <v>0.25240593656110599</v>
      </c>
      <c r="BW389" s="17"/>
      <c r="BX389" s="17">
        <v>0.123108319338661</v>
      </c>
      <c r="BY389" s="17">
        <v>0.11992453121996199</v>
      </c>
      <c r="BZ389" s="17">
        <v>0.29631545921659902</v>
      </c>
      <c r="CA389" s="17">
        <v>0.18358087470618201</v>
      </c>
      <c r="CB389" s="17">
        <v>0.305376698261214</v>
      </c>
      <c r="CC389" s="17">
        <v>0.29492770193453399</v>
      </c>
    </row>
    <row r="390" spans="2:81" x14ac:dyDescent="0.35">
      <c r="B390" t="s">
        <v>263</v>
      </c>
      <c r="C390" s="17">
        <v>0.19828402960097299</v>
      </c>
      <c r="D390" s="17">
        <v>0.20807191453903201</v>
      </c>
      <c r="E390" s="17">
        <v>0.18722310282080401</v>
      </c>
      <c r="F390" s="17"/>
      <c r="G390" s="17">
        <v>0.130243302758041</v>
      </c>
      <c r="H390" s="17">
        <v>0.13719418536566699</v>
      </c>
      <c r="I390" s="17">
        <v>0.20936699393912001</v>
      </c>
      <c r="J390" s="17">
        <v>0.241284161465498</v>
      </c>
      <c r="K390" s="17">
        <v>0.23455813219636401</v>
      </c>
      <c r="L390" s="17">
        <v>0.22487795737126601</v>
      </c>
      <c r="M390" s="17"/>
      <c r="N390" s="17">
        <v>0.22321087381343899</v>
      </c>
      <c r="O390" s="17">
        <v>0.20455404957086601</v>
      </c>
      <c r="P390" s="17">
        <v>0.18641303411714299</v>
      </c>
      <c r="Q390" s="17">
        <v>0.17356957092050199</v>
      </c>
      <c r="R390" s="17"/>
      <c r="S390" s="17">
        <v>0.15278454765791999</v>
      </c>
      <c r="T390" s="17">
        <v>0.24330937809584999</v>
      </c>
      <c r="U390" s="17">
        <v>0.25260433693508799</v>
      </c>
      <c r="V390" s="17">
        <v>0.219780041583582</v>
      </c>
      <c r="W390" s="17">
        <v>0.19014393058475901</v>
      </c>
      <c r="X390" s="17">
        <v>0.18065127799628899</v>
      </c>
      <c r="Y390" s="17">
        <v>0.194045671360009</v>
      </c>
      <c r="Z390" s="17">
        <v>0.21215719086992901</v>
      </c>
      <c r="AA390" s="17">
        <v>0.14383232185827299</v>
      </c>
      <c r="AB390" s="17">
        <v>0.21703186126798299</v>
      </c>
      <c r="AC390" s="17">
        <v>0.21193399596931001</v>
      </c>
      <c r="AD390" s="17">
        <v>0.191506099432939</v>
      </c>
      <c r="AE390" s="17"/>
      <c r="AF390" s="17">
        <v>0.20074498405497401</v>
      </c>
      <c r="AG390" s="17">
        <v>0.218072648301643</v>
      </c>
      <c r="AH390" s="17">
        <v>0.18621596574079299</v>
      </c>
      <c r="AI390" s="17">
        <v>0.175964976510811</v>
      </c>
      <c r="AJ390" s="17"/>
      <c r="AK390" s="17">
        <v>0.16695991383191</v>
      </c>
      <c r="AL390" s="17">
        <v>0.21603543444662701</v>
      </c>
      <c r="AM390" s="17"/>
      <c r="AN390" s="17">
        <v>0.14222776447946001</v>
      </c>
      <c r="AO390" s="17">
        <v>0.21134633168932199</v>
      </c>
      <c r="AP390" s="17">
        <v>0.170305600612536</v>
      </c>
      <c r="AQ390" s="17">
        <v>0.24712688826852799</v>
      </c>
      <c r="AR390" s="17">
        <v>0.249740555104495</v>
      </c>
      <c r="AS390" s="17">
        <v>0.19335714708316101</v>
      </c>
      <c r="AT390" s="17"/>
      <c r="AU390" s="17">
        <v>0.19473923617951899</v>
      </c>
      <c r="AV390" s="17">
        <v>0.203187986095729</v>
      </c>
      <c r="AW390" s="17"/>
      <c r="AX390" s="17">
        <v>0.22207105145052999</v>
      </c>
      <c r="AY390" s="17">
        <v>0.192575834465086</v>
      </c>
      <c r="AZ390" s="17"/>
      <c r="BA390" s="17">
        <v>0.21147058770183899</v>
      </c>
      <c r="BB390" s="17">
        <v>0.12828081021064799</v>
      </c>
      <c r="BC390" s="17"/>
      <c r="BD390" s="17">
        <v>0.19674451432444401</v>
      </c>
      <c r="BE390" s="17"/>
      <c r="BF390" s="17">
        <v>0.192376847598281</v>
      </c>
      <c r="BG390" s="17"/>
      <c r="BH390" s="17">
        <v>0.21780829250077299</v>
      </c>
      <c r="BI390" s="17"/>
      <c r="BJ390" s="17">
        <v>0.20105546037740299</v>
      </c>
      <c r="BK390" s="17"/>
      <c r="BL390" s="17">
        <v>0.281497557229759</v>
      </c>
      <c r="BM390" s="17">
        <v>0.140239332493901</v>
      </c>
      <c r="BN390" s="17">
        <v>0.19096046171925901</v>
      </c>
      <c r="BO390" s="17">
        <v>0.212769272604523</v>
      </c>
      <c r="BP390" s="17"/>
      <c r="BQ390" s="17">
        <v>0.187152695605035</v>
      </c>
      <c r="BR390" s="17">
        <v>0.194931228556008</v>
      </c>
      <c r="BS390" s="17">
        <v>0.206026504156194</v>
      </c>
      <c r="BT390" s="17">
        <v>0.23585718063903299</v>
      </c>
      <c r="BU390" s="17">
        <v>0.20540390157364499</v>
      </c>
      <c r="BV390" s="17">
        <v>0.182678434865538</v>
      </c>
      <c r="BW390" s="17"/>
      <c r="BX390" s="17">
        <v>0.17313483998743101</v>
      </c>
      <c r="BY390" s="17">
        <v>0.148264137326828</v>
      </c>
      <c r="BZ390" s="17">
        <v>0.23024561327509999</v>
      </c>
      <c r="CA390" s="17">
        <v>0.233087181412824</v>
      </c>
      <c r="CB390" s="17">
        <v>0.27294324361191102</v>
      </c>
      <c r="CC390" s="17">
        <v>0.17040855530416599</v>
      </c>
    </row>
    <row r="391" spans="2:81" x14ac:dyDescent="0.35">
      <c r="B391" t="s">
        <v>264</v>
      </c>
      <c r="C391" s="17">
        <v>0.18581298491812001</v>
      </c>
      <c r="D391" s="17">
        <v>0.20744755806607601</v>
      </c>
      <c r="E391" s="17">
        <v>0.16417118537629399</v>
      </c>
      <c r="F391" s="17"/>
      <c r="G391" s="17">
        <v>0.17894903050911901</v>
      </c>
      <c r="H391" s="17">
        <v>0.18133083058562199</v>
      </c>
      <c r="I391" s="17">
        <v>0.19462057155920201</v>
      </c>
      <c r="J391" s="17">
        <v>0.21283433720369899</v>
      </c>
      <c r="K391" s="17">
        <v>0.18256092531166199</v>
      </c>
      <c r="L391" s="17">
        <v>0.16709683194769601</v>
      </c>
      <c r="M391" s="17"/>
      <c r="N391" s="17">
        <v>0.20609483355581301</v>
      </c>
      <c r="O391" s="17">
        <v>0.19294142042791099</v>
      </c>
      <c r="P391" s="17">
        <v>0.155545110250848</v>
      </c>
      <c r="Q391" s="17">
        <v>0.182129354450072</v>
      </c>
      <c r="R391" s="17"/>
      <c r="S391" s="17">
        <v>0.20966361722580401</v>
      </c>
      <c r="T391" s="17">
        <v>0.216437110884308</v>
      </c>
      <c r="U391" s="17">
        <v>0.17629190886882401</v>
      </c>
      <c r="V391" s="17">
        <v>0.17421830803406599</v>
      </c>
      <c r="W391" s="17">
        <v>0.17432813672817499</v>
      </c>
      <c r="X391" s="17">
        <v>0.17024998535750499</v>
      </c>
      <c r="Y391" s="17">
        <v>0.18398741990565301</v>
      </c>
      <c r="Z391" s="17">
        <v>0.20422001407145801</v>
      </c>
      <c r="AA391" s="17">
        <v>0.16542650988341401</v>
      </c>
      <c r="AB391" s="17">
        <v>0.19497818423482099</v>
      </c>
      <c r="AC391" s="17">
        <v>0.14482207464907201</v>
      </c>
      <c r="AD391" s="17">
        <v>0.17138003103442101</v>
      </c>
      <c r="AE391" s="17"/>
      <c r="AF391" s="17">
        <v>0.186327284789081</v>
      </c>
      <c r="AG391" s="17">
        <v>0.174756665450851</v>
      </c>
      <c r="AH391" s="17">
        <v>0.16522639325516</v>
      </c>
      <c r="AI391" s="17">
        <v>0.175659748974033</v>
      </c>
      <c r="AJ391" s="17"/>
      <c r="AK391" s="17">
        <v>0.20953116114416601</v>
      </c>
      <c r="AL391" s="17">
        <v>0.173918718208637</v>
      </c>
      <c r="AM391" s="17"/>
      <c r="AN391" s="17">
        <v>0.181592380349967</v>
      </c>
      <c r="AO391" s="17">
        <v>0.20468429143938699</v>
      </c>
      <c r="AP391" s="17">
        <v>0.156407669219083</v>
      </c>
      <c r="AQ391" s="17">
        <v>0.174627738352303</v>
      </c>
      <c r="AR391" s="17">
        <v>0.20090204592396299</v>
      </c>
      <c r="AS391" s="17">
        <v>0.183184480232473</v>
      </c>
      <c r="AT391" s="17"/>
      <c r="AU391" s="17">
        <v>0.16392819320889501</v>
      </c>
      <c r="AV391" s="17">
        <v>0.215209407195084</v>
      </c>
      <c r="AW391" s="17"/>
      <c r="AX391" s="17">
        <v>0.243093597848759</v>
      </c>
      <c r="AY391" s="17">
        <v>0.17206729963733</v>
      </c>
      <c r="AZ391" s="17"/>
      <c r="BA391" s="17">
        <v>0.18950252089262801</v>
      </c>
      <c r="BB391" s="17">
        <v>0.164657173088151</v>
      </c>
      <c r="BC391" s="17"/>
      <c r="BD391" s="17">
        <v>0.17501651622579301</v>
      </c>
      <c r="BE391" s="17"/>
      <c r="BF391" s="17">
        <v>0.170684045922775</v>
      </c>
      <c r="BG391" s="17"/>
      <c r="BH391" s="17">
        <v>0.169747742993346</v>
      </c>
      <c r="BI391" s="17"/>
      <c r="BJ391" s="17">
        <v>0.14931114278351901</v>
      </c>
      <c r="BK391" s="17"/>
      <c r="BL391" s="17">
        <v>0.25255412954861001</v>
      </c>
      <c r="BM391" s="17">
        <v>0.15123186812966499</v>
      </c>
      <c r="BN391" s="17">
        <v>0.16287526013766501</v>
      </c>
      <c r="BO391" s="17">
        <v>0.20346084561789499</v>
      </c>
      <c r="BP391" s="17"/>
      <c r="BQ391" s="17">
        <v>0.18709182405959199</v>
      </c>
      <c r="BR391" s="17">
        <v>0.15511776080899201</v>
      </c>
      <c r="BS391" s="17">
        <v>0.20015657664077999</v>
      </c>
      <c r="BT391" s="17">
        <v>0.198983804995124</v>
      </c>
      <c r="BU391" s="17">
        <v>0.25940620782893598</v>
      </c>
      <c r="BV391" s="17">
        <v>0.16566863753952199</v>
      </c>
      <c r="BW391" s="17"/>
      <c r="BX391" s="17">
        <v>0.17969349572378099</v>
      </c>
      <c r="BY391" s="17">
        <v>0.13175859680299201</v>
      </c>
      <c r="BZ391" s="17">
        <v>0.20418223797672699</v>
      </c>
      <c r="CA391" s="17">
        <v>0.19758249300782901</v>
      </c>
      <c r="CB391" s="17">
        <v>0.25230743822594098</v>
      </c>
      <c r="CC391" s="17">
        <v>0.17004855723929899</v>
      </c>
    </row>
    <row r="392" spans="2:81" x14ac:dyDescent="0.35">
      <c r="B392" t="s">
        <v>173</v>
      </c>
      <c r="C392" s="17">
        <v>0.176010887920271</v>
      </c>
      <c r="D392" s="17">
        <v>0.15771989287553001</v>
      </c>
      <c r="E392" s="17">
        <v>0.19379970758588599</v>
      </c>
      <c r="F392" s="17"/>
      <c r="G392" s="17">
        <v>0.17205400660270101</v>
      </c>
      <c r="H392" s="17">
        <v>0.18766152061059399</v>
      </c>
      <c r="I392" s="17">
        <v>0.167045386194276</v>
      </c>
      <c r="J392" s="17">
        <v>0.17421881464677899</v>
      </c>
      <c r="K392" s="17">
        <v>0.181436001421906</v>
      </c>
      <c r="L392" s="17">
        <v>0.17427079689751401</v>
      </c>
      <c r="M392" s="17"/>
      <c r="N392" s="17">
        <v>0.158318789301191</v>
      </c>
      <c r="O392" s="17">
        <v>0.17741540503070899</v>
      </c>
      <c r="P392" s="17">
        <v>0.18121481057756</v>
      </c>
      <c r="Q392" s="17">
        <v>0.18806704568791299</v>
      </c>
      <c r="R392" s="17"/>
      <c r="S392" s="17">
        <v>0.17138668024932299</v>
      </c>
      <c r="T392" s="17">
        <v>0.18065403304411201</v>
      </c>
      <c r="U392" s="17">
        <v>0.141256600467976</v>
      </c>
      <c r="V392" s="17">
        <v>0.19217928585859601</v>
      </c>
      <c r="W392" s="17">
        <v>0.19560901926614199</v>
      </c>
      <c r="X392" s="17">
        <v>0.16850778951602399</v>
      </c>
      <c r="Y392" s="17">
        <v>0.15654270675583401</v>
      </c>
      <c r="Z392" s="17">
        <v>0.20194388370007399</v>
      </c>
      <c r="AA392" s="17">
        <v>0.17348616966532501</v>
      </c>
      <c r="AB392" s="17">
        <v>0.16746077442503099</v>
      </c>
      <c r="AC392" s="17">
        <v>0.17163688593961701</v>
      </c>
      <c r="AD392" s="17">
        <v>0.25796417691359003</v>
      </c>
      <c r="AE392" s="17"/>
      <c r="AF392" s="17">
        <v>0.16971890816384599</v>
      </c>
      <c r="AG392" s="17">
        <v>0.17582115463447301</v>
      </c>
      <c r="AH392" s="17">
        <v>0.195448943965539</v>
      </c>
      <c r="AI392" s="17">
        <v>0.22362763117972501</v>
      </c>
      <c r="AJ392" s="17"/>
      <c r="AK392" s="17">
        <v>0.21108549387727299</v>
      </c>
      <c r="AL392" s="17">
        <v>0.21903119454771</v>
      </c>
      <c r="AM392" s="17"/>
      <c r="AN392" s="17">
        <v>0.17932266459517399</v>
      </c>
      <c r="AO392" s="17">
        <v>0.17874618717878499</v>
      </c>
      <c r="AP392" s="17">
        <v>0.163683063781076</v>
      </c>
      <c r="AQ392" s="17">
        <v>0.17295151205522599</v>
      </c>
      <c r="AR392" s="17">
        <v>0.170677901574119</v>
      </c>
      <c r="AS392" s="17">
        <v>0.19989530943479999</v>
      </c>
      <c r="AT392" s="17"/>
      <c r="AU392" s="17">
        <v>0.182219978583021</v>
      </c>
      <c r="AV392" s="17">
        <v>0.16732956263027399</v>
      </c>
      <c r="AW392" s="17"/>
      <c r="AX392" s="17">
        <v>0.20302709599383001</v>
      </c>
      <c r="AY392" s="17">
        <v>0.16952778177562899</v>
      </c>
      <c r="AZ392" s="17"/>
      <c r="BA392" s="17">
        <v>0.163215657175795</v>
      </c>
      <c r="BB392" s="17">
        <v>0.238018849075917</v>
      </c>
      <c r="BC392" s="17"/>
      <c r="BD392" s="17">
        <v>0.16766045358576301</v>
      </c>
      <c r="BE392" s="17"/>
      <c r="BF392" s="17">
        <v>0.17352915780549</v>
      </c>
      <c r="BG392" s="17"/>
      <c r="BH392" s="17">
        <v>0.16748184120933701</v>
      </c>
      <c r="BI392" s="17"/>
      <c r="BJ392" s="17">
        <v>0.17527452431096099</v>
      </c>
      <c r="BK392" s="17"/>
      <c r="BL392" s="17">
        <v>0.255793336326681</v>
      </c>
      <c r="BM392" s="17">
        <v>0.15748378084592901</v>
      </c>
      <c r="BN392" s="17">
        <v>0.1622149039512</v>
      </c>
      <c r="BO392" s="17">
        <v>0.15984106724582101</v>
      </c>
      <c r="BP392" s="17"/>
      <c r="BQ392" s="17">
        <v>0.16811582919526299</v>
      </c>
      <c r="BR392" s="17">
        <v>0.16774078379507301</v>
      </c>
      <c r="BS392" s="17">
        <v>0.20200382900413599</v>
      </c>
      <c r="BT392" s="17">
        <v>0.136770769423605</v>
      </c>
      <c r="BU392" s="17">
        <v>0.147494380768775</v>
      </c>
      <c r="BV392" s="17">
        <v>0.21265233360628999</v>
      </c>
      <c r="BW392" s="17"/>
      <c r="BX392" s="17">
        <v>0.15825784872636101</v>
      </c>
      <c r="BY392" s="17">
        <v>0.13923973693733699</v>
      </c>
      <c r="BZ392" s="17">
        <v>0.223467801297145</v>
      </c>
      <c r="CA392" s="17">
        <v>0.130836304127249</v>
      </c>
      <c r="CB392" s="17">
        <v>0.169542564819435</v>
      </c>
      <c r="CC392" s="17">
        <v>0.239862527974573</v>
      </c>
    </row>
    <row r="393" spans="2:81" x14ac:dyDescent="0.35">
      <c r="B393" t="s">
        <v>265</v>
      </c>
      <c r="C393" s="17">
        <v>0.16232388688403701</v>
      </c>
      <c r="D393" s="17">
        <v>0.13646499399161399</v>
      </c>
      <c r="E393" s="17">
        <v>0.18540342109600799</v>
      </c>
      <c r="F393" s="17"/>
      <c r="G393" s="17">
        <v>0.200625585452257</v>
      </c>
      <c r="H393" s="17">
        <v>0.19855094439403301</v>
      </c>
      <c r="I393" s="17">
        <v>0.16361350377967401</v>
      </c>
      <c r="J393" s="17">
        <v>0.19403496941509901</v>
      </c>
      <c r="K393" s="17">
        <v>0.140544762431415</v>
      </c>
      <c r="L393" s="17">
        <v>9.5264085909169793E-2</v>
      </c>
      <c r="M393" s="17"/>
      <c r="N393" s="17">
        <v>0.18430555209212801</v>
      </c>
      <c r="O393" s="17">
        <v>0.18426947499281801</v>
      </c>
      <c r="P393" s="17">
        <v>0.126649121109772</v>
      </c>
      <c r="Q393" s="17">
        <v>0.146862457723305</v>
      </c>
      <c r="R393" s="17"/>
      <c r="S393" s="17">
        <v>0.15958928365010699</v>
      </c>
      <c r="T393" s="17">
        <v>0.183047840311583</v>
      </c>
      <c r="U393" s="17">
        <v>0.15047510339787801</v>
      </c>
      <c r="V393" s="17">
        <v>0.14744132549418901</v>
      </c>
      <c r="W393" s="17">
        <v>0.14895117370741201</v>
      </c>
      <c r="X393" s="17">
        <v>0.13525937300075599</v>
      </c>
      <c r="Y393" s="17">
        <v>0.19509505233407101</v>
      </c>
      <c r="Z393" s="17">
        <v>0.127777278676934</v>
      </c>
      <c r="AA393" s="17">
        <v>0.14057589718240701</v>
      </c>
      <c r="AB393" s="17">
        <v>0.20272714032766301</v>
      </c>
      <c r="AC393" s="17">
        <v>0.14209683991382099</v>
      </c>
      <c r="AD393" s="17">
        <v>0.224851886149013</v>
      </c>
      <c r="AE393" s="17"/>
      <c r="AF393" s="17">
        <v>0.15553237743607701</v>
      </c>
      <c r="AG393" s="17">
        <v>0.190533443451124</v>
      </c>
      <c r="AH393" s="17">
        <v>0.15213871127711801</v>
      </c>
      <c r="AI393" s="17">
        <v>0.200776705592564</v>
      </c>
      <c r="AJ393" s="17"/>
      <c r="AK393" s="17">
        <v>0.19321349463228299</v>
      </c>
      <c r="AL393" s="17">
        <v>0.185096137967701</v>
      </c>
      <c r="AM393" s="17"/>
      <c r="AN393" s="17">
        <v>0.186668354335119</v>
      </c>
      <c r="AO393" s="17">
        <v>0.167538462830218</v>
      </c>
      <c r="AP393" s="17">
        <v>0.15223684540607499</v>
      </c>
      <c r="AQ393" s="17">
        <v>0.133818619572451</v>
      </c>
      <c r="AR393" s="17">
        <v>0.15533900216264199</v>
      </c>
      <c r="AS393" s="17">
        <v>0.15601304718409001</v>
      </c>
      <c r="AT393" s="17"/>
      <c r="AU393" s="17">
        <v>0.13879633369286101</v>
      </c>
      <c r="AV393" s="17">
        <v>0.19455078693494399</v>
      </c>
      <c r="AW393" s="17"/>
      <c r="AX393" s="17">
        <v>0.239273504625199</v>
      </c>
      <c r="AY393" s="17">
        <v>0.14385821108500399</v>
      </c>
      <c r="AZ393" s="17"/>
      <c r="BA393" s="17">
        <v>0.15809675068359999</v>
      </c>
      <c r="BB393" s="17">
        <v>0.184149577610495</v>
      </c>
      <c r="BC393" s="17"/>
      <c r="BD393" s="17">
        <v>0.124765182269703</v>
      </c>
      <c r="BE393" s="17"/>
      <c r="BF393" s="17">
        <v>0.111984263030836</v>
      </c>
      <c r="BG393" s="17"/>
      <c r="BH393" s="17">
        <v>0.192969115893284</v>
      </c>
      <c r="BI393" s="17"/>
      <c r="BJ393" s="17">
        <v>0.14128728488015099</v>
      </c>
      <c r="BK393" s="17"/>
      <c r="BL393" s="17">
        <v>0.257913292544456</v>
      </c>
      <c r="BM393" s="17">
        <v>0.107843826519158</v>
      </c>
      <c r="BN393" s="17">
        <v>9.3882508150685107E-2</v>
      </c>
      <c r="BO393" s="17">
        <v>0.23017491133149801</v>
      </c>
      <c r="BP393" s="17"/>
      <c r="BQ393" s="17">
        <v>0.222154210797646</v>
      </c>
      <c r="BR393" s="17">
        <v>7.4903034379984704E-2</v>
      </c>
      <c r="BS393" s="17">
        <v>6.6416091780682696E-2</v>
      </c>
      <c r="BT393" s="17">
        <v>0.175147122498788</v>
      </c>
      <c r="BU393" s="17">
        <v>0.304562974332723</v>
      </c>
      <c r="BV393" s="17">
        <v>0.13588338099220501</v>
      </c>
      <c r="BW393" s="17"/>
      <c r="BX393" s="17">
        <v>0.204612857572711</v>
      </c>
      <c r="BY393" s="17">
        <v>7.8155994867436504E-2</v>
      </c>
      <c r="BZ393" s="17">
        <v>6.1053089126299899E-2</v>
      </c>
      <c r="CA393" s="17">
        <v>0.20835655529726299</v>
      </c>
      <c r="CB393" s="17">
        <v>0.41539934460101702</v>
      </c>
      <c r="CC393" s="17">
        <v>0.152336740550268</v>
      </c>
    </row>
    <row r="394" spans="2:81" x14ac:dyDescent="0.35">
      <c r="B394" t="s">
        <v>266</v>
      </c>
      <c r="C394" s="17">
        <v>0.14278402737299301</v>
      </c>
      <c r="D394" s="17">
        <v>0.14626266451591899</v>
      </c>
      <c r="E394" s="17">
        <v>0.14009532772693301</v>
      </c>
      <c r="F394" s="17"/>
      <c r="G394" s="17">
        <v>0.15773076451134799</v>
      </c>
      <c r="H394" s="17">
        <v>0.13227427961334801</v>
      </c>
      <c r="I394" s="17">
        <v>0.151027393960387</v>
      </c>
      <c r="J394" s="17">
        <v>0.144654189212054</v>
      </c>
      <c r="K394" s="17">
        <v>0.14131717266459501</v>
      </c>
      <c r="L394" s="17">
        <v>0.134174029838871</v>
      </c>
      <c r="M394" s="17"/>
      <c r="N394" s="17">
        <v>0.16101666061808501</v>
      </c>
      <c r="O394" s="17">
        <v>0.16095893057218999</v>
      </c>
      <c r="P394" s="17">
        <v>0.124115424275514</v>
      </c>
      <c r="Q394" s="17">
        <v>0.120064688684221</v>
      </c>
      <c r="R394" s="17"/>
      <c r="S394" s="17">
        <v>0.133000686439224</v>
      </c>
      <c r="T394" s="17">
        <v>0.165679643468157</v>
      </c>
      <c r="U394" s="17">
        <v>0.143451197295653</v>
      </c>
      <c r="V394" s="17">
        <v>0.13208782602313901</v>
      </c>
      <c r="W394" s="17">
        <v>0.13365547868687899</v>
      </c>
      <c r="X394" s="17">
        <v>0.166582225977737</v>
      </c>
      <c r="Y394" s="17">
        <v>0.11131769593386701</v>
      </c>
      <c r="Z394" s="17">
        <v>0.123447845181253</v>
      </c>
      <c r="AA394" s="17">
        <v>0.15107035435734401</v>
      </c>
      <c r="AB394" s="17">
        <v>0.16382083128696501</v>
      </c>
      <c r="AC394" s="17">
        <v>0.108015294071274</v>
      </c>
      <c r="AD394" s="17">
        <v>0.143586910802771</v>
      </c>
      <c r="AE394" s="17"/>
      <c r="AF394" s="17">
        <v>0.14249103957203199</v>
      </c>
      <c r="AG394" s="17">
        <v>0.15503808653157899</v>
      </c>
      <c r="AH394" s="17">
        <v>0.107726347603189</v>
      </c>
      <c r="AI394" s="17">
        <v>0.16186684613364399</v>
      </c>
      <c r="AJ394" s="17"/>
      <c r="AK394" s="17">
        <v>0.146267177480044</v>
      </c>
      <c r="AL394" s="17">
        <v>0.141236920586745</v>
      </c>
      <c r="AM394" s="17"/>
      <c r="AN394" s="17">
        <v>0.13603974080658501</v>
      </c>
      <c r="AO394" s="17">
        <v>0.148226390083146</v>
      </c>
      <c r="AP394" s="17">
        <v>0.120079840774063</v>
      </c>
      <c r="AQ394" s="17">
        <v>0.14544619033338599</v>
      </c>
      <c r="AR394" s="17">
        <v>0.15785144805904999</v>
      </c>
      <c r="AS394" s="17">
        <v>0.16351155664866299</v>
      </c>
      <c r="AT394" s="17"/>
      <c r="AU394" s="17">
        <v>0.13444872204759201</v>
      </c>
      <c r="AV394" s="17">
        <v>0.15492045308104599</v>
      </c>
      <c r="AW394" s="17"/>
      <c r="AX394" s="17">
        <v>0.148997982203152</v>
      </c>
      <c r="AY394" s="17">
        <v>0.14129285849273199</v>
      </c>
      <c r="AZ394" s="17"/>
      <c r="BA394" s="17">
        <v>0.143058678349646</v>
      </c>
      <c r="BB394" s="17">
        <v>0.14393973248935801</v>
      </c>
      <c r="BC394" s="17"/>
      <c r="BD394" s="17">
        <v>0.13216689218074601</v>
      </c>
      <c r="BE394" s="17"/>
      <c r="BF394" s="17">
        <v>0.13809761215632799</v>
      </c>
      <c r="BG394" s="17"/>
      <c r="BH394" s="17">
        <v>0.156482237619855</v>
      </c>
      <c r="BI394" s="17"/>
      <c r="BJ394" s="17">
        <v>9.9587106900622294E-2</v>
      </c>
      <c r="BK394" s="17"/>
      <c r="BL394" s="17">
        <v>0.23237826070557699</v>
      </c>
      <c r="BM394" s="17">
        <v>0.120232762232743</v>
      </c>
      <c r="BN394" s="17">
        <v>0.113990661386478</v>
      </c>
      <c r="BO394" s="17">
        <v>0.140432075097743</v>
      </c>
      <c r="BP394" s="17"/>
      <c r="BQ394" s="17">
        <v>0.138395962406373</v>
      </c>
      <c r="BR394" s="17">
        <v>0.138661784810438</v>
      </c>
      <c r="BS394" s="17">
        <v>0.123591326359498</v>
      </c>
      <c r="BT394" s="17">
        <v>0.17034812937751201</v>
      </c>
      <c r="BU394" s="17">
        <v>0.19389727994159001</v>
      </c>
      <c r="BV394" s="17">
        <v>0.12415407559637399</v>
      </c>
      <c r="BW394" s="17"/>
      <c r="BX394" s="17">
        <v>0.13477003034427601</v>
      </c>
      <c r="BY394" s="17">
        <v>0.12517992721343299</v>
      </c>
      <c r="BZ394" s="17">
        <v>0.12980284728949401</v>
      </c>
      <c r="CA394" s="17">
        <v>0.15669939715449299</v>
      </c>
      <c r="CB394" s="17">
        <v>0.22256323553902899</v>
      </c>
      <c r="CC394" s="17">
        <v>0.13742237118195699</v>
      </c>
    </row>
    <row r="395" spans="2:81" x14ac:dyDescent="0.35">
      <c r="B395" t="s">
        <v>196</v>
      </c>
      <c r="C395" s="17">
        <v>0.12149968035990601</v>
      </c>
      <c r="D395" s="17">
        <v>0.13038984573433501</v>
      </c>
      <c r="E395" s="17">
        <v>0.11145918888532</v>
      </c>
      <c r="F395" s="17"/>
      <c r="G395" s="17">
        <v>0.15914478155596701</v>
      </c>
      <c r="H395" s="17">
        <v>0.12657172262681099</v>
      </c>
      <c r="I395" s="17">
        <v>0.13177877305645</v>
      </c>
      <c r="J395" s="17">
        <v>0.120245633630787</v>
      </c>
      <c r="K395" s="17">
        <v>0.13602299095055301</v>
      </c>
      <c r="L395" s="17">
        <v>7.5305138332167898E-2</v>
      </c>
      <c r="M395" s="17"/>
      <c r="N395" s="17">
        <v>0.122418489510612</v>
      </c>
      <c r="O395" s="17">
        <v>0.123409144133119</v>
      </c>
      <c r="P395" s="17">
        <v>0.112562237186522</v>
      </c>
      <c r="Q395" s="17">
        <v>0.12526984197781399</v>
      </c>
      <c r="R395" s="17"/>
      <c r="S395" s="17">
        <v>0.13002930193474599</v>
      </c>
      <c r="T395" s="17">
        <v>0.12867939647476301</v>
      </c>
      <c r="U395" s="17">
        <v>8.5518712555477605E-2</v>
      </c>
      <c r="V395" s="17">
        <v>0.10134904742194301</v>
      </c>
      <c r="W395" s="17">
        <v>0.120664501992093</v>
      </c>
      <c r="X395" s="17">
        <v>7.1222455012055499E-2</v>
      </c>
      <c r="Y395" s="17">
        <v>0.10270270341073399</v>
      </c>
      <c r="Z395" s="17">
        <v>0.11376139999952201</v>
      </c>
      <c r="AA395" s="17">
        <v>0.11141460272228899</v>
      </c>
      <c r="AB395" s="17">
        <v>0.20646888522461601</v>
      </c>
      <c r="AC395" s="17">
        <v>0.16927253687823701</v>
      </c>
      <c r="AD395" s="17">
        <v>0.122683339924645</v>
      </c>
      <c r="AE395" s="17"/>
      <c r="AF395" s="17">
        <v>0.11280273527297</v>
      </c>
      <c r="AG395" s="17">
        <v>0.18487882224975499</v>
      </c>
      <c r="AH395" s="17">
        <v>0.18417288326148501</v>
      </c>
      <c r="AI395" s="17">
        <v>0.132782496327321</v>
      </c>
      <c r="AJ395" s="17"/>
      <c r="AK395" s="17">
        <v>9.9282583001205196E-2</v>
      </c>
      <c r="AL395" s="17">
        <v>0.14161459613960301</v>
      </c>
      <c r="AM395" s="17"/>
      <c r="AN395" s="17">
        <v>0.14907132667929399</v>
      </c>
      <c r="AO395" s="17">
        <v>0.118312042030693</v>
      </c>
      <c r="AP395" s="17">
        <v>0.118904867467984</v>
      </c>
      <c r="AQ395" s="17">
        <v>0.111926478968779</v>
      </c>
      <c r="AR395" s="17">
        <v>9.1726639372191901E-2</v>
      </c>
      <c r="AS395" s="17">
        <v>0.105349932179489</v>
      </c>
      <c r="AT395" s="17"/>
      <c r="AU395" s="17">
        <v>0.10670660521530199</v>
      </c>
      <c r="AV395" s="17">
        <v>0.14307571930685101</v>
      </c>
      <c r="AW395" s="17"/>
      <c r="AX395" s="17">
        <v>0.176973435505725</v>
      </c>
      <c r="AY395" s="17">
        <v>0.108187588526997</v>
      </c>
      <c r="AZ395" s="17"/>
      <c r="BA395" s="17">
        <v>0.12234832156691899</v>
      </c>
      <c r="BB395" s="17">
        <v>0.117193494719831</v>
      </c>
      <c r="BC395" s="17"/>
      <c r="BD395" s="17">
        <v>8.9333864965484705E-2</v>
      </c>
      <c r="BE395" s="17"/>
      <c r="BF395" s="17">
        <v>9.0364488217570996E-2</v>
      </c>
      <c r="BG395" s="17"/>
      <c r="BH395" s="17">
        <v>0.21529975345869001</v>
      </c>
      <c r="BI395" s="17"/>
      <c r="BJ395" s="17">
        <v>0.16690901132586</v>
      </c>
      <c r="BK395" s="17"/>
      <c r="BL395" s="17">
        <v>0.29340951136489102</v>
      </c>
      <c r="BM395" s="17">
        <v>6.2550507189565202E-2</v>
      </c>
      <c r="BN395" s="17">
        <v>4.1586420030132999E-2</v>
      </c>
      <c r="BO395" s="17">
        <v>0.15877188483133001</v>
      </c>
      <c r="BP395" s="17"/>
      <c r="BQ395" s="17">
        <v>0.13121295185579299</v>
      </c>
      <c r="BR395" s="17">
        <v>4.3928683521796699E-2</v>
      </c>
      <c r="BS395" s="17">
        <v>0.116414809302164</v>
      </c>
      <c r="BT395" s="17">
        <v>0.13278254489319499</v>
      </c>
      <c r="BU395" s="17">
        <v>0.22188687207247201</v>
      </c>
      <c r="BV395" s="17">
        <v>0.131062667335725</v>
      </c>
      <c r="BW395" s="17"/>
      <c r="BX395" s="17">
        <v>0.13120431591706699</v>
      </c>
      <c r="BY395" s="17">
        <v>5.39984618945396E-2</v>
      </c>
      <c r="BZ395" s="17">
        <v>9.9176071873706501E-2</v>
      </c>
      <c r="CA395" s="17">
        <v>0.133060444324379</v>
      </c>
      <c r="CB395" s="17">
        <v>0.26466574351906202</v>
      </c>
      <c r="CC395" s="17">
        <v>0.14619099230747701</v>
      </c>
    </row>
    <row r="396" spans="2:81" x14ac:dyDescent="0.35">
      <c r="B396" t="s">
        <v>267</v>
      </c>
      <c r="C396" s="17">
        <v>9.06609229405273E-2</v>
      </c>
      <c r="D396" s="17">
        <v>8.5784338167798194E-2</v>
      </c>
      <c r="E396" s="17">
        <v>9.3893063171242103E-2</v>
      </c>
      <c r="F396" s="17"/>
      <c r="G396" s="17">
        <v>0.16932058667708599</v>
      </c>
      <c r="H396" s="17">
        <v>0.12050702083715401</v>
      </c>
      <c r="I396" s="17">
        <v>9.3462608801522296E-2</v>
      </c>
      <c r="J396" s="17">
        <v>9.2617489737544204E-2</v>
      </c>
      <c r="K396" s="17">
        <v>5.9713987375741802E-2</v>
      </c>
      <c r="L396" s="17">
        <v>3.1082348109526401E-2</v>
      </c>
      <c r="M396" s="17"/>
      <c r="N396" s="17">
        <v>0.10890365052359401</v>
      </c>
      <c r="O396" s="17">
        <v>0.11072792838848899</v>
      </c>
      <c r="P396" s="17">
        <v>6.4834868764810094E-2</v>
      </c>
      <c r="Q396" s="17">
        <v>7.1083412961833195E-2</v>
      </c>
      <c r="R396" s="17"/>
      <c r="S396" s="17">
        <v>0.113062740272712</v>
      </c>
      <c r="T396" s="17">
        <v>9.1575843571790994E-2</v>
      </c>
      <c r="U396" s="17">
        <v>8.6370252371891096E-2</v>
      </c>
      <c r="V396" s="17">
        <v>6.4566752037465994E-2</v>
      </c>
      <c r="W396" s="17">
        <v>6.2189147453073503E-2</v>
      </c>
      <c r="X396" s="17">
        <v>8.21147098359188E-2</v>
      </c>
      <c r="Y396" s="17">
        <v>9.1251134645689402E-2</v>
      </c>
      <c r="Z396" s="17">
        <v>8.620212028931E-2</v>
      </c>
      <c r="AA396" s="17">
        <v>8.2294753998020206E-2</v>
      </c>
      <c r="AB396" s="17">
        <v>0.111011012118923</v>
      </c>
      <c r="AC396" s="17">
        <v>8.1722522222108906E-2</v>
      </c>
      <c r="AD396" s="17">
        <v>0.15286237751162199</v>
      </c>
      <c r="AE396" s="17"/>
      <c r="AF396" s="17">
        <v>8.5097063079281901E-2</v>
      </c>
      <c r="AG396" s="17">
        <v>0.108720533027672</v>
      </c>
      <c r="AH396" s="17">
        <v>6.2651103185713805E-2</v>
      </c>
      <c r="AI396" s="17">
        <v>0.16407252246829501</v>
      </c>
      <c r="AJ396" s="17"/>
      <c r="AK396" s="17">
        <v>0.11678683443016501</v>
      </c>
      <c r="AL396" s="17">
        <v>0.120398708015561</v>
      </c>
      <c r="AM396" s="17"/>
      <c r="AN396" s="17">
        <v>0.121766616344544</v>
      </c>
      <c r="AO396" s="17">
        <v>8.7627790231829997E-2</v>
      </c>
      <c r="AP396" s="17">
        <v>8.1920085705950704E-2</v>
      </c>
      <c r="AQ396" s="17">
        <v>7.0794082719592893E-2</v>
      </c>
      <c r="AR396" s="17">
        <v>7.4771585431907706E-2</v>
      </c>
      <c r="AS396" s="17">
        <v>7.82851286974314E-2</v>
      </c>
      <c r="AT396" s="17"/>
      <c r="AU396" s="17">
        <v>7.4712058012686405E-2</v>
      </c>
      <c r="AV396" s="17">
        <v>0.113559083443955</v>
      </c>
      <c r="AW396" s="17"/>
      <c r="AX396" s="17">
        <v>0.12522847121382499</v>
      </c>
      <c r="AY396" s="17">
        <v>8.2365714227090298E-2</v>
      </c>
      <c r="AZ396" s="17"/>
      <c r="BA396" s="17">
        <v>8.2791144872535194E-2</v>
      </c>
      <c r="BB396" s="17">
        <v>0.13366022913266501</v>
      </c>
      <c r="BC396" s="17"/>
      <c r="BD396" s="17">
        <v>6.4665276280765002E-2</v>
      </c>
      <c r="BE396" s="17"/>
      <c r="BF396" s="17">
        <v>6.21041912563641E-2</v>
      </c>
      <c r="BG396" s="17"/>
      <c r="BH396" s="17">
        <v>0.11787042476481099</v>
      </c>
      <c r="BI396" s="17"/>
      <c r="BJ396" s="17">
        <v>7.4949736217537505E-2</v>
      </c>
      <c r="BK396" s="17"/>
      <c r="BL396" s="17">
        <v>0.19886109572160801</v>
      </c>
      <c r="BM396" s="17">
        <v>6.764426623375E-2</v>
      </c>
      <c r="BN396" s="17">
        <v>3.1769680835334102E-2</v>
      </c>
      <c r="BO396" s="17">
        <v>0.10908091538714</v>
      </c>
      <c r="BP396" s="17"/>
      <c r="BQ396" s="17">
        <v>0.100426811729165</v>
      </c>
      <c r="BR396" s="17">
        <v>3.2600573474146299E-2</v>
      </c>
      <c r="BS396" s="17">
        <v>2.9144225096754801E-2</v>
      </c>
      <c r="BT396" s="17">
        <v>0.104303038847435</v>
      </c>
      <c r="BU396" s="17">
        <v>0.200338043802195</v>
      </c>
      <c r="BV396" s="17">
        <v>9.9132037226873901E-2</v>
      </c>
      <c r="BW396" s="17"/>
      <c r="BX396" s="17">
        <v>0.105830874127175</v>
      </c>
      <c r="BY396" s="17">
        <v>3.9631811861081098E-2</v>
      </c>
      <c r="BZ396" s="17">
        <v>2.6147142513465799E-2</v>
      </c>
      <c r="CA396" s="17">
        <v>0.112559778808897</v>
      </c>
      <c r="CB396" s="17">
        <v>0.26603891749046099</v>
      </c>
      <c r="CC396" s="17">
        <v>0.116326853828678</v>
      </c>
    </row>
    <row r="397" spans="2:81" x14ac:dyDescent="0.35">
      <c r="B397" t="s">
        <v>268</v>
      </c>
      <c r="C397" s="17">
        <v>4.5432087084614797E-2</v>
      </c>
      <c r="D397" s="17">
        <v>6.4082344248669196E-2</v>
      </c>
      <c r="E397" s="17">
        <v>2.6966706130151601E-2</v>
      </c>
      <c r="F397" s="17"/>
      <c r="G397" s="17">
        <v>7.7992537163316999E-2</v>
      </c>
      <c r="H397" s="17">
        <v>4.8812315729207002E-2</v>
      </c>
      <c r="I397" s="17">
        <v>4.8377710620171599E-2</v>
      </c>
      <c r="J397" s="17">
        <v>4.1465699958125699E-2</v>
      </c>
      <c r="K397" s="17">
        <v>2.4683355705151701E-2</v>
      </c>
      <c r="L397" s="17">
        <v>3.5818894753081601E-2</v>
      </c>
      <c r="M397" s="17"/>
      <c r="N397" s="17">
        <v>4.4539051923956303E-2</v>
      </c>
      <c r="O397" s="17">
        <v>5.5489206887218201E-2</v>
      </c>
      <c r="P397" s="17">
        <v>3.8688864574607199E-2</v>
      </c>
      <c r="Q397" s="17">
        <v>3.95253434492139E-2</v>
      </c>
      <c r="R397" s="17"/>
      <c r="S397" s="17">
        <v>8.7459962354436899E-2</v>
      </c>
      <c r="T397" s="17">
        <v>4.7331728487094403E-2</v>
      </c>
      <c r="U397" s="17">
        <v>3.02125980545799E-2</v>
      </c>
      <c r="V397" s="17">
        <v>4.3394163448701298E-2</v>
      </c>
      <c r="W397" s="17">
        <v>5.6490651642043102E-2</v>
      </c>
      <c r="X397" s="17">
        <v>5.17244098257853E-2</v>
      </c>
      <c r="Y397" s="17">
        <v>3.3050244099908498E-2</v>
      </c>
      <c r="Z397" s="17">
        <v>2.0086898687017601E-2</v>
      </c>
      <c r="AA397" s="17">
        <v>2.9676642121168901E-2</v>
      </c>
      <c r="AB397" s="17">
        <v>3.2919665166885999E-2</v>
      </c>
      <c r="AC397" s="17">
        <v>2.9293897159084498E-2</v>
      </c>
      <c r="AD397" s="17">
        <v>3.21247439416582E-2</v>
      </c>
      <c r="AE397" s="17"/>
      <c r="AF397" s="17">
        <v>5.0350179660963799E-2</v>
      </c>
      <c r="AG397" s="17">
        <v>2.67560152644978E-2</v>
      </c>
      <c r="AH397" s="17">
        <v>3.1932432344129701E-2</v>
      </c>
      <c r="AI397" s="17">
        <v>3.2340143560355201E-2</v>
      </c>
      <c r="AJ397" s="17"/>
      <c r="AK397" s="17">
        <v>2.80800035813502E-2</v>
      </c>
      <c r="AL397" s="17">
        <v>3.9260637864386098E-2</v>
      </c>
      <c r="AM397" s="17"/>
      <c r="AN397" s="17">
        <v>6.7465491560854698E-2</v>
      </c>
      <c r="AO397" s="17">
        <v>4.3656609704951201E-2</v>
      </c>
      <c r="AP397" s="17">
        <v>3.4179253461889901E-2</v>
      </c>
      <c r="AQ397" s="17">
        <v>4.4778967365323302E-2</v>
      </c>
      <c r="AR397" s="17">
        <v>2.40691601800564E-2</v>
      </c>
      <c r="AS397" s="17">
        <v>1.9972292967341699E-2</v>
      </c>
      <c r="AT397" s="17"/>
      <c r="AU397" s="17">
        <v>4.5173140342449E-2</v>
      </c>
      <c r="AV397" s="17">
        <v>4.6200201660765598E-2</v>
      </c>
      <c r="AW397" s="17"/>
      <c r="AX397" s="17">
        <v>4.8526029578188502E-2</v>
      </c>
      <c r="AY397" s="17">
        <v>4.4689630647477503E-2</v>
      </c>
      <c r="AZ397" s="17"/>
      <c r="BA397" s="17">
        <v>4.1254582586649297E-2</v>
      </c>
      <c r="BB397" s="17">
        <v>6.8184116238465001E-2</v>
      </c>
      <c r="BC397" s="17"/>
      <c r="BD397" s="17">
        <v>4.6645354169083997E-2</v>
      </c>
      <c r="BE397" s="17"/>
      <c r="BF397" s="17">
        <v>5.05023818007952E-2</v>
      </c>
      <c r="BG397" s="17"/>
      <c r="BH397" s="17">
        <v>3.1186809632013701E-2</v>
      </c>
      <c r="BI397" s="17"/>
      <c r="BJ397" s="17">
        <v>1.4275031087388E-2</v>
      </c>
      <c r="BK397" s="17"/>
      <c r="BL397" s="17">
        <v>4.65912399551777E-2</v>
      </c>
      <c r="BM397" s="17">
        <v>6.6742028510309304E-2</v>
      </c>
      <c r="BN397" s="17">
        <v>3.2456178451885698E-2</v>
      </c>
      <c r="BO397" s="17">
        <v>3.70654206650817E-2</v>
      </c>
      <c r="BP397" s="17"/>
      <c r="BQ397" s="17">
        <v>4.8675419954751102E-2</v>
      </c>
      <c r="BR397" s="17">
        <v>5.4510752090298903E-2</v>
      </c>
      <c r="BS397" s="17">
        <v>4.8163246515091497E-2</v>
      </c>
      <c r="BT397" s="17">
        <v>5.1796119677763902E-2</v>
      </c>
      <c r="BU397" s="17">
        <v>3.5708658485112198E-2</v>
      </c>
      <c r="BV397" s="17">
        <v>2.9401860990218302E-2</v>
      </c>
      <c r="BW397" s="17"/>
      <c r="BX397" s="17">
        <v>5.8931096819595803E-2</v>
      </c>
      <c r="BY397" s="17">
        <v>4.9393833204567798E-2</v>
      </c>
      <c r="BZ397" s="17">
        <v>4.2811749108339903E-2</v>
      </c>
      <c r="CA397" s="17">
        <v>5.5219647655052502E-2</v>
      </c>
      <c r="CB397" s="17">
        <v>3.29902453754541E-2</v>
      </c>
      <c r="CC397" s="17">
        <v>3.8586814619821802E-2</v>
      </c>
    </row>
    <row r="398" spans="2:81" x14ac:dyDescent="0.35">
      <c r="B398" t="s">
        <v>269</v>
      </c>
      <c r="C398" s="17">
        <v>2.9990101380673199E-2</v>
      </c>
      <c r="D398" s="17">
        <v>3.4987999752571802E-2</v>
      </c>
      <c r="E398" s="17">
        <v>2.5259772362713699E-2</v>
      </c>
      <c r="F398" s="17"/>
      <c r="G398" s="17">
        <v>2.5284162894245898E-2</v>
      </c>
      <c r="H398" s="17">
        <v>4.2435979070769798E-2</v>
      </c>
      <c r="I398" s="17">
        <v>2.57029586201548E-2</v>
      </c>
      <c r="J398" s="17">
        <v>2.6855407912322E-2</v>
      </c>
      <c r="K398" s="17">
        <v>2.5130452967202E-2</v>
      </c>
      <c r="L398" s="17">
        <v>3.2279996000373699E-2</v>
      </c>
      <c r="M398" s="17"/>
      <c r="N398" s="17">
        <v>4.1796550313195402E-2</v>
      </c>
      <c r="O398" s="17">
        <v>1.6831925672870701E-2</v>
      </c>
      <c r="P398" s="17">
        <v>2.3868706196071902E-2</v>
      </c>
      <c r="Q398" s="17">
        <v>3.5817542901842102E-2</v>
      </c>
      <c r="R398" s="17"/>
      <c r="S398" s="17">
        <v>4.4910063666072003E-2</v>
      </c>
      <c r="T398" s="17">
        <v>2.1048100339752199E-2</v>
      </c>
      <c r="U398" s="17">
        <v>3.01825675464889E-2</v>
      </c>
      <c r="V398" s="17">
        <v>3.2486778663269898E-2</v>
      </c>
      <c r="W398" s="17">
        <v>3.1988404918469902E-2</v>
      </c>
      <c r="X398" s="17">
        <v>1.88392291571075E-2</v>
      </c>
      <c r="Y398" s="17">
        <v>2.8116053755264801E-2</v>
      </c>
      <c r="Z398" s="17">
        <v>3.0032215410268501E-2</v>
      </c>
      <c r="AA398" s="17">
        <v>3.5507841404251103E-2</v>
      </c>
      <c r="AB398" s="17">
        <v>2.4375555950785398E-2</v>
      </c>
      <c r="AC398" s="17">
        <v>2.3796932297468602E-2</v>
      </c>
      <c r="AD398" s="17">
        <v>3.1778605468210701E-2</v>
      </c>
      <c r="AE398" s="17"/>
      <c r="AF398" s="17">
        <v>3.0082147516176602E-2</v>
      </c>
      <c r="AG398" s="17">
        <v>2.3995740890332701E-2</v>
      </c>
      <c r="AH398" s="17">
        <v>2.1249399204485101E-2</v>
      </c>
      <c r="AI398" s="17">
        <v>2.3083043986432399E-2</v>
      </c>
      <c r="AJ398" s="17"/>
      <c r="AK398" s="17">
        <v>4.3882089733312001E-2</v>
      </c>
      <c r="AL398" s="17">
        <v>1.9558774419311399E-2</v>
      </c>
      <c r="AM398" s="17"/>
      <c r="AN398" s="17">
        <v>3.9872732247564102E-2</v>
      </c>
      <c r="AO398" s="17">
        <v>3.42295666854458E-2</v>
      </c>
      <c r="AP398" s="17">
        <v>2.7872834917702798E-2</v>
      </c>
      <c r="AQ398" s="17">
        <v>1.8850907673584799E-2</v>
      </c>
      <c r="AR398" s="17">
        <v>2.6758631087456099E-2</v>
      </c>
      <c r="AS398" s="17">
        <v>9.6900389158888992E-3</v>
      </c>
      <c r="AT398" s="17"/>
      <c r="AU398" s="17">
        <v>3.6729845678900197E-2</v>
      </c>
      <c r="AV398" s="17">
        <v>2.02078869420367E-2</v>
      </c>
      <c r="AW398" s="17"/>
      <c r="AX398" s="17">
        <v>1.8825962547465099E-2</v>
      </c>
      <c r="AY398" s="17">
        <v>3.2669170807149803E-2</v>
      </c>
      <c r="AZ398" s="17"/>
      <c r="BA398" s="17">
        <v>2.7178500864195199E-2</v>
      </c>
      <c r="BB398" s="17">
        <v>4.5287011467590101E-2</v>
      </c>
      <c r="BC398" s="17"/>
      <c r="BD398" s="17">
        <v>3.7291091831907597E-2</v>
      </c>
      <c r="BE398" s="17"/>
      <c r="BF398" s="17">
        <v>3.62061961053207E-2</v>
      </c>
      <c r="BG398" s="17"/>
      <c r="BH398" s="17">
        <v>2.46721694479866E-2</v>
      </c>
      <c r="BI398" s="17"/>
      <c r="BJ398" s="17">
        <v>2.7516760519362301E-2</v>
      </c>
      <c r="BK398" s="17"/>
      <c r="BL398" s="17">
        <v>1.66921851085787E-2</v>
      </c>
      <c r="BM398" s="17">
        <v>5.62685253712518E-2</v>
      </c>
      <c r="BN398" s="17">
        <v>3.1095694455132501E-2</v>
      </c>
      <c r="BO398" s="17">
        <v>1.0698605000183299E-2</v>
      </c>
      <c r="BP398" s="17"/>
      <c r="BQ398" s="17">
        <v>4.3564402132298403E-2</v>
      </c>
      <c r="BR398" s="17">
        <v>2.9075088882333198E-2</v>
      </c>
      <c r="BS398" s="17">
        <v>2.0645996498303499E-2</v>
      </c>
      <c r="BT398" s="17">
        <v>1.27914458814488E-2</v>
      </c>
      <c r="BU398" s="17">
        <v>2.1576761140637099E-2</v>
      </c>
      <c r="BV398" s="17">
        <v>3.3802044001595401E-2</v>
      </c>
      <c r="BW398" s="17"/>
      <c r="BX398" s="17">
        <v>4.79788097902967E-2</v>
      </c>
      <c r="BY398" s="17">
        <v>3.56349604613828E-2</v>
      </c>
      <c r="BZ398" s="17">
        <v>1.7290787951209498E-2</v>
      </c>
      <c r="CA398" s="17">
        <v>1.13396704151256E-2</v>
      </c>
      <c r="CB398" s="17">
        <v>2.4274005739290401E-2</v>
      </c>
      <c r="CC398" s="17">
        <v>5.07003757823246E-2</v>
      </c>
    </row>
    <row r="399" spans="2:81" x14ac:dyDescent="0.35">
      <c r="B399" t="s">
        <v>171</v>
      </c>
      <c r="C399" s="17">
        <v>1.7420780505162201E-2</v>
      </c>
      <c r="D399" s="17">
        <v>1.53437841984688E-2</v>
      </c>
      <c r="E399" s="17">
        <v>1.9534567937884301E-2</v>
      </c>
      <c r="F399" s="17"/>
      <c r="G399" s="17">
        <v>1.7687232114492999E-2</v>
      </c>
      <c r="H399" s="17">
        <v>2.82532370447348E-2</v>
      </c>
      <c r="I399" s="17">
        <v>1.73526008755234E-2</v>
      </c>
      <c r="J399" s="17">
        <v>1.8728473626044899E-2</v>
      </c>
      <c r="K399" s="17">
        <v>1.0095111680791099E-2</v>
      </c>
      <c r="L399" s="17">
        <v>1.2339058513130901E-2</v>
      </c>
      <c r="M399" s="17"/>
      <c r="N399" s="17">
        <v>1.66095014188384E-2</v>
      </c>
      <c r="O399" s="17">
        <v>1.8862747652873001E-2</v>
      </c>
      <c r="P399" s="17">
        <v>1.5094621098488799E-2</v>
      </c>
      <c r="Q399" s="17">
        <v>1.9124617192415899E-2</v>
      </c>
      <c r="R399" s="17"/>
      <c r="S399" s="17">
        <v>1.9488493917132799E-2</v>
      </c>
      <c r="T399" s="17">
        <v>1.7654493809914299E-3</v>
      </c>
      <c r="U399" s="17">
        <v>3.0065648380100798E-2</v>
      </c>
      <c r="V399" s="17">
        <v>6.4281768508653902E-3</v>
      </c>
      <c r="W399" s="17">
        <v>1.5092916113462401E-2</v>
      </c>
      <c r="X399" s="17">
        <v>2.9687913392149001E-2</v>
      </c>
      <c r="Y399" s="17">
        <v>1.45584671104762E-2</v>
      </c>
      <c r="Z399" s="17">
        <v>1.10572708936056E-2</v>
      </c>
      <c r="AA399" s="17">
        <v>2.2231983527313599E-2</v>
      </c>
      <c r="AB399" s="17">
        <v>1.9352263775901601E-2</v>
      </c>
      <c r="AC399" s="17">
        <v>2.44264930149122E-2</v>
      </c>
      <c r="AD399" s="17">
        <v>2.4503256651269401E-2</v>
      </c>
      <c r="AE399" s="17"/>
      <c r="AF399" s="17">
        <v>1.63480906837879E-2</v>
      </c>
      <c r="AG399" s="17">
        <v>2.4456964776600702E-2</v>
      </c>
      <c r="AH399" s="17">
        <v>2.1852179230937002E-2</v>
      </c>
      <c r="AI399" s="17">
        <v>2.4789844797527001E-2</v>
      </c>
      <c r="AJ399" s="17"/>
      <c r="AK399" s="17">
        <v>1.51707659532951E-2</v>
      </c>
      <c r="AL399" s="17">
        <v>2.5882217663385901E-2</v>
      </c>
      <c r="AM399" s="17"/>
      <c r="AN399" s="17">
        <v>1.8486714009009999E-2</v>
      </c>
      <c r="AO399" s="17">
        <v>2.0218470625718001E-2</v>
      </c>
      <c r="AP399" s="17">
        <v>1.6465444135242001E-2</v>
      </c>
      <c r="AQ399" s="17">
        <v>1.43734888737743E-2</v>
      </c>
      <c r="AR399" s="17">
        <v>1.7623597529882701E-2</v>
      </c>
      <c r="AS399" s="17">
        <v>9.9634889158414092E-3</v>
      </c>
      <c r="AT399" s="17"/>
      <c r="AU399" s="17">
        <v>1.57958317408293E-2</v>
      </c>
      <c r="AV399" s="17">
        <v>1.8702494497128599E-2</v>
      </c>
      <c r="AW399" s="17"/>
      <c r="AX399" s="17">
        <v>1.2888032919670601E-2</v>
      </c>
      <c r="AY399" s="17">
        <v>1.85085084218112E-2</v>
      </c>
      <c r="AZ399" s="17"/>
      <c r="BA399" s="17">
        <v>1.5880025719206499E-2</v>
      </c>
      <c r="BB399" s="17">
        <v>2.58302929448549E-2</v>
      </c>
      <c r="BC399" s="17"/>
      <c r="BD399" s="17">
        <v>1.40514929918516E-2</v>
      </c>
      <c r="BE399" s="17"/>
      <c r="BF399" s="17">
        <v>1.35000815750659E-2</v>
      </c>
      <c r="BG399" s="17"/>
      <c r="BH399" s="17">
        <v>2.1297786015384599E-2</v>
      </c>
      <c r="BI399" s="17"/>
      <c r="BJ399" s="17">
        <v>2.1328489034056E-2</v>
      </c>
      <c r="BK399" s="17"/>
      <c r="BL399" s="17">
        <v>1.28288207059705E-2</v>
      </c>
      <c r="BM399" s="17">
        <v>1.35345243463384E-2</v>
      </c>
      <c r="BN399" s="17">
        <v>1.12973502090058E-2</v>
      </c>
      <c r="BO399" s="17">
        <v>3.0626937039985199E-2</v>
      </c>
      <c r="BP399" s="17"/>
      <c r="BQ399" s="17">
        <v>1.40916869713696E-2</v>
      </c>
      <c r="BR399" s="17">
        <v>1.73433673092422E-2</v>
      </c>
      <c r="BS399" s="17">
        <v>5.4212512086497001E-3</v>
      </c>
      <c r="BT399" s="17">
        <v>5.0779949201002197E-3</v>
      </c>
      <c r="BU399" s="17">
        <v>3.3979549673079E-2</v>
      </c>
      <c r="BV399" s="17">
        <v>3.4071294028085203E-2</v>
      </c>
      <c r="BW399" s="17"/>
      <c r="BX399" s="17">
        <v>1.12493258757232E-2</v>
      </c>
      <c r="BY399" s="17">
        <v>1.5808405889188699E-2</v>
      </c>
      <c r="BZ399" s="17">
        <v>5.7074660210760597E-3</v>
      </c>
      <c r="CA399" s="17">
        <v>4.8580192965953497E-3</v>
      </c>
      <c r="CB399" s="17">
        <v>2.7760935505472598E-2</v>
      </c>
      <c r="CC399" s="17">
        <v>4.3516808036457598E-2</v>
      </c>
    </row>
    <row r="400" spans="2:81" x14ac:dyDescent="0.35">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row>
    <row r="401" spans="2:81" x14ac:dyDescent="0.35">
      <c r="B401" s="6" t="s">
        <v>273</v>
      </c>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row>
    <row r="402" spans="2:81" x14ac:dyDescent="0.35">
      <c r="B402" s="24"/>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row>
    <row r="403" spans="2:81" x14ac:dyDescent="0.35">
      <c r="B403" t="s">
        <v>271</v>
      </c>
      <c r="C403" s="17">
        <v>0.34940045516238499</v>
      </c>
      <c r="D403" s="17">
        <v>0.39164258503940802</v>
      </c>
      <c r="E403" s="17">
        <v>0.30938483563639801</v>
      </c>
      <c r="F403" s="17"/>
      <c r="G403" s="17">
        <v>0.363052151183344</v>
      </c>
      <c r="H403" s="17">
        <v>0.39153295344711297</v>
      </c>
      <c r="I403" s="17">
        <v>0.34599203307877202</v>
      </c>
      <c r="J403" s="17">
        <v>0.31994078520115499</v>
      </c>
      <c r="K403" s="17">
        <v>0.31379123354826799</v>
      </c>
      <c r="L403" s="17">
        <v>0.35663249985133899</v>
      </c>
      <c r="M403" s="17"/>
      <c r="N403" s="17">
        <v>0.36670760277202102</v>
      </c>
      <c r="O403" s="17">
        <v>0.322710833091783</v>
      </c>
      <c r="P403" s="17">
        <v>0.36938814561584699</v>
      </c>
      <c r="Q403" s="17">
        <v>0.34151677713137002</v>
      </c>
      <c r="R403" s="17"/>
      <c r="S403" s="17">
        <v>0.357553677207887</v>
      </c>
      <c r="T403" s="17">
        <v>0.33535748223066197</v>
      </c>
      <c r="U403" s="17">
        <v>0.35124570398159899</v>
      </c>
      <c r="V403" s="17">
        <v>0.36290002319605402</v>
      </c>
      <c r="W403" s="17">
        <v>0.376884910288315</v>
      </c>
      <c r="X403" s="17">
        <v>0.345489648176102</v>
      </c>
      <c r="Y403" s="17">
        <v>0.351810054869102</v>
      </c>
      <c r="Z403" s="17">
        <v>0.34534883746915401</v>
      </c>
      <c r="AA403" s="17">
        <v>0.35650491172372301</v>
      </c>
      <c r="AB403" s="17">
        <v>0.35230542241280099</v>
      </c>
      <c r="AC403" s="17">
        <v>0.29040554393450702</v>
      </c>
      <c r="AD403" s="17">
        <v>0.33692135613255098</v>
      </c>
      <c r="AE403" s="17"/>
      <c r="AF403" s="17">
        <v>0.34698978349508303</v>
      </c>
      <c r="AG403" s="17">
        <v>0.36156445862869402</v>
      </c>
      <c r="AH403" s="17">
        <v>0.33198723873644398</v>
      </c>
      <c r="AI403" s="17">
        <v>0.36666486170264401</v>
      </c>
      <c r="AJ403" s="17"/>
      <c r="AK403" s="17">
        <v>0.36506348013947498</v>
      </c>
      <c r="AL403" s="17">
        <v>0.36039556459796601</v>
      </c>
      <c r="AM403" s="17"/>
      <c r="AN403" s="17">
        <v>0.38994466644789699</v>
      </c>
      <c r="AO403" s="17">
        <v>0.33719006665032403</v>
      </c>
      <c r="AP403" s="17">
        <v>0.321521215455289</v>
      </c>
      <c r="AQ403" s="17">
        <v>0.34131687688364398</v>
      </c>
      <c r="AR403" s="17">
        <v>0.32533169811881302</v>
      </c>
      <c r="AS403" s="17">
        <v>0.35783773205820801</v>
      </c>
      <c r="AT403" s="17"/>
      <c r="AU403" s="17">
        <v>0.35290675556894402</v>
      </c>
      <c r="AV403" s="17">
        <v>0.34585836824787097</v>
      </c>
      <c r="AW403" s="17"/>
      <c r="AX403" s="17">
        <v>0.32314725643866199</v>
      </c>
      <c r="AY403" s="17">
        <v>0.35570046119945797</v>
      </c>
      <c r="AZ403" s="17"/>
      <c r="BA403" s="17">
        <v>0.33621372198076299</v>
      </c>
      <c r="BB403" s="17">
        <v>0.41678797653403299</v>
      </c>
      <c r="BC403" s="17"/>
      <c r="BD403" s="17">
        <v>0.36139826329944402</v>
      </c>
      <c r="BE403" s="17"/>
      <c r="BF403" s="17">
        <v>0.36936392134784202</v>
      </c>
      <c r="BG403" s="17"/>
      <c r="BH403" s="17">
        <v>0.36122143359386499</v>
      </c>
      <c r="BI403" s="17"/>
      <c r="BJ403" s="17">
        <v>0.332498971911597</v>
      </c>
      <c r="BK403" s="17"/>
      <c r="BL403" s="17">
        <v>0.279249419763831</v>
      </c>
      <c r="BM403" s="17">
        <v>0.38831799399925498</v>
      </c>
      <c r="BN403" s="17">
        <v>0.37525132901360497</v>
      </c>
      <c r="BO403" s="17">
        <v>0.32643472740798501</v>
      </c>
      <c r="BP403" s="17"/>
      <c r="BQ403" s="17">
        <v>0.36702340253950499</v>
      </c>
      <c r="BR403" s="17">
        <v>0.38042733190376299</v>
      </c>
      <c r="BS403" s="17">
        <v>0.423013675438768</v>
      </c>
      <c r="BT403" s="17">
        <v>0.27328818589298698</v>
      </c>
      <c r="BU403" s="17">
        <v>0.32201705340631698</v>
      </c>
      <c r="BV403" s="17">
        <v>0.29970217073690902</v>
      </c>
      <c r="BW403" s="17"/>
      <c r="BX403" s="17">
        <v>0.385100376812826</v>
      </c>
      <c r="BY403" s="17">
        <v>0.38053760752152099</v>
      </c>
      <c r="BZ403" s="17">
        <v>0.41905667935546598</v>
      </c>
      <c r="CA403" s="17">
        <v>0.288856887021262</v>
      </c>
      <c r="CB403" s="17">
        <v>0.29042409910413702</v>
      </c>
      <c r="CC403" s="17">
        <v>0.248228725121449</v>
      </c>
    </row>
    <row r="404" spans="2:81" x14ac:dyDescent="0.35">
      <c r="B404" t="s">
        <v>272</v>
      </c>
      <c r="C404" s="17">
        <v>0.52865691987056196</v>
      </c>
      <c r="D404" s="17">
        <v>0.50594577508776795</v>
      </c>
      <c r="E404" s="17">
        <v>0.54995555712876498</v>
      </c>
      <c r="F404" s="17"/>
      <c r="G404" s="17">
        <v>0.53549394584082199</v>
      </c>
      <c r="H404" s="17">
        <v>0.51603993670363602</v>
      </c>
      <c r="I404" s="17">
        <v>0.53360732058851801</v>
      </c>
      <c r="J404" s="17">
        <v>0.54532000807962</v>
      </c>
      <c r="K404" s="17">
        <v>0.55636410142897497</v>
      </c>
      <c r="L404" s="17">
        <v>0.49824788248122398</v>
      </c>
      <c r="M404" s="17"/>
      <c r="N404" s="17">
        <v>0.54035735261214302</v>
      </c>
      <c r="O404" s="17">
        <v>0.56183286067350302</v>
      </c>
      <c r="P404" s="17">
        <v>0.49297410517267598</v>
      </c>
      <c r="Q404" s="17">
        <v>0.51242659486804099</v>
      </c>
      <c r="R404" s="17"/>
      <c r="S404" s="17">
        <v>0.54508492917518903</v>
      </c>
      <c r="T404" s="17">
        <v>0.54726602497420196</v>
      </c>
      <c r="U404" s="17">
        <v>0.52716577447665802</v>
      </c>
      <c r="V404" s="17">
        <v>0.51468386432152002</v>
      </c>
      <c r="W404" s="17">
        <v>0.49852911310908299</v>
      </c>
      <c r="X404" s="17">
        <v>0.48703611838114702</v>
      </c>
      <c r="Y404" s="17">
        <v>0.53270089952063304</v>
      </c>
      <c r="Z404" s="17">
        <v>0.57429317538000102</v>
      </c>
      <c r="AA404" s="17">
        <v>0.51772367103750105</v>
      </c>
      <c r="AB404" s="17">
        <v>0.50906809920280205</v>
      </c>
      <c r="AC404" s="17">
        <v>0.56994781737556</v>
      </c>
      <c r="AD404" s="17">
        <v>0.57082747425479496</v>
      </c>
      <c r="AE404" s="17"/>
      <c r="AF404" s="17">
        <v>0.53138702864572795</v>
      </c>
      <c r="AG404" s="17">
        <v>0.50093186574942705</v>
      </c>
      <c r="AH404" s="17">
        <v>0.53837693886625704</v>
      </c>
      <c r="AI404" s="17">
        <v>0.54804577090847295</v>
      </c>
      <c r="AJ404" s="17"/>
      <c r="AK404" s="17">
        <v>0.51682281421085896</v>
      </c>
      <c r="AL404" s="17">
        <v>0.50458105856434698</v>
      </c>
      <c r="AM404" s="17"/>
      <c r="AN404" s="17">
        <v>0.51327931643019498</v>
      </c>
      <c r="AO404" s="17">
        <v>0.542613336221905</v>
      </c>
      <c r="AP404" s="17">
        <v>0.54721017474054301</v>
      </c>
      <c r="AQ404" s="17">
        <v>0.52186280062841095</v>
      </c>
      <c r="AR404" s="17">
        <v>0.53749210729736496</v>
      </c>
      <c r="AS404" s="17">
        <v>0.49264461612686999</v>
      </c>
      <c r="AT404" s="17"/>
      <c r="AU404" s="17">
        <v>0.53484089089350195</v>
      </c>
      <c r="AV404" s="17">
        <v>0.52244046375196296</v>
      </c>
      <c r="AW404" s="17"/>
      <c r="AX404" s="17">
        <v>0.51988235168292896</v>
      </c>
      <c r="AY404" s="17">
        <v>0.530762561668216</v>
      </c>
      <c r="AZ404" s="17"/>
      <c r="BA404" s="17">
        <v>0.53834738586777597</v>
      </c>
      <c r="BB404" s="17">
        <v>0.480711416942115</v>
      </c>
      <c r="BC404" s="17"/>
      <c r="BD404" s="17">
        <v>0.54035778920372302</v>
      </c>
      <c r="BE404" s="17"/>
      <c r="BF404" s="17">
        <v>0.53324565447325301</v>
      </c>
      <c r="BG404" s="17"/>
      <c r="BH404" s="17">
        <v>0.51220872403953699</v>
      </c>
      <c r="BI404" s="17"/>
      <c r="BJ404" s="17">
        <v>0.55665398675152</v>
      </c>
      <c r="BK404" s="17"/>
      <c r="BL404" s="17">
        <v>0.444615118358618</v>
      </c>
      <c r="BM404" s="17">
        <v>0.56430911131269301</v>
      </c>
      <c r="BN404" s="17">
        <v>0.52329606095063796</v>
      </c>
      <c r="BO404" s="17">
        <v>0.55053733628685497</v>
      </c>
      <c r="BP404" s="17"/>
      <c r="BQ404" s="17">
        <v>0.54134921362213395</v>
      </c>
      <c r="BR404" s="17">
        <v>0.53256709088783005</v>
      </c>
      <c r="BS404" s="17">
        <v>0.46727660493586098</v>
      </c>
      <c r="BT404" s="17">
        <v>0.62853646806706398</v>
      </c>
      <c r="BU404" s="17">
        <v>0.51503978919617699</v>
      </c>
      <c r="BV404" s="17">
        <v>0.493270222644829</v>
      </c>
      <c r="BW404" s="17"/>
      <c r="BX404" s="17">
        <v>0.532504096114647</v>
      </c>
      <c r="BY404" s="17">
        <v>0.54432481521611897</v>
      </c>
      <c r="BZ404" s="17">
        <v>0.47362986737996798</v>
      </c>
      <c r="CA404" s="17">
        <v>0.63228058975720203</v>
      </c>
      <c r="CB404" s="17">
        <v>0.56595779965265203</v>
      </c>
      <c r="CC404" s="17">
        <v>0.47030083503124598</v>
      </c>
    </row>
    <row r="405" spans="2:81" x14ac:dyDescent="0.35">
      <c r="B405" t="s">
        <v>171</v>
      </c>
      <c r="C405" s="17">
        <v>0.12194262496705401</v>
      </c>
      <c r="D405" s="17">
        <v>0.10241163987282401</v>
      </c>
      <c r="E405" s="17">
        <v>0.140659607234837</v>
      </c>
      <c r="F405" s="17"/>
      <c r="G405" s="17">
        <v>0.101453902975833</v>
      </c>
      <c r="H405" s="17">
        <v>9.2427109849250705E-2</v>
      </c>
      <c r="I405" s="17">
        <v>0.12040064633271</v>
      </c>
      <c r="J405" s="17">
        <v>0.13473920671922501</v>
      </c>
      <c r="K405" s="17">
        <v>0.12984466502275599</v>
      </c>
      <c r="L405" s="17">
        <v>0.145119617667437</v>
      </c>
      <c r="M405" s="17"/>
      <c r="N405" s="17">
        <v>9.2935044615835696E-2</v>
      </c>
      <c r="O405" s="17">
        <v>0.11545630623471401</v>
      </c>
      <c r="P405" s="17">
        <v>0.13763774921147701</v>
      </c>
      <c r="Q405" s="17">
        <v>0.14605662800058899</v>
      </c>
      <c r="R405" s="17"/>
      <c r="S405" s="17">
        <v>9.73613936169231E-2</v>
      </c>
      <c r="T405" s="17">
        <v>0.117376492795136</v>
      </c>
      <c r="U405" s="17">
        <v>0.121588521541743</v>
      </c>
      <c r="V405" s="17">
        <v>0.122416112482426</v>
      </c>
      <c r="W405" s="17">
        <v>0.124585976602602</v>
      </c>
      <c r="X405" s="17">
        <v>0.167474233442751</v>
      </c>
      <c r="Y405" s="17">
        <v>0.115489045610265</v>
      </c>
      <c r="Z405" s="17">
        <v>8.0357987150845106E-2</v>
      </c>
      <c r="AA405" s="17">
        <v>0.125771417238776</v>
      </c>
      <c r="AB405" s="17">
        <v>0.13862647838439701</v>
      </c>
      <c r="AC405" s="17">
        <v>0.13964663868993299</v>
      </c>
      <c r="AD405" s="17">
        <v>9.2251169612654907E-2</v>
      </c>
      <c r="AE405" s="17"/>
      <c r="AF405" s="17">
        <v>0.12162318785919</v>
      </c>
      <c r="AG405" s="17">
        <v>0.13750367562187901</v>
      </c>
      <c r="AH405" s="17">
        <v>0.12963582239729901</v>
      </c>
      <c r="AI405" s="17">
        <v>8.5289367388882695E-2</v>
      </c>
      <c r="AJ405" s="17"/>
      <c r="AK405" s="17">
        <v>0.118113705649666</v>
      </c>
      <c r="AL405" s="17">
        <v>0.135023376837687</v>
      </c>
      <c r="AM405" s="17"/>
      <c r="AN405" s="17">
        <v>9.6776017121908198E-2</v>
      </c>
      <c r="AO405" s="17">
        <v>0.12019659712777001</v>
      </c>
      <c r="AP405" s="17">
        <v>0.13126860980416799</v>
      </c>
      <c r="AQ405" s="17">
        <v>0.13682032248794501</v>
      </c>
      <c r="AR405" s="17">
        <v>0.13717619458382199</v>
      </c>
      <c r="AS405" s="17">
        <v>0.14951765181492199</v>
      </c>
      <c r="AT405" s="17"/>
      <c r="AU405" s="17">
        <v>0.112252353537554</v>
      </c>
      <c r="AV405" s="17">
        <v>0.13170116800016601</v>
      </c>
      <c r="AW405" s="17"/>
      <c r="AX405" s="17">
        <v>0.156970391878409</v>
      </c>
      <c r="AY405" s="17">
        <v>0.113536977132325</v>
      </c>
      <c r="AZ405" s="17"/>
      <c r="BA405" s="17">
        <v>0.12543889215146101</v>
      </c>
      <c r="BB405" s="17">
        <v>0.102500606523852</v>
      </c>
      <c r="BC405" s="17"/>
      <c r="BD405" s="17">
        <v>9.8243947496833295E-2</v>
      </c>
      <c r="BE405" s="17"/>
      <c r="BF405" s="17">
        <v>9.7390424178905005E-2</v>
      </c>
      <c r="BG405" s="17"/>
      <c r="BH405" s="17">
        <v>0.12656984236659699</v>
      </c>
      <c r="BI405" s="17"/>
      <c r="BJ405" s="17">
        <v>0.110847041336883</v>
      </c>
      <c r="BK405" s="17"/>
      <c r="BL405" s="17">
        <v>0.276135461877552</v>
      </c>
      <c r="BM405" s="17">
        <v>4.7372894688052503E-2</v>
      </c>
      <c r="BN405" s="17">
        <v>0.10145261003575699</v>
      </c>
      <c r="BO405" s="17">
        <v>0.123027936305161</v>
      </c>
      <c r="BP405" s="17"/>
      <c r="BQ405" s="17">
        <v>9.1627383838360596E-2</v>
      </c>
      <c r="BR405" s="17">
        <v>8.7005577208406404E-2</v>
      </c>
      <c r="BS405" s="17">
        <v>0.109709719625371</v>
      </c>
      <c r="BT405" s="17">
        <v>9.8175346039948805E-2</v>
      </c>
      <c r="BU405" s="17">
        <v>0.16294315739750601</v>
      </c>
      <c r="BV405" s="17">
        <v>0.207027606618261</v>
      </c>
      <c r="BW405" s="17"/>
      <c r="BX405" s="17">
        <v>8.23955270725268E-2</v>
      </c>
      <c r="BY405" s="17">
        <v>7.51375772623602E-2</v>
      </c>
      <c r="BZ405" s="17">
        <v>0.107313453264566</v>
      </c>
      <c r="CA405" s="17">
        <v>7.8862523221536196E-2</v>
      </c>
      <c r="CB405" s="17">
        <v>0.143618101243211</v>
      </c>
      <c r="CC405" s="17">
        <v>0.28147043984730502</v>
      </c>
    </row>
    <row r="406" spans="2:81" x14ac:dyDescent="0.35">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row>
    <row r="407" spans="2:81" x14ac:dyDescent="0.35">
      <c r="B407" s="6" t="s">
        <v>290</v>
      </c>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row>
    <row r="408" spans="2:81" x14ac:dyDescent="0.35">
      <c r="B408" s="24"/>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row>
    <row r="409" spans="2:81" x14ac:dyDescent="0.35">
      <c r="B409" t="s">
        <v>281</v>
      </c>
      <c r="C409" s="17">
        <v>0.28967191535056702</v>
      </c>
      <c r="D409" s="17">
        <v>0.31864363746989299</v>
      </c>
      <c r="E409" s="17">
        <v>0.26226684255363097</v>
      </c>
      <c r="F409" s="17"/>
      <c r="G409" s="17">
        <v>0.32276604534588998</v>
      </c>
      <c r="H409" s="17">
        <v>0.27677072985974299</v>
      </c>
      <c r="I409" s="17">
        <v>0.23492519697231201</v>
      </c>
      <c r="J409" s="17">
        <v>0.222887171874246</v>
      </c>
      <c r="K409" s="17">
        <v>0.26357456320067701</v>
      </c>
      <c r="L409" s="17">
        <v>0.39448263248116</v>
      </c>
      <c r="M409" s="17"/>
      <c r="N409" s="17">
        <v>0.320912144000493</v>
      </c>
      <c r="O409" s="17">
        <v>0.199016692570889</v>
      </c>
      <c r="P409" s="17">
        <v>0.30050572617698301</v>
      </c>
      <c r="Q409" s="17">
        <v>0.33865965823969901</v>
      </c>
      <c r="R409" s="17"/>
      <c r="S409" s="17">
        <v>0.38681654782131297</v>
      </c>
      <c r="T409" s="17">
        <v>0.224008226320805</v>
      </c>
      <c r="U409" s="17">
        <v>0.30071909289295201</v>
      </c>
      <c r="V409" s="17">
        <v>0.29565753702032299</v>
      </c>
      <c r="W409" s="17">
        <v>0.301156966235271</v>
      </c>
      <c r="X409" s="17">
        <v>0.28368964579307299</v>
      </c>
      <c r="Y409" s="17">
        <v>0.29685081710822703</v>
      </c>
      <c r="Z409" s="17">
        <v>0.310936131402133</v>
      </c>
      <c r="AA409" s="17">
        <v>0.316006552749583</v>
      </c>
      <c r="AB409" s="17">
        <v>0.23191025179526201</v>
      </c>
      <c r="AC409" s="17">
        <v>0.24424622838726701</v>
      </c>
      <c r="AD409" s="17">
        <v>0.169557420581013</v>
      </c>
      <c r="AE409" s="17"/>
      <c r="AF409" s="17">
        <v>0.315384876829363</v>
      </c>
      <c r="AG409" s="17">
        <v>0.23146129050776401</v>
      </c>
      <c r="AH409" s="17">
        <v>0.24759241535134499</v>
      </c>
      <c r="AI409" s="17">
        <v>0.16187331213819001</v>
      </c>
      <c r="AJ409" s="17"/>
      <c r="AK409" s="17">
        <v>0.16158178899039999</v>
      </c>
      <c r="AL409" s="17">
        <v>0.21768294492828999</v>
      </c>
      <c r="AM409" s="17"/>
      <c r="AN409" s="17">
        <v>0.34153325114969602</v>
      </c>
      <c r="AO409" s="17">
        <v>0.27386137933797</v>
      </c>
      <c r="AP409" s="17">
        <v>0.267777722781047</v>
      </c>
      <c r="AQ409" s="17">
        <v>0.28386858546215699</v>
      </c>
      <c r="AR409" s="17">
        <v>0.26306437382298098</v>
      </c>
      <c r="AS409" s="17">
        <v>0.240259168136397</v>
      </c>
      <c r="AT409" s="17"/>
      <c r="AU409" s="17">
        <v>0.323105158787168</v>
      </c>
      <c r="AV409" s="17">
        <v>0.24599613575875001</v>
      </c>
      <c r="AW409" s="17"/>
      <c r="AX409" s="17">
        <v>0.28691266580130798</v>
      </c>
      <c r="AY409" s="17">
        <v>0.29033405519116501</v>
      </c>
      <c r="AZ409" s="17"/>
      <c r="BA409" s="17">
        <v>0.29585287962168799</v>
      </c>
      <c r="BB409" s="17">
        <v>0.26087179672743799</v>
      </c>
      <c r="BC409" s="17"/>
      <c r="BD409" s="17">
        <v>0.39033898376152898</v>
      </c>
      <c r="BE409" s="17"/>
      <c r="BF409" s="17">
        <v>0.39819505812658101</v>
      </c>
      <c r="BG409" s="17"/>
      <c r="BH409" s="17">
        <v>0.25427998119442102</v>
      </c>
      <c r="BI409" s="17"/>
      <c r="BJ409" s="17">
        <v>0.289206755657544</v>
      </c>
      <c r="BK409" s="17"/>
      <c r="BL409" s="17">
        <v>1.5023705256500401E-2</v>
      </c>
      <c r="BM409" s="17">
        <v>0.571172966173771</v>
      </c>
      <c r="BN409" s="17">
        <v>0.38770646212417198</v>
      </c>
      <c r="BO409" s="17">
        <v>7.3655455818225093E-2</v>
      </c>
      <c r="BP409" s="17"/>
      <c r="BQ409" s="17">
        <v>0.272510184886259</v>
      </c>
      <c r="BR409" s="17">
        <v>0.42626270554317602</v>
      </c>
      <c r="BS409" s="17">
        <v>0.32245928156624898</v>
      </c>
      <c r="BT409" s="17">
        <v>0.33284055342184699</v>
      </c>
      <c r="BU409" s="17">
        <v>0.14398323896381601</v>
      </c>
      <c r="BV409" s="17">
        <v>0.19248538561223499</v>
      </c>
      <c r="BW409" s="17"/>
      <c r="BX409" s="17">
        <v>0.28891994903074403</v>
      </c>
      <c r="BY409" s="17">
        <v>0.44281113016498402</v>
      </c>
      <c r="BZ409" s="17">
        <v>0.319057821623838</v>
      </c>
      <c r="CA409" s="17">
        <v>0.33460301388485397</v>
      </c>
      <c r="CB409" s="17">
        <v>0.13633595792282699</v>
      </c>
      <c r="CC409" s="17">
        <v>0.17835567708229999</v>
      </c>
    </row>
    <row r="410" spans="2:81" x14ac:dyDescent="0.35">
      <c r="B410" t="s">
        <v>282</v>
      </c>
      <c r="C410" s="17">
        <v>0.323454297075709</v>
      </c>
      <c r="D410" s="17">
        <v>0.31487473708834202</v>
      </c>
      <c r="E410" s="17">
        <v>0.332921232763492</v>
      </c>
      <c r="F410" s="17"/>
      <c r="G410" s="17">
        <v>0.29846988191301899</v>
      </c>
      <c r="H410" s="17">
        <v>0.29880291193570202</v>
      </c>
      <c r="I410" s="17">
        <v>0.32920670098266902</v>
      </c>
      <c r="J410" s="17">
        <v>0.3131923874377</v>
      </c>
      <c r="K410" s="17">
        <v>0.349907472207865</v>
      </c>
      <c r="L410" s="17">
        <v>0.34598651174996398</v>
      </c>
      <c r="M410" s="17"/>
      <c r="N410" s="17">
        <v>0.31981241319275799</v>
      </c>
      <c r="O410" s="17">
        <v>0.35183949692208999</v>
      </c>
      <c r="P410" s="17">
        <v>0.33259114708299498</v>
      </c>
      <c r="Q410" s="17">
        <v>0.29181822737177199</v>
      </c>
      <c r="R410" s="17"/>
      <c r="S410" s="17">
        <v>0.31334723405218601</v>
      </c>
      <c r="T410" s="17">
        <v>0.36382466000632702</v>
      </c>
      <c r="U410" s="17">
        <v>0.349042831506372</v>
      </c>
      <c r="V410" s="17">
        <v>0.33850448476453199</v>
      </c>
      <c r="W410" s="17">
        <v>0.27581353353384003</v>
      </c>
      <c r="X410" s="17">
        <v>0.31892095050096197</v>
      </c>
      <c r="Y410" s="17">
        <v>0.30697751469301698</v>
      </c>
      <c r="Z410" s="17">
        <v>0.36696623320288901</v>
      </c>
      <c r="AA410" s="17">
        <v>0.30401556099298999</v>
      </c>
      <c r="AB410" s="17">
        <v>0.27921910761280699</v>
      </c>
      <c r="AC410" s="17">
        <v>0.357226059155693</v>
      </c>
      <c r="AD410" s="17">
        <v>0.34066957789451002</v>
      </c>
      <c r="AE410" s="17"/>
      <c r="AF410" s="17">
        <v>0.32325098450312401</v>
      </c>
      <c r="AG410" s="17">
        <v>0.29561788442640002</v>
      </c>
      <c r="AH410" s="17">
        <v>0.36285914100238398</v>
      </c>
      <c r="AI410" s="17">
        <v>0.34500200074790499</v>
      </c>
      <c r="AJ410" s="17"/>
      <c r="AK410" s="17">
        <v>0.32333478031526502</v>
      </c>
      <c r="AL410" s="17">
        <v>0.32225487253352098</v>
      </c>
      <c r="AM410" s="17"/>
      <c r="AN410" s="17">
        <v>0.299835893047949</v>
      </c>
      <c r="AO410" s="17">
        <v>0.33507532971396398</v>
      </c>
      <c r="AP410" s="17">
        <v>0.33758089444660699</v>
      </c>
      <c r="AQ410" s="17">
        <v>0.31875148491720001</v>
      </c>
      <c r="AR410" s="17">
        <v>0.34050857181807997</v>
      </c>
      <c r="AS410" s="17">
        <v>0.32730358388265601</v>
      </c>
      <c r="AT410" s="17"/>
      <c r="AU410" s="17">
        <v>0.32647713870890599</v>
      </c>
      <c r="AV410" s="17">
        <v>0.31866345803770602</v>
      </c>
      <c r="AW410" s="17"/>
      <c r="AX410" s="17">
        <v>0.29918158478068102</v>
      </c>
      <c r="AY410" s="17">
        <v>0.32927904382767897</v>
      </c>
      <c r="AZ410" s="17"/>
      <c r="BA410" s="17">
        <v>0.32379048022149498</v>
      </c>
      <c r="BB410" s="17">
        <v>0.32303377187867699</v>
      </c>
      <c r="BC410" s="17"/>
      <c r="BD410" s="17">
        <v>0.33148788032916898</v>
      </c>
      <c r="BE410" s="17"/>
      <c r="BF410" s="17">
        <v>0.32624374966570102</v>
      </c>
      <c r="BG410" s="17"/>
      <c r="BH410" s="17">
        <v>0.30512539159706298</v>
      </c>
      <c r="BI410" s="17"/>
      <c r="BJ410" s="17">
        <v>0.36505828582271199</v>
      </c>
      <c r="BK410" s="17"/>
      <c r="BL410" s="17">
        <v>0.13469362052702699</v>
      </c>
      <c r="BM410" s="17">
        <v>0.31977175865509799</v>
      </c>
      <c r="BN410" s="17">
        <v>0.43192775254599802</v>
      </c>
      <c r="BO410" s="17">
        <v>0.32920500674240499</v>
      </c>
      <c r="BP410" s="17"/>
      <c r="BQ410" s="17">
        <v>0.338514181791576</v>
      </c>
      <c r="BR410" s="17">
        <v>0.32986079500951698</v>
      </c>
      <c r="BS410" s="17">
        <v>0.29752716351034603</v>
      </c>
      <c r="BT410" s="17">
        <v>0.33921343802228099</v>
      </c>
      <c r="BU410" s="17">
        <v>0.28642477633257202</v>
      </c>
      <c r="BV410" s="17">
        <v>0.30091807287046901</v>
      </c>
      <c r="BW410" s="17"/>
      <c r="BX410" s="17">
        <v>0.346346410452328</v>
      </c>
      <c r="BY410" s="17">
        <v>0.33162199023493</v>
      </c>
      <c r="BZ410" s="17">
        <v>0.32806281213622701</v>
      </c>
      <c r="CA410" s="17">
        <v>0.33792529997459098</v>
      </c>
      <c r="CB410" s="17">
        <v>0.22292345292941701</v>
      </c>
      <c r="CC410" s="17">
        <v>0.261334344679296</v>
      </c>
    </row>
    <row r="411" spans="2:81" x14ac:dyDescent="0.35">
      <c r="B411" t="s">
        <v>283</v>
      </c>
      <c r="C411" s="17">
        <v>0.21898231567371301</v>
      </c>
      <c r="D411" s="17">
        <v>0.220425537357364</v>
      </c>
      <c r="E411" s="17">
        <v>0.21722729646032901</v>
      </c>
      <c r="F411" s="17"/>
      <c r="G411" s="17">
        <v>0.200448601235094</v>
      </c>
      <c r="H411" s="17">
        <v>0.24367887954683401</v>
      </c>
      <c r="I411" s="17">
        <v>0.24380100695917001</v>
      </c>
      <c r="J411" s="17">
        <v>0.246396102675494</v>
      </c>
      <c r="K411" s="17">
        <v>0.20980301706603599</v>
      </c>
      <c r="L411" s="17">
        <v>0.17489193882170601</v>
      </c>
      <c r="M411" s="17"/>
      <c r="N411" s="17">
        <v>0.20575771402633999</v>
      </c>
      <c r="O411" s="17">
        <v>0.24034975330564801</v>
      </c>
      <c r="P411" s="17">
        <v>0.207641294415604</v>
      </c>
      <c r="Q411" s="17">
        <v>0.219368841717132</v>
      </c>
      <c r="R411" s="17"/>
      <c r="S411" s="17">
        <v>0.175448169690993</v>
      </c>
      <c r="T411" s="17">
        <v>0.22979264637709701</v>
      </c>
      <c r="U411" s="17">
        <v>0.21605463073324399</v>
      </c>
      <c r="V411" s="17">
        <v>0.21702705605150299</v>
      </c>
      <c r="W411" s="17">
        <v>0.26828454513345201</v>
      </c>
      <c r="X411" s="17">
        <v>0.22542192600695901</v>
      </c>
      <c r="Y411" s="17">
        <v>0.20945500523475499</v>
      </c>
      <c r="Z411" s="17">
        <v>0.19782449157977999</v>
      </c>
      <c r="AA411" s="17">
        <v>0.21530419595192299</v>
      </c>
      <c r="AB411" s="17">
        <v>0.24942579573034401</v>
      </c>
      <c r="AC411" s="17">
        <v>0.20615698037103999</v>
      </c>
      <c r="AD411" s="17">
        <v>0.25174950961009201</v>
      </c>
      <c r="AE411" s="17"/>
      <c r="AF411" s="17">
        <v>0.214389074397317</v>
      </c>
      <c r="AG411" s="17">
        <v>0.26897867461011099</v>
      </c>
      <c r="AH411" s="17">
        <v>0.17012784680602699</v>
      </c>
      <c r="AI411" s="17">
        <v>0.25849512298649102</v>
      </c>
      <c r="AJ411" s="17"/>
      <c r="AK411" s="17">
        <v>0.22611017879932499</v>
      </c>
      <c r="AL411" s="17">
        <v>0.25215889153948001</v>
      </c>
      <c r="AM411" s="17"/>
      <c r="AN411" s="17">
        <v>0.20002124960471401</v>
      </c>
      <c r="AO411" s="17">
        <v>0.24209770942203901</v>
      </c>
      <c r="AP411" s="17">
        <v>0.20996416140652799</v>
      </c>
      <c r="AQ411" s="17">
        <v>0.198995591364971</v>
      </c>
      <c r="AR411" s="17">
        <v>0.22372275235223199</v>
      </c>
      <c r="AS411" s="17">
        <v>0.27929272848258202</v>
      </c>
      <c r="AT411" s="17"/>
      <c r="AU411" s="17">
        <v>0.20152614020222401</v>
      </c>
      <c r="AV411" s="17">
        <v>0.24136705927951699</v>
      </c>
      <c r="AW411" s="17"/>
      <c r="AX411" s="17">
        <v>0.222769511917319</v>
      </c>
      <c r="AY411" s="17">
        <v>0.218073498449214</v>
      </c>
      <c r="AZ411" s="17"/>
      <c r="BA411" s="17">
        <v>0.21128463815961701</v>
      </c>
      <c r="BB411" s="17">
        <v>0.25840280315050101</v>
      </c>
      <c r="BC411" s="17"/>
      <c r="BD411" s="17">
        <v>0.17427357287789</v>
      </c>
      <c r="BE411" s="17"/>
      <c r="BF411" s="17">
        <v>0.17146655420431001</v>
      </c>
      <c r="BG411" s="17"/>
      <c r="BH411" s="17">
        <v>0.248018944535085</v>
      </c>
      <c r="BI411" s="17"/>
      <c r="BJ411" s="17">
        <v>0.15397445576447399</v>
      </c>
      <c r="BK411" s="17"/>
      <c r="BL411" s="17">
        <v>0.29547909649003701</v>
      </c>
      <c r="BM411" s="17">
        <v>9.2603769893801396E-2</v>
      </c>
      <c r="BN411" s="17">
        <v>0.148314349569137</v>
      </c>
      <c r="BO411" s="17">
        <v>0.37306810141996499</v>
      </c>
      <c r="BP411" s="17"/>
      <c r="BQ411" s="17">
        <v>0.23348744365135801</v>
      </c>
      <c r="BR411" s="17">
        <v>0.16679870923612899</v>
      </c>
      <c r="BS411" s="17">
        <v>0.20181468162983199</v>
      </c>
      <c r="BT411" s="17">
        <v>0.17150942920500001</v>
      </c>
      <c r="BU411" s="17">
        <v>0.32071829101468102</v>
      </c>
      <c r="BV411" s="17">
        <v>0.25722547922525801</v>
      </c>
      <c r="BW411" s="17"/>
      <c r="BX411" s="17">
        <v>0.23021446296593501</v>
      </c>
      <c r="BY411" s="17">
        <v>0.145314665946014</v>
      </c>
      <c r="BZ411" s="17">
        <v>0.19624179091242899</v>
      </c>
      <c r="CA411" s="17">
        <v>0.18594787858269801</v>
      </c>
      <c r="CB411" s="17">
        <v>0.32693339901017099</v>
      </c>
      <c r="CC411" s="17">
        <v>0.27916166476403897</v>
      </c>
    </row>
    <row r="412" spans="2:81" x14ac:dyDescent="0.35">
      <c r="B412" t="s">
        <v>284</v>
      </c>
      <c r="C412" s="17">
        <v>8.98693719625063E-2</v>
      </c>
      <c r="D412" s="17">
        <v>7.7927206208500396E-2</v>
      </c>
      <c r="E412" s="17">
        <v>0.100920972149874</v>
      </c>
      <c r="F412" s="17"/>
      <c r="G412" s="17">
        <v>9.3061850028233098E-2</v>
      </c>
      <c r="H412" s="17">
        <v>9.3023235919452801E-2</v>
      </c>
      <c r="I412" s="17">
        <v>0.108947390270939</v>
      </c>
      <c r="J412" s="17">
        <v>0.117416415922017</v>
      </c>
      <c r="K412" s="17">
        <v>9.1208502366662406E-2</v>
      </c>
      <c r="L412" s="17">
        <v>4.6401425465733399E-2</v>
      </c>
      <c r="M412" s="17"/>
      <c r="N412" s="17">
        <v>8.8490832435146299E-2</v>
      </c>
      <c r="O412" s="17">
        <v>0.11360649633320299</v>
      </c>
      <c r="P412" s="17">
        <v>9.1358489334879001E-2</v>
      </c>
      <c r="Q412" s="17">
        <v>6.6799314893931802E-2</v>
      </c>
      <c r="R412" s="17"/>
      <c r="S412" s="17">
        <v>5.7050701320094703E-2</v>
      </c>
      <c r="T412" s="17">
        <v>9.73799991217634E-2</v>
      </c>
      <c r="U412" s="17">
        <v>7.2144191523524304E-2</v>
      </c>
      <c r="V412" s="17">
        <v>0.10064750991048201</v>
      </c>
      <c r="W412" s="17">
        <v>9.8359591084031306E-2</v>
      </c>
      <c r="X412" s="17">
        <v>9.8546347848425794E-2</v>
      </c>
      <c r="Y412" s="17">
        <v>9.6172199794538296E-2</v>
      </c>
      <c r="Z412" s="17">
        <v>7.5813614584083602E-2</v>
      </c>
      <c r="AA412" s="17">
        <v>9.4705670805364003E-2</v>
      </c>
      <c r="AB412" s="17">
        <v>0.111998590161971</v>
      </c>
      <c r="AC412" s="17">
        <v>0.100541040960865</v>
      </c>
      <c r="AD412" s="17">
        <v>7.9586160562290398E-2</v>
      </c>
      <c r="AE412" s="17"/>
      <c r="AF412" s="17">
        <v>8.3072126200771604E-2</v>
      </c>
      <c r="AG412" s="17">
        <v>0.100366938704193</v>
      </c>
      <c r="AH412" s="17">
        <v>0.117485110155642</v>
      </c>
      <c r="AI412" s="17">
        <v>8.98984236029894E-2</v>
      </c>
      <c r="AJ412" s="17"/>
      <c r="AK412" s="17">
        <v>0.13260205787773299</v>
      </c>
      <c r="AL412" s="17">
        <v>9.6914770924313207E-2</v>
      </c>
      <c r="AM412" s="17"/>
      <c r="AN412" s="17">
        <v>6.1589050790139203E-2</v>
      </c>
      <c r="AO412" s="17">
        <v>8.6062833869966895E-2</v>
      </c>
      <c r="AP412" s="17">
        <v>0.124180878998932</v>
      </c>
      <c r="AQ412" s="17">
        <v>0.114954080064812</v>
      </c>
      <c r="AR412" s="17">
        <v>9.4559401489585596E-2</v>
      </c>
      <c r="AS412" s="17">
        <v>6.5830051617738597E-2</v>
      </c>
      <c r="AT412" s="17"/>
      <c r="AU412" s="17">
        <v>8.7110484869945104E-2</v>
      </c>
      <c r="AV412" s="17">
        <v>9.4499227325259894E-2</v>
      </c>
      <c r="AW412" s="17"/>
      <c r="AX412" s="17">
        <v>7.7273196445952694E-2</v>
      </c>
      <c r="AY412" s="17">
        <v>9.2892088646802096E-2</v>
      </c>
      <c r="AZ412" s="17"/>
      <c r="BA412" s="17">
        <v>9.1906348692861295E-2</v>
      </c>
      <c r="BB412" s="17">
        <v>7.8584557893676493E-2</v>
      </c>
      <c r="BC412" s="17"/>
      <c r="BD412" s="17">
        <v>6.2048113737573997E-2</v>
      </c>
      <c r="BE412" s="17"/>
      <c r="BF412" s="17">
        <v>6.3116602648927406E-2</v>
      </c>
      <c r="BG412" s="17"/>
      <c r="BH412" s="17">
        <v>8.8486104547289099E-2</v>
      </c>
      <c r="BI412" s="17"/>
      <c r="BJ412" s="17">
        <v>0.109003586674179</v>
      </c>
      <c r="BK412" s="17"/>
      <c r="BL412" s="17">
        <v>0.23899430498497001</v>
      </c>
      <c r="BM412" s="17">
        <v>8.6431246527950093E-3</v>
      </c>
      <c r="BN412" s="17">
        <v>1.8617975255666601E-2</v>
      </c>
      <c r="BO412" s="17">
        <v>0.15440640945897299</v>
      </c>
      <c r="BP412" s="17"/>
      <c r="BQ412" s="17">
        <v>9.6711861045755201E-2</v>
      </c>
      <c r="BR412" s="17">
        <v>3.9998222050918603E-2</v>
      </c>
      <c r="BS412" s="17">
        <v>0.104466581334801</v>
      </c>
      <c r="BT412" s="17">
        <v>8.4111925698807197E-2</v>
      </c>
      <c r="BU412" s="17">
        <v>9.1408377399088206E-2</v>
      </c>
      <c r="BV412" s="17">
        <v>0.13688850051233201</v>
      </c>
      <c r="BW412" s="17"/>
      <c r="BX412" s="17">
        <v>8.12439798787227E-2</v>
      </c>
      <c r="BY412" s="17">
        <v>4.2353723890179801E-2</v>
      </c>
      <c r="BZ412" s="17">
        <v>9.5571427589175598E-2</v>
      </c>
      <c r="CA412" s="17">
        <v>9.0157149501237599E-2</v>
      </c>
      <c r="CB412" s="17">
        <v>0.140954069582926</v>
      </c>
      <c r="CC412" s="17">
        <v>0.135695602521053</v>
      </c>
    </row>
    <row r="413" spans="2:81" x14ac:dyDescent="0.35">
      <c r="B413" t="s">
        <v>285</v>
      </c>
      <c r="C413" s="17">
        <v>5.9777388806371103E-2</v>
      </c>
      <c r="D413" s="17">
        <v>5.2559051372701497E-2</v>
      </c>
      <c r="E413" s="17">
        <v>6.5717435552141198E-2</v>
      </c>
      <c r="F413" s="17"/>
      <c r="G413" s="17">
        <v>6.4968268786747801E-2</v>
      </c>
      <c r="H413" s="17">
        <v>7.1878119086051406E-2</v>
      </c>
      <c r="I413" s="17">
        <v>6.5248602040309397E-2</v>
      </c>
      <c r="J413" s="17">
        <v>7.5846128048650097E-2</v>
      </c>
      <c r="K413" s="17">
        <v>6.77423691465531E-2</v>
      </c>
      <c r="L413" s="17">
        <v>2.3651528624023199E-2</v>
      </c>
      <c r="M413" s="17"/>
      <c r="N413" s="17">
        <v>4.8904975482035297E-2</v>
      </c>
      <c r="O413" s="17">
        <v>7.2294737100414494E-2</v>
      </c>
      <c r="P413" s="17">
        <v>5.8378895014001501E-2</v>
      </c>
      <c r="Q413" s="17">
        <v>5.9681394224632402E-2</v>
      </c>
      <c r="R413" s="17"/>
      <c r="S413" s="17">
        <v>4.3184769302648397E-2</v>
      </c>
      <c r="T413" s="17">
        <v>7.0567522285504905E-2</v>
      </c>
      <c r="U413" s="17">
        <v>4.5803308439878003E-2</v>
      </c>
      <c r="V413" s="17">
        <v>2.9912602054013401E-2</v>
      </c>
      <c r="W413" s="17">
        <v>4.2948667175934097E-2</v>
      </c>
      <c r="X413" s="17">
        <v>5.4730510262784297E-2</v>
      </c>
      <c r="Y413" s="17">
        <v>5.7311693359381202E-2</v>
      </c>
      <c r="Z413" s="17">
        <v>4.2830021093983699E-2</v>
      </c>
      <c r="AA413" s="17">
        <v>5.4843020557187698E-2</v>
      </c>
      <c r="AB413" s="17">
        <v>0.103870768292025</v>
      </c>
      <c r="AC413" s="17">
        <v>7.6742086607963195E-2</v>
      </c>
      <c r="AD413" s="17">
        <v>0.15843733135209501</v>
      </c>
      <c r="AE413" s="17"/>
      <c r="AF413" s="17">
        <v>4.7994112437862599E-2</v>
      </c>
      <c r="AG413" s="17">
        <v>7.4987597853335697E-2</v>
      </c>
      <c r="AH413" s="17">
        <v>8.01176817550769E-2</v>
      </c>
      <c r="AI413" s="17">
        <v>0.14473114052442501</v>
      </c>
      <c r="AJ413" s="17"/>
      <c r="AK413" s="17">
        <v>0.119856838744028</v>
      </c>
      <c r="AL413" s="17">
        <v>8.6255323644035195E-2</v>
      </c>
      <c r="AM413" s="17"/>
      <c r="AN413" s="17">
        <v>6.7730717242932906E-2</v>
      </c>
      <c r="AO413" s="17">
        <v>4.81569779945034E-2</v>
      </c>
      <c r="AP413" s="17">
        <v>4.3511991554146499E-2</v>
      </c>
      <c r="AQ413" s="17">
        <v>7.0408045247935605E-2</v>
      </c>
      <c r="AR413" s="17">
        <v>6.5045571531184898E-2</v>
      </c>
      <c r="AS413" s="17">
        <v>7.2931083551749196E-2</v>
      </c>
      <c r="AT413" s="17"/>
      <c r="AU413" s="17">
        <v>4.8254460450500497E-2</v>
      </c>
      <c r="AV413" s="17">
        <v>7.6269517548409604E-2</v>
      </c>
      <c r="AW413" s="17"/>
      <c r="AX413" s="17">
        <v>9.2428391674997196E-2</v>
      </c>
      <c r="AY413" s="17">
        <v>5.1942095387326297E-2</v>
      </c>
      <c r="AZ413" s="17"/>
      <c r="BA413" s="17">
        <v>6.0870800185560299E-2</v>
      </c>
      <c r="BB413" s="17">
        <v>5.3055186367100701E-2</v>
      </c>
      <c r="BC413" s="17"/>
      <c r="BD413" s="17">
        <v>2.9036566842065601E-2</v>
      </c>
      <c r="BE413" s="17"/>
      <c r="BF413" s="17">
        <v>2.9752025970632E-2</v>
      </c>
      <c r="BG413" s="17"/>
      <c r="BH413" s="17">
        <v>8.3691954870753801E-2</v>
      </c>
      <c r="BI413" s="17"/>
      <c r="BJ413" s="17">
        <v>6.8596635382053101E-2</v>
      </c>
      <c r="BK413" s="17"/>
      <c r="BL413" s="17">
        <v>0.27270434064167598</v>
      </c>
      <c r="BM413" s="17">
        <v>6.0734621151902002E-3</v>
      </c>
      <c r="BN413" s="17">
        <v>4.0765944506398902E-3</v>
      </c>
      <c r="BO413" s="17">
        <v>4.0845499459017102E-2</v>
      </c>
      <c r="BP413" s="17"/>
      <c r="BQ413" s="17">
        <v>4.2523104634269601E-2</v>
      </c>
      <c r="BR413" s="17">
        <v>2.06879040733603E-2</v>
      </c>
      <c r="BS413" s="17">
        <v>6.1986831199361901E-2</v>
      </c>
      <c r="BT413" s="17">
        <v>5.4738268256934702E-2</v>
      </c>
      <c r="BU413" s="17">
        <v>0.13231871848061399</v>
      </c>
      <c r="BV413" s="17">
        <v>8.9223755317309597E-2</v>
      </c>
      <c r="BW413" s="17"/>
      <c r="BX413" s="17">
        <v>3.9823920044419397E-2</v>
      </c>
      <c r="BY413" s="17">
        <v>1.79551543766585E-2</v>
      </c>
      <c r="BZ413" s="17">
        <v>5.1819383607790502E-2</v>
      </c>
      <c r="CA413" s="17">
        <v>4.2675166111563197E-2</v>
      </c>
      <c r="CB413" s="17">
        <v>0.155965499677828</v>
      </c>
      <c r="CC413" s="17">
        <v>0.111206063218492</v>
      </c>
    </row>
    <row r="414" spans="2:81" x14ac:dyDescent="0.35">
      <c r="B414" t="s">
        <v>171</v>
      </c>
      <c r="C414" s="17">
        <v>1.82447111311334E-2</v>
      </c>
      <c r="D414" s="17">
        <v>1.55698305031987E-2</v>
      </c>
      <c r="E414" s="17">
        <v>2.0946220520533399E-2</v>
      </c>
      <c r="F414" s="17"/>
      <c r="G414" s="17">
        <v>2.0285352691016601E-2</v>
      </c>
      <c r="H414" s="17">
        <v>1.5846123652215799E-2</v>
      </c>
      <c r="I414" s="17">
        <v>1.78711027746002E-2</v>
      </c>
      <c r="J414" s="17">
        <v>2.4261794041892399E-2</v>
      </c>
      <c r="K414" s="17">
        <v>1.77640760122066E-2</v>
      </c>
      <c r="L414" s="17">
        <v>1.45859628574132E-2</v>
      </c>
      <c r="M414" s="17"/>
      <c r="N414" s="17">
        <v>1.61219208632278E-2</v>
      </c>
      <c r="O414" s="17">
        <v>2.2892823767756299E-2</v>
      </c>
      <c r="P414" s="17">
        <v>9.5244479755373698E-3</v>
      </c>
      <c r="Q414" s="17">
        <v>2.36725635528332E-2</v>
      </c>
      <c r="R414" s="17"/>
      <c r="S414" s="17">
        <v>2.4152577812764399E-2</v>
      </c>
      <c r="T414" s="17">
        <v>1.44269458885035E-2</v>
      </c>
      <c r="U414" s="17">
        <v>1.6235944904029301E-2</v>
      </c>
      <c r="V414" s="17">
        <v>1.8250810199147101E-2</v>
      </c>
      <c r="W414" s="17">
        <v>1.34366968374723E-2</v>
      </c>
      <c r="X414" s="17">
        <v>1.8690619587797101E-2</v>
      </c>
      <c r="Y414" s="17">
        <v>3.3232769810082101E-2</v>
      </c>
      <c r="Z414" s="17">
        <v>5.62950813713076E-3</v>
      </c>
      <c r="AA414" s="17">
        <v>1.51249989429528E-2</v>
      </c>
      <c r="AB414" s="17">
        <v>2.3575486407590301E-2</v>
      </c>
      <c r="AC414" s="17">
        <v>1.50876045171721E-2</v>
      </c>
      <c r="AD414" s="17">
        <v>0</v>
      </c>
      <c r="AE414" s="17"/>
      <c r="AF414" s="17">
        <v>1.5908825631560999E-2</v>
      </c>
      <c r="AG414" s="17">
        <v>2.8587613898197001E-2</v>
      </c>
      <c r="AH414" s="17">
        <v>2.18178049295253E-2</v>
      </c>
      <c r="AI414" s="17">
        <v>0</v>
      </c>
      <c r="AJ414" s="17"/>
      <c r="AK414" s="17">
        <v>3.6514355273248499E-2</v>
      </c>
      <c r="AL414" s="17">
        <v>2.473319643036E-2</v>
      </c>
      <c r="AM414" s="17"/>
      <c r="AN414" s="17">
        <v>2.9289838164568299E-2</v>
      </c>
      <c r="AO414" s="17">
        <v>1.4745769661556499E-2</v>
      </c>
      <c r="AP414" s="17">
        <v>1.69843508127402E-2</v>
      </c>
      <c r="AQ414" s="17">
        <v>1.3022212942924299E-2</v>
      </c>
      <c r="AR414" s="17">
        <v>1.3099328985937001E-2</v>
      </c>
      <c r="AS414" s="17">
        <v>1.4383384328877201E-2</v>
      </c>
      <c r="AT414" s="17"/>
      <c r="AU414" s="17">
        <v>1.35266169812565E-2</v>
      </c>
      <c r="AV414" s="17">
        <v>2.3204602050357501E-2</v>
      </c>
      <c r="AW414" s="17"/>
      <c r="AX414" s="17">
        <v>2.1434649379741998E-2</v>
      </c>
      <c r="AY414" s="17">
        <v>1.7479218497812199E-2</v>
      </c>
      <c r="AZ414" s="17"/>
      <c r="BA414" s="17">
        <v>1.62948531187786E-2</v>
      </c>
      <c r="BB414" s="17">
        <v>2.60518839826063E-2</v>
      </c>
      <c r="BC414" s="17"/>
      <c r="BD414" s="17">
        <v>1.2814882451772499E-2</v>
      </c>
      <c r="BE414" s="17"/>
      <c r="BF414" s="17">
        <v>1.12260093838482E-2</v>
      </c>
      <c r="BG414" s="17"/>
      <c r="BH414" s="17">
        <v>2.03976232553887E-2</v>
      </c>
      <c r="BI414" s="17"/>
      <c r="BJ414" s="17">
        <v>1.4160280699038101E-2</v>
      </c>
      <c r="BK414" s="17"/>
      <c r="BL414" s="17">
        <v>4.3104932099790397E-2</v>
      </c>
      <c r="BM414" s="17">
        <v>1.7349185093452099E-3</v>
      </c>
      <c r="BN414" s="17">
        <v>9.3568660543861398E-3</v>
      </c>
      <c r="BO414" s="17">
        <v>2.8819527101414499E-2</v>
      </c>
      <c r="BP414" s="17"/>
      <c r="BQ414" s="17">
        <v>1.6253223990782099E-2</v>
      </c>
      <c r="BR414" s="17">
        <v>1.63916640868987E-2</v>
      </c>
      <c r="BS414" s="17">
        <v>1.17454607594101E-2</v>
      </c>
      <c r="BT414" s="17">
        <v>1.75863853951298E-2</v>
      </c>
      <c r="BU414" s="17">
        <v>2.51465978092291E-2</v>
      </c>
      <c r="BV414" s="17">
        <v>2.3258806462395899E-2</v>
      </c>
      <c r="BW414" s="17"/>
      <c r="BX414" s="17">
        <v>1.34512776278507E-2</v>
      </c>
      <c r="BY414" s="17">
        <v>1.9943335387233599E-2</v>
      </c>
      <c r="BZ414" s="17">
        <v>9.2467641305396097E-3</v>
      </c>
      <c r="CA414" s="17">
        <v>8.6914919450554792E-3</v>
      </c>
      <c r="CB414" s="17">
        <v>1.68876208768312E-2</v>
      </c>
      <c r="CC414" s="17">
        <v>3.4246647734819703E-2</v>
      </c>
    </row>
    <row r="415" spans="2:81" x14ac:dyDescent="0.35">
      <c r="B415" t="s">
        <v>286</v>
      </c>
      <c r="C415" s="17">
        <v>0.61312621242627596</v>
      </c>
      <c r="D415" s="17">
        <v>0.63351837455823501</v>
      </c>
      <c r="E415" s="17">
        <v>0.59518807531712303</v>
      </c>
      <c r="F415" s="17"/>
      <c r="G415" s="17">
        <v>0.62123592725890897</v>
      </c>
      <c r="H415" s="17">
        <v>0.57557364179544601</v>
      </c>
      <c r="I415" s="17">
        <v>0.56413189795498098</v>
      </c>
      <c r="J415" s="17">
        <v>0.53607955931194595</v>
      </c>
      <c r="K415" s="17">
        <v>0.61348203540854196</v>
      </c>
      <c r="L415" s="17">
        <v>0.74046914423112498</v>
      </c>
      <c r="M415" s="17"/>
      <c r="N415" s="17">
        <v>0.64072455719325105</v>
      </c>
      <c r="O415" s="17">
        <v>0.55085618949297899</v>
      </c>
      <c r="P415" s="17">
        <v>0.63309687325997799</v>
      </c>
      <c r="Q415" s="17">
        <v>0.630477885611471</v>
      </c>
      <c r="R415" s="17"/>
      <c r="S415" s="17">
        <v>0.70016378187349904</v>
      </c>
      <c r="T415" s="17">
        <v>0.58783288632713204</v>
      </c>
      <c r="U415" s="17">
        <v>0.64976192439932401</v>
      </c>
      <c r="V415" s="17">
        <v>0.63416202178485503</v>
      </c>
      <c r="W415" s="17">
        <v>0.57697049976911097</v>
      </c>
      <c r="X415" s="17">
        <v>0.60261059629403402</v>
      </c>
      <c r="Y415" s="17">
        <v>0.60382833180124296</v>
      </c>
      <c r="Z415" s="17">
        <v>0.67790236460502196</v>
      </c>
      <c r="AA415" s="17">
        <v>0.62002211374257299</v>
      </c>
      <c r="AB415" s="17">
        <v>0.51112935940807003</v>
      </c>
      <c r="AC415" s="17">
        <v>0.60147228754296</v>
      </c>
      <c r="AD415" s="17">
        <v>0.510226998475522</v>
      </c>
      <c r="AE415" s="17"/>
      <c r="AF415" s="17">
        <v>0.63863586133248795</v>
      </c>
      <c r="AG415" s="17">
        <v>0.52707917493416401</v>
      </c>
      <c r="AH415" s="17">
        <v>0.61045155635372905</v>
      </c>
      <c r="AI415" s="17">
        <v>0.506875312886095</v>
      </c>
      <c r="AJ415" s="17"/>
      <c r="AK415" s="17">
        <v>0.48491656930566501</v>
      </c>
      <c r="AL415" s="17">
        <v>0.53993781746181202</v>
      </c>
      <c r="AM415" s="17"/>
      <c r="AN415" s="17">
        <v>0.64136914419764601</v>
      </c>
      <c r="AO415" s="17">
        <v>0.60893670905193498</v>
      </c>
      <c r="AP415" s="17">
        <v>0.60535861722765305</v>
      </c>
      <c r="AQ415" s="17">
        <v>0.60262007037935705</v>
      </c>
      <c r="AR415" s="17">
        <v>0.60357294564106001</v>
      </c>
      <c r="AS415" s="17">
        <v>0.56756275201905304</v>
      </c>
      <c r="AT415" s="17"/>
      <c r="AU415" s="17">
        <v>0.64958229749607299</v>
      </c>
      <c r="AV415" s="17">
        <v>0.56465959379645603</v>
      </c>
      <c r="AW415" s="17"/>
      <c r="AX415" s="17">
        <v>0.58609425058198905</v>
      </c>
      <c r="AY415" s="17">
        <v>0.61961309901884498</v>
      </c>
      <c r="AZ415" s="17"/>
      <c r="BA415" s="17">
        <v>0.61964335984318297</v>
      </c>
      <c r="BB415" s="17">
        <v>0.58390556860611498</v>
      </c>
      <c r="BC415" s="17"/>
      <c r="BD415" s="17">
        <v>0.72182686409069796</v>
      </c>
      <c r="BE415" s="17"/>
      <c r="BF415" s="17">
        <v>0.72443880779228198</v>
      </c>
      <c r="BG415" s="17"/>
      <c r="BH415" s="17">
        <v>0.55940537279148295</v>
      </c>
      <c r="BI415" s="17"/>
      <c r="BJ415" s="17">
        <v>0.65426504148025599</v>
      </c>
      <c r="BK415" s="17"/>
      <c r="BL415" s="17">
        <v>0.14971732578352701</v>
      </c>
      <c r="BM415" s="17">
        <v>0.890944724828868</v>
      </c>
      <c r="BN415" s="17">
        <v>0.81963421467017095</v>
      </c>
      <c r="BO415" s="17">
        <v>0.40286046256063002</v>
      </c>
      <c r="BP415" s="17"/>
      <c r="BQ415" s="17">
        <v>0.611024366677835</v>
      </c>
      <c r="BR415" s="17">
        <v>0.75612350055269295</v>
      </c>
      <c r="BS415" s="17">
        <v>0.61998644507659395</v>
      </c>
      <c r="BT415" s="17">
        <v>0.67205399144412803</v>
      </c>
      <c r="BU415" s="17">
        <v>0.430408015296388</v>
      </c>
      <c r="BV415" s="17">
        <v>0.493403458482704</v>
      </c>
      <c r="BW415" s="17"/>
      <c r="BX415" s="17">
        <v>0.63526635948307197</v>
      </c>
      <c r="BY415" s="17">
        <v>0.77443312039991397</v>
      </c>
      <c r="BZ415" s="17">
        <v>0.64712063376006501</v>
      </c>
      <c r="CA415" s="17">
        <v>0.672528313859445</v>
      </c>
      <c r="CB415" s="17">
        <v>0.359259410852244</v>
      </c>
      <c r="CC415" s="17">
        <v>0.43969002176159599</v>
      </c>
    </row>
    <row r="416" spans="2:81" x14ac:dyDescent="0.35">
      <c r="B416" t="s">
        <v>287</v>
      </c>
      <c r="C416" s="17">
        <v>0.14964676076887701</v>
      </c>
      <c r="D416" s="17">
        <v>0.130486257581202</v>
      </c>
      <c r="E416" s="17">
        <v>0.16663840770201499</v>
      </c>
      <c r="F416" s="17"/>
      <c r="G416" s="17">
        <v>0.158030118814981</v>
      </c>
      <c r="H416" s="17">
        <v>0.16490135500550401</v>
      </c>
      <c r="I416" s="17">
        <v>0.17419599231124899</v>
      </c>
      <c r="J416" s="17">
        <v>0.193262543970667</v>
      </c>
      <c r="K416" s="17">
        <v>0.15895087151321599</v>
      </c>
      <c r="L416" s="17">
        <v>7.0052954089756606E-2</v>
      </c>
      <c r="M416" s="17"/>
      <c r="N416" s="17">
        <v>0.13739580791718201</v>
      </c>
      <c r="O416" s="17">
        <v>0.185901233433617</v>
      </c>
      <c r="P416" s="17">
        <v>0.14973738434888101</v>
      </c>
      <c r="Q416" s="17">
        <v>0.12648070911856399</v>
      </c>
      <c r="R416" s="17"/>
      <c r="S416" s="17">
        <v>0.100235470622743</v>
      </c>
      <c r="T416" s="17">
        <v>0.16794752140726801</v>
      </c>
      <c r="U416" s="17">
        <v>0.11794749996340199</v>
      </c>
      <c r="V416" s="17">
        <v>0.13056011196449499</v>
      </c>
      <c r="W416" s="17">
        <v>0.14130825825996499</v>
      </c>
      <c r="X416" s="17">
        <v>0.15327685811121</v>
      </c>
      <c r="Y416" s="17">
        <v>0.153483893153919</v>
      </c>
      <c r="Z416" s="17">
        <v>0.118643635678067</v>
      </c>
      <c r="AA416" s="17">
        <v>0.149548691362552</v>
      </c>
      <c r="AB416" s="17">
        <v>0.21586935845399599</v>
      </c>
      <c r="AC416" s="17">
        <v>0.177283127568828</v>
      </c>
      <c r="AD416" s="17">
        <v>0.23802349191438599</v>
      </c>
      <c r="AE416" s="17"/>
      <c r="AF416" s="17">
        <v>0.13106623863863401</v>
      </c>
      <c r="AG416" s="17">
        <v>0.175354536557528</v>
      </c>
      <c r="AH416" s="17">
        <v>0.197602791910719</v>
      </c>
      <c r="AI416" s="17">
        <v>0.23462956412741401</v>
      </c>
      <c r="AJ416" s="17"/>
      <c r="AK416" s="17">
        <v>0.25245889662176202</v>
      </c>
      <c r="AL416" s="17">
        <v>0.18317009456834801</v>
      </c>
      <c r="AM416" s="17"/>
      <c r="AN416" s="17">
        <v>0.12931976803307199</v>
      </c>
      <c r="AO416" s="17">
        <v>0.13421981186446999</v>
      </c>
      <c r="AP416" s="17">
        <v>0.16769287055307799</v>
      </c>
      <c r="AQ416" s="17">
        <v>0.18536212531274701</v>
      </c>
      <c r="AR416" s="17">
        <v>0.15960497302077001</v>
      </c>
      <c r="AS416" s="17">
        <v>0.13876113516948799</v>
      </c>
      <c r="AT416" s="17"/>
      <c r="AU416" s="17">
        <v>0.13536494532044599</v>
      </c>
      <c r="AV416" s="17">
        <v>0.170768744873669</v>
      </c>
      <c r="AW416" s="17"/>
      <c r="AX416" s="17">
        <v>0.16970158812094999</v>
      </c>
      <c r="AY416" s="17">
        <v>0.14483418403412801</v>
      </c>
      <c r="AZ416" s="17"/>
      <c r="BA416" s="17">
        <v>0.152777148878422</v>
      </c>
      <c r="BB416" s="17">
        <v>0.13163974426077699</v>
      </c>
      <c r="BC416" s="17"/>
      <c r="BD416" s="17">
        <v>9.1084680579639601E-2</v>
      </c>
      <c r="BE416" s="17"/>
      <c r="BF416" s="17">
        <v>9.2868628619559399E-2</v>
      </c>
      <c r="BG416" s="17"/>
      <c r="BH416" s="17">
        <v>0.17217805941804301</v>
      </c>
      <c r="BI416" s="17"/>
      <c r="BJ416" s="17">
        <v>0.17760022205623199</v>
      </c>
      <c r="BK416" s="17"/>
      <c r="BL416" s="17">
        <v>0.51169864562664502</v>
      </c>
      <c r="BM416" s="17">
        <v>1.47165867679852E-2</v>
      </c>
      <c r="BN416" s="17">
        <v>2.2694569706306501E-2</v>
      </c>
      <c r="BO416" s="17">
        <v>0.19525190891798999</v>
      </c>
      <c r="BP416" s="17"/>
      <c r="BQ416" s="17">
        <v>0.139234965680025</v>
      </c>
      <c r="BR416" s="17">
        <v>6.06861261242789E-2</v>
      </c>
      <c r="BS416" s="17">
        <v>0.16645341253416299</v>
      </c>
      <c r="BT416" s="17">
        <v>0.138850193955742</v>
      </c>
      <c r="BU416" s="17">
        <v>0.22372709587970199</v>
      </c>
      <c r="BV416" s="17">
        <v>0.22611225582964201</v>
      </c>
      <c r="BW416" s="17"/>
      <c r="BX416" s="17">
        <v>0.121067899923142</v>
      </c>
      <c r="BY416" s="17">
        <v>6.0308878266838298E-2</v>
      </c>
      <c r="BZ416" s="17">
        <v>0.14739081119696601</v>
      </c>
      <c r="CA416" s="17">
        <v>0.13283231561280101</v>
      </c>
      <c r="CB416" s="17">
        <v>0.29691956926075402</v>
      </c>
      <c r="CC416" s="17">
        <v>0.246901665739545</v>
      </c>
    </row>
    <row r="417" spans="2:81" x14ac:dyDescent="0.35">
      <c r="B417" t="s">
        <v>288</v>
      </c>
      <c r="C417" s="17">
        <v>0.46347945165739901</v>
      </c>
      <c r="D417" s="17">
        <v>0.50303211697703298</v>
      </c>
      <c r="E417" s="17">
        <v>0.42854966761510699</v>
      </c>
      <c r="F417" s="17"/>
      <c r="G417" s="17">
        <v>0.463205808443928</v>
      </c>
      <c r="H417" s="17">
        <v>0.410672286789941</v>
      </c>
      <c r="I417" s="17">
        <v>0.38993590564373198</v>
      </c>
      <c r="J417" s="17">
        <v>0.34281701534127901</v>
      </c>
      <c r="K417" s="17">
        <v>0.454531163895326</v>
      </c>
      <c r="L417" s="17">
        <v>0.670416190141368</v>
      </c>
      <c r="M417" s="17"/>
      <c r="N417" s="17">
        <v>0.50332874927606897</v>
      </c>
      <c r="O417" s="17">
        <v>0.36495495605936101</v>
      </c>
      <c r="P417" s="17">
        <v>0.48335948891109698</v>
      </c>
      <c r="Q417" s="17">
        <v>0.50399717649290598</v>
      </c>
      <c r="R417" s="17"/>
      <c r="S417" s="17">
        <v>0.59992831125075596</v>
      </c>
      <c r="T417" s="17">
        <v>0.419885364919863</v>
      </c>
      <c r="U417" s="17">
        <v>0.53181442443592197</v>
      </c>
      <c r="V417" s="17">
        <v>0.50360190982036002</v>
      </c>
      <c r="W417" s="17">
        <v>0.43566224150914601</v>
      </c>
      <c r="X417" s="17">
        <v>0.44933373818282402</v>
      </c>
      <c r="Y417" s="17">
        <v>0.45034443864732399</v>
      </c>
      <c r="Z417" s="17">
        <v>0.55925872892695505</v>
      </c>
      <c r="AA417" s="17">
        <v>0.47047342238002099</v>
      </c>
      <c r="AB417" s="17">
        <v>0.29526000095407401</v>
      </c>
      <c r="AC417" s="17">
        <v>0.42418915997413198</v>
      </c>
      <c r="AD417" s="17">
        <v>0.27220350656113601</v>
      </c>
      <c r="AE417" s="17"/>
      <c r="AF417" s="17">
        <v>0.50756962269385397</v>
      </c>
      <c r="AG417" s="17">
        <v>0.35172463837663598</v>
      </c>
      <c r="AH417" s="17">
        <v>0.41284876444301</v>
      </c>
      <c r="AI417" s="17">
        <v>0.27224574875868002</v>
      </c>
      <c r="AJ417" s="17"/>
      <c r="AK417" s="17">
        <v>0.23245767268390299</v>
      </c>
      <c r="AL417" s="17">
        <v>0.35676772289346298</v>
      </c>
      <c r="AM417" s="17"/>
      <c r="AN417" s="17">
        <v>0.51204937616457402</v>
      </c>
      <c r="AO417" s="17">
        <v>0.47471689718746402</v>
      </c>
      <c r="AP417" s="17">
        <v>0.43766574667457497</v>
      </c>
      <c r="AQ417" s="17">
        <v>0.41725794506661001</v>
      </c>
      <c r="AR417" s="17">
        <v>0.44396797262028997</v>
      </c>
      <c r="AS417" s="17">
        <v>0.42880161684956503</v>
      </c>
      <c r="AT417" s="17"/>
      <c r="AU417" s="17">
        <v>0.51421735217562803</v>
      </c>
      <c r="AV417" s="17">
        <v>0.39389084892278697</v>
      </c>
      <c r="AW417" s="17"/>
      <c r="AX417" s="17">
        <v>0.41639266246103901</v>
      </c>
      <c r="AY417" s="17">
        <v>0.47477891498471603</v>
      </c>
      <c r="AZ417" s="17"/>
      <c r="BA417" s="17">
        <v>0.466866210964761</v>
      </c>
      <c r="BB417" s="17">
        <v>0.45226582434533802</v>
      </c>
      <c r="BC417" s="17"/>
      <c r="BD417" s="17">
        <v>0.63074218351105804</v>
      </c>
      <c r="BE417" s="17"/>
      <c r="BF417" s="17">
        <v>0.63157017917272296</v>
      </c>
      <c r="BG417" s="17"/>
      <c r="BH417" s="17">
        <v>0.38722731337344002</v>
      </c>
      <c r="BI417" s="17"/>
      <c r="BJ417" s="17">
        <v>0.476664819424024</v>
      </c>
      <c r="BK417" s="17"/>
      <c r="BL417" s="17">
        <v>-0.36198131984311799</v>
      </c>
      <c r="BM417" s="17">
        <v>0.87622813806088296</v>
      </c>
      <c r="BN417" s="17">
        <v>0.79693964496386405</v>
      </c>
      <c r="BO417" s="17">
        <v>0.20760855364264</v>
      </c>
      <c r="BP417" s="17"/>
      <c r="BQ417" s="17">
        <v>0.47178940099781103</v>
      </c>
      <c r="BR417" s="17">
        <v>0.69543737442841402</v>
      </c>
      <c r="BS417" s="17">
        <v>0.45353303254243099</v>
      </c>
      <c r="BT417" s="17">
        <v>0.53320379748838598</v>
      </c>
      <c r="BU417" s="17">
        <v>0.20668091941668501</v>
      </c>
      <c r="BV417" s="17">
        <v>0.267291202653062</v>
      </c>
      <c r="BW417" s="17"/>
      <c r="BX417" s="17">
        <v>0.51419845955993004</v>
      </c>
      <c r="BY417" s="17">
        <v>0.71412424213307502</v>
      </c>
      <c r="BZ417" s="17">
        <v>0.499729822563099</v>
      </c>
      <c r="CA417" s="17">
        <v>0.53969599824664405</v>
      </c>
      <c r="CB417" s="17">
        <v>6.2339841591490502E-2</v>
      </c>
      <c r="CC417" s="17">
        <v>0.19278835602205099</v>
      </c>
    </row>
    <row r="418" spans="2:81" x14ac:dyDescent="0.35">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row>
    <row r="419" spans="2:81" x14ac:dyDescent="0.35">
      <c r="B419" s="6" t="s">
        <v>291</v>
      </c>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row>
    <row r="420" spans="2:81" x14ac:dyDescent="0.35">
      <c r="B420" s="24"/>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row>
    <row r="421" spans="2:81" x14ac:dyDescent="0.35">
      <c r="B421" t="s">
        <v>281</v>
      </c>
      <c r="C421" s="17">
        <v>0.202411065254577</v>
      </c>
      <c r="D421" s="17">
        <v>0.25422337893698999</v>
      </c>
      <c r="E421" s="17">
        <v>0.15283534435097901</v>
      </c>
      <c r="F421" s="17"/>
      <c r="G421" s="17">
        <v>0.27827306017607201</v>
      </c>
      <c r="H421" s="17">
        <v>0.26892369141692402</v>
      </c>
      <c r="I421" s="17">
        <v>0.19935166114661501</v>
      </c>
      <c r="J421" s="17">
        <v>0.146098937837327</v>
      </c>
      <c r="K421" s="17">
        <v>0.120201200843928</v>
      </c>
      <c r="L421" s="17">
        <v>0.20130092068175001</v>
      </c>
      <c r="M421" s="17"/>
      <c r="N421" s="17">
        <v>0.252880967221354</v>
      </c>
      <c r="O421" s="17">
        <v>0.149785335306684</v>
      </c>
      <c r="P421" s="17">
        <v>0.20150753319870801</v>
      </c>
      <c r="Q421" s="17">
        <v>0.20292499345068701</v>
      </c>
      <c r="R421" s="17"/>
      <c r="S421" s="17">
        <v>0.31655377817239999</v>
      </c>
      <c r="T421" s="17">
        <v>0.12940738244417399</v>
      </c>
      <c r="U421" s="17">
        <v>0.183427841515163</v>
      </c>
      <c r="V421" s="17">
        <v>0.19410399026115099</v>
      </c>
      <c r="W421" s="17">
        <v>0.209946372705757</v>
      </c>
      <c r="X421" s="17">
        <v>0.19694939784722901</v>
      </c>
      <c r="Y421" s="17">
        <v>0.190581800814282</v>
      </c>
      <c r="Z421" s="17">
        <v>0.25372838969370398</v>
      </c>
      <c r="AA421" s="17">
        <v>0.22592310260145501</v>
      </c>
      <c r="AB421" s="17">
        <v>0.15566799620649599</v>
      </c>
      <c r="AC421" s="17">
        <v>0.14213951247612699</v>
      </c>
      <c r="AD421" s="17">
        <v>0.17806151052639099</v>
      </c>
      <c r="AE421" s="17"/>
      <c r="AF421" s="17">
        <v>0.21217711542152901</v>
      </c>
      <c r="AG421" s="17">
        <v>0.14631725633943701</v>
      </c>
      <c r="AH421" s="17">
        <v>0.13494250720120701</v>
      </c>
      <c r="AI421" s="17">
        <v>0.15312410502288401</v>
      </c>
      <c r="AJ421" s="17"/>
      <c r="AK421" s="17">
        <v>0.22365717017579201</v>
      </c>
      <c r="AL421" s="17">
        <v>0.16168471584952701</v>
      </c>
      <c r="AM421" s="17"/>
      <c r="AN421" s="17">
        <v>0.31506094078729302</v>
      </c>
      <c r="AO421" s="17">
        <v>0.18020129270070501</v>
      </c>
      <c r="AP421" s="17">
        <v>0.155479354263588</v>
      </c>
      <c r="AQ421" s="17">
        <v>0.15591266546261501</v>
      </c>
      <c r="AR421" s="17">
        <v>0.15528075797403099</v>
      </c>
      <c r="AS421" s="17">
        <v>0.139366187386401</v>
      </c>
      <c r="AT421" s="17"/>
      <c r="AU421" s="17">
        <v>0.22619683229709001</v>
      </c>
      <c r="AV421" s="17">
        <v>0.17069077877046501</v>
      </c>
      <c r="AW421" s="17"/>
      <c r="AX421" s="17">
        <v>0.168229139779346</v>
      </c>
      <c r="AY421" s="17">
        <v>0.21061373568415001</v>
      </c>
      <c r="AZ421" s="17"/>
      <c r="BA421" s="17">
        <v>0.18826270187019301</v>
      </c>
      <c r="BB421" s="17">
        <v>0.27734871918693699</v>
      </c>
      <c r="BC421" s="17"/>
      <c r="BD421" s="17">
        <v>0.27702917449720799</v>
      </c>
      <c r="BE421" s="17"/>
      <c r="BF421" s="17">
        <v>0.27432195000946202</v>
      </c>
      <c r="BG421" s="17"/>
      <c r="BH421" s="17">
        <v>0.16721249029224899</v>
      </c>
      <c r="BI421" s="17"/>
      <c r="BJ421" s="17">
        <v>0.16012571430918901</v>
      </c>
      <c r="BK421" s="17"/>
      <c r="BL421" s="17">
        <v>1.0071196924539399E-2</v>
      </c>
      <c r="BM421" s="17">
        <v>0.47933528594592301</v>
      </c>
      <c r="BN421" s="17">
        <v>0.20120901463202501</v>
      </c>
      <c r="BO421" s="17">
        <v>4.4973166992299397E-2</v>
      </c>
      <c r="BP421" s="17"/>
      <c r="BQ421" s="17">
        <v>0.20612305244656901</v>
      </c>
      <c r="BR421" s="17">
        <v>0.29041752711858698</v>
      </c>
      <c r="BS421" s="17">
        <v>0.223977624622579</v>
      </c>
      <c r="BT421" s="17">
        <v>0.221266232062899</v>
      </c>
      <c r="BU421" s="17">
        <v>8.8071153593066706E-2</v>
      </c>
      <c r="BV421" s="17">
        <v>0.123225674370079</v>
      </c>
      <c r="BW421" s="17"/>
      <c r="BX421" s="17">
        <v>0.246014262702448</v>
      </c>
      <c r="BY421" s="17">
        <v>0.29644444234418599</v>
      </c>
      <c r="BZ421" s="17">
        <v>0.20495329202256299</v>
      </c>
      <c r="CA421" s="17">
        <v>0.21678865525375601</v>
      </c>
      <c r="CB421" s="17">
        <v>8.5868316740404793E-2</v>
      </c>
      <c r="CC421" s="17">
        <v>9.7254509266558195E-2</v>
      </c>
    </row>
    <row r="422" spans="2:81" x14ac:dyDescent="0.35">
      <c r="B422" t="s">
        <v>282</v>
      </c>
      <c r="C422" s="17">
        <v>0.40884321079188302</v>
      </c>
      <c r="D422" s="17">
        <v>0.40049034938469902</v>
      </c>
      <c r="E422" s="17">
        <v>0.41846373444399498</v>
      </c>
      <c r="F422" s="17"/>
      <c r="G422" s="17">
        <v>0.337095896612915</v>
      </c>
      <c r="H422" s="17">
        <v>0.35837374756721102</v>
      </c>
      <c r="I422" s="17">
        <v>0.40629167829448798</v>
      </c>
      <c r="J422" s="17">
        <v>0.39342790753055901</v>
      </c>
      <c r="K422" s="17">
        <v>0.47309703866740899</v>
      </c>
      <c r="L422" s="17">
        <v>0.46899106575827298</v>
      </c>
      <c r="M422" s="17"/>
      <c r="N422" s="17">
        <v>0.433343840913259</v>
      </c>
      <c r="O422" s="17">
        <v>0.41949166001916099</v>
      </c>
      <c r="P422" s="17">
        <v>0.37762755428403699</v>
      </c>
      <c r="Q422" s="17">
        <v>0.398263972141428</v>
      </c>
      <c r="R422" s="17"/>
      <c r="S422" s="17">
        <v>0.38736759612046501</v>
      </c>
      <c r="T422" s="17">
        <v>0.44389413757576801</v>
      </c>
      <c r="U422" s="17">
        <v>0.40860103506433598</v>
      </c>
      <c r="V422" s="17">
        <v>0.42873396920555401</v>
      </c>
      <c r="W422" s="17">
        <v>0.40576557567109101</v>
      </c>
      <c r="X422" s="17">
        <v>0.40679081595348299</v>
      </c>
      <c r="Y422" s="17">
        <v>0.40155415274680101</v>
      </c>
      <c r="Z422" s="17">
        <v>0.386685860354956</v>
      </c>
      <c r="AA422" s="17">
        <v>0.38775017068687501</v>
      </c>
      <c r="AB422" s="17">
        <v>0.41607656186283698</v>
      </c>
      <c r="AC422" s="17">
        <v>0.45120561860441399</v>
      </c>
      <c r="AD422" s="17">
        <v>0.34550289557460301</v>
      </c>
      <c r="AE422" s="17"/>
      <c r="AF422" s="17">
        <v>0.40024367447498599</v>
      </c>
      <c r="AG422" s="17">
        <v>0.441330562998271</v>
      </c>
      <c r="AH422" s="17">
        <v>0.44001218025469002</v>
      </c>
      <c r="AI422" s="17">
        <v>0.381595976460127</v>
      </c>
      <c r="AJ422" s="17"/>
      <c r="AK422" s="17">
        <v>0.45498235425942202</v>
      </c>
      <c r="AL422" s="17">
        <v>0.43878414849786901</v>
      </c>
      <c r="AM422" s="17"/>
      <c r="AN422" s="17">
        <v>0.35718448091834298</v>
      </c>
      <c r="AO422" s="17">
        <v>0.42430527851580901</v>
      </c>
      <c r="AP422" s="17">
        <v>0.425260228118165</v>
      </c>
      <c r="AQ422" s="17">
        <v>0.41533466718645101</v>
      </c>
      <c r="AR422" s="17">
        <v>0.443496963587585</v>
      </c>
      <c r="AS422" s="17">
        <v>0.44536367551782402</v>
      </c>
      <c r="AT422" s="17"/>
      <c r="AU422" s="17">
        <v>0.41541406087848798</v>
      </c>
      <c r="AV422" s="17">
        <v>0.39973016644189402</v>
      </c>
      <c r="AW422" s="17"/>
      <c r="AX422" s="17">
        <v>0.37299518159644202</v>
      </c>
      <c r="AY422" s="17">
        <v>0.417445697777379</v>
      </c>
      <c r="AZ422" s="17"/>
      <c r="BA422" s="17">
        <v>0.409748909669508</v>
      </c>
      <c r="BB422" s="17">
        <v>0.40657031500586199</v>
      </c>
      <c r="BC422" s="17"/>
      <c r="BD422" s="17">
        <v>0.431853178011744</v>
      </c>
      <c r="BE422" s="17"/>
      <c r="BF422" s="17">
        <v>0.42524237633074402</v>
      </c>
      <c r="BG422" s="17"/>
      <c r="BH422" s="17">
        <v>0.42874773713629499</v>
      </c>
      <c r="BI422" s="17"/>
      <c r="BJ422" s="17">
        <v>0.43214457665497802</v>
      </c>
      <c r="BK422" s="17"/>
      <c r="BL422" s="17">
        <v>0.112854650505054</v>
      </c>
      <c r="BM422" s="17">
        <v>0.440543363778931</v>
      </c>
      <c r="BN422" s="17">
        <v>0.56541998720672904</v>
      </c>
      <c r="BO422" s="17">
        <v>0.39457674852105201</v>
      </c>
      <c r="BP422" s="17"/>
      <c r="BQ422" s="17">
        <v>0.43359282104578101</v>
      </c>
      <c r="BR422" s="17">
        <v>0.46258937640634601</v>
      </c>
      <c r="BS422" s="17">
        <v>0.34901460437360099</v>
      </c>
      <c r="BT422" s="17">
        <v>0.45146797036686598</v>
      </c>
      <c r="BU422" s="17">
        <v>0.30476653709097801</v>
      </c>
      <c r="BV422" s="17">
        <v>0.365859224965632</v>
      </c>
      <c r="BW422" s="17"/>
      <c r="BX422" s="17">
        <v>0.435673693197487</v>
      </c>
      <c r="BY422" s="17">
        <v>0.47531957652271301</v>
      </c>
      <c r="BZ422" s="17">
        <v>0.39120260748891</v>
      </c>
      <c r="CA422" s="17">
        <v>0.44461211321516703</v>
      </c>
      <c r="CB422" s="17">
        <v>0.27938606184519699</v>
      </c>
      <c r="CC422" s="17">
        <v>0.31670203159577798</v>
      </c>
    </row>
    <row r="423" spans="2:81" x14ac:dyDescent="0.35">
      <c r="B423" t="s">
        <v>283</v>
      </c>
      <c r="C423" s="17">
        <v>0.244922116908454</v>
      </c>
      <c r="D423" s="17">
        <v>0.21624929900465401</v>
      </c>
      <c r="E423" s="17">
        <v>0.27269418306096599</v>
      </c>
      <c r="F423" s="17"/>
      <c r="G423" s="17">
        <v>0.20306411995131099</v>
      </c>
      <c r="H423" s="17">
        <v>0.21385951666963299</v>
      </c>
      <c r="I423" s="17">
        <v>0.25597990480063099</v>
      </c>
      <c r="J423" s="17">
        <v>0.30154710609012902</v>
      </c>
      <c r="K423" s="17">
        <v>0.26554066921882202</v>
      </c>
      <c r="L423" s="17">
        <v>0.229180536520391</v>
      </c>
      <c r="M423" s="17"/>
      <c r="N423" s="17">
        <v>0.206954091695257</v>
      </c>
      <c r="O423" s="17">
        <v>0.27026317300353597</v>
      </c>
      <c r="P423" s="17">
        <v>0.26027630804677898</v>
      </c>
      <c r="Q423" s="17">
        <v>0.24480585994394199</v>
      </c>
      <c r="R423" s="17"/>
      <c r="S423" s="17">
        <v>0.17880995341165001</v>
      </c>
      <c r="T423" s="17">
        <v>0.26533387860867302</v>
      </c>
      <c r="U423" s="17">
        <v>0.259605390623665</v>
      </c>
      <c r="V423" s="17">
        <v>0.24455643688464501</v>
      </c>
      <c r="W423" s="17">
        <v>0.26466258912709101</v>
      </c>
      <c r="X423" s="17">
        <v>0.24172069275916599</v>
      </c>
      <c r="Y423" s="17">
        <v>0.247924030118196</v>
      </c>
      <c r="Z423" s="17">
        <v>0.228806848007203</v>
      </c>
      <c r="AA423" s="17">
        <v>0.25225908940129399</v>
      </c>
      <c r="AB423" s="17">
        <v>0.26085712682317402</v>
      </c>
      <c r="AC423" s="17">
        <v>0.244264345862126</v>
      </c>
      <c r="AD423" s="17">
        <v>0.330329258957198</v>
      </c>
      <c r="AE423" s="17"/>
      <c r="AF423" s="17">
        <v>0.243903266684874</v>
      </c>
      <c r="AG423" s="17">
        <v>0.27020813464750298</v>
      </c>
      <c r="AH423" s="17">
        <v>0.26260983092775197</v>
      </c>
      <c r="AI423" s="17">
        <v>0.32020809926463201</v>
      </c>
      <c r="AJ423" s="17"/>
      <c r="AK423" s="17">
        <v>0.18615633459391001</v>
      </c>
      <c r="AL423" s="17">
        <v>0.247417932775886</v>
      </c>
      <c r="AM423" s="17"/>
      <c r="AN423" s="17">
        <v>0.19138961824755399</v>
      </c>
      <c r="AO423" s="17">
        <v>0.25696940677560098</v>
      </c>
      <c r="AP423" s="17">
        <v>0.25251510310293401</v>
      </c>
      <c r="AQ423" s="17">
        <v>0.27722764279094397</v>
      </c>
      <c r="AR423" s="17">
        <v>0.264482009946924</v>
      </c>
      <c r="AS423" s="17">
        <v>0.274600796947917</v>
      </c>
      <c r="AT423" s="17"/>
      <c r="AU423" s="17">
        <v>0.23495262704657499</v>
      </c>
      <c r="AV423" s="17">
        <v>0.25970663869339999</v>
      </c>
      <c r="AW423" s="17"/>
      <c r="AX423" s="17">
        <v>0.26589592340146301</v>
      </c>
      <c r="AY423" s="17">
        <v>0.23988901184126099</v>
      </c>
      <c r="AZ423" s="17"/>
      <c r="BA423" s="17">
        <v>0.25451599749998499</v>
      </c>
      <c r="BB423" s="17">
        <v>0.1975207515089</v>
      </c>
      <c r="BC423" s="17"/>
      <c r="BD423" s="17">
        <v>0.196884003040183</v>
      </c>
      <c r="BE423" s="17"/>
      <c r="BF423" s="17">
        <v>0.196404300180858</v>
      </c>
      <c r="BG423" s="17"/>
      <c r="BH423" s="17">
        <v>0.265234134949552</v>
      </c>
      <c r="BI423" s="17"/>
      <c r="BJ423" s="17">
        <v>0.27773512040659198</v>
      </c>
      <c r="BK423" s="17"/>
      <c r="BL423" s="17">
        <v>0.35447899237422897</v>
      </c>
      <c r="BM423" s="17">
        <v>6.5104666014919599E-2</v>
      </c>
      <c r="BN423" s="17">
        <v>0.191906872950737</v>
      </c>
      <c r="BO423" s="17">
        <v>0.41348630836403599</v>
      </c>
      <c r="BP423" s="17"/>
      <c r="BQ423" s="17">
        <v>0.248229866114306</v>
      </c>
      <c r="BR423" s="17">
        <v>0.174641340556842</v>
      </c>
      <c r="BS423" s="17">
        <v>0.23863703662684399</v>
      </c>
      <c r="BT423" s="17">
        <v>0.21165750607497699</v>
      </c>
      <c r="BU423" s="17">
        <v>0.30338511629242498</v>
      </c>
      <c r="BV423" s="17">
        <v>0.29979982780546599</v>
      </c>
      <c r="BW423" s="17"/>
      <c r="BX423" s="17">
        <v>0.22780876923246501</v>
      </c>
      <c r="BY423" s="17">
        <v>0.17369179917347699</v>
      </c>
      <c r="BZ423" s="17">
        <v>0.228200951111109</v>
      </c>
      <c r="CA423" s="17">
        <v>0.22121177591779501</v>
      </c>
      <c r="CB423" s="17">
        <v>0.30823880543018201</v>
      </c>
      <c r="CC423" s="17">
        <v>0.32903067707629202</v>
      </c>
    </row>
    <row r="424" spans="2:81" x14ac:dyDescent="0.35">
      <c r="B424" t="s">
        <v>284</v>
      </c>
      <c r="C424" s="17">
        <v>8.5623688653196695E-2</v>
      </c>
      <c r="D424" s="17">
        <v>7.9295837071429495E-2</v>
      </c>
      <c r="E424" s="17">
        <v>9.0292359851654805E-2</v>
      </c>
      <c r="F424" s="17"/>
      <c r="G424" s="17">
        <v>0.116801368770199</v>
      </c>
      <c r="H424" s="17">
        <v>8.5175163660039299E-2</v>
      </c>
      <c r="I424" s="17">
        <v>9.0174735274822296E-2</v>
      </c>
      <c r="J424" s="17">
        <v>8.6897932795505298E-2</v>
      </c>
      <c r="K424" s="17">
        <v>8.0728756105746993E-2</v>
      </c>
      <c r="L424" s="17">
        <v>6.3848490472303607E-2</v>
      </c>
      <c r="M424" s="17"/>
      <c r="N424" s="17">
        <v>6.7574929974752396E-2</v>
      </c>
      <c r="O424" s="17">
        <v>9.7558952363172705E-2</v>
      </c>
      <c r="P424" s="17">
        <v>9.4587494273478998E-2</v>
      </c>
      <c r="Q424" s="17">
        <v>8.6172086108273205E-2</v>
      </c>
      <c r="R424" s="17"/>
      <c r="S424" s="17">
        <v>7.6453663587442905E-2</v>
      </c>
      <c r="T424" s="17">
        <v>0.10654444227898099</v>
      </c>
      <c r="U424" s="17">
        <v>8.2816580972686599E-2</v>
      </c>
      <c r="V424" s="17">
        <v>6.8508103709011003E-2</v>
      </c>
      <c r="W424" s="17">
        <v>6.1480745449811698E-2</v>
      </c>
      <c r="X424" s="17">
        <v>9.0812494860247894E-2</v>
      </c>
      <c r="Y424" s="17">
        <v>9.9789755335569594E-2</v>
      </c>
      <c r="Z424" s="17">
        <v>6.1952304596207201E-2</v>
      </c>
      <c r="AA424" s="17">
        <v>8.5183410601749596E-2</v>
      </c>
      <c r="AB424" s="17">
        <v>0.103672735767692</v>
      </c>
      <c r="AC424" s="17">
        <v>9.9223654706969394E-2</v>
      </c>
      <c r="AD424" s="17">
        <v>5.5948335307809502E-2</v>
      </c>
      <c r="AE424" s="17"/>
      <c r="AF424" s="17">
        <v>8.64888126037993E-2</v>
      </c>
      <c r="AG424" s="17">
        <v>9.0543662785514303E-2</v>
      </c>
      <c r="AH424" s="17">
        <v>8.5220201489988004E-2</v>
      </c>
      <c r="AI424" s="17">
        <v>6.4440537949301505E-2</v>
      </c>
      <c r="AJ424" s="17"/>
      <c r="AK424" s="17">
        <v>7.9891748905016394E-2</v>
      </c>
      <c r="AL424" s="17">
        <v>8.43578085204469E-2</v>
      </c>
      <c r="AM424" s="17"/>
      <c r="AN424" s="17">
        <v>7.8150251063838397E-2</v>
      </c>
      <c r="AO424" s="17">
        <v>8.6829451237521699E-2</v>
      </c>
      <c r="AP424" s="17">
        <v>9.6206585178704701E-2</v>
      </c>
      <c r="AQ424" s="17">
        <v>8.8215871637961601E-2</v>
      </c>
      <c r="AR424" s="17">
        <v>8.1184721617879194E-2</v>
      </c>
      <c r="AS424" s="17">
        <v>9.1412420252446294E-2</v>
      </c>
      <c r="AT424" s="17"/>
      <c r="AU424" s="17">
        <v>7.3744854884626496E-2</v>
      </c>
      <c r="AV424" s="17">
        <v>0.10169204371578</v>
      </c>
      <c r="AW424" s="17"/>
      <c r="AX424" s="17">
        <v>9.2775331466362604E-2</v>
      </c>
      <c r="AY424" s="17">
        <v>8.3907501861176306E-2</v>
      </c>
      <c r="AZ424" s="17"/>
      <c r="BA424" s="17">
        <v>8.8427529273429006E-2</v>
      </c>
      <c r="BB424" s="17">
        <v>7.0377005192992101E-2</v>
      </c>
      <c r="BC424" s="17"/>
      <c r="BD424" s="17">
        <v>5.9085673884341702E-2</v>
      </c>
      <c r="BE424" s="17"/>
      <c r="BF424" s="17">
        <v>6.5428676145886294E-2</v>
      </c>
      <c r="BG424" s="17"/>
      <c r="BH424" s="17">
        <v>8.2365893075827007E-2</v>
      </c>
      <c r="BI424" s="17"/>
      <c r="BJ424" s="17">
        <v>8.8302258050490301E-2</v>
      </c>
      <c r="BK424" s="17"/>
      <c r="BL424" s="17">
        <v>0.273346838318487</v>
      </c>
      <c r="BM424" s="17">
        <v>1.20415705242224E-2</v>
      </c>
      <c r="BN424" s="17">
        <v>3.0190767312574699E-2</v>
      </c>
      <c r="BO424" s="17">
        <v>0.101918078319954</v>
      </c>
      <c r="BP424" s="17"/>
      <c r="BQ424" s="17">
        <v>7.6851756807022303E-2</v>
      </c>
      <c r="BR424" s="17">
        <v>4.4983781463166797E-2</v>
      </c>
      <c r="BS424" s="17">
        <v>9.9622069396405499E-2</v>
      </c>
      <c r="BT424" s="17">
        <v>6.8880500317386295E-2</v>
      </c>
      <c r="BU424" s="17">
        <v>0.163458321542164</v>
      </c>
      <c r="BV424" s="17">
        <v>0.11877851916434901</v>
      </c>
      <c r="BW424" s="17"/>
      <c r="BX424" s="17">
        <v>6.7962853156048997E-2</v>
      </c>
      <c r="BY424" s="17">
        <v>3.5199900772848298E-2</v>
      </c>
      <c r="BZ424" s="17">
        <v>0.103334942230686</v>
      </c>
      <c r="CA424" s="17">
        <v>7.7983447561203095E-2</v>
      </c>
      <c r="CB424" s="17">
        <v>0.187057040238646</v>
      </c>
      <c r="CC424" s="17">
        <v>0.12688832154983301</v>
      </c>
    </row>
    <row r="425" spans="2:81" x14ac:dyDescent="0.35">
      <c r="B425" t="s">
        <v>285</v>
      </c>
      <c r="C425" s="17">
        <v>4.4203357367194898E-2</v>
      </c>
      <c r="D425" s="17">
        <v>4.05237204208845E-2</v>
      </c>
      <c r="E425" s="17">
        <v>4.6983206376031698E-2</v>
      </c>
      <c r="F425" s="17"/>
      <c r="G425" s="17">
        <v>4.9739586572514601E-2</v>
      </c>
      <c r="H425" s="17">
        <v>5.7882548434579802E-2</v>
      </c>
      <c r="I425" s="17">
        <v>3.7537327897833803E-2</v>
      </c>
      <c r="J425" s="17">
        <v>5.3652707470059999E-2</v>
      </c>
      <c r="K425" s="17">
        <v>4.5737236814772202E-2</v>
      </c>
      <c r="L425" s="17">
        <v>2.6130413761122899E-2</v>
      </c>
      <c r="M425" s="17"/>
      <c r="N425" s="17">
        <v>2.6191329267664001E-2</v>
      </c>
      <c r="O425" s="17">
        <v>4.9528364621553897E-2</v>
      </c>
      <c r="P425" s="17">
        <v>5.28949064304466E-2</v>
      </c>
      <c r="Q425" s="17">
        <v>5.1162180540772297E-2</v>
      </c>
      <c r="R425" s="17"/>
      <c r="S425" s="17">
        <v>3.0294240644736702E-2</v>
      </c>
      <c r="T425" s="17">
        <v>4.7738113017296302E-2</v>
      </c>
      <c r="U425" s="17">
        <v>5.5039916296119297E-2</v>
      </c>
      <c r="V425" s="17">
        <v>4.2623100726598202E-2</v>
      </c>
      <c r="W425" s="17">
        <v>4.4297919319962499E-2</v>
      </c>
      <c r="X425" s="17">
        <v>5.20600350567378E-2</v>
      </c>
      <c r="Y425" s="17">
        <v>3.9009686538965901E-2</v>
      </c>
      <c r="Z425" s="17">
        <v>5.6248458093351002E-2</v>
      </c>
      <c r="AA425" s="17">
        <v>3.3286948316565E-2</v>
      </c>
      <c r="AB425" s="17">
        <v>5.0632833015959E-2</v>
      </c>
      <c r="AC425" s="17">
        <v>4.8772312398537299E-2</v>
      </c>
      <c r="AD425" s="17">
        <v>5.67553019072672E-2</v>
      </c>
      <c r="AE425" s="17"/>
      <c r="AF425" s="17">
        <v>4.5726224354418102E-2</v>
      </c>
      <c r="AG425" s="17">
        <v>3.9833196447892003E-2</v>
      </c>
      <c r="AH425" s="17">
        <v>5.44212723372164E-2</v>
      </c>
      <c r="AI425" s="17">
        <v>5.7449462524565197E-2</v>
      </c>
      <c r="AJ425" s="17"/>
      <c r="AK425" s="17">
        <v>2.1340115345637699E-2</v>
      </c>
      <c r="AL425" s="17">
        <v>3.6715420930404398E-2</v>
      </c>
      <c r="AM425" s="17"/>
      <c r="AN425" s="17">
        <v>4.2705776190590301E-2</v>
      </c>
      <c r="AO425" s="17">
        <v>4.0050325896815397E-2</v>
      </c>
      <c r="AP425" s="17">
        <v>4.6574306945824297E-2</v>
      </c>
      <c r="AQ425" s="17">
        <v>5.0421411300480702E-2</v>
      </c>
      <c r="AR425" s="17">
        <v>4.6783984219421502E-2</v>
      </c>
      <c r="AS425" s="17">
        <v>3.9927296941481998E-2</v>
      </c>
      <c r="AT425" s="17"/>
      <c r="AU425" s="17">
        <v>3.6425566464765198E-2</v>
      </c>
      <c r="AV425" s="17">
        <v>5.4782934176937699E-2</v>
      </c>
      <c r="AW425" s="17"/>
      <c r="AX425" s="17">
        <v>8.1665363262361901E-2</v>
      </c>
      <c r="AY425" s="17">
        <v>3.5213562798383502E-2</v>
      </c>
      <c r="AZ425" s="17"/>
      <c r="BA425" s="17">
        <v>4.7787962887059603E-2</v>
      </c>
      <c r="BB425" s="17">
        <v>2.2822900709149201E-2</v>
      </c>
      <c r="BC425" s="17"/>
      <c r="BD425" s="17">
        <v>2.5887364121215201E-2</v>
      </c>
      <c r="BE425" s="17"/>
      <c r="BF425" s="17">
        <v>2.9296780423210999E-2</v>
      </c>
      <c r="BG425" s="17"/>
      <c r="BH425" s="17">
        <v>4.95813479954514E-2</v>
      </c>
      <c r="BI425" s="17"/>
      <c r="BJ425" s="17">
        <v>3.47841735620774E-2</v>
      </c>
      <c r="BK425" s="17"/>
      <c r="BL425" s="17">
        <v>0.21370017478560999</v>
      </c>
      <c r="BM425" s="17">
        <v>1.0912583455235699E-3</v>
      </c>
      <c r="BN425" s="17">
        <v>5.3791968509501803E-3</v>
      </c>
      <c r="BO425" s="17">
        <v>2.3667009137051599E-2</v>
      </c>
      <c r="BP425" s="17"/>
      <c r="BQ425" s="17">
        <v>2.7678016745969699E-2</v>
      </c>
      <c r="BR425" s="17">
        <v>2.06836308389356E-2</v>
      </c>
      <c r="BS425" s="17">
        <v>7.7794167561136301E-2</v>
      </c>
      <c r="BT425" s="17">
        <v>3.8258765157372303E-2</v>
      </c>
      <c r="BU425" s="17">
        <v>0.11362383545032</v>
      </c>
      <c r="BV425" s="17">
        <v>6.1209434248261703E-2</v>
      </c>
      <c r="BW425" s="17"/>
      <c r="BX425" s="17">
        <v>1.7164753300445298E-2</v>
      </c>
      <c r="BY425" s="17">
        <v>1.3363684099311501E-2</v>
      </c>
      <c r="BZ425" s="17">
        <v>6.4685624839673994E-2</v>
      </c>
      <c r="CA425" s="17">
        <v>2.9548697065458301E-2</v>
      </c>
      <c r="CB425" s="17">
        <v>0.119245756352074</v>
      </c>
      <c r="CC425" s="17">
        <v>9.9390150860922802E-2</v>
      </c>
    </row>
    <row r="426" spans="2:81" x14ac:dyDescent="0.35">
      <c r="B426" t="s">
        <v>171</v>
      </c>
      <c r="C426" s="17">
        <v>1.39965610246946E-2</v>
      </c>
      <c r="D426" s="17">
        <v>9.2174151813424893E-3</v>
      </c>
      <c r="E426" s="17">
        <v>1.87311719163747E-2</v>
      </c>
      <c r="F426" s="17"/>
      <c r="G426" s="17">
        <v>1.5025967916988601E-2</v>
      </c>
      <c r="H426" s="17">
        <v>1.57853322516135E-2</v>
      </c>
      <c r="I426" s="17">
        <v>1.0664692585609301E-2</v>
      </c>
      <c r="J426" s="17">
        <v>1.8375408276420101E-2</v>
      </c>
      <c r="K426" s="17">
        <v>1.4695098349321201E-2</v>
      </c>
      <c r="L426" s="17">
        <v>1.0548572806159199E-2</v>
      </c>
      <c r="M426" s="17"/>
      <c r="N426" s="17">
        <v>1.3054840927713401E-2</v>
      </c>
      <c r="O426" s="17">
        <v>1.3372514685892E-2</v>
      </c>
      <c r="P426" s="17">
        <v>1.31062037665507E-2</v>
      </c>
      <c r="Q426" s="17">
        <v>1.66709078148971E-2</v>
      </c>
      <c r="R426" s="17"/>
      <c r="S426" s="17">
        <v>1.0520768063305701E-2</v>
      </c>
      <c r="T426" s="17">
        <v>7.0820460751080698E-3</v>
      </c>
      <c r="U426" s="17">
        <v>1.0509235528029501E-2</v>
      </c>
      <c r="V426" s="17">
        <v>2.1474399213040899E-2</v>
      </c>
      <c r="W426" s="17">
        <v>1.38467977262867E-2</v>
      </c>
      <c r="X426" s="17">
        <v>1.16665635231367E-2</v>
      </c>
      <c r="Y426" s="17">
        <v>2.1140574446186201E-2</v>
      </c>
      <c r="Z426" s="17">
        <v>1.2578139254579601E-2</v>
      </c>
      <c r="AA426" s="17">
        <v>1.5597278392060101E-2</v>
      </c>
      <c r="AB426" s="17">
        <v>1.30927463238422E-2</v>
      </c>
      <c r="AC426" s="17">
        <v>1.4394555951826E-2</v>
      </c>
      <c r="AD426" s="17">
        <v>3.3402697726731101E-2</v>
      </c>
      <c r="AE426" s="17"/>
      <c r="AF426" s="17">
        <v>1.14609064603933E-2</v>
      </c>
      <c r="AG426" s="17">
        <v>1.17671867813824E-2</v>
      </c>
      <c r="AH426" s="17">
        <v>2.27940077891465E-2</v>
      </c>
      <c r="AI426" s="17">
        <v>2.3181818778490602E-2</v>
      </c>
      <c r="AJ426" s="17"/>
      <c r="AK426" s="17">
        <v>3.3972276720221399E-2</v>
      </c>
      <c r="AL426" s="17">
        <v>3.1039973425866101E-2</v>
      </c>
      <c r="AM426" s="17"/>
      <c r="AN426" s="17">
        <v>1.55089327923821E-2</v>
      </c>
      <c r="AO426" s="17">
        <v>1.1644244873548201E-2</v>
      </c>
      <c r="AP426" s="17">
        <v>2.39644223907837E-2</v>
      </c>
      <c r="AQ426" s="17">
        <v>1.2887741621548E-2</v>
      </c>
      <c r="AR426" s="17">
        <v>8.7715626541591402E-3</v>
      </c>
      <c r="AS426" s="17">
        <v>9.3296229539295596E-3</v>
      </c>
      <c r="AT426" s="17"/>
      <c r="AU426" s="17">
        <v>1.3266058428454601E-2</v>
      </c>
      <c r="AV426" s="17">
        <v>1.33974382015228E-2</v>
      </c>
      <c r="AW426" s="17"/>
      <c r="AX426" s="17">
        <v>1.8439060494024301E-2</v>
      </c>
      <c r="AY426" s="17">
        <v>1.2930490037650099E-2</v>
      </c>
      <c r="AZ426" s="17"/>
      <c r="BA426" s="17">
        <v>1.1256898799824999E-2</v>
      </c>
      <c r="BB426" s="17">
        <v>2.53603083961608E-2</v>
      </c>
      <c r="BC426" s="17"/>
      <c r="BD426" s="17">
        <v>9.2606064453083694E-3</v>
      </c>
      <c r="BE426" s="17"/>
      <c r="BF426" s="17">
        <v>9.3059169098381397E-3</v>
      </c>
      <c r="BG426" s="17"/>
      <c r="BH426" s="17">
        <v>6.85839655062592E-3</v>
      </c>
      <c r="BI426" s="17"/>
      <c r="BJ426" s="17">
        <v>6.9081570166732702E-3</v>
      </c>
      <c r="BK426" s="17"/>
      <c r="BL426" s="17">
        <v>3.5548147092080797E-2</v>
      </c>
      <c r="BM426" s="17">
        <v>1.88385539048075E-3</v>
      </c>
      <c r="BN426" s="17">
        <v>5.8941610469843697E-3</v>
      </c>
      <c r="BO426" s="17">
        <v>2.13786886656075E-2</v>
      </c>
      <c r="BP426" s="17"/>
      <c r="BQ426" s="17">
        <v>7.5244868403532101E-3</v>
      </c>
      <c r="BR426" s="17">
        <v>6.6843436161225902E-3</v>
      </c>
      <c r="BS426" s="17">
        <v>1.09544974194339E-2</v>
      </c>
      <c r="BT426" s="17">
        <v>8.4690260204991503E-3</v>
      </c>
      <c r="BU426" s="17">
        <v>2.6695036031047101E-2</v>
      </c>
      <c r="BV426" s="17">
        <v>3.1127319446212099E-2</v>
      </c>
      <c r="BW426" s="17"/>
      <c r="BX426" s="17">
        <v>5.37566841110602E-3</v>
      </c>
      <c r="BY426" s="17">
        <v>5.9805970874639899E-3</v>
      </c>
      <c r="BZ426" s="17">
        <v>7.6225823070587796E-3</v>
      </c>
      <c r="CA426" s="17">
        <v>9.8553109866206905E-3</v>
      </c>
      <c r="CB426" s="17">
        <v>2.0204019393496801E-2</v>
      </c>
      <c r="CC426" s="17">
        <v>3.0734309650615198E-2</v>
      </c>
    </row>
    <row r="427" spans="2:81" x14ac:dyDescent="0.35">
      <c r="B427" t="s">
        <v>286</v>
      </c>
      <c r="C427" s="17">
        <v>0.61125427604645999</v>
      </c>
      <c r="D427" s="17">
        <v>0.65471372832168895</v>
      </c>
      <c r="E427" s="17">
        <v>0.57129907879497299</v>
      </c>
      <c r="F427" s="17"/>
      <c r="G427" s="17">
        <v>0.61536895678898695</v>
      </c>
      <c r="H427" s="17">
        <v>0.62729743898413504</v>
      </c>
      <c r="I427" s="17">
        <v>0.60564333944110305</v>
      </c>
      <c r="J427" s="17">
        <v>0.53952684536788598</v>
      </c>
      <c r="K427" s="17">
        <v>0.59329823951133698</v>
      </c>
      <c r="L427" s="17">
        <v>0.67029198644002297</v>
      </c>
      <c r="M427" s="17"/>
      <c r="N427" s="17">
        <v>0.68622480813461395</v>
      </c>
      <c r="O427" s="17">
        <v>0.56927699532584497</v>
      </c>
      <c r="P427" s="17">
        <v>0.579135087482744</v>
      </c>
      <c r="Q427" s="17">
        <v>0.60118896559211499</v>
      </c>
      <c r="R427" s="17"/>
      <c r="S427" s="17">
        <v>0.70392137429286505</v>
      </c>
      <c r="T427" s="17">
        <v>0.57330152001994195</v>
      </c>
      <c r="U427" s="17">
        <v>0.59202887657949899</v>
      </c>
      <c r="V427" s="17">
        <v>0.62283795946670495</v>
      </c>
      <c r="W427" s="17">
        <v>0.61571194837684895</v>
      </c>
      <c r="X427" s="17">
        <v>0.60374021380071197</v>
      </c>
      <c r="Y427" s="17">
        <v>0.59213595356108295</v>
      </c>
      <c r="Z427" s="17">
        <v>0.64041425004866004</v>
      </c>
      <c r="AA427" s="17">
        <v>0.61367327328833099</v>
      </c>
      <c r="AB427" s="17">
        <v>0.571744558069333</v>
      </c>
      <c r="AC427" s="17">
        <v>0.59334513108054099</v>
      </c>
      <c r="AD427" s="17">
        <v>0.52356440610099397</v>
      </c>
      <c r="AE427" s="17"/>
      <c r="AF427" s="17">
        <v>0.61242078989651605</v>
      </c>
      <c r="AG427" s="17">
        <v>0.58764781933770804</v>
      </c>
      <c r="AH427" s="17">
        <v>0.57495468745589695</v>
      </c>
      <c r="AI427" s="17">
        <v>0.53472008148301098</v>
      </c>
      <c r="AJ427" s="17"/>
      <c r="AK427" s="17">
        <v>0.67863952443521502</v>
      </c>
      <c r="AL427" s="17">
        <v>0.60046886434739599</v>
      </c>
      <c r="AM427" s="17"/>
      <c r="AN427" s="17">
        <v>0.67224542170563495</v>
      </c>
      <c r="AO427" s="17">
        <v>0.60450657121651397</v>
      </c>
      <c r="AP427" s="17">
        <v>0.58073958238175305</v>
      </c>
      <c r="AQ427" s="17">
        <v>0.57124733264906602</v>
      </c>
      <c r="AR427" s="17">
        <v>0.59877772156161602</v>
      </c>
      <c r="AS427" s="17">
        <v>0.58472986290422502</v>
      </c>
      <c r="AT427" s="17"/>
      <c r="AU427" s="17">
        <v>0.64161089317557896</v>
      </c>
      <c r="AV427" s="17">
        <v>0.57042094521235898</v>
      </c>
      <c r="AW427" s="17"/>
      <c r="AX427" s="17">
        <v>0.54122432137578802</v>
      </c>
      <c r="AY427" s="17">
        <v>0.62805943346152904</v>
      </c>
      <c r="AZ427" s="17"/>
      <c r="BA427" s="17">
        <v>0.59801161153970195</v>
      </c>
      <c r="BB427" s="17">
        <v>0.68391903419279798</v>
      </c>
      <c r="BC427" s="17"/>
      <c r="BD427" s="17">
        <v>0.70888235250895204</v>
      </c>
      <c r="BE427" s="17"/>
      <c r="BF427" s="17">
        <v>0.69956432634020604</v>
      </c>
      <c r="BG427" s="17"/>
      <c r="BH427" s="17">
        <v>0.59596022742854404</v>
      </c>
      <c r="BI427" s="17"/>
      <c r="BJ427" s="17">
        <v>0.59227029096416695</v>
      </c>
      <c r="BK427" s="17"/>
      <c r="BL427" s="17">
        <v>0.122925847429593</v>
      </c>
      <c r="BM427" s="17">
        <v>0.919878649724854</v>
      </c>
      <c r="BN427" s="17">
        <v>0.76662900183875404</v>
      </c>
      <c r="BO427" s="17">
        <v>0.43954991551335099</v>
      </c>
      <c r="BP427" s="17"/>
      <c r="BQ427" s="17">
        <v>0.63971587349234904</v>
      </c>
      <c r="BR427" s="17">
        <v>0.75300690352493305</v>
      </c>
      <c r="BS427" s="17">
        <v>0.57299222899617996</v>
      </c>
      <c r="BT427" s="17">
        <v>0.672734202429765</v>
      </c>
      <c r="BU427" s="17">
        <v>0.392837690684045</v>
      </c>
      <c r="BV427" s="17">
        <v>0.48908489933571198</v>
      </c>
      <c r="BW427" s="17"/>
      <c r="BX427" s="17">
        <v>0.68168795589993503</v>
      </c>
      <c r="BY427" s="17">
        <v>0.77176401886689905</v>
      </c>
      <c r="BZ427" s="17">
        <v>0.59615589951147197</v>
      </c>
      <c r="CA427" s="17">
        <v>0.66140076846892304</v>
      </c>
      <c r="CB427" s="17">
        <v>0.365254378585602</v>
      </c>
      <c r="CC427" s="17">
        <v>0.41395654086233702</v>
      </c>
    </row>
    <row r="428" spans="2:81" x14ac:dyDescent="0.35">
      <c r="B428" t="s">
        <v>287</v>
      </c>
      <c r="C428" s="17">
        <v>0.129827046020392</v>
      </c>
      <c r="D428" s="17">
        <v>0.119819557492314</v>
      </c>
      <c r="E428" s="17">
        <v>0.137275566227686</v>
      </c>
      <c r="F428" s="17"/>
      <c r="G428" s="17">
        <v>0.16654095534271399</v>
      </c>
      <c r="H428" s="17">
        <v>0.14305771209461901</v>
      </c>
      <c r="I428" s="17">
        <v>0.12771206317265599</v>
      </c>
      <c r="J428" s="17">
        <v>0.14055064026556499</v>
      </c>
      <c r="K428" s="17">
        <v>0.12646599292051899</v>
      </c>
      <c r="L428" s="17">
        <v>8.9978904233426596E-2</v>
      </c>
      <c r="M428" s="17"/>
      <c r="N428" s="17">
        <v>9.3766259242416397E-2</v>
      </c>
      <c r="O428" s="17">
        <v>0.14708731698472699</v>
      </c>
      <c r="P428" s="17">
        <v>0.14748240070392599</v>
      </c>
      <c r="Q428" s="17">
        <v>0.13733426664904599</v>
      </c>
      <c r="R428" s="17"/>
      <c r="S428" s="17">
        <v>0.10674790423218</v>
      </c>
      <c r="T428" s="17">
        <v>0.15428255529627799</v>
      </c>
      <c r="U428" s="17">
        <v>0.137856497268806</v>
      </c>
      <c r="V428" s="17">
        <v>0.111131204435609</v>
      </c>
      <c r="W428" s="17">
        <v>0.105778664769774</v>
      </c>
      <c r="X428" s="17">
        <v>0.14287252991698601</v>
      </c>
      <c r="Y428" s="17">
        <v>0.138799441874535</v>
      </c>
      <c r="Z428" s="17">
        <v>0.11820076268955799</v>
      </c>
      <c r="AA428" s="17">
        <v>0.11847035891831501</v>
      </c>
      <c r="AB428" s="17">
        <v>0.15430556878365101</v>
      </c>
      <c r="AC428" s="17">
        <v>0.147995967105507</v>
      </c>
      <c r="AD428" s="17">
        <v>0.11270363721507699</v>
      </c>
      <c r="AE428" s="17"/>
      <c r="AF428" s="17">
        <v>0.13221503695821701</v>
      </c>
      <c r="AG428" s="17">
        <v>0.130376859233406</v>
      </c>
      <c r="AH428" s="17">
        <v>0.13964147382720399</v>
      </c>
      <c r="AI428" s="17">
        <v>0.121890000473867</v>
      </c>
      <c r="AJ428" s="17"/>
      <c r="AK428" s="17">
        <v>0.101231864250654</v>
      </c>
      <c r="AL428" s="17">
        <v>0.121073229450851</v>
      </c>
      <c r="AM428" s="17"/>
      <c r="AN428" s="17">
        <v>0.120856027254429</v>
      </c>
      <c r="AO428" s="17">
        <v>0.12687977713433701</v>
      </c>
      <c r="AP428" s="17">
        <v>0.14278089212452899</v>
      </c>
      <c r="AQ428" s="17">
        <v>0.13863728293844199</v>
      </c>
      <c r="AR428" s="17">
        <v>0.12796870583730099</v>
      </c>
      <c r="AS428" s="17">
        <v>0.13133971719392801</v>
      </c>
      <c r="AT428" s="17"/>
      <c r="AU428" s="17">
        <v>0.11017042134939201</v>
      </c>
      <c r="AV428" s="17">
        <v>0.156474977892718</v>
      </c>
      <c r="AW428" s="17"/>
      <c r="AX428" s="17">
        <v>0.174440694728725</v>
      </c>
      <c r="AY428" s="17">
        <v>0.11912106465956</v>
      </c>
      <c r="AZ428" s="17"/>
      <c r="BA428" s="17">
        <v>0.136215492160489</v>
      </c>
      <c r="BB428" s="17">
        <v>9.3199905902141403E-2</v>
      </c>
      <c r="BC428" s="17"/>
      <c r="BD428" s="17">
        <v>8.4973038005556903E-2</v>
      </c>
      <c r="BE428" s="17"/>
      <c r="BF428" s="17">
        <v>9.4725456569097394E-2</v>
      </c>
      <c r="BG428" s="17"/>
      <c r="BH428" s="17">
        <v>0.131947241071278</v>
      </c>
      <c r="BI428" s="17"/>
      <c r="BJ428" s="17">
        <v>0.12308643161256801</v>
      </c>
      <c r="BK428" s="17"/>
      <c r="BL428" s="17">
        <v>0.48704701310409698</v>
      </c>
      <c r="BM428" s="17">
        <v>1.3132828869746E-2</v>
      </c>
      <c r="BN428" s="17">
        <v>3.5569964163524898E-2</v>
      </c>
      <c r="BO428" s="17">
        <v>0.125585087457005</v>
      </c>
      <c r="BP428" s="17"/>
      <c r="BQ428" s="17">
        <v>0.10452977355299201</v>
      </c>
      <c r="BR428" s="17">
        <v>6.5667412302102393E-2</v>
      </c>
      <c r="BS428" s="17">
        <v>0.177416236957542</v>
      </c>
      <c r="BT428" s="17">
        <v>0.10713926547475899</v>
      </c>
      <c r="BU428" s="17">
        <v>0.27708215699248401</v>
      </c>
      <c r="BV428" s="17">
        <v>0.17998795341261001</v>
      </c>
      <c r="BW428" s="17"/>
      <c r="BX428" s="17">
        <v>8.5127606456494198E-2</v>
      </c>
      <c r="BY428" s="17">
        <v>4.85635848721599E-2</v>
      </c>
      <c r="BZ428" s="17">
        <v>0.16802056707036001</v>
      </c>
      <c r="CA428" s="17">
        <v>0.107532144626661</v>
      </c>
      <c r="CB428" s="17">
        <v>0.30630279659071902</v>
      </c>
      <c r="CC428" s="17">
        <v>0.22627847241075599</v>
      </c>
    </row>
    <row r="429" spans="2:81" x14ac:dyDescent="0.35">
      <c r="B429" t="s">
        <v>288</v>
      </c>
      <c r="C429" s="17">
        <v>0.48142723002606802</v>
      </c>
      <c r="D429" s="17">
        <v>0.53489417082937496</v>
      </c>
      <c r="E429" s="17">
        <v>0.434023512567287</v>
      </c>
      <c r="F429" s="17"/>
      <c r="G429" s="17">
        <v>0.44882800144627299</v>
      </c>
      <c r="H429" s="17">
        <v>0.484239726889516</v>
      </c>
      <c r="I429" s="17">
        <v>0.477931276268447</v>
      </c>
      <c r="J429" s="17">
        <v>0.39897620510232101</v>
      </c>
      <c r="K429" s="17">
        <v>0.46683224659081801</v>
      </c>
      <c r="L429" s="17">
        <v>0.58031308220659605</v>
      </c>
      <c r="M429" s="17"/>
      <c r="N429" s="17">
        <v>0.59245854889219696</v>
      </c>
      <c r="O429" s="17">
        <v>0.42218967834111898</v>
      </c>
      <c r="P429" s="17">
        <v>0.43165268677881902</v>
      </c>
      <c r="Q429" s="17">
        <v>0.46385469894307002</v>
      </c>
      <c r="R429" s="17"/>
      <c r="S429" s="17">
        <v>0.597173470060685</v>
      </c>
      <c r="T429" s="17">
        <v>0.41901896472366401</v>
      </c>
      <c r="U429" s="17">
        <v>0.45417237931069299</v>
      </c>
      <c r="V429" s="17">
        <v>0.51170675503109597</v>
      </c>
      <c r="W429" s="17">
        <v>0.50993328360707402</v>
      </c>
      <c r="X429" s="17">
        <v>0.46086768388372601</v>
      </c>
      <c r="Y429" s="17">
        <v>0.45333651168654698</v>
      </c>
      <c r="Z429" s="17">
        <v>0.522213487359101</v>
      </c>
      <c r="AA429" s="17">
        <v>0.49520291437001601</v>
      </c>
      <c r="AB429" s="17">
        <v>0.41743898928568202</v>
      </c>
      <c r="AC429" s="17">
        <v>0.44534916397503499</v>
      </c>
      <c r="AD429" s="17">
        <v>0.41086076888591699</v>
      </c>
      <c r="AE429" s="17"/>
      <c r="AF429" s="17">
        <v>0.48020575293829798</v>
      </c>
      <c r="AG429" s="17">
        <v>0.45727096010430202</v>
      </c>
      <c r="AH429" s="17">
        <v>0.43531321362869302</v>
      </c>
      <c r="AI429" s="17">
        <v>0.41283008100914398</v>
      </c>
      <c r="AJ429" s="17"/>
      <c r="AK429" s="17">
        <v>0.57740766018456102</v>
      </c>
      <c r="AL429" s="17">
        <v>0.47939563489654502</v>
      </c>
      <c r="AM429" s="17"/>
      <c r="AN429" s="17">
        <v>0.55138939445120605</v>
      </c>
      <c r="AO429" s="17">
        <v>0.47762679408217701</v>
      </c>
      <c r="AP429" s="17">
        <v>0.437958690257224</v>
      </c>
      <c r="AQ429" s="17">
        <v>0.432610049710624</v>
      </c>
      <c r="AR429" s="17">
        <v>0.47080901572431499</v>
      </c>
      <c r="AS429" s="17">
        <v>0.45339014571029701</v>
      </c>
      <c r="AT429" s="17"/>
      <c r="AU429" s="17">
        <v>0.53144047182618703</v>
      </c>
      <c r="AV429" s="17">
        <v>0.41394596731964201</v>
      </c>
      <c r="AW429" s="17"/>
      <c r="AX429" s="17">
        <v>0.36678362664706399</v>
      </c>
      <c r="AY429" s="17">
        <v>0.50893836880196897</v>
      </c>
      <c r="AZ429" s="17"/>
      <c r="BA429" s="17">
        <v>0.461796119379213</v>
      </c>
      <c r="BB429" s="17">
        <v>0.59071912829065698</v>
      </c>
      <c r="BC429" s="17"/>
      <c r="BD429" s="17">
        <v>0.62390931450339504</v>
      </c>
      <c r="BE429" s="17"/>
      <c r="BF429" s="17">
        <v>0.60483886977110901</v>
      </c>
      <c r="BG429" s="17"/>
      <c r="BH429" s="17">
        <v>0.46401298635726601</v>
      </c>
      <c r="BI429" s="17"/>
      <c r="BJ429" s="17">
        <v>0.46918385935159901</v>
      </c>
      <c r="BK429" s="17"/>
      <c r="BL429" s="17">
        <v>-0.36412116567450398</v>
      </c>
      <c r="BM429" s="17">
        <v>0.90674582085510802</v>
      </c>
      <c r="BN429" s="17">
        <v>0.73105903767522895</v>
      </c>
      <c r="BO429" s="17">
        <v>0.31396482805634601</v>
      </c>
      <c r="BP429" s="17"/>
      <c r="BQ429" s="17">
        <v>0.53518609993935695</v>
      </c>
      <c r="BR429" s="17">
        <v>0.687339491222831</v>
      </c>
      <c r="BS429" s="17">
        <v>0.39557599203863802</v>
      </c>
      <c r="BT429" s="17">
        <v>0.56559493695500695</v>
      </c>
      <c r="BU429" s="17">
        <v>0.115755533691561</v>
      </c>
      <c r="BV429" s="17">
        <v>0.309096945923101</v>
      </c>
      <c r="BW429" s="17"/>
      <c r="BX429" s="17">
        <v>0.59656034944344105</v>
      </c>
      <c r="BY429" s="17">
        <v>0.72320043399473899</v>
      </c>
      <c r="BZ429" s="17">
        <v>0.42813533244111202</v>
      </c>
      <c r="CA429" s="17">
        <v>0.55386862384226099</v>
      </c>
      <c r="CB429" s="17">
        <v>5.8951581994882901E-2</v>
      </c>
      <c r="CC429" s="17">
        <v>0.187678068451581</v>
      </c>
    </row>
    <row r="430" spans="2:81" x14ac:dyDescent="0.35">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row>
    <row r="431" spans="2:81" x14ac:dyDescent="0.35">
      <c r="B431" s="6" t="s">
        <v>292</v>
      </c>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row>
    <row r="432" spans="2:81" x14ac:dyDescent="0.35">
      <c r="B432" s="24"/>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row>
    <row r="433" spans="2:81" x14ac:dyDescent="0.35">
      <c r="B433" t="s">
        <v>281</v>
      </c>
      <c r="C433" s="17">
        <v>0.20845685888561</v>
      </c>
      <c r="D433" s="17">
        <v>0.24131510606263401</v>
      </c>
      <c r="E433" s="17">
        <v>0.176935654027468</v>
      </c>
      <c r="F433" s="17"/>
      <c r="G433" s="17">
        <v>0.27829998874446299</v>
      </c>
      <c r="H433" s="17">
        <v>0.24810170770932</v>
      </c>
      <c r="I433" s="17">
        <v>0.19078620655970699</v>
      </c>
      <c r="J433" s="17">
        <v>0.144666337252676</v>
      </c>
      <c r="K433" s="17">
        <v>0.15478888429344001</v>
      </c>
      <c r="L433" s="17">
        <v>0.232017080518651</v>
      </c>
      <c r="M433" s="17"/>
      <c r="N433" s="17">
        <v>0.24112673155226</v>
      </c>
      <c r="O433" s="17">
        <v>0.14479799718339301</v>
      </c>
      <c r="P433" s="17">
        <v>0.22693473295321701</v>
      </c>
      <c r="Q433" s="17">
        <v>0.22057138141396701</v>
      </c>
      <c r="R433" s="17"/>
      <c r="S433" s="17">
        <v>0.30873494708433102</v>
      </c>
      <c r="T433" s="17">
        <v>0.14418204119068301</v>
      </c>
      <c r="U433" s="17">
        <v>0.19843324645462501</v>
      </c>
      <c r="V433" s="17">
        <v>0.211480739702676</v>
      </c>
      <c r="W433" s="17">
        <v>0.22859689823167301</v>
      </c>
      <c r="X433" s="17">
        <v>0.19286799924641901</v>
      </c>
      <c r="Y433" s="17">
        <v>0.17872224261015501</v>
      </c>
      <c r="Z433" s="17">
        <v>0.23294920054833801</v>
      </c>
      <c r="AA433" s="17">
        <v>0.225458527276161</v>
      </c>
      <c r="AB433" s="17">
        <v>0.146868271383017</v>
      </c>
      <c r="AC433" s="17">
        <v>0.211807204220328</v>
      </c>
      <c r="AD433" s="17">
        <v>0.199954318546406</v>
      </c>
      <c r="AE433" s="17"/>
      <c r="AF433" s="17">
        <v>0.21172318198200399</v>
      </c>
      <c r="AG433" s="17">
        <v>0.139518130492886</v>
      </c>
      <c r="AH433" s="17">
        <v>0.21298389600098799</v>
      </c>
      <c r="AI433" s="17">
        <v>0.176436118091923</v>
      </c>
      <c r="AJ433" s="17"/>
      <c r="AK433" s="17">
        <v>0.26072622751695301</v>
      </c>
      <c r="AL433" s="17">
        <v>0.20999163921162001</v>
      </c>
      <c r="AM433" s="17"/>
      <c r="AN433" s="17">
        <v>0.31144302367332199</v>
      </c>
      <c r="AO433" s="17">
        <v>0.18407829211485499</v>
      </c>
      <c r="AP433" s="17">
        <v>0.16553425414925499</v>
      </c>
      <c r="AQ433" s="17">
        <v>0.15896768907974401</v>
      </c>
      <c r="AR433" s="17">
        <v>0.17394001100124301</v>
      </c>
      <c r="AS433" s="17">
        <v>0.18036113368154</v>
      </c>
      <c r="AT433" s="17"/>
      <c r="AU433" s="17">
        <v>0.23014633176702801</v>
      </c>
      <c r="AV433" s="17">
        <v>0.18030778853651899</v>
      </c>
      <c r="AW433" s="17"/>
      <c r="AX433" s="17">
        <v>0.197995179565646</v>
      </c>
      <c r="AY433" s="17">
        <v>0.21096735840863201</v>
      </c>
      <c r="AZ433" s="17"/>
      <c r="BA433" s="17">
        <v>0.19502791824277901</v>
      </c>
      <c r="BB433" s="17">
        <v>0.27910565821065803</v>
      </c>
      <c r="BC433" s="17"/>
      <c r="BD433" s="17">
        <v>0.28114686062752497</v>
      </c>
      <c r="BE433" s="17"/>
      <c r="BF433" s="17">
        <v>0.27552090899141302</v>
      </c>
      <c r="BG433" s="17"/>
      <c r="BH433" s="17">
        <v>0.14923303040271199</v>
      </c>
      <c r="BI433" s="17"/>
      <c r="BJ433" s="17">
        <v>0.22125220122299699</v>
      </c>
      <c r="BK433" s="17"/>
      <c r="BL433" s="17">
        <v>2.3544521730346601E-2</v>
      </c>
      <c r="BM433" s="17">
        <v>0.47519596104564699</v>
      </c>
      <c r="BN433" s="17">
        <v>0.229707244570695</v>
      </c>
      <c r="BO433" s="17">
        <v>3.29095802822486E-2</v>
      </c>
      <c r="BP433" s="17"/>
      <c r="BQ433" s="17">
        <v>0.19470380091029499</v>
      </c>
      <c r="BR433" s="17">
        <v>0.28722474081614102</v>
      </c>
      <c r="BS433" s="17">
        <v>0.26060389789916599</v>
      </c>
      <c r="BT433" s="17">
        <v>0.23649330412049999</v>
      </c>
      <c r="BU433" s="17">
        <v>0.13712641435515399</v>
      </c>
      <c r="BV433" s="17">
        <v>0.12421881258560501</v>
      </c>
      <c r="BW433" s="17"/>
      <c r="BX433" s="17">
        <v>0.23438041546584601</v>
      </c>
      <c r="BY433" s="17">
        <v>0.28649168873339798</v>
      </c>
      <c r="BZ433" s="17">
        <v>0.241912120097836</v>
      </c>
      <c r="CA433" s="17">
        <v>0.226501760772025</v>
      </c>
      <c r="CB433" s="17">
        <v>0.109946926046868</v>
      </c>
      <c r="CC433" s="17">
        <v>7.8989171281088996E-2</v>
      </c>
    </row>
    <row r="434" spans="2:81" x14ac:dyDescent="0.35">
      <c r="B434" t="s">
        <v>282</v>
      </c>
      <c r="C434" s="17">
        <v>0.352000246022179</v>
      </c>
      <c r="D434" s="17">
        <v>0.35181607522241798</v>
      </c>
      <c r="E434" s="17">
        <v>0.35237079668451998</v>
      </c>
      <c r="F434" s="17"/>
      <c r="G434" s="17">
        <v>0.30739708913901198</v>
      </c>
      <c r="H434" s="17">
        <v>0.30997111107578601</v>
      </c>
      <c r="I434" s="17">
        <v>0.35366787704105501</v>
      </c>
      <c r="J434" s="17">
        <v>0.35077526273197002</v>
      </c>
      <c r="K434" s="17">
        <v>0.40187895874109902</v>
      </c>
      <c r="L434" s="17">
        <v>0.38196486529427998</v>
      </c>
      <c r="M434" s="17"/>
      <c r="N434" s="17">
        <v>0.35243113430230599</v>
      </c>
      <c r="O434" s="17">
        <v>0.36582253942197202</v>
      </c>
      <c r="P434" s="17">
        <v>0.34126522861180097</v>
      </c>
      <c r="Q434" s="17">
        <v>0.34841457807851201</v>
      </c>
      <c r="R434" s="17"/>
      <c r="S434" s="17">
        <v>0.31145387370326599</v>
      </c>
      <c r="T434" s="17">
        <v>0.366673257769076</v>
      </c>
      <c r="U434" s="17">
        <v>0.32938138033530201</v>
      </c>
      <c r="V434" s="17">
        <v>0.40039763604901202</v>
      </c>
      <c r="W434" s="17">
        <v>0.357973868670934</v>
      </c>
      <c r="X434" s="17">
        <v>0.39285245660417101</v>
      </c>
      <c r="Y434" s="17">
        <v>0.35981002716034499</v>
      </c>
      <c r="Z434" s="17">
        <v>0.36490861677685699</v>
      </c>
      <c r="AA434" s="17">
        <v>0.364545290020311</v>
      </c>
      <c r="AB434" s="17">
        <v>0.34275312775486599</v>
      </c>
      <c r="AC434" s="17">
        <v>0.30255902117539202</v>
      </c>
      <c r="AD434" s="17">
        <v>0.282345890695825</v>
      </c>
      <c r="AE434" s="17"/>
      <c r="AF434" s="17">
        <v>0.35686498189865401</v>
      </c>
      <c r="AG434" s="17">
        <v>0.38003144768453201</v>
      </c>
      <c r="AH434" s="17">
        <v>0.29328079432548598</v>
      </c>
      <c r="AI434" s="17">
        <v>0.27588180201590401</v>
      </c>
      <c r="AJ434" s="17"/>
      <c r="AK434" s="17">
        <v>0.33692920744740401</v>
      </c>
      <c r="AL434" s="17">
        <v>0.31974788121599301</v>
      </c>
      <c r="AM434" s="17"/>
      <c r="AN434" s="17">
        <v>0.31305092508347998</v>
      </c>
      <c r="AO434" s="17">
        <v>0.37177769849308101</v>
      </c>
      <c r="AP434" s="17">
        <v>0.34248169328619399</v>
      </c>
      <c r="AQ434" s="17">
        <v>0.37566767623521202</v>
      </c>
      <c r="AR434" s="17">
        <v>0.38816333182910401</v>
      </c>
      <c r="AS434" s="17">
        <v>0.297195903613308</v>
      </c>
      <c r="AT434" s="17"/>
      <c r="AU434" s="17">
        <v>0.36355848828215498</v>
      </c>
      <c r="AV434" s="17">
        <v>0.33432010551734997</v>
      </c>
      <c r="AW434" s="17"/>
      <c r="AX434" s="17">
        <v>0.32762993265854401</v>
      </c>
      <c r="AY434" s="17">
        <v>0.35784841419901697</v>
      </c>
      <c r="AZ434" s="17"/>
      <c r="BA434" s="17">
        <v>0.35628188544071598</v>
      </c>
      <c r="BB434" s="17">
        <v>0.33196288067135399</v>
      </c>
      <c r="BC434" s="17"/>
      <c r="BD434" s="17">
        <v>0.37947876441956002</v>
      </c>
      <c r="BE434" s="17"/>
      <c r="BF434" s="17">
        <v>0.39324888651884399</v>
      </c>
      <c r="BG434" s="17"/>
      <c r="BH434" s="17">
        <v>0.39874990095402102</v>
      </c>
      <c r="BI434" s="17"/>
      <c r="BJ434" s="17">
        <v>0.32552042851579999</v>
      </c>
      <c r="BK434" s="17"/>
      <c r="BL434" s="17">
        <v>9.3116925319325194E-2</v>
      </c>
      <c r="BM434" s="17">
        <v>0.42692566660303599</v>
      </c>
      <c r="BN434" s="17">
        <v>0.48923581112439501</v>
      </c>
      <c r="BO434" s="17">
        <v>0.291901386867922</v>
      </c>
      <c r="BP434" s="17"/>
      <c r="BQ434" s="17">
        <v>0.364509677284374</v>
      </c>
      <c r="BR434" s="17">
        <v>0.3971502393163</v>
      </c>
      <c r="BS434" s="17">
        <v>0.34571591185456801</v>
      </c>
      <c r="BT434" s="17">
        <v>0.33255984009485601</v>
      </c>
      <c r="BU434" s="17">
        <v>0.24920285863387401</v>
      </c>
      <c r="BV434" s="17">
        <v>0.34549590569043898</v>
      </c>
      <c r="BW434" s="17"/>
      <c r="BX434" s="17">
        <v>0.36029232747080397</v>
      </c>
      <c r="BY434" s="17">
        <v>0.40999486240932598</v>
      </c>
      <c r="BZ434" s="17">
        <v>0.36355827029160898</v>
      </c>
      <c r="CA434" s="17">
        <v>0.336785275954195</v>
      </c>
      <c r="CB434" s="17">
        <v>0.22960076176713701</v>
      </c>
      <c r="CC434" s="17">
        <v>0.29485526922331301</v>
      </c>
    </row>
    <row r="435" spans="2:81" x14ac:dyDescent="0.35">
      <c r="B435" t="s">
        <v>283</v>
      </c>
      <c r="C435" s="17">
        <v>0.26520211498468599</v>
      </c>
      <c r="D435" s="17">
        <v>0.24958888770948801</v>
      </c>
      <c r="E435" s="17">
        <v>0.28128314908645602</v>
      </c>
      <c r="F435" s="17"/>
      <c r="G435" s="17">
        <v>0.196533325509438</v>
      </c>
      <c r="H435" s="17">
        <v>0.23162294501970301</v>
      </c>
      <c r="I435" s="17">
        <v>0.24940731614884001</v>
      </c>
      <c r="J435" s="17">
        <v>0.30795656814434702</v>
      </c>
      <c r="K435" s="17">
        <v>0.298762842415497</v>
      </c>
      <c r="L435" s="17">
        <v>0.29372995848393901</v>
      </c>
      <c r="M435" s="17"/>
      <c r="N435" s="17">
        <v>0.24421447263996701</v>
      </c>
      <c r="O435" s="17">
        <v>0.28348596454874497</v>
      </c>
      <c r="P435" s="17">
        <v>0.27287153496092698</v>
      </c>
      <c r="Q435" s="17">
        <v>0.26105016240572998</v>
      </c>
      <c r="R435" s="17"/>
      <c r="S435" s="17">
        <v>0.22365215386249701</v>
      </c>
      <c r="T435" s="17">
        <v>0.29132692778930702</v>
      </c>
      <c r="U435" s="17">
        <v>0.30040679276350901</v>
      </c>
      <c r="V435" s="17">
        <v>0.25058208149810202</v>
      </c>
      <c r="W435" s="17">
        <v>0.27266251571911798</v>
      </c>
      <c r="X435" s="17">
        <v>0.235165005598058</v>
      </c>
      <c r="Y435" s="17">
        <v>0.24783119829793401</v>
      </c>
      <c r="Z435" s="17">
        <v>0.24926243659963901</v>
      </c>
      <c r="AA435" s="17">
        <v>0.26169774630460801</v>
      </c>
      <c r="AB435" s="17">
        <v>0.30082234849186301</v>
      </c>
      <c r="AC435" s="17">
        <v>0.27389894206677901</v>
      </c>
      <c r="AD435" s="17">
        <v>0.32764099242144401</v>
      </c>
      <c r="AE435" s="17"/>
      <c r="AF435" s="17">
        <v>0.258248494259116</v>
      </c>
      <c r="AG435" s="17">
        <v>0.30092206706333802</v>
      </c>
      <c r="AH435" s="17">
        <v>0.26249842570990001</v>
      </c>
      <c r="AI435" s="17">
        <v>0.35517416273538699</v>
      </c>
      <c r="AJ435" s="17"/>
      <c r="AK435" s="17">
        <v>0.26397550712411599</v>
      </c>
      <c r="AL435" s="17">
        <v>0.25423272393572599</v>
      </c>
      <c r="AM435" s="17"/>
      <c r="AN435" s="17">
        <v>0.19954244679772801</v>
      </c>
      <c r="AO435" s="17">
        <v>0.28864434277078899</v>
      </c>
      <c r="AP435" s="17">
        <v>0.29868327834424302</v>
      </c>
      <c r="AQ435" s="17">
        <v>0.27907593829850902</v>
      </c>
      <c r="AR435" s="17">
        <v>0.27945821249257102</v>
      </c>
      <c r="AS435" s="17">
        <v>0.30970226504292597</v>
      </c>
      <c r="AT435" s="17"/>
      <c r="AU435" s="17">
        <v>0.26184709219867702</v>
      </c>
      <c r="AV435" s="17">
        <v>0.27092963972881301</v>
      </c>
      <c r="AW435" s="17"/>
      <c r="AX435" s="17">
        <v>0.25961167080974301</v>
      </c>
      <c r="AY435" s="17">
        <v>0.26654365939695701</v>
      </c>
      <c r="AZ435" s="17"/>
      <c r="BA435" s="17">
        <v>0.27436373099012501</v>
      </c>
      <c r="BB435" s="17">
        <v>0.22016921877033199</v>
      </c>
      <c r="BC435" s="17"/>
      <c r="BD435" s="17">
        <v>0.222831105542413</v>
      </c>
      <c r="BE435" s="17"/>
      <c r="BF435" s="17">
        <v>0.21983820994577</v>
      </c>
      <c r="BG435" s="17"/>
      <c r="BH435" s="17">
        <v>0.27975842335085299</v>
      </c>
      <c r="BI435" s="17"/>
      <c r="BJ435" s="17">
        <v>0.25037116309160401</v>
      </c>
      <c r="BK435" s="17"/>
      <c r="BL435" s="17">
        <v>0.366001636874006</v>
      </c>
      <c r="BM435" s="17">
        <v>7.45440913780476E-2</v>
      </c>
      <c r="BN435" s="17">
        <v>0.24156787539171301</v>
      </c>
      <c r="BO435" s="17">
        <v>0.418997603914953</v>
      </c>
      <c r="BP435" s="17"/>
      <c r="BQ435" s="17">
        <v>0.253262320774158</v>
      </c>
      <c r="BR435" s="17">
        <v>0.223558515111731</v>
      </c>
      <c r="BS435" s="17">
        <v>0.267468238838246</v>
      </c>
      <c r="BT435" s="17">
        <v>0.29270451191161401</v>
      </c>
      <c r="BU435" s="17">
        <v>0.31167620779527799</v>
      </c>
      <c r="BV435" s="17">
        <v>0.280826033767204</v>
      </c>
      <c r="BW435" s="17"/>
      <c r="BX435" s="17">
        <v>0.254150727423957</v>
      </c>
      <c r="BY435" s="17">
        <v>0.21474524173731199</v>
      </c>
      <c r="BZ435" s="17">
        <v>0.26050750670084999</v>
      </c>
      <c r="CA435" s="17">
        <v>0.27671581980629401</v>
      </c>
      <c r="CB435" s="17">
        <v>0.29269807976228701</v>
      </c>
      <c r="CC435" s="17">
        <v>0.303074158273407</v>
      </c>
    </row>
    <row r="436" spans="2:81" x14ac:dyDescent="0.35">
      <c r="B436" t="s">
        <v>284</v>
      </c>
      <c r="C436" s="17">
        <v>0.101922087113732</v>
      </c>
      <c r="D436" s="17">
        <v>9.3832280108819194E-2</v>
      </c>
      <c r="E436" s="17">
        <v>0.109375006546959</v>
      </c>
      <c r="F436" s="17"/>
      <c r="G436" s="17">
        <v>0.10939537367119199</v>
      </c>
      <c r="H436" s="17">
        <v>0.13010821785573901</v>
      </c>
      <c r="I436" s="17">
        <v>0.12881894857735199</v>
      </c>
      <c r="J436" s="17">
        <v>0.104191955368805</v>
      </c>
      <c r="K436" s="17">
        <v>8.6590554104755496E-2</v>
      </c>
      <c r="L436" s="17">
        <v>6.0578108204591898E-2</v>
      </c>
      <c r="M436" s="17"/>
      <c r="N436" s="17">
        <v>8.9837447024872299E-2</v>
      </c>
      <c r="O436" s="17">
        <v>0.127626900169691</v>
      </c>
      <c r="P436" s="17">
        <v>0.104815032044312</v>
      </c>
      <c r="Q436" s="17">
        <v>8.7318113679246898E-2</v>
      </c>
      <c r="R436" s="17"/>
      <c r="S436" s="17">
        <v>9.3537159918060095E-2</v>
      </c>
      <c r="T436" s="17">
        <v>0.11358833743823001</v>
      </c>
      <c r="U436" s="17">
        <v>0.11244493624124</v>
      </c>
      <c r="V436" s="17">
        <v>7.1138914815971496E-2</v>
      </c>
      <c r="W436" s="17">
        <v>8.2433760691135505E-2</v>
      </c>
      <c r="X436" s="17">
        <v>0.11038147415535</v>
      </c>
      <c r="Y436" s="17">
        <v>0.13912098149969501</v>
      </c>
      <c r="Z436" s="17">
        <v>0.10893160766450601</v>
      </c>
      <c r="AA436" s="17">
        <v>7.4952346734921502E-2</v>
      </c>
      <c r="AB436" s="17">
        <v>0.11962539398161399</v>
      </c>
      <c r="AC436" s="17">
        <v>0.11296488898028</v>
      </c>
      <c r="AD436" s="17">
        <v>9.3711375304973504E-2</v>
      </c>
      <c r="AE436" s="17"/>
      <c r="AF436" s="17">
        <v>0.10251615163598</v>
      </c>
      <c r="AG436" s="17">
        <v>0.105113380415189</v>
      </c>
      <c r="AH436" s="17">
        <v>0.119573978284587</v>
      </c>
      <c r="AI436" s="17">
        <v>0.121327244305364</v>
      </c>
      <c r="AJ436" s="17"/>
      <c r="AK436" s="17">
        <v>7.3342389078547801E-2</v>
      </c>
      <c r="AL436" s="17">
        <v>0.121275709885969</v>
      </c>
      <c r="AM436" s="17"/>
      <c r="AN436" s="17">
        <v>0.10272387642670799</v>
      </c>
      <c r="AO436" s="17">
        <v>9.3672664124680893E-2</v>
      </c>
      <c r="AP436" s="17">
        <v>0.122606904288146</v>
      </c>
      <c r="AQ436" s="17">
        <v>0.103733703403002</v>
      </c>
      <c r="AR436" s="17">
        <v>9.1081265907049E-2</v>
      </c>
      <c r="AS436" s="17">
        <v>0.107984509027419</v>
      </c>
      <c r="AT436" s="17"/>
      <c r="AU436" s="17">
        <v>8.9571091342313794E-2</v>
      </c>
      <c r="AV436" s="17">
        <v>0.119408621643893</v>
      </c>
      <c r="AW436" s="17"/>
      <c r="AX436" s="17">
        <v>0.118272778782823</v>
      </c>
      <c r="AY436" s="17">
        <v>9.7998395478681097E-2</v>
      </c>
      <c r="AZ436" s="17"/>
      <c r="BA436" s="17">
        <v>0.102716041545982</v>
      </c>
      <c r="BB436" s="17">
        <v>9.8770952879809706E-2</v>
      </c>
      <c r="BC436" s="17"/>
      <c r="BD436" s="17">
        <v>7.6073831224047303E-2</v>
      </c>
      <c r="BE436" s="17"/>
      <c r="BF436" s="17">
        <v>7.0136107697176694E-2</v>
      </c>
      <c r="BG436" s="17"/>
      <c r="BH436" s="17">
        <v>9.1914337905484894E-2</v>
      </c>
      <c r="BI436" s="17"/>
      <c r="BJ436" s="17">
        <v>0.124081307780013</v>
      </c>
      <c r="BK436" s="17"/>
      <c r="BL436" s="17">
        <v>0.26184773766302499</v>
      </c>
      <c r="BM436" s="17">
        <v>1.6089475483583499E-2</v>
      </c>
      <c r="BN436" s="17">
        <v>2.4875189545357401E-2</v>
      </c>
      <c r="BO436" s="17">
        <v>0.170524572957199</v>
      </c>
      <c r="BP436" s="17"/>
      <c r="BQ436" s="17">
        <v>0.120745836754877</v>
      </c>
      <c r="BR436" s="17">
        <v>5.7231160579160299E-2</v>
      </c>
      <c r="BS436" s="17">
        <v>7.2256679700920895E-2</v>
      </c>
      <c r="BT436" s="17">
        <v>8.7140377975916103E-2</v>
      </c>
      <c r="BU436" s="17">
        <v>0.144666424211677</v>
      </c>
      <c r="BV436" s="17">
        <v>0.130714737721707</v>
      </c>
      <c r="BW436" s="17"/>
      <c r="BX436" s="17">
        <v>9.88052687992131E-2</v>
      </c>
      <c r="BY436" s="17">
        <v>5.8093696698719E-2</v>
      </c>
      <c r="BZ436" s="17">
        <v>8.2285928155711605E-2</v>
      </c>
      <c r="CA436" s="17">
        <v>0.110943155860194</v>
      </c>
      <c r="CB436" s="17">
        <v>0.19127254191849499</v>
      </c>
      <c r="CC436" s="17">
        <v>0.14100141760429399</v>
      </c>
    </row>
    <row r="437" spans="2:81" x14ac:dyDescent="0.35">
      <c r="B437" t="s">
        <v>285</v>
      </c>
      <c r="C437" s="17">
        <v>5.2554932097928303E-2</v>
      </c>
      <c r="D437" s="17">
        <v>5.1233096104556002E-2</v>
      </c>
      <c r="E437" s="17">
        <v>5.2606276155597598E-2</v>
      </c>
      <c r="F437" s="17"/>
      <c r="G437" s="17">
        <v>8.2940577083317799E-2</v>
      </c>
      <c r="H437" s="17">
        <v>5.8299087459018302E-2</v>
      </c>
      <c r="I437" s="17">
        <v>5.9079879821762202E-2</v>
      </c>
      <c r="J437" s="17">
        <v>6.4867877276803904E-2</v>
      </c>
      <c r="K437" s="17">
        <v>4.3641880161928999E-2</v>
      </c>
      <c r="L437" s="17">
        <v>1.8397248682316299E-2</v>
      </c>
      <c r="M437" s="17"/>
      <c r="N437" s="17">
        <v>4.9669443265843098E-2</v>
      </c>
      <c r="O437" s="17">
        <v>5.7957301014159801E-2</v>
      </c>
      <c r="P437" s="17">
        <v>3.7730451507230298E-2</v>
      </c>
      <c r="Q437" s="17">
        <v>6.2945088039324595E-2</v>
      </c>
      <c r="R437" s="17"/>
      <c r="S437" s="17">
        <v>5.0011989671406701E-2</v>
      </c>
      <c r="T437" s="17">
        <v>6.4832795983981895E-2</v>
      </c>
      <c r="U437" s="17">
        <v>4.1827529471927603E-2</v>
      </c>
      <c r="V437" s="17">
        <v>4.5621367232128403E-2</v>
      </c>
      <c r="W437" s="17">
        <v>4.0349111070151503E-2</v>
      </c>
      <c r="X437" s="17">
        <v>4.9403901175462901E-2</v>
      </c>
      <c r="Y437" s="17">
        <v>4.1029591337896298E-2</v>
      </c>
      <c r="Z437" s="17">
        <v>3.1807218120323499E-2</v>
      </c>
      <c r="AA437" s="17">
        <v>5.3798891636971498E-2</v>
      </c>
      <c r="AB437" s="17">
        <v>6.9183531377771598E-2</v>
      </c>
      <c r="AC437" s="17">
        <v>7.4780180684782496E-2</v>
      </c>
      <c r="AD437" s="17">
        <v>6.5474910214273499E-2</v>
      </c>
      <c r="AE437" s="17"/>
      <c r="AF437" s="17">
        <v>5.1180456885626197E-2</v>
      </c>
      <c r="AG437" s="17">
        <v>5.4168972551901902E-2</v>
      </c>
      <c r="AH437" s="17">
        <v>8.9897418010403393E-2</v>
      </c>
      <c r="AI437" s="17">
        <v>4.79355055210436E-2</v>
      </c>
      <c r="AJ437" s="17"/>
      <c r="AK437" s="17">
        <v>4.3957751453063999E-2</v>
      </c>
      <c r="AL437" s="17">
        <v>5.5044009322385699E-2</v>
      </c>
      <c r="AM437" s="17"/>
      <c r="AN437" s="17">
        <v>5.04234513571565E-2</v>
      </c>
      <c r="AO437" s="17">
        <v>4.4147805813134697E-2</v>
      </c>
      <c r="AP437" s="17">
        <v>4.1486918203135298E-2</v>
      </c>
      <c r="AQ437" s="17">
        <v>7.0677869228093895E-2</v>
      </c>
      <c r="AR437" s="17">
        <v>4.8698175834380103E-2</v>
      </c>
      <c r="AS437" s="17">
        <v>7.9605631907033902E-2</v>
      </c>
      <c r="AT437" s="17"/>
      <c r="AU437" s="17">
        <v>3.9236459964328098E-2</v>
      </c>
      <c r="AV437" s="17">
        <v>7.0345504056994995E-2</v>
      </c>
      <c r="AW437" s="17"/>
      <c r="AX437" s="17">
        <v>7.77250140017441E-2</v>
      </c>
      <c r="AY437" s="17">
        <v>4.6514842674295703E-2</v>
      </c>
      <c r="AZ437" s="17"/>
      <c r="BA437" s="17">
        <v>5.40705376875028E-2</v>
      </c>
      <c r="BB437" s="17">
        <v>4.2058145712065398E-2</v>
      </c>
      <c r="BC437" s="17"/>
      <c r="BD437" s="17">
        <v>2.9310737459842098E-2</v>
      </c>
      <c r="BE437" s="17"/>
      <c r="BF437" s="17">
        <v>3.09210698918756E-2</v>
      </c>
      <c r="BG437" s="17"/>
      <c r="BH437" s="17">
        <v>6.3259887710528304E-2</v>
      </c>
      <c r="BI437" s="17"/>
      <c r="BJ437" s="17">
        <v>6.4682366560738599E-2</v>
      </c>
      <c r="BK437" s="17"/>
      <c r="BL437" s="17">
        <v>0.213478624919787</v>
      </c>
      <c r="BM437" s="17">
        <v>4.5383288157622402E-3</v>
      </c>
      <c r="BN437" s="17">
        <v>5.6850414969594996E-3</v>
      </c>
      <c r="BO437" s="17">
        <v>5.07382873811104E-2</v>
      </c>
      <c r="BP437" s="17"/>
      <c r="BQ437" s="17">
        <v>4.9861402401767799E-2</v>
      </c>
      <c r="BR437" s="17">
        <v>1.9071114744312102E-2</v>
      </c>
      <c r="BS437" s="17">
        <v>5.1912724652439797E-2</v>
      </c>
      <c r="BT437" s="17">
        <v>3.6005029793297998E-2</v>
      </c>
      <c r="BU437" s="17">
        <v>0.122266730302467</v>
      </c>
      <c r="BV437" s="17">
        <v>8.6065633010659198E-2</v>
      </c>
      <c r="BW437" s="17"/>
      <c r="BX437" s="17">
        <v>3.4088381869390699E-2</v>
      </c>
      <c r="BY437" s="17">
        <v>1.75028275114354E-2</v>
      </c>
      <c r="BZ437" s="17">
        <v>4.7350914780052003E-2</v>
      </c>
      <c r="CA437" s="17">
        <v>3.2619134128146397E-2</v>
      </c>
      <c r="CB437" s="17">
        <v>0.15498744811412701</v>
      </c>
      <c r="CC437" s="17">
        <v>0.1370073202389</v>
      </c>
    </row>
    <row r="438" spans="2:81" x14ac:dyDescent="0.35">
      <c r="B438" t="s">
        <v>171</v>
      </c>
      <c r="C438" s="17">
        <v>1.9863760895865199E-2</v>
      </c>
      <c r="D438" s="17">
        <v>1.2214554792084199E-2</v>
      </c>
      <c r="E438" s="17">
        <v>2.7429117498998699E-2</v>
      </c>
      <c r="F438" s="17"/>
      <c r="G438" s="17">
        <v>2.54336458525764E-2</v>
      </c>
      <c r="H438" s="17">
        <v>2.18969308804348E-2</v>
      </c>
      <c r="I438" s="17">
        <v>1.8239771851283799E-2</v>
      </c>
      <c r="J438" s="17">
        <v>2.7541999225397702E-2</v>
      </c>
      <c r="K438" s="17">
        <v>1.43368802832792E-2</v>
      </c>
      <c r="L438" s="17">
        <v>1.3312738816222899E-2</v>
      </c>
      <c r="M438" s="17"/>
      <c r="N438" s="17">
        <v>2.2720771214750898E-2</v>
      </c>
      <c r="O438" s="17">
        <v>2.0309297662039701E-2</v>
      </c>
      <c r="P438" s="17">
        <v>1.6383019922512902E-2</v>
      </c>
      <c r="Q438" s="17">
        <v>1.9700676383219401E-2</v>
      </c>
      <c r="R438" s="17"/>
      <c r="S438" s="17">
        <v>1.2609875760438901E-2</v>
      </c>
      <c r="T438" s="17">
        <v>1.93966398287224E-2</v>
      </c>
      <c r="U438" s="17">
        <v>1.75061147333966E-2</v>
      </c>
      <c r="V438" s="17">
        <v>2.0779260702110201E-2</v>
      </c>
      <c r="W438" s="17">
        <v>1.7983845616987699E-2</v>
      </c>
      <c r="X438" s="17">
        <v>1.93291632205395E-2</v>
      </c>
      <c r="Y438" s="17">
        <v>3.3485959093974699E-2</v>
      </c>
      <c r="Z438" s="17">
        <v>1.2140920290337399E-2</v>
      </c>
      <c r="AA438" s="17">
        <v>1.9547198027026601E-2</v>
      </c>
      <c r="AB438" s="17">
        <v>2.0747327010868299E-2</v>
      </c>
      <c r="AC438" s="17">
        <v>2.3989762872438598E-2</v>
      </c>
      <c r="AD438" s="17">
        <v>3.0872512817077601E-2</v>
      </c>
      <c r="AE438" s="17"/>
      <c r="AF438" s="17">
        <v>1.9466733338618501E-2</v>
      </c>
      <c r="AG438" s="17">
        <v>2.0246001792153599E-2</v>
      </c>
      <c r="AH438" s="17">
        <v>2.1765487668635199E-2</v>
      </c>
      <c r="AI438" s="17">
        <v>2.32451673303781E-2</v>
      </c>
      <c r="AJ438" s="17"/>
      <c r="AK438" s="17">
        <v>2.10689173799153E-2</v>
      </c>
      <c r="AL438" s="17">
        <v>3.9708036428306802E-2</v>
      </c>
      <c r="AM438" s="17"/>
      <c r="AN438" s="17">
        <v>2.2816276661605499E-2</v>
      </c>
      <c r="AO438" s="17">
        <v>1.76791966834598E-2</v>
      </c>
      <c r="AP438" s="17">
        <v>2.9206951729026501E-2</v>
      </c>
      <c r="AQ438" s="17">
        <v>1.1877123755438101E-2</v>
      </c>
      <c r="AR438" s="17">
        <v>1.8659002935653601E-2</v>
      </c>
      <c r="AS438" s="17">
        <v>2.51505567277725E-2</v>
      </c>
      <c r="AT438" s="17"/>
      <c r="AU438" s="17">
        <v>1.56405364454981E-2</v>
      </c>
      <c r="AV438" s="17">
        <v>2.4688340516431401E-2</v>
      </c>
      <c r="AW438" s="17"/>
      <c r="AX438" s="17">
        <v>1.8765424181499599E-2</v>
      </c>
      <c r="AY438" s="17">
        <v>2.01273298424176E-2</v>
      </c>
      <c r="AZ438" s="17"/>
      <c r="BA438" s="17">
        <v>1.7539886092894801E-2</v>
      </c>
      <c r="BB438" s="17">
        <v>2.7933143755781799E-2</v>
      </c>
      <c r="BC438" s="17"/>
      <c r="BD438" s="17">
        <v>1.11587007266123E-2</v>
      </c>
      <c r="BE438" s="17"/>
      <c r="BF438" s="17">
        <v>1.0334816954920801E-2</v>
      </c>
      <c r="BG438" s="17"/>
      <c r="BH438" s="17">
        <v>1.7084419676399901E-2</v>
      </c>
      <c r="BI438" s="17"/>
      <c r="BJ438" s="17">
        <v>1.40925328288471E-2</v>
      </c>
      <c r="BK438" s="17"/>
      <c r="BL438" s="17">
        <v>4.2010553493510502E-2</v>
      </c>
      <c r="BM438" s="17">
        <v>2.7064766739233899E-3</v>
      </c>
      <c r="BN438" s="17">
        <v>8.9288378708798199E-3</v>
      </c>
      <c r="BO438" s="17">
        <v>3.4928568596566498E-2</v>
      </c>
      <c r="BP438" s="17"/>
      <c r="BQ438" s="17">
        <v>1.69169618745269E-2</v>
      </c>
      <c r="BR438" s="17">
        <v>1.57642294323549E-2</v>
      </c>
      <c r="BS438" s="17">
        <v>2.0425470546599702E-3</v>
      </c>
      <c r="BT438" s="17">
        <v>1.50969361038155E-2</v>
      </c>
      <c r="BU438" s="17">
        <v>3.5061364701549802E-2</v>
      </c>
      <c r="BV438" s="17">
        <v>3.2678877224384999E-2</v>
      </c>
      <c r="BW438" s="17"/>
      <c r="BX438" s="17">
        <v>1.8282878970789101E-2</v>
      </c>
      <c r="BY438" s="17">
        <v>1.31716829098096E-2</v>
      </c>
      <c r="BZ438" s="17">
        <v>4.3852599739409304E-3</v>
      </c>
      <c r="CA438" s="17">
        <v>1.6434853479146298E-2</v>
      </c>
      <c r="CB438" s="17">
        <v>2.1494242391086601E-2</v>
      </c>
      <c r="CC438" s="17">
        <v>4.5072663378997402E-2</v>
      </c>
    </row>
    <row r="439" spans="2:81" x14ac:dyDescent="0.35">
      <c r="B439" t="s">
        <v>286</v>
      </c>
      <c r="C439" s="17">
        <v>0.56045710490778899</v>
      </c>
      <c r="D439" s="17">
        <v>0.59313118128505304</v>
      </c>
      <c r="E439" s="17">
        <v>0.52930645071198801</v>
      </c>
      <c r="F439" s="17"/>
      <c r="G439" s="17">
        <v>0.58569707788347503</v>
      </c>
      <c r="H439" s="17">
        <v>0.55807281878510495</v>
      </c>
      <c r="I439" s="17">
        <v>0.54445408360076197</v>
      </c>
      <c r="J439" s="17">
        <v>0.49544159998464699</v>
      </c>
      <c r="K439" s="17">
        <v>0.55666784303453898</v>
      </c>
      <c r="L439" s="17">
        <v>0.61398194581292997</v>
      </c>
      <c r="M439" s="17"/>
      <c r="N439" s="17">
        <v>0.59355786585456605</v>
      </c>
      <c r="O439" s="17">
        <v>0.51062053660536499</v>
      </c>
      <c r="P439" s="17">
        <v>0.56819996156501795</v>
      </c>
      <c r="Q439" s="17">
        <v>0.56898595949247899</v>
      </c>
      <c r="R439" s="17"/>
      <c r="S439" s="17">
        <v>0.62018882078759696</v>
      </c>
      <c r="T439" s="17">
        <v>0.51085529895975901</v>
      </c>
      <c r="U439" s="17">
        <v>0.52781462678992697</v>
      </c>
      <c r="V439" s="17">
        <v>0.61187837575168802</v>
      </c>
      <c r="W439" s="17">
        <v>0.58657076690260701</v>
      </c>
      <c r="X439" s="17">
        <v>0.58572045585058996</v>
      </c>
      <c r="Y439" s="17">
        <v>0.53853226977049995</v>
      </c>
      <c r="Z439" s="17">
        <v>0.59785781732519505</v>
      </c>
      <c r="AA439" s="17">
        <v>0.590003817296472</v>
      </c>
      <c r="AB439" s="17">
        <v>0.489621399137883</v>
      </c>
      <c r="AC439" s="17">
        <v>0.51436622539571997</v>
      </c>
      <c r="AD439" s="17">
        <v>0.48230020924223199</v>
      </c>
      <c r="AE439" s="17"/>
      <c r="AF439" s="17">
        <v>0.56858816388065803</v>
      </c>
      <c r="AG439" s="17">
        <v>0.51954957817741798</v>
      </c>
      <c r="AH439" s="17">
        <v>0.50626469032647403</v>
      </c>
      <c r="AI439" s="17">
        <v>0.45231792010782701</v>
      </c>
      <c r="AJ439" s="17"/>
      <c r="AK439" s="17">
        <v>0.59765543496435702</v>
      </c>
      <c r="AL439" s="17">
        <v>0.52973952042761296</v>
      </c>
      <c r="AM439" s="17"/>
      <c r="AN439" s="17">
        <v>0.62449394875680198</v>
      </c>
      <c r="AO439" s="17">
        <v>0.555855990607935</v>
      </c>
      <c r="AP439" s="17">
        <v>0.50801594743544898</v>
      </c>
      <c r="AQ439" s="17">
        <v>0.53463536531495603</v>
      </c>
      <c r="AR439" s="17">
        <v>0.56210334283034602</v>
      </c>
      <c r="AS439" s="17">
        <v>0.477557037294848</v>
      </c>
      <c r="AT439" s="17"/>
      <c r="AU439" s="17">
        <v>0.59370482004918301</v>
      </c>
      <c r="AV439" s="17">
        <v>0.514627894053868</v>
      </c>
      <c r="AW439" s="17"/>
      <c r="AX439" s="17">
        <v>0.52562511222418995</v>
      </c>
      <c r="AY439" s="17">
        <v>0.56881577260764904</v>
      </c>
      <c r="AZ439" s="17"/>
      <c r="BA439" s="17">
        <v>0.55130980368349503</v>
      </c>
      <c r="BB439" s="17">
        <v>0.61106853888201196</v>
      </c>
      <c r="BC439" s="17"/>
      <c r="BD439" s="17">
        <v>0.660625625047085</v>
      </c>
      <c r="BE439" s="17"/>
      <c r="BF439" s="17">
        <v>0.66876979551025695</v>
      </c>
      <c r="BG439" s="17"/>
      <c r="BH439" s="17">
        <v>0.54798293135673404</v>
      </c>
      <c r="BI439" s="17"/>
      <c r="BJ439" s="17">
        <v>0.54677262973879703</v>
      </c>
      <c r="BK439" s="17"/>
      <c r="BL439" s="17">
        <v>0.116661447049672</v>
      </c>
      <c r="BM439" s="17">
        <v>0.90212162764868298</v>
      </c>
      <c r="BN439" s="17">
        <v>0.71894305569508998</v>
      </c>
      <c r="BO439" s="17">
        <v>0.32481096715017099</v>
      </c>
      <c r="BP439" s="17"/>
      <c r="BQ439" s="17">
        <v>0.55921347819466904</v>
      </c>
      <c r="BR439" s="17">
        <v>0.68437498013244202</v>
      </c>
      <c r="BS439" s="17">
        <v>0.60631980975373301</v>
      </c>
      <c r="BT439" s="17">
        <v>0.56905314421535702</v>
      </c>
      <c r="BU439" s="17">
        <v>0.38632927298902803</v>
      </c>
      <c r="BV439" s="17">
        <v>0.469714718276045</v>
      </c>
      <c r="BW439" s="17"/>
      <c r="BX439" s="17">
        <v>0.59467274293664996</v>
      </c>
      <c r="BY439" s="17">
        <v>0.69648655114272395</v>
      </c>
      <c r="BZ439" s="17">
        <v>0.60547039038944495</v>
      </c>
      <c r="CA439" s="17">
        <v>0.56328703672622005</v>
      </c>
      <c r="CB439" s="17">
        <v>0.33954768781400502</v>
      </c>
      <c r="CC439" s="17">
        <v>0.37384444050440202</v>
      </c>
    </row>
    <row r="440" spans="2:81" x14ac:dyDescent="0.35">
      <c r="B440" t="s">
        <v>287</v>
      </c>
      <c r="C440" s="17">
        <v>0.15447701921165999</v>
      </c>
      <c r="D440" s="17">
        <v>0.14506537621337501</v>
      </c>
      <c r="E440" s="17">
        <v>0.16198128270255699</v>
      </c>
      <c r="F440" s="17"/>
      <c r="G440" s="17">
        <v>0.19233595075450999</v>
      </c>
      <c r="H440" s="17">
        <v>0.188407305314757</v>
      </c>
      <c r="I440" s="17">
        <v>0.18789882839911401</v>
      </c>
      <c r="J440" s="17">
        <v>0.169059832645609</v>
      </c>
      <c r="K440" s="17">
        <v>0.13023243426668499</v>
      </c>
      <c r="L440" s="17">
        <v>7.8975356886908196E-2</v>
      </c>
      <c r="M440" s="17"/>
      <c r="N440" s="17">
        <v>0.139506890290715</v>
      </c>
      <c r="O440" s="17">
        <v>0.18558420118384999</v>
      </c>
      <c r="P440" s="17">
        <v>0.14254548355154301</v>
      </c>
      <c r="Q440" s="17">
        <v>0.15026320171857099</v>
      </c>
      <c r="R440" s="17"/>
      <c r="S440" s="17">
        <v>0.14354914958946699</v>
      </c>
      <c r="T440" s="17">
        <v>0.178421133422212</v>
      </c>
      <c r="U440" s="17">
        <v>0.15427246571316799</v>
      </c>
      <c r="V440" s="17">
        <v>0.1167602820481</v>
      </c>
      <c r="W440" s="17">
        <v>0.12278287176128699</v>
      </c>
      <c r="X440" s="17">
        <v>0.159785375330813</v>
      </c>
      <c r="Y440" s="17">
        <v>0.18015057283759101</v>
      </c>
      <c r="Z440" s="17">
        <v>0.14073882578482899</v>
      </c>
      <c r="AA440" s="17">
        <v>0.12875123837189301</v>
      </c>
      <c r="AB440" s="17">
        <v>0.18880892535938601</v>
      </c>
      <c r="AC440" s="17">
        <v>0.18774506966506199</v>
      </c>
      <c r="AD440" s="17">
        <v>0.15918628551924699</v>
      </c>
      <c r="AE440" s="17"/>
      <c r="AF440" s="17">
        <v>0.15369660852160699</v>
      </c>
      <c r="AG440" s="17">
        <v>0.15928235296709101</v>
      </c>
      <c r="AH440" s="17">
        <v>0.20947139629499101</v>
      </c>
      <c r="AI440" s="17">
        <v>0.16926274982640799</v>
      </c>
      <c r="AJ440" s="17"/>
      <c r="AK440" s="17">
        <v>0.117300140531612</v>
      </c>
      <c r="AL440" s="17">
        <v>0.17631971920835399</v>
      </c>
      <c r="AM440" s="17"/>
      <c r="AN440" s="17">
        <v>0.153147327783865</v>
      </c>
      <c r="AO440" s="17">
        <v>0.13782046993781599</v>
      </c>
      <c r="AP440" s="17">
        <v>0.16409382249128099</v>
      </c>
      <c r="AQ440" s="17">
        <v>0.174411572631096</v>
      </c>
      <c r="AR440" s="17">
        <v>0.13977944174142901</v>
      </c>
      <c r="AS440" s="17">
        <v>0.187590140934453</v>
      </c>
      <c r="AT440" s="17"/>
      <c r="AU440" s="17">
        <v>0.12880755130664201</v>
      </c>
      <c r="AV440" s="17">
        <v>0.18975412570088801</v>
      </c>
      <c r="AW440" s="17"/>
      <c r="AX440" s="17">
        <v>0.195997792784567</v>
      </c>
      <c r="AY440" s="17">
        <v>0.14451323815297701</v>
      </c>
      <c r="AZ440" s="17"/>
      <c r="BA440" s="17">
        <v>0.15678657923348499</v>
      </c>
      <c r="BB440" s="17">
        <v>0.14082909859187501</v>
      </c>
      <c r="BC440" s="17"/>
      <c r="BD440" s="17">
        <v>0.105384568683889</v>
      </c>
      <c r="BE440" s="17"/>
      <c r="BF440" s="17">
        <v>0.101057177589052</v>
      </c>
      <c r="BG440" s="17"/>
      <c r="BH440" s="17">
        <v>0.15517422561601299</v>
      </c>
      <c r="BI440" s="17"/>
      <c r="BJ440" s="17">
        <v>0.188763674340752</v>
      </c>
      <c r="BK440" s="17"/>
      <c r="BL440" s="17">
        <v>0.47532636258281102</v>
      </c>
      <c r="BM440" s="17">
        <v>2.0627804299345701E-2</v>
      </c>
      <c r="BN440" s="17">
        <v>3.05602310423169E-2</v>
      </c>
      <c r="BO440" s="17">
        <v>0.221262860338309</v>
      </c>
      <c r="BP440" s="17"/>
      <c r="BQ440" s="17">
        <v>0.170607239156645</v>
      </c>
      <c r="BR440" s="17">
        <v>7.6302275323472404E-2</v>
      </c>
      <c r="BS440" s="17">
        <v>0.124169404353361</v>
      </c>
      <c r="BT440" s="17">
        <v>0.123145407769214</v>
      </c>
      <c r="BU440" s="17">
        <v>0.26693315451414501</v>
      </c>
      <c r="BV440" s="17">
        <v>0.216780370732366</v>
      </c>
      <c r="BW440" s="17"/>
      <c r="BX440" s="17">
        <v>0.13289365066860401</v>
      </c>
      <c r="BY440" s="17">
        <v>7.5596524210154406E-2</v>
      </c>
      <c r="BZ440" s="17">
        <v>0.129636842935764</v>
      </c>
      <c r="CA440" s="17">
        <v>0.14356228998834</v>
      </c>
      <c r="CB440" s="17">
        <v>0.34625999003262198</v>
      </c>
      <c r="CC440" s="17">
        <v>0.27800873784319402</v>
      </c>
    </row>
    <row r="441" spans="2:81" x14ac:dyDescent="0.35">
      <c r="B441" t="s">
        <v>288</v>
      </c>
      <c r="C441" s="17">
        <v>0.40598008569612798</v>
      </c>
      <c r="D441" s="17">
        <v>0.44806580507167798</v>
      </c>
      <c r="E441" s="17">
        <v>0.36732516800943099</v>
      </c>
      <c r="F441" s="17"/>
      <c r="G441" s="17">
        <v>0.39336112712896498</v>
      </c>
      <c r="H441" s="17">
        <v>0.36966551347034798</v>
      </c>
      <c r="I441" s="17">
        <v>0.35655525520164799</v>
      </c>
      <c r="J441" s="17">
        <v>0.32638176733903801</v>
      </c>
      <c r="K441" s="17">
        <v>0.42643540876785402</v>
      </c>
      <c r="L441" s="17">
        <v>0.53500658892602204</v>
      </c>
      <c r="M441" s="17"/>
      <c r="N441" s="17">
        <v>0.45405097556385099</v>
      </c>
      <c r="O441" s="17">
        <v>0.325036335421515</v>
      </c>
      <c r="P441" s="17">
        <v>0.425654478013475</v>
      </c>
      <c r="Q441" s="17">
        <v>0.418722757773907</v>
      </c>
      <c r="R441" s="17"/>
      <c r="S441" s="17">
        <v>0.47663967119813</v>
      </c>
      <c r="T441" s="17">
        <v>0.33243416553754701</v>
      </c>
      <c r="U441" s="17">
        <v>0.37354216107675903</v>
      </c>
      <c r="V441" s="17">
        <v>0.495118093703588</v>
      </c>
      <c r="W441" s="17">
        <v>0.46378789514132002</v>
      </c>
      <c r="X441" s="17">
        <v>0.42593508051977702</v>
      </c>
      <c r="Y441" s="17">
        <v>0.358381696932908</v>
      </c>
      <c r="Z441" s="17">
        <v>0.45711899154036501</v>
      </c>
      <c r="AA441" s="17">
        <v>0.46125257892457899</v>
      </c>
      <c r="AB441" s="17">
        <v>0.30081247377849801</v>
      </c>
      <c r="AC441" s="17">
        <v>0.32662115573065797</v>
      </c>
      <c r="AD441" s="17">
        <v>0.32311392372298497</v>
      </c>
      <c r="AE441" s="17"/>
      <c r="AF441" s="17">
        <v>0.41489155535905198</v>
      </c>
      <c r="AG441" s="17">
        <v>0.360267225210327</v>
      </c>
      <c r="AH441" s="17">
        <v>0.29679329403148402</v>
      </c>
      <c r="AI441" s="17">
        <v>0.28305517028141902</v>
      </c>
      <c r="AJ441" s="17"/>
      <c r="AK441" s="17">
        <v>0.48035529443274499</v>
      </c>
      <c r="AL441" s="17">
        <v>0.35341980121925898</v>
      </c>
      <c r="AM441" s="17"/>
      <c r="AN441" s="17">
        <v>0.471346620972937</v>
      </c>
      <c r="AO441" s="17">
        <v>0.41803552067012001</v>
      </c>
      <c r="AP441" s="17">
        <v>0.34392212494416802</v>
      </c>
      <c r="AQ441" s="17">
        <v>0.36022379268386101</v>
      </c>
      <c r="AR441" s="17">
        <v>0.42232390108891699</v>
      </c>
      <c r="AS441" s="17">
        <v>0.28996689636039502</v>
      </c>
      <c r="AT441" s="17"/>
      <c r="AU441" s="17">
        <v>0.464897268742541</v>
      </c>
      <c r="AV441" s="17">
        <v>0.32487376835297999</v>
      </c>
      <c r="AW441" s="17"/>
      <c r="AX441" s="17">
        <v>0.32962731943962298</v>
      </c>
      <c r="AY441" s="17">
        <v>0.42430253445467198</v>
      </c>
      <c r="AZ441" s="17"/>
      <c r="BA441" s="17">
        <v>0.39452322445000998</v>
      </c>
      <c r="BB441" s="17">
        <v>0.47023944029013598</v>
      </c>
      <c r="BC441" s="17"/>
      <c r="BD441" s="17">
        <v>0.55524105636319598</v>
      </c>
      <c r="BE441" s="17"/>
      <c r="BF441" s="17">
        <v>0.56771261792120398</v>
      </c>
      <c r="BG441" s="17"/>
      <c r="BH441" s="17">
        <v>0.39280870574072102</v>
      </c>
      <c r="BI441" s="17"/>
      <c r="BJ441" s="17">
        <v>0.358008955398045</v>
      </c>
      <c r="BK441" s="17"/>
      <c r="BL441" s="17">
        <v>-0.35866491553314001</v>
      </c>
      <c r="BM441" s="17">
        <v>0.88149382334933801</v>
      </c>
      <c r="BN441" s="17">
        <v>0.68838282465277301</v>
      </c>
      <c r="BO441" s="17">
        <v>0.103548106811862</v>
      </c>
      <c r="BP441" s="17"/>
      <c r="BQ441" s="17">
        <v>0.38860623903802399</v>
      </c>
      <c r="BR441" s="17">
        <v>0.60807270480896902</v>
      </c>
      <c r="BS441" s="17">
        <v>0.48215040540037302</v>
      </c>
      <c r="BT441" s="17">
        <v>0.44590773644614301</v>
      </c>
      <c r="BU441" s="17">
        <v>0.119396118474883</v>
      </c>
      <c r="BV441" s="17">
        <v>0.25293434754367899</v>
      </c>
      <c r="BW441" s="17"/>
      <c r="BX441" s="17">
        <v>0.46177909226804598</v>
      </c>
      <c r="BY441" s="17">
        <v>0.62089002693257</v>
      </c>
      <c r="BZ441" s="17">
        <v>0.47583354745368101</v>
      </c>
      <c r="CA441" s="17">
        <v>0.41972474673787902</v>
      </c>
      <c r="CB441" s="17">
        <v>-6.71230221861657E-3</v>
      </c>
      <c r="CC441" s="17">
        <v>9.5835702661207597E-2</v>
      </c>
    </row>
    <row r="442" spans="2:81" x14ac:dyDescent="0.35">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row>
    <row r="443" spans="2:81" x14ac:dyDescent="0.35">
      <c r="B443" s="6" t="s">
        <v>293</v>
      </c>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row>
    <row r="444" spans="2:81" x14ac:dyDescent="0.35">
      <c r="B444" s="24"/>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row>
    <row r="445" spans="2:81" x14ac:dyDescent="0.35">
      <c r="B445" t="s">
        <v>281</v>
      </c>
      <c r="C445" s="17">
        <v>0.21409340252321199</v>
      </c>
      <c r="D445" s="17">
        <v>0.25892336885067602</v>
      </c>
      <c r="E445" s="17">
        <v>0.17139155036620399</v>
      </c>
      <c r="F445" s="17"/>
      <c r="G445" s="17">
        <v>0.30285335860532903</v>
      </c>
      <c r="H445" s="17">
        <v>0.26259388993209998</v>
      </c>
      <c r="I445" s="17">
        <v>0.19508190194495301</v>
      </c>
      <c r="J445" s="17">
        <v>0.14986469236283401</v>
      </c>
      <c r="K445" s="17">
        <v>0.15190144838360201</v>
      </c>
      <c r="L445" s="17">
        <v>0.225063408445622</v>
      </c>
      <c r="M445" s="17"/>
      <c r="N445" s="17">
        <v>0.25589948569139698</v>
      </c>
      <c r="O445" s="17">
        <v>0.15946852025804101</v>
      </c>
      <c r="P445" s="17">
        <v>0.20826838403881201</v>
      </c>
      <c r="Q445" s="17">
        <v>0.23057422642475001</v>
      </c>
      <c r="R445" s="17"/>
      <c r="S445" s="17">
        <v>0.33758016423811299</v>
      </c>
      <c r="T445" s="17">
        <v>0.150858643169545</v>
      </c>
      <c r="U445" s="17">
        <v>0.21628216734137501</v>
      </c>
      <c r="V445" s="17">
        <v>0.221533878806257</v>
      </c>
      <c r="W445" s="17">
        <v>0.19201407180976099</v>
      </c>
      <c r="X445" s="17">
        <v>0.222844920676256</v>
      </c>
      <c r="Y445" s="17">
        <v>0.18588327682957101</v>
      </c>
      <c r="Z445" s="17">
        <v>0.24221208640299899</v>
      </c>
      <c r="AA445" s="17">
        <v>0.24079095079774199</v>
      </c>
      <c r="AB445" s="17">
        <v>0.15329101976045501</v>
      </c>
      <c r="AC445" s="17">
        <v>0.165635203019492</v>
      </c>
      <c r="AD445" s="17">
        <v>0.111987372317832</v>
      </c>
      <c r="AE445" s="17"/>
      <c r="AF445" s="17">
        <v>0.22807106347387299</v>
      </c>
      <c r="AG445" s="17">
        <v>0.14678839780702899</v>
      </c>
      <c r="AH445" s="17">
        <v>0.17201596796798699</v>
      </c>
      <c r="AI445" s="17">
        <v>0.146409365654212</v>
      </c>
      <c r="AJ445" s="17"/>
      <c r="AK445" s="17">
        <v>0.19519245092092399</v>
      </c>
      <c r="AL445" s="17">
        <v>0.25058786843445002</v>
      </c>
      <c r="AM445" s="17"/>
      <c r="AN445" s="17">
        <v>0.317827313487897</v>
      </c>
      <c r="AO445" s="17">
        <v>0.200830140001279</v>
      </c>
      <c r="AP445" s="17">
        <v>0.15870336839093599</v>
      </c>
      <c r="AQ445" s="17">
        <v>0.167325081822704</v>
      </c>
      <c r="AR445" s="17">
        <v>0.16587745807274101</v>
      </c>
      <c r="AS445" s="17">
        <v>0.17361175914067101</v>
      </c>
      <c r="AT445" s="17"/>
      <c r="AU445" s="17">
        <v>0.232770470495333</v>
      </c>
      <c r="AV445" s="17">
        <v>0.18813828149269199</v>
      </c>
      <c r="AW445" s="17"/>
      <c r="AX445" s="17">
        <v>0.17883645465868001</v>
      </c>
      <c r="AY445" s="17">
        <v>0.22255404713771501</v>
      </c>
      <c r="AZ445" s="17"/>
      <c r="BA445" s="17">
        <v>0.20126902288659301</v>
      </c>
      <c r="BB445" s="17">
        <v>0.28261265295249699</v>
      </c>
      <c r="BC445" s="17"/>
      <c r="BD445" s="17">
        <v>0.28521019053553198</v>
      </c>
      <c r="BE445" s="17"/>
      <c r="BF445" s="17">
        <v>0.28789327118463298</v>
      </c>
      <c r="BG445" s="17"/>
      <c r="BH445" s="17">
        <v>0.162005701242559</v>
      </c>
      <c r="BI445" s="17"/>
      <c r="BJ445" s="17">
        <v>0.181299095920397</v>
      </c>
      <c r="BK445" s="17"/>
      <c r="BL445" s="17">
        <v>2.37177437915904E-2</v>
      </c>
      <c r="BM445" s="17">
        <v>0.46382123904044997</v>
      </c>
      <c r="BN445" s="17">
        <v>0.24355681125884701</v>
      </c>
      <c r="BO445" s="17">
        <v>5.0297787862689701E-2</v>
      </c>
      <c r="BP445" s="17"/>
      <c r="BQ445" s="17">
        <v>0.219428154626362</v>
      </c>
      <c r="BR445" s="17">
        <v>0.28457089885657699</v>
      </c>
      <c r="BS445" s="17">
        <v>0.23846051381512001</v>
      </c>
      <c r="BT445" s="17">
        <v>0.22455025711523299</v>
      </c>
      <c r="BU445" s="17">
        <v>0.15224440136180201</v>
      </c>
      <c r="BV445" s="17">
        <v>0.149020656769075</v>
      </c>
      <c r="BW445" s="17"/>
      <c r="BX445" s="17">
        <v>0.24757664002578</v>
      </c>
      <c r="BY445" s="17">
        <v>0.30228525202119899</v>
      </c>
      <c r="BZ445" s="17">
        <v>0.22834085400298901</v>
      </c>
      <c r="CA445" s="17">
        <v>0.23444781540000101</v>
      </c>
      <c r="CB445" s="17">
        <v>0.11826071879972699</v>
      </c>
      <c r="CC445" s="17">
        <v>0.11672310709386299</v>
      </c>
    </row>
    <row r="446" spans="2:81" x14ac:dyDescent="0.35">
      <c r="B446" t="s">
        <v>282</v>
      </c>
      <c r="C446" s="17">
        <v>0.39680808291757402</v>
      </c>
      <c r="D446" s="17">
        <v>0.40906000983625301</v>
      </c>
      <c r="E446" s="17">
        <v>0.38681302177038701</v>
      </c>
      <c r="F446" s="17"/>
      <c r="G446" s="17">
        <v>0.35176517635744098</v>
      </c>
      <c r="H446" s="17">
        <v>0.37211717656343901</v>
      </c>
      <c r="I446" s="17">
        <v>0.40858592415545703</v>
      </c>
      <c r="J446" s="17">
        <v>0.38423846899557701</v>
      </c>
      <c r="K446" s="17">
        <v>0.415879162270547</v>
      </c>
      <c r="L446" s="17">
        <v>0.43459966088552898</v>
      </c>
      <c r="M446" s="17"/>
      <c r="N446" s="17">
        <v>0.39204596202389702</v>
      </c>
      <c r="O446" s="17">
        <v>0.43191302579119201</v>
      </c>
      <c r="P446" s="17">
        <v>0.39288496782917098</v>
      </c>
      <c r="Q446" s="17">
        <v>0.37014030003449599</v>
      </c>
      <c r="R446" s="17"/>
      <c r="S446" s="17">
        <v>0.34945773097460597</v>
      </c>
      <c r="T446" s="17">
        <v>0.41891140830836499</v>
      </c>
      <c r="U446" s="17">
        <v>0.37008534174596502</v>
      </c>
      <c r="V446" s="17">
        <v>0.395285571704526</v>
      </c>
      <c r="W446" s="17">
        <v>0.40151714841441899</v>
      </c>
      <c r="X446" s="17">
        <v>0.409155971007365</v>
      </c>
      <c r="Y446" s="17">
        <v>0.40640353552811997</v>
      </c>
      <c r="Z446" s="17">
        <v>0.43543731742345598</v>
      </c>
      <c r="AA446" s="17">
        <v>0.41464563227384998</v>
      </c>
      <c r="AB446" s="17">
        <v>0.37800191632483798</v>
      </c>
      <c r="AC446" s="17">
        <v>0.38462321111332698</v>
      </c>
      <c r="AD446" s="17">
        <v>0.48400526044317399</v>
      </c>
      <c r="AE446" s="17"/>
      <c r="AF446" s="17">
        <v>0.39595029283202199</v>
      </c>
      <c r="AG446" s="17">
        <v>0.390480946387469</v>
      </c>
      <c r="AH446" s="17">
        <v>0.383984667770355</v>
      </c>
      <c r="AI446" s="17">
        <v>0.435465824248292</v>
      </c>
      <c r="AJ446" s="17"/>
      <c r="AK446" s="17">
        <v>0.40514404922589298</v>
      </c>
      <c r="AL446" s="17">
        <v>0.39993369359726999</v>
      </c>
      <c r="AM446" s="17"/>
      <c r="AN446" s="17">
        <v>0.34974380672321398</v>
      </c>
      <c r="AO446" s="17">
        <v>0.396757991327994</v>
      </c>
      <c r="AP446" s="17">
        <v>0.45077442289398401</v>
      </c>
      <c r="AQ446" s="17">
        <v>0.41444661933423199</v>
      </c>
      <c r="AR446" s="17">
        <v>0.42473206469904301</v>
      </c>
      <c r="AS446" s="17">
        <v>0.376777997153461</v>
      </c>
      <c r="AT446" s="17"/>
      <c r="AU446" s="17">
        <v>0.40978421896414102</v>
      </c>
      <c r="AV446" s="17">
        <v>0.379975580547391</v>
      </c>
      <c r="AW446" s="17"/>
      <c r="AX446" s="17">
        <v>0.37799135813462098</v>
      </c>
      <c r="AY446" s="17">
        <v>0.40132355095551098</v>
      </c>
      <c r="AZ446" s="17"/>
      <c r="BA446" s="17">
        <v>0.395237298140446</v>
      </c>
      <c r="BB446" s="17">
        <v>0.40508118254467401</v>
      </c>
      <c r="BC446" s="17"/>
      <c r="BD446" s="17">
        <v>0.40808439473181901</v>
      </c>
      <c r="BE446" s="17"/>
      <c r="BF446" s="17">
        <v>0.40193358292665199</v>
      </c>
      <c r="BG446" s="17"/>
      <c r="BH446" s="17">
        <v>0.36561846066218001</v>
      </c>
      <c r="BI446" s="17"/>
      <c r="BJ446" s="17">
        <v>0.39291196540124002</v>
      </c>
      <c r="BK446" s="17"/>
      <c r="BL446" s="17">
        <v>0.193844771856819</v>
      </c>
      <c r="BM446" s="17">
        <v>0.44012221488681202</v>
      </c>
      <c r="BN446" s="17">
        <v>0.487342770673448</v>
      </c>
      <c r="BO446" s="17">
        <v>0.38318297295771397</v>
      </c>
      <c r="BP446" s="17"/>
      <c r="BQ446" s="17">
        <v>0.40657993435293099</v>
      </c>
      <c r="BR446" s="17">
        <v>0.42588806572139598</v>
      </c>
      <c r="BS446" s="17">
        <v>0.34631823628428898</v>
      </c>
      <c r="BT446" s="17">
        <v>0.42390247237308698</v>
      </c>
      <c r="BU446" s="17">
        <v>0.35668226964807398</v>
      </c>
      <c r="BV446" s="17">
        <v>0.376732647035395</v>
      </c>
      <c r="BW446" s="17"/>
      <c r="BX446" s="17">
        <v>0.40781759419988101</v>
      </c>
      <c r="BY446" s="17">
        <v>0.43474124811786002</v>
      </c>
      <c r="BZ446" s="17">
        <v>0.37185188916668799</v>
      </c>
      <c r="CA446" s="17">
        <v>0.432786252689985</v>
      </c>
      <c r="CB446" s="17">
        <v>0.35414607047313201</v>
      </c>
      <c r="CC446" s="17">
        <v>0.315360536319156</v>
      </c>
    </row>
    <row r="447" spans="2:81" x14ac:dyDescent="0.35">
      <c r="B447" t="s">
        <v>283</v>
      </c>
      <c r="C447" s="17">
        <v>0.24983638323129301</v>
      </c>
      <c r="D447" s="17">
        <v>0.218886740226063</v>
      </c>
      <c r="E447" s="17">
        <v>0.27978178953473298</v>
      </c>
      <c r="F447" s="17"/>
      <c r="G447" s="17">
        <v>0.21692858163832199</v>
      </c>
      <c r="H447" s="17">
        <v>0.21085397925084801</v>
      </c>
      <c r="I447" s="17">
        <v>0.24305567152396801</v>
      </c>
      <c r="J447" s="17">
        <v>0.302972123727279</v>
      </c>
      <c r="K447" s="17">
        <v>0.27466327303555699</v>
      </c>
      <c r="L447" s="17">
        <v>0.249130824390427</v>
      </c>
      <c r="M447" s="17"/>
      <c r="N447" s="17">
        <v>0.22829742764991101</v>
      </c>
      <c r="O447" s="17">
        <v>0.25979473865306901</v>
      </c>
      <c r="P447" s="17">
        <v>0.25890202994717199</v>
      </c>
      <c r="Q447" s="17">
        <v>0.253578784539298</v>
      </c>
      <c r="R447" s="17"/>
      <c r="S447" s="17">
        <v>0.19884429441222001</v>
      </c>
      <c r="T447" s="17">
        <v>0.28236465462211002</v>
      </c>
      <c r="U447" s="17">
        <v>0.248596639449809</v>
      </c>
      <c r="V447" s="17">
        <v>0.258279116579538</v>
      </c>
      <c r="W447" s="17">
        <v>0.28508212262708299</v>
      </c>
      <c r="X447" s="17">
        <v>0.239236980764893</v>
      </c>
      <c r="Y447" s="17">
        <v>0.260471424924831</v>
      </c>
      <c r="Z447" s="17">
        <v>0.20499902072184201</v>
      </c>
      <c r="AA447" s="17">
        <v>0.227870067902021</v>
      </c>
      <c r="AB447" s="17">
        <v>0.27759303376344602</v>
      </c>
      <c r="AC447" s="17">
        <v>0.27007235541917701</v>
      </c>
      <c r="AD447" s="17">
        <v>0.269340239340636</v>
      </c>
      <c r="AE447" s="17"/>
      <c r="AF447" s="17">
        <v>0.24392630860443201</v>
      </c>
      <c r="AG447" s="17">
        <v>0.299538408437932</v>
      </c>
      <c r="AH447" s="17">
        <v>0.265529502963121</v>
      </c>
      <c r="AI447" s="17">
        <v>0.28940112285457598</v>
      </c>
      <c r="AJ447" s="17"/>
      <c r="AK447" s="17">
        <v>0.23113249583846601</v>
      </c>
      <c r="AL447" s="17">
        <v>0.220827373859668</v>
      </c>
      <c r="AM447" s="17"/>
      <c r="AN447" s="17">
        <v>0.21187320374680499</v>
      </c>
      <c r="AO447" s="17">
        <v>0.27417798917643199</v>
      </c>
      <c r="AP447" s="17">
        <v>0.24027744123456299</v>
      </c>
      <c r="AQ447" s="17">
        <v>0.25969658323880901</v>
      </c>
      <c r="AR447" s="17">
        <v>0.262758540656511</v>
      </c>
      <c r="AS447" s="17">
        <v>0.26828551079426499</v>
      </c>
      <c r="AT447" s="17"/>
      <c r="AU447" s="17">
        <v>0.23745756532658499</v>
      </c>
      <c r="AV447" s="17">
        <v>0.268160133122402</v>
      </c>
      <c r="AW447" s="17"/>
      <c r="AX447" s="17">
        <v>0.26281519118527602</v>
      </c>
      <c r="AY447" s="17">
        <v>0.246721845862929</v>
      </c>
      <c r="AZ447" s="17"/>
      <c r="BA447" s="17">
        <v>0.256427895973527</v>
      </c>
      <c r="BB447" s="17">
        <v>0.21816370057702</v>
      </c>
      <c r="BC447" s="17"/>
      <c r="BD447" s="17">
        <v>0.21103454456614701</v>
      </c>
      <c r="BE447" s="17"/>
      <c r="BF447" s="17">
        <v>0.20790393578937699</v>
      </c>
      <c r="BG447" s="17"/>
      <c r="BH447" s="17">
        <v>0.29194720556510201</v>
      </c>
      <c r="BI447" s="17"/>
      <c r="BJ447" s="17">
        <v>0.24456672428934101</v>
      </c>
      <c r="BK447" s="17"/>
      <c r="BL447" s="17">
        <v>0.34400509849223498</v>
      </c>
      <c r="BM447" s="17">
        <v>7.8670319633090596E-2</v>
      </c>
      <c r="BN447" s="17">
        <v>0.217976661352492</v>
      </c>
      <c r="BO447" s="17">
        <v>0.396883306696105</v>
      </c>
      <c r="BP447" s="17"/>
      <c r="BQ447" s="17">
        <v>0.24669925671805501</v>
      </c>
      <c r="BR447" s="17">
        <v>0.20691308045304199</v>
      </c>
      <c r="BS447" s="17">
        <v>0.26065706341300598</v>
      </c>
      <c r="BT447" s="17">
        <v>0.235692103017767</v>
      </c>
      <c r="BU447" s="17">
        <v>0.30043812285554999</v>
      </c>
      <c r="BV447" s="17">
        <v>0.27985820037646197</v>
      </c>
      <c r="BW447" s="17"/>
      <c r="BX447" s="17">
        <v>0.245841000099732</v>
      </c>
      <c r="BY447" s="17">
        <v>0.20430299553662401</v>
      </c>
      <c r="BZ447" s="17">
        <v>0.23709686342543801</v>
      </c>
      <c r="CA447" s="17">
        <v>0.22454666757359701</v>
      </c>
      <c r="CB447" s="17">
        <v>0.27481158399056599</v>
      </c>
      <c r="CC447" s="17">
        <v>0.34484913840165099</v>
      </c>
    </row>
    <row r="448" spans="2:81" x14ac:dyDescent="0.35">
      <c r="B448" t="s">
        <v>284</v>
      </c>
      <c r="C448" s="17">
        <v>8.2648276284414401E-2</v>
      </c>
      <c r="D448" s="17">
        <v>6.2912161146060505E-2</v>
      </c>
      <c r="E448" s="17">
        <v>9.9963231716526296E-2</v>
      </c>
      <c r="F448" s="17"/>
      <c r="G448" s="17">
        <v>7.9045552192496996E-2</v>
      </c>
      <c r="H448" s="17">
        <v>9.0073039236447702E-2</v>
      </c>
      <c r="I448" s="17">
        <v>8.5380724107456202E-2</v>
      </c>
      <c r="J448" s="17">
        <v>9.8339584438174393E-2</v>
      </c>
      <c r="K448" s="17">
        <v>9.2380822960525105E-2</v>
      </c>
      <c r="L448" s="17">
        <v>5.7511019910138697E-2</v>
      </c>
      <c r="M448" s="17"/>
      <c r="N448" s="17">
        <v>7.8372164428932398E-2</v>
      </c>
      <c r="O448" s="17">
        <v>9.10651649225446E-2</v>
      </c>
      <c r="P448" s="17">
        <v>9.0182635446326598E-2</v>
      </c>
      <c r="Q448" s="17">
        <v>7.2223685456142495E-2</v>
      </c>
      <c r="R448" s="17"/>
      <c r="S448" s="17">
        <v>6.4287413930676204E-2</v>
      </c>
      <c r="T448" s="17">
        <v>8.5829784702740497E-2</v>
      </c>
      <c r="U448" s="17">
        <v>9.86911247315196E-2</v>
      </c>
      <c r="V448" s="17">
        <v>7.8490641742127498E-2</v>
      </c>
      <c r="W448" s="17">
        <v>6.6377955666976796E-2</v>
      </c>
      <c r="X448" s="17">
        <v>8.5497036228595003E-2</v>
      </c>
      <c r="Y448" s="17">
        <v>8.3533610154322105E-2</v>
      </c>
      <c r="Z448" s="17">
        <v>6.1363611522292201E-2</v>
      </c>
      <c r="AA448" s="17">
        <v>7.93183205041251E-2</v>
      </c>
      <c r="AB448" s="17">
        <v>0.11514909776728</v>
      </c>
      <c r="AC448" s="17">
        <v>0.100805221835784</v>
      </c>
      <c r="AD448" s="17">
        <v>6.4115052633251401E-2</v>
      </c>
      <c r="AE448" s="17"/>
      <c r="AF448" s="17">
        <v>7.9276411961009E-2</v>
      </c>
      <c r="AG448" s="17">
        <v>9.7133122604956906E-2</v>
      </c>
      <c r="AH448" s="17">
        <v>8.5345295412165706E-2</v>
      </c>
      <c r="AI448" s="17">
        <v>6.4864937203407899E-2</v>
      </c>
      <c r="AJ448" s="17"/>
      <c r="AK448" s="17">
        <v>0.107576528838735</v>
      </c>
      <c r="AL448" s="17">
        <v>6.9270769808023297E-2</v>
      </c>
      <c r="AM448" s="17"/>
      <c r="AN448" s="17">
        <v>6.1201265277067998E-2</v>
      </c>
      <c r="AO448" s="17">
        <v>8.2529132943431199E-2</v>
      </c>
      <c r="AP448" s="17">
        <v>8.7849878062465095E-2</v>
      </c>
      <c r="AQ448" s="17">
        <v>9.2637967675319399E-2</v>
      </c>
      <c r="AR448" s="17">
        <v>9.5251941340581806E-2</v>
      </c>
      <c r="AS448" s="17">
        <v>0.1165039151437</v>
      </c>
      <c r="AT448" s="17"/>
      <c r="AU448" s="17">
        <v>7.6629639966950006E-2</v>
      </c>
      <c r="AV448" s="17">
        <v>8.9986173649678397E-2</v>
      </c>
      <c r="AW448" s="17"/>
      <c r="AX448" s="17">
        <v>9.5693785845008705E-2</v>
      </c>
      <c r="AY448" s="17">
        <v>7.9517732465607893E-2</v>
      </c>
      <c r="AZ448" s="17"/>
      <c r="BA448" s="17">
        <v>8.8833924494596594E-2</v>
      </c>
      <c r="BB448" s="17">
        <v>4.8498744661015898E-2</v>
      </c>
      <c r="BC448" s="17"/>
      <c r="BD448" s="17">
        <v>6.1464002551166498E-2</v>
      </c>
      <c r="BE448" s="17"/>
      <c r="BF448" s="17">
        <v>6.4136874828239196E-2</v>
      </c>
      <c r="BG448" s="17"/>
      <c r="BH448" s="17">
        <v>0.113812548182036</v>
      </c>
      <c r="BI448" s="17"/>
      <c r="BJ448" s="17">
        <v>0.10353371518627601</v>
      </c>
      <c r="BK448" s="17"/>
      <c r="BL448" s="17">
        <v>0.22256426117761399</v>
      </c>
      <c r="BM448" s="17">
        <v>1.4614045803949E-2</v>
      </c>
      <c r="BN448" s="17">
        <v>3.5598620130137898E-2</v>
      </c>
      <c r="BO448" s="17">
        <v>0.114076659159477</v>
      </c>
      <c r="BP448" s="17"/>
      <c r="BQ448" s="17">
        <v>8.3696712056003097E-2</v>
      </c>
      <c r="BR448" s="17">
        <v>5.6871075106895999E-2</v>
      </c>
      <c r="BS448" s="17">
        <v>7.9880369466368104E-2</v>
      </c>
      <c r="BT448" s="17">
        <v>7.1201338687162205E-2</v>
      </c>
      <c r="BU448" s="17">
        <v>9.4151373811278694E-2</v>
      </c>
      <c r="BV448" s="17">
        <v>0.10535448397446601</v>
      </c>
      <c r="BW448" s="17"/>
      <c r="BX448" s="17">
        <v>7.23802346186075E-2</v>
      </c>
      <c r="BY448" s="17">
        <v>3.9271886876713902E-2</v>
      </c>
      <c r="BZ448" s="17">
        <v>0.100008127929076</v>
      </c>
      <c r="CA448" s="17">
        <v>7.9476033254284997E-2</v>
      </c>
      <c r="CB448" s="17">
        <v>0.129900477931121</v>
      </c>
      <c r="CC448" s="17">
        <v>0.101774049680979</v>
      </c>
    </row>
    <row r="449" spans="2:81" x14ac:dyDescent="0.35">
      <c r="B449" t="s">
        <v>285</v>
      </c>
      <c r="C449" s="17">
        <v>4.03420828677147E-2</v>
      </c>
      <c r="D449" s="17">
        <v>3.7438873657741997E-2</v>
      </c>
      <c r="E449" s="17">
        <v>4.2798339545259398E-2</v>
      </c>
      <c r="F449" s="17"/>
      <c r="G449" s="17">
        <v>3.1544096757704497E-2</v>
      </c>
      <c r="H449" s="17">
        <v>4.5729827911969001E-2</v>
      </c>
      <c r="I449" s="17">
        <v>5.42123148975008E-2</v>
      </c>
      <c r="J449" s="17">
        <v>4.4425959753894899E-2</v>
      </c>
      <c r="K449" s="17">
        <v>5.0283147877539798E-2</v>
      </c>
      <c r="L449" s="17">
        <v>2.0521667897114799E-2</v>
      </c>
      <c r="M449" s="17"/>
      <c r="N449" s="17">
        <v>3.1398800669786897E-2</v>
      </c>
      <c r="O449" s="17">
        <v>3.8794295971352602E-2</v>
      </c>
      <c r="P449" s="17">
        <v>3.7791951598775901E-2</v>
      </c>
      <c r="Q449" s="17">
        <v>5.3495772290297297E-2</v>
      </c>
      <c r="R449" s="17"/>
      <c r="S449" s="17">
        <v>3.0675950072568799E-2</v>
      </c>
      <c r="T449" s="17">
        <v>4.3838623405954499E-2</v>
      </c>
      <c r="U449" s="17">
        <v>5.2640556932496502E-2</v>
      </c>
      <c r="V449" s="17">
        <v>3.1354133387850897E-2</v>
      </c>
      <c r="W449" s="17">
        <v>4.13268009985404E-2</v>
      </c>
      <c r="X449" s="17">
        <v>2.7058594002662899E-2</v>
      </c>
      <c r="Y449" s="17">
        <v>3.2366461749869797E-2</v>
      </c>
      <c r="Z449" s="17">
        <v>4.4905167616802702E-2</v>
      </c>
      <c r="AA449" s="17">
        <v>2.8429061106147301E-2</v>
      </c>
      <c r="AB449" s="17">
        <v>6.0153667378034903E-2</v>
      </c>
      <c r="AC449" s="17">
        <v>5.8881557270083901E-2</v>
      </c>
      <c r="AD449" s="17">
        <v>7.0552075265106498E-2</v>
      </c>
      <c r="AE449" s="17"/>
      <c r="AF449" s="17">
        <v>3.6159964566016299E-2</v>
      </c>
      <c r="AG449" s="17">
        <v>5.1280693087313201E-2</v>
      </c>
      <c r="AH449" s="17">
        <v>7.1107752855509104E-2</v>
      </c>
      <c r="AI449" s="17">
        <v>6.3858750039511206E-2</v>
      </c>
      <c r="AJ449" s="17"/>
      <c r="AK449" s="17">
        <v>4.3618678648894599E-2</v>
      </c>
      <c r="AL449" s="17">
        <v>3.8920309440455103E-2</v>
      </c>
      <c r="AM449" s="17"/>
      <c r="AN449" s="17">
        <v>4.11010621760316E-2</v>
      </c>
      <c r="AO449" s="17">
        <v>2.90572792205619E-2</v>
      </c>
      <c r="AP449" s="17">
        <v>4.5469144042733202E-2</v>
      </c>
      <c r="AQ449" s="17">
        <v>4.8246835689387702E-2</v>
      </c>
      <c r="AR449" s="17">
        <v>4.26806680052935E-2</v>
      </c>
      <c r="AS449" s="17">
        <v>5.0693734257076503E-2</v>
      </c>
      <c r="AT449" s="17"/>
      <c r="AU449" s="17">
        <v>3.1940019957086202E-2</v>
      </c>
      <c r="AV449" s="17">
        <v>5.2338231367630099E-2</v>
      </c>
      <c r="AW449" s="17"/>
      <c r="AX449" s="17">
        <v>6.1827680159736997E-2</v>
      </c>
      <c r="AY449" s="17">
        <v>3.5186162856810803E-2</v>
      </c>
      <c r="AZ449" s="17"/>
      <c r="BA449" s="17">
        <v>4.3344537391864398E-2</v>
      </c>
      <c r="BB449" s="17">
        <v>2.3258685627303301E-2</v>
      </c>
      <c r="BC449" s="17"/>
      <c r="BD449" s="17">
        <v>2.1507396446019501E-2</v>
      </c>
      <c r="BE449" s="17"/>
      <c r="BF449" s="17">
        <v>2.6829587732587801E-2</v>
      </c>
      <c r="BG449" s="17"/>
      <c r="BH449" s="17">
        <v>5.28389235392423E-2</v>
      </c>
      <c r="BI449" s="17"/>
      <c r="BJ449" s="17">
        <v>6.3320359855876501E-2</v>
      </c>
      <c r="BK449" s="17"/>
      <c r="BL449" s="17">
        <v>0.17267874410297099</v>
      </c>
      <c r="BM449" s="17">
        <v>1.76018265240778E-3</v>
      </c>
      <c r="BN449" s="17">
        <v>6.0739170167258402E-3</v>
      </c>
      <c r="BO449" s="17">
        <v>3.3422495712564698E-2</v>
      </c>
      <c r="BP449" s="17"/>
      <c r="BQ449" s="17">
        <v>3.34280054331801E-2</v>
      </c>
      <c r="BR449" s="17">
        <v>1.36563625174843E-2</v>
      </c>
      <c r="BS449" s="17">
        <v>6.1180530055691802E-2</v>
      </c>
      <c r="BT449" s="17">
        <v>2.7081761547990101E-2</v>
      </c>
      <c r="BU449" s="17">
        <v>5.82447946348068E-2</v>
      </c>
      <c r="BV449" s="17">
        <v>6.8736548476131698E-2</v>
      </c>
      <c r="BW449" s="17"/>
      <c r="BX449" s="17">
        <v>2.0755399875652999E-2</v>
      </c>
      <c r="BY449" s="17">
        <v>1.08623361510239E-2</v>
      </c>
      <c r="BZ449" s="17">
        <v>5.0635595513125797E-2</v>
      </c>
      <c r="CA449" s="17">
        <v>2.0327398207989501E-2</v>
      </c>
      <c r="CB449" s="17">
        <v>9.1782784901209197E-2</v>
      </c>
      <c r="CC449" s="17">
        <v>9.3797320406602602E-2</v>
      </c>
    </row>
    <row r="450" spans="2:81" x14ac:dyDescent="0.35">
      <c r="B450" t="s">
        <v>171</v>
      </c>
      <c r="C450" s="17">
        <v>1.62717721757921E-2</v>
      </c>
      <c r="D450" s="17">
        <v>1.27788462832063E-2</v>
      </c>
      <c r="E450" s="17">
        <v>1.9252067066890501E-2</v>
      </c>
      <c r="F450" s="17"/>
      <c r="G450" s="17">
        <v>1.7863234448707101E-2</v>
      </c>
      <c r="H450" s="17">
        <v>1.86320871051971E-2</v>
      </c>
      <c r="I450" s="17">
        <v>1.3683463370664501E-2</v>
      </c>
      <c r="J450" s="17">
        <v>2.0159170722240501E-2</v>
      </c>
      <c r="K450" s="17">
        <v>1.4892145472228301E-2</v>
      </c>
      <c r="L450" s="17">
        <v>1.3173418471168199E-2</v>
      </c>
      <c r="M450" s="17"/>
      <c r="N450" s="17">
        <v>1.3986159536075699E-2</v>
      </c>
      <c r="O450" s="17">
        <v>1.8964254403800201E-2</v>
      </c>
      <c r="P450" s="17">
        <v>1.1970031139742199E-2</v>
      </c>
      <c r="Q450" s="17">
        <v>1.99872312550162E-2</v>
      </c>
      <c r="R450" s="17"/>
      <c r="S450" s="17">
        <v>1.9154446371816E-2</v>
      </c>
      <c r="T450" s="17">
        <v>1.8196885791284201E-2</v>
      </c>
      <c r="U450" s="17">
        <v>1.3704169798834801E-2</v>
      </c>
      <c r="V450" s="17">
        <v>1.5056657779700699E-2</v>
      </c>
      <c r="W450" s="17">
        <v>1.3681900483220001E-2</v>
      </c>
      <c r="X450" s="17">
        <v>1.62064973202274E-2</v>
      </c>
      <c r="Y450" s="17">
        <v>3.1341690813285902E-2</v>
      </c>
      <c r="Z450" s="17">
        <v>1.10827963126081E-2</v>
      </c>
      <c r="AA450" s="17">
        <v>8.9459674161144805E-3</v>
      </c>
      <c r="AB450" s="17">
        <v>1.5811265005946099E-2</v>
      </c>
      <c r="AC450" s="17">
        <v>1.9982451342135901E-2</v>
      </c>
      <c r="AD450" s="17">
        <v>0</v>
      </c>
      <c r="AE450" s="17"/>
      <c r="AF450" s="17">
        <v>1.6615958562647699E-2</v>
      </c>
      <c r="AG450" s="17">
        <v>1.4778431675299601E-2</v>
      </c>
      <c r="AH450" s="17">
        <v>2.2016813030862399E-2</v>
      </c>
      <c r="AI450" s="17">
        <v>0</v>
      </c>
      <c r="AJ450" s="17"/>
      <c r="AK450" s="17">
        <v>1.7335796527086701E-2</v>
      </c>
      <c r="AL450" s="17">
        <v>2.0459984860134402E-2</v>
      </c>
      <c r="AM450" s="17"/>
      <c r="AN450" s="17">
        <v>1.82533485889846E-2</v>
      </c>
      <c r="AO450" s="17">
        <v>1.6647467330302399E-2</v>
      </c>
      <c r="AP450" s="17">
        <v>1.6925745375319299E-2</v>
      </c>
      <c r="AQ450" s="17">
        <v>1.76469122395486E-2</v>
      </c>
      <c r="AR450" s="17">
        <v>8.6993272258302102E-3</v>
      </c>
      <c r="AS450" s="17">
        <v>1.41270835108269E-2</v>
      </c>
      <c r="AT450" s="17"/>
      <c r="AU450" s="17">
        <v>1.1418085289905001E-2</v>
      </c>
      <c r="AV450" s="17">
        <v>2.1401599820206899E-2</v>
      </c>
      <c r="AW450" s="17"/>
      <c r="AX450" s="17">
        <v>2.2835530016677399E-2</v>
      </c>
      <c r="AY450" s="17">
        <v>1.4696660721426599E-2</v>
      </c>
      <c r="AZ450" s="17"/>
      <c r="BA450" s="17">
        <v>1.4887321112974E-2</v>
      </c>
      <c r="BB450" s="17">
        <v>2.238503363749E-2</v>
      </c>
      <c r="BC450" s="17"/>
      <c r="BD450" s="17">
        <v>1.2699471169315499E-2</v>
      </c>
      <c r="BE450" s="17"/>
      <c r="BF450" s="17">
        <v>1.1302747538510301E-2</v>
      </c>
      <c r="BG450" s="17"/>
      <c r="BH450" s="17">
        <v>1.37771608088809E-2</v>
      </c>
      <c r="BI450" s="17"/>
      <c r="BJ450" s="17">
        <v>1.4368139346870701E-2</v>
      </c>
      <c r="BK450" s="17"/>
      <c r="BL450" s="17">
        <v>4.3189380578770802E-2</v>
      </c>
      <c r="BM450" s="17">
        <v>1.0119979832913699E-3</v>
      </c>
      <c r="BN450" s="17">
        <v>9.4512195683484502E-3</v>
      </c>
      <c r="BO450" s="17">
        <v>2.2136777611449401E-2</v>
      </c>
      <c r="BP450" s="17"/>
      <c r="BQ450" s="17">
        <v>1.0167936813468999E-2</v>
      </c>
      <c r="BR450" s="17">
        <v>1.2100517344603901E-2</v>
      </c>
      <c r="BS450" s="17">
        <v>1.35032869655262E-2</v>
      </c>
      <c r="BT450" s="17">
        <v>1.7572067258760399E-2</v>
      </c>
      <c r="BU450" s="17">
        <v>3.8239037688487701E-2</v>
      </c>
      <c r="BV450" s="17">
        <v>2.0297463368470499E-2</v>
      </c>
      <c r="BW450" s="17"/>
      <c r="BX450" s="17">
        <v>5.6291311803462899E-3</v>
      </c>
      <c r="BY450" s="17">
        <v>8.5362812965791603E-3</v>
      </c>
      <c r="BZ450" s="17">
        <v>1.20666699626831E-2</v>
      </c>
      <c r="CA450" s="17">
        <v>8.4158328741426695E-3</v>
      </c>
      <c r="CB450" s="17">
        <v>3.1098363904244999E-2</v>
      </c>
      <c r="CC450" s="17">
        <v>2.7495848097748101E-2</v>
      </c>
    </row>
    <row r="451" spans="2:81" x14ac:dyDescent="0.35">
      <c r="B451" t="s">
        <v>286</v>
      </c>
      <c r="C451" s="17">
        <v>0.61090148544078604</v>
      </c>
      <c r="D451" s="17">
        <v>0.66798337868692903</v>
      </c>
      <c r="E451" s="17">
        <v>0.55820457213659103</v>
      </c>
      <c r="F451" s="17"/>
      <c r="G451" s="17">
        <v>0.65461853496276901</v>
      </c>
      <c r="H451" s="17">
        <v>0.63471106649553799</v>
      </c>
      <c r="I451" s="17">
        <v>0.60366782610041103</v>
      </c>
      <c r="J451" s="17">
        <v>0.53410316135841096</v>
      </c>
      <c r="K451" s="17">
        <v>0.56778061065414898</v>
      </c>
      <c r="L451" s="17">
        <v>0.65966306933115104</v>
      </c>
      <c r="M451" s="17"/>
      <c r="N451" s="17">
        <v>0.64794544771529405</v>
      </c>
      <c r="O451" s="17">
        <v>0.59138154604923299</v>
      </c>
      <c r="P451" s="17">
        <v>0.60115335186798302</v>
      </c>
      <c r="Q451" s="17">
        <v>0.60071452645924595</v>
      </c>
      <c r="R451" s="17"/>
      <c r="S451" s="17">
        <v>0.68703789521271896</v>
      </c>
      <c r="T451" s="17">
        <v>0.56977005147791104</v>
      </c>
      <c r="U451" s="17">
        <v>0.58636750908734003</v>
      </c>
      <c r="V451" s="17">
        <v>0.61681945051078302</v>
      </c>
      <c r="W451" s="17">
        <v>0.59353122022418003</v>
      </c>
      <c r="X451" s="17">
        <v>0.63200089168362095</v>
      </c>
      <c r="Y451" s="17">
        <v>0.59228681235769098</v>
      </c>
      <c r="Z451" s="17">
        <v>0.677649403826455</v>
      </c>
      <c r="AA451" s="17">
        <v>0.65543658307159203</v>
      </c>
      <c r="AB451" s="17">
        <v>0.53129293608529304</v>
      </c>
      <c r="AC451" s="17">
        <v>0.55025841413281895</v>
      </c>
      <c r="AD451" s="17">
        <v>0.595992632761006</v>
      </c>
      <c r="AE451" s="17"/>
      <c r="AF451" s="17">
        <v>0.62402135630589495</v>
      </c>
      <c r="AG451" s="17">
        <v>0.53726934419449801</v>
      </c>
      <c r="AH451" s="17">
        <v>0.55600063573834202</v>
      </c>
      <c r="AI451" s="17">
        <v>0.58187518990250497</v>
      </c>
      <c r="AJ451" s="17"/>
      <c r="AK451" s="17">
        <v>0.60033650014681705</v>
      </c>
      <c r="AL451" s="17">
        <v>0.65052156203171896</v>
      </c>
      <c r="AM451" s="17"/>
      <c r="AN451" s="17">
        <v>0.66757112021111098</v>
      </c>
      <c r="AO451" s="17">
        <v>0.59758813132927302</v>
      </c>
      <c r="AP451" s="17">
        <v>0.60947779128491897</v>
      </c>
      <c r="AQ451" s="17">
        <v>0.58177170115693599</v>
      </c>
      <c r="AR451" s="17">
        <v>0.59060952277178402</v>
      </c>
      <c r="AS451" s="17">
        <v>0.550389756294132</v>
      </c>
      <c r="AT451" s="17"/>
      <c r="AU451" s="17">
        <v>0.64255468945947303</v>
      </c>
      <c r="AV451" s="17">
        <v>0.56811386204008296</v>
      </c>
      <c r="AW451" s="17"/>
      <c r="AX451" s="17">
        <v>0.55682781279329996</v>
      </c>
      <c r="AY451" s="17">
        <v>0.62387759809322596</v>
      </c>
      <c r="AZ451" s="17"/>
      <c r="BA451" s="17">
        <v>0.59650632102703804</v>
      </c>
      <c r="BB451" s="17">
        <v>0.687693835497171</v>
      </c>
      <c r="BC451" s="17"/>
      <c r="BD451" s="17">
        <v>0.69329458526735099</v>
      </c>
      <c r="BE451" s="17"/>
      <c r="BF451" s="17">
        <v>0.68982685411128497</v>
      </c>
      <c r="BG451" s="17"/>
      <c r="BH451" s="17">
        <v>0.52762416190473904</v>
      </c>
      <c r="BI451" s="17"/>
      <c r="BJ451" s="17">
        <v>0.57421106132163602</v>
      </c>
      <c r="BK451" s="17"/>
      <c r="BL451" s="17">
        <v>0.21756251564840901</v>
      </c>
      <c r="BM451" s="17">
        <v>0.90394345392726105</v>
      </c>
      <c r="BN451" s="17">
        <v>0.73089958193229498</v>
      </c>
      <c r="BO451" s="17">
        <v>0.43348076082040399</v>
      </c>
      <c r="BP451" s="17"/>
      <c r="BQ451" s="17">
        <v>0.62600808897929305</v>
      </c>
      <c r="BR451" s="17">
        <v>0.71045896457797397</v>
      </c>
      <c r="BS451" s="17">
        <v>0.58477875009940805</v>
      </c>
      <c r="BT451" s="17">
        <v>0.64845272948832</v>
      </c>
      <c r="BU451" s="17">
        <v>0.50892667100987599</v>
      </c>
      <c r="BV451" s="17">
        <v>0.52575330380447005</v>
      </c>
      <c r="BW451" s="17"/>
      <c r="BX451" s="17">
        <v>0.65539423422566101</v>
      </c>
      <c r="BY451" s="17">
        <v>0.73702650013905902</v>
      </c>
      <c r="BZ451" s="17">
        <v>0.60019274316967697</v>
      </c>
      <c r="CA451" s="17">
        <v>0.66723406808998598</v>
      </c>
      <c r="CB451" s="17">
        <v>0.47240678927285901</v>
      </c>
      <c r="CC451" s="17">
        <v>0.43208364341302002</v>
      </c>
    </row>
    <row r="452" spans="2:81" x14ac:dyDescent="0.35">
      <c r="B452" t="s">
        <v>287</v>
      </c>
      <c r="C452" s="17">
        <v>0.122990359152129</v>
      </c>
      <c r="D452" s="17">
        <v>0.100351034803802</v>
      </c>
      <c r="E452" s="17">
        <v>0.14276157126178601</v>
      </c>
      <c r="F452" s="17"/>
      <c r="G452" s="17">
        <v>0.110589648950202</v>
      </c>
      <c r="H452" s="17">
        <v>0.13580286714841699</v>
      </c>
      <c r="I452" s="17">
        <v>0.13959303900495701</v>
      </c>
      <c r="J452" s="17">
        <v>0.14276554419206899</v>
      </c>
      <c r="K452" s="17">
        <v>0.14266397083806501</v>
      </c>
      <c r="L452" s="17">
        <v>7.8032687807253504E-2</v>
      </c>
      <c r="M452" s="17"/>
      <c r="N452" s="17">
        <v>0.109770965098719</v>
      </c>
      <c r="O452" s="17">
        <v>0.12985946089389699</v>
      </c>
      <c r="P452" s="17">
        <v>0.12797458704510201</v>
      </c>
      <c r="Q452" s="17">
        <v>0.12571945774644</v>
      </c>
      <c r="R452" s="17"/>
      <c r="S452" s="17">
        <v>9.4963364003244996E-2</v>
      </c>
      <c r="T452" s="17">
        <v>0.12966840810869501</v>
      </c>
      <c r="U452" s="17">
        <v>0.151331681664016</v>
      </c>
      <c r="V452" s="17">
        <v>0.10984477512997801</v>
      </c>
      <c r="W452" s="17">
        <v>0.107704756665517</v>
      </c>
      <c r="X452" s="17">
        <v>0.112555630231258</v>
      </c>
      <c r="Y452" s="17">
        <v>0.11590007190419201</v>
      </c>
      <c r="Z452" s="17">
        <v>0.10626877913909499</v>
      </c>
      <c r="AA452" s="17">
        <v>0.107747381610272</v>
      </c>
      <c r="AB452" s="17">
        <v>0.17530276514531501</v>
      </c>
      <c r="AC452" s="17">
        <v>0.15968677910586801</v>
      </c>
      <c r="AD452" s="17">
        <v>0.134667127898358</v>
      </c>
      <c r="AE452" s="17"/>
      <c r="AF452" s="17">
        <v>0.115436376527025</v>
      </c>
      <c r="AG452" s="17">
        <v>0.14841381569227</v>
      </c>
      <c r="AH452" s="17">
        <v>0.156453048267675</v>
      </c>
      <c r="AI452" s="17">
        <v>0.12872368724291899</v>
      </c>
      <c r="AJ452" s="17"/>
      <c r="AK452" s="17">
        <v>0.15119520748762999</v>
      </c>
      <c r="AL452" s="17">
        <v>0.108191079248478</v>
      </c>
      <c r="AM452" s="17"/>
      <c r="AN452" s="17">
        <v>0.1023023274531</v>
      </c>
      <c r="AO452" s="17">
        <v>0.111586412163993</v>
      </c>
      <c r="AP452" s="17">
        <v>0.133319022105198</v>
      </c>
      <c r="AQ452" s="17">
        <v>0.14088480336470699</v>
      </c>
      <c r="AR452" s="17">
        <v>0.13793260934587501</v>
      </c>
      <c r="AS452" s="17">
        <v>0.167197649400776</v>
      </c>
      <c r="AT452" s="17"/>
      <c r="AU452" s="17">
        <v>0.108569659924036</v>
      </c>
      <c r="AV452" s="17">
        <v>0.142324405017308</v>
      </c>
      <c r="AW452" s="17"/>
      <c r="AX452" s="17">
        <v>0.15752146600474601</v>
      </c>
      <c r="AY452" s="17">
        <v>0.11470389532241899</v>
      </c>
      <c r="AZ452" s="17"/>
      <c r="BA452" s="17">
        <v>0.13217846188646101</v>
      </c>
      <c r="BB452" s="17">
        <v>7.1757430288319199E-2</v>
      </c>
      <c r="BC452" s="17"/>
      <c r="BD452" s="17">
        <v>8.2971398997186002E-2</v>
      </c>
      <c r="BE452" s="17"/>
      <c r="BF452" s="17">
        <v>9.0966462560827105E-2</v>
      </c>
      <c r="BG452" s="17"/>
      <c r="BH452" s="17">
        <v>0.16665147172127801</v>
      </c>
      <c r="BI452" s="17"/>
      <c r="BJ452" s="17">
        <v>0.16685407504215199</v>
      </c>
      <c r="BK452" s="17"/>
      <c r="BL452" s="17">
        <v>0.39524300528058498</v>
      </c>
      <c r="BM452" s="17">
        <v>1.6374228456356801E-2</v>
      </c>
      <c r="BN452" s="17">
        <v>4.1672537146863801E-2</v>
      </c>
      <c r="BO452" s="17">
        <v>0.14749915487204099</v>
      </c>
      <c r="BP452" s="17"/>
      <c r="BQ452" s="17">
        <v>0.117124717489183</v>
      </c>
      <c r="BR452" s="17">
        <v>7.0527437624380296E-2</v>
      </c>
      <c r="BS452" s="17">
        <v>0.14106089952206</v>
      </c>
      <c r="BT452" s="17">
        <v>9.8283100235152299E-2</v>
      </c>
      <c r="BU452" s="17">
        <v>0.152396168446086</v>
      </c>
      <c r="BV452" s="17">
        <v>0.17409103245059701</v>
      </c>
      <c r="BW452" s="17"/>
      <c r="BX452" s="17">
        <v>9.3135634494260502E-2</v>
      </c>
      <c r="BY452" s="17">
        <v>5.0134223027737901E-2</v>
      </c>
      <c r="BZ452" s="17">
        <v>0.150643723442202</v>
      </c>
      <c r="CA452" s="17">
        <v>9.9803431462274494E-2</v>
      </c>
      <c r="CB452" s="17">
        <v>0.22168326283233</v>
      </c>
      <c r="CC452" s="17">
        <v>0.19557137008758199</v>
      </c>
    </row>
    <row r="453" spans="2:81" x14ac:dyDescent="0.35">
      <c r="B453" t="s">
        <v>288</v>
      </c>
      <c r="C453" s="17">
        <v>0.48791112628865702</v>
      </c>
      <c r="D453" s="17">
        <v>0.567632343883126</v>
      </c>
      <c r="E453" s="17">
        <v>0.41544300087480501</v>
      </c>
      <c r="F453" s="17"/>
      <c r="G453" s="17">
        <v>0.54402888601256805</v>
      </c>
      <c r="H453" s="17">
        <v>0.49890819934712199</v>
      </c>
      <c r="I453" s="17">
        <v>0.46407478709545402</v>
      </c>
      <c r="J453" s="17">
        <v>0.39133761716634202</v>
      </c>
      <c r="K453" s="17">
        <v>0.425116639816084</v>
      </c>
      <c r="L453" s="17">
        <v>0.58163038152389801</v>
      </c>
      <c r="M453" s="17"/>
      <c r="N453" s="17">
        <v>0.53817448261657497</v>
      </c>
      <c r="O453" s="17">
        <v>0.46152208515533599</v>
      </c>
      <c r="P453" s="17">
        <v>0.47317876482288102</v>
      </c>
      <c r="Q453" s="17">
        <v>0.474995068712806</v>
      </c>
      <c r="R453" s="17"/>
      <c r="S453" s="17">
        <v>0.59207453120947395</v>
      </c>
      <c r="T453" s="17">
        <v>0.44010164336921598</v>
      </c>
      <c r="U453" s="17">
        <v>0.43503582742332397</v>
      </c>
      <c r="V453" s="17">
        <v>0.50697467538080498</v>
      </c>
      <c r="W453" s="17">
        <v>0.48582646355866299</v>
      </c>
      <c r="X453" s="17">
        <v>0.51944526145236303</v>
      </c>
      <c r="Y453" s="17">
        <v>0.47638674045349899</v>
      </c>
      <c r="Z453" s="17">
        <v>0.57138062468735995</v>
      </c>
      <c r="AA453" s="17">
        <v>0.54768920146131905</v>
      </c>
      <c r="AB453" s="17">
        <v>0.35599017093997798</v>
      </c>
      <c r="AC453" s="17">
        <v>0.39057163502695103</v>
      </c>
      <c r="AD453" s="17">
        <v>0.46132550486264801</v>
      </c>
      <c r="AE453" s="17"/>
      <c r="AF453" s="17">
        <v>0.50858497977886996</v>
      </c>
      <c r="AG453" s="17">
        <v>0.38885552850222799</v>
      </c>
      <c r="AH453" s="17">
        <v>0.39954758747066699</v>
      </c>
      <c r="AI453" s="17">
        <v>0.45315150265958598</v>
      </c>
      <c r="AJ453" s="17"/>
      <c r="AK453" s="17">
        <v>0.44914129265918701</v>
      </c>
      <c r="AL453" s="17">
        <v>0.54233048278324103</v>
      </c>
      <c r="AM453" s="17"/>
      <c r="AN453" s="17">
        <v>0.56526879275801201</v>
      </c>
      <c r="AO453" s="17">
        <v>0.48600171916528001</v>
      </c>
      <c r="AP453" s="17">
        <v>0.476158769179721</v>
      </c>
      <c r="AQ453" s="17">
        <v>0.440886897792229</v>
      </c>
      <c r="AR453" s="17">
        <v>0.45267691342590799</v>
      </c>
      <c r="AS453" s="17">
        <v>0.38319210689335498</v>
      </c>
      <c r="AT453" s="17"/>
      <c r="AU453" s="17">
        <v>0.53398502953543703</v>
      </c>
      <c r="AV453" s="17">
        <v>0.42578945702277399</v>
      </c>
      <c r="AW453" s="17"/>
      <c r="AX453" s="17">
        <v>0.39930634678855498</v>
      </c>
      <c r="AY453" s="17">
        <v>0.50917370277080698</v>
      </c>
      <c r="AZ453" s="17"/>
      <c r="BA453" s="17">
        <v>0.464327859140577</v>
      </c>
      <c r="BB453" s="17">
        <v>0.61593640520885096</v>
      </c>
      <c r="BC453" s="17"/>
      <c r="BD453" s="17">
        <v>0.61032318627016502</v>
      </c>
      <c r="BE453" s="17"/>
      <c r="BF453" s="17">
        <v>0.598860391550458</v>
      </c>
      <c r="BG453" s="17"/>
      <c r="BH453" s="17">
        <v>0.36097269018346101</v>
      </c>
      <c r="BI453" s="17"/>
      <c r="BJ453" s="17">
        <v>0.40735698627948402</v>
      </c>
      <c r="BK453" s="17"/>
      <c r="BL453" s="17">
        <v>-0.177680489632176</v>
      </c>
      <c r="BM453" s="17">
        <v>0.887569225470904</v>
      </c>
      <c r="BN453" s="17">
        <v>0.68922704478543195</v>
      </c>
      <c r="BO453" s="17">
        <v>0.28598160594836303</v>
      </c>
      <c r="BP453" s="17"/>
      <c r="BQ453" s="17">
        <v>0.50888337149010998</v>
      </c>
      <c r="BR453" s="17">
        <v>0.63993152695359301</v>
      </c>
      <c r="BS453" s="17">
        <v>0.44371785057734803</v>
      </c>
      <c r="BT453" s="17">
        <v>0.55016962925316804</v>
      </c>
      <c r="BU453" s="17">
        <v>0.35653050256379099</v>
      </c>
      <c r="BV453" s="17">
        <v>0.35166227135387301</v>
      </c>
      <c r="BW453" s="17"/>
      <c r="BX453" s="17">
        <v>0.56225859973140102</v>
      </c>
      <c r="BY453" s="17">
        <v>0.68689227711132095</v>
      </c>
      <c r="BZ453" s="17">
        <v>0.44954901972747502</v>
      </c>
      <c r="CA453" s="17">
        <v>0.56743063662771098</v>
      </c>
      <c r="CB453" s="17">
        <v>0.25072352644052898</v>
      </c>
      <c r="CC453" s="17">
        <v>0.236512273325438</v>
      </c>
    </row>
    <row r="454" spans="2:81" x14ac:dyDescent="0.35">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row>
    <row r="455" spans="2:81" x14ac:dyDescent="0.35">
      <c r="B455" s="6" t="s">
        <v>294</v>
      </c>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row>
    <row r="456" spans="2:81" x14ac:dyDescent="0.35">
      <c r="B456" s="24"/>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row>
    <row r="457" spans="2:81" x14ac:dyDescent="0.35">
      <c r="B457" t="s">
        <v>281</v>
      </c>
      <c r="C457" s="17">
        <v>0.2892603793106</v>
      </c>
      <c r="D457" s="17">
        <v>0.33315367932776402</v>
      </c>
      <c r="E457" s="17">
        <v>0.24784511000331799</v>
      </c>
      <c r="F457" s="17"/>
      <c r="G457" s="17">
        <v>0.31370203647989697</v>
      </c>
      <c r="H457" s="17">
        <v>0.29596083255045602</v>
      </c>
      <c r="I457" s="17">
        <v>0.25978941260425498</v>
      </c>
      <c r="J457" s="17">
        <v>0.206578935824276</v>
      </c>
      <c r="K457" s="17">
        <v>0.260687750885646</v>
      </c>
      <c r="L457" s="17">
        <v>0.377848161063432</v>
      </c>
      <c r="M457" s="17"/>
      <c r="N457" s="17">
        <v>0.32386272882157002</v>
      </c>
      <c r="O457" s="17">
        <v>0.21230202333574999</v>
      </c>
      <c r="P457" s="17">
        <v>0.32105702125162</v>
      </c>
      <c r="Q457" s="17">
        <v>0.29978291952821901</v>
      </c>
      <c r="R457" s="17"/>
      <c r="S457" s="17">
        <v>0.38693350635520501</v>
      </c>
      <c r="T457" s="17">
        <v>0.23415221467980701</v>
      </c>
      <c r="U457" s="17">
        <v>0.30984408392534502</v>
      </c>
      <c r="V457" s="17">
        <v>0.31972586971796402</v>
      </c>
      <c r="W457" s="17">
        <v>0.26463705940149301</v>
      </c>
      <c r="X457" s="17">
        <v>0.26730840296833502</v>
      </c>
      <c r="Y457" s="17">
        <v>0.28814612859656602</v>
      </c>
      <c r="Z457" s="17">
        <v>0.35132122861123</v>
      </c>
      <c r="AA457" s="17">
        <v>0.32355633826239499</v>
      </c>
      <c r="AB457" s="17">
        <v>0.21026385904936201</v>
      </c>
      <c r="AC457" s="17">
        <v>0.23181316799446</v>
      </c>
      <c r="AD457" s="17">
        <v>0.17649464763380801</v>
      </c>
      <c r="AE457" s="17"/>
      <c r="AF457" s="17">
        <v>0.31482179761282703</v>
      </c>
      <c r="AG457" s="17">
        <v>0.20982846985790299</v>
      </c>
      <c r="AH457" s="17">
        <v>0.20891304596965299</v>
      </c>
      <c r="AI457" s="17">
        <v>0.170762846065178</v>
      </c>
      <c r="AJ457" s="17"/>
      <c r="AK457" s="17">
        <v>0.20624575520727301</v>
      </c>
      <c r="AL457" s="17">
        <v>0.260669304744648</v>
      </c>
      <c r="AM457" s="17"/>
      <c r="AN457" s="17">
        <v>0.35983950461895198</v>
      </c>
      <c r="AO457" s="17">
        <v>0.26398750853610298</v>
      </c>
      <c r="AP457" s="17">
        <v>0.24564764271730999</v>
      </c>
      <c r="AQ457" s="17">
        <v>0.28216891573443798</v>
      </c>
      <c r="AR457" s="17">
        <v>0.27363755763839298</v>
      </c>
      <c r="AS457" s="17">
        <v>0.236035827269305</v>
      </c>
      <c r="AT457" s="17"/>
      <c r="AU457" s="17">
        <v>0.32891711020127901</v>
      </c>
      <c r="AV457" s="17">
        <v>0.23562858643614101</v>
      </c>
      <c r="AW457" s="17"/>
      <c r="AX457" s="17">
        <v>0.24905345201604001</v>
      </c>
      <c r="AY457" s="17">
        <v>0.29890887537972999</v>
      </c>
      <c r="AZ457" s="17"/>
      <c r="BA457" s="17">
        <v>0.28777094401498599</v>
      </c>
      <c r="BB457" s="17">
        <v>0.30008684258442198</v>
      </c>
      <c r="BC457" s="17"/>
      <c r="BD457" s="17">
        <v>0.41285446351663702</v>
      </c>
      <c r="BE457" s="17"/>
      <c r="BF457" s="17">
        <v>0.40266899685942797</v>
      </c>
      <c r="BG457" s="17"/>
      <c r="BH457" s="17">
        <v>0.22388252610748099</v>
      </c>
      <c r="BI457" s="17"/>
      <c r="BJ457" s="17">
        <v>0.23099968928202</v>
      </c>
      <c r="BK457" s="17"/>
      <c r="BL457" s="17">
        <v>8.8353381105185508E-3</v>
      </c>
      <c r="BM457" s="17">
        <v>0.59219319377568003</v>
      </c>
      <c r="BN457" s="17">
        <v>0.37577005121068402</v>
      </c>
      <c r="BO457" s="17">
        <v>6.7509610887985905E-2</v>
      </c>
      <c r="BP457" s="17"/>
      <c r="BQ457" s="17">
        <v>0.28285692121852701</v>
      </c>
      <c r="BR457" s="17">
        <v>0.44038571915258001</v>
      </c>
      <c r="BS457" s="17">
        <v>0.30607238166803202</v>
      </c>
      <c r="BT457" s="17">
        <v>0.304759175181886</v>
      </c>
      <c r="BU457" s="17">
        <v>0.15879338279188601</v>
      </c>
      <c r="BV457" s="17">
        <v>0.18367171972902599</v>
      </c>
      <c r="BW457" s="17"/>
      <c r="BX457" s="17">
        <v>0.32240775202180999</v>
      </c>
      <c r="BY457" s="17">
        <v>0.41985825474873101</v>
      </c>
      <c r="BZ457" s="17">
        <v>0.32992489179587497</v>
      </c>
      <c r="CA457" s="17">
        <v>0.30506061812494001</v>
      </c>
      <c r="CB457" s="17">
        <v>0.154129574902893</v>
      </c>
      <c r="CC457" s="17">
        <v>0.13354515654935001</v>
      </c>
    </row>
    <row r="458" spans="2:81" x14ac:dyDescent="0.35">
      <c r="B458" t="s">
        <v>282</v>
      </c>
      <c r="C458" s="17">
        <v>0.35848191092181703</v>
      </c>
      <c r="D458" s="17">
        <v>0.34241643129157501</v>
      </c>
      <c r="E458" s="17">
        <v>0.37451745083765298</v>
      </c>
      <c r="F458" s="17"/>
      <c r="G458" s="17">
        <v>0.29318583726198</v>
      </c>
      <c r="H458" s="17">
        <v>0.34215394414043498</v>
      </c>
      <c r="I458" s="17">
        <v>0.33789387656684</v>
      </c>
      <c r="J458" s="17">
        <v>0.38846927303023998</v>
      </c>
      <c r="K458" s="17">
        <v>0.38043530539283499</v>
      </c>
      <c r="L458" s="17">
        <v>0.39278543346253197</v>
      </c>
      <c r="M458" s="17"/>
      <c r="N458" s="17">
        <v>0.36400903384843403</v>
      </c>
      <c r="O458" s="17">
        <v>0.37456644327673599</v>
      </c>
      <c r="P458" s="17">
        <v>0.341299885429104</v>
      </c>
      <c r="Q458" s="17">
        <v>0.353396993231062</v>
      </c>
      <c r="R458" s="17"/>
      <c r="S458" s="17">
        <v>0.33606650029679402</v>
      </c>
      <c r="T458" s="17">
        <v>0.39225472227227298</v>
      </c>
      <c r="U458" s="17">
        <v>0.346436114477502</v>
      </c>
      <c r="V458" s="17">
        <v>0.37032783789763402</v>
      </c>
      <c r="W458" s="17">
        <v>0.38864631386585402</v>
      </c>
      <c r="X458" s="17">
        <v>0.359237626834082</v>
      </c>
      <c r="Y458" s="17">
        <v>0.38142879809553298</v>
      </c>
      <c r="Z458" s="17">
        <v>0.37015776358702301</v>
      </c>
      <c r="AA458" s="17">
        <v>0.33401634467281699</v>
      </c>
      <c r="AB458" s="17">
        <v>0.33705895525092</v>
      </c>
      <c r="AC458" s="17">
        <v>0.351126877271143</v>
      </c>
      <c r="AD458" s="17">
        <v>0.33013901571825699</v>
      </c>
      <c r="AE458" s="17"/>
      <c r="AF458" s="17">
        <v>0.356439659083507</v>
      </c>
      <c r="AG458" s="17">
        <v>0.386630189206084</v>
      </c>
      <c r="AH458" s="17">
        <v>0.36499137702815698</v>
      </c>
      <c r="AI458" s="17">
        <v>0.329217087400756</v>
      </c>
      <c r="AJ458" s="17"/>
      <c r="AK458" s="17">
        <v>0.35655482280699702</v>
      </c>
      <c r="AL458" s="17">
        <v>0.34508286496656798</v>
      </c>
      <c r="AM458" s="17"/>
      <c r="AN458" s="17">
        <v>0.32310972926739201</v>
      </c>
      <c r="AO458" s="17">
        <v>0.373774844714233</v>
      </c>
      <c r="AP458" s="17">
        <v>0.37162507003967399</v>
      </c>
      <c r="AQ458" s="17">
        <v>0.349698786831383</v>
      </c>
      <c r="AR458" s="17">
        <v>0.391532762547111</v>
      </c>
      <c r="AS458" s="17">
        <v>0.379964066372311</v>
      </c>
      <c r="AT458" s="17"/>
      <c r="AU458" s="17">
        <v>0.36595284501546399</v>
      </c>
      <c r="AV458" s="17">
        <v>0.348389908284163</v>
      </c>
      <c r="AW458" s="17"/>
      <c r="AX458" s="17">
        <v>0.34488115975411698</v>
      </c>
      <c r="AY458" s="17">
        <v>0.36174569661768402</v>
      </c>
      <c r="AZ458" s="17"/>
      <c r="BA458" s="17">
        <v>0.361374965558663</v>
      </c>
      <c r="BB458" s="17">
        <v>0.34459752805395699</v>
      </c>
      <c r="BC458" s="17"/>
      <c r="BD458" s="17">
        <v>0.36882048637792098</v>
      </c>
      <c r="BE458" s="17"/>
      <c r="BF458" s="17">
        <v>0.37583959722157001</v>
      </c>
      <c r="BG458" s="17"/>
      <c r="BH458" s="17">
        <v>0.36940152528929499</v>
      </c>
      <c r="BI458" s="17"/>
      <c r="BJ458" s="17">
        <v>0.38180354064334598</v>
      </c>
      <c r="BK458" s="17"/>
      <c r="BL458" s="17">
        <v>0.121547573069378</v>
      </c>
      <c r="BM458" s="17">
        <v>0.35728307929091802</v>
      </c>
      <c r="BN458" s="17">
        <v>0.45115322681709802</v>
      </c>
      <c r="BO458" s="17">
        <v>0.40822457687889102</v>
      </c>
      <c r="BP458" s="17"/>
      <c r="BQ458" s="17">
        <v>0.38266919052674497</v>
      </c>
      <c r="BR458" s="17">
        <v>0.37725167530953202</v>
      </c>
      <c r="BS458" s="17">
        <v>0.33955179943054598</v>
      </c>
      <c r="BT458" s="17">
        <v>0.40212434716116902</v>
      </c>
      <c r="BU458" s="17">
        <v>0.296895228326083</v>
      </c>
      <c r="BV458" s="17">
        <v>0.31004637309862598</v>
      </c>
      <c r="BW458" s="17"/>
      <c r="BX458" s="17">
        <v>0.37656187175761102</v>
      </c>
      <c r="BY458" s="17">
        <v>0.38234591335957802</v>
      </c>
      <c r="BZ458" s="17">
        <v>0.357531928867525</v>
      </c>
      <c r="CA458" s="17">
        <v>0.36615630923613601</v>
      </c>
      <c r="CB458" s="17">
        <v>0.27832760620160102</v>
      </c>
      <c r="CC458" s="17">
        <v>0.29260593263810702</v>
      </c>
    </row>
    <row r="459" spans="2:81" x14ac:dyDescent="0.35">
      <c r="B459" t="s">
        <v>283</v>
      </c>
      <c r="C459" s="17">
        <v>0.209689035933493</v>
      </c>
      <c r="D459" s="17">
        <v>0.196095779803933</v>
      </c>
      <c r="E459" s="17">
        <v>0.222954520400237</v>
      </c>
      <c r="F459" s="17"/>
      <c r="G459" s="17">
        <v>0.21317751071080801</v>
      </c>
      <c r="H459" s="17">
        <v>0.21431504874172</v>
      </c>
      <c r="I459" s="17">
        <v>0.23545965941956801</v>
      </c>
      <c r="J459" s="17">
        <v>0.237229688300272</v>
      </c>
      <c r="K459" s="17">
        <v>0.207422155325241</v>
      </c>
      <c r="L459" s="17">
        <v>0.16180280669108699</v>
      </c>
      <c r="M459" s="17"/>
      <c r="N459" s="17">
        <v>0.19042980575072799</v>
      </c>
      <c r="O459" s="17">
        <v>0.24045099031123901</v>
      </c>
      <c r="P459" s="17">
        <v>0.200935194074575</v>
      </c>
      <c r="Q459" s="17">
        <v>0.208590850083477</v>
      </c>
      <c r="R459" s="17"/>
      <c r="S459" s="17">
        <v>0.168308024360345</v>
      </c>
      <c r="T459" s="17">
        <v>0.23884329096475501</v>
      </c>
      <c r="U459" s="17">
        <v>0.217453693873427</v>
      </c>
      <c r="V459" s="17">
        <v>0.188666886636284</v>
      </c>
      <c r="W459" s="17">
        <v>0.230919920018303</v>
      </c>
      <c r="X459" s="17">
        <v>0.21814413575576</v>
      </c>
      <c r="Y459" s="17">
        <v>0.20259445935576101</v>
      </c>
      <c r="Z459" s="17">
        <v>0.132405053301341</v>
      </c>
      <c r="AA459" s="17">
        <v>0.20533194711719699</v>
      </c>
      <c r="AB459" s="17">
        <v>0.22928851156816801</v>
      </c>
      <c r="AC459" s="17">
        <v>0.256776545620167</v>
      </c>
      <c r="AD459" s="17">
        <v>0.244581576436947</v>
      </c>
      <c r="AE459" s="17"/>
      <c r="AF459" s="17">
        <v>0.20295766860679401</v>
      </c>
      <c r="AG459" s="17">
        <v>0.201929442302936</v>
      </c>
      <c r="AH459" s="17">
        <v>0.25841250353587603</v>
      </c>
      <c r="AI459" s="17">
        <v>0.25798281892049002</v>
      </c>
      <c r="AJ459" s="17"/>
      <c r="AK459" s="17">
        <v>0.23936510958047999</v>
      </c>
      <c r="AL459" s="17">
        <v>0.23016690971950901</v>
      </c>
      <c r="AM459" s="17"/>
      <c r="AN459" s="17">
        <v>0.18000634479622701</v>
      </c>
      <c r="AO459" s="17">
        <v>0.22225071065846999</v>
      </c>
      <c r="AP459" s="17">
        <v>0.22207084811059499</v>
      </c>
      <c r="AQ459" s="17">
        <v>0.21638030544574799</v>
      </c>
      <c r="AR459" s="17">
        <v>0.21437840749620901</v>
      </c>
      <c r="AS459" s="17">
        <v>0.228956025015222</v>
      </c>
      <c r="AT459" s="17"/>
      <c r="AU459" s="17">
        <v>0.18957818666592799</v>
      </c>
      <c r="AV459" s="17">
        <v>0.237047169828011</v>
      </c>
      <c r="AW459" s="17"/>
      <c r="AX459" s="17">
        <v>0.20794794663001101</v>
      </c>
      <c r="AY459" s="17">
        <v>0.210106846853924</v>
      </c>
      <c r="AZ459" s="17"/>
      <c r="BA459" s="17">
        <v>0.208639914917056</v>
      </c>
      <c r="BB459" s="17">
        <v>0.21429162225001899</v>
      </c>
      <c r="BC459" s="17"/>
      <c r="BD459" s="17">
        <v>0.14619994054105001</v>
      </c>
      <c r="BE459" s="17"/>
      <c r="BF459" s="17">
        <v>0.14833862123835301</v>
      </c>
      <c r="BG459" s="17"/>
      <c r="BH459" s="17">
        <v>0.20299010481930799</v>
      </c>
      <c r="BI459" s="17"/>
      <c r="BJ459" s="17">
        <v>0.26349867005968403</v>
      </c>
      <c r="BK459" s="17"/>
      <c r="BL459" s="17">
        <v>0.32811121648293001</v>
      </c>
      <c r="BM459" s="17">
        <v>4.2066852517654102E-2</v>
      </c>
      <c r="BN459" s="17">
        <v>0.14841550141076801</v>
      </c>
      <c r="BO459" s="17">
        <v>0.36927426804357699</v>
      </c>
      <c r="BP459" s="17"/>
      <c r="BQ459" s="17">
        <v>0.21987348913255</v>
      </c>
      <c r="BR459" s="17">
        <v>0.12411325367194299</v>
      </c>
      <c r="BS459" s="17">
        <v>0.20862257120019601</v>
      </c>
      <c r="BT459" s="17">
        <v>0.18357209956772999</v>
      </c>
      <c r="BU459" s="17">
        <v>0.26339210288411402</v>
      </c>
      <c r="BV459" s="17">
        <v>0.26237270483856701</v>
      </c>
      <c r="BW459" s="17"/>
      <c r="BX459" s="17">
        <v>0.20003520282697301</v>
      </c>
      <c r="BY459" s="17">
        <v>0.14463118438151701</v>
      </c>
      <c r="BZ459" s="17">
        <v>0.177932620517079</v>
      </c>
      <c r="CA459" s="17">
        <v>0.20006693819049001</v>
      </c>
      <c r="CB459" s="17">
        <v>0.270015551551752</v>
      </c>
      <c r="CC459" s="17">
        <v>0.30666752590534202</v>
      </c>
    </row>
    <row r="460" spans="2:81" x14ac:dyDescent="0.35">
      <c r="B460" t="s">
        <v>284</v>
      </c>
      <c r="C460" s="17">
        <v>9.1009003572329397E-2</v>
      </c>
      <c r="D460" s="17">
        <v>7.9991528746840193E-2</v>
      </c>
      <c r="E460" s="17">
        <v>0.10020544506186101</v>
      </c>
      <c r="F460" s="17"/>
      <c r="G460" s="17">
        <v>0.121957264470618</v>
      </c>
      <c r="H460" s="17">
        <v>9.0126275318487006E-2</v>
      </c>
      <c r="I460" s="17">
        <v>0.11031239958629099</v>
      </c>
      <c r="J460" s="17">
        <v>0.107042457334819</v>
      </c>
      <c r="K460" s="17">
        <v>8.2900167386619997E-2</v>
      </c>
      <c r="L460" s="17">
        <v>4.7908412918250501E-2</v>
      </c>
      <c r="M460" s="17"/>
      <c r="N460" s="17">
        <v>7.6749921008895494E-2</v>
      </c>
      <c r="O460" s="17">
        <v>0.111488684870918</v>
      </c>
      <c r="P460" s="17">
        <v>9.8825297836778694E-2</v>
      </c>
      <c r="Q460" s="17">
        <v>7.7684230854893094E-2</v>
      </c>
      <c r="R460" s="17"/>
      <c r="S460" s="17">
        <v>6.8913856849319999E-2</v>
      </c>
      <c r="T460" s="17">
        <v>9.2458304983233902E-2</v>
      </c>
      <c r="U460" s="17">
        <v>9.1603579932672097E-2</v>
      </c>
      <c r="V460" s="17">
        <v>8.5977337687769703E-2</v>
      </c>
      <c r="W460" s="17">
        <v>8.5945745675072405E-2</v>
      </c>
      <c r="X460" s="17">
        <v>8.7572249474483096E-2</v>
      </c>
      <c r="Y460" s="17">
        <v>8.7905400004542195E-2</v>
      </c>
      <c r="Z460" s="17">
        <v>9.8421886296770802E-2</v>
      </c>
      <c r="AA460" s="17">
        <v>8.0778545050860406E-2</v>
      </c>
      <c r="AB460" s="17">
        <v>0.13637250622248701</v>
      </c>
      <c r="AC460" s="17">
        <v>7.7909448143352697E-2</v>
      </c>
      <c r="AD460" s="17">
        <v>0.14511695694899801</v>
      </c>
      <c r="AE460" s="17"/>
      <c r="AF460" s="17">
        <v>8.2806962206169704E-2</v>
      </c>
      <c r="AG460" s="17">
        <v>0.12293542771378201</v>
      </c>
      <c r="AH460" s="17">
        <v>8.4868171767092895E-2</v>
      </c>
      <c r="AI460" s="17">
        <v>0.131169917113655</v>
      </c>
      <c r="AJ460" s="17"/>
      <c r="AK460" s="17">
        <v>0.12941549252600601</v>
      </c>
      <c r="AL460" s="17">
        <v>9.9386295944806496E-2</v>
      </c>
      <c r="AM460" s="17"/>
      <c r="AN460" s="17">
        <v>8.3903524604314703E-2</v>
      </c>
      <c r="AO460" s="17">
        <v>9.3166842558731103E-2</v>
      </c>
      <c r="AP460" s="17">
        <v>0.10537363859868699</v>
      </c>
      <c r="AQ460" s="17">
        <v>9.3501371808126899E-2</v>
      </c>
      <c r="AR460" s="17">
        <v>8.1780311567071398E-2</v>
      </c>
      <c r="AS460" s="17">
        <v>9.1040543702857094E-2</v>
      </c>
      <c r="AT460" s="17"/>
      <c r="AU460" s="17">
        <v>7.4074406209688901E-2</v>
      </c>
      <c r="AV460" s="17">
        <v>0.114687925620581</v>
      </c>
      <c r="AW460" s="17"/>
      <c r="AX460" s="17">
        <v>0.12525984585879099</v>
      </c>
      <c r="AY460" s="17">
        <v>8.2789795107473196E-2</v>
      </c>
      <c r="AZ460" s="17"/>
      <c r="BA460" s="17">
        <v>9.2306690906691205E-2</v>
      </c>
      <c r="BB460" s="17">
        <v>8.5132145805267498E-2</v>
      </c>
      <c r="BC460" s="17"/>
      <c r="BD460" s="17">
        <v>5.13818336563883E-2</v>
      </c>
      <c r="BE460" s="17"/>
      <c r="BF460" s="17">
        <v>5.3069031908871897E-2</v>
      </c>
      <c r="BG460" s="17"/>
      <c r="BH460" s="17">
        <v>0.122969591737578</v>
      </c>
      <c r="BI460" s="17"/>
      <c r="BJ460" s="17">
        <v>8.1173672551002204E-2</v>
      </c>
      <c r="BK460" s="17"/>
      <c r="BL460" s="17">
        <v>0.31078876742795603</v>
      </c>
      <c r="BM460" s="17">
        <v>7.3541062062850897E-3</v>
      </c>
      <c r="BN460" s="17">
        <v>1.98529543819694E-2</v>
      </c>
      <c r="BO460" s="17">
        <v>0.11419979477371001</v>
      </c>
      <c r="BP460" s="17"/>
      <c r="BQ460" s="17">
        <v>8.4617671647766998E-2</v>
      </c>
      <c r="BR460" s="17">
        <v>4.0288836189078102E-2</v>
      </c>
      <c r="BS460" s="17">
        <v>8.19603756066936E-2</v>
      </c>
      <c r="BT460" s="17">
        <v>7.3912198497022102E-2</v>
      </c>
      <c r="BU460" s="17">
        <v>0.17078758580704301</v>
      </c>
      <c r="BV460" s="17">
        <v>0.148822540099941</v>
      </c>
      <c r="BW460" s="17"/>
      <c r="BX460" s="17">
        <v>7.4095159498909297E-2</v>
      </c>
      <c r="BY460" s="17">
        <v>3.8288044145263697E-2</v>
      </c>
      <c r="BZ460" s="17">
        <v>8.2393350471759899E-2</v>
      </c>
      <c r="CA460" s="17">
        <v>0.105009455292207</v>
      </c>
      <c r="CB460" s="17">
        <v>0.180636207288628</v>
      </c>
      <c r="CC460" s="17">
        <v>0.14464782714409</v>
      </c>
    </row>
    <row r="461" spans="2:81" x14ac:dyDescent="0.35">
      <c r="B461" t="s">
        <v>285</v>
      </c>
      <c r="C461" s="17">
        <v>4.4794024976032097E-2</v>
      </c>
      <c r="D461" s="17">
        <v>4.2677685661225997E-2</v>
      </c>
      <c r="E461" s="17">
        <v>4.6603796106396297E-2</v>
      </c>
      <c r="F461" s="17"/>
      <c r="G461" s="17">
        <v>4.7007102305170703E-2</v>
      </c>
      <c r="H461" s="17">
        <v>4.6923579357625297E-2</v>
      </c>
      <c r="I461" s="17">
        <v>5.0511414917934198E-2</v>
      </c>
      <c r="J461" s="17">
        <v>5.3460990021845602E-2</v>
      </c>
      <c r="K461" s="17">
        <v>6.0074711740936503E-2</v>
      </c>
      <c r="L461" s="17">
        <v>1.9655185864698301E-2</v>
      </c>
      <c r="M461" s="17"/>
      <c r="N461" s="17">
        <v>3.9586257951788398E-2</v>
      </c>
      <c r="O461" s="17">
        <v>5.3245142203548097E-2</v>
      </c>
      <c r="P461" s="17">
        <v>3.4036157705788599E-2</v>
      </c>
      <c r="Q461" s="17">
        <v>5.0814051811093899E-2</v>
      </c>
      <c r="R461" s="17"/>
      <c r="S461" s="17">
        <v>3.0401302460413299E-2</v>
      </c>
      <c r="T461" s="17">
        <v>4.2291467099930799E-2</v>
      </c>
      <c r="U461" s="17">
        <v>3.1217712293422999E-2</v>
      </c>
      <c r="V461" s="17">
        <v>3.2330800032467702E-2</v>
      </c>
      <c r="W461" s="17">
        <v>2.5694521921442601E-2</v>
      </c>
      <c r="X461" s="17">
        <v>5.4466159868285499E-2</v>
      </c>
      <c r="Y461" s="17">
        <v>2.7891951930918101E-2</v>
      </c>
      <c r="Z461" s="17">
        <v>4.2240780028158301E-2</v>
      </c>
      <c r="AA461" s="17">
        <v>4.90059878618989E-2</v>
      </c>
      <c r="AB461" s="17">
        <v>7.9198469775267802E-2</v>
      </c>
      <c r="AC461" s="17">
        <v>6.7654997681757603E-2</v>
      </c>
      <c r="AD461" s="17">
        <v>0.10366780326199</v>
      </c>
      <c r="AE461" s="17"/>
      <c r="AF461" s="17">
        <v>3.7116013491333102E-2</v>
      </c>
      <c r="AG461" s="17">
        <v>7.2752341988503194E-2</v>
      </c>
      <c r="AH461" s="17">
        <v>6.6597438826618505E-2</v>
      </c>
      <c r="AI461" s="17">
        <v>0.11086733049992099</v>
      </c>
      <c r="AJ461" s="17"/>
      <c r="AK461" s="17">
        <v>5.4288320509883199E-2</v>
      </c>
      <c r="AL461" s="17">
        <v>4.4931525589812601E-2</v>
      </c>
      <c r="AM461" s="17"/>
      <c r="AN461" s="17">
        <v>4.4765756792213098E-2</v>
      </c>
      <c r="AO461" s="17">
        <v>4.1230143301489899E-2</v>
      </c>
      <c r="AP461" s="17">
        <v>4.0782368424462499E-2</v>
      </c>
      <c r="AQ461" s="17">
        <v>5.39956783720342E-2</v>
      </c>
      <c r="AR461" s="17">
        <v>3.8670960751215101E-2</v>
      </c>
      <c r="AS461" s="17">
        <v>5.4455591681909603E-2</v>
      </c>
      <c r="AT461" s="17"/>
      <c r="AU461" s="17">
        <v>3.6574909646847703E-2</v>
      </c>
      <c r="AV461" s="17">
        <v>5.6041800301751897E-2</v>
      </c>
      <c r="AW461" s="17"/>
      <c r="AX461" s="17">
        <v>6.5849627256125198E-2</v>
      </c>
      <c r="AY461" s="17">
        <v>3.97412912929953E-2</v>
      </c>
      <c r="AZ461" s="17"/>
      <c r="BA461" s="17">
        <v>4.65170669087311E-2</v>
      </c>
      <c r="BB461" s="17">
        <v>3.3017779435890598E-2</v>
      </c>
      <c r="BC461" s="17"/>
      <c r="BD461" s="17">
        <v>1.7459108976048399E-2</v>
      </c>
      <c r="BE461" s="17"/>
      <c r="BF461" s="17">
        <v>1.79970961173373E-2</v>
      </c>
      <c r="BG461" s="17"/>
      <c r="BH461" s="17">
        <v>7.7371991830593595E-2</v>
      </c>
      <c r="BI461" s="17"/>
      <c r="BJ461" s="17">
        <v>3.5616270447274202E-2</v>
      </c>
      <c r="BK461" s="17"/>
      <c r="BL461" s="17">
        <v>0.21598161726651799</v>
      </c>
      <c r="BM461" s="17">
        <v>0</v>
      </c>
      <c r="BN461" s="17">
        <v>3.7652931197329799E-3</v>
      </c>
      <c r="BO461" s="17">
        <v>2.7228365712078199E-2</v>
      </c>
      <c r="BP461" s="17"/>
      <c r="BQ461" s="17">
        <v>2.53891328968185E-2</v>
      </c>
      <c r="BR461" s="17">
        <v>1.56278346519013E-2</v>
      </c>
      <c r="BS461" s="17">
        <v>6.3792872094532105E-2</v>
      </c>
      <c r="BT461" s="17">
        <v>3.2714963057757798E-2</v>
      </c>
      <c r="BU461" s="17">
        <v>9.1255594956190497E-2</v>
      </c>
      <c r="BV461" s="17">
        <v>8.1660957763368403E-2</v>
      </c>
      <c r="BW461" s="17"/>
      <c r="BX461" s="17">
        <v>2.2632527487275001E-2</v>
      </c>
      <c r="BY461" s="17">
        <v>1.20772896301261E-2</v>
      </c>
      <c r="BZ461" s="17">
        <v>4.9545485320924801E-2</v>
      </c>
      <c r="CA461" s="17">
        <v>2.3706679156228001E-2</v>
      </c>
      <c r="CB461" s="17">
        <v>0.109249846141526</v>
      </c>
      <c r="CC461" s="17">
        <v>0.101448666105003</v>
      </c>
    </row>
    <row r="462" spans="2:81" x14ac:dyDescent="0.35">
      <c r="B462" t="s">
        <v>171</v>
      </c>
      <c r="C462" s="17">
        <v>6.7656452857282699E-3</v>
      </c>
      <c r="D462" s="17">
        <v>5.6648951686623502E-3</v>
      </c>
      <c r="E462" s="17">
        <v>7.8736775905341901E-3</v>
      </c>
      <c r="F462" s="17"/>
      <c r="G462" s="17">
        <v>1.09702487715258E-2</v>
      </c>
      <c r="H462" s="17">
        <v>1.0520319891276299E-2</v>
      </c>
      <c r="I462" s="17">
        <v>6.0332369051113504E-3</v>
      </c>
      <c r="J462" s="17">
        <v>7.2186554885462096E-3</v>
      </c>
      <c r="K462" s="17">
        <v>8.4799092687209403E-3</v>
      </c>
      <c r="L462" s="17">
        <v>0</v>
      </c>
      <c r="M462" s="17"/>
      <c r="N462" s="17">
        <v>5.3622526185834801E-3</v>
      </c>
      <c r="O462" s="17">
        <v>7.9467160018091895E-3</v>
      </c>
      <c r="P462" s="17">
        <v>3.8464437021336799E-3</v>
      </c>
      <c r="Q462" s="17">
        <v>9.7309544912553003E-3</v>
      </c>
      <c r="R462" s="17"/>
      <c r="S462" s="17">
        <v>9.3768096779222303E-3</v>
      </c>
      <c r="T462" s="17">
        <v>0</v>
      </c>
      <c r="U462" s="17">
        <v>3.4448154976319699E-3</v>
      </c>
      <c r="V462" s="17">
        <v>2.97126802788014E-3</v>
      </c>
      <c r="W462" s="17">
        <v>4.1564391178354303E-3</v>
      </c>
      <c r="X462" s="17">
        <v>1.3271425099055399E-2</v>
      </c>
      <c r="Y462" s="17">
        <v>1.20332620166794E-2</v>
      </c>
      <c r="Z462" s="17">
        <v>5.4532881754773398E-3</v>
      </c>
      <c r="AA462" s="17">
        <v>7.3108370348316304E-3</v>
      </c>
      <c r="AB462" s="17">
        <v>7.8176981337954692E-3</v>
      </c>
      <c r="AC462" s="17">
        <v>1.4718963289119201E-2</v>
      </c>
      <c r="AD462" s="17">
        <v>0</v>
      </c>
      <c r="AE462" s="17"/>
      <c r="AF462" s="17">
        <v>5.8578989993685604E-3</v>
      </c>
      <c r="AG462" s="17">
        <v>5.9241289307912703E-3</v>
      </c>
      <c r="AH462" s="17">
        <v>1.6217462872602E-2</v>
      </c>
      <c r="AI462" s="17">
        <v>0</v>
      </c>
      <c r="AJ462" s="17"/>
      <c r="AK462" s="17">
        <v>1.4130499369361E-2</v>
      </c>
      <c r="AL462" s="17">
        <v>1.9763099034656E-2</v>
      </c>
      <c r="AM462" s="17"/>
      <c r="AN462" s="17">
        <v>8.3751399209015791E-3</v>
      </c>
      <c r="AO462" s="17">
        <v>5.5899502309729098E-3</v>
      </c>
      <c r="AP462" s="17">
        <v>1.45004321092711E-2</v>
      </c>
      <c r="AQ462" s="17">
        <v>4.2549418082702102E-3</v>
      </c>
      <c r="AR462" s="17">
        <v>0</v>
      </c>
      <c r="AS462" s="17">
        <v>9.5479459583957902E-3</v>
      </c>
      <c r="AT462" s="17"/>
      <c r="AU462" s="17">
        <v>4.9025422607921199E-3</v>
      </c>
      <c r="AV462" s="17">
        <v>8.2046095293524298E-3</v>
      </c>
      <c r="AW462" s="17"/>
      <c r="AX462" s="17">
        <v>7.0079684849148702E-3</v>
      </c>
      <c r="AY462" s="17">
        <v>6.7074947481932301E-3</v>
      </c>
      <c r="AZ462" s="17"/>
      <c r="BA462" s="17">
        <v>3.3904176938725E-3</v>
      </c>
      <c r="BB462" s="17">
        <v>2.2874081870444301E-2</v>
      </c>
      <c r="BC462" s="17"/>
      <c r="BD462" s="17">
        <v>3.28416693195552E-3</v>
      </c>
      <c r="BE462" s="17"/>
      <c r="BF462" s="17">
        <v>2.0866566544397499E-3</v>
      </c>
      <c r="BG462" s="17"/>
      <c r="BH462" s="17">
        <v>3.3842602157453201E-3</v>
      </c>
      <c r="BI462" s="17"/>
      <c r="BJ462" s="17">
        <v>6.9081570166732702E-3</v>
      </c>
      <c r="BK462" s="17"/>
      <c r="BL462" s="17">
        <v>1.47354876426982E-2</v>
      </c>
      <c r="BM462" s="17">
        <v>1.1027682094633599E-3</v>
      </c>
      <c r="BN462" s="17">
        <v>1.0429730597468999E-3</v>
      </c>
      <c r="BO462" s="17">
        <v>1.3563383703757001E-2</v>
      </c>
      <c r="BP462" s="17"/>
      <c r="BQ462" s="17">
        <v>4.59359457759292E-3</v>
      </c>
      <c r="BR462" s="17">
        <v>2.3326810249656598E-3</v>
      </c>
      <c r="BS462" s="17">
        <v>0</v>
      </c>
      <c r="BT462" s="17">
        <v>2.9172165344352801E-3</v>
      </c>
      <c r="BU462" s="17">
        <v>1.8876105234683901E-2</v>
      </c>
      <c r="BV462" s="17">
        <v>1.3425704470471599E-2</v>
      </c>
      <c r="BW462" s="17"/>
      <c r="BX462" s="17">
        <v>4.2674864074220796E-3</v>
      </c>
      <c r="BY462" s="17">
        <v>2.7993137347843001E-3</v>
      </c>
      <c r="BZ462" s="17">
        <v>2.6717230268359202E-3</v>
      </c>
      <c r="CA462" s="17">
        <v>0</v>
      </c>
      <c r="CB462" s="17">
        <v>7.6412139135996204E-3</v>
      </c>
      <c r="CC462" s="17">
        <v>2.1084891658107199E-2</v>
      </c>
    </row>
    <row r="463" spans="2:81" x14ac:dyDescent="0.35">
      <c r="B463" t="s">
        <v>286</v>
      </c>
      <c r="C463" s="17">
        <v>0.64774229023241703</v>
      </c>
      <c r="D463" s="17">
        <v>0.67557011061933903</v>
      </c>
      <c r="E463" s="17">
        <v>0.62236256084097097</v>
      </c>
      <c r="F463" s="17"/>
      <c r="G463" s="17">
        <v>0.60688787374187703</v>
      </c>
      <c r="H463" s="17">
        <v>0.63811477669089101</v>
      </c>
      <c r="I463" s="17">
        <v>0.59768328917109503</v>
      </c>
      <c r="J463" s="17">
        <v>0.59504820885451704</v>
      </c>
      <c r="K463" s="17">
        <v>0.64112305627848198</v>
      </c>
      <c r="L463" s="17">
        <v>0.77063359452596403</v>
      </c>
      <c r="M463" s="17"/>
      <c r="N463" s="17">
        <v>0.68787176267000405</v>
      </c>
      <c r="O463" s="17">
        <v>0.58686846661248604</v>
      </c>
      <c r="P463" s="17">
        <v>0.662356906680724</v>
      </c>
      <c r="Q463" s="17">
        <v>0.653179912759281</v>
      </c>
      <c r="R463" s="17"/>
      <c r="S463" s="17">
        <v>0.72300000665200004</v>
      </c>
      <c r="T463" s="17">
        <v>0.62640693695208005</v>
      </c>
      <c r="U463" s="17">
        <v>0.65628019840284602</v>
      </c>
      <c r="V463" s="17">
        <v>0.69005370761559803</v>
      </c>
      <c r="W463" s="17">
        <v>0.65328337326734698</v>
      </c>
      <c r="X463" s="17">
        <v>0.62654602980241603</v>
      </c>
      <c r="Y463" s="17">
        <v>0.66957492669209895</v>
      </c>
      <c r="Z463" s="17">
        <v>0.72147899219825196</v>
      </c>
      <c r="AA463" s="17">
        <v>0.65757268293521198</v>
      </c>
      <c r="AB463" s="17">
        <v>0.54732281430028196</v>
      </c>
      <c r="AC463" s="17">
        <v>0.58294004526560395</v>
      </c>
      <c r="AD463" s="17">
        <v>0.50663366335206494</v>
      </c>
      <c r="AE463" s="17"/>
      <c r="AF463" s="17">
        <v>0.67126145669633397</v>
      </c>
      <c r="AG463" s="17">
        <v>0.59645865906398798</v>
      </c>
      <c r="AH463" s="17">
        <v>0.57390442299780997</v>
      </c>
      <c r="AI463" s="17">
        <v>0.499979933465934</v>
      </c>
      <c r="AJ463" s="17"/>
      <c r="AK463" s="17">
        <v>0.56280057801426997</v>
      </c>
      <c r="AL463" s="17">
        <v>0.60575216971121604</v>
      </c>
      <c r="AM463" s="17"/>
      <c r="AN463" s="17">
        <v>0.68294923388634399</v>
      </c>
      <c r="AO463" s="17">
        <v>0.63776235325033603</v>
      </c>
      <c r="AP463" s="17">
        <v>0.61727271275698503</v>
      </c>
      <c r="AQ463" s="17">
        <v>0.63186770256582103</v>
      </c>
      <c r="AR463" s="17">
        <v>0.66517032018550404</v>
      </c>
      <c r="AS463" s="17">
        <v>0.615999893641615</v>
      </c>
      <c r="AT463" s="17"/>
      <c r="AU463" s="17">
        <v>0.694869955216743</v>
      </c>
      <c r="AV463" s="17">
        <v>0.58401849472030398</v>
      </c>
      <c r="AW463" s="17"/>
      <c r="AX463" s="17">
        <v>0.59393461177015705</v>
      </c>
      <c r="AY463" s="17">
        <v>0.66065457199741395</v>
      </c>
      <c r="AZ463" s="17"/>
      <c r="BA463" s="17">
        <v>0.64914590957364904</v>
      </c>
      <c r="BB463" s="17">
        <v>0.64468437063837802</v>
      </c>
      <c r="BC463" s="17"/>
      <c r="BD463" s="17">
        <v>0.78167494989455799</v>
      </c>
      <c r="BE463" s="17"/>
      <c r="BF463" s="17">
        <v>0.77850859408099804</v>
      </c>
      <c r="BG463" s="17"/>
      <c r="BH463" s="17">
        <v>0.59328405139677598</v>
      </c>
      <c r="BI463" s="17"/>
      <c r="BJ463" s="17">
        <v>0.61280322992536596</v>
      </c>
      <c r="BK463" s="17"/>
      <c r="BL463" s="17">
        <v>0.130382911179897</v>
      </c>
      <c r="BM463" s="17">
        <v>0.94947627306659799</v>
      </c>
      <c r="BN463" s="17">
        <v>0.82692327802778298</v>
      </c>
      <c r="BO463" s="17">
        <v>0.47573418776687698</v>
      </c>
      <c r="BP463" s="17"/>
      <c r="BQ463" s="17">
        <v>0.66552611174527199</v>
      </c>
      <c r="BR463" s="17">
        <v>0.81763739446211203</v>
      </c>
      <c r="BS463" s="17">
        <v>0.645624181098578</v>
      </c>
      <c r="BT463" s="17">
        <v>0.70688352234305496</v>
      </c>
      <c r="BU463" s="17">
        <v>0.45568861111796899</v>
      </c>
      <c r="BV463" s="17">
        <v>0.493718092827652</v>
      </c>
      <c r="BW463" s="17"/>
      <c r="BX463" s="17">
        <v>0.69896962377942096</v>
      </c>
      <c r="BY463" s="17">
        <v>0.80220416810830897</v>
      </c>
      <c r="BZ463" s="17">
        <v>0.68745682066340097</v>
      </c>
      <c r="CA463" s="17">
        <v>0.67121692736107497</v>
      </c>
      <c r="CB463" s="17">
        <v>0.43245718110449399</v>
      </c>
      <c r="CC463" s="17">
        <v>0.42615108918745698</v>
      </c>
    </row>
    <row r="464" spans="2:81" x14ac:dyDescent="0.35">
      <c r="B464" t="s">
        <v>287</v>
      </c>
      <c r="C464" s="17">
        <v>0.13580302854836199</v>
      </c>
      <c r="D464" s="17">
        <v>0.122669214408066</v>
      </c>
      <c r="E464" s="17">
        <v>0.146809241168257</v>
      </c>
      <c r="F464" s="17"/>
      <c r="G464" s="17">
        <v>0.16896436677578899</v>
      </c>
      <c r="H464" s="17">
        <v>0.137049854676112</v>
      </c>
      <c r="I464" s="17">
        <v>0.160823814504226</v>
      </c>
      <c r="J464" s="17">
        <v>0.160503447356665</v>
      </c>
      <c r="K464" s="17">
        <v>0.14297487912755599</v>
      </c>
      <c r="L464" s="17">
        <v>6.7563598782948903E-2</v>
      </c>
      <c r="M464" s="17"/>
      <c r="N464" s="17">
        <v>0.116336178960684</v>
      </c>
      <c r="O464" s="17">
        <v>0.16473382707446599</v>
      </c>
      <c r="P464" s="17">
        <v>0.13286145554256701</v>
      </c>
      <c r="Q464" s="17">
        <v>0.12849828266598701</v>
      </c>
      <c r="R464" s="17"/>
      <c r="S464" s="17">
        <v>9.9315159309733295E-2</v>
      </c>
      <c r="T464" s="17">
        <v>0.13474977208316499</v>
      </c>
      <c r="U464" s="17">
        <v>0.122821292226095</v>
      </c>
      <c r="V464" s="17">
        <v>0.118308137720237</v>
      </c>
      <c r="W464" s="17">
        <v>0.11164026759651501</v>
      </c>
      <c r="X464" s="17">
        <v>0.14203840934276901</v>
      </c>
      <c r="Y464" s="17">
        <v>0.11579735193545999</v>
      </c>
      <c r="Z464" s="17">
        <v>0.14066266632492899</v>
      </c>
      <c r="AA464" s="17">
        <v>0.12978453291275899</v>
      </c>
      <c r="AB464" s="17">
        <v>0.21557097599775499</v>
      </c>
      <c r="AC464" s="17">
        <v>0.14556444582510999</v>
      </c>
      <c r="AD464" s="17">
        <v>0.248784760210988</v>
      </c>
      <c r="AE464" s="17"/>
      <c r="AF464" s="17">
        <v>0.119922975697503</v>
      </c>
      <c r="AG464" s="17">
        <v>0.19568776970228599</v>
      </c>
      <c r="AH464" s="17">
        <v>0.151465610593711</v>
      </c>
      <c r="AI464" s="17">
        <v>0.24203724761357501</v>
      </c>
      <c r="AJ464" s="17"/>
      <c r="AK464" s="17">
        <v>0.18370381303588901</v>
      </c>
      <c r="AL464" s="17">
        <v>0.144317821534619</v>
      </c>
      <c r="AM464" s="17"/>
      <c r="AN464" s="17">
        <v>0.128669281396528</v>
      </c>
      <c r="AO464" s="17">
        <v>0.134396985860221</v>
      </c>
      <c r="AP464" s="17">
        <v>0.14615600702314899</v>
      </c>
      <c r="AQ464" s="17">
        <v>0.14749705018016099</v>
      </c>
      <c r="AR464" s="17">
        <v>0.12045127231828601</v>
      </c>
      <c r="AS464" s="17">
        <v>0.14549613538476699</v>
      </c>
      <c r="AT464" s="17"/>
      <c r="AU464" s="17">
        <v>0.11064931585653701</v>
      </c>
      <c r="AV464" s="17">
        <v>0.17072972592233299</v>
      </c>
      <c r="AW464" s="17"/>
      <c r="AX464" s="17">
        <v>0.19110947311491699</v>
      </c>
      <c r="AY464" s="17">
        <v>0.122531086400468</v>
      </c>
      <c r="AZ464" s="17"/>
      <c r="BA464" s="17">
        <v>0.138823757815422</v>
      </c>
      <c r="BB464" s="17">
        <v>0.118149925241158</v>
      </c>
      <c r="BC464" s="17"/>
      <c r="BD464" s="17">
        <v>6.8840942632436702E-2</v>
      </c>
      <c r="BE464" s="17"/>
      <c r="BF464" s="17">
        <v>7.1066128026209194E-2</v>
      </c>
      <c r="BG464" s="17"/>
      <c r="BH464" s="17">
        <v>0.200341583568171</v>
      </c>
      <c r="BI464" s="17"/>
      <c r="BJ464" s="17">
        <v>0.116789942998276</v>
      </c>
      <c r="BK464" s="17"/>
      <c r="BL464" s="17">
        <v>0.52677038469447501</v>
      </c>
      <c r="BM464" s="17">
        <v>7.3541062062850897E-3</v>
      </c>
      <c r="BN464" s="17">
        <v>2.36182475017024E-2</v>
      </c>
      <c r="BO464" s="17">
        <v>0.14142816048578799</v>
      </c>
      <c r="BP464" s="17"/>
      <c r="BQ464" s="17">
        <v>0.110006804544585</v>
      </c>
      <c r="BR464" s="17">
        <v>5.5916670840979399E-2</v>
      </c>
      <c r="BS464" s="17">
        <v>0.145753247701226</v>
      </c>
      <c r="BT464" s="17">
        <v>0.10662716155478</v>
      </c>
      <c r="BU464" s="17">
        <v>0.26204318076323302</v>
      </c>
      <c r="BV464" s="17">
        <v>0.23048349786330899</v>
      </c>
      <c r="BW464" s="17"/>
      <c r="BX464" s="17">
        <v>9.6727686986184294E-2</v>
      </c>
      <c r="BY464" s="17">
        <v>5.0365333775389799E-2</v>
      </c>
      <c r="BZ464" s="17">
        <v>0.13193883579268501</v>
      </c>
      <c r="CA464" s="17">
        <v>0.12871613444843499</v>
      </c>
      <c r="CB464" s="17">
        <v>0.289886053430154</v>
      </c>
      <c r="CC464" s="17">
        <v>0.246096493249093</v>
      </c>
    </row>
    <row r="465" spans="2:81" x14ac:dyDescent="0.35">
      <c r="B465" t="s">
        <v>288</v>
      </c>
      <c r="C465" s="17">
        <v>0.51193926168405501</v>
      </c>
      <c r="D465" s="17">
        <v>0.55290089621127303</v>
      </c>
      <c r="E465" s="17">
        <v>0.47555331967271403</v>
      </c>
      <c r="F465" s="17"/>
      <c r="G465" s="17">
        <v>0.43792350696608801</v>
      </c>
      <c r="H465" s="17">
        <v>0.50106492201477904</v>
      </c>
      <c r="I465" s="17">
        <v>0.43685947466686997</v>
      </c>
      <c r="J465" s="17">
        <v>0.43454476149785198</v>
      </c>
      <c r="K465" s="17">
        <v>0.49814817715092502</v>
      </c>
      <c r="L465" s="17">
        <v>0.70306999574301599</v>
      </c>
      <c r="M465" s="17"/>
      <c r="N465" s="17">
        <v>0.57153558370932001</v>
      </c>
      <c r="O465" s="17">
        <v>0.42213463953802</v>
      </c>
      <c r="P465" s="17">
        <v>0.52949545113815699</v>
      </c>
      <c r="Q465" s="17">
        <v>0.52468163009329405</v>
      </c>
      <c r="R465" s="17"/>
      <c r="S465" s="17">
        <v>0.62368484734226604</v>
      </c>
      <c r="T465" s="17">
        <v>0.49165716486891597</v>
      </c>
      <c r="U465" s="17">
        <v>0.53345890617675096</v>
      </c>
      <c r="V465" s="17">
        <v>0.57174556989536096</v>
      </c>
      <c r="W465" s="17">
        <v>0.54164310567083196</v>
      </c>
      <c r="X465" s="17">
        <v>0.48450762045964801</v>
      </c>
      <c r="Y465" s="17">
        <v>0.55377757475663802</v>
      </c>
      <c r="Z465" s="17">
        <v>0.58081632587332299</v>
      </c>
      <c r="AA465" s="17">
        <v>0.52778815002245305</v>
      </c>
      <c r="AB465" s="17">
        <v>0.33175183830252702</v>
      </c>
      <c r="AC465" s="17">
        <v>0.43737559944049298</v>
      </c>
      <c r="AD465" s="17">
        <v>0.257848903141077</v>
      </c>
      <c r="AE465" s="17"/>
      <c r="AF465" s="17">
        <v>0.55133848099883198</v>
      </c>
      <c r="AG465" s="17">
        <v>0.40077088936170202</v>
      </c>
      <c r="AH465" s="17">
        <v>0.42243881240409897</v>
      </c>
      <c r="AI465" s="17">
        <v>0.25794268585235902</v>
      </c>
      <c r="AJ465" s="17"/>
      <c r="AK465" s="17">
        <v>0.37909676497838102</v>
      </c>
      <c r="AL465" s="17">
        <v>0.46143434817659701</v>
      </c>
      <c r="AM465" s="17"/>
      <c r="AN465" s="17">
        <v>0.55427995248981599</v>
      </c>
      <c r="AO465" s="17">
        <v>0.50336536739011495</v>
      </c>
      <c r="AP465" s="17">
        <v>0.47111670573383602</v>
      </c>
      <c r="AQ465" s="17">
        <v>0.48437065238566002</v>
      </c>
      <c r="AR465" s="17">
        <v>0.54471904786721803</v>
      </c>
      <c r="AS465" s="17">
        <v>0.47050375825684898</v>
      </c>
      <c r="AT465" s="17"/>
      <c r="AU465" s="17">
        <v>0.58422063936020696</v>
      </c>
      <c r="AV465" s="17">
        <v>0.413288768797971</v>
      </c>
      <c r="AW465" s="17"/>
      <c r="AX465" s="17">
        <v>0.40282513865524</v>
      </c>
      <c r="AY465" s="17">
        <v>0.53812348559694501</v>
      </c>
      <c r="AZ465" s="17"/>
      <c r="BA465" s="17">
        <v>0.51032215175822704</v>
      </c>
      <c r="BB465" s="17">
        <v>0.52653444539722005</v>
      </c>
      <c r="BC465" s="17"/>
      <c r="BD465" s="17">
        <v>0.71283400726212098</v>
      </c>
      <c r="BE465" s="17"/>
      <c r="BF465" s="17">
        <v>0.707442466054789</v>
      </c>
      <c r="BG465" s="17"/>
      <c r="BH465" s="17">
        <v>0.39294246782860498</v>
      </c>
      <c r="BI465" s="17"/>
      <c r="BJ465" s="17">
        <v>0.49601328692709001</v>
      </c>
      <c r="BK465" s="17"/>
      <c r="BL465" s="17">
        <v>-0.39638747351457798</v>
      </c>
      <c r="BM465" s="17">
        <v>0.94212216686031203</v>
      </c>
      <c r="BN465" s="17">
        <v>0.80330503052608004</v>
      </c>
      <c r="BO465" s="17">
        <v>0.33430602728108899</v>
      </c>
      <c r="BP465" s="17"/>
      <c r="BQ465" s="17">
        <v>0.55551930720068599</v>
      </c>
      <c r="BR465" s="17">
        <v>0.76172072362113297</v>
      </c>
      <c r="BS465" s="17">
        <v>0.499870933397352</v>
      </c>
      <c r="BT465" s="17">
        <v>0.60025636078827505</v>
      </c>
      <c r="BU465" s="17">
        <v>0.193645430354736</v>
      </c>
      <c r="BV465" s="17">
        <v>0.26323459496434298</v>
      </c>
      <c r="BW465" s="17"/>
      <c r="BX465" s="17">
        <v>0.60224193679323601</v>
      </c>
      <c r="BY465" s="17">
        <v>0.75183883433291898</v>
      </c>
      <c r="BZ465" s="17">
        <v>0.55551798487071602</v>
      </c>
      <c r="CA465" s="17">
        <v>0.54250079291263997</v>
      </c>
      <c r="CB465" s="17">
        <v>0.14257112767433999</v>
      </c>
      <c r="CC465" s="17">
        <v>0.18005459593836401</v>
      </c>
    </row>
    <row r="466" spans="2:81" x14ac:dyDescent="0.35">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row>
    <row r="467" spans="2:81" x14ac:dyDescent="0.35">
      <c r="B467" s="6" t="s">
        <v>295</v>
      </c>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row>
    <row r="468" spans="2:81" x14ac:dyDescent="0.35">
      <c r="B468" s="24"/>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row>
    <row r="469" spans="2:81" x14ac:dyDescent="0.35">
      <c r="B469" t="s">
        <v>281</v>
      </c>
      <c r="C469" s="17">
        <v>0.21844094974995701</v>
      </c>
      <c r="D469" s="17">
        <v>0.22782815854029501</v>
      </c>
      <c r="E469" s="17">
        <v>0.207411756496721</v>
      </c>
      <c r="F469" s="17"/>
      <c r="G469" s="17">
        <v>0.31379972839720299</v>
      </c>
      <c r="H469" s="17">
        <v>0.23016722757736699</v>
      </c>
      <c r="I469" s="17">
        <v>0.19487740652931601</v>
      </c>
      <c r="J469" s="17">
        <v>0.20215954946605699</v>
      </c>
      <c r="K469" s="17">
        <v>0.21831973432528201</v>
      </c>
      <c r="L469" s="17">
        <v>0.178111379592235</v>
      </c>
      <c r="M469" s="17"/>
      <c r="N469" s="17">
        <v>0.20339134802747599</v>
      </c>
      <c r="O469" s="17">
        <v>0.206536169957687</v>
      </c>
      <c r="P469" s="17">
        <v>0.21297699717422</v>
      </c>
      <c r="Q469" s="17">
        <v>0.25328738835450498</v>
      </c>
      <c r="R469" s="17"/>
      <c r="S469" s="17">
        <v>0.25674377209875598</v>
      </c>
      <c r="T469" s="17">
        <v>0.21655543526534099</v>
      </c>
      <c r="U469" s="17">
        <v>0.20871754024110001</v>
      </c>
      <c r="V469" s="17">
        <v>0.18980292537046001</v>
      </c>
      <c r="W469" s="17">
        <v>0.193843592130516</v>
      </c>
      <c r="X469" s="17">
        <v>0.19415784867396499</v>
      </c>
      <c r="Y469" s="17">
        <v>0.23059266694490799</v>
      </c>
      <c r="Z469" s="17">
        <v>0.24279102228484001</v>
      </c>
      <c r="AA469" s="17">
        <v>0.20708837780891401</v>
      </c>
      <c r="AB469" s="17">
        <v>0.22469180860909799</v>
      </c>
      <c r="AC469" s="17">
        <v>0.22179626639925001</v>
      </c>
      <c r="AD469" s="17">
        <v>0.24238195390735701</v>
      </c>
      <c r="AE469" s="17"/>
      <c r="AF469" s="17">
        <v>0.22559589526500601</v>
      </c>
      <c r="AG469" s="17">
        <v>0.21780753589028501</v>
      </c>
      <c r="AH469" s="17">
        <v>0.228828599373223</v>
      </c>
      <c r="AI469" s="17">
        <v>0.22794031347222499</v>
      </c>
      <c r="AJ469" s="17"/>
      <c r="AK469" s="17">
        <v>0.13360324223148601</v>
      </c>
      <c r="AL469" s="17">
        <v>0.194876891248663</v>
      </c>
      <c r="AM469" s="17"/>
      <c r="AN469" s="17">
        <v>0.264466668904209</v>
      </c>
      <c r="AO469" s="17">
        <v>0.19135523380712499</v>
      </c>
      <c r="AP469" s="17">
        <v>0.17922225566799399</v>
      </c>
      <c r="AQ469" s="17">
        <v>0.21960450979603299</v>
      </c>
      <c r="AR469" s="17">
        <v>0.216637396003798</v>
      </c>
      <c r="AS469" s="17">
        <v>0.22963194282522001</v>
      </c>
      <c r="AT469" s="17"/>
      <c r="AU469" s="17">
        <v>0.20030344010600901</v>
      </c>
      <c r="AV469" s="17">
        <v>0.24440217894084301</v>
      </c>
      <c r="AW469" s="17"/>
      <c r="AX469" s="17">
        <v>0.31126060551283602</v>
      </c>
      <c r="AY469" s="17">
        <v>0.196166925246541</v>
      </c>
      <c r="AZ469" s="17"/>
      <c r="BA469" s="17">
        <v>0.233534979767581</v>
      </c>
      <c r="BB469" s="17">
        <v>0.139492658431111</v>
      </c>
      <c r="BC469" s="17"/>
      <c r="BD469" s="17">
        <v>0.21447484289923099</v>
      </c>
      <c r="BE469" s="17"/>
      <c r="BF469" s="17">
        <v>0.232056968376779</v>
      </c>
      <c r="BG469" s="17"/>
      <c r="BH469" s="17">
        <v>0.22037745274586801</v>
      </c>
      <c r="BI469" s="17"/>
      <c r="BJ469" s="17">
        <v>0.23306223675198401</v>
      </c>
      <c r="BK469" s="17"/>
      <c r="BL469" s="17">
        <v>0.39958457892965499</v>
      </c>
      <c r="BM469" s="17">
        <v>0.20767484974617201</v>
      </c>
      <c r="BN469" s="17">
        <v>0.16527538406032599</v>
      </c>
      <c r="BO469" s="17">
        <v>0.17343369090653299</v>
      </c>
      <c r="BP469" s="17"/>
      <c r="BQ469" s="17">
        <v>0.171301307094191</v>
      </c>
      <c r="BR469" s="17">
        <v>0.17382436945061999</v>
      </c>
      <c r="BS469" s="17">
        <v>0.34382626254925103</v>
      </c>
      <c r="BT469" s="17">
        <v>0.28417891570698101</v>
      </c>
      <c r="BU469" s="17">
        <v>0.34240994237683398</v>
      </c>
      <c r="BV469" s="17">
        <v>0.18813135617176099</v>
      </c>
      <c r="BW469" s="17"/>
      <c r="BX469" s="17">
        <v>0.133820239286705</v>
      </c>
      <c r="BY469" s="17">
        <v>0.146942991220084</v>
      </c>
      <c r="BZ469" s="17">
        <v>0.314813983437641</v>
      </c>
      <c r="CA469" s="17">
        <v>0.25629788747732202</v>
      </c>
      <c r="CB469" s="17">
        <v>0.35900492824004099</v>
      </c>
      <c r="CC469" s="17">
        <v>0.220891469433318</v>
      </c>
    </row>
    <row r="470" spans="2:81" x14ac:dyDescent="0.35">
      <c r="B470" t="s">
        <v>282</v>
      </c>
      <c r="C470" s="17">
        <v>0.394225376534246</v>
      </c>
      <c r="D470" s="17">
        <v>0.36401057804920101</v>
      </c>
      <c r="E470" s="17">
        <v>0.42414590152465198</v>
      </c>
      <c r="F470" s="17"/>
      <c r="G470" s="17">
        <v>0.35643141935294198</v>
      </c>
      <c r="H470" s="17">
        <v>0.36452027321591202</v>
      </c>
      <c r="I470" s="17">
        <v>0.44263825787137501</v>
      </c>
      <c r="J470" s="17">
        <v>0.408561576904235</v>
      </c>
      <c r="K470" s="17">
        <v>0.42374029266692198</v>
      </c>
      <c r="L470" s="17">
        <v>0.37262356824193998</v>
      </c>
      <c r="M470" s="17"/>
      <c r="N470" s="17">
        <v>0.384330470571349</v>
      </c>
      <c r="O470" s="17">
        <v>0.42304348887189502</v>
      </c>
      <c r="P470" s="17">
        <v>0.400231433896797</v>
      </c>
      <c r="Q470" s="17">
        <v>0.37016868975738398</v>
      </c>
      <c r="R470" s="17"/>
      <c r="S470" s="17">
        <v>0.31369131624709801</v>
      </c>
      <c r="T470" s="17">
        <v>0.42198527625132398</v>
      </c>
      <c r="U470" s="17">
        <v>0.418069283390757</v>
      </c>
      <c r="V470" s="17">
        <v>0.41805948285876299</v>
      </c>
      <c r="W470" s="17">
        <v>0.38125897879300602</v>
      </c>
      <c r="X470" s="17">
        <v>0.46483262901983102</v>
      </c>
      <c r="Y470" s="17">
        <v>0.36868457456959303</v>
      </c>
      <c r="Z470" s="17">
        <v>0.35285071033609899</v>
      </c>
      <c r="AA470" s="17">
        <v>0.39221150920269499</v>
      </c>
      <c r="AB470" s="17">
        <v>0.41886068784001701</v>
      </c>
      <c r="AC470" s="17">
        <v>0.39547473250776199</v>
      </c>
      <c r="AD470" s="17">
        <v>0.38774299841598098</v>
      </c>
      <c r="AE470" s="17"/>
      <c r="AF470" s="17">
        <v>0.39699835492299201</v>
      </c>
      <c r="AG470" s="17">
        <v>0.41761111186926803</v>
      </c>
      <c r="AH470" s="17">
        <v>0.42459469145777901</v>
      </c>
      <c r="AI470" s="17">
        <v>0.43334366264713697</v>
      </c>
      <c r="AJ470" s="17"/>
      <c r="AK470" s="17">
        <v>0.30446774831024598</v>
      </c>
      <c r="AL470" s="17">
        <v>0.379050197604129</v>
      </c>
      <c r="AM470" s="17"/>
      <c r="AN470" s="17">
        <v>0.34432045677839401</v>
      </c>
      <c r="AO470" s="17">
        <v>0.415023133846876</v>
      </c>
      <c r="AP470" s="17">
        <v>0.375017246138591</v>
      </c>
      <c r="AQ470" s="17">
        <v>0.40726261435053202</v>
      </c>
      <c r="AR470" s="17">
        <v>0.42697755931021197</v>
      </c>
      <c r="AS470" s="17">
        <v>0.46376060847140699</v>
      </c>
      <c r="AT470" s="17"/>
      <c r="AU470" s="17">
        <v>0.37902882337015298</v>
      </c>
      <c r="AV470" s="17">
        <v>0.41567022428491801</v>
      </c>
      <c r="AW470" s="17"/>
      <c r="AX470" s="17">
        <v>0.398020276435811</v>
      </c>
      <c r="AY470" s="17">
        <v>0.39331471065533602</v>
      </c>
      <c r="AZ470" s="17"/>
      <c r="BA470" s="17">
        <v>0.40499754932064402</v>
      </c>
      <c r="BB470" s="17">
        <v>0.34173891798268002</v>
      </c>
      <c r="BC470" s="17"/>
      <c r="BD470" s="17">
        <v>0.38133184263431003</v>
      </c>
      <c r="BE470" s="17"/>
      <c r="BF470" s="17">
        <v>0.36624784441881703</v>
      </c>
      <c r="BG470" s="17"/>
      <c r="BH470" s="17">
        <v>0.43394521649183498</v>
      </c>
      <c r="BI470" s="17"/>
      <c r="BJ470" s="17">
        <v>0.45507457512710497</v>
      </c>
      <c r="BK470" s="17"/>
      <c r="BL470" s="17">
        <v>0.38636150837258498</v>
      </c>
      <c r="BM470" s="17">
        <v>0.321293487683042</v>
      </c>
      <c r="BN470" s="17">
        <v>0.39498706183228199</v>
      </c>
      <c r="BO470" s="17">
        <v>0.47139622970650902</v>
      </c>
      <c r="BP470" s="17"/>
      <c r="BQ470" s="17">
        <v>0.42155498394621499</v>
      </c>
      <c r="BR470" s="17">
        <v>0.37867259055838198</v>
      </c>
      <c r="BS470" s="17">
        <v>0.34875946466685098</v>
      </c>
      <c r="BT470" s="17">
        <v>0.41763824844751701</v>
      </c>
      <c r="BU470" s="17">
        <v>0.37055387401706302</v>
      </c>
      <c r="BV470" s="17">
        <v>0.37112444117166299</v>
      </c>
      <c r="BW470" s="17"/>
      <c r="BX470" s="17">
        <v>0.41726536410076898</v>
      </c>
      <c r="BY470" s="17">
        <v>0.36121690983705801</v>
      </c>
      <c r="BZ470" s="17">
        <v>0.38992681163745502</v>
      </c>
      <c r="CA470" s="17">
        <v>0.40932820949946402</v>
      </c>
      <c r="CB470" s="17">
        <v>0.38366469820376398</v>
      </c>
      <c r="CC470" s="17">
        <v>0.34209726857193701</v>
      </c>
    </row>
    <row r="471" spans="2:81" x14ac:dyDescent="0.35">
      <c r="B471" t="s">
        <v>283</v>
      </c>
      <c r="C471" s="17">
        <v>0.21726075531022901</v>
      </c>
      <c r="D471" s="17">
        <v>0.22332230388357599</v>
      </c>
      <c r="E471" s="17">
        <v>0.211941508924472</v>
      </c>
      <c r="F471" s="17"/>
      <c r="G471" s="17">
        <v>0.17459088998427999</v>
      </c>
      <c r="H471" s="17">
        <v>0.22253526776530499</v>
      </c>
      <c r="I471" s="17">
        <v>0.20455436414664699</v>
      </c>
      <c r="J471" s="17">
        <v>0.22083410390808</v>
      </c>
      <c r="K471" s="17">
        <v>0.211676425878986</v>
      </c>
      <c r="L471" s="17">
        <v>0.25246859207802602</v>
      </c>
      <c r="M471" s="17"/>
      <c r="N471" s="17">
        <v>0.21310283521472201</v>
      </c>
      <c r="O471" s="17">
        <v>0.21039064617873399</v>
      </c>
      <c r="P471" s="17">
        <v>0.22543156301247</v>
      </c>
      <c r="Q471" s="17">
        <v>0.220066859520504</v>
      </c>
      <c r="R471" s="17"/>
      <c r="S471" s="17">
        <v>0.22956019015134199</v>
      </c>
      <c r="T471" s="17">
        <v>0.19971618068459901</v>
      </c>
      <c r="U471" s="17">
        <v>0.210500525639543</v>
      </c>
      <c r="V471" s="17">
        <v>0.24414947911965601</v>
      </c>
      <c r="W471" s="17">
        <v>0.21098195878940901</v>
      </c>
      <c r="X471" s="17">
        <v>0.20092134944970699</v>
      </c>
      <c r="Y471" s="17">
        <v>0.23034054764881201</v>
      </c>
      <c r="Z471" s="17">
        <v>0.207379769029684</v>
      </c>
      <c r="AA471" s="17">
        <v>0.221818833196156</v>
      </c>
      <c r="AB471" s="17">
        <v>0.19789982112899601</v>
      </c>
      <c r="AC471" s="17">
        <v>0.25241204764173902</v>
      </c>
      <c r="AD471" s="17">
        <v>0.19800109608041599</v>
      </c>
      <c r="AE471" s="17"/>
      <c r="AF471" s="17">
        <v>0.209967098242544</v>
      </c>
      <c r="AG471" s="17">
        <v>0.209773714444383</v>
      </c>
      <c r="AH471" s="17">
        <v>0.21390584607805199</v>
      </c>
      <c r="AI471" s="17">
        <v>0.18947253033822001</v>
      </c>
      <c r="AJ471" s="17"/>
      <c r="AK471" s="17">
        <v>0.31561160030716501</v>
      </c>
      <c r="AL471" s="17">
        <v>0.21209667818233599</v>
      </c>
      <c r="AM471" s="17"/>
      <c r="AN471" s="17">
        <v>0.201042667726305</v>
      </c>
      <c r="AO471" s="17">
        <v>0.238614125155443</v>
      </c>
      <c r="AP471" s="17">
        <v>0.25372334731868001</v>
      </c>
      <c r="AQ471" s="17">
        <v>0.1997743965107</v>
      </c>
      <c r="AR471" s="17">
        <v>0.20612807342256101</v>
      </c>
      <c r="AS471" s="17">
        <v>0.18189254581643499</v>
      </c>
      <c r="AT471" s="17"/>
      <c r="AU471" s="17">
        <v>0.23394191230724201</v>
      </c>
      <c r="AV471" s="17">
        <v>0.19429414039001699</v>
      </c>
      <c r="AW471" s="17"/>
      <c r="AX471" s="17">
        <v>0.17557811840205501</v>
      </c>
      <c r="AY471" s="17">
        <v>0.227263378873405</v>
      </c>
      <c r="AZ471" s="17"/>
      <c r="BA471" s="17">
        <v>0.208942212396965</v>
      </c>
      <c r="BB471" s="17">
        <v>0.25940198872119702</v>
      </c>
      <c r="BC471" s="17"/>
      <c r="BD471" s="17">
        <v>0.204970966298409</v>
      </c>
      <c r="BE471" s="17"/>
      <c r="BF471" s="17">
        <v>0.216263064006327</v>
      </c>
      <c r="BG471" s="17"/>
      <c r="BH471" s="17">
        <v>0.19621118545928101</v>
      </c>
      <c r="BI471" s="17"/>
      <c r="BJ471" s="17">
        <v>0.214550452654027</v>
      </c>
      <c r="BK471" s="17"/>
      <c r="BL471" s="17">
        <v>0.13636130880918301</v>
      </c>
      <c r="BM471" s="17">
        <v>0.21919000194321001</v>
      </c>
      <c r="BN471" s="17">
        <v>0.24891653688458901</v>
      </c>
      <c r="BO471" s="17">
        <v>0.23188594357275499</v>
      </c>
      <c r="BP471" s="17"/>
      <c r="BQ471" s="17">
        <v>0.22514565812808701</v>
      </c>
      <c r="BR471" s="17">
        <v>0.23662720571767801</v>
      </c>
      <c r="BS471" s="17">
        <v>0.16358328373478401</v>
      </c>
      <c r="BT471" s="17">
        <v>0.17272362569036401</v>
      </c>
      <c r="BU471" s="17">
        <v>0.19182680783549699</v>
      </c>
      <c r="BV471" s="17">
        <v>0.25180348342812298</v>
      </c>
      <c r="BW471" s="17"/>
      <c r="BX471" s="17">
        <v>0.24456359457895299</v>
      </c>
      <c r="BY471" s="17">
        <v>0.26610414586457598</v>
      </c>
      <c r="BZ471" s="17">
        <v>0.15964712642640999</v>
      </c>
      <c r="CA471" s="17">
        <v>0.18515097424943799</v>
      </c>
      <c r="CB471" s="17">
        <v>0.15176084696598399</v>
      </c>
      <c r="CC471" s="17">
        <v>0.27920774767435402</v>
      </c>
    </row>
    <row r="472" spans="2:81" x14ac:dyDescent="0.35">
      <c r="B472" t="s">
        <v>284</v>
      </c>
      <c r="C472" s="17">
        <v>0.100143861279002</v>
      </c>
      <c r="D472" s="17">
        <v>0.107290753026084</v>
      </c>
      <c r="E472" s="17">
        <v>9.36631348256797E-2</v>
      </c>
      <c r="F472" s="17"/>
      <c r="G472" s="17">
        <v>8.8697513962950794E-2</v>
      </c>
      <c r="H472" s="17">
        <v>9.3013063845370003E-2</v>
      </c>
      <c r="I472" s="17">
        <v>9.2512198721371106E-2</v>
      </c>
      <c r="J472" s="17">
        <v>0.110214953289954</v>
      </c>
      <c r="K472" s="17">
        <v>8.5381408063046504E-2</v>
      </c>
      <c r="L472" s="17">
        <v>0.12148203935954199</v>
      </c>
      <c r="M472" s="17"/>
      <c r="N472" s="17">
        <v>0.116602671441895</v>
      </c>
      <c r="O472" s="17">
        <v>9.7263866797413404E-2</v>
      </c>
      <c r="P472" s="17">
        <v>8.0934423485242699E-2</v>
      </c>
      <c r="Q472" s="17">
        <v>0.10186504431226701</v>
      </c>
      <c r="R472" s="17"/>
      <c r="S472" s="17">
        <v>0.10241776630308599</v>
      </c>
      <c r="T472" s="17">
        <v>0.121674753024288</v>
      </c>
      <c r="U472" s="17">
        <v>0.100231251520111</v>
      </c>
      <c r="V472" s="17">
        <v>7.3658980700237506E-2</v>
      </c>
      <c r="W472" s="17">
        <v>0.11309734807029299</v>
      </c>
      <c r="X472" s="17">
        <v>8.8022306332041195E-2</v>
      </c>
      <c r="Y472" s="17">
        <v>0.10488838809358</v>
      </c>
      <c r="Z472" s="17">
        <v>0.122336127661756</v>
      </c>
      <c r="AA472" s="17">
        <v>9.4124421949645307E-2</v>
      </c>
      <c r="AB472" s="17">
        <v>0.10521916070057701</v>
      </c>
      <c r="AC472" s="17">
        <v>6.0785108684741199E-2</v>
      </c>
      <c r="AD472" s="17">
        <v>0.111799013122971</v>
      </c>
      <c r="AE472" s="17"/>
      <c r="AF472" s="17">
        <v>9.8918746832684007E-2</v>
      </c>
      <c r="AG472" s="17">
        <v>9.7848433753975297E-2</v>
      </c>
      <c r="AH472" s="17">
        <v>6.7528465006543803E-2</v>
      </c>
      <c r="AI472" s="17">
        <v>0.105433407122177</v>
      </c>
      <c r="AJ472" s="17"/>
      <c r="AK472" s="17">
        <v>0.13364091566542899</v>
      </c>
      <c r="AL472" s="17">
        <v>0.13802739976040099</v>
      </c>
      <c r="AM472" s="17"/>
      <c r="AN472" s="17">
        <v>0.104446783016709</v>
      </c>
      <c r="AO472" s="17">
        <v>9.1197767879704503E-2</v>
      </c>
      <c r="AP472" s="17">
        <v>9.8763885314155295E-2</v>
      </c>
      <c r="AQ472" s="17">
        <v>0.11361085299406801</v>
      </c>
      <c r="AR472" s="17">
        <v>0.10259225772009201</v>
      </c>
      <c r="AS472" s="17">
        <v>7.5119952561942593E-2</v>
      </c>
      <c r="AT472" s="17"/>
      <c r="AU472" s="17">
        <v>0.103106902664671</v>
      </c>
      <c r="AV472" s="17">
        <v>9.5763851231272595E-2</v>
      </c>
      <c r="AW472" s="17"/>
      <c r="AX472" s="17">
        <v>6.8111787974725599E-2</v>
      </c>
      <c r="AY472" s="17">
        <v>0.107830629558959</v>
      </c>
      <c r="AZ472" s="17"/>
      <c r="BA472" s="17">
        <v>9.5127589468424298E-2</v>
      </c>
      <c r="BB472" s="17">
        <v>0.12611951924345699</v>
      </c>
      <c r="BC472" s="17"/>
      <c r="BD472" s="17">
        <v>0.11484346071588</v>
      </c>
      <c r="BE472" s="17"/>
      <c r="BF472" s="17">
        <v>0.105624815537982</v>
      </c>
      <c r="BG472" s="17"/>
      <c r="BH472" s="17">
        <v>0.103658795730476</v>
      </c>
      <c r="BI472" s="17"/>
      <c r="BJ472" s="17">
        <v>4.5817255507820003E-2</v>
      </c>
      <c r="BK472" s="17"/>
      <c r="BL472" s="17">
        <v>4.1327799574553903E-2</v>
      </c>
      <c r="BM472" s="17">
        <v>0.13840150268426599</v>
      </c>
      <c r="BN472" s="17">
        <v>0.120312158571362</v>
      </c>
      <c r="BO472" s="17">
        <v>7.6837620905200396E-2</v>
      </c>
      <c r="BP472" s="17"/>
      <c r="BQ472" s="17">
        <v>0.106766070569602</v>
      </c>
      <c r="BR472" s="17">
        <v>0.119395608658894</v>
      </c>
      <c r="BS472" s="17">
        <v>8.5262636704366193E-2</v>
      </c>
      <c r="BT472" s="17">
        <v>8.8205593281474801E-2</v>
      </c>
      <c r="BU472" s="17">
        <v>2.63081528023386E-2</v>
      </c>
      <c r="BV472" s="17">
        <v>0.117095173770183</v>
      </c>
      <c r="BW472" s="17"/>
      <c r="BX472" s="17">
        <v>0.12931082960596299</v>
      </c>
      <c r="BY472" s="17">
        <v>0.128326646073808</v>
      </c>
      <c r="BZ472" s="17">
        <v>8.1325030618875693E-2</v>
      </c>
      <c r="CA472" s="17">
        <v>9.3590448966402201E-2</v>
      </c>
      <c r="CB472" s="17">
        <v>4.3012263101719801E-2</v>
      </c>
      <c r="CC472" s="17">
        <v>9.9812087628960003E-2</v>
      </c>
    </row>
    <row r="473" spans="2:81" x14ac:dyDescent="0.35">
      <c r="B473" t="s">
        <v>285</v>
      </c>
      <c r="C473" s="17">
        <v>5.6199546626514003E-2</v>
      </c>
      <c r="D473" s="17">
        <v>6.9306657833137095E-2</v>
      </c>
      <c r="E473" s="17">
        <v>4.3682968344378903E-2</v>
      </c>
      <c r="F473" s="17"/>
      <c r="G473" s="17">
        <v>4.2934943454691198E-2</v>
      </c>
      <c r="H473" s="17">
        <v>8.1686391947940695E-2</v>
      </c>
      <c r="I473" s="17">
        <v>4.91816276337338E-2</v>
      </c>
      <c r="J473" s="17">
        <v>4.4041166313881802E-2</v>
      </c>
      <c r="K473" s="17">
        <v>5.4587680434479299E-2</v>
      </c>
      <c r="L473" s="17">
        <v>6.0924789794261601E-2</v>
      </c>
      <c r="M473" s="17"/>
      <c r="N473" s="17">
        <v>7.1087325148142699E-2</v>
      </c>
      <c r="O473" s="17">
        <v>4.5546841026498398E-2</v>
      </c>
      <c r="P473" s="17">
        <v>7.0510659385937202E-2</v>
      </c>
      <c r="Q473" s="17">
        <v>3.8510579332961301E-2</v>
      </c>
      <c r="R473" s="17"/>
      <c r="S473" s="17">
        <v>8.0109586117816795E-2</v>
      </c>
      <c r="T473" s="17">
        <v>3.6671080947926003E-2</v>
      </c>
      <c r="U473" s="17">
        <v>4.2203672121605001E-2</v>
      </c>
      <c r="V473" s="17">
        <v>6.2650700254511402E-2</v>
      </c>
      <c r="W473" s="17">
        <v>9.3535297690349697E-2</v>
      </c>
      <c r="X473" s="17">
        <v>3.9911950893292199E-2</v>
      </c>
      <c r="Y473" s="17">
        <v>4.4196946758948703E-2</v>
      </c>
      <c r="Z473" s="17">
        <v>6.3287509583229304E-2</v>
      </c>
      <c r="AA473" s="17">
        <v>6.8722160305713306E-2</v>
      </c>
      <c r="AB473" s="17">
        <v>3.4623582607730199E-2</v>
      </c>
      <c r="AC473" s="17">
        <v>5.4812881477388602E-2</v>
      </c>
      <c r="AD473" s="17">
        <v>5.26439738908656E-2</v>
      </c>
      <c r="AE473" s="17"/>
      <c r="AF473" s="17">
        <v>5.61493549223408E-2</v>
      </c>
      <c r="AG473" s="17">
        <v>4.1552630827440797E-2</v>
      </c>
      <c r="AH473" s="17">
        <v>4.3934352612510198E-2</v>
      </c>
      <c r="AI473" s="17">
        <v>3.62922098654819E-2</v>
      </c>
      <c r="AJ473" s="17"/>
      <c r="AK473" s="17">
        <v>8.8631471243946602E-2</v>
      </c>
      <c r="AL473" s="17">
        <v>4.1788009339667198E-2</v>
      </c>
      <c r="AM473" s="17"/>
      <c r="AN473" s="17">
        <v>7.0952048362242906E-2</v>
      </c>
      <c r="AO473" s="17">
        <v>4.8884926405666003E-2</v>
      </c>
      <c r="AP473" s="17">
        <v>6.9535766728135801E-2</v>
      </c>
      <c r="AQ473" s="17">
        <v>4.5412069490737797E-2</v>
      </c>
      <c r="AR473" s="17">
        <v>4.7664713543337602E-2</v>
      </c>
      <c r="AS473" s="17">
        <v>4.5051304665624702E-2</v>
      </c>
      <c r="AT473" s="17"/>
      <c r="AU473" s="17">
        <v>7.1281782759855999E-2</v>
      </c>
      <c r="AV473" s="17">
        <v>3.5825285232265802E-2</v>
      </c>
      <c r="AW473" s="17"/>
      <c r="AX473" s="17">
        <v>3.3335978553709997E-2</v>
      </c>
      <c r="AY473" s="17">
        <v>6.16861396471792E-2</v>
      </c>
      <c r="AZ473" s="17"/>
      <c r="BA473" s="17">
        <v>4.7334475277038497E-2</v>
      </c>
      <c r="BB473" s="17">
        <v>0.10338810288486899</v>
      </c>
      <c r="BC473" s="17"/>
      <c r="BD473" s="17">
        <v>7.3293444051421103E-2</v>
      </c>
      <c r="BE473" s="17"/>
      <c r="BF473" s="17">
        <v>7.2123292019420596E-2</v>
      </c>
      <c r="BG473" s="17"/>
      <c r="BH473" s="17">
        <v>3.8613583789150002E-2</v>
      </c>
      <c r="BI473" s="17"/>
      <c r="BJ473" s="17">
        <v>3.7402947130217003E-2</v>
      </c>
      <c r="BK473" s="17"/>
      <c r="BL473" s="17">
        <v>1.9119636228032501E-2</v>
      </c>
      <c r="BM473" s="17">
        <v>0.107595837699053</v>
      </c>
      <c r="BN473" s="17">
        <v>5.8436690946332602E-2</v>
      </c>
      <c r="BO473" s="17">
        <v>2.5234041799595999E-2</v>
      </c>
      <c r="BP473" s="17"/>
      <c r="BQ473" s="17">
        <v>6.2915214558095206E-2</v>
      </c>
      <c r="BR473" s="17">
        <v>7.7817428638827499E-2</v>
      </c>
      <c r="BS473" s="17">
        <v>5.2339711523702398E-2</v>
      </c>
      <c r="BT473" s="17">
        <v>2.91866373355439E-2</v>
      </c>
      <c r="BU473" s="17">
        <v>5.1532834204720497E-2</v>
      </c>
      <c r="BV473" s="17">
        <v>5.0879202184985303E-2</v>
      </c>
      <c r="BW473" s="17"/>
      <c r="BX473" s="17">
        <v>6.9544437768401496E-2</v>
      </c>
      <c r="BY473" s="17">
        <v>8.4073162687747796E-2</v>
      </c>
      <c r="BZ473" s="17">
        <v>4.8641533682260797E-2</v>
      </c>
      <c r="CA473" s="17">
        <v>4.3819917689050497E-2</v>
      </c>
      <c r="CB473" s="17">
        <v>4.5286572046633299E-2</v>
      </c>
      <c r="CC473" s="17">
        <v>3.0508655864378099E-2</v>
      </c>
    </row>
    <row r="474" spans="2:81" x14ac:dyDescent="0.35">
      <c r="B474" t="s">
        <v>171</v>
      </c>
      <c r="C474" s="17">
        <v>1.3729510500051599E-2</v>
      </c>
      <c r="D474" s="17">
        <v>8.2415486677079805E-3</v>
      </c>
      <c r="E474" s="17">
        <v>1.9154729884096E-2</v>
      </c>
      <c r="F474" s="17"/>
      <c r="G474" s="17">
        <v>2.3545504847932702E-2</v>
      </c>
      <c r="H474" s="17">
        <v>8.0777756481058994E-3</v>
      </c>
      <c r="I474" s="17">
        <v>1.6236145097556401E-2</v>
      </c>
      <c r="J474" s="17">
        <v>1.4188650117792301E-2</v>
      </c>
      <c r="K474" s="17">
        <v>6.2944586312837598E-3</v>
      </c>
      <c r="L474" s="17">
        <v>1.43896309339942E-2</v>
      </c>
      <c r="M474" s="17"/>
      <c r="N474" s="17">
        <v>1.14853495964154E-2</v>
      </c>
      <c r="O474" s="17">
        <v>1.7218987167772901E-2</v>
      </c>
      <c r="P474" s="17">
        <v>9.9149230453336006E-3</v>
      </c>
      <c r="Q474" s="17">
        <v>1.6101438722379201E-2</v>
      </c>
      <c r="R474" s="17"/>
      <c r="S474" s="17">
        <v>1.7477369081902502E-2</v>
      </c>
      <c r="T474" s="17">
        <v>3.3972738265224101E-3</v>
      </c>
      <c r="U474" s="17">
        <v>2.0277727086885099E-2</v>
      </c>
      <c r="V474" s="17">
        <v>1.16784316963726E-2</v>
      </c>
      <c r="W474" s="17">
        <v>7.2828245264256498E-3</v>
      </c>
      <c r="X474" s="17">
        <v>1.2153915631163701E-2</v>
      </c>
      <c r="Y474" s="17">
        <v>2.1296875984158001E-2</v>
      </c>
      <c r="Z474" s="17">
        <v>1.1354861104391999E-2</v>
      </c>
      <c r="AA474" s="17">
        <v>1.6034697536877002E-2</v>
      </c>
      <c r="AB474" s="17">
        <v>1.8704939113582598E-2</v>
      </c>
      <c r="AC474" s="17">
        <v>1.4718963289119201E-2</v>
      </c>
      <c r="AD474" s="17">
        <v>7.4309645824090003E-3</v>
      </c>
      <c r="AE474" s="17"/>
      <c r="AF474" s="17">
        <v>1.2370549814433E-2</v>
      </c>
      <c r="AG474" s="17">
        <v>1.54065732146485E-2</v>
      </c>
      <c r="AH474" s="17">
        <v>2.12080454718921E-2</v>
      </c>
      <c r="AI474" s="17">
        <v>7.51787655475975E-3</v>
      </c>
      <c r="AJ474" s="17"/>
      <c r="AK474" s="17">
        <v>2.4045022241726801E-2</v>
      </c>
      <c r="AL474" s="17">
        <v>3.4160823864802903E-2</v>
      </c>
      <c r="AM474" s="17"/>
      <c r="AN474" s="17">
        <v>1.4771375212139899E-2</v>
      </c>
      <c r="AO474" s="17">
        <v>1.4924812905186401E-2</v>
      </c>
      <c r="AP474" s="17">
        <v>2.3737498832444099E-2</v>
      </c>
      <c r="AQ474" s="17">
        <v>1.43355568579294E-2</v>
      </c>
      <c r="AR474" s="17">
        <v>0</v>
      </c>
      <c r="AS474" s="17">
        <v>4.5436456593707202E-3</v>
      </c>
      <c r="AT474" s="17"/>
      <c r="AU474" s="17">
        <v>1.2337138792068301E-2</v>
      </c>
      <c r="AV474" s="17">
        <v>1.4044319920683401E-2</v>
      </c>
      <c r="AW474" s="17"/>
      <c r="AX474" s="17">
        <v>1.36932331208626E-2</v>
      </c>
      <c r="AY474" s="17">
        <v>1.3738216018579301E-2</v>
      </c>
      <c r="AZ474" s="17"/>
      <c r="BA474" s="17">
        <v>1.00631937693471E-2</v>
      </c>
      <c r="BB474" s="17">
        <v>2.9858812736686401E-2</v>
      </c>
      <c r="BC474" s="17"/>
      <c r="BD474" s="17">
        <v>1.10854434007493E-2</v>
      </c>
      <c r="BE474" s="17"/>
      <c r="BF474" s="17">
        <v>7.6840156406751004E-3</v>
      </c>
      <c r="BG474" s="17"/>
      <c r="BH474" s="17">
        <v>7.1937657833891803E-3</v>
      </c>
      <c r="BI474" s="17"/>
      <c r="BJ474" s="17">
        <v>1.40925328288471E-2</v>
      </c>
      <c r="BK474" s="17"/>
      <c r="BL474" s="17">
        <v>1.72451680859909E-2</v>
      </c>
      <c r="BM474" s="17">
        <v>5.8443202442569004E-3</v>
      </c>
      <c r="BN474" s="17">
        <v>1.2072167705108499E-2</v>
      </c>
      <c r="BO474" s="17">
        <v>2.1212473109406899E-2</v>
      </c>
      <c r="BP474" s="17"/>
      <c r="BQ474" s="17">
        <v>1.23167657038102E-2</v>
      </c>
      <c r="BR474" s="17">
        <v>1.36627969755987E-2</v>
      </c>
      <c r="BS474" s="17">
        <v>6.2286408210452497E-3</v>
      </c>
      <c r="BT474" s="17">
        <v>8.0669795381195196E-3</v>
      </c>
      <c r="BU474" s="17">
        <v>1.7368388763545899E-2</v>
      </c>
      <c r="BV474" s="17">
        <v>2.0966343273284799E-2</v>
      </c>
      <c r="BW474" s="17"/>
      <c r="BX474" s="17">
        <v>5.4955346592081402E-3</v>
      </c>
      <c r="BY474" s="17">
        <v>1.3336144316726301E-2</v>
      </c>
      <c r="BZ474" s="17">
        <v>5.6455141973581202E-3</v>
      </c>
      <c r="CA474" s="17">
        <v>1.18125621183237E-2</v>
      </c>
      <c r="CB474" s="17">
        <v>1.72706914418569E-2</v>
      </c>
      <c r="CC474" s="17">
        <v>2.74827708270525E-2</v>
      </c>
    </row>
    <row r="475" spans="2:81" x14ac:dyDescent="0.35">
      <c r="B475" t="s">
        <v>286</v>
      </c>
      <c r="C475" s="17">
        <v>0.61266632628420303</v>
      </c>
      <c r="D475" s="17">
        <v>0.59183873658949504</v>
      </c>
      <c r="E475" s="17">
        <v>0.63155765802137398</v>
      </c>
      <c r="F475" s="17"/>
      <c r="G475" s="17">
        <v>0.67023114775014503</v>
      </c>
      <c r="H475" s="17">
        <v>0.59468750079327903</v>
      </c>
      <c r="I475" s="17">
        <v>0.63751566440069096</v>
      </c>
      <c r="J475" s="17">
        <v>0.61072112637029197</v>
      </c>
      <c r="K475" s="17">
        <v>0.64206002699220399</v>
      </c>
      <c r="L475" s="17">
        <v>0.55073494783417598</v>
      </c>
      <c r="M475" s="17"/>
      <c r="N475" s="17">
        <v>0.587721818598825</v>
      </c>
      <c r="O475" s="17">
        <v>0.629579658829582</v>
      </c>
      <c r="P475" s="17">
        <v>0.61320843107101697</v>
      </c>
      <c r="Q475" s="17">
        <v>0.62345607811188897</v>
      </c>
      <c r="R475" s="17"/>
      <c r="S475" s="17">
        <v>0.57043508834585299</v>
      </c>
      <c r="T475" s="17">
        <v>0.63854071151666503</v>
      </c>
      <c r="U475" s="17">
        <v>0.626786823631856</v>
      </c>
      <c r="V475" s="17">
        <v>0.607862408229222</v>
      </c>
      <c r="W475" s="17">
        <v>0.57510257092352202</v>
      </c>
      <c r="X475" s="17">
        <v>0.65899047769379604</v>
      </c>
      <c r="Y475" s="17">
        <v>0.59927724151450101</v>
      </c>
      <c r="Z475" s="17">
        <v>0.595641732620939</v>
      </c>
      <c r="AA475" s="17">
        <v>0.59929988701160797</v>
      </c>
      <c r="AB475" s="17">
        <v>0.64355249644911505</v>
      </c>
      <c r="AC475" s="17">
        <v>0.61727099890701198</v>
      </c>
      <c r="AD475" s="17">
        <v>0.63012495232333898</v>
      </c>
      <c r="AE475" s="17"/>
      <c r="AF475" s="17">
        <v>0.62259425018799797</v>
      </c>
      <c r="AG475" s="17">
        <v>0.63541864775955303</v>
      </c>
      <c r="AH475" s="17">
        <v>0.65342329083100203</v>
      </c>
      <c r="AI475" s="17">
        <v>0.66128397611936096</v>
      </c>
      <c r="AJ475" s="17"/>
      <c r="AK475" s="17">
        <v>0.43807099054173199</v>
      </c>
      <c r="AL475" s="17">
        <v>0.57392708885279198</v>
      </c>
      <c r="AM475" s="17"/>
      <c r="AN475" s="17">
        <v>0.60878712568260296</v>
      </c>
      <c r="AO475" s="17">
        <v>0.60637836765400099</v>
      </c>
      <c r="AP475" s="17">
        <v>0.55423950180658499</v>
      </c>
      <c r="AQ475" s="17">
        <v>0.62686712414656498</v>
      </c>
      <c r="AR475" s="17">
        <v>0.64361495531401003</v>
      </c>
      <c r="AS475" s="17">
        <v>0.69339255129662702</v>
      </c>
      <c r="AT475" s="17"/>
      <c r="AU475" s="17">
        <v>0.57933226347616296</v>
      </c>
      <c r="AV475" s="17">
        <v>0.660072403225761</v>
      </c>
      <c r="AW475" s="17"/>
      <c r="AX475" s="17">
        <v>0.70928088194864602</v>
      </c>
      <c r="AY475" s="17">
        <v>0.58948163590187697</v>
      </c>
      <c r="AZ475" s="17"/>
      <c r="BA475" s="17">
        <v>0.638532529088226</v>
      </c>
      <c r="BB475" s="17">
        <v>0.481231576413791</v>
      </c>
      <c r="BC475" s="17"/>
      <c r="BD475" s="17">
        <v>0.59580668553354099</v>
      </c>
      <c r="BE475" s="17"/>
      <c r="BF475" s="17">
        <v>0.598304812795595</v>
      </c>
      <c r="BG475" s="17"/>
      <c r="BH475" s="17">
        <v>0.65432266923770299</v>
      </c>
      <c r="BI475" s="17"/>
      <c r="BJ475" s="17">
        <v>0.68813681187908904</v>
      </c>
      <c r="BK475" s="17"/>
      <c r="BL475" s="17">
        <v>0.78594608730223903</v>
      </c>
      <c r="BM475" s="17">
        <v>0.52896833742921401</v>
      </c>
      <c r="BN475" s="17">
        <v>0.56026244589260898</v>
      </c>
      <c r="BO475" s="17">
        <v>0.64482992061304201</v>
      </c>
      <c r="BP475" s="17"/>
      <c r="BQ475" s="17">
        <v>0.59285629104040505</v>
      </c>
      <c r="BR475" s="17">
        <v>0.55249696000900195</v>
      </c>
      <c r="BS475" s="17">
        <v>0.69258572721610201</v>
      </c>
      <c r="BT475" s="17">
        <v>0.70181716415449702</v>
      </c>
      <c r="BU475" s="17">
        <v>0.71296381639389805</v>
      </c>
      <c r="BV475" s="17">
        <v>0.55925579734342401</v>
      </c>
      <c r="BW475" s="17"/>
      <c r="BX475" s="17">
        <v>0.55108560338747403</v>
      </c>
      <c r="BY475" s="17">
        <v>0.50815990105714204</v>
      </c>
      <c r="BZ475" s="17">
        <v>0.70474079507509502</v>
      </c>
      <c r="CA475" s="17">
        <v>0.66562609697678599</v>
      </c>
      <c r="CB475" s="17">
        <v>0.74266962644380596</v>
      </c>
      <c r="CC475" s="17">
        <v>0.56298873800525495</v>
      </c>
    </row>
    <row r="476" spans="2:81" x14ac:dyDescent="0.35">
      <c r="B476" t="s">
        <v>287</v>
      </c>
      <c r="C476" s="17">
        <v>0.15634340790551601</v>
      </c>
      <c r="D476" s="17">
        <v>0.17659741085922101</v>
      </c>
      <c r="E476" s="17">
        <v>0.13734610317005899</v>
      </c>
      <c r="F476" s="17"/>
      <c r="G476" s="17">
        <v>0.13163245741764201</v>
      </c>
      <c r="H476" s="17">
        <v>0.174699455793311</v>
      </c>
      <c r="I476" s="17">
        <v>0.141693826355105</v>
      </c>
      <c r="J476" s="17">
        <v>0.15425611960383601</v>
      </c>
      <c r="K476" s="17">
        <v>0.13996908849752601</v>
      </c>
      <c r="L476" s="17">
        <v>0.18240682915380399</v>
      </c>
      <c r="M476" s="17"/>
      <c r="N476" s="17">
        <v>0.18768999659003799</v>
      </c>
      <c r="O476" s="17">
        <v>0.142810707823912</v>
      </c>
      <c r="P476" s="17">
        <v>0.15144508287118</v>
      </c>
      <c r="Q476" s="17">
        <v>0.14037562364522799</v>
      </c>
      <c r="R476" s="17"/>
      <c r="S476" s="17">
        <v>0.18252735242090301</v>
      </c>
      <c r="T476" s="17">
        <v>0.158345833972214</v>
      </c>
      <c r="U476" s="17">
        <v>0.142434923641716</v>
      </c>
      <c r="V476" s="17">
        <v>0.13630968095474899</v>
      </c>
      <c r="W476" s="17">
        <v>0.206632645760643</v>
      </c>
      <c r="X476" s="17">
        <v>0.127934257225333</v>
      </c>
      <c r="Y476" s="17">
        <v>0.14908533485252801</v>
      </c>
      <c r="Z476" s="17">
        <v>0.18562363724498501</v>
      </c>
      <c r="AA476" s="17">
        <v>0.162846582255359</v>
      </c>
      <c r="AB476" s="17">
        <v>0.13984274330830701</v>
      </c>
      <c r="AC476" s="17">
        <v>0.11559799016213</v>
      </c>
      <c r="AD476" s="17">
        <v>0.164442987013837</v>
      </c>
      <c r="AE476" s="17"/>
      <c r="AF476" s="17">
        <v>0.155068101755025</v>
      </c>
      <c r="AG476" s="17">
        <v>0.13940106458141599</v>
      </c>
      <c r="AH476" s="17">
        <v>0.11146281761905399</v>
      </c>
      <c r="AI476" s="17">
        <v>0.14172561698765901</v>
      </c>
      <c r="AJ476" s="17"/>
      <c r="AK476" s="17">
        <v>0.22227238690937601</v>
      </c>
      <c r="AL476" s="17">
        <v>0.17981540910006899</v>
      </c>
      <c r="AM476" s="17"/>
      <c r="AN476" s="17">
        <v>0.17539883137895201</v>
      </c>
      <c r="AO476" s="17">
        <v>0.14008269428537101</v>
      </c>
      <c r="AP476" s="17">
        <v>0.168299652042291</v>
      </c>
      <c r="AQ476" s="17">
        <v>0.15902292248480601</v>
      </c>
      <c r="AR476" s="17">
        <v>0.15025697126342899</v>
      </c>
      <c r="AS476" s="17">
        <v>0.120171257227567</v>
      </c>
      <c r="AT476" s="17"/>
      <c r="AU476" s="17">
        <v>0.17438868542452701</v>
      </c>
      <c r="AV476" s="17">
        <v>0.13158913646353801</v>
      </c>
      <c r="AW476" s="17"/>
      <c r="AX476" s="17">
        <v>0.101447766528436</v>
      </c>
      <c r="AY476" s="17">
        <v>0.16951676920613801</v>
      </c>
      <c r="AZ476" s="17"/>
      <c r="BA476" s="17">
        <v>0.142462064745463</v>
      </c>
      <c r="BB476" s="17">
        <v>0.22950762212832601</v>
      </c>
      <c r="BC476" s="17"/>
      <c r="BD476" s="17">
        <v>0.18813690476730099</v>
      </c>
      <c r="BE476" s="17"/>
      <c r="BF476" s="17">
        <v>0.177748107557403</v>
      </c>
      <c r="BG476" s="17"/>
      <c r="BH476" s="17">
        <v>0.14227237951962601</v>
      </c>
      <c r="BI476" s="17"/>
      <c r="BJ476" s="17">
        <v>8.3220202638037005E-2</v>
      </c>
      <c r="BK476" s="17"/>
      <c r="BL476" s="17">
        <v>6.0447435802586498E-2</v>
      </c>
      <c r="BM476" s="17">
        <v>0.245997340383319</v>
      </c>
      <c r="BN476" s="17">
        <v>0.17874884951769399</v>
      </c>
      <c r="BO476" s="17">
        <v>0.10207166270479601</v>
      </c>
      <c r="BP476" s="17"/>
      <c r="BQ476" s="17">
        <v>0.16968128512769701</v>
      </c>
      <c r="BR476" s="17">
        <v>0.19721303729772099</v>
      </c>
      <c r="BS476" s="17">
        <v>0.13760234822806899</v>
      </c>
      <c r="BT476" s="17">
        <v>0.11739223061701901</v>
      </c>
      <c r="BU476" s="17">
        <v>7.7840987007059104E-2</v>
      </c>
      <c r="BV476" s="17">
        <v>0.16797437595516801</v>
      </c>
      <c r="BW476" s="17"/>
      <c r="BX476" s="17">
        <v>0.19885526737436501</v>
      </c>
      <c r="BY476" s="17">
        <v>0.21239980876155601</v>
      </c>
      <c r="BZ476" s="17">
        <v>0.12996656430113601</v>
      </c>
      <c r="CA476" s="17">
        <v>0.137410366655453</v>
      </c>
      <c r="CB476" s="17">
        <v>8.82988351483531E-2</v>
      </c>
      <c r="CC476" s="17">
        <v>0.130320743493338</v>
      </c>
    </row>
    <row r="477" spans="2:81" x14ac:dyDescent="0.35">
      <c r="B477" t="s">
        <v>288</v>
      </c>
      <c r="C477" s="17">
        <v>0.45632291837868799</v>
      </c>
      <c r="D477" s="17">
        <v>0.415241325730275</v>
      </c>
      <c r="E477" s="17">
        <v>0.49421155485131502</v>
      </c>
      <c r="F477" s="17"/>
      <c r="G477" s="17">
        <v>0.53859869033250296</v>
      </c>
      <c r="H477" s="17">
        <v>0.419988044999968</v>
      </c>
      <c r="I477" s="17">
        <v>0.49582183804558599</v>
      </c>
      <c r="J477" s="17">
        <v>0.45646500676645602</v>
      </c>
      <c r="K477" s="17">
        <v>0.50209093849467801</v>
      </c>
      <c r="L477" s="17">
        <v>0.36832811868037202</v>
      </c>
      <c r="M477" s="17"/>
      <c r="N477" s="17">
        <v>0.40003182200878701</v>
      </c>
      <c r="O477" s="17">
        <v>0.48676895100567003</v>
      </c>
      <c r="P477" s="17">
        <v>0.461763348199837</v>
      </c>
      <c r="Q477" s="17">
        <v>0.48308045446666098</v>
      </c>
      <c r="R477" s="17"/>
      <c r="S477" s="17">
        <v>0.38790773592494998</v>
      </c>
      <c r="T477" s="17">
        <v>0.480194877544451</v>
      </c>
      <c r="U477" s="17">
        <v>0.48435189999014</v>
      </c>
      <c r="V477" s="17">
        <v>0.471552727274473</v>
      </c>
      <c r="W477" s="17">
        <v>0.36846992516287902</v>
      </c>
      <c r="X477" s="17">
        <v>0.53105622046846301</v>
      </c>
      <c r="Y477" s="17">
        <v>0.45019190666197301</v>
      </c>
      <c r="Z477" s="17">
        <v>0.41001809537595402</v>
      </c>
      <c r="AA477" s="17">
        <v>0.43645330475624999</v>
      </c>
      <c r="AB477" s="17">
        <v>0.50370975314080801</v>
      </c>
      <c r="AC477" s="17">
        <v>0.50167300874488197</v>
      </c>
      <c r="AD477" s="17">
        <v>0.46568196530950201</v>
      </c>
      <c r="AE477" s="17"/>
      <c r="AF477" s="17">
        <v>0.46752614843297302</v>
      </c>
      <c r="AG477" s="17">
        <v>0.49601758317813699</v>
      </c>
      <c r="AH477" s="17">
        <v>0.54196047321194896</v>
      </c>
      <c r="AI477" s="17">
        <v>0.51955835913170201</v>
      </c>
      <c r="AJ477" s="17"/>
      <c r="AK477" s="17">
        <v>0.21579860363235601</v>
      </c>
      <c r="AL477" s="17">
        <v>0.39411167975272299</v>
      </c>
      <c r="AM477" s="17"/>
      <c r="AN477" s="17">
        <v>0.43338829430365</v>
      </c>
      <c r="AO477" s="17">
        <v>0.46629567336862998</v>
      </c>
      <c r="AP477" s="17">
        <v>0.38593984976429402</v>
      </c>
      <c r="AQ477" s="17">
        <v>0.467844201661759</v>
      </c>
      <c r="AR477" s="17">
        <v>0.49335798405058001</v>
      </c>
      <c r="AS477" s="17">
        <v>0.57322129406905997</v>
      </c>
      <c r="AT477" s="17"/>
      <c r="AU477" s="17">
        <v>0.404943578051636</v>
      </c>
      <c r="AV477" s="17">
        <v>0.52848326676222301</v>
      </c>
      <c r="AW477" s="17"/>
      <c r="AX477" s="17">
        <v>0.60783311542021101</v>
      </c>
      <c r="AY477" s="17">
        <v>0.41996486669573901</v>
      </c>
      <c r="AZ477" s="17"/>
      <c r="BA477" s="17">
        <v>0.49607046434276297</v>
      </c>
      <c r="BB477" s="17">
        <v>0.25172395428546501</v>
      </c>
      <c r="BC477" s="17"/>
      <c r="BD477" s="17">
        <v>0.40766978076624</v>
      </c>
      <c r="BE477" s="17"/>
      <c r="BF477" s="17">
        <v>0.420556705238192</v>
      </c>
      <c r="BG477" s="17"/>
      <c r="BH477" s="17">
        <v>0.51205028971807698</v>
      </c>
      <c r="BI477" s="17"/>
      <c r="BJ477" s="17">
        <v>0.60491660924105195</v>
      </c>
      <c r="BK477" s="17"/>
      <c r="BL477" s="17">
        <v>0.72549865149965298</v>
      </c>
      <c r="BM477" s="17">
        <v>0.28297099704589501</v>
      </c>
      <c r="BN477" s="17">
        <v>0.381513596374914</v>
      </c>
      <c r="BO477" s="17">
        <v>0.54275825790824594</v>
      </c>
      <c r="BP477" s="17"/>
      <c r="BQ477" s="17">
        <v>0.42317500591270801</v>
      </c>
      <c r="BR477" s="17">
        <v>0.35528392271128001</v>
      </c>
      <c r="BS477" s="17">
        <v>0.55498337898803296</v>
      </c>
      <c r="BT477" s="17">
        <v>0.58442493353747904</v>
      </c>
      <c r="BU477" s="17">
        <v>0.63512282938683895</v>
      </c>
      <c r="BV477" s="17">
        <v>0.391281421388255</v>
      </c>
      <c r="BW477" s="17"/>
      <c r="BX477" s="17">
        <v>0.35223033601310999</v>
      </c>
      <c r="BY477" s="17">
        <v>0.29576009229558597</v>
      </c>
      <c r="BZ477" s="17">
        <v>0.57477423077395895</v>
      </c>
      <c r="CA477" s="17">
        <v>0.52821573032133295</v>
      </c>
      <c r="CB477" s="17">
        <v>0.65437079129545295</v>
      </c>
      <c r="CC477" s="17">
        <v>0.43266799451191701</v>
      </c>
    </row>
    <row r="478" spans="2:81" x14ac:dyDescent="0.35">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row>
    <row r="479" spans="2:81" x14ac:dyDescent="0.35">
      <c r="B479" s="6" t="s">
        <v>296</v>
      </c>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row>
    <row r="480" spans="2:81" x14ac:dyDescent="0.35">
      <c r="B480" s="24"/>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row>
    <row r="481" spans="2:81" x14ac:dyDescent="0.35">
      <c r="B481" t="s">
        <v>281</v>
      </c>
      <c r="C481" s="17">
        <v>0.117182826217158</v>
      </c>
      <c r="D481" s="17">
        <v>0.152621451867374</v>
      </c>
      <c r="E481" s="17">
        <v>8.2132754259368099E-2</v>
      </c>
      <c r="F481" s="17"/>
      <c r="G481" s="17">
        <v>0.22134503412239201</v>
      </c>
      <c r="H481" s="17">
        <v>0.139139625680607</v>
      </c>
      <c r="I481" s="17">
        <v>0.107081722962383</v>
      </c>
      <c r="J481" s="17">
        <v>7.7017986353197898E-2</v>
      </c>
      <c r="K481" s="17">
        <v>6.9533323959861101E-2</v>
      </c>
      <c r="L481" s="17">
        <v>0.102993337686407</v>
      </c>
      <c r="M481" s="17"/>
      <c r="N481" s="17">
        <v>0.138235550872984</v>
      </c>
      <c r="O481" s="17">
        <v>7.6689618581425603E-2</v>
      </c>
      <c r="P481" s="17">
        <v>0.115210934907527</v>
      </c>
      <c r="Q481" s="17">
        <v>0.13907695377582299</v>
      </c>
      <c r="R481" s="17"/>
      <c r="S481" s="17">
        <v>0.21523154447833701</v>
      </c>
      <c r="T481" s="17">
        <v>7.9161616164722295E-2</v>
      </c>
      <c r="U481" s="17">
        <v>0.11081467616004401</v>
      </c>
      <c r="V481" s="17">
        <v>0.14216363375484001</v>
      </c>
      <c r="W481" s="17">
        <v>0.10118719531831399</v>
      </c>
      <c r="X481" s="17">
        <v>0.12270330731581</v>
      </c>
      <c r="Y481" s="17">
        <v>9.7190223987721105E-2</v>
      </c>
      <c r="Z481" s="17">
        <v>8.8896734895907895E-2</v>
      </c>
      <c r="AA481" s="17">
        <v>0.10639080151072799</v>
      </c>
      <c r="AB481" s="17">
        <v>8.7786825699751603E-2</v>
      </c>
      <c r="AC481" s="17">
        <v>8.1657848604001895E-2</v>
      </c>
      <c r="AD481" s="17">
        <v>6.5207538888959707E-2</v>
      </c>
      <c r="AE481" s="17"/>
      <c r="AF481" s="17">
        <v>0.127532128935301</v>
      </c>
      <c r="AG481" s="17">
        <v>8.6900008627154607E-2</v>
      </c>
      <c r="AH481" s="17">
        <v>9.7469149894825496E-2</v>
      </c>
      <c r="AI481" s="17">
        <v>4.1186649940638802E-2</v>
      </c>
      <c r="AJ481" s="17"/>
      <c r="AK481" s="17">
        <v>8.4891172586605196E-2</v>
      </c>
      <c r="AL481" s="17">
        <v>8.7576638039483901E-2</v>
      </c>
      <c r="AM481" s="17"/>
      <c r="AN481" s="17">
        <v>0.21075562027247099</v>
      </c>
      <c r="AO481" s="17">
        <v>9.7581530773060601E-2</v>
      </c>
      <c r="AP481" s="17">
        <v>8.6845909278790295E-2</v>
      </c>
      <c r="AQ481" s="17">
        <v>7.08398715407038E-2</v>
      </c>
      <c r="AR481" s="17">
        <v>7.6139118522981497E-2</v>
      </c>
      <c r="AS481" s="17">
        <v>8.17771200579923E-2</v>
      </c>
      <c r="AT481" s="17"/>
      <c r="AU481" s="17">
        <v>0.118259210486476</v>
      </c>
      <c r="AV481" s="17">
        <v>0.116749106359835</v>
      </c>
      <c r="AW481" s="17"/>
      <c r="AX481" s="17">
        <v>0.103485848756297</v>
      </c>
      <c r="AY481" s="17">
        <v>0.120469703431672</v>
      </c>
      <c r="AZ481" s="17"/>
      <c r="BA481" s="17">
        <v>0.111945168256203</v>
      </c>
      <c r="BB481" s="17">
        <v>0.14591745760946001</v>
      </c>
      <c r="BC481" s="17"/>
      <c r="BD481" s="17">
        <v>0.155990499130465</v>
      </c>
      <c r="BE481" s="17"/>
      <c r="BF481" s="17">
        <v>0.166479132757723</v>
      </c>
      <c r="BG481" s="17"/>
      <c r="BH481" s="17">
        <v>9.0016773652598595E-2</v>
      </c>
      <c r="BI481" s="17"/>
      <c r="BJ481" s="17">
        <v>8.3402122710569904E-2</v>
      </c>
      <c r="BK481" s="17"/>
      <c r="BL481" s="17">
        <v>8.3018002866211606E-3</v>
      </c>
      <c r="BM481" s="17">
        <v>0.29482609419184003</v>
      </c>
      <c r="BN481" s="17">
        <v>0.109133225951995</v>
      </c>
      <c r="BO481" s="17">
        <v>1.49147940352507E-2</v>
      </c>
      <c r="BP481" s="17"/>
      <c r="BQ481" s="17">
        <v>0.108629486152344</v>
      </c>
      <c r="BR481" s="17">
        <v>0.133275485641141</v>
      </c>
      <c r="BS481" s="17">
        <v>0.17824840848593199</v>
      </c>
      <c r="BT481" s="17">
        <v>0.19760435034993101</v>
      </c>
      <c r="BU481" s="17">
        <v>7.0424280851639695E-2</v>
      </c>
      <c r="BV481" s="17">
        <v>5.8273834040455302E-2</v>
      </c>
      <c r="BW481" s="17"/>
      <c r="BX481" s="17">
        <v>0.13181811303744401</v>
      </c>
      <c r="BY481" s="17">
        <v>0.132506677014048</v>
      </c>
      <c r="BZ481" s="17">
        <v>0.15687398472165401</v>
      </c>
      <c r="CA481" s="17">
        <v>0.17190719708168301</v>
      </c>
      <c r="CB481" s="17">
        <v>4.2221899710479703E-2</v>
      </c>
      <c r="CC481" s="17">
        <v>4.2361333085021199E-2</v>
      </c>
    </row>
    <row r="482" spans="2:81" x14ac:dyDescent="0.35">
      <c r="B482" t="s">
        <v>282</v>
      </c>
      <c r="C482" s="17">
        <v>0.208395580153278</v>
      </c>
      <c r="D482" s="17">
        <v>0.22659422120886999</v>
      </c>
      <c r="E482" s="17">
        <v>0.19166243959041099</v>
      </c>
      <c r="F482" s="17"/>
      <c r="G482" s="17">
        <v>0.20853942149482599</v>
      </c>
      <c r="H482" s="17">
        <v>0.190007049464993</v>
      </c>
      <c r="I482" s="17">
        <v>0.22062909690303301</v>
      </c>
      <c r="J482" s="17">
        <v>0.15962929928005001</v>
      </c>
      <c r="K482" s="17">
        <v>0.212811347831078</v>
      </c>
      <c r="L482" s="17">
        <v>0.24991446108725399</v>
      </c>
      <c r="M482" s="17"/>
      <c r="N482" s="17">
        <v>0.19445928668957499</v>
      </c>
      <c r="O482" s="17">
        <v>0.188886374904631</v>
      </c>
      <c r="P482" s="17">
        <v>0.23598307800629101</v>
      </c>
      <c r="Q482" s="17">
        <v>0.21996371859365799</v>
      </c>
      <c r="R482" s="17"/>
      <c r="S482" s="17">
        <v>0.20183891243218699</v>
      </c>
      <c r="T482" s="17">
        <v>0.20592528777698199</v>
      </c>
      <c r="U482" s="17">
        <v>0.212652862482795</v>
      </c>
      <c r="V482" s="17">
        <v>0.21975193738200799</v>
      </c>
      <c r="W482" s="17">
        <v>0.26604688848700098</v>
      </c>
      <c r="X482" s="17">
        <v>0.197579798913912</v>
      </c>
      <c r="Y482" s="17">
        <v>0.218053578878393</v>
      </c>
      <c r="Z482" s="17">
        <v>0.18039298583403199</v>
      </c>
      <c r="AA482" s="17">
        <v>0.23661057440751099</v>
      </c>
      <c r="AB482" s="17">
        <v>0.160575623769703</v>
      </c>
      <c r="AC482" s="17">
        <v>0.18046173986668701</v>
      </c>
      <c r="AD482" s="17">
        <v>0.20033701219877001</v>
      </c>
      <c r="AE482" s="17"/>
      <c r="AF482" s="17">
        <v>0.21363840623321101</v>
      </c>
      <c r="AG482" s="17">
        <v>0.177219311348047</v>
      </c>
      <c r="AH482" s="17">
        <v>0.17827161528670701</v>
      </c>
      <c r="AI482" s="17">
        <v>0.19127980380295101</v>
      </c>
      <c r="AJ482" s="17"/>
      <c r="AK482" s="17">
        <v>0.213421233202787</v>
      </c>
      <c r="AL482" s="17">
        <v>0.19527475911644099</v>
      </c>
      <c r="AM482" s="17"/>
      <c r="AN482" s="17">
        <v>0.197741723843429</v>
      </c>
      <c r="AO482" s="17">
        <v>0.20872205031249999</v>
      </c>
      <c r="AP482" s="17">
        <v>0.21657192584347801</v>
      </c>
      <c r="AQ482" s="17">
        <v>0.203509881328581</v>
      </c>
      <c r="AR482" s="17">
        <v>0.22361675166648901</v>
      </c>
      <c r="AS482" s="17">
        <v>0.220817995638424</v>
      </c>
      <c r="AT482" s="17"/>
      <c r="AU482" s="17">
        <v>0.217390575678133</v>
      </c>
      <c r="AV482" s="17">
        <v>0.19422970917749799</v>
      </c>
      <c r="AW482" s="17"/>
      <c r="AX482" s="17">
        <v>0.178800436212254</v>
      </c>
      <c r="AY482" s="17">
        <v>0.21549755608613999</v>
      </c>
      <c r="AZ482" s="17"/>
      <c r="BA482" s="17">
        <v>0.207345965421007</v>
      </c>
      <c r="BB482" s="17">
        <v>0.218196629181347</v>
      </c>
      <c r="BC482" s="17"/>
      <c r="BD482" s="17">
        <v>0.23587529644195401</v>
      </c>
      <c r="BE482" s="17"/>
      <c r="BF482" s="17">
        <v>0.23494397108221299</v>
      </c>
      <c r="BG482" s="17"/>
      <c r="BH482" s="17">
        <v>0.19124544426114601</v>
      </c>
      <c r="BI482" s="17"/>
      <c r="BJ482" s="17">
        <v>0.19786456814958001</v>
      </c>
      <c r="BK482" s="17"/>
      <c r="BL482" s="17">
        <v>6.1376124990239402E-2</v>
      </c>
      <c r="BM482" s="17">
        <v>0.302250722977632</v>
      </c>
      <c r="BN482" s="17">
        <v>0.295816589187404</v>
      </c>
      <c r="BO482" s="17">
        <v>0.112808106455975</v>
      </c>
      <c r="BP482" s="17"/>
      <c r="BQ482" s="17">
        <v>0.19261836275163499</v>
      </c>
      <c r="BR482" s="17">
        <v>0.31407344756827199</v>
      </c>
      <c r="BS482" s="17">
        <v>0.22123485272246901</v>
      </c>
      <c r="BT482" s="17">
        <v>0.18714147129886199</v>
      </c>
      <c r="BU482" s="17">
        <v>0.13262302943451901</v>
      </c>
      <c r="BV482" s="17">
        <v>0.16499075334341501</v>
      </c>
      <c r="BW482" s="17"/>
      <c r="BX482" s="17">
        <v>0.19224729551598899</v>
      </c>
      <c r="BY482" s="17">
        <v>0.29727708295385302</v>
      </c>
      <c r="BZ482" s="17">
        <v>0.25265991261478199</v>
      </c>
      <c r="CA482" s="17">
        <v>0.18564076951280301</v>
      </c>
      <c r="CB482" s="17">
        <v>0.13421500189695801</v>
      </c>
      <c r="CC482" s="17">
        <v>0.15339884487730501</v>
      </c>
    </row>
    <row r="483" spans="2:81" x14ac:dyDescent="0.35">
      <c r="B483" t="s">
        <v>283</v>
      </c>
      <c r="C483" s="17">
        <v>0.28865936547132398</v>
      </c>
      <c r="D483" s="17">
        <v>0.26808798840391002</v>
      </c>
      <c r="E483" s="17">
        <v>0.30921221801176801</v>
      </c>
      <c r="F483" s="17"/>
      <c r="G483" s="17">
        <v>0.158293553524636</v>
      </c>
      <c r="H483" s="17">
        <v>0.24733380679598699</v>
      </c>
      <c r="I483" s="17">
        <v>0.29957574510486001</v>
      </c>
      <c r="J483" s="17">
        <v>0.31161073487758201</v>
      </c>
      <c r="K483" s="17">
        <v>0.305721443885896</v>
      </c>
      <c r="L483" s="17">
        <v>0.369815194599588</v>
      </c>
      <c r="M483" s="17"/>
      <c r="N483" s="17">
        <v>0.25921425803849202</v>
      </c>
      <c r="O483" s="17">
        <v>0.28387242899943499</v>
      </c>
      <c r="P483" s="17">
        <v>0.30590964109295399</v>
      </c>
      <c r="Q483" s="17">
        <v>0.30877155664355699</v>
      </c>
      <c r="R483" s="17"/>
      <c r="S483" s="17">
        <v>0.222796440948303</v>
      </c>
      <c r="T483" s="17">
        <v>0.29676905120740199</v>
      </c>
      <c r="U483" s="17">
        <v>0.320389880051279</v>
      </c>
      <c r="V483" s="17">
        <v>0.32081904082353002</v>
      </c>
      <c r="W483" s="17">
        <v>0.30164707947406999</v>
      </c>
      <c r="X483" s="17">
        <v>0.270752341569237</v>
      </c>
      <c r="Y483" s="17">
        <v>0.29551451753392399</v>
      </c>
      <c r="Z483" s="17">
        <v>0.35183739714085399</v>
      </c>
      <c r="AA483" s="17">
        <v>0.284757404106391</v>
      </c>
      <c r="AB483" s="17">
        <v>0.29159083632259902</v>
      </c>
      <c r="AC483" s="17">
        <v>0.31330881918140002</v>
      </c>
      <c r="AD483" s="17">
        <v>0.26507868430197701</v>
      </c>
      <c r="AE483" s="17"/>
      <c r="AF483" s="17">
        <v>0.29234253691266099</v>
      </c>
      <c r="AG483" s="17">
        <v>0.30436108399884199</v>
      </c>
      <c r="AH483" s="17">
        <v>0.31293000771674201</v>
      </c>
      <c r="AI483" s="17">
        <v>0.30712145697134802</v>
      </c>
      <c r="AJ483" s="17"/>
      <c r="AK483" s="17">
        <v>0.209991309344255</v>
      </c>
      <c r="AL483" s="17">
        <v>0.25976805627131899</v>
      </c>
      <c r="AM483" s="17"/>
      <c r="AN483" s="17">
        <v>0.222729388450633</v>
      </c>
      <c r="AO483" s="17">
        <v>0.31178399359693598</v>
      </c>
      <c r="AP483" s="17">
        <v>0.310011798000003</v>
      </c>
      <c r="AQ483" s="17">
        <v>0.29965666889273301</v>
      </c>
      <c r="AR483" s="17">
        <v>0.32879928037496597</v>
      </c>
      <c r="AS483" s="17">
        <v>0.320344294711079</v>
      </c>
      <c r="AT483" s="17"/>
      <c r="AU483" s="17">
        <v>0.30815909003205599</v>
      </c>
      <c r="AV483" s="17">
        <v>0.26372978591051699</v>
      </c>
      <c r="AW483" s="17"/>
      <c r="AX483" s="17">
        <v>0.27795220932164599</v>
      </c>
      <c r="AY483" s="17">
        <v>0.29122877231171501</v>
      </c>
      <c r="AZ483" s="17"/>
      <c r="BA483" s="17">
        <v>0.29949739270204101</v>
      </c>
      <c r="BB483" s="17">
        <v>0.23450538306332699</v>
      </c>
      <c r="BC483" s="17"/>
      <c r="BD483" s="17">
        <v>0.29788296055277103</v>
      </c>
      <c r="BE483" s="17"/>
      <c r="BF483" s="17">
        <v>0.293429332537194</v>
      </c>
      <c r="BG483" s="17"/>
      <c r="BH483" s="17">
        <v>0.29400151754548698</v>
      </c>
      <c r="BI483" s="17"/>
      <c r="BJ483" s="17">
        <v>0.33424445117047902</v>
      </c>
      <c r="BK483" s="17"/>
      <c r="BL483" s="17">
        <v>0.23375872418426599</v>
      </c>
      <c r="BM483" s="17">
        <v>0.219982463057279</v>
      </c>
      <c r="BN483" s="17">
        <v>0.34621716476665598</v>
      </c>
      <c r="BO483" s="17">
        <v>0.330620553292788</v>
      </c>
      <c r="BP483" s="17"/>
      <c r="BQ483" s="17">
        <v>0.27838182245918303</v>
      </c>
      <c r="BR483" s="17">
        <v>0.31664929917807799</v>
      </c>
      <c r="BS483" s="17">
        <v>0.30732247302194399</v>
      </c>
      <c r="BT483" s="17">
        <v>0.24149776696251199</v>
      </c>
      <c r="BU483" s="17">
        <v>0.24082450974594699</v>
      </c>
      <c r="BV483" s="17">
        <v>0.30843029498777702</v>
      </c>
      <c r="BW483" s="17"/>
      <c r="BX483" s="17">
        <v>0.24167603292745499</v>
      </c>
      <c r="BY483" s="17">
        <v>0.31096870363936802</v>
      </c>
      <c r="BZ483" s="17">
        <v>0.296528096924637</v>
      </c>
      <c r="CA483" s="17">
        <v>0.28972350375413197</v>
      </c>
      <c r="CB483" s="17">
        <v>0.20077179890559499</v>
      </c>
      <c r="CC483" s="17">
        <v>0.33392842651441301</v>
      </c>
    </row>
    <row r="484" spans="2:81" x14ac:dyDescent="0.35">
      <c r="B484" t="s">
        <v>284</v>
      </c>
      <c r="C484" s="17">
        <v>0.206222217341128</v>
      </c>
      <c r="D484" s="17">
        <v>0.19703657803545399</v>
      </c>
      <c r="E484" s="17">
        <v>0.21475135972519399</v>
      </c>
      <c r="F484" s="17"/>
      <c r="G484" s="17">
        <v>0.18392836996523701</v>
      </c>
      <c r="H484" s="17">
        <v>0.200211522901451</v>
      </c>
      <c r="I484" s="17">
        <v>0.19611389670783799</v>
      </c>
      <c r="J484" s="17">
        <v>0.25504338522079401</v>
      </c>
      <c r="K484" s="17">
        <v>0.23013850577637199</v>
      </c>
      <c r="L484" s="17">
        <v>0.17847016352790901</v>
      </c>
      <c r="M484" s="17"/>
      <c r="N484" s="17">
        <v>0.2125050275766</v>
      </c>
      <c r="O484" s="17">
        <v>0.24518020413802699</v>
      </c>
      <c r="P484" s="17">
        <v>0.19978913502520901</v>
      </c>
      <c r="Q484" s="17">
        <v>0.16492748752432601</v>
      </c>
      <c r="R484" s="17"/>
      <c r="S484" s="17">
        <v>0.173525456324891</v>
      </c>
      <c r="T484" s="17">
        <v>0.21362501054784999</v>
      </c>
      <c r="U484" s="17">
        <v>0.17979005978822701</v>
      </c>
      <c r="V484" s="17">
        <v>0.17694848938369301</v>
      </c>
      <c r="W484" s="17">
        <v>0.20343485884073101</v>
      </c>
      <c r="X484" s="17">
        <v>0.23660869779153701</v>
      </c>
      <c r="Y484" s="17">
        <v>0.214670717937645</v>
      </c>
      <c r="Z484" s="17">
        <v>0.24271115362411799</v>
      </c>
      <c r="AA484" s="17">
        <v>0.19565262382557999</v>
      </c>
      <c r="AB484" s="17">
        <v>0.25049226003278102</v>
      </c>
      <c r="AC484" s="17">
        <v>0.23242251436135</v>
      </c>
      <c r="AD484" s="17">
        <v>0.19147048789573201</v>
      </c>
      <c r="AE484" s="17"/>
      <c r="AF484" s="17">
        <v>0.19831978252215399</v>
      </c>
      <c r="AG484" s="17">
        <v>0.240056412355594</v>
      </c>
      <c r="AH484" s="17">
        <v>0.236284515543533</v>
      </c>
      <c r="AI484" s="17">
        <v>0.184064551872298</v>
      </c>
      <c r="AJ484" s="17"/>
      <c r="AK484" s="17">
        <v>0.24216019833471</v>
      </c>
      <c r="AL484" s="17">
        <v>0.21698131023072501</v>
      </c>
      <c r="AM484" s="17"/>
      <c r="AN484" s="17">
        <v>0.17070967687392499</v>
      </c>
      <c r="AO484" s="17">
        <v>0.21479098542146899</v>
      </c>
      <c r="AP484" s="17">
        <v>0.20029431779630799</v>
      </c>
      <c r="AQ484" s="17">
        <v>0.24153219191012601</v>
      </c>
      <c r="AR484" s="17">
        <v>0.212468724563384</v>
      </c>
      <c r="AS484" s="17">
        <v>0.21435608661759301</v>
      </c>
      <c r="AT484" s="17"/>
      <c r="AU484" s="17">
        <v>0.202146134273372</v>
      </c>
      <c r="AV484" s="17">
        <v>0.212311700069651</v>
      </c>
      <c r="AW484" s="17"/>
      <c r="AX484" s="17">
        <v>0.21458286944604099</v>
      </c>
      <c r="AY484" s="17">
        <v>0.20421590339481099</v>
      </c>
      <c r="AZ484" s="17"/>
      <c r="BA484" s="17">
        <v>0.20765185756006799</v>
      </c>
      <c r="BB484" s="17">
        <v>0.197821558362897</v>
      </c>
      <c r="BC484" s="17"/>
      <c r="BD484" s="17">
        <v>0.17734170384751</v>
      </c>
      <c r="BE484" s="17"/>
      <c r="BF484" s="17">
        <v>0.18124906955794201</v>
      </c>
      <c r="BG484" s="17"/>
      <c r="BH484" s="17">
        <v>0.229921695149642</v>
      </c>
      <c r="BI484" s="17"/>
      <c r="BJ484" s="17">
        <v>0.22041670492738699</v>
      </c>
      <c r="BK484" s="17"/>
      <c r="BL484" s="17">
        <v>0.28672182171545302</v>
      </c>
      <c r="BM484" s="17">
        <v>0.115176596531038</v>
      </c>
      <c r="BN484" s="17">
        <v>0.16496184290975999</v>
      </c>
      <c r="BO484" s="17">
        <v>0.29133367996486698</v>
      </c>
      <c r="BP484" s="17"/>
      <c r="BQ484" s="17">
        <v>0.24381695445503099</v>
      </c>
      <c r="BR484" s="17">
        <v>0.14549803729712801</v>
      </c>
      <c r="BS484" s="17">
        <v>0.161919324179882</v>
      </c>
      <c r="BT484" s="17">
        <v>0.24059145386339401</v>
      </c>
      <c r="BU484" s="17">
        <v>0.238195335326844</v>
      </c>
      <c r="BV484" s="17">
        <v>0.20718014535871199</v>
      </c>
      <c r="BW484" s="17"/>
      <c r="BX484" s="17">
        <v>0.24574683662176899</v>
      </c>
      <c r="BY484" s="17">
        <v>0.15529416363444801</v>
      </c>
      <c r="BZ484" s="17">
        <v>0.16971060461043599</v>
      </c>
      <c r="CA484" s="17">
        <v>0.23011649666499101</v>
      </c>
      <c r="CB484" s="17">
        <v>0.24004343547458901</v>
      </c>
      <c r="CC484" s="17">
        <v>0.201081880497231</v>
      </c>
    </row>
    <row r="485" spans="2:81" x14ac:dyDescent="0.35">
      <c r="B485" t="s">
        <v>285</v>
      </c>
      <c r="C485" s="17">
        <v>0.161375893106524</v>
      </c>
      <c r="D485" s="17">
        <v>0.143614959423568</v>
      </c>
      <c r="E485" s="17">
        <v>0.178013615994355</v>
      </c>
      <c r="F485" s="17"/>
      <c r="G485" s="17">
        <v>0.212866589234047</v>
      </c>
      <c r="H485" s="17">
        <v>0.20524398550036399</v>
      </c>
      <c r="I485" s="17">
        <v>0.15735134446937701</v>
      </c>
      <c r="J485" s="17">
        <v>0.177752442853783</v>
      </c>
      <c r="K485" s="17">
        <v>0.163629776244123</v>
      </c>
      <c r="L485" s="17">
        <v>7.9998133410972297E-2</v>
      </c>
      <c r="M485" s="17"/>
      <c r="N485" s="17">
        <v>0.18084526450714999</v>
      </c>
      <c r="O485" s="17">
        <v>0.18484162607615301</v>
      </c>
      <c r="P485" s="17">
        <v>0.12638316100108399</v>
      </c>
      <c r="Q485" s="17">
        <v>0.14630194753957501</v>
      </c>
      <c r="R485" s="17"/>
      <c r="S485" s="17">
        <v>0.17741025195032001</v>
      </c>
      <c r="T485" s="17">
        <v>0.184073751650385</v>
      </c>
      <c r="U485" s="17">
        <v>0.151908592311852</v>
      </c>
      <c r="V485" s="17">
        <v>0.13149789092937</v>
      </c>
      <c r="W485" s="17">
        <v>0.117080554833333</v>
      </c>
      <c r="X485" s="17">
        <v>0.14495615932057199</v>
      </c>
      <c r="Y485" s="17">
        <v>0.152451801357537</v>
      </c>
      <c r="Z485" s="17">
        <v>0.13017993485844201</v>
      </c>
      <c r="AA485" s="17">
        <v>0.15440659752357</v>
      </c>
      <c r="AB485" s="17">
        <v>0.19150233347686399</v>
      </c>
      <c r="AC485" s="17">
        <v>0.157571477977687</v>
      </c>
      <c r="AD485" s="17">
        <v>0.262617471436496</v>
      </c>
      <c r="AE485" s="17"/>
      <c r="AF485" s="17">
        <v>0.14930421509752001</v>
      </c>
      <c r="AG485" s="17">
        <v>0.177188133713121</v>
      </c>
      <c r="AH485" s="17">
        <v>0.147339418380069</v>
      </c>
      <c r="AI485" s="17">
        <v>0.260879915480836</v>
      </c>
      <c r="AJ485" s="17"/>
      <c r="AK485" s="17">
        <v>0.23922794894802801</v>
      </c>
      <c r="AL485" s="17">
        <v>0.21422209353639701</v>
      </c>
      <c r="AM485" s="17"/>
      <c r="AN485" s="17">
        <v>0.185847248607169</v>
      </c>
      <c r="AO485" s="17">
        <v>0.14417310381981499</v>
      </c>
      <c r="AP485" s="17">
        <v>0.16411793490634899</v>
      </c>
      <c r="AQ485" s="17">
        <v>0.16907514314220401</v>
      </c>
      <c r="AR485" s="17">
        <v>0.13938924234678601</v>
      </c>
      <c r="AS485" s="17">
        <v>0.142858789842402</v>
      </c>
      <c r="AT485" s="17"/>
      <c r="AU485" s="17">
        <v>0.138873928854851</v>
      </c>
      <c r="AV485" s="17">
        <v>0.191679048070382</v>
      </c>
      <c r="AW485" s="17"/>
      <c r="AX485" s="17">
        <v>0.20835825413576001</v>
      </c>
      <c r="AY485" s="17">
        <v>0.15010148950965099</v>
      </c>
      <c r="AZ485" s="17"/>
      <c r="BA485" s="17">
        <v>0.155932402348921</v>
      </c>
      <c r="BB485" s="17">
        <v>0.18380333231659901</v>
      </c>
      <c r="BC485" s="17"/>
      <c r="BD485" s="17">
        <v>0.115752581339336</v>
      </c>
      <c r="BE485" s="17"/>
      <c r="BF485" s="17">
        <v>0.11069139260668701</v>
      </c>
      <c r="BG485" s="17"/>
      <c r="BH485" s="17">
        <v>0.19160388118112101</v>
      </c>
      <c r="BI485" s="17"/>
      <c r="BJ485" s="17">
        <v>0.14900942934276001</v>
      </c>
      <c r="BK485" s="17"/>
      <c r="BL485" s="17">
        <v>0.38302040566336398</v>
      </c>
      <c r="BM485" s="17">
        <v>5.86620595416893E-2</v>
      </c>
      <c r="BN485" s="17">
        <v>6.4706064594681506E-2</v>
      </c>
      <c r="BO485" s="17">
        <v>0.22948383858379301</v>
      </c>
      <c r="BP485" s="17"/>
      <c r="BQ485" s="17">
        <v>0.16229374763850299</v>
      </c>
      <c r="BR485" s="17">
        <v>7.4272898351327304E-2</v>
      </c>
      <c r="BS485" s="17">
        <v>0.11332911503877199</v>
      </c>
      <c r="BT485" s="17">
        <v>0.112606826609901</v>
      </c>
      <c r="BU485" s="17">
        <v>0.29994107512199403</v>
      </c>
      <c r="BV485" s="17">
        <v>0.23738828335644599</v>
      </c>
      <c r="BW485" s="17"/>
      <c r="BX485" s="17">
        <v>0.17859922061823</v>
      </c>
      <c r="BY485" s="17">
        <v>8.6231042708248606E-2</v>
      </c>
      <c r="BZ485" s="17">
        <v>0.106978041320911</v>
      </c>
      <c r="CA485" s="17">
        <v>0.104352962785242</v>
      </c>
      <c r="CB485" s="17">
        <v>0.36101841322735301</v>
      </c>
      <c r="CC485" s="17">
        <v>0.244685066908084</v>
      </c>
    </row>
    <row r="486" spans="2:81" x14ac:dyDescent="0.35">
      <c r="B486" t="s">
        <v>171</v>
      </c>
      <c r="C486" s="17">
        <v>1.8164117710587301E-2</v>
      </c>
      <c r="D486" s="17">
        <v>1.20448010608243E-2</v>
      </c>
      <c r="E486" s="17">
        <v>2.42276124189038E-2</v>
      </c>
      <c r="F486" s="17"/>
      <c r="G486" s="17">
        <v>1.50270316588624E-2</v>
      </c>
      <c r="H486" s="17">
        <v>1.8064009656599302E-2</v>
      </c>
      <c r="I486" s="17">
        <v>1.92481938525088E-2</v>
      </c>
      <c r="J486" s="17">
        <v>1.8946151414592001E-2</v>
      </c>
      <c r="K486" s="17">
        <v>1.8165602302669601E-2</v>
      </c>
      <c r="L486" s="17">
        <v>1.88087096878693E-2</v>
      </c>
      <c r="M486" s="17"/>
      <c r="N486" s="17">
        <v>1.4740612315198701E-2</v>
      </c>
      <c r="O486" s="17">
        <v>2.05297473003281E-2</v>
      </c>
      <c r="P486" s="17">
        <v>1.67240499669352E-2</v>
      </c>
      <c r="Q486" s="17">
        <v>2.09583359230609E-2</v>
      </c>
      <c r="R486" s="17"/>
      <c r="S486" s="17">
        <v>9.1973938659623902E-3</v>
      </c>
      <c r="T486" s="17">
        <v>2.0445282652657899E-2</v>
      </c>
      <c r="U486" s="17">
        <v>2.44439292058025E-2</v>
      </c>
      <c r="V486" s="17">
        <v>8.8190077265576407E-3</v>
      </c>
      <c r="W486" s="17">
        <v>1.06034230465504E-2</v>
      </c>
      <c r="X486" s="17">
        <v>2.7399695088932599E-2</v>
      </c>
      <c r="Y486" s="17">
        <v>2.21191603047802E-2</v>
      </c>
      <c r="Z486" s="17">
        <v>5.9817936466468402E-3</v>
      </c>
      <c r="AA486" s="17">
        <v>2.21819986262198E-2</v>
      </c>
      <c r="AB486" s="17">
        <v>1.8052120698302001E-2</v>
      </c>
      <c r="AC486" s="17">
        <v>3.4577600008873499E-2</v>
      </c>
      <c r="AD486" s="17">
        <v>1.5288805278064701E-2</v>
      </c>
      <c r="AE486" s="17"/>
      <c r="AF486" s="17">
        <v>1.88629302991534E-2</v>
      </c>
      <c r="AG486" s="17">
        <v>1.42750499572425E-2</v>
      </c>
      <c r="AH486" s="17">
        <v>2.7705293178122901E-2</v>
      </c>
      <c r="AI486" s="17">
        <v>1.5467621931927999E-2</v>
      </c>
      <c r="AJ486" s="17"/>
      <c r="AK486" s="17">
        <v>1.03081375836156E-2</v>
      </c>
      <c r="AL486" s="17">
        <v>2.6177142805634501E-2</v>
      </c>
      <c r="AM486" s="17"/>
      <c r="AN486" s="17">
        <v>1.2216341952373399E-2</v>
      </c>
      <c r="AO486" s="17">
        <v>2.2948336076218601E-2</v>
      </c>
      <c r="AP486" s="17">
        <v>2.2158114175073101E-2</v>
      </c>
      <c r="AQ486" s="17">
        <v>1.5386243185653001E-2</v>
      </c>
      <c r="AR486" s="17">
        <v>1.95868825253925E-2</v>
      </c>
      <c r="AS486" s="17">
        <v>1.9845713132510101E-2</v>
      </c>
      <c r="AT486" s="17"/>
      <c r="AU486" s="17">
        <v>1.5171060675111399E-2</v>
      </c>
      <c r="AV486" s="17">
        <v>2.1300650412116699E-2</v>
      </c>
      <c r="AW486" s="17"/>
      <c r="AX486" s="17">
        <v>1.6820382128001701E-2</v>
      </c>
      <c r="AY486" s="17">
        <v>1.84865752660117E-2</v>
      </c>
      <c r="AZ486" s="17"/>
      <c r="BA486" s="17">
        <v>1.7627213711759002E-2</v>
      </c>
      <c r="BB486" s="17">
        <v>1.97556394663705E-2</v>
      </c>
      <c r="BC486" s="17"/>
      <c r="BD486" s="17">
        <v>1.71569586879654E-2</v>
      </c>
      <c r="BE486" s="17"/>
      <c r="BF486" s="17">
        <v>1.32071014582408E-2</v>
      </c>
      <c r="BG486" s="17"/>
      <c r="BH486" s="17">
        <v>3.21068821000505E-3</v>
      </c>
      <c r="BI486" s="17"/>
      <c r="BJ486" s="17">
        <v>1.50627236992245E-2</v>
      </c>
      <c r="BK486" s="17"/>
      <c r="BL486" s="17">
        <v>2.6821123160056599E-2</v>
      </c>
      <c r="BM486" s="17">
        <v>9.1020637005211E-3</v>
      </c>
      <c r="BN486" s="17">
        <v>1.9165112589502899E-2</v>
      </c>
      <c r="BO486" s="17">
        <v>2.0839027667326399E-2</v>
      </c>
      <c r="BP486" s="17"/>
      <c r="BQ486" s="17">
        <v>1.4259626543304701E-2</v>
      </c>
      <c r="BR486" s="17">
        <v>1.6230831964054199E-2</v>
      </c>
      <c r="BS486" s="17">
        <v>1.79458265510005E-2</v>
      </c>
      <c r="BT486" s="17">
        <v>2.0558130915398699E-2</v>
      </c>
      <c r="BU486" s="17">
        <v>1.7991769519056899E-2</v>
      </c>
      <c r="BV486" s="17">
        <v>2.37366889131949E-2</v>
      </c>
      <c r="BW486" s="17"/>
      <c r="BX486" s="17">
        <v>9.9125012791135905E-3</v>
      </c>
      <c r="BY486" s="17">
        <v>1.7722330050033801E-2</v>
      </c>
      <c r="BZ486" s="17">
        <v>1.7249359807580099E-2</v>
      </c>
      <c r="CA486" s="17">
        <v>1.8259070201148999E-2</v>
      </c>
      <c r="CB486" s="17">
        <v>2.1729450785025001E-2</v>
      </c>
      <c r="CC486" s="17">
        <v>2.4544448117945698E-2</v>
      </c>
    </row>
    <row r="487" spans="2:81" x14ac:dyDescent="0.35">
      <c r="B487" t="s">
        <v>286</v>
      </c>
      <c r="C487" s="17">
        <v>0.325578406370436</v>
      </c>
      <c r="D487" s="17">
        <v>0.37921567307624399</v>
      </c>
      <c r="E487" s="17">
        <v>0.27379519384977902</v>
      </c>
      <c r="F487" s="17"/>
      <c r="G487" s="17">
        <v>0.429884455617217</v>
      </c>
      <c r="H487" s="17">
        <v>0.32914667514559898</v>
      </c>
      <c r="I487" s="17">
        <v>0.327710819865416</v>
      </c>
      <c r="J487" s="17">
        <v>0.23664728563324799</v>
      </c>
      <c r="K487" s="17">
        <v>0.28234467179093897</v>
      </c>
      <c r="L487" s="17">
        <v>0.35290779877366102</v>
      </c>
      <c r="M487" s="17"/>
      <c r="N487" s="17">
        <v>0.33269483756255902</v>
      </c>
      <c r="O487" s="17">
        <v>0.26557599348605598</v>
      </c>
      <c r="P487" s="17">
        <v>0.35119401291381802</v>
      </c>
      <c r="Q487" s="17">
        <v>0.35904067236948101</v>
      </c>
      <c r="R487" s="17"/>
      <c r="S487" s="17">
        <v>0.41707045691052402</v>
      </c>
      <c r="T487" s="17">
        <v>0.28508690394170499</v>
      </c>
      <c r="U487" s="17">
        <v>0.323467538642839</v>
      </c>
      <c r="V487" s="17">
        <v>0.36191557113684802</v>
      </c>
      <c r="W487" s="17">
        <v>0.36723408380531503</v>
      </c>
      <c r="X487" s="17">
        <v>0.320283106229722</v>
      </c>
      <c r="Y487" s="17">
        <v>0.31524380286611398</v>
      </c>
      <c r="Z487" s="17">
        <v>0.26928972072994001</v>
      </c>
      <c r="AA487" s="17">
        <v>0.34300137591823898</v>
      </c>
      <c r="AB487" s="17">
        <v>0.24836244946945399</v>
      </c>
      <c r="AC487" s="17">
        <v>0.262119588470689</v>
      </c>
      <c r="AD487" s="17">
        <v>0.26554455108772901</v>
      </c>
      <c r="AE487" s="17"/>
      <c r="AF487" s="17">
        <v>0.34117053516851098</v>
      </c>
      <c r="AG487" s="17">
        <v>0.26411931997520099</v>
      </c>
      <c r="AH487" s="17">
        <v>0.27574076518153301</v>
      </c>
      <c r="AI487" s="17">
        <v>0.23246645374358901</v>
      </c>
      <c r="AJ487" s="17"/>
      <c r="AK487" s="17">
        <v>0.298312405789392</v>
      </c>
      <c r="AL487" s="17">
        <v>0.282851397155925</v>
      </c>
      <c r="AM487" s="17"/>
      <c r="AN487" s="17">
        <v>0.4084973441159</v>
      </c>
      <c r="AO487" s="17">
        <v>0.30630358108556099</v>
      </c>
      <c r="AP487" s="17">
        <v>0.303417835122268</v>
      </c>
      <c r="AQ487" s="17">
        <v>0.27434975286928498</v>
      </c>
      <c r="AR487" s="17">
        <v>0.29975587018947097</v>
      </c>
      <c r="AS487" s="17">
        <v>0.30259511569641701</v>
      </c>
      <c r="AT487" s="17"/>
      <c r="AU487" s="17">
        <v>0.335649786164609</v>
      </c>
      <c r="AV487" s="17">
        <v>0.31097881553733298</v>
      </c>
      <c r="AW487" s="17"/>
      <c r="AX487" s="17">
        <v>0.28228628496855102</v>
      </c>
      <c r="AY487" s="17">
        <v>0.33596725951781098</v>
      </c>
      <c r="AZ487" s="17"/>
      <c r="BA487" s="17">
        <v>0.31929113367721101</v>
      </c>
      <c r="BB487" s="17">
        <v>0.36411408679080698</v>
      </c>
      <c r="BC487" s="17"/>
      <c r="BD487" s="17">
        <v>0.39186579557241902</v>
      </c>
      <c r="BE487" s="17"/>
      <c r="BF487" s="17">
        <v>0.40142310383993601</v>
      </c>
      <c r="BG487" s="17"/>
      <c r="BH487" s="17">
        <v>0.28126221791374501</v>
      </c>
      <c r="BI487" s="17"/>
      <c r="BJ487" s="17">
        <v>0.28126669086014999</v>
      </c>
      <c r="BK487" s="17"/>
      <c r="BL487" s="17">
        <v>6.9677925276860606E-2</v>
      </c>
      <c r="BM487" s="17">
        <v>0.59707681716947303</v>
      </c>
      <c r="BN487" s="17">
        <v>0.40494981513939898</v>
      </c>
      <c r="BO487" s="17">
        <v>0.127722900491226</v>
      </c>
      <c r="BP487" s="17"/>
      <c r="BQ487" s="17">
        <v>0.30124784890397899</v>
      </c>
      <c r="BR487" s="17">
        <v>0.44734893320941299</v>
      </c>
      <c r="BS487" s="17">
        <v>0.399483261208401</v>
      </c>
      <c r="BT487" s="17">
        <v>0.38474582164879401</v>
      </c>
      <c r="BU487" s="17">
        <v>0.20304731028615799</v>
      </c>
      <c r="BV487" s="17">
        <v>0.223264587383871</v>
      </c>
      <c r="BW487" s="17"/>
      <c r="BX487" s="17">
        <v>0.32406540855343302</v>
      </c>
      <c r="BY487" s="17">
        <v>0.42978375996790102</v>
      </c>
      <c r="BZ487" s="17">
        <v>0.40953389733643603</v>
      </c>
      <c r="CA487" s="17">
        <v>0.35754796659448501</v>
      </c>
      <c r="CB487" s="17">
        <v>0.176436901607438</v>
      </c>
      <c r="CC487" s="17">
        <v>0.195760177962327</v>
      </c>
    </row>
    <row r="488" spans="2:81" x14ac:dyDescent="0.35">
      <c r="B488" t="s">
        <v>287</v>
      </c>
      <c r="C488" s="17">
        <v>0.367598110447652</v>
      </c>
      <c r="D488" s="17">
        <v>0.34065153745902199</v>
      </c>
      <c r="E488" s="17">
        <v>0.39276497571954899</v>
      </c>
      <c r="F488" s="17"/>
      <c r="G488" s="17">
        <v>0.39679495919928398</v>
      </c>
      <c r="H488" s="17">
        <v>0.40545550840181399</v>
      </c>
      <c r="I488" s="17">
        <v>0.35346524117721501</v>
      </c>
      <c r="J488" s="17">
        <v>0.432795828074578</v>
      </c>
      <c r="K488" s="17">
        <v>0.39376828202049502</v>
      </c>
      <c r="L488" s="17">
        <v>0.25846829693888201</v>
      </c>
      <c r="M488" s="17"/>
      <c r="N488" s="17">
        <v>0.39335029208375</v>
      </c>
      <c r="O488" s="17">
        <v>0.43002183021418</v>
      </c>
      <c r="P488" s="17">
        <v>0.326172296026293</v>
      </c>
      <c r="Q488" s="17">
        <v>0.31122943506390099</v>
      </c>
      <c r="R488" s="17"/>
      <c r="S488" s="17">
        <v>0.35093570827520998</v>
      </c>
      <c r="T488" s="17">
        <v>0.39769876219823502</v>
      </c>
      <c r="U488" s="17">
        <v>0.33169865210007898</v>
      </c>
      <c r="V488" s="17">
        <v>0.30844638031306398</v>
      </c>
      <c r="W488" s="17">
        <v>0.320515413674065</v>
      </c>
      <c r="X488" s="17">
        <v>0.38156485711210902</v>
      </c>
      <c r="Y488" s="17">
        <v>0.36712251929518203</v>
      </c>
      <c r="Z488" s="17">
        <v>0.37289108848255897</v>
      </c>
      <c r="AA488" s="17">
        <v>0.35005922134915002</v>
      </c>
      <c r="AB488" s="17">
        <v>0.44199459350964498</v>
      </c>
      <c r="AC488" s="17">
        <v>0.38999399233903798</v>
      </c>
      <c r="AD488" s="17">
        <v>0.45408795933222901</v>
      </c>
      <c r="AE488" s="17"/>
      <c r="AF488" s="17">
        <v>0.347623997619675</v>
      </c>
      <c r="AG488" s="17">
        <v>0.41724454606871503</v>
      </c>
      <c r="AH488" s="17">
        <v>0.383623933923602</v>
      </c>
      <c r="AI488" s="17">
        <v>0.44494446735313498</v>
      </c>
      <c r="AJ488" s="17"/>
      <c r="AK488" s="17">
        <v>0.48138814728273799</v>
      </c>
      <c r="AL488" s="17">
        <v>0.43120340376712202</v>
      </c>
      <c r="AM488" s="17"/>
      <c r="AN488" s="17">
        <v>0.35655692548109402</v>
      </c>
      <c r="AO488" s="17">
        <v>0.35896408924128498</v>
      </c>
      <c r="AP488" s="17">
        <v>0.36441225270265598</v>
      </c>
      <c r="AQ488" s="17">
        <v>0.41060733505232999</v>
      </c>
      <c r="AR488" s="17">
        <v>0.35185796691017002</v>
      </c>
      <c r="AS488" s="17">
        <v>0.357214876459995</v>
      </c>
      <c r="AT488" s="17"/>
      <c r="AU488" s="17">
        <v>0.34102006312822303</v>
      </c>
      <c r="AV488" s="17">
        <v>0.403990748140033</v>
      </c>
      <c r="AW488" s="17"/>
      <c r="AX488" s="17">
        <v>0.42294112358180103</v>
      </c>
      <c r="AY488" s="17">
        <v>0.35431739290446201</v>
      </c>
      <c r="AZ488" s="17"/>
      <c r="BA488" s="17">
        <v>0.36358425990898902</v>
      </c>
      <c r="BB488" s="17">
        <v>0.38162489067949601</v>
      </c>
      <c r="BC488" s="17"/>
      <c r="BD488" s="17">
        <v>0.29309428518684499</v>
      </c>
      <c r="BE488" s="17"/>
      <c r="BF488" s="17">
        <v>0.29194046216462899</v>
      </c>
      <c r="BG488" s="17"/>
      <c r="BH488" s="17">
        <v>0.42152557633076299</v>
      </c>
      <c r="BI488" s="17"/>
      <c r="BJ488" s="17">
        <v>0.36942613427014698</v>
      </c>
      <c r="BK488" s="17"/>
      <c r="BL488" s="17">
        <v>0.66974222737881695</v>
      </c>
      <c r="BM488" s="17">
        <v>0.173838656072727</v>
      </c>
      <c r="BN488" s="17">
        <v>0.22966790750444199</v>
      </c>
      <c r="BO488" s="17">
        <v>0.52081751854865999</v>
      </c>
      <c r="BP488" s="17"/>
      <c r="BQ488" s="17">
        <v>0.406110702093534</v>
      </c>
      <c r="BR488" s="17">
        <v>0.21977093564845501</v>
      </c>
      <c r="BS488" s="17">
        <v>0.275248439218654</v>
      </c>
      <c r="BT488" s="17">
        <v>0.35319828047329499</v>
      </c>
      <c r="BU488" s="17">
        <v>0.53813641044883798</v>
      </c>
      <c r="BV488" s="17">
        <v>0.444568428715158</v>
      </c>
      <c r="BW488" s="17"/>
      <c r="BX488" s="17">
        <v>0.42434605723999902</v>
      </c>
      <c r="BY488" s="17">
        <v>0.241525206342697</v>
      </c>
      <c r="BZ488" s="17">
        <v>0.27668864593134701</v>
      </c>
      <c r="CA488" s="17">
        <v>0.33446945945023399</v>
      </c>
      <c r="CB488" s="17">
        <v>0.60106184870194201</v>
      </c>
      <c r="CC488" s="17">
        <v>0.44576694740531497</v>
      </c>
    </row>
    <row r="489" spans="2:81" x14ac:dyDescent="0.35">
      <c r="B489" t="s">
        <v>288</v>
      </c>
      <c r="C489" s="17">
        <v>-4.2019704077215399E-2</v>
      </c>
      <c r="D489" s="17">
        <v>3.8564135617222099E-2</v>
      </c>
      <c r="E489" s="17">
        <v>-0.118969781869769</v>
      </c>
      <c r="F489" s="17"/>
      <c r="G489" s="17">
        <v>3.3089496417933399E-2</v>
      </c>
      <c r="H489" s="17">
        <v>-7.6308833256215097E-2</v>
      </c>
      <c r="I489" s="17">
        <v>-2.5754421311798701E-2</v>
      </c>
      <c r="J489" s="17">
        <v>-0.19614854244133001</v>
      </c>
      <c r="K489" s="17">
        <v>-0.11142361022955601</v>
      </c>
      <c r="L489" s="17">
        <v>9.4439501834779394E-2</v>
      </c>
      <c r="M489" s="17"/>
      <c r="N489" s="17">
        <v>-6.0655454521191102E-2</v>
      </c>
      <c r="O489" s="17">
        <v>-0.16444583672812399</v>
      </c>
      <c r="P489" s="17">
        <v>2.5021716887524598E-2</v>
      </c>
      <c r="Q489" s="17">
        <v>4.7811237305580102E-2</v>
      </c>
      <c r="R489" s="17"/>
      <c r="S489" s="17">
        <v>6.6134748635313906E-2</v>
      </c>
      <c r="T489" s="17">
        <v>-0.11261185825653</v>
      </c>
      <c r="U489" s="17">
        <v>-8.2311134572392603E-3</v>
      </c>
      <c r="V489" s="17">
        <v>5.3469190823784402E-2</v>
      </c>
      <c r="W489" s="17">
        <v>4.6718670131250799E-2</v>
      </c>
      <c r="X489" s="17">
        <v>-6.1281750882386903E-2</v>
      </c>
      <c r="Y489" s="17">
        <v>-5.1878716429068099E-2</v>
      </c>
      <c r="Z489" s="17">
        <v>-0.10360136775261999</v>
      </c>
      <c r="AA489" s="17">
        <v>-7.0578454309111497E-3</v>
      </c>
      <c r="AB489" s="17">
        <v>-0.193632144040191</v>
      </c>
      <c r="AC489" s="17">
        <v>-0.127874403868349</v>
      </c>
      <c r="AD489" s="17">
        <v>-0.188543408244499</v>
      </c>
      <c r="AE489" s="17"/>
      <c r="AF489" s="17">
        <v>-6.4534624511633498E-3</v>
      </c>
      <c r="AG489" s="17">
        <v>-0.15312522609351301</v>
      </c>
      <c r="AH489" s="17">
        <v>-0.10788316874207</v>
      </c>
      <c r="AI489" s="17">
        <v>-0.21247801360954499</v>
      </c>
      <c r="AJ489" s="17"/>
      <c r="AK489" s="17">
        <v>-0.18307574149334599</v>
      </c>
      <c r="AL489" s="17">
        <v>-0.14835200661119699</v>
      </c>
      <c r="AM489" s="17"/>
      <c r="AN489" s="17">
        <v>5.1940418634806099E-2</v>
      </c>
      <c r="AO489" s="17">
        <v>-5.26605081557237E-2</v>
      </c>
      <c r="AP489" s="17">
        <v>-6.09944175803886E-2</v>
      </c>
      <c r="AQ489" s="17">
        <v>-0.13625758218304501</v>
      </c>
      <c r="AR489" s="17">
        <v>-5.2102096720699702E-2</v>
      </c>
      <c r="AS489" s="17">
        <v>-5.46197607635781E-2</v>
      </c>
      <c r="AT489" s="17"/>
      <c r="AU489" s="17">
        <v>-5.3702769636142502E-3</v>
      </c>
      <c r="AV489" s="17">
        <v>-9.3011932602700298E-2</v>
      </c>
      <c r="AW489" s="17"/>
      <c r="AX489" s="17">
        <v>-0.14065483861325001</v>
      </c>
      <c r="AY489" s="17">
        <v>-1.8350133386650501E-2</v>
      </c>
      <c r="AZ489" s="17"/>
      <c r="BA489" s="17">
        <v>-4.4293126231778598E-2</v>
      </c>
      <c r="BB489" s="17">
        <v>-1.7510803888689599E-2</v>
      </c>
      <c r="BC489" s="17"/>
      <c r="BD489" s="17">
        <v>9.8771510385573497E-2</v>
      </c>
      <c r="BE489" s="17"/>
      <c r="BF489" s="17">
        <v>0.109482641675307</v>
      </c>
      <c r="BG489" s="17"/>
      <c r="BH489" s="17">
        <v>-0.14026335841701901</v>
      </c>
      <c r="BI489" s="17"/>
      <c r="BJ489" s="17">
        <v>-8.8159443409997207E-2</v>
      </c>
      <c r="BK489" s="17"/>
      <c r="BL489" s="17">
        <v>-0.60006430210195605</v>
      </c>
      <c r="BM489" s="17">
        <v>0.423238161096745</v>
      </c>
      <c r="BN489" s="17">
        <v>0.17528190763495699</v>
      </c>
      <c r="BO489" s="17">
        <v>-0.39309461805743501</v>
      </c>
      <c r="BP489" s="17"/>
      <c r="BQ489" s="17">
        <v>-0.104862853189555</v>
      </c>
      <c r="BR489" s="17">
        <v>0.22757799756095701</v>
      </c>
      <c r="BS489" s="17">
        <v>0.124234821989746</v>
      </c>
      <c r="BT489" s="17">
        <v>3.1547541175498399E-2</v>
      </c>
      <c r="BU489" s="17">
        <v>-0.33508910016267901</v>
      </c>
      <c r="BV489" s="17">
        <v>-0.221303841331287</v>
      </c>
      <c r="BW489" s="17"/>
      <c r="BX489" s="17">
        <v>-0.100280648686566</v>
      </c>
      <c r="BY489" s="17">
        <v>0.18825855362520499</v>
      </c>
      <c r="BZ489" s="17">
        <v>0.13284525140508899</v>
      </c>
      <c r="CA489" s="17">
        <v>2.3078507144251598E-2</v>
      </c>
      <c r="CB489" s="17">
        <v>-0.42462494709450399</v>
      </c>
      <c r="CC489" s="17">
        <v>-0.250006769442988</v>
      </c>
    </row>
    <row r="490" spans="2:81" x14ac:dyDescent="0.35">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row>
    <row r="491" spans="2:81" x14ac:dyDescent="0.35">
      <c r="B491" s="6" t="s">
        <v>304</v>
      </c>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row>
    <row r="492" spans="2:81" x14ac:dyDescent="0.35">
      <c r="B492" s="24"/>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row>
    <row r="493" spans="2:81" x14ac:dyDescent="0.35">
      <c r="B493" t="s">
        <v>297</v>
      </c>
      <c r="C493" s="17">
        <v>9.4161553977985604E-2</v>
      </c>
      <c r="D493" s="17">
        <v>0.13209696456414499</v>
      </c>
      <c r="E493" s="17">
        <v>5.7596112528272903E-2</v>
      </c>
      <c r="F493" s="17"/>
      <c r="G493" s="17">
        <v>0.244566159769698</v>
      </c>
      <c r="H493" s="17">
        <v>0.17988960599615</v>
      </c>
      <c r="I493" s="17">
        <v>0.10096765335534599</v>
      </c>
      <c r="J493" s="17">
        <v>2.9498425844039701E-2</v>
      </c>
      <c r="K493" s="17">
        <v>1.8139015102298602E-2</v>
      </c>
      <c r="L493" s="17">
        <v>2.2558049291034801E-2</v>
      </c>
      <c r="M493" s="17"/>
      <c r="N493" s="17">
        <v>0.16436611054439501</v>
      </c>
      <c r="O493" s="17">
        <v>4.7973163661592398E-2</v>
      </c>
      <c r="P493" s="17">
        <v>6.8305442986053996E-2</v>
      </c>
      <c r="Q493" s="17">
        <v>9.0711421711384202E-2</v>
      </c>
      <c r="R493" s="17"/>
      <c r="S493" s="17">
        <v>0.26924688640877897</v>
      </c>
      <c r="T493" s="17">
        <v>3.4617257094252202E-2</v>
      </c>
      <c r="U493" s="17">
        <v>5.7393459913561401E-2</v>
      </c>
      <c r="V493" s="17">
        <v>6.2214216355926201E-2</v>
      </c>
      <c r="W493" s="17">
        <v>7.8583933047565294E-2</v>
      </c>
      <c r="X493" s="17">
        <v>5.8466168191532199E-2</v>
      </c>
      <c r="Y493" s="17">
        <v>8.21693322881282E-2</v>
      </c>
      <c r="Z493" s="17">
        <v>9.40739536195105E-2</v>
      </c>
      <c r="AA493" s="17">
        <v>0.107647932829377</v>
      </c>
      <c r="AB493" s="17">
        <v>5.0342468406704401E-2</v>
      </c>
      <c r="AC493" s="17">
        <v>6.1118598149080702E-2</v>
      </c>
      <c r="AD493" s="17">
        <v>4.1686650632569898E-2</v>
      </c>
      <c r="AE493" s="17"/>
      <c r="AF493" s="17">
        <v>0.101168367132507</v>
      </c>
      <c r="AG493" s="17">
        <v>5.3055316335815297E-2</v>
      </c>
      <c r="AH493" s="17">
        <v>5.0133536279631498E-2</v>
      </c>
      <c r="AI493" s="17">
        <v>3.5161279204597197E-2</v>
      </c>
      <c r="AJ493" s="17"/>
      <c r="AK493" s="17">
        <v>0.117216497771263</v>
      </c>
      <c r="AL493" s="17">
        <v>8.9291877896646804E-2</v>
      </c>
      <c r="AM493" s="17"/>
      <c r="AN493" s="17">
        <v>0.22867879546705899</v>
      </c>
      <c r="AO493" s="17">
        <v>6.2680135069816206E-2</v>
      </c>
      <c r="AP493" s="17">
        <v>6.8198577429375698E-2</v>
      </c>
      <c r="AQ493" s="17">
        <v>2.5177212341894802E-2</v>
      </c>
      <c r="AR493" s="17">
        <v>2.6088307135077201E-2</v>
      </c>
      <c r="AS493" s="17">
        <v>4.4772044303891902E-2</v>
      </c>
      <c r="AT493" s="17"/>
      <c r="AU493" s="17">
        <v>9.4648523029854298E-2</v>
      </c>
      <c r="AV493" s="17">
        <v>9.3614699729316603E-2</v>
      </c>
      <c r="AW493" s="17"/>
      <c r="AX493" s="17">
        <v>3.4700063906835998E-2</v>
      </c>
      <c r="AY493" s="17">
        <v>0.108430586500988</v>
      </c>
      <c r="AZ493" s="17"/>
      <c r="BA493" s="17">
        <v>7.1189188423132294E-2</v>
      </c>
      <c r="BB493" s="17">
        <v>0.21504327552854899</v>
      </c>
      <c r="BC493" s="17"/>
      <c r="BD493" s="17">
        <v>0.12911092408157901</v>
      </c>
      <c r="BE493" s="17"/>
      <c r="BF493" s="17">
        <v>0.13321936606287799</v>
      </c>
      <c r="BG493" s="17"/>
      <c r="BH493" s="17">
        <v>5.4881548756698401E-2</v>
      </c>
      <c r="BI493" s="17"/>
      <c r="BJ493" s="17">
        <v>5.1325953954565101E-2</v>
      </c>
      <c r="BK493" s="17"/>
      <c r="BL493" s="17">
        <v>8.9531859842928996E-3</v>
      </c>
      <c r="BM493" s="17">
        <v>0.25636193953471798</v>
      </c>
      <c r="BN493" s="17">
        <v>5.1568501868514097E-2</v>
      </c>
      <c r="BO493" s="17">
        <v>2.9246215990400899E-2</v>
      </c>
      <c r="BP493" s="17"/>
      <c r="BQ493" s="17">
        <v>0.12084690091726299</v>
      </c>
      <c r="BR493" s="17">
        <v>9.2403456902773198E-2</v>
      </c>
      <c r="BS493" s="17">
        <v>3.6766204671970601E-2</v>
      </c>
      <c r="BT493" s="17">
        <v>0.22228896199959999</v>
      </c>
      <c r="BU493" s="17">
        <v>4.4018914275324797E-2</v>
      </c>
      <c r="BV493" s="17">
        <v>4.94179534673704E-2</v>
      </c>
      <c r="BW493" s="17"/>
      <c r="BX493" s="17">
        <v>0.16845084294927601</v>
      </c>
      <c r="BY493" s="17">
        <v>0.11738922942691001</v>
      </c>
      <c r="BZ493" s="17">
        <v>4.05604618256959E-2</v>
      </c>
      <c r="CA493" s="17">
        <v>0.19096408099922299</v>
      </c>
      <c r="CB493" s="17">
        <v>4.1178726101792303E-2</v>
      </c>
      <c r="CC493" s="17">
        <v>2.0304667223647099E-2</v>
      </c>
    </row>
    <row r="494" spans="2:81" x14ac:dyDescent="0.35">
      <c r="B494" t="s">
        <v>298</v>
      </c>
      <c r="C494" s="17">
        <v>0.26590280083061502</v>
      </c>
      <c r="D494" s="17">
        <v>0.284388314565441</v>
      </c>
      <c r="E494" s="17">
        <v>0.24813845856386901</v>
      </c>
      <c r="F494" s="17"/>
      <c r="G494" s="17">
        <v>0.309132240018618</v>
      </c>
      <c r="H494" s="17">
        <v>0.33635914845470799</v>
      </c>
      <c r="I494" s="17">
        <v>0.28007305463639898</v>
      </c>
      <c r="J494" s="17">
        <v>0.25338907342414302</v>
      </c>
      <c r="K494" s="17">
        <v>0.20709451835943199</v>
      </c>
      <c r="L494" s="17">
        <v>0.21796709434447101</v>
      </c>
      <c r="M494" s="17"/>
      <c r="N494" s="17">
        <v>0.30307789748015301</v>
      </c>
      <c r="O494" s="17">
        <v>0.274160507439213</v>
      </c>
      <c r="P494" s="17">
        <v>0.25196360454647798</v>
      </c>
      <c r="Q494" s="17">
        <v>0.22764061619196399</v>
      </c>
      <c r="R494" s="17"/>
      <c r="S494" s="17">
        <v>0.30276758888670002</v>
      </c>
      <c r="T494" s="17">
        <v>0.22068725820750301</v>
      </c>
      <c r="U494" s="17">
        <v>0.25281545354103602</v>
      </c>
      <c r="V494" s="17">
        <v>0.30713647918530901</v>
      </c>
      <c r="W494" s="17">
        <v>0.27676568360555098</v>
      </c>
      <c r="X494" s="17">
        <v>0.28776810850507101</v>
      </c>
      <c r="Y494" s="17">
        <v>0.244830412761502</v>
      </c>
      <c r="Z494" s="17">
        <v>0.276280156325662</v>
      </c>
      <c r="AA494" s="17">
        <v>0.276668340017026</v>
      </c>
      <c r="AB494" s="17">
        <v>0.25340802527982298</v>
      </c>
      <c r="AC494" s="17">
        <v>0.21563985041822001</v>
      </c>
      <c r="AD494" s="17">
        <v>0.23419745365172101</v>
      </c>
      <c r="AE494" s="17"/>
      <c r="AF494" s="17">
        <v>0.25998954793111001</v>
      </c>
      <c r="AG494" s="17">
        <v>0.23609131996035701</v>
      </c>
      <c r="AH494" s="17">
        <v>0.21617635717032699</v>
      </c>
      <c r="AI494" s="17">
        <v>0.24337633888549301</v>
      </c>
      <c r="AJ494" s="17"/>
      <c r="AK494" s="17">
        <v>0.40109452129546702</v>
      </c>
      <c r="AL494" s="17">
        <v>0.28423133094735298</v>
      </c>
      <c r="AM494" s="17"/>
      <c r="AN494" s="17">
        <v>0.33087938964438501</v>
      </c>
      <c r="AO494" s="17">
        <v>0.25915619184611099</v>
      </c>
      <c r="AP494" s="17">
        <v>0.27806536754833999</v>
      </c>
      <c r="AQ494" s="17">
        <v>0.227130702405372</v>
      </c>
      <c r="AR494" s="17">
        <v>0.20802529034323999</v>
      </c>
      <c r="AS494" s="17">
        <v>0.20395603228609199</v>
      </c>
      <c r="AT494" s="17"/>
      <c r="AU494" s="17">
        <v>0.281874269400963</v>
      </c>
      <c r="AV494" s="17">
        <v>0.24315478531748899</v>
      </c>
      <c r="AW494" s="17"/>
      <c r="AX494" s="17">
        <v>0.192602178521777</v>
      </c>
      <c r="AY494" s="17">
        <v>0.28349282359038103</v>
      </c>
      <c r="AZ494" s="17"/>
      <c r="BA494" s="17">
        <v>0.24427939453445699</v>
      </c>
      <c r="BB494" s="17">
        <v>0.38257996533580801</v>
      </c>
      <c r="BC494" s="17"/>
      <c r="BD494" s="17">
        <v>0.28011661246297698</v>
      </c>
      <c r="BE494" s="17"/>
      <c r="BF494" s="17">
        <v>0.26744370277338803</v>
      </c>
      <c r="BG494" s="17"/>
      <c r="BH494" s="17">
        <v>0.26037128950194199</v>
      </c>
      <c r="BI494" s="17"/>
      <c r="BJ494" s="17">
        <v>0.220175532253675</v>
      </c>
      <c r="BK494" s="17"/>
      <c r="BL494" s="17">
        <v>6.2517932717502001E-2</v>
      </c>
      <c r="BM494" s="17">
        <v>0.41812590331167199</v>
      </c>
      <c r="BN494" s="17">
        <v>0.25550771261351302</v>
      </c>
      <c r="BO494" s="17">
        <v>0.25002136561445099</v>
      </c>
      <c r="BP494" s="17"/>
      <c r="BQ494" s="17">
        <v>0.32924485629496397</v>
      </c>
      <c r="BR494" s="17">
        <v>0.29333937549052802</v>
      </c>
      <c r="BS494" s="17">
        <v>0.19231288920593001</v>
      </c>
      <c r="BT494" s="17">
        <v>0.16957994779928201</v>
      </c>
      <c r="BU494" s="17">
        <v>0.205338580113925</v>
      </c>
      <c r="BV494" s="17">
        <v>0.259029039505974</v>
      </c>
      <c r="BW494" s="17"/>
      <c r="BX494" s="17">
        <v>0.40506718060533298</v>
      </c>
      <c r="BY494" s="17">
        <v>0.34373013439255101</v>
      </c>
      <c r="BZ494" s="17">
        <v>0.180826732591336</v>
      </c>
      <c r="CA494" s="17">
        <v>0.193366755213257</v>
      </c>
      <c r="CB494" s="17">
        <v>0.18930343963281901</v>
      </c>
      <c r="CC494" s="17">
        <v>0.15992528610024201</v>
      </c>
    </row>
    <row r="495" spans="2:81" x14ac:dyDescent="0.35">
      <c r="B495" t="s">
        <v>299</v>
      </c>
      <c r="C495" s="17">
        <v>0.25622460259852797</v>
      </c>
      <c r="D495" s="17">
        <v>0.22133784491338099</v>
      </c>
      <c r="E495" s="17">
        <v>0.29106475640753998</v>
      </c>
      <c r="F495" s="17"/>
      <c r="G495" s="17">
        <v>0.20957835690311999</v>
      </c>
      <c r="H495" s="17">
        <v>0.20973619989519901</v>
      </c>
      <c r="I495" s="17">
        <v>0.239855767392471</v>
      </c>
      <c r="J495" s="17">
        <v>0.268485631691608</v>
      </c>
      <c r="K495" s="17">
        <v>0.28993856314379801</v>
      </c>
      <c r="L495" s="17">
        <v>0.30575495670085701</v>
      </c>
      <c r="M495" s="17"/>
      <c r="N495" s="17">
        <v>0.21114115451205701</v>
      </c>
      <c r="O495" s="17">
        <v>0.28079408903158498</v>
      </c>
      <c r="P495" s="17">
        <v>0.27708660810133301</v>
      </c>
      <c r="Q495" s="17">
        <v>0.25896153068801098</v>
      </c>
      <c r="R495" s="17"/>
      <c r="S495" s="17">
        <v>0.191112461522007</v>
      </c>
      <c r="T495" s="17">
        <v>0.27131776767738103</v>
      </c>
      <c r="U495" s="17">
        <v>0.29541877834001101</v>
      </c>
      <c r="V495" s="17">
        <v>0.249379573362082</v>
      </c>
      <c r="W495" s="17">
        <v>0.29501383952881499</v>
      </c>
      <c r="X495" s="17">
        <v>0.25380449904976099</v>
      </c>
      <c r="Y495" s="17">
        <v>0.24312607708260001</v>
      </c>
      <c r="Z495" s="17">
        <v>0.29012897000971799</v>
      </c>
      <c r="AA495" s="17">
        <v>0.245121992910867</v>
      </c>
      <c r="AB495" s="17">
        <v>0.27013332933783901</v>
      </c>
      <c r="AC495" s="17">
        <v>0.238720233057124</v>
      </c>
      <c r="AD495" s="17">
        <v>0.34530145698147102</v>
      </c>
      <c r="AE495" s="17"/>
      <c r="AF495" s="17">
        <v>0.25321148874391702</v>
      </c>
      <c r="AG495" s="17">
        <v>0.28605659203162098</v>
      </c>
      <c r="AH495" s="17">
        <v>0.22081526382366001</v>
      </c>
      <c r="AI495" s="17">
        <v>0.371508404827539</v>
      </c>
      <c r="AJ495" s="17"/>
      <c r="AK495" s="17">
        <v>0.23009585729335999</v>
      </c>
      <c r="AL495" s="17">
        <v>0.29044773186130801</v>
      </c>
      <c r="AM495" s="17"/>
      <c r="AN495" s="17">
        <v>0.19156052573410201</v>
      </c>
      <c r="AO495" s="17">
        <v>0.27970696468432998</v>
      </c>
      <c r="AP495" s="17">
        <v>0.245293440658616</v>
      </c>
      <c r="AQ495" s="17">
        <v>0.29467831542316902</v>
      </c>
      <c r="AR495" s="17">
        <v>0.28316470222962598</v>
      </c>
      <c r="AS495" s="17">
        <v>0.28918590341322298</v>
      </c>
      <c r="AT495" s="17"/>
      <c r="AU495" s="17">
        <v>0.24065588180558301</v>
      </c>
      <c r="AV495" s="17">
        <v>0.27825873916499899</v>
      </c>
      <c r="AW495" s="17"/>
      <c r="AX495" s="17">
        <v>0.27516801309043898</v>
      </c>
      <c r="AY495" s="17">
        <v>0.25167873366584198</v>
      </c>
      <c r="AZ495" s="17"/>
      <c r="BA495" s="17">
        <v>0.26532174697211502</v>
      </c>
      <c r="BB495" s="17">
        <v>0.20290296580619599</v>
      </c>
      <c r="BC495" s="17"/>
      <c r="BD495" s="17">
        <v>0.240785287883238</v>
      </c>
      <c r="BE495" s="17"/>
      <c r="BF495" s="17">
        <v>0.23136147564064899</v>
      </c>
      <c r="BG495" s="17"/>
      <c r="BH495" s="17">
        <v>0.25796166704326301</v>
      </c>
      <c r="BI495" s="17"/>
      <c r="BJ495" s="17">
        <v>0.226584640327291</v>
      </c>
      <c r="BK495" s="17"/>
      <c r="BL495" s="17">
        <v>0.242271011776204</v>
      </c>
      <c r="BM495" s="17">
        <v>0.16608366907366401</v>
      </c>
      <c r="BN495" s="17">
        <v>0.29929254167230901</v>
      </c>
      <c r="BO495" s="17">
        <v>0.30970234143231901</v>
      </c>
      <c r="BP495" s="17"/>
      <c r="BQ495" s="17">
        <v>0.26190501659236098</v>
      </c>
      <c r="BR495" s="17">
        <v>0.251568891990685</v>
      </c>
      <c r="BS495" s="17">
        <v>0.19189894171549199</v>
      </c>
      <c r="BT495" s="17">
        <v>0.25844117442029901</v>
      </c>
      <c r="BU495" s="17">
        <v>0.23512658237478301</v>
      </c>
      <c r="BV495" s="17">
        <v>0.28381416591201403</v>
      </c>
      <c r="BW495" s="17"/>
      <c r="BX495" s="17">
        <v>0.24962713512426099</v>
      </c>
      <c r="BY495" s="17">
        <v>0.24518295238948901</v>
      </c>
      <c r="BZ495" s="17">
        <v>0.20042396803403201</v>
      </c>
      <c r="CA495" s="17">
        <v>0.26889825615482099</v>
      </c>
      <c r="CB495" s="17">
        <v>0.236072916278981</v>
      </c>
      <c r="CC495" s="17">
        <v>0.34523342801847101</v>
      </c>
    </row>
    <row r="496" spans="2:81" x14ac:dyDescent="0.35">
      <c r="B496" t="s">
        <v>300</v>
      </c>
      <c r="C496" s="17">
        <v>0.241962600607185</v>
      </c>
      <c r="D496" s="17">
        <v>0.22106924218409099</v>
      </c>
      <c r="E496" s="17">
        <v>0.26104272119583299</v>
      </c>
      <c r="F496" s="17"/>
      <c r="G496" s="17">
        <v>0.161188635481571</v>
      </c>
      <c r="H496" s="17">
        <v>0.16594227478996201</v>
      </c>
      <c r="I496" s="17">
        <v>0.25956025026721002</v>
      </c>
      <c r="J496" s="17">
        <v>0.27246195995713401</v>
      </c>
      <c r="K496" s="17">
        <v>0.29134224998781999</v>
      </c>
      <c r="L496" s="17">
        <v>0.28520171119178001</v>
      </c>
      <c r="M496" s="17"/>
      <c r="N496" s="17">
        <v>0.22301232639542601</v>
      </c>
      <c r="O496" s="17">
        <v>0.25080488946915303</v>
      </c>
      <c r="P496" s="17">
        <v>0.24308004882269599</v>
      </c>
      <c r="Q496" s="17">
        <v>0.25520949692066303</v>
      </c>
      <c r="R496" s="17"/>
      <c r="S496" s="17">
        <v>0.14864476284606801</v>
      </c>
      <c r="T496" s="17">
        <v>0.32470055570955603</v>
      </c>
      <c r="U496" s="17">
        <v>0.27808942351646299</v>
      </c>
      <c r="V496" s="17">
        <v>0.204662029863422</v>
      </c>
      <c r="W496" s="17">
        <v>0.21479297948131101</v>
      </c>
      <c r="X496" s="17">
        <v>0.23035484906689199</v>
      </c>
      <c r="Y496" s="17">
        <v>0.28070584942672899</v>
      </c>
      <c r="Z496" s="17">
        <v>0.22014564242806101</v>
      </c>
      <c r="AA496" s="17">
        <v>0.22586450740478001</v>
      </c>
      <c r="AB496" s="17">
        <v>0.26711329400580902</v>
      </c>
      <c r="AC496" s="17">
        <v>0.300472423742636</v>
      </c>
      <c r="AD496" s="17">
        <v>0.24450567298203299</v>
      </c>
      <c r="AE496" s="17"/>
      <c r="AF496" s="17">
        <v>0.242815395519341</v>
      </c>
      <c r="AG496" s="17">
        <v>0.270220774609709</v>
      </c>
      <c r="AH496" s="17">
        <v>0.31338925816881602</v>
      </c>
      <c r="AI496" s="17">
        <v>0.22431361306839201</v>
      </c>
      <c r="AJ496" s="17"/>
      <c r="AK496" s="17">
        <v>0.16454238642521701</v>
      </c>
      <c r="AL496" s="17">
        <v>0.203641312700653</v>
      </c>
      <c r="AM496" s="17"/>
      <c r="AN496" s="17">
        <v>0.15477695612755299</v>
      </c>
      <c r="AO496" s="17">
        <v>0.26281779412551998</v>
      </c>
      <c r="AP496" s="17">
        <v>0.25429902317442798</v>
      </c>
      <c r="AQ496" s="17">
        <v>0.262427355143037</v>
      </c>
      <c r="AR496" s="17">
        <v>0.32309203370093198</v>
      </c>
      <c r="AS496" s="17">
        <v>0.29247250844655898</v>
      </c>
      <c r="AT496" s="17"/>
      <c r="AU496" s="17">
        <v>0.240413165902124</v>
      </c>
      <c r="AV496" s="17">
        <v>0.245671714879798</v>
      </c>
      <c r="AW496" s="17"/>
      <c r="AX496" s="17">
        <v>0.28166048739488903</v>
      </c>
      <c r="AY496" s="17">
        <v>0.23243625949144001</v>
      </c>
      <c r="AZ496" s="17"/>
      <c r="BA496" s="17">
        <v>0.26660837281445898</v>
      </c>
      <c r="BB496" s="17">
        <v>0.11858494581227</v>
      </c>
      <c r="BC496" s="17"/>
      <c r="BD496" s="17">
        <v>0.220542207237302</v>
      </c>
      <c r="BE496" s="17"/>
      <c r="BF496" s="17">
        <v>0.22583030084696801</v>
      </c>
      <c r="BG496" s="17"/>
      <c r="BH496" s="17">
        <v>0.26669733484569702</v>
      </c>
      <c r="BI496" s="17"/>
      <c r="BJ496" s="17">
        <v>0.33049923532137099</v>
      </c>
      <c r="BK496" s="17"/>
      <c r="BL496" s="17">
        <v>0.350368615368014</v>
      </c>
      <c r="BM496" s="17">
        <v>0.11198185732837</v>
      </c>
      <c r="BN496" s="17">
        <v>0.25195956602636299</v>
      </c>
      <c r="BO496" s="17">
        <v>0.29468460514603501</v>
      </c>
      <c r="BP496" s="17"/>
      <c r="BQ496" s="17">
        <v>0.21157917399884099</v>
      </c>
      <c r="BR496" s="17">
        <v>0.248198386946474</v>
      </c>
      <c r="BS496" s="17">
        <v>0.25025631381990399</v>
      </c>
      <c r="BT496" s="17">
        <v>0.25035731009390999</v>
      </c>
      <c r="BU496" s="17">
        <v>0.33017624571991999</v>
      </c>
      <c r="BV496" s="17">
        <v>0.236878037536398</v>
      </c>
      <c r="BW496" s="17"/>
      <c r="BX496" s="17">
        <v>0.131048946955653</v>
      </c>
      <c r="BY496" s="17">
        <v>0.20669208196594499</v>
      </c>
      <c r="BZ496" s="17">
        <v>0.301497104071422</v>
      </c>
      <c r="CA496" s="17">
        <v>0.255850956489169</v>
      </c>
      <c r="CB496" s="17">
        <v>0.38715852010464402</v>
      </c>
      <c r="CC496" s="17">
        <v>0.24665502177681101</v>
      </c>
    </row>
    <row r="497" spans="2:81" x14ac:dyDescent="0.35">
      <c r="B497" t="s">
        <v>301</v>
      </c>
      <c r="C497" s="17">
        <v>0.12334993377522301</v>
      </c>
      <c r="D497" s="17">
        <v>0.12888067253563401</v>
      </c>
      <c r="E497" s="17">
        <v>0.11764380155706899</v>
      </c>
      <c r="F497" s="17"/>
      <c r="G497" s="17">
        <v>5.1807076689096399E-2</v>
      </c>
      <c r="H497" s="17">
        <v>8.8269693911038602E-2</v>
      </c>
      <c r="I497" s="17">
        <v>0.105607715684796</v>
      </c>
      <c r="J497" s="17">
        <v>0.152198075549654</v>
      </c>
      <c r="K497" s="17">
        <v>0.173531195078786</v>
      </c>
      <c r="L497" s="17">
        <v>0.156727288832545</v>
      </c>
      <c r="M497" s="17"/>
      <c r="N497" s="17">
        <v>7.7890386949240997E-2</v>
      </c>
      <c r="O497" s="17">
        <v>0.125988332506489</v>
      </c>
      <c r="P497" s="17">
        <v>0.146973409468413</v>
      </c>
      <c r="Q497" s="17">
        <v>0.14790642265027901</v>
      </c>
      <c r="R497" s="17"/>
      <c r="S497" s="17">
        <v>7.4348757421971001E-2</v>
      </c>
      <c r="T497" s="17">
        <v>0.130276052116689</v>
      </c>
      <c r="U497" s="17">
        <v>0.102175213844069</v>
      </c>
      <c r="V497" s="17">
        <v>0.16409981798724399</v>
      </c>
      <c r="W497" s="17">
        <v>0.124055482116466</v>
      </c>
      <c r="X497" s="17">
        <v>0.13327999011941799</v>
      </c>
      <c r="Y497" s="17">
        <v>0.134481939766353</v>
      </c>
      <c r="Z497" s="17">
        <v>0.106793138362469</v>
      </c>
      <c r="AA497" s="17">
        <v>0.1158102356601</v>
      </c>
      <c r="AB497" s="17">
        <v>0.14623579239279799</v>
      </c>
      <c r="AC497" s="17">
        <v>0.15359093426034101</v>
      </c>
      <c r="AD497" s="17">
        <v>0.125750306343833</v>
      </c>
      <c r="AE497" s="17"/>
      <c r="AF497" s="17">
        <v>0.12591250191207101</v>
      </c>
      <c r="AG497" s="17">
        <v>0.14003466724161201</v>
      </c>
      <c r="AH497" s="17">
        <v>0.16041067839541701</v>
      </c>
      <c r="AI497" s="17">
        <v>0.11698180554320101</v>
      </c>
      <c r="AJ497" s="17"/>
      <c r="AK497" s="17">
        <v>5.75065565182259E-2</v>
      </c>
      <c r="AL497" s="17">
        <v>0.107743851790415</v>
      </c>
      <c r="AM497" s="17"/>
      <c r="AN497" s="17">
        <v>8.0484283862894995E-2</v>
      </c>
      <c r="AO497" s="17">
        <v>0.116627090084427</v>
      </c>
      <c r="AP497" s="17">
        <v>0.13619784461027601</v>
      </c>
      <c r="AQ497" s="17">
        <v>0.16581238878988999</v>
      </c>
      <c r="AR497" s="17">
        <v>0.146968735290673</v>
      </c>
      <c r="AS497" s="17">
        <v>0.13938789285148701</v>
      </c>
      <c r="AT497" s="17"/>
      <c r="AU497" s="17">
        <v>0.13017513651403101</v>
      </c>
      <c r="AV497" s="17">
        <v>0.114425634936574</v>
      </c>
      <c r="AW497" s="17"/>
      <c r="AX497" s="17">
        <v>0.19334397884864199</v>
      </c>
      <c r="AY497" s="17">
        <v>0.106553393621687</v>
      </c>
      <c r="AZ497" s="17"/>
      <c r="BA497" s="17">
        <v>0.13567616422723799</v>
      </c>
      <c r="BB497" s="17">
        <v>5.7557494123756103E-2</v>
      </c>
      <c r="BC497" s="17"/>
      <c r="BD497" s="17">
        <v>0.109254004481636</v>
      </c>
      <c r="BE497" s="17"/>
      <c r="BF497" s="17">
        <v>0.127384341507152</v>
      </c>
      <c r="BG497" s="17"/>
      <c r="BH497" s="17">
        <v>0.14997356191893901</v>
      </c>
      <c r="BI497" s="17"/>
      <c r="BJ497" s="17">
        <v>0.127723019381006</v>
      </c>
      <c r="BK497" s="17"/>
      <c r="BL497" s="17">
        <v>0.30598646947661801</v>
      </c>
      <c r="BM497" s="17">
        <v>4.2154874248580998E-2</v>
      </c>
      <c r="BN497" s="17">
        <v>0.12431057918687199</v>
      </c>
      <c r="BO497" s="17">
        <v>9.0823262643725006E-2</v>
      </c>
      <c r="BP497" s="17"/>
      <c r="BQ497" s="17">
        <v>5.6338735545942702E-2</v>
      </c>
      <c r="BR497" s="17">
        <v>0.107091513664582</v>
      </c>
      <c r="BS497" s="17">
        <v>0.31241176080553801</v>
      </c>
      <c r="BT497" s="17">
        <v>8.3280962325542704E-2</v>
      </c>
      <c r="BU497" s="17">
        <v>0.17098304647262999</v>
      </c>
      <c r="BV497" s="17">
        <v>0.145016192488993</v>
      </c>
      <c r="BW497" s="17"/>
      <c r="BX497" s="17">
        <v>2.7419130718308399E-2</v>
      </c>
      <c r="BY497" s="17">
        <v>7.3324812826102398E-2</v>
      </c>
      <c r="BZ497" s="17">
        <v>0.26384596675234501</v>
      </c>
      <c r="CA497" s="17">
        <v>8.13632063892816E-2</v>
      </c>
      <c r="CB497" s="17">
        <v>0.13518525472516901</v>
      </c>
      <c r="CC497" s="17">
        <v>0.19186450592229101</v>
      </c>
    </row>
    <row r="498" spans="2:81" x14ac:dyDescent="0.35">
      <c r="B498" t="s">
        <v>171</v>
      </c>
      <c r="C498" s="17">
        <v>1.8398508210464199E-2</v>
      </c>
      <c r="D498" s="17">
        <v>1.2226961237309399E-2</v>
      </c>
      <c r="E498" s="17">
        <v>2.4514149747415798E-2</v>
      </c>
      <c r="F498" s="17"/>
      <c r="G498" s="17">
        <v>2.3727531137896898E-2</v>
      </c>
      <c r="H498" s="17">
        <v>1.9803076952943401E-2</v>
      </c>
      <c r="I498" s="17">
        <v>1.3935558663777801E-2</v>
      </c>
      <c r="J498" s="17">
        <v>2.3966833533421598E-2</v>
      </c>
      <c r="K498" s="17">
        <v>1.9954458327864799E-2</v>
      </c>
      <c r="L498" s="17">
        <v>1.17908996393115E-2</v>
      </c>
      <c r="M498" s="17"/>
      <c r="N498" s="17">
        <v>2.0512124118728201E-2</v>
      </c>
      <c r="O498" s="17">
        <v>2.0279017891967399E-2</v>
      </c>
      <c r="P498" s="17">
        <v>1.2590886075025801E-2</v>
      </c>
      <c r="Q498" s="17">
        <v>1.9570511837698899E-2</v>
      </c>
      <c r="R498" s="17"/>
      <c r="S498" s="17">
        <v>1.38795429144748E-2</v>
      </c>
      <c r="T498" s="17">
        <v>1.8401109194619299E-2</v>
      </c>
      <c r="U498" s="17">
        <v>1.41076708448605E-2</v>
      </c>
      <c r="V498" s="17">
        <v>1.2507883246015801E-2</v>
      </c>
      <c r="W498" s="17">
        <v>1.0788082220291199E-2</v>
      </c>
      <c r="X498" s="17">
        <v>3.6326385067324898E-2</v>
      </c>
      <c r="Y498" s="17">
        <v>1.46863886746886E-2</v>
      </c>
      <c r="Z498" s="17">
        <v>1.2578139254579601E-2</v>
      </c>
      <c r="AA498" s="17">
        <v>2.88869911778496E-2</v>
      </c>
      <c r="AB498" s="17">
        <v>1.2767090577026701E-2</v>
      </c>
      <c r="AC498" s="17">
        <v>3.0457960372597698E-2</v>
      </c>
      <c r="AD498" s="17">
        <v>8.5584594083728607E-3</v>
      </c>
      <c r="AE498" s="17"/>
      <c r="AF498" s="17">
        <v>1.6902698761055001E-2</v>
      </c>
      <c r="AG498" s="17">
        <v>1.4541329820886999E-2</v>
      </c>
      <c r="AH498" s="17">
        <v>3.9074906162148301E-2</v>
      </c>
      <c r="AI498" s="17">
        <v>8.6585584707780799E-3</v>
      </c>
      <c r="AJ498" s="17"/>
      <c r="AK498" s="17">
        <v>2.95441806964678E-2</v>
      </c>
      <c r="AL498" s="17">
        <v>2.4643894803624E-2</v>
      </c>
      <c r="AM498" s="17"/>
      <c r="AN498" s="17">
        <v>1.3620049164006101E-2</v>
      </c>
      <c r="AO498" s="17">
        <v>1.90118241897957E-2</v>
      </c>
      <c r="AP498" s="17">
        <v>1.7945746578965499E-2</v>
      </c>
      <c r="AQ498" s="17">
        <v>2.4774025896636701E-2</v>
      </c>
      <c r="AR498" s="17">
        <v>1.26609313004513E-2</v>
      </c>
      <c r="AS498" s="17">
        <v>3.0225618698747299E-2</v>
      </c>
      <c r="AT498" s="17"/>
      <c r="AU498" s="17">
        <v>1.2233023347445001E-2</v>
      </c>
      <c r="AV498" s="17">
        <v>2.4874425971822899E-2</v>
      </c>
      <c r="AW498" s="17"/>
      <c r="AX498" s="17">
        <v>2.2525278237416901E-2</v>
      </c>
      <c r="AY498" s="17">
        <v>1.7408203129661799E-2</v>
      </c>
      <c r="AZ498" s="17"/>
      <c r="BA498" s="17">
        <v>1.6925133028599201E-2</v>
      </c>
      <c r="BB498" s="17">
        <v>2.3331353393421302E-2</v>
      </c>
      <c r="BC498" s="17"/>
      <c r="BD498" s="17">
        <v>2.0190963853267699E-2</v>
      </c>
      <c r="BE498" s="17"/>
      <c r="BF498" s="17">
        <v>1.47608131689659E-2</v>
      </c>
      <c r="BG498" s="17"/>
      <c r="BH498" s="17">
        <v>1.01145979334612E-2</v>
      </c>
      <c r="BI498" s="17"/>
      <c r="BJ498" s="17">
        <v>4.3691618762090503E-2</v>
      </c>
      <c r="BK498" s="17"/>
      <c r="BL498" s="17">
        <v>2.99027846773691E-2</v>
      </c>
      <c r="BM498" s="17">
        <v>5.2917565029945201E-3</v>
      </c>
      <c r="BN498" s="17">
        <v>1.73610986324295E-2</v>
      </c>
      <c r="BO498" s="17">
        <v>2.5522209173068602E-2</v>
      </c>
      <c r="BP498" s="17"/>
      <c r="BQ498" s="17">
        <v>2.0085316650628099E-2</v>
      </c>
      <c r="BR498" s="17">
        <v>7.3983750049593502E-3</v>
      </c>
      <c r="BS498" s="17">
        <v>1.63538897811655E-2</v>
      </c>
      <c r="BT498" s="17">
        <v>1.6051643361366E-2</v>
      </c>
      <c r="BU498" s="17">
        <v>1.43566310434168E-2</v>
      </c>
      <c r="BV498" s="17">
        <v>2.5844611089251401E-2</v>
      </c>
      <c r="BW498" s="17"/>
      <c r="BX498" s="17">
        <v>1.83867636471691E-2</v>
      </c>
      <c r="BY498" s="17">
        <v>1.3680788999002699E-2</v>
      </c>
      <c r="BZ498" s="17">
        <v>1.2845766725170101E-2</v>
      </c>
      <c r="CA498" s="17">
        <v>9.5567447542493703E-3</v>
      </c>
      <c r="CB498" s="17">
        <v>1.11011431565941E-2</v>
      </c>
      <c r="CC498" s="17">
        <v>3.6017090958537598E-2</v>
      </c>
    </row>
    <row r="499" spans="2:81" x14ac:dyDescent="0.35">
      <c r="B499" t="s">
        <v>302</v>
      </c>
      <c r="C499" s="17">
        <v>0.3600643548086</v>
      </c>
      <c r="D499" s="17">
        <v>0.41648527912958599</v>
      </c>
      <c r="E499" s="17">
        <v>0.30573457109214203</v>
      </c>
      <c r="F499" s="17"/>
      <c r="G499" s="17">
        <v>0.55369839978831603</v>
      </c>
      <c r="H499" s="17">
        <v>0.51624875445085805</v>
      </c>
      <c r="I499" s="17">
        <v>0.381040707991745</v>
      </c>
      <c r="J499" s="17">
        <v>0.28288749926818202</v>
      </c>
      <c r="K499" s="17">
        <v>0.225233533461731</v>
      </c>
      <c r="L499" s="17">
        <v>0.24052514363550601</v>
      </c>
      <c r="M499" s="17"/>
      <c r="N499" s="17">
        <v>0.467444008024548</v>
      </c>
      <c r="O499" s="17">
        <v>0.32213367110080499</v>
      </c>
      <c r="P499" s="17">
        <v>0.32026904753253199</v>
      </c>
      <c r="Q499" s="17">
        <v>0.31835203790334898</v>
      </c>
      <c r="R499" s="17"/>
      <c r="S499" s="17">
        <v>0.57201447529548</v>
      </c>
      <c r="T499" s="17">
        <v>0.25530451530175502</v>
      </c>
      <c r="U499" s="17">
        <v>0.310208913454597</v>
      </c>
      <c r="V499" s="17">
        <v>0.36935069554123601</v>
      </c>
      <c r="W499" s="17">
        <v>0.35534961665311598</v>
      </c>
      <c r="X499" s="17">
        <v>0.346234276696604</v>
      </c>
      <c r="Y499" s="17">
        <v>0.32699974504962998</v>
      </c>
      <c r="Z499" s="17">
        <v>0.37035410994517298</v>
      </c>
      <c r="AA499" s="17">
        <v>0.38431627284640302</v>
      </c>
      <c r="AB499" s="17">
        <v>0.30375049368652801</v>
      </c>
      <c r="AC499" s="17">
        <v>0.27675844856730097</v>
      </c>
      <c r="AD499" s="17">
        <v>0.275884104284291</v>
      </c>
      <c r="AE499" s="17"/>
      <c r="AF499" s="17">
        <v>0.361157915063617</v>
      </c>
      <c r="AG499" s="17">
        <v>0.28914663629617199</v>
      </c>
      <c r="AH499" s="17">
        <v>0.26630989344995898</v>
      </c>
      <c r="AI499" s="17">
        <v>0.27853761809008998</v>
      </c>
      <c r="AJ499" s="17"/>
      <c r="AK499" s="17">
        <v>0.51831101906672905</v>
      </c>
      <c r="AL499" s="17">
        <v>0.37352320884399998</v>
      </c>
      <c r="AM499" s="17"/>
      <c r="AN499" s="17">
        <v>0.55955818511144395</v>
      </c>
      <c r="AO499" s="17">
        <v>0.32183632691592801</v>
      </c>
      <c r="AP499" s="17">
        <v>0.34626394497771501</v>
      </c>
      <c r="AQ499" s="17">
        <v>0.25230791474726699</v>
      </c>
      <c r="AR499" s="17">
        <v>0.234113597478317</v>
      </c>
      <c r="AS499" s="17">
        <v>0.248728076589984</v>
      </c>
      <c r="AT499" s="17"/>
      <c r="AU499" s="17">
        <v>0.37652279243081799</v>
      </c>
      <c r="AV499" s="17">
        <v>0.33676948504680598</v>
      </c>
      <c r="AW499" s="17"/>
      <c r="AX499" s="17">
        <v>0.22730224242861299</v>
      </c>
      <c r="AY499" s="17">
        <v>0.391923410091369</v>
      </c>
      <c r="AZ499" s="17"/>
      <c r="BA499" s="17">
        <v>0.31546858295759</v>
      </c>
      <c r="BB499" s="17">
        <v>0.59762324086435703</v>
      </c>
      <c r="BC499" s="17"/>
      <c r="BD499" s="17">
        <v>0.40922753654455601</v>
      </c>
      <c r="BE499" s="17"/>
      <c r="BF499" s="17">
        <v>0.40066306883626501</v>
      </c>
      <c r="BG499" s="17"/>
      <c r="BH499" s="17">
        <v>0.31525283825864098</v>
      </c>
      <c r="BI499" s="17"/>
      <c r="BJ499" s="17">
        <v>0.27150148620823999</v>
      </c>
      <c r="BK499" s="17"/>
      <c r="BL499" s="17">
        <v>7.14711187017949E-2</v>
      </c>
      <c r="BM499" s="17">
        <v>0.67448784284638996</v>
      </c>
      <c r="BN499" s="17">
        <v>0.30707621448202699</v>
      </c>
      <c r="BO499" s="17">
        <v>0.27926758160485199</v>
      </c>
      <c r="BP499" s="17"/>
      <c r="BQ499" s="17">
        <v>0.45009175721222699</v>
      </c>
      <c r="BR499" s="17">
        <v>0.38574283239330098</v>
      </c>
      <c r="BS499" s="17">
        <v>0.22907909387790101</v>
      </c>
      <c r="BT499" s="17">
        <v>0.391868909798883</v>
      </c>
      <c r="BU499" s="17">
        <v>0.24935749438925001</v>
      </c>
      <c r="BV499" s="17">
        <v>0.30844699297334399</v>
      </c>
      <c r="BW499" s="17"/>
      <c r="BX499" s="17">
        <v>0.57351802355460901</v>
      </c>
      <c r="BY499" s="17">
        <v>0.461119363819462</v>
      </c>
      <c r="BZ499" s="17">
        <v>0.221387194417031</v>
      </c>
      <c r="CA499" s="17">
        <v>0.38433083621247899</v>
      </c>
      <c r="CB499" s="17">
        <v>0.230482165734612</v>
      </c>
      <c r="CC499" s="17">
        <v>0.180229953323889</v>
      </c>
    </row>
    <row r="500" spans="2:81" x14ac:dyDescent="0.35">
      <c r="B500" t="s">
        <v>303</v>
      </c>
      <c r="C500" s="17">
        <v>0.36531253438240702</v>
      </c>
      <c r="D500" s="17">
        <v>0.34994991471972398</v>
      </c>
      <c r="E500" s="17">
        <v>0.37868652275290199</v>
      </c>
      <c r="F500" s="17"/>
      <c r="G500" s="17">
        <v>0.21299571217066701</v>
      </c>
      <c r="H500" s="17">
        <v>0.25421196870099999</v>
      </c>
      <c r="I500" s="17">
        <v>0.36516796595200601</v>
      </c>
      <c r="J500" s="17">
        <v>0.42466003550678799</v>
      </c>
      <c r="K500" s="17">
        <v>0.46487344506660599</v>
      </c>
      <c r="L500" s="17">
        <v>0.441929000024325</v>
      </c>
      <c r="M500" s="17"/>
      <c r="N500" s="17">
        <v>0.30090271334466701</v>
      </c>
      <c r="O500" s="17">
        <v>0.37679322197564202</v>
      </c>
      <c r="P500" s="17">
        <v>0.39005345829110799</v>
      </c>
      <c r="Q500" s="17">
        <v>0.40311591957094201</v>
      </c>
      <c r="R500" s="17"/>
      <c r="S500" s="17">
        <v>0.22299352026803901</v>
      </c>
      <c r="T500" s="17">
        <v>0.45497660782624499</v>
      </c>
      <c r="U500" s="17">
        <v>0.38026463736053201</v>
      </c>
      <c r="V500" s="17">
        <v>0.36876184785066601</v>
      </c>
      <c r="W500" s="17">
        <v>0.33884846159777798</v>
      </c>
      <c r="X500" s="17">
        <v>0.36363483918631101</v>
      </c>
      <c r="Y500" s="17">
        <v>0.41518778919308102</v>
      </c>
      <c r="Z500" s="17">
        <v>0.32693878079053001</v>
      </c>
      <c r="AA500" s="17">
        <v>0.34167474306487999</v>
      </c>
      <c r="AB500" s="17">
        <v>0.41334908639860701</v>
      </c>
      <c r="AC500" s="17">
        <v>0.45406335800297798</v>
      </c>
      <c r="AD500" s="17">
        <v>0.37025597932586601</v>
      </c>
      <c r="AE500" s="17"/>
      <c r="AF500" s="17">
        <v>0.36872789743141199</v>
      </c>
      <c r="AG500" s="17">
        <v>0.41025544185132101</v>
      </c>
      <c r="AH500" s="17">
        <v>0.47379993656423303</v>
      </c>
      <c r="AI500" s="17">
        <v>0.34129541861159302</v>
      </c>
      <c r="AJ500" s="17"/>
      <c r="AK500" s="17">
        <v>0.22204894294344299</v>
      </c>
      <c r="AL500" s="17">
        <v>0.31138516449106801</v>
      </c>
      <c r="AM500" s="17"/>
      <c r="AN500" s="17">
        <v>0.23526123999044801</v>
      </c>
      <c r="AO500" s="17">
        <v>0.37944488420994699</v>
      </c>
      <c r="AP500" s="17">
        <v>0.39049686778470299</v>
      </c>
      <c r="AQ500" s="17">
        <v>0.42823974393292702</v>
      </c>
      <c r="AR500" s="17">
        <v>0.47006076899160498</v>
      </c>
      <c r="AS500" s="17">
        <v>0.43186040129804498</v>
      </c>
      <c r="AT500" s="17"/>
      <c r="AU500" s="17">
        <v>0.37058830241615498</v>
      </c>
      <c r="AV500" s="17">
        <v>0.36009734981637198</v>
      </c>
      <c r="AW500" s="17"/>
      <c r="AX500" s="17">
        <v>0.47500446624353099</v>
      </c>
      <c r="AY500" s="17">
        <v>0.33898965311312701</v>
      </c>
      <c r="AZ500" s="17"/>
      <c r="BA500" s="17">
        <v>0.40228453704169598</v>
      </c>
      <c r="BB500" s="17">
        <v>0.17614243993602699</v>
      </c>
      <c r="BC500" s="17"/>
      <c r="BD500" s="17">
        <v>0.32979621171893803</v>
      </c>
      <c r="BE500" s="17"/>
      <c r="BF500" s="17">
        <v>0.35321464235411998</v>
      </c>
      <c r="BG500" s="17"/>
      <c r="BH500" s="17">
        <v>0.41667089676463598</v>
      </c>
      <c r="BI500" s="17"/>
      <c r="BJ500" s="17">
        <v>0.45822225470237798</v>
      </c>
      <c r="BK500" s="17"/>
      <c r="BL500" s="17">
        <v>0.65635508484463201</v>
      </c>
      <c r="BM500" s="17">
        <v>0.15413673157695101</v>
      </c>
      <c r="BN500" s="17">
        <v>0.37627014521323499</v>
      </c>
      <c r="BO500" s="17">
        <v>0.38550786778975998</v>
      </c>
      <c r="BP500" s="17"/>
      <c r="BQ500" s="17">
        <v>0.26791790954478401</v>
      </c>
      <c r="BR500" s="17">
        <v>0.35528990061105498</v>
      </c>
      <c r="BS500" s="17">
        <v>0.56266807462544199</v>
      </c>
      <c r="BT500" s="17">
        <v>0.33363827241945299</v>
      </c>
      <c r="BU500" s="17">
        <v>0.50115929219254995</v>
      </c>
      <c r="BV500" s="17">
        <v>0.38189423002539002</v>
      </c>
      <c r="BW500" s="17"/>
      <c r="BX500" s="17">
        <v>0.15846807767396201</v>
      </c>
      <c r="BY500" s="17">
        <v>0.280016894792047</v>
      </c>
      <c r="BZ500" s="17">
        <v>0.565343070823767</v>
      </c>
      <c r="CA500" s="17">
        <v>0.33721416287845102</v>
      </c>
      <c r="CB500" s="17">
        <v>0.52234377482981398</v>
      </c>
      <c r="CC500" s="17">
        <v>0.43851952769910202</v>
      </c>
    </row>
    <row r="501" spans="2:81" x14ac:dyDescent="0.35">
      <c r="B501" t="s">
        <v>288</v>
      </c>
      <c r="C501" s="17">
        <v>-5.2481795738069104E-3</v>
      </c>
      <c r="D501" s="17">
        <v>6.65353644098617E-2</v>
      </c>
      <c r="E501" s="17">
        <v>-7.2951951660759698E-2</v>
      </c>
      <c r="F501" s="17"/>
      <c r="G501" s="17">
        <v>0.34070268761764899</v>
      </c>
      <c r="H501" s="17">
        <v>0.262036785749858</v>
      </c>
      <c r="I501" s="17">
        <v>1.5872742039738499E-2</v>
      </c>
      <c r="J501" s="17">
        <v>-0.141772536238606</v>
      </c>
      <c r="K501" s="17">
        <v>-0.23963991160487599</v>
      </c>
      <c r="L501" s="17">
        <v>-0.201403856388819</v>
      </c>
      <c r="M501" s="17"/>
      <c r="N501" s="17">
        <v>0.16654129467988099</v>
      </c>
      <c r="O501" s="17">
        <v>-5.46595508748371E-2</v>
      </c>
      <c r="P501" s="17">
        <v>-6.9784410758575999E-2</v>
      </c>
      <c r="Q501" s="17">
        <v>-8.4763881667593299E-2</v>
      </c>
      <c r="R501" s="17"/>
      <c r="S501" s="17">
        <v>0.34902095502744102</v>
      </c>
      <c r="T501" s="17">
        <v>-0.19967209252449</v>
      </c>
      <c r="U501" s="17">
        <v>-7.0055723905934605E-2</v>
      </c>
      <c r="V501" s="17">
        <v>5.8884769056949404E-4</v>
      </c>
      <c r="W501" s="17">
        <v>1.6501155055338401E-2</v>
      </c>
      <c r="X501" s="17">
        <v>-1.7400562489706999E-2</v>
      </c>
      <c r="Y501" s="17">
        <v>-8.8188044143450994E-2</v>
      </c>
      <c r="Z501" s="17">
        <v>4.3415329154642801E-2</v>
      </c>
      <c r="AA501" s="17">
        <v>4.2641529781523101E-2</v>
      </c>
      <c r="AB501" s="17">
        <v>-0.109598592712079</v>
      </c>
      <c r="AC501" s="17">
        <v>-0.17730490943567701</v>
      </c>
      <c r="AD501" s="17">
        <v>-9.4371875041575098E-2</v>
      </c>
      <c r="AE501" s="17"/>
      <c r="AF501" s="17">
        <v>-7.5699823677953196E-3</v>
      </c>
      <c r="AG501" s="17">
        <v>-0.121108805555149</v>
      </c>
      <c r="AH501" s="17">
        <v>-0.20749004311427399</v>
      </c>
      <c r="AI501" s="17">
        <v>-6.2757800521503496E-2</v>
      </c>
      <c r="AJ501" s="17"/>
      <c r="AK501" s="17">
        <v>0.29626207612328598</v>
      </c>
      <c r="AL501" s="17">
        <v>6.2138044352931701E-2</v>
      </c>
      <c r="AM501" s="17"/>
      <c r="AN501" s="17">
        <v>0.32429694512099499</v>
      </c>
      <c r="AO501" s="17">
        <v>-5.7608557294018897E-2</v>
      </c>
      <c r="AP501" s="17">
        <v>-4.4232922806987998E-2</v>
      </c>
      <c r="AQ501" s="17">
        <v>-0.17593182918566</v>
      </c>
      <c r="AR501" s="17">
        <v>-0.23594717151328801</v>
      </c>
      <c r="AS501" s="17">
        <v>-0.18313232470806101</v>
      </c>
      <c r="AT501" s="17"/>
      <c r="AU501" s="17">
        <v>5.9344900146631697E-3</v>
      </c>
      <c r="AV501" s="17">
        <v>-2.3327864769566602E-2</v>
      </c>
      <c r="AW501" s="17"/>
      <c r="AX501" s="17">
        <v>-0.24770222381491799</v>
      </c>
      <c r="AY501" s="17">
        <v>5.2933756978242E-2</v>
      </c>
      <c r="AZ501" s="17"/>
      <c r="BA501" s="17">
        <v>-8.6815954084107E-2</v>
      </c>
      <c r="BB501" s="17">
        <v>0.42148080092833001</v>
      </c>
      <c r="BC501" s="17"/>
      <c r="BD501" s="17">
        <v>7.9431324825618294E-2</v>
      </c>
      <c r="BE501" s="17"/>
      <c r="BF501" s="17">
        <v>4.7448426482144999E-2</v>
      </c>
      <c r="BG501" s="17"/>
      <c r="BH501" s="17">
        <v>-0.101418058505995</v>
      </c>
      <c r="BI501" s="17"/>
      <c r="BJ501" s="17">
        <v>-0.18672076849413699</v>
      </c>
      <c r="BK501" s="17"/>
      <c r="BL501" s="17">
        <v>-0.584883966142838</v>
      </c>
      <c r="BM501" s="17">
        <v>0.520351111269439</v>
      </c>
      <c r="BN501" s="17">
        <v>-6.9193930731208095E-2</v>
      </c>
      <c r="BO501" s="17">
        <v>-0.10624028618490799</v>
      </c>
      <c r="BP501" s="17"/>
      <c r="BQ501" s="17">
        <v>0.18217384766744399</v>
      </c>
      <c r="BR501" s="17">
        <v>3.0452931782245601E-2</v>
      </c>
      <c r="BS501" s="17">
        <v>-0.33358898074754201</v>
      </c>
      <c r="BT501" s="17">
        <v>5.8230637379430003E-2</v>
      </c>
      <c r="BU501" s="17">
        <v>-0.25180179780329998</v>
      </c>
      <c r="BV501" s="17">
        <v>-7.3447237052046005E-2</v>
      </c>
      <c r="BW501" s="17"/>
      <c r="BX501" s="17">
        <v>0.41504994588064698</v>
      </c>
      <c r="BY501" s="17">
        <v>0.181102469027415</v>
      </c>
      <c r="BZ501" s="17">
        <v>-0.34395587640673497</v>
      </c>
      <c r="CA501" s="17">
        <v>4.71166733340289E-2</v>
      </c>
      <c r="CB501" s="17">
        <v>-0.29186160909520198</v>
      </c>
      <c r="CC501" s="17">
        <v>-0.25828957437521299</v>
      </c>
    </row>
    <row r="502" spans="2:81" x14ac:dyDescent="0.35">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row>
    <row r="503" spans="2:81" x14ac:dyDescent="0.35">
      <c r="B503" s="6" t="s">
        <v>305</v>
      </c>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row>
    <row r="504" spans="2:81" x14ac:dyDescent="0.35">
      <c r="B504" s="24"/>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row>
    <row r="505" spans="2:81" x14ac:dyDescent="0.35">
      <c r="B505" t="s">
        <v>297</v>
      </c>
      <c r="C505" s="17">
        <v>9.1316295233537001E-2</v>
      </c>
      <c r="D505" s="17">
        <v>0.119419496091905</v>
      </c>
      <c r="E505" s="17">
        <v>6.4334755801818799E-2</v>
      </c>
      <c r="F505" s="17"/>
      <c r="G505" s="17">
        <v>0.22155434768025301</v>
      </c>
      <c r="H505" s="17">
        <v>0.16290159514560801</v>
      </c>
      <c r="I505" s="17">
        <v>9.9333665995741005E-2</v>
      </c>
      <c r="J505" s="17">
        <v>4.3685900098891103E-2</v>
      </c>
      <c r="K505" s="17">
        <v>1.8001261278762799E-2</v>
      </c>
      <c r="L505" s="17">
        <v>2.7974215075205401E-2</v>
      </c>
      <c r="M505" s="17"/>
      <c r="N505" s="17">
        <v>0.16031128633157901</v>
      </c>
      <c r="O505" s="17">
        <v>4.8687996298346602E-2</v>
      </c>
      <c r="P505" s="17">
        <v>6.4850478921655602E-2</v>
      </c>
      <c r="Q505" s="17">
        <v>8.59597529601622E-2</v>
      </c>
      <c r="R505" s="17"/>
      <c r="S505" s="17">
        <v>0.25276842189107401</v>
      </c>
      <c r="T505" s="17">
        <v>3.8420620397696399E-2</v>
      </c>
      <c r="U505" s="17">
        <v>5.7646914400522199E-2</v>
      </c>
      <c r="V505" s="17">
        <v>4.9293481565415097E-2</v>
      </c>
      <c r="W505" s="17">
        <v>4.5632366780264902E-2</v>
      </c>
      <c r="X505" s="17">
        <v>8.1972987845697301E-2</v>
      </c>
      <c r="Y505" s="17">
        <v>6.8753022892047599E-2</v>
      </c>
      <c r="Z505" s="17">
        <v>8.0885656047737106E-2</v>
      </c>
      <c r="AA505" s="17">
        <v>0.103173855765573</v>
      </c>
      <c r="AB505" s="17">
        <v>6.2921427086563203E-2</v>
      </c>
      <c r="AC505" s="17">
        <v>7.2211947961766998E-2</v>
      </c>
      <c r="AD505" s="17">
        <v>6.5254337694835296E-2</v>
      </c>
      <c r="AE505" s="17"/>
      <c r="AF505" s="17">
        <v>9.8405550352119106E-2</v>
      </c>
      <c r="AG505" s="17">
        <v>4.5746342316408797E-2</v>
      </c>
      <c r="AH505" s="17">
        <v>6.45006608259234E-2</v>
      </c>
      <c r="AI505" s="17">
        <v>8.4946806960493407E-2</v>
      </c>
      <c r="AJ505" s="17"/>
      <c r="AK505" s="17">
        <v>8.6486196502985793E-2</v>
      </c>
      <c r="AL505" s="17">
        <v>7.1081562777967705E-2</v>
      </c>
      <c r="AM505" s="17"/>
      <c r="AN505" s="17">
        <v>0.21586778975078599</v>
      </c>
      <c r="AO505" s="17">
        <v>6.3024541141832299E-2</v>
      </c>
      <c r="AP505" s="17">
        <v>6.0953815912601197E-2</v>
      </c>
      <c r="AQ505" s="17">
        <v>2.2009240041422601E-2</v>
      </c>
      <c r="AR505" s="17">
        <v>3.1704158147032001E-2</v>
      </c>
      <c r="AS505" s="17">
        <v>6.9890084833395094E-2</v>
      </c>
      <c r="AT505" s="17"/>
      <c r="AU505" s="17">
        <v>9.5582373533925402E-2</v>
      </c>
      <c r="AV505" s="17">
        <v>8.6233320723644494E-2</v>
      </c>
      <c r="AW505" s="17"/>
      <c r="AX505" s="17">
        <v>4.3675091844400098E-2</v>
      </c>
      <c r="AY505" s="17">
        <v>0.102748801882482</v>
      </c>
      <c r="AZ505" s="17"/>
      <c r="BA505" s="17">
        <v>7.7122006876043606E-2</v>
      </c>
      <c r="BB505" s="17">
        <v>0.16690837708050901</v>
      </c>
      <c r="BC505" s="17"/>
      <c r="BD505" s="17">
        <v>0.12305556259667</v>
      </c>
      <c r="BE505" s="17"/>
      <c r="BF505" s="17">
        <v>0.13054449841031401</v>
      </c>
      <c r="BG505" s="17"/>
      <c r="BH505" s="17">
        <v>5.6750460694209498E-2</v>
      </c>
      <c r="BI505" s="17"/>
      <c r="BJ505" s="17">
        <v>6.3380941765620494E-2</v>
      </c>
      <c r="BK505" s="17"/>
      <c r="BL505" s="17">
        <v>1.5949621128421201E-3</v>
      </c>
      <c r="BM505" s="17">
        <v>0.24741448964634299</v>
      </c>
      <c r="BN505" s="17">
        <v>4.74828388479775E-2</v>
      </c>
      <c r="BO505" s="17">
        <v>3.6619287692621801E-2</v>
      </c>
      <c r="BP505" s="17"/>
      <c r="BQ505" s="17">
        <v>0.11031400713662901</v>
      </c>
      <c r="BR505" s="17">
        <v>9.0400298053907605E-2</v>
      </c>
      <c r="BS505" s="17">
        <v>4.23418483448572E-2</v>
      </c>
      <c r="BT505" s="17">
        <v>0.204185932679982</v>
      </c>
      <c r="BU505" s="17">
        <v>5.8795054778140697E-2</v>
      </c>
      <c r="BV505" s="17">
        <v>5.1903334739099298E-2</v>
      </c>
      <c r="BW505" s="17"/>
      <c r="BX505" s="17">
        <v>0.16123474311170799</v>
      </c>
      <c r="BY505" s="17">
        <v>0.102310040190167</v>
      </c>
      <c r="BZ505" s="17">
        <v>4.1358575305784399E-2</v>
      </c>
      <c r="CA505" s="17">
        <v>0.18448756516070899</v>
      </c>
      <c r="CB505" s="17">
        <v>6.0733441682474097E-2</v>
      </c>
      <c r="CC505" s="17">
        <v>2.3616822274439401E-2</v>
      </c>
    </row>
    <row r="506" spans="2:81" x14ac:dyDescent="0.35">
      <c r="B506" t="s">
        <v>298</v>
      </c>
      <c r="C506" s="17">
        <v>0.32703825810310899</v>
      </c>
      <c r="D506" s="17">
        <v>0.32707485075628001</v>
      </c>
      <c r="E506" s="17">
        <v>0.32759052383010201</v>
      </c>
      <c r="F506" s="17"/>
      <c r="G506" s="17">
        <v>0.36799004716119299</v>
      </c>
      <c r="H506" s="17">
        <v>0.389732801056068</v>
      </c>
      <c r="I506" s="17">
        <v>0.33441688911253398</v>
      </c>
      <c r="J506" s="17">
        <v>0.30208307650833</v>
      </c>
      <c r="K506" s="17">
        <v>0.28724443398114602</v>
      </c>
      <c r="L506" s="17">
        <v>0.289799043703454</v>
      </c>
      <c r="M506" s="17"/>
      <c r="N506" s="17">
        <v>0.362716621672665</v>
      </c>
      <c r="O506" s="17">
        <v>0.343190529162897</v>
      </c>
      <c r="P506" s="17">
        <v>0.31927991962987601</v>
      </c>
      <c r="Q506" s="17">
        <v>0.27675124177288901</v>
      </c>
      <c r="R506" s="17"/>
      <c r="S506" s="17">
        <v>0.33384166867919701</v>
      </c>
      <c r="T506" s="17">
        <v>0.30895833836463898</v>
      </c>
      <c r="U506" s="17">
        <v>0.35765387840179103</v>
      </c>
      <c r="V506" s="17">
        <v>0.36533187951949098</v>
      </c>
      <c r="W506" s="17">
        <v>0.35790146994381</v>
      </c>
      <c r="X506" s="17">
        <v>0.28481251306983502</v>
      </c>
      <c r="Y506" s="17">
        <v>0.318651508196439</v>
      </c>
      <c r="Z506" s="17">
        <v>0.36639032344306599</v>
      </c>
      <c r="AA506" s="17">
        <v>0.31948772415426202</v>
      </c>
      <c r="AB506" s="17">
        <v>0.31322151589998698</v>
      </c>
      <c r="AC506" s="17">
        <v>0.2844672529526</v>
      </c>
      <c r="AD506" s="17">
        <v>0.341750324649501</v>
      </c>
      <c r="AE506" s="17"/>
      <c r="AF506" s="17">
        <v>0.31930825059197199</v>
      </c>
      <c r="AG506" s="17">
        <v>0.32967341283405599</v>
      </c>
      <c r="AH506" s="17">
        <v>0.31332111862333201</v>
      </c>
      <c r="AI506" s="17">
        <v>0.30804317391934299</v>
      </c>
      <c r="AJ506" s="17"/>
      <c r="AK506" s="17">
        <v>0.42161108650896401</v>
      </c>
      <c r="AL506" s="17">
        <v>0.38132397750638403</v>
      </c>
      <c r="AM506" s="17"/>
      <c r="AN506" s="17">
        <v>0.36886240958162497</v>
      </c>
      <c r="AO506" s="17">
        <v>0.31669364268910399</v>
      </c>
      <c r="AP506" s="17">
        <v>0.29048209793760299</v>
      </c>
      <c r="AQ506" s="17">
        <v>0.29704144620561801</v>
      </c>
      <c r="AR506" s="17">
        <v>0.33573912784628701</v>
      </c>
      <c r="AS506" s="17">
        <v>0.35481766907101098</v>
      </c>
      <c r="AT506" s="17"/>
      <c r="AU506" s="17">
        <v>0.343951925668388</v>
      </c>
      <c r="AV506" s="17">
        <v>0.30529564727587599</v>
      </c>
      <c r="AW506" s="17"/>
      <c r="AX506" s="17">
        <v>0.265578206257161</v>
      </c>
      <c r="AY506" s="17">
        <v>0.34178688746987901</v>
      </c>
      <c r="AZ506" s="17"/>
      <c r="BA506" s="17">
        <v>0.30439666063081799</v>
      </c>
      <c r="BB506" s="17">
        <v>0.44770740498320599</v>
      </c>
      <c r="BC506" s="17"/>
      <c r="BD506" s="17">
        <v>0.33182448088628202</v>
      </c>
      <c r="BE506" s="17"/>
      <c r="BF506" s="17">
        <v>0.31911210896474501</v>
      </c>
      <c r="BG506" s="17"/>
      <c r="BH506" s="17">
        <v>0.34086806206623699</v>
      </c>
      <c r="BI506" s="17"/>
      <c r="BJ506" s="17">
        <v>0.32327394080062</v>
      </c>
      <c r="BK506" s="17"/>
      <c r="BL506" s="17">
        <v>0.13264689371764901</v>
      </c>
      <c r="BM506" s="17">
        <v>0.45081941225169297</v>
      </c>
      <c r="BN506" s="17">
        <v>0.311860447010191</v>
      </c>
      <c r="BO506" s="17">
        <v>0.33916437791906601</v>
      </c>
      <c r="BP506" s="17"/>
      <c r="BQ506" s="17">
        <v>0.38733847188690101</v>
      </c>
      <c r="BR506" s="17">
        <v>0.35777806944078799</v>
      </c>
      <c r="BS506" s="17">
        <v>0.22355934291132001</v>
      </c>
      <c r="BT506" s="17">
        <v>0.27351021976487699</v>
      </c>
      <c r="BU506" s="17">
        <v>0.285499762369819</v>
      </c>
      <c r="BV506" s="17">
        <v>0.29859718667191898</v>
      </c>
      <c r="BW506" s="17"/>
      <c r="BX506" s="17">
        <v>0.45616226474711802</v>
      </c>
      <c r="BY506" s="17">
        <v>0.41422883038412101</v>
      </c>
      <c r="BZ506" s="17">
        <v>0.22924772198465501</v>
      </c>
      <c r="CA506" s="17">
        <v>0.27550556970953699</v>
      </c>
      <c r="CB506" s="17">
        <v>0.27489860776154301</v>
      </c>
      <c r="CC506" s="17">
        <v>0.21271958984546399</v>
      </c>
    </row>
    <row r="507" spans="2:81" x14ac:dyDescent="0.35">
      <c r="B507" t="s">
        <v>299</v>
      </c>
      <c r="C507" s="17">
        <v>0.32003822027918</v>
      </c>
      <c r="D507" s="17">
        <v>0.30063777842797401</v>
      </c>
      <c r="E507" s="17">
        <v>0.338989400788202</v>
      </c>
      <c r="F507" s="17"/>
      <c r="G507" s="17">
        <v>0.222998908203943</v>
      </c>
      <c r="H507" s="17">
        <v>0.268392837633395</v>
      </c>
      <c r="I507" s="17">
        <v>0.30474614770603298</v>
      </c>
      <c r="J507" s="17">
        <v>0.330092225837819</v>
      </c>
      <c r="K507" s="17">
        <v>0.35094445081592301</v>
      </c>
      <c r="L507" s="17">
        <v>0.40999523116457698</v>
      </c>
      <c r="M507" s="17"/>
      <c r="N507" s="17">
        <v>0.28321255687087399</v>
      </c>
      <c r="O507" s="17">
        <v>0.33501512989481202</v>
      </c>
      <c r="P507" s="17">
        <v>0.33494807396968601</v>
      </c>
      <c r="Q507" s="17">
        <v>0.33097511701108401</v>
      </c>
      <c r="R507" s="17"/>
      <c r="S507" s="17">
        <v>0.22818806251320201</v>
      </c>
      <c r="T507" s="17">
        <v>0.34935358567021602</v>
      </c>
      <c r="U507" s="17">
        <v>0.382503804072026</v>
      </c>
      <c r="V507" s="17">
        <v>0.32355777385200102</v>
      </c>
      <c r="W507" s="17">
        <v>0.30481971662545798</v>
      </c>
      <c r="X507" s="17">
        <v>0.36249858742028002</v>
      </c>
      <c r="Y507" s="17">
        <v>0.32687238243153999</v>
      </c>
      <c r="Z507" s="17">
        <v>0.26144384613968902</v>
      </c>
      <c r="AA507" s="17">
        <v>0.30241373261360799</v>
      </c>
      <c r="AB507" s="17">
        <v>0.34192580599056899</v>
      </c>
      <c r="AC507" s="17">
        <v>0.32037643538546201</v>
      </c>
      <c r="AD507" s="17">
        <v>0.41089566735088201</v>
      </c>
      <c r="AE507" s="17"/>
      <c r="AF507" s="17">
        <v>0.31536995546009899</v>
      </c>
      <c r="AG507" s="17">
        <v>0.35126043172177301</v>
      </c>
      <c r="AH507" s="17">
        <v>0.29112881143382502</v>
      </c>
      <c r="AI507" s="17">
        <v>0.41539200454806102</v>
      </c>
      <c r="AJ507" s="17"/>
      <c r="AK507" s="17">
        <v>0.31381831864829901</v>
      </c>
      <c r="AL507" s="17">
        <v>0.313068834644748</v>
      </c>
      <c r="AM507" s="17"/>
      <c r="AN507" s="17">
        <v>0.238428182596996</v>
      </c>
      <c r="AO507" s="17">
        <v>0.35502304504554599</v>
      </c>
      <c r="AP507" s="17">
        <v>0.32187784917693701</v>
      </c>
      <c r="AQ507" s="17">
        <v>0.32837108633489698</v>
      </c>
      <c r="AR507" s="17">
        <v>0.38447516246200503</v>
      </c>
      <c r="AS507" s="17">
        <v>0.36853313074043398</v>
      </c>
      <c r="AT507" s="17"/>
      <c r="AU507" s="17">
        <v>0.31311563765606298</v>
      </c>
      <c r="AV507" s="17">
        <v>0.32832284972870301</v>
      </c>
      <c r="AW507" s="17"/>
      <c r="AX507" s="17">
        <v>0.322298796164673</v>
      </c>
      <c r="AY507" s="17">
        <v>0.31949574765038702</v>
      </c>
      <c r="AZ507" s="17"/>
      <c r="BA507" s="17">
        <v>0.33677916713501599</v>
      </c>
      <c r="BB507" s="17">
        <v>0.231820428296107</v>
      </c>
      <c r="BC507" s="17"/>
      <c r="BD507" s="17">
        <v>0.29604719181630801</v>
      </c>
      <c r="BE507" s="17"/>
      <c r="BF507" s="17">
        <v>0.29040298596507502</v>
      </c>
      <c r="BG507" s="17"/>
      <c r="BH507" s="17">
        <v>0.36346851241778999</v>
      </c>
      <c r="BI507" s="17"/>
      <c r="BJ507" s="17">
        <v>0.31206642071519902</v>
      </c>
      <c r="BK507" s="17"/>
      <c r="BL507" s="17">
        <v>0.37804063957301998</v>
      </c>
      <c r="BM507" s="17">
        <v>0.197710382118614</v>
      </c>
      <c r="BN507" s="17">
        <v>0.36628052071287998</v>
      </c>
      <c r="BO507" s="17">
        <v>0.35794399390878201</v>
      </c>
      <c r="BP507" s="17"/>
      <c r="BQ507" s="17">
        <v>0.30647863444441298</v>
      </c>
      <c r="BR507" s="17">
        <v>0.32272247084418598</v>
      </c>
      <c r="BS507" s="17">
        <v>0.290167865162477</v>
      </c>
      <c r="BT507" s="17">
        <v>0.30476856223326798</v>
      </c>
      <c r="BU507" s="17">
        <v>0.30469559083523201</v>
      </c>
      <c r="BV507" s="17">
        <v>0.33228560416376601</v>
      </c>
      <c r="BW507" s="17"/>
      <c r="BX507" s="17">
        <v>0.24558976003021299</v>
      </c>
      <c r="BY507" s="17">
        <v>0.29789115878779499</v>
      </c>
      <c r="BZ507" s="17">
        <v>0.32923987729786403</v>
      </c>
      <c r="CA507" s="17">
        <v>0.30075783724447003</v>
      </c>
      <c r="CB507" s="17">
        <v>0.38916749081940999</v>
      </c>
      <c r="CC507" s="17">
        <v>0.37062149382170101</v>
      </c>
    </row>
    <row r="508" spans="2:81" x14ac:dyDescent="0.35">
      <c r="B508" t="s">
        <v>300</v>
      </c>
      <c r="C508" s="17">
        <v>0.173206494784099</v>
      </c>
      <c r="D508" s="17">
        <v>0.17198936052116101</v>
      </c>
      <c r="E508" s="17">
        <v>0.17383523390178901</v>
      </c>
      <c r="F508" s="17"/>
      <c r="G508" s="17">
        <v>0.11864067786504499</v>
      </c>
      <c r="H508" s="17">
        <v>0.109596385941667</v>
      </c>
      <c r="I508" s="17">
        <v>0.16847303264771599</v>
      </c>
      <c r="J508" s="17">
        <v>0.21384847766567799</v>
      </c>
      <c r="K508" s="17">
        <v>0.24520088800409201</v>
      </c>
      <c r="L508" s="17">
        <v>0.18373929040824999</v>
      </c>
      <c r="M508" s="17"/>
      <c r="N508" s="17">
        <v>0.13362151158864</v>
      </c>
      <c r="O508" s="17">
        <v>0.184246605300526</v>
      </c>
      <c r="P508" s="17">
        <v>0.18285042640600699</v>
      </c>
      <c r="Q508" s="17">
        <v>0.19598346041752901</v>
      </c>
      <c r="R508" s="17"/>
      <c r="S508" s="17">
        <v>0.111607930483804</v>
      </c>
      <c r="T508" s="17">
        <v>0.22707613766842799</v>
      </c>
      <c r="U508" s="17">
        <v>0.113335324965289</v>
      </c>
      <c r="V508" s="17">
        <v>0.169741104147311</v>
      </c>
      <c r="W508" s="17">
        <v>0.178148135904973</v>
      </c>
      <c r="X508" s="17">
        <v>0.15018737901361501</v>
      </c>
      <c r="Y508" s="17">
        <v>0.196542108156087</v>
      </c>
      <c r="Z508" s="17">
        <v>0.226073230405299</v>
      </c>
      <c r="AA508" s="17">
        <v>0.17841208329111299</v>
      </c>
      <c r="AB508" s="17">
        <v>0.19265276799738901</v>
      </c>
      <c r="AC508" s="17">
        <v>0.22453079849365601</v>
      </c>
      <c r="AD508" s="17">
        <v>0.15911936527968701</v>
      </c>
      <c r="AE508" s="17"/>
      <c r="AF508" s="17">
        <v>0.17510964581177299</v>
      </c>
      <c r="AG508" s="17">
        <v>0.18959505687789299</v>
      </c>
      <c r="AH508" s="17">
        <v>0.22266195075742801</v>
      </c>
      <c r="AI508" s="17">
        <v>0.159529528835855</v>
      </c>
      <c r="AJ508" s="17"/>
      <c r="AK508" s="17">
        <v>0.109907724537192</v>
      </c>
      <c r="AL508" s="17">
        <v>0.12531079432711001</v>
      </c>
      <c r="AM508" s="17"/>
      <c r="AN508" s="17">
        <v>0.109432193212968</v>
      </c>
      <c r="AO508" s="17">
        <v>0.17632952657103501</v>
      </c>
      <c r="AP508" s="17">
        <v>0.218878840832194</v>
      </c>
      <c r="AQ508" s="17">
        <v>0.24308552858510599</v>
      </c>
      <c r="AR508" s="17">
        <v>0.157014812017853</v>
      </c>
      <c r="AS508" s="17">
        <v>0.14637041643770801</v>
      </c>
      <c r="AT508" s="17"/>
      <c r="AU508" s="17">
        <v>0.164951845909836</v>
      </c>
      <c r="AV508" s="17">
        <v>0.18488749112476999</v>
      </c>
      <c r="AW508" s="17"/>
      <c r="AX508" s="17">
        <v>0.238632958798176</v>
      </c>
      <c r="AY508" s="17">
        <v>0.157506041570349</v>
      </c>
      <c r="AZ508" s="17"/>
      <c r="BA508" s="17">
        <v>0.19041712334251501</v>
      </c>
      <c r="BB508" s="17">
        <v>8.3402518789426394E-2</v>
      </c>
      <c r="BC508" s="17"/>
      <c r="BD508" s="17">
        <v>0.16900699296489499</v>
      </c>
      <c r="BE508" s="17"/>
      <c r="BF508" s="17">
        <v>0.17155261777036901</v>
      </c>
      <c r="BG508" s="17"/>
      <c r="BH508" s="17">
        <v>0.15814567235071</v>
      </c>
      <c r="BI508" s="17"/>
      <c r="BJ508" s="17">
        <v>0.222804809917554</v>
      </c>
      <c r="BK508" s="17"/>
      <c r="BL508" s="17">
        <v>0.27600584612553702</v>
      </c>
      <c r="BM508" s="17">
        <v>7.3234449724606104E-2</v>
      </c>
      <c r="BN508" s="17">
        <v>0.19680625916140301</v>
      </c>
      <c r="BO508" s="17">
        <v>0.18493526021884901</v>
      </c>
      <c r="BP508" s="17"/>
      <c r="BQ508" s="17">
        <v>0.14021030115654601</v>
      </c>
      <c r="BR508" s="17">
        <v>0.15410657367422001</v>
      </c>
      <c r="BS508" s="17">
        <v>0.27032778272330599</v>
      </c>
      <c r="BT508" s="17">
        <v>0.16372520563314799</v>
      </c>
      <c r="BU508" s="17">
        <v>0.21317460845376099</v>
      </c>
      <c r="BV508" s="17">
        <v>0.19069857812222299</v>
      </c>
      <c r="BW508" s="17"/>
      <c r="BX508" s="17">
        <v>0.100954970188138</v>
      </c>
      <c r="BY508" s="17">
        <v>0.134662806485632</v>
      </c>
      <c r="BZ508" s="17">
        <v>0.251303164349296</v>
      </c>
      <c r="CA508" s="17">
        <v>0.17539863687939899</v>
      </c>
      <c r="CB508" s="17">
        <v>0.18092432825303001</v>
      </c>
      <c r="CC508" s="17">
        <v>0.218324793576781</v>
      </c>
    </row>
    <row r="509" spans="2:81" x14ac:dyDescent="0.35">
      <c r="B509" t="s">
        <v>301</v>
      </c>
      <c r="C509" s="17">
        <v>6.91872867804324E-2</v>
      </c>
      <c r="D509" s="17">
        <v>6.4549917084064198E-2</v>
      </c>
      <c r="E509" s="17">
        <v>7.3125368923782394E-2</v>
      </c>
      <c r="F509" s="17"/>
      <c r="G509" s="17">
        <v>4.2735997728826698E-2</v>
      </c>
      <c r="H509" s="17">
        <v>5.0637730868665201E-2</v>
      </c>
      <c r="I509" s="17">
        <v>7.3597798376373702E-2</v>
      </c>
      <c r="J509" s="17">
        <v>9.3281603374812394E-2</v>
      </c>
      <c r="K509" s="17">
        <v>8.3767305290334201E-2</v>
      </c>
      <c r="L509" s="17">
        <v>6.8904627882443198E-2</v>
      </c>
      <c r="M509" s="17"/>
      <c r="N509" s="17">
        <v>4.1638090621163297E-2</v>
      </c>
      <c r="O509" s="17">
        <v>7.1951791743182905E-2</v>
      </c>
      <c r="P509" s="17">
        <v>8.1928094407272195E-2</v>
      </c>
      <c r="Q509" s="17">
        <v>8.4936551497600196E-2</v>
      </c>
      <c r="R509" s="17"/>
      <c r="S509" s="17">
        <v>5.1911711731947002E-2</v>
      </c>
      <c r="T509" s="17">
        <v>6.3342298820651205E-2</v>
      </c>
      <c r="U509" s="17">
        <v>7.9035800609786502E-2</v>
      </c>
      <c r="V509" s="17">
        <v>7.6983801895908699E-2</v>
      </c>
      <c r="W509" s="17">
        <v>9.2127935827341204E-2</v>
      </c>
      <c r="X509" s="17">
        <v>7.5020917268469406E-2</v>
      </c>
      <c r="Y509" s="17">
        <v>7.11201359969659E-2</v>
      </c>
      <c r="Z509" s="17">
        <v>6.5206943964208494E-2</v>
      </c>
      <c r="AA509" s="17">
        <v>6.7930198294884003E-2</v>
      </c>
      <c r="AB509" s="17">
        <v>7.6469429679493703E-2</v>
      </c>
      <c r="AC509" s="17">
        <v>7.7814227876998002E-2</v>
      </c>
      <c r="AD509" s="17">
        <v>2.29803050250952E-2</v>
      </c>
      <c r="AE509" s="17"/>
      <c r="AF509" s="17">
        <v>7.3882540254528103E-2</v>
      </c>
      <c r="AG509" s="17">
        <v>6.8955296554014903E-2</v>
      </c>
      <c r="AH509" s="17">
        <v>7.5092488863321302E-2</v>
      </c>
      <c r="AI509" s="17">
        <v>3.2088485736247299E-2</v>
      </c>
      <c r="AJ509" s="17"/>
      <c r="AK509" s="17">
        <v>3.1417258498250999E-2</v>
      </c>
      <c r="AL509" s="17">
        <v>7.5235142417047096E-2</v>
      </c>
      <c r="AM509" s="17"/>
      <c r="AN509" s="17">
        <v>5.44853393469392E-2</v>
      </c>
      <c r="AO509" s="17">
        <v>6.9003166436949495E-2</v>
      </c>
      <c r="AP509" s="17">
        <v>8.3850061968660503E-2</v>
      </c>
      <c r="AQ509" s="17">
        <v>8.6340438513002701E-2</v>
      </c>
      <c r="AR509" s="17">
        <v>7.6058371410297407E-2</v>
      </c>
      <c r="AS509" s="17">
        <v>2.9723532430836599E-2</v>
      </c>
      <c r="AT509" s="17"/>
      <c r="AU509" s="17">
        <v>6.9145816691084397E-2</v>
      </c>
      <c r="AV509" s="17">
        <v>6.9281387910869796E-2</v>
      </c>
      <c r="AW509" s="17"/>
      <c r="AX509" s="17">
        <v>0.10246119014105801</v>
      </c>
      <c r="AY509" s="17">
        <v>6.1202515314868602E-2</v>
      </c>
      <c r="AZ509" s="17"/>
      <c r="BA509" s="17">
        <v>7.4842176654152798E-2</v>
      </c>
      <c r="BB509" s="17">
        <v>3.7823025595415803E-2</v>
      </c>
      <c r="BC509" s="17"/>
      <c r="BD509" s="17">
        <v>6.3591778504481E-2</v>
      </c>
      <c r="BE509" s="17"/>
      <c r="BF509" s="17">
        <v>7.3367723194044401E-2</v>
      </c>
      <c r="BG509" s="17"/>
      <c r="BH509" s="17">
        <v>6.7000662687955695E-2</v>
      </c>
      <c r="BI509" s="17"/>
      <c r="BJ509" s="17">
        <v>4.9005695244383599E-2</v>
      </c>
      <c r="BK509" s="17"/>
      <c r="BL509" s="17">
        <v>0.174905946075053</v>
      </c>
      <c r="BM509" s="17">
        <v>2.6264421420149401E-2</v>
      </c>
      <c r="BN509" s="17">
        <v>5.9974562986544001E-2</v>
      </c>
      <c r="BO509" s="17">
        <v>5.6596271657033799E-2</v>
      </c>
      <c r="BP509" s="17"/>
      <c r="BQ509" s="17">
        <v>3.5508872407775102E-2</v>
      </c>
      <c r="BR509" s="17">
        <v>6.6091566478439001E-2</v>
      </c>
      <c r="BS509" s="17">
        <v>0.15511409139204499</v>
      </c>
      <c r="BT509" s="17">
        <v>4.6196589554405899E-2</v>
      </c>
      <c r="BU509" s="17">
        <v>0.114008911456725</v>
      </c>
      <c r="BV509" s="17">
        <v>9.2152400350126798E-2</v>
      </c>
      <c r="BW509" s="17"/>
      <c r="BX509" s="17">
        <v>2.3180215833822501E-2</v>
      </c>
      <c r="BY509" s="17">
        <v>3.8395835370198597E-2</v>
      </c>
      <c r="BZ509" s="17">
        <v>0.134596379085409</v>
      </c>
      <c r="CA509" s="17">
        <v>5.9256206355273802E-2</v>
      </c>
      <c r="CB509" s="17">
        <v>7.5793407595434695E-2</v>
      </c>
      <c r="CC509" s="17">
        <v>0.12554295229293799</v>
      </c>
    </row>
    <row r="510" spans="2:81" x14ac:dyDescent="0.35">
      <c r="B510" t="s">
        <v>171</v>
      </c>
      <c r="C510" s="17">
        <v>1.92134448196431E-2</v>
      </c>
      <c r="D510" s="17">
        <v>1.6328597118616801E-2</v>
      </c>
      <c r="E510" s="17">
        <v>2.2124716754304399E-2</v>
      </c>
      <c r="F510" s="17"/>
      <c r="G510" s="17">
        <v>2.6080021360738798E-2</v>
      </c>
      <c r="H510" s="17">
        <v>1.8738649354597799E-2</v>
      </c>
      <c r="I510" s="17">
        <v>1.9432466161602699E-2</v>
      </c>
      <c r="J510" s="17">
        <v>1.70087165144692E-2</v>
      </c>
      <c r="K510" s="17">
        <v>1.48416606297418E-2</v>
      </c>
      <c r="L510" s="17">
        <v>1.9587591766069098E-2</v>
      </c>
      <c r="M510" s="17"/>
      <c r="N510" s="17">
        <v>1.8499932915078499E-2</v>
      </c>
      <c r="O510" s="17">
        <v>1.69079476002349E-2</v>
      </c>
      <c r="P510" s="17">
        <v>1.6143006665503501E-2</v>
      </c>
      <c r="Q510" s="17">
        <v>2.5393876340736098E-2</v>
      </c>
      <c r="R510" s="17"/>
      <c r="S510" s="17">
        <v>2.1682204700774799E-2</v>
      </c>
      <c r="T510" s="17">
        <v>1.2849019078369E-2</v>
      </c>
      <c r="U510" s="17">
        <v>9.8242775505855799E-3</v>
      </c>
      <c r="V510" s="17">
        <v>1.5091959019873201E-2</v>
      </c>
      <c r="W510" s="17">
        <v>2.13703749181526E-2</v>
      </c>
      <c r="X510" s="17">
        <v>4.5507615382102802E-2</v>
      </c>
      <c r="Y510" s="17">
        <v>1.8060842326920099E-2</v>
      </c>
      <c r="Z510" s="17">
        <v>0</v>
      </c>
      <c r="AA510" s="17">
        <v>2.8582405880560099E-2</v>
      </c>
      <c r="AB510" s="17">
        <v>1.2809053345998699E-2</v>
      </c>
      <c r="AC510" s="17">
        <v>2.0599337329516802E-2</v>
      </c>
      <c r="AD510" s="17">
        <v>0</v>
      </c>
      <c r="AE510" s="17"/>
      <c r="AF510" s="17">
        <v>1.7924057529508899E-2</v>
      </c>
      <c r="AG510" s="17">
        <v>1.4769459695854401E-2</v>
      </c>
      <c r="AH510" s="17">
        <v>3.3294969496171202E-2</v>
      </c>
      <c r="AI510" s="17">
        <v>0</v>
      </c>
      <c r="AJ510" s="17"/>
      <c r="AK510" s="17">
        <v>3.6759415304307999E-2</v>
      </c>
      <c r="AL510" s="17">
        <v>3.3979688326741898E-2</v>
      </c>
      <c r="AM510" s="17"/>
      <c r="AN510" s="17">
        <v>1.2924085510685201E-2</v>
      </c>
      <c r="AO510" s="17">
        <v>1.99260781155336E-2</v>
      </c>
      <c r="AP510" s="17">
        <v>2.3957334172004099E-2</v>
      </c>
      <c r="AQ510" s="17">
        <v>2.3152260319955001E-2</v>
      </c>
      <c r="AR510" s="17">
        <v>1.5008368116526401E-2</v>
      </c>
      <c r="AS510" s="17">
        <v>3.0665166486615901E-2</v>
      </c>
      <c r="AT510" s="17"/>
      <c r="AU510" s="17">
        <v>1.3252400540703899E-2</v>
      </c>
      <c r="AV510" s="17">
        <v>2.5979303236135599E-2</v>
      </c>
      <c r="AW510" s="17"/>
      <c r="AX510" s="17">
        <v>2.7353756794531801E-2</v>
      </c>
      <c r="AY510" s="17">
        <v>1.72600061120344E-2</v>
      </c>
      <c r="AZ510" s="17"/>
      <c r="BA510" s="17">
        <v>1.64428653614546E-2</v>
      </c>
      <c r="BB510" s="17">
        <v>3.2338245255335997E-2</v>
      </c>
      <c r="BC510" s="17"/>
      <c r="BD510" s="17">
        <v>1.6473993231364E-2</v>
      </c>
      <c r="BE510" s="17"/>
      <c r="BF510" s="17">
        <v>1.5020065695453199E-2</v>
      </c>
      <c r="BG510" s="17"/>
      <c r="BH510" s="17">
        <v>1.37666297830973E-2</v>
      </c>
      <c r="BI510" s="17"/>
      <c r="BJ510" s="17">
        <v>2.9468191556623301E-2</v>
      </c>
      <c r="BK510" s="17"/>
      <c r="BL510" s="17">
        <v>3.6805712395899699E-2</v>
      </c>
      <c r="BM510" s="17">
        <v>4.5568448385941498E-3</v>
      </c>
      <c r="BN510" s="17">
        <v>1.7595371281004499E-2</v>
      </c>
      <c r="BO510" s="17">
        <v>2.47408086036476E-2</v>
      </c>
      <c r="BP510" s="17"/>
      <c r="BQ510" s="17">
        <v>2.0149712967734799E-2</v>
      </c>
      <c r="BR510" s="17">
        <v>8.9010215084593201E-3</v>
      </c>
      <c r="BS510" s="17">
        <v>1.8489069465994601E-2</v>
      </c>
      <c r="BT510" s="17">
        <v>7.61349013431934E-3</v>
      </c>
      <c r="BU510" s="17">
        <v>2.3826072106321199E-2</v>
      </c>
      <c r="BV510" s="17">
        <v>3.43628959528657E-2</v>
      </c>
      <c r="BW510" s="17"/>
      <c r="BX510" s="17">
        <v>1.28780460889996E-2</v>
      </c>
      <c r="BY510" s="17">
        <v>1.2511328782085499E-2</v>
      </c>
      <c r="BZ510" s="17">
        <v>1.42542819769915E-2</v>
      </c>
      <c r="CA510" s="17">
        <v>4.5941846506110601E-3</v>
      </c>
      <c r="CB510" s="17">
        <v>1.8482723888108201E-2</v>
      </c>
      <c r="CC510" s="17">
        <v>4.9174348188676102E-2</v>
      </c>
    </row>
    <row r="511" spans="2:81" x14ac:dyDescent="0.35">
      <c r="B511" t="s">
        <v>302</v>
      </c>
      <c r="C511" s="17">
        <v>0.41835455333664601</v>
      </c>
      <c r="D511" s="17">
        <v>0.44649434684818501</v>
      </c>
      <c r="E511" s="17">
        <v>0.39192527963192098</v>
      </c>
      <c r="F511" s="17"/>
      <c r="G511" s="17">
        <v>0.58954439484144605</v>
      </c>
      <c r="H511" s="17">
        <v>0.55263439620167598</v>
      </c>
      <c r="I511" s="17">
        <v>0.43375055510827498</v>
      </c>
      <c r="J511" s="17">
        <v>0.345768976607221</v>
      </c>
      <c r="K511" s="17">
        <v>0.30524569525990902</v>
      </c>
      <c r="L511" s="17">
        <v>0.31777325877865997</v>
      </c>
      <c r="M511" s="17"/>
      <c r="N511" s="17">
        <v>0.52302790800424404</v>
      </c>
      <c r="O511" s="17">
        <v>0.39187852546124402</v>
      </c>
      <c r="P511" s="17">
        <v>0.38413039855153203</v>
      </c>
      <c r="Q511" s="17">
        <v>0.36271099473305102</v>
      </c>
      <c r="R511" s="17"/>
      <c r="S511" s="17">
        <v>0.58661009057027202</v>
      </c>
      <c r="T511" s="17">
        <v>0.34737895876233599</v>
      </c>
      <c r="U511" s="17">
        <v>0.41530079280231302</v>
      </c>
      <c r="V511" s="17">
        <v>0.414625361084906</v>
      </c>
      <c r="W511" s="17">
        <v>0.403533836724075</v>
      </c>
      <c r="X511" s="17">
        <v>0.36678550091553302</v>
      </c>
      <c r="Y511" s="17">
        <v>0.38740453108848699</v>
      </c>
      <c r="Z511" s="17">
        <v>0.447275979490803</v>
      </c>
      <c r="AA511" s="17">
        <v>0.422661579919835</v>
      </c>
      <c r="AB511" s="17">
        <v>0.37614294298654999</v>
      </c>
      <c r="AC511" s="17">
        <v>0.356679200914367</v>
      </c>
      <c r="AD511" s="17">
        <v>0.40700466234433602</v>
      </c>
      <c r="AE511" s="17"/>
      <c r="AF511" s="17">
        <v>0.417713800944091</v>
      </c>
      <c r="AG511" s="17">
        <v>0.375419755150465</v>
      </c>
      <c r="AH511" s="17">
        <v>0.37782177944925499</v>
      </c>
      <c r="AI511" s="17">
        <v>0.392989980879837</v>
      </c>
      <c r="AJ511" s="17"/>
      <c r="AK511" s="17">
        <v>0.50809728301194901</v>
      </c>
      <c r="AL511" s="17">
        <v>0.45240554028435198</v>
      </c>
      <c r="AM511" s="17"/>
      <c r="AN511" s="17">
        <v>0.58473019933241099</v>
      </c>
      <c r="AO511" s="17">
        <v>0.37971818383093597</v>
      </c>
      <c r="AP511" s="17">
        <v>0.35143591385020501</v>
      </c>
      <c r="AQ511" s="17">
        <v>0.31905068624704003</v>
      </c>
      <c r="AR511" s="17">
        <v>0.36744328599331899</v>
      </c>
      <c r="AS511" s="17">
        <v>0.42470775390440602</v>
      </c>
      <c r="AT511" s="17"/>
      <c r="AU511" s="17">
        <v>0.43953429920231302</v>
      </c>
      <c r="AV511" s="17">
        <v>0.39152896799952103</v>
      </c>
      <c r="AW511" s="17"/>
      <c r="AX511" s="17">
        <v>0.30925329810156099</v>
      </c>
      <c r="AY511" s="17">
        <v>0.44453568935236099</v>
      </c>
      <c r="AZ511" s="17"/>
      <c r="BA511" s="17">
        <v>0.38151866750686197</v>
      </c>
      <c r="BB511" s="17">
        <v>0.61461578206371503</v>
      </c>
      <c r="BC511" s="17"/>
      <c r="BD511" s="17">
        <v>0.45488004348295202</v>
      </c>
      <c r="BE511" s="17"/>
      <c r="BF511" s="17">
        <v>0.44965660737505903</v>
      </c>
      <c r="BG511" s="17"/>
      <c r="BH511" s="17">
        <v>0.39761852276044601</v>
      </c>
      <c r="BI511" s="17"/>
      <c r="BJ511" s="17">
        <v>0.38665488256623998</v>
      </c>
      <c r="BK511" s="17"/>
      <c r="BL511" s="17">
        <v>0.134241855830491</v>
      </c>
      <c r="BM511" s="17">
        <v>0.69823390189803602</v>
      </c>
      <c r="BN511" s="17">
        <v>0.35934328585816799</v>
      </c>
      <c r="BO511" s="17">
        <v>0.37578366561168802</v>
      </c>
      <c r="BP511" s="17"/>
      <c r="BQ511" s="17">
        <v>0.49765247902352999</v>
      </c>
      <c r="BR511" s="17">
        <v>0.44817836749469597</v>
      </c>
      <c r="BS511" s="17">
        <v>0.26590119125617701</v>
      </c>
      <c r="BT511" s="17">
        <v>0.47769615244485802</v>
      </c>
      <c r="BU511" s="17">
        <v>0.34429481714796001</v>
      </c>
      <c r="BV511" s="17">
        <v>0.35050052141101801</v>
      </c>
      <c r="BW511" s="17"/>
      <c r="BX511" s="17">
        <v>0.61739700785882701</v>
      </c>
      <c r="BY511" s="17">
        <v>0.51653887057428804</v>
      </c>
      <c r="BZ511" s="17">
        <v>0.27060629729044</v>
      </c>
      <c r="CA511" s="17">
        <v>0.45999313487024701</v>
      </c>
      <c r="CB511" s="17">
        <v>0.33563204944401698</v>
      </c>
      <c r="CC511" s="17">
        <v>0.236336412119904</v>
      </c>
    </row>
    <row r="512" spans="2:81" x14ac:dyDescent="0.35">
      <c r="B512" t="s">
        <v>303</v>
      </c>
      <c r="C512" s="17">
        <v>0.24239378156453101</v>
      </c>
      <c r="D512" s="17">
        <v>0.236539277605225</v>
      </c>
      <c r="E512" s="17">
        <v>0.246960602825572</v>
      </c>
      <c r="F512" s="17"/>
      <c r="G512" s="17">
        <v>0.161376675593872</v>
      </c>
      <c r="H512" s="17">
        <v>0.16023411681033201</v>
      </c>
      <c r="I512" s="17">
        <v>0.24207083102408899</v>
      </c>
      <c r="J512" s="17">
        <v>0.307130081040491</v>
      </c>
      <c r="K512" s="17">
        <v>0.328968193294426</v>
      </c>
      <c r="L512" s="17">
        <v>0.25264391829069399</v>
      </c>
      <c r="M512" s="17"/>
      <c r="N512" s="17">
        <v>0.17525960220980299</v>
      </c>
      <c r="O512" s="17">
        <v>0.256198397043709</v>
      </c>
      <c r="P512" s="17">
        <v>0.26477852081327902</v>
      </c>
      <c r="Q512" s="17">
        <v>0.280920011915129</v>
      </c>
      <c r="R512" s="17"/>
      <c r="S512" s="17">
        <v>0.16351964221575099</v>
      </c>
      <c r="T512" s="17">
        <v>0.29041843648908</v>
      </c>
      <c r="U512" s="17">
        <v>0.19237112557507499</v>
      </c>
      <c r="V512" s="17">
        <v>0.24672490604322</v>
      </c>
      <c r="W512" s="17">
        <v>0.27027607173231499</v>
      </c>
      <c r="X512" s="17">
        <v>0.225208296282084</v>
      </c>
      <c r="Y512" s="17">
        <v>0.26766224415305301</v>
      </c>
      <c r="Z512" s="17">
        <v>0.29128017436950798</v>
      </c>
      <c r="AA512" s="17">
        <v>0.246342281585997</v>
      </c>
      <c r="AB512" s="17">
        <v>0.269122197676882</v>
      </c>
      <c r="AC512" s="17">
        <v>0.30234502637065402</v>
      </c>
      <c r="AD512" s="17">
        <v>0.182099670304782</v>
      </c>
      <c r="AE512" s="17"/>
      <c r="AF512" s="17">
        <v>0.248992186066301</v>
      </c>
      <c r="AG512" s="17">
        <v>0.25855035343190802</v>
      </c>
      <c r="AH512" s="17">
        <v>0.29775443962074899</v>
      </c>
      <c r="AI512" s="17">
        <v>0.19161801457210201</v>
      </c>
      <c r="AJ512" s="17"/>
      <c r="AK512" s="17">
        <v>0.141324983035443</v>
      </c>
      <c r="AL512" s="17">
        <v>0.20054593674415699</v>
      </c>
      <c r="AM512" s="17"/>
      <c r="AN512" s="17">
        <v>0.16391753255990801</v>
      </c>
      <c r="AO512" s="17">
        <v>0.24533269300798399</v>
      </c>
      <c r="AP512" s="17">
        <v>0.30272890280085402</v>
      </c>
      <c r="AQ512" s="17">
        <v>0.32942596709810801</v>
      </c>
      <c r="AR512" s="17">
        <v>0.23307318342815</v>
      </c>
      <c r="AS512" s="17">
        <v>0.17609394886854399</v>
      </c>
      <c r="AT512" s="17"/>
      <c r="AU512" s="17">
        <v>0.23409766260091999</v>
      </c>
      <c r="AV512" s="17">
        <v>0.25416887903564001</v>
      </c>
      <c r="AW512" s="17"/>
      <c r="AX512" s="17">
        <v>0.34109414893923401</v>
      </c>
      <c r="AY512" s="17">
        <v>0.21870855688521801</v>
      </c>
      <c r="AZ512" s="17"/>
      <c r="BA512" s="17">
        <v>0.26525929999666797</v>
      </c>
      <c r="BB512" s="17">
        <v>0.121225544384842</v>
      </c>
      <c r="BC512" s="17"/>
      <c r="BD512" s="17">
        <v>0.23259877146937599</v>
      </c>
      <c r="BE512" s="17"/>
      <c r="BF512" s="17">
        <v>0.24492034096441301</v>
      </c>
      <c r="BG512" s="17"/>
      <c r="BH512" s="17">
        <v>0.22514633503866599</v>
      </c>
      <c r="BI512" s="17"/>
      <c r="BJ512" s="17">
        <v>0.271810505161937</v>
      </c>
      <c r="BK512" s="17"/>
      <c r="BL512" s="17">
        <v>0.45091179220058902</v>
      </c>
      <c r="BM512" s="17">
        <v>9.9498871144755405E-2</v>
      </c>
      <c r="BN512" s="17">
        <v>0.25678082214794701</v>
      </c>
      <c r="BO512" s="17">
        <v>0.241531531875882</v>
      </c>
      <c r="BP512" s="17"/>
      <c r="BQ512" s="17">
        <v>0.17571917356432101</v>
      </c>
      <c r="BR512" s="17">
        <v>0.22019814015265901</v>
      </c>
      <c r="BS512" s="17">
        <v>0.425441874115351</v>
      </c>
      <c r="BT512" s="17">
        <v>0.20992179518755399</v>
      </c>
      <c r="BU512" s="17">
        <v>0.327183519910486</v>
      </c>
      <c r="BV512" s="17">
        <v>0.28285097847235002</v>
      </c>
      <c r="BW512" s="17"/>
      <c r="BX512" s="17">
        <v>0.124135186021961</v>
      </c>
      <c r="BY512" s="17">
        <v>0.173058641855831</v>
      </c>
      <c r="BZ512" s="17">
        <v>0.38589954343470501</v>
      </c>
      <c r="CA512" s="17">
        <v>0.23465484323467301</v>
      </c>
      <c r="CB512" s="17">
        <v>0.25671773584846402</v>
      </c>
      <c r="CC512" s="17">
        <v>0.34386774586971902</v>
      </c>
    </row>
    <row r="513" spans="2:81" x14ac:dyDescent="0.35">
      <c r="B513" t="s">
        <v>288</v>
      </c>
      <c r="C513" s="17">
        <v>0.175960771772115</v>
      </c>
      <c r="D513" s="17">
        <v>0.20995506924296001</v>
      </c>
      <c r="E513" s="17">
        <v>0.144964676806349</v>
      </c>
      <c r="F513" s="17"/>
      <c r="G513" s="17">
        <v>0.42816771924757502</v>
      </c>
      <c r="H513" s="17">
        <v>0.39240027939134298</v>
      </c>
      <c r="I513" s="17">
        <v>0.19167972408418499</v>
      </c>
      <c r="J513" s="17">
        <v>3.86388955667301E-2</v>
      </c>
      <c r="K513" s="17">
        <v>-2.3722498034516599E-2</v>
      </c>
      <c r="L513" s="17">
        <v>6.51293404879663E-2</v>
      </c>
      <c r="M513" s="17"/>
      <c r="N513" s="17">
        <v>0.34776830579444001</v>
      </c>
      <c r="O513" s="17">
        <v>0.13568012841753499</v>
      </c>
      <c r="P513" s="17">
        <v>0.119351877738253</v>
      </c>
      <c r="Q513" s="17">
        <v>8.1790982817921701E-2</v>
      </c>
      <c r="R513" s="17"/>
      <c r="S513" s="17">
        <v>0.42309044835451998</v>
      </c>
      <c r="T513" s="17">
        <v>5.6960522273255897E-2</v>
      </c>
      <c r="U513" s="17">
        <v>0.222929667227238</v>
      </c>
      <c r="V513" s="17">
        <v>0.16790045504168599</v>
      </c>
      <c r="W513" s="17">
        <v>0.13325776499176001</v>
      </c>
      <c r="X513" s="17">
        <v>0.141577204633448</v>
      </c>
      <c r="Y513" s="17">
        <v>0.119742286935434</v>
      </c>
      <c r="Z513" s="17">
        <v>0.15599580512129499</v>
      </c>
      <c r="AA513" s="17">
        <v>0.176319298333838</v>
      </c>
      <c r="AB513" s="17">
        <v>0.107020745309668</v>
      </c>
      <c r="AC513" s="17">
        <v>5.4334174543712997E-2</v>
      </c>
      <c r="AD513" s="17">
        <v>0.224904992039554</v>
      </c>
      <c r="AE513" s="17"/>
      <c r="AF513" s="17">
        <v>0.168721614877791</v>
      </c>
      <c r="AG513" s="17">
        <v>0.116869401718556</v>
      </c>
      <c r="AH513" s="17">
        <v>8.0067339828506306E-2</v>
      </c>
      <c r="AI513" s="17">
        <v>0.20137196630773499</v>
      </c>
      <c r="AJ513" s="17"/>
      <c r="AK513" s="17">
        <v>0.36677229997650601</v>
      </c>
      <c r="AL513" s="17">
        <v>0.25185960354019499</v>
      </c>
      <c r="AM513" s="17"/>
      <c r="AN513" s="17">
        <v>0.42081266677250301</v>
      </c>
      <c r="AO513" s="17">
        <v>0.13438549082295201</v>
      </c>
      <c r="AP513" s="17">
        <v>4.8707011049350497E-2</v>
      </c>
      <c r="AQ513" s="17">
        <v>-1.0375280851068E-2</v>
      </c>
      <c r="AR513" s="17">
        <v>0.13437010256516799</v>
      </c>
      <c r="AS513" s="17">
        <v>0.248613805035862</v>
      </c>
      <c r="AT513" s="17"/>
      <c r="AU513" s="17">
        <v>0.205436636601393</v>
      </c>
      <c r="AV513" s="17">
        <v>0.13736008896388099</v>
      </c>
      <c r="AW513" s="17"/>
      <c r="AX513" s="17">
        <v>-3.1840850837673101E-2</v>
      </c>
      <c r="AY513" s="17">
        <v>0.225827132467143</v>
      </c>
      <c r="AZ513" s="17"/>
      <c r="BA513" s="17">
        <v>0.116259367510194</v>
      </c>
      <c r="BB513" s="17">
        <v>0.49339023767887302</v>
      </c>
      <c r="BC513" s="17"/>
      <c r="BD513" s="17">
        <v>0.222281272013576</v>
      </c>
      <c r="BE513" s="17"/>
      <c r="BF513" s="17">
        <v>0.20473626641064499</v>
      </c>
      <c r="BG513" s="17"/>
      <c r="BH513" s="17">
        <v>0.17247218772178</v>
      </c>
      <c r="BI513" s="17"/>
      <c r="BJ513" s="17">
        <v>0.11484437740430301</v>
      </c>
      <c r="BK513" s="17"/>
      <c r="BL513" s="17">
        <v>-0.31666993637009799</v>
      </c>
      <c r="BM513" s="17">
        <v>0.59873503075328105</v>
      </c>
      <c r="BN513" s="17">
        <v>0.102562463710222</v>
      </c>
      <c r="BO513" s="17">
        <v>0.134252133735806</v>
      </c>
      <c r="BP513" s="17"/>
      <c r="BQ513" s="17">
        <v>0.32193330545920901</v>
      </c>
      <c r="BR513" s="17">
        <v>0.22798022734203699</v>
      </c>
      <c r="BS513" s="17">
        <v>-0.159540682859174</v>
      </c>
      <c r="BT513" s="17">
        <v>0.26777435725730397</v>
      </c>
      <c r="BU513" s="17">
        <v>1.71112972374735E-2</v>
      </c>
      <c r="BV513" s="17">
        <v>6.76495429386684E-2</v>
      </c>
      <c r="BW513" s="17"/>
      <c r="BX513" s="17">
        <v>0.49326182183686601</v>
      </c>
      <c r="BY513" s="17">
        <v>0.34348022871845701</v>
      </c>
      <c r="BZ513" s="17">
        <v>-0.115293246144266</v>
      </c>
      <c r="CA513" s="17">
        <v>0.22533829163557401</v>
      </c>
      <c r="CB513" s="17">
        <v>7.8914313595552704E-2</v>
      </c>
      <c r="CC513" s="17">
        <v>-0.10753133374981599</v>
      </c>
    </row>
    <row r="514" spans="2:81" x14ac:dyDescent="0.35">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row>
    <row r="515" spans="2:81" x14ac:dyDescent="0.35">
      <c r="B515" s="6" t="s">
        <v>317</v>
      </c>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row>
    <row r="516" spans="2:81" x14ac:dyDescent="0.35">
      <c r="B516" s="24"/>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row>
    <row r="517" spans="2:81" x14ac:dyDescent="0.35">
      <c r="B517" t="s">
        <v>313</v>
      </c>
      <c r="C517" s="17">
        <v>0.128316546822028</v>
      </c>
      <c r="D517" s="17">
        <v>0.15387148592755301</v>
      </c>
      <c r="E517" s="17">
        <v>0.10259439703609</v>
      </c>
      <c r="F517" s="17"/>
      <c r="G517" s="17">
        <v>0.29396146316461802</v>
      </c>
      <c r="H517" s="17">
        <v>0.213866884698379</v>
      </c>
      <c r="I517" s="17">
        <v>0.14004856776698699</v>
      </c>
      <c r="J517" s="17">
        <v>6.5503145886003394E-2</v>
      </c>
      <c r="K517" s="17">
        <v>5.3504595076893202E-2</v>
      </c>
      <c r="L517" s="17">
        <v>4.0423326901570598E-2</v>
      </c>
      <c r="M517" s="17"/>
      <c r="N517" s="17">
        <v>0.19416464650131501</v>
      </c>
      <c r="O517" s="17">
        <v>8.8187751431857905E-2</v>
      </c>
      <c r="P517" s="17">
        <v>0.10833372565810601</v>
      </c>
      <c r="Q517" s="17">
        <v>0.116518672778294</v>
      </c>
      <c r="R517" s="17"/>
      <c r="S517" s="17">
        <v>0.24630159676368199</v>
      </c>
      <c r="T517" s="17">
        <v>7.4670883328175203E-2</v>
      </c>
      <c r="U517" s="17">
        <v>0.10977181047673</v>
      </c>
      <c r="V517" s="17">
        <v>7.8484151668666194E-2</v>
      </c>
      <c r="W517" s="17">
        <v>0.121782749253758</v>
      </c>
      <c r="X517" s="17">
        <v>0.12872196140897499</v>
      </c>
      <c r="Y517" s="17">
        <v>0.14956495595271499</v>
      </c>
      <c r="Z517" s="17">
        <v>0.11773844413092099</v>
      </c>
      <c r="AA517" s="17">
        <v>0.15069658080904899</v>
      </c>
      <c r="AB517" s="17">
        <v>8.7451728862694797E-2</v>
      </c>
      <c r="AC517" s="17">
        <v>6.4009714083696004E-2</v>
      </c>
      <c r="AD517" s="17">
        <v>0.12835548052840301</v>
      </c>
      <c r="AE517" s="17"/>
      <c r="AF517" s="17">
        <v>0.13852025028051199</v>
      </c>
      <c r="AG517" s="17">
        <v>8.4556182324490803E-2</v>
      </c>
      <c r="AH517" s="17">
        <v>7.7022982294458406E-2</v>
      </c>
      <c r="AI517" s="17">
        <v>0.104317237762031</v>
      </c>
      <c r="AJ517" s="17"/>
      <c r="AK517" s="17">
        <v>0.111021132488529</v>
      </c>
      <c r="AL517" s="17">
        <v>0.118680076530313</v>
      </c>
      <c r="AM517" s="17"/>
      <c r="AN517" s="17">
        <v>0.24150011848163799</v>
      </c>
      <c r="AO517" s="17">
        <v>9.8745779768493094E-2</v>
      </c>
      <c r="AP517" s="17">
        <v>0.110132519091308</v>
      </c>
      <c r="AQ517" s="17">
        <v>7.3107014482074198E-2</v>
      </c>
      <c r="AR517" s="17">
        <v>6.2016995693958098E-2</v>
      </c>
      <c r="AS517" s="17">
        <v>0.10423437522722601</v>
      </c>
      <c r="AT517" s="17"/>
      <c r="AU517" s="17">
        <v>0.116715157686111</v>
      </c>
      <c r="AV517" s="17">
        <v>0.14487505921309099</v>
      </c>
      <c r="AW517" s="17"/>
      <c r="AX517" s="17">
        <v>8.7232288028611701E-2</v>
      </c>
      <c r="AY517" s="17">
        <v>0.13817557699778099</v>
      </c>
      <c r="AZ517" s="17"/>
      <c r="BA517" s="17">
        <v>0.113600914759187</v>
      </c>
      <c r="BB517" s="17">
        <v>0.207599991464859</v>
      </c>
      <c r="BC517" s="17"/>
      <c r="BD517" s="17">
        <v>0.15673626373427299</v>
      </c>
      <c r="BE517" s="17"/>
      <c r="BF517" s="17">
        <v>0.16013460254987799</v>
      </c>
      <c r="BG517" s="17"/>
      <c r="BH517" s="17">
        <v>0.101119238547301</v>
      </c>
      <c r="BI517" s="17"/>
      <c r="BJ517" s="17">
        <v>9.0761262997133302E-2</v>
      </c>
      <c r="BK517" s="17"/>
      <c r="BL517" s="17">
        <v>5.0674211098494099E-2</v>
      </c>
      <c r="BM517" s="17">
        <v>0.27010808274145098</v>
      </c>
      <c r="BN517" s="17">
        <v>5.33737228411688E-2</v>
      </c>
      <c r="BO517" s="17">
        <v>0.113371398934369</v>
      </c>
      <c r="BP517" s="17"/>
      <c r="BQ517" s="17">
        <v>0.15932268043262399</v>
      </c>
      <c r="BR517" s="17">
        <v>0.10726498586465499</v>
      </c>
      <c r="BS517" s="17">
        <v>8.4819399843627602E-2</v>
      </c>
      <c r="BT517" s="17">
        <v>0.24345902048952001</v>
      </c>
      <c r="BU517" s="17">
        <v>0.11318584421455199</v>
      </c>
      <c r="BV517" s="17">
        <v>7.4782581712584603E-2</v>
      </c>
      <c r="BW517" s="17"/>
      <c r="BX517" s="17">
        <v>0.18604913801124201</v>
      </c>
      <c r="BY517" s="17">
        <v>0.115723717549459</v>
      </c>
      <c r="BZ517" s="17">
        <v>0.102400760349869</v>
      </c>
      <c r="CA517" s="17">
        <v>0.224830228082988</v>
      </c>
      <c r="CB517" s="17">
        <v>9.5955990688327303E-2</v>
      </c>
      <c r="CC517" s="17">
        <v>5.5510256978524797E-2</v>
      </c>
    </row>
    <row r="518" spans="2:81" x14ac:dyDescent="0.35">
      <c r="B518" t="s">
        <v>314</v>
      </c>
      <c r="C518" s="17">
        <v>0.27555673378843398</v>
      </c>
      <c r="D518" s="17">
        <v>0.30247695238278</v>
      </c>
      <c r="E518" s="17">
        <v>0.25013235825015401</v>
      </c>
      <c r="F518" s="17"/>
      <c r="G518" s="17">
        <v>0.30628786112457201</v>
      </c>
      <c r="H518" s="17">
        <v>0.35161639714649301</v>
      </c>
      <c r="I518" s="17">
        <v>0.31223757313919298</v>
      </c>
      <c r="J518" s="17">
        <v>0.32605181819617701</v>
      </c>
      <c r="K518" s="17">
        <v>0.21989998574068201</v>
      </c>
      <c r="L518" s="17">
        <v>0.15978240778289399</v>
      </c>
      <c r="M518" s="17"/>
      <c r="N518" s="17">
        <v>0.33246863088151102</v>
      </c>
      <c r="O518" s="17">
        <v>0.29982424274785902</v>
      </c>
      <c r="P518" s="17">
        <v>0.255757597318929</v>
      </c>
      <c r="Q518" s="17">
        <v>0.203627273150115</v>
      </c>
      <c r="R518" s="17"/>
      <c r="S518" s="17">
        <v>0.35099647442618298</v>
      </c>
      <c r="T518" s="17">
        <v>0.27488939080583902</v>
      </c>
      <c r="U518" s="17">
        <v>0.23760959489254599</v>
      </c>
      <c r="V518" s="17">
        <v>0.29148759732153101</v>
      </c>
      <c r="W518" s="17">
        <v>0.266629305290844</v>
      </c>
      <c r="X518" s="17">
        <v>0.25236082911044999</v>
      </c>
      <c r="Y518" s="17">
        <v>0.25298773121908902</v>
      </c>
      <c r="Z518" s="17">
        <v>0.264918876961872</v>
      </c>
      <c r="AA518" s="17">
        <v>0.25356085055562899</v>
      </c>
      <c r="AB518" s="17">
        <v>0.27912494173803398</v>
      </c>
      <c r="AC518" s="17">
        <v>0.27590396786223098</v>
      </c>
      <c r="AD518" s="17">
        <v>0.21398828780620999</v>
      </c>
      <c r="AE518" s="17"/>
      <c r="AF518" s="17">
        <v>0.27311987620635703</v>
      </c>
      <c r="AG518" s="17">
        <v>0.31080722649852299</v>
      </c>
      <c r="AH518" s="17">
        <v>0.289183901838929</v>
      </c>
      <c r="AI518" s="17">
        <v>0.209767336224505</v>
      </c>
      <c r="AJ518" s="17"/>
      <c r="AK518" s="17">
        <v>0.28027855441518301</v>
      </c>
      <c r="AL518" s="17">
        <v>0.26210447756093902</v>
      </c>
      <c r="AM518" s="17"/>
      <c r="AN518" s="17">
        <v>0.336560787876171</v>
      </c>
      <c r="AO518" s="17">
        <v>0.26533088701859298</v>
      </c>
      <c r="AP518" s="17">
        <v>0.25128762582792202</v>
      </c>
      <c r="AQ518" s="17">
        <v>0.257016469906306</v>
      </c>
      <c r="AR518" s="17">
        <v>0.24059722483669499</v>
      </c>
      <c r="AS518" s="17">
        <v>0.220213687255194</v>
      </c>
      <c r="AT518" s="17"/>
      <c r="AU518" s="17">
        <v>0.28364350251996401</v>
      </c>
      <c r="AV518" s="17">
        <v>0.265626115384267</v>
      </c>
      <c r="AW518" s="17"/>
      <c r="AX518" s="17">
        <v>0.24625327714179901</v>
      </c>
      <c r="AY518" s="17">
        <v>0.28258871323306101</v>
      </c>
      <c r="AZ518" s="17"/>
      <c r="BA518" s="17">
        <v>0.26612222464569901</v>
      </c>
      <c r="BB518" s="17">
        <v>0.32597712859984701</v>
      </c>
      <c r="BC518" s="17"/>
      <c r="BD518" s="17">
        <v>0.2601718932489</v>
      </c>
      <c r="BE518" s="17"/>
      <c r="BF518" s="17">
        <v>0.25697727546833299</v>
      </c>
      <c r="BG518" s="17"/>
      <c r="BH518" s="17">
        <v>0.314680208024535</v>
      </c>
      <c r="BI518" s="17"/>
      <c r="BJ518" s="17">
        <v>0.28530882619829101</v>
      </c>
      <c r="BK518" s="17"/>
      <c r="BL518" s="17">
        <v>0.17866431703553901</v>
      </c>
      <c r="BM518" s="17">
        <v>0.361519476172947</v>
      </c>
      <c r="BN518" s="17">
        <v>0.19209844969839299</v>
      </c>
      <c r="BO518" s="17">
        <v>0.33748001133723599</v>
      </c>
      <c r="BP518" s="17"/>
      <c r="BQ518" s="17">
        <v>0.34547125405122803</v>
      </c>
      <c r="BR518" s="17">
        <v>0.260388904460717</v>
      </c>
      <c r="BS518" s="17">
        <v>0.29192791416798902</v>
      </c>
      <c r="BT518" s="17">
        <v>0.22530865490610599</v>
      </c>
      <c r="BU518" s="17">
        <v>0.24715230273644101</v>
      </c>
      <c r="BV518" s="17">
        <v>0.18680971377067199</v>
      </c>
      <c r="BW518" s="17"/>
      <c r="BX518" s="17">
        <v>0.35840084896806501</v>
      </c>
      <c r="BY518" s="17">
        <v>0.27481866847678499</v>
      </c>
      <c r="BZ518" s="17">
        <v>0.26808532260670298</v>
      </c>
      <c r="CA518" s="17">
        <v>0.24664017166692301</v>
      </c>
      <c r="CB518" s="17">
        <v>0.28644673285149402</v>
      </c>
      <c r="CC518" s="17">
        <v>0.16362478205859099</v>
      </c>
    </row>
    <row r="519" spans="2:81" x14ac:dyDescent="0.35">
      <c r="B519" t="s">
        <v>315</v>
      </c>
      <c r="C519" s="17">
        <v>0.57553149057806197</v>
      </c>
      <c r="D519" s="17">
        <v>0.52586806577438205</v>
      </c>
      <c r="E519" s="17">
        <v>0.623831274429268</v>
      </c>
      <c r="F519" s="17"/>
      <c r="G519" s="17">
        <v>0.36630765291499801</v>
      </c>
      <c r="H519" s="17">
        <v>0.40226696068741302</v>
      </c>
      <c r="I519" s="17">
        <v>0.52719631388249399</v>
      </c>
      <c r="J519" s="17">
        <v>0.58107156036348095</v>
      </c>
      <c r="K519" s="17">
        <v>0.71824252580519399</v>
      </c>
      <c r="L519" s="17">
        <v>0.79443022373196603</v>
      </c>
      <c r="M519" s="17"/>
      <c r="N519" s="17">
        <v>0.45648335063381101</v>
      </c>
      <c r="O519" s="17">
        <v>0.59011604611925905</v>
      </c>
      <c r="P519" s="17">
        <v>0.61668440101344002</v>
      </c>
      <c r="Q519" s="17">
        <v>0.65504255803426703</v>
      </c>
      <c r="R519" s="17"/>
      <c r="S519" s="17">
        <v>0.38040084996575702</v>
      </c>
      <c r="T519" s="17">
        <v>0.623832078182182</v>
      </c>
      <c r="U519" s="17">
        <v>0.63489184299370305</v>
      </c>
      <c r="V519" s="17">
        <v>0.62067496276228395</v>
      </c>
      <c r="W519" s="17">
        <v>0.59435077604841702</v>
      </c>
      <c r="X519" s="17">
        <v>0.58682280040259005</v>
      </c>
      <c r="Y519" s="17">
        <v>0.578801843256885</v>
      </c>
      <c r="Z519" s="17">
        <v>0.59965853863630503</v>
      </c>
      <c r="AA519" s="17">
        <v>0.56606126138274104</v>
      </c>
      <c r="AB519" s="17">
        <v>0.62265625883272502</v>
      </c>
      <c r="AC519" s="17">
        <v>0.64485447779154903</v>
      </c>
      <c r="AD519" s="17">
        <v>0.64217337569700195</v>
      </c>
      <c r="AE519" s="17"/>
      <c r="AF519" s="17">
        <v>0.56728622629794201</v>
      </c>
      <c r="AG519" s="17">
        <v>0.59271013781862003</v>
      </c>
      <c r="AH519" s="17">
        <v>0.61654371963135901</v>
      </c>
      <c r="AI519" s="17">
        <v>0.67025148378973398</v>
      </c>
      <c r="AJ519" s="17"/>
      <c r="AK519" s="17">
        <v>0.57945268090541502</v>
      </c>
      <c r="AL519" s="17">
        <v>0.58718936414075595</v>
      </c>
      <c r="AM519" s="17"/>
      <c r="AN519" s="17">
        <v>0.39204980529822803</v>
      </c>
      <c r="AO519" s="17">
        <v>0.62114901457567195</v>
      </c>
      <c r="AP519" s="17">
        <v>0.61236294801341995</v>
      </c>
      <c r="AQ519" s="17">
        <v>0.660302467013686</v>
      </c>
      <c r="AR519" s="17">
        <v>0.682151299581371</v>
      </c>
      <c r="AS519" s="17">
        <v>0.63239340028614999</v>
      </c>
      <c r="AT519" s="17"/>
      <c r="AU519" s="17">
        <v>0.58448929442201503</v>
      </c>
      <c r="AV519" s="17">
        <v>0.56291864714176298</v>
      </c>
      <c r="AW519" s="17"/>
      <c r="AX519" s="17">
        <v>0.65569549110326497</v>
      </c>
      <c r="AY519" s="17">
        <v>0.55629445616638795</v>
      </c>
      <c r="AZ519" s="17"/>
      <c r="BA519" s="17">
        <v>0.60281968834566402</v>
      </c>
      <c r="BB519" s="17">
        <v>0.43223250280603098</v>
      </c>
      <c r="BC519" s="17"/>
      <c r="BD519" s="17">
        <v>0.56772898854520504</v>
      </c>
      <c r="BE519" s="17"/>
      <c r="BF519" s="17">
        <v>0.56512085270802903</v>
      </c>
      <c r="BG519" s="17"/>
      <c r="BH519" s="17">
        <v>0.57745215776648096</v>
      </c>
      <c r="BI519" s="17"/>
      <c r="BJ519" s="17">
        <v>0.61669568949466202</v>
      </c>
      <c r="BK519" s="17"/>
      <c r="BL519" s="17">
        <v>0.73667013854890795</v>
      </c>
      <c r="BM519" s="17">
        <v>0.359638065866415</v>
      </c>
      <c r="BN519" s="17">
        <v>0.74265309775321198</v>
      </c>
      <c r="BO519" s="17">
        <v>0.51572861853293905</v>
      </c>
      <c r="BP519" s="17"/>
      <c r="BQ519" s="17">
        <v>0.480869888588973</v>
      </c>
      <c r="BR519" s="17">
        <v>0.60777457440958105</v>
      </c>
      <c r="BS519" s="17">
        <v>0.61285018158018301</v>
      </c>
      <c r="BT519" s="17">
        <v>0.52329029106300695</v>
      </c>
      <c r="BU519" s="17">
        <v>0.60451946814513502</v>
      </c>
      <c r="BV519" s="17">
        <v>0.71152733605664398</v>
      </c>
      <c r="BW519" s="17"/>
      <c r="BX519" s="17">
        <v>0.44637373281154202</v>
      </c>
      <c r="BY519" s="17">
        <v>0.57869547993351</v>
      </c>
      <c r="BZ519" s="17">
        <v>0.61660420295976703</v>
      </c>
      <c r="CA519" s="17">
        <v>0.51653478370520201</v>
      </c>
      <c r="CB519" s="17">
        <v>0.58570398443406702</v>
      </c>
      <c r="CC519" s="17">
        <v>0.737689755210168</v>
      </c>
    </row>
    <row r="520" spans="2:81" x14ac:dyDescent="0.35">
      <c r="B520" t="s">
        <v>165</v>
      </c>
      <c r="C520" s="17">
        <v>2.0595228811476199E-2</v>
      </c>
      <c r="D520" s="17">
        <v>1.77834959152843E-2</v>
      </c>
      <c r="E520" s="17">
        <v>2.3441970284488502E-2</v>
      </c>
      <c r="F520" s="17"/>
      <c r="G520" s="17">
        <v>3.3443022795811898E-2</v>
      </c>
      <c r="H520" s="17">
        <v>3.2249757467715003E-2</v>
      </c>
      <c r="I520" s="17">
        <v>2.0517545211326E-2</v>
      </c>
      <c r="J520" s="17">
        <v>2.7373475554338399E-2</v>
      </c>
      <c r="K520" s="17">
        <v>8.3528933772300494E-3</v>
      </c>
      <c r="L520" s="17">
        <v>5.36404158356982E-3</v>
      </c>
      <c r="M520" s="17"/>
      <c r="N520" s="17">
        <v>1.68833719833636E-2</v>
      </c>
      <c r="O520" s="17">
        <v>2.1871959701024901E-2</v>
      </c>
      <c r="P520" s="17">
        <v>1.9224276009524501E-2</v>
      </c>
      <c r="Q520" s="17">
        <v>2.4811496037323601E-2</v>
      </c>
      <c r="R520" s="17"/>
      <c r="S520" s="17">
        <v>2.2301078844377799E-2</v>
      </c>
      <c r="T520" s="17">
        <v>2.6607647683803901E-2</v>
      </c>
      <c r="U520" s="17">
        <v>1.77267516370208E-2</v>
      </c>
      <c r="V520" s="17">
        <v>9.3532882475181999E-3</v>
      </c>
      <c r="W520" s="17">
        <v>1.7237169406981102E-2</v>
      </c>
      <c r="X520" s="17">
        <v>3.2094409077985102E-2</v>
      </c>
      <c r="Y520" s="17">
        <v>1.8645469571311399E-2</v>
      </c>
      <c r="Z520" s="17">
        <v>1.76841402709021E-2</v>
      </c>
      <c r="AA520" s="17">
        <v>2.96813072525818E-2</v>
      </c>
      <c r="AB520" s="17">
        <v>1.0767070566546501E-2</v>
      </c>
      <c r="AC520" s="17">
        <v>1.52318402625238E-2</v>
      </c>
      <c r="AD520" s="17">
        <v>1.54828559683852E-2</v>
      </c>
      <c r="AE520" s="17"/>
      <c r="AF520" s="17">
        <v>2.1073647215188899E-2</v>
      </c>
      <c r="AG520" s="17">
        <v>1.1926453358366401E-2</v>
      </c>
      <c r="AH520" s="17">
        <v>1.7249396235253799E-2</v>
      </c>
      <c r="AI520" s="17">
        <v>1.5663942223730899E-2</v>
      </c>
      <c r="AJ520" s="17"/>
      <c r="AK520" s="17">
        <v>2.9247632190873601E-2</v>
      </c>
      <c r="AL520" s="17">
        <v>3.2026081767991703E-2</v>
      </c>
      <c r="AM520" s="17"/>
      <c r="AN520" s="17">
        <v>2.9889288343963399E-2</v>
      </c>
      <c r="AO520" s="17">
        <v>1.4774318637241801E-2</v>
      </c>
      <c r="AP520" s="17">
        <v>2.62169070673503E-2</v>
      </c>
      <c r="AQ520" s="17">
        <v>9.5740485979334197E-3</v>
      </c>
      <c r="AR520" s="17">
        <v>1.52344798879759E-2</v>
      </c>
      <c r="AS520" s="17">
        <v>4.31585372314299E-2</v>
      </c>
      <c r="AT520" s="17"/>
      <c r="AU520" s="17">
        <v>1.5152045371909201E-2</v>
      </c>
      <c r="AV520" s="17">
        <v>2.6580178260879599E-2</v>
      </c>
      <c r="AW520" s="17"/>
      <c r="AX520" s="17">
        <v>1.0818943726323501E-2</v>
      </c>
      <c r="AY520" s="17">
        <v>2.2941253602769999E-2</v>
      </c>
      <c r="AZ520" s="17"/>
      <c r="BA520" s="17">
        <v>1.74571722494502E-2</v>
      </c>
      <c r="BB520" s="17">
        <v>3.4190377129262699E-2</v>
      </c>
      <c r="BC520" s="17"/>
      <c r="BD520" s="17">
        <v>1.53628544716219E-2</v>
      </c>
      <c r="BE520" s="17"/>
      <c r="BF520" s="17">
        <v>1.7767269273760499E-2</v>
      </c>
      <c r="BG520" s="17"/>
      <c r="BH520" s="17">
        <v>6.7483956616833296E-3</v>
      </c>
      <c r="BI520" s="17"/>
      <c r="BJ520" s="17">
        <v>7.2342213099130196E-3</v>
      </c>
      <c r="BK520" s="17"/>
      <c r="BL520" s="17">
        <v>3.3991333317059197E-2</v>
      </c>
      <c r="BM520" s="17">
        <v>8.7343752191874503E-3</v>
      </c>
      <c r="BN520" s="17">
        <v>1.18747297072265E-2</v>
      </c>
      <c r="BO520" s="17">
        <v>3.3419971195456498E-2</v>
      </c>
      <c r="BP520" s="17"/>
      <c r="BQ520" s="17">
        <v>1.43361769271749E-2</v>
      </c>
      <c r="BR520" s="17">
        <v>2.4571535265047399E-2</v>
      </c>
      <c r="BS520" s="17">
        <v>1.04025044082003E-2</v>
      </c>
      <c r="BT520" s="17">
        <v>7.9420335413674607E-3</v>
      </c>
      <c r="BU520" s="17">
        <v>3.5142384903871698E-2</v>
      </c>
      <c r="BV520" s="17">
        <v>2.6880368460099099E-2</v>
      </c>
      <c r="BW520" s="17"/>
      <c r="BX520" s="17">
        <v>9.1762802091508895E-3</v>
      </c>
      <c r="BY520" s="17">
        <v>3.0762134040246501E-2</v>
      </c>
      <c r="BZ520" s="17">
        <v>1.2909714083660999E-2</v>
      </c>
      <c r="CA520" s="17">
        <v>1.19948165448869E-2</v>
      </c>
      <c r="CB520" s="17">
        <v>3.1893292026111603E-2</v>
      </c>
      <c r="CC520" s="17">
        <v>4.31752057527168E-2</v>
      </c>
    </row>
    <row r="521" spans="2:81" x14ac:dyDescent="0.35">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row>
    <row r="522" spans="2:81" x14ac:dyDescent="0.35">
      <c r="B522" s="6" t="s">
        <v>318</v>
      </c>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row>
    <row r="523" spans="2:81" x14ac:dyDescent="0.35">
      <c r="B523" s="24"/>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row>
    <row r="524" spans="2:81" x14ac:dyDescent="0.35">
      <c r="B524" t="s">
        <v>313</v>
      </c>
      <c r="C524" s="17">
        <v>0.26450742779335201</v>
      </c>
      <c r="D524" s="17">
        <v>0.32756841503990403</v>
      </c>
      <c r="E524" s="17">
        <v>0.20329613951199199</v>
      </c>
      <c r="F524" s="17"/>
      <c r="G524" s="17">
        <v>0.46931984201261601</v>
      </c>
      <c r="H524" s="17">
        <v>0.39839003325781702</v>
      </c>
      <c r="I524" s="17">
        <v>0.29829643375248999</v>
      </c>
      <c r="J524" s="17">
        <v>0.208353940267411</v>
      </c>
      <c r="K524" s="17">
        <v>0.18309003773468199</v>
      </c>
      <c r="L524" s="17">
        <v>9.2375926087029006E-2</v>
      </c>
      <c r="M524" s="17"/>
      <c r="N524" s="17">
        <v>0.36937176944878197</v>
      </c>
      <c r="O524" s="17">
        <v>0.26146070163769303</v>
      </c>
      <c r="P524" s="17">
        <v>0.22639567569925301</v>
      </c>
      <c r="Q524" s="17">
        <v>0.18824165326426701</v>
      </c>
      <c r="R524" s="17"/>
      <c r="S524" s="17">
        <v>0.415186016445384</v>
      </c>
      <c r="T524" s="17">
        <v>0.19329135782573301</v>
      </c>
      <c r="U524" s="17">
        <v>0.22508608073065101</v>
      </c>
      <c r="V524" s="17">
        <v>0.219967669858493</v>
      </c>
      <c r="W524" s="17">
        <v>0.23883711248592901</v>
      </c>
      <c r="X524" s="17">
        <v>0.226603202790264</v>
      </c>
      <c r="Y524" s="17">
        <v>0.249211279968369</v>
      </c>
      <c r="Z524" s="17">
        <v>0.30450393489878202</v>
      </c>
      <c r="AA524" s="17">
        <v>0.30350959625285001</v>
      </c>
      <c r="AB524" s="17">
        <v>0.23159159457119899</v>
      </c>
      <c r="AC524" s="17">
        <v>0.20591679494417001</v>
      </c>
      <c r="AD524" s="17">
        <v>0.32320448010469499</v>
      </c>
      <c r="AE524" s="17"/>
      <c r="AF524" s="17">
        <v>0.263514297198926</v>
      </c>
      <c r="AG524" s="17">
        <v>0.250655105940358</v>
      </c>
      <c r="AH524" s="17">
        <v>0.23775586627070999</v>
      </c>
      <c r="AI524" s="17">
        <v>0.28583322033650899</v>
      </c>
      <c r="AJ524" s="17"/>
      <c r="AK524" s="17">
        <v>0.29825904877225301</v>
      </c>
      <c r="AL524" s="17">
        <v>0.26005100442510398</v>
      </c>
      <c r="AM524" s="17"/>
      <c r="AN524" s="17">
        <v>0.42946360092423402</v>
      </c>
      <c r="AO524" s="17">
        <v>0.22575299573740501</v>
      </c>
      <c r="AP524" s="17">
        <v>0.24158573770879499</v>
      </c>
      <c r="AQ524" s="17">
        <v>0.17930098431628799</v>
      </c>
      <c r="AR524" s="17">
        <v>0.16287718527598599</v>
      </c>
      <c r="AS524" s="17">
        <v>0.22569130062371301</v>
      </c>
      <c r="AT524" s="17"/>
      <c r="AU524" s="17">
        <v>0.25947137547251398</v>
      </c>
      <c r="AV524" s="17">
        <v>0.27143705063531998</v>
      </c>
      <c r="AW524" s="17"/>
      <c r="AX524" s="17">
        <v>0.19172736009519101</v>
      </c>
      <c r="AY524" s="17">
        <v>0.28197253254886201</v>
      </c>
      <c r="AZ524" s="17"/>
      <c r="BA524" s="17">
        <v>0.23928638835892599</v>
      </c>
      <c r="BB524" s="17">
        <v>0.39424620196067001</v>
      </c>
      <c r="BC524" s="17"/>
      <c r="BD524" s="17">
        <v>0.28574289932347902</v>
      </c>
      <c r="BE524" s="17"/>
      <c r="BF524" s="17">
        <v>0.29411199463714</v>
      </c>
      <c r="BG524" s="17"/>
      <c r="BH524" s="17">
        <v>0.272647631526239</v>
      </c>
      <c r="BI524" s="17"/>
      <c r="BJ524" s="17">
        <v>0.25311370511259701</v>
      </c>
      <c r="BK524" s="17"/>
      <c r="BL524" s="17">
        <v>0.106317264377988</v>
      </c>
      <c r="BM524" s="17">
        <v>0.48447435636674002</v>
      </c>
      <c r="BN524" s="17">
        <v>0.152894776161452</v>
      </c>
      <c r="BO524" s="17">
        <v>0.25974099438940201</v>
      </c>
      <c r="BP524" s="17"/>
      <c r="BQ524" s="17">
        <v>0.32235220254281</v>
      </c>
      <c r="BR524" s="17">
        <v>0.24175487582744401</v>
      </c>
      <c r="BS524" s="17">
        <v>0.23400367622099499</v>
      </c>
      <c r="BT524" s="17">
        <v>0.27861627410276202</v>
      </c>
      <c r="BU524" s="17">
        <v>0.21026169107801501</v>
      </c>
      <c r="BV524" s="17">
        <v>0.21034561297097701</v>
      </c>
      <c r="BW524" s="17"/>
      <c r="BX524" s="17">
        <v>0.36588317575665003</v>
      </c>
      <c r="BY524" s="17">
        <v>0.27033860365703999</v>
      </c>
      <c r="BZ524" s="17">
        <v>0.24272458896951099</v>
      </c>
      <c r="CA524" s="17">
        <v>0.28956896891800898</v>
      </c>
      <c r="CB524" s="17">
        <v>0.21726091666261699</v>
      </c>
      <c r="CC524" s="17">
        <v>0.15717827053101799</v>
      </c>
    </row>
    <row r="525" spans="2:81" x14ac:dyDescent="0.35">
      <c r="B525" t="s">
        <v>314</v>
      </c>
      <c r="C525" s="17">
        <v>0.32986751189785601</v>
      </c>
      <c r="D525" s="17">
        <v>0.34052200899799301</v>
      </c>
      <c r="E525" s="17">
        <v>0.320032367771306</v>
      </c>
      <c r="F525" s="17"/>
      <c r="G525" s="17">
        <v>0.271218448960582</v>
      </c>
      <c r="H525" s="17">
        <v>0.32233600893863101</v>
      </c>
      <c r="I525" s="17">
        <v>0.35797518133230399</v>
      </c>
      <c r="J525" s="17">
        <v>0.37501384842229801</v>
      </c>
      <c r="K525" s="17">
        <v>0.33201215749021801</v>
      </c>
      <c r="L525" s="17">
        <v>0.31394850419641601</v>
      </c>
      <c r="M525" s="17"/>
      <c r="N525" s="17">
        <v>0.335356989689024</v>
      </c>
      <c r="O525" s="17">
        <v>0.33087361194529802</v>
      </c>
      <c r="P525" s="17">
        <v>0.35177284297469003</v>
      </c>
      <c r="Q525" s="17">
        <v>0.30477270484388103</v>
      </c>
      <c r="R525" s="17"/>
      <c r="S525" s="17">
        <v>0.31364568327814502</v>
      </c>
      <c r="T525" s="17">
        <v>0.35407438577906503</v>
      </c>
      <c r="U525" s="17">
        <v>0.32063930625763198</v>
      </c>
      <c r="V525" s="17">
        <v>0.32128489833616902</v>
      </c>
      <c r="W525" s="17">
        <v>0.35682524382007802</v>
      </c>
      <c r="X525" s="17">
        <v>0.34336133029068899</v>
      </c>
      <c r="Y525" s="17">
        <v>0.299887718303878</v>
      </c>
      <c r="Z525" s="17">
        <v>0.39591699994000601</v>
      </c>
      <c r="AA525" s="17">
        <v>0.29290942703692702</v>
      </c>
      <c r="AB525" s="17">
        <v>0.34677315618209698</v>
      </c>
      <c r="AC525" s="17">
        <v>0.34545361169312</v>
      </c>
      <c r="AD525" s="17">
        <v>0.29834458712088802</v>
      </c>
      <c r="AE525" s="17"/>
      <c r="AF525" s="17">
        <v>0.328408934714085</v>
      </c>
      <c r="AG525" s="17">
        <v>0.36709987566769098</v>
      </c>
      <c r="AH525" s="17">
        <v>0.33933702600203203</v>
      </c>
      <c r="AI525" s="17">
        <v>0.33706607114861697</v>
      </c>
      <c r="AJ525" s="17"/>
      <c r="AK525" s="17">
        <v>0.295130016062217</v>
      </c>
      <c r="AL525" s="17">
        <v>0.349581124829278</v>
      </c>
      <c r="AM525" s="17"/>
      <c r="AN525" s="17">
        <v>0.29651198264650203</v>
      </c>
      <c r="AO525" s="17">
        <v>0.32912218956151201</v>
      </c>
      <c r="AP525" s="17">
        <v>0.34320717019216401</v>
      </c>
      <c r="AQ525" s="17">
        <v>0.365828880646421</v>
      </c>
      <c r="AR525" s="17">
        <v>0.34293921212165701</v>
      </c>
      <c r="AS525" s="17">
        <v>0.305720782036147</v>
      </c>
      <c r="AT525" s="17"/>
      <c r="AU525" s="17">
        <v>0.33414872100840598</v>
      </c>
      <c r="AV525" s="17">
        <v>0.32691433596619701</v>
      </c>
      <c r="AW525" s="17"/>
      <c r="AX525" s="17">
        <v>0.29866274824193401</v>
      </c>
      <c r="AY525" s="17">
        <v>0.33735574986407901</v>
      </c>
      <c r="AZ525" s="17"/>
      <c r="BA525" s="17">
        <v>0.338280469864571</v>
      </c>
      <c r="BB525" s="17">
        <v>0.29126869719661802</v>
      </c>
      <c r="BC525" s="17"/>
      <c r="BD525" s="17">
        <v>0.32560769719259203</v>
      </c>
      <c r="BE525" s="17"/>
      <c r="BF525" s="17">
        <v>0.318733477540458</v>
      </c>
      <c r="BG525" s="17"/>
      <c r="BH525" s="17">
        <v>0.35133853598834403</v>
      </c>
      <c r="BI525" s="17"/>
      <c r="BJ525" s="17">
        <v>0.37347195847935999</v>
      </c>
      <c r="BK525" s="17"/>
      <c r="BL525" s="17">
        <v>0.287473523887186</v>
      </c>
      <c r="BM525" s="17">
        <v>0.311945857103891</v>
      </c>
      <c r="BN525" s="17">
        <v>0.31528664838416398</v>
      </c>
      <c r="BO525" s="17">
        <v>0.38945207013461702</v>
      </c>
      <c r="BP525" s="17"/>
      <c r="BQ525" s="17">
        <v>0.34914978845504102</v>
      </c>
      <c r="BR525" s="17">
        <v>0.334109349451851</v>
      </c>
      <c r="BS525" s="17">
        <v>0.36016815915897199</v>
      </c>
      <c r="BT525" s="17">
        <v>0.30171436291287901</v>
      </c>
      <c r="BU525" s="17">
        <v>0.28055224619380298</v>
      </c>
      <c r="BV525" s="17">
        <v>0.302478098196022</v>
      </c>
      <c r="BW525" s="17"/>
      <c r="BX525" s="17">
        <v>0.34159399010712099</v>
      </c>
      <c r="BY525" s="17">
        <v>0.31833353624121302</v>
      </c>
      <c r="BZ525" s="17">
        <v>0.36580728472315299</v>
      </c>
      <c r="CA525" s="17">
        <v>0.30814566825990097</v>
      </c>
      <c r="CB525" s="17">
        <v>0.30974859611572603</v>
      </c>
      <c r="CC525" s="17">
        <v>0.26008551234633098</v>
      </c>
    </row>
    <row r="526" spans="2:81" x14ac:dyDescent="0.35">
      <c r="B526" t="s">
        <v>315</v>
      </c>
      <c r="C526" s="17">
        <v>0.39043224673023103</v>
      </c>
      <c r="D526" s="17">
        <v>0.31622995296399597</v>
      </c>
      <c r="E526" s="17">
        <v>0.461878656721743</v>
      </c>
      <c r="F526" s="17"/>
      <c r="G526" s="17">
        <v>0.235597453492501</v>
      </c>
      <c r="H526" s="17">
        <v>0.25286605622657399</v>
      </c>
      <c r="I526" s="17">
        <v>0.32838182562796298</v>
      </c>
      <c r="J526" s="17">
        <v>0.40357648593032802</v>
      </c>
      <c r="K526" s="17">
        <v>0.48006226021256199</v>
      </c>
      <c r="L526" s="17">
        <v>0.58480362647380701</v>
      </c>
      <c r="M526" s="17"/>
      <c r="N526" s="17">
        <v>0.28542126319917099</v>
      </c>
      <c r="O526" s="17">
        <v>0.39408824553317501</v>
      </c>
      <c r="P526" s="17">
        <v>0.40673534343980999</v>
      </c>
      <c r="Q526" s="17">
        <v>0.48401677979887697</v>
      </c>
      <c r="R526" s="17"/>
      <c r="S526" s="17">
        <v>0.25841705128748699</v>
      </c>
      <c r="T526" s="17">
        <v>0.44244737308412901</v>
      </c>
      <c r="U526" s="17">
        <v>0.43921157658076898</v>
      </c>
      <c r="V526" s="17">
        <v>0.44978084121082401</v>
      </c>
      <c r="W526" s="17">
        <v>0.38453615161544302</v>
      </c>
      <c r="X526" s="17">
        <v>0.41459865937254697</v>
      </c>
      <c r="Y526" s="17">
        <v>0.432721246935654</v>
      </c>
      <c r="Z526" s="17">
        <v>0.28160258109928898</v>
      </c>
      <c r="AA526" s="17">
        <v>0.38575679479329</v>
      </c>
      <c r="AB526" s="17">
        <v>0.39616359091522402</v>
      </c>
      <c r="AC526" s="17">
        <v>0.44291422074771197</v>
      </c>
      <c r="AD526" s="17">
        <v>0.35899963779549099</v>
      </c>
      <c r="AE526" s="17"/>
      <c r="AF526" s="17">
        <v>0.39357653780829799</v>
      </c>
      <c r="AG526" s="17">
        <v>0.35676597602515803</v>
      </c>
      <c r="AH526" s="17">
        <v>0.40967588848270697</v>
      </c>
      <c r="AI526" s="17">
        <v>0.37710070851487398</v>
      </c>
      <c r="AJ526" s="17"/>
      <c r="AK526" s="17">
        <v>0.38817735093931099</v>
      </c>
      <c r="AL526" s="17">
        <v>0.37919160470730301</v>
      </c>
      <c r="AM526" s="17"/>
      <c r="AN526" s="17">
        <v>0.25399984344890802</v>
      </c>
      <c r="AO526" s="17">
        <v>0.43426792743729398</v>
      </c>
      <c r="AP526" s="17">
        <v>0.39794169429621401</v>
      </c>
      <c r="AQ526" s="17">
        <v>0.44096047575559699</v>
      </c>
      <c r="AR526" s="17">
        <v>0.48961559560442303</v>
      </c>
      <c r="AS526" s="17">
        <v>0.431276054111639</v>
      </c>
      <c r="AT526" s="17"/>
      <c r="AU526" s="17">
        <v>0.39152339591320401</v>
      </c>
      <c r="AV526" s="17">
        <v>0.38751348939549302</v>
      </c>
      <c r="AW526" s="17"/>
      <c r="AX526" s="17">
        <v>0.49649778750221901</v>
      </c>
      <c r="AY526" s="17">
        <v>0.364979594113648</v>
      </c>
      <c r="AZ526" s="17"/>
      <c r="BA526" s="17">
        <v>0.40998632751506903</v>
      </c>
      <c r="BB526" s="17">
        <v>0.28640342072618002</v>
      </c>
      <c r="BC526" s="17"/>
      <c r="BD526" s="17">
        <v>0.37422826508113399</v>
      </c>
      <c r="BE526" s="17"/>
      <c r="BF526" s="17">
        <v>0.37570394282880398</v>
      </c>
      <c r="BG526" s="17"/>
      <c r="BH526" s="17">
        <v>0.34967663319450898</v>
      </c>
      <c r="BI526" s="17"/>
      <c r="BJ526" s="17">
        <v>0.36525976972549201</v>
      </c>
      <c r="BK526" s="17"/>
      <c r="BL526" s="17">
        <v>0.58903030958158997</v>
      </c>
      <c r="BM526" s="17">
        <v>0.191328572547493</v>
      </c>
      <c r="BN526" s="17">
        <v>0.52145395479066803</v>
      </c>
      <c r="BO526" s="17">
        <v>0.328790491015509</v>
      </c>
      <c r="BP526" s="17"/>
      <c r="BQ526" s="17">
        <v>0.31487961295407002</v>
      </c>
      <c r="BR526" s="17">
        <v>0.41161238579172799</v>
      </c>
      <c r="BS526" s="17">
        <v>0.39580993582796897</v>
      </c>
      <c r="BT526" s="17">
        <v>0.41133691837688702</v>
      </c>
      <c r="BU526" s="17">
        <v>0.47849992284876602</v>
      </c>
      <c r="BV526" s="17">
        <v>0.46774379406030703</v>
      </c>
      <c r="BW526" s="17"/>
      <c r="BX526" s="17">
        <v>0.28454355821322402</v>
      </c>
      <c r="BY526" s="17">
        <v>0.39219156609551797</v>
      </c>
      <c r="BZ526" s="17">
        <v>0.37555277694171102</v>
      </c>
      <c r="CA526" s="17">
        <v>0.395266722246015</v>
      </c>
      <c r="CB526" s="17">
        <v>0.45117143832376699</v>
      </c>
      <c r="CC526" s="17">
        <v>0.56503303109078595</v>
      </c>
    </row>
    <row r="527" spans="2:81" x14ac:dyDescent="0.35">
      <c r="B527" t="s">
        <v>165</v>
      </c>
      <c r="C527" s="17">
        <v>1.51928135785611E-2</v>
      </c>
      <c r="D527" s="17">
        <v>1.5679622998108399E-2</v>
      </c>
      <c r="E527" s="17">
        <v>1.4792835994959201E-2</v>
      </c>
      <c r="F527" s="17"/>
      <c r="G527" s="17">
        <v>2.3864255534301399E-2</v>
      </c>
      <c r="H527" s="17">
        <v>2.6407901576978501E-2</v>
      </c>
      <c r="I527" s="17">
        <v>1.5346559287242901E-2</v>
      </c>
      <c r="J527" s="17">
        <v>1.3055725379962999E-2</v>
      </c>
      <c r="K527" s="17">
        <v>4.8355445625371E-3</v>
      </c>
      <c r="L527" s="17">
        <v>8.8719432427477596E-3</v>
      </c>
      <c r="M527" s="17"/>
      <c r="N527" s="17">
        <v>9.8499776630230993E-3</v>
      </c>
      <c r="O527" s="17">
        <v>1.3577440883834301E-2</v>
      </c>
      <c r="P527" s="17">
        <v>1.5096137886247E-2</v>
      </c>
      <c r="Q527" s="17">
        <v>2.2968862092975401E-2</v>
      </c>
      <c r="R527" s="17"/>
      <c r="S527" s="17">
        <v>1.27512489889842E-2</v>
      </c>
      <c r="T527" s="17">
        <v>1.0186883311073499E-2</v>
      </c>
      <c r="U527" s="17">
        <v>1.5063036430947399E-2</v>
      </c>
      <c r="V527" s="17">
        <v>8.9665905945142295E-3</v>
      </c>
      <c r="W527" s="17">
        <v>1.9801492078549698E-2</v>
      </c>
      <c r="X527" s="17">
        <v>1.5436807546500401E-2</v>
      </c>
      <c r="Y527" s="17">
        <v>1.81797547921001E-2</v>
      </c>
      <c r="Z527" s="17">
        <v>1.79764840619231E-2</v>
      </c>
      <c r="AA527" s="17">
        <v>1.7824181916932601E-2</v>
      </c>
      <c r="AB527" s="17">
        <v>2.54716583314804E-2</v>
      </c>
      <c r="AC527" s="17">
        <v>5.7153726149976498E-3</v>
      </c>
      <c r="AD527" s="17">
        <v>1.9451294978926E-2</v>
      </c>
      <c r="AE527" s="17"/>
      <c r="AF527" s="17">
        <v>1.45002302786912E-2</v>
      </c>
      <c r="AG527" s="17">
        <v>2.5479042366793599E-2</v>
      </c>
      <c r="AH527" s="17">
        <v>1.32312192445504E-2</v>
      </c>
      <c r="AI527" s="17">
        <v>0</v>
      </c>
      <c r="AJ527" s="17"/>
      <c r="AK527" s="17">
        <v>1.8433584226218502E-2</v>
      </c>
      <c r="AL527" s="17">
        <v>1.11762660383153E-2</v>
      </c>
      <c r="AM527" s="17"/>
      <c r="AN527" s="17">
        <v>2.0024572980355499E-2</v>
      </c>
      <c r="AO527" s="17">
        <v>1.08568872637889E-2</v>
      </c>
      <c r="AP527" s="17">
        <v>1.72653978028268E-2</v>
      </c>
      <c r="AQ527" s="17">
        <v>1.3909659281693999E-2</v>
      </c>
      <c r="AR527" s="17">
        <v>4.5680069979344403E-3</v>
      </c>
      <c r="AS527" s="17">
        <v>3.73118632285016E-2</v>
      </c>
      <c r="AT527" s="17"/>
      <c r="AU527" s="17">
        <v>1.48565076058768E-2</v>
      </c>
      <c r="AV527" s="17">
        <v>1.41351240029909E-2</v>
      </c>
      <c r="AW527" s="17"/>
      <c r="AX527" s="17">
        <v>1.3112104160656E-2</v>
      </c>
      <c r="AY527" s="17">
        <v>1.56921234734104E-2</v>
      </c>
      <c r="AZ527" s="17"/>
      <c r="BA527" s="17">
        <v>1.24468142614334E-2</v>
      </c>
      <c r="BB527" s="17">
        <v>2.8081680116532701E-2</v>
      </c>
      <c r="BC527" s="17"/>
      <c r="BD527" s="17">
        <v>1.4421138402794799E-2</v>
      </c>
      <c r="BE527" s="17"/>
      <c r="BF527" s="17">
        <v>1.1450584993597499E-2</v>
      </c>
      <c r="BG527" s="17"/>
      <c r="BH527" s="17">
        <v>2.6337199290907699E-2</v>
      </c>
      <c r="BI527" s="17"/>
      <c r="BJ527" s="17">
        <v>8.1545666825512293E-3</v>
      </c>
      <c r="BK527" s="17"/>
      <c r="BL527" s="17">
        <v>1.7178902153235798E-2</v>
      </c>
      <c r="BM527" s="17">
        <v>1.22512139818758E-2</v>
      </c>
      <c r="BN527" s="17">
        <v>1.0364620663715299E-2</v>
      </c>
      <c r="BO527" s="17">
        <v>2.2016444460471601E-2</v>
      </c>
      <c r="BP527" s="17"/>
      <c r="BQ527" s="17">
        <v>1.3618396048078499E-2</v>
      </c>
      <c r="BR527" s="17">
        <v>1.2523388928977299E-2</v>
      </c>
      <c r="BS527" s="17">
        <v>1.00182287920645E-2</v>
      </c>
      <c r="BT527" s="17">
        <v>8.3324446074713194E-3</v>
      </c>
      <c r="BU527" s="17">
        <v>3.0686139879415399E-2</v>
      </c>
      <c r="BV527" s="17">
        <v>1.9432494772694701E-2</v>
      </c>
      <c r="BW527" s="17"/>
      <c r="BX527" s="17">
        <v>7.9792759230055098E-3</v>
      </c>
      <c r="BY527" s="17">
        <v>1.9136294006228599E-2</v>
      </c>
      <c r="BZ527" s="17">
        <v>1.5915349365625098E-2</v>
      </c>
      <c r="CA527" s="17">
        <v>7.0186405760755801E-3</v>
      </c>
      <c r="CB527" s="17">
        <v>2.1819048897889701E-2</v>
      </c>
      <c r="CC527" s="17">
        <v>1.7703186031864802E-2</v>
      </c>
    </row>
    <row r="528" spans="2:81" x14ac:dyDescent="0.35">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row>
    <row r="529" spans="2:81" x14ac:dyDescent="0.35">
      <c r="B529" s="6" t="s">
        <v>319</v>
      </c>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row>
    <row r="530" spans="2:81" x14ac:dyDescent="0.35">
      <c r="B530" s="24"/>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row>
    <row r="531" spans="2:81" x14ac:dyDescent="0.35">
      <c r="B531" t="s">
        <v>313</v>
      </c>
      <c r="C531" s="17">
        <v>0.48869091906547901</v>
      </c>
      <c r="D531" s="17">
        <v>0.506833116840683</v>
      </c>
      <c r="E531" s="17">
        <v>0.47091712306072198</v>
      </c>
      <c r="F531" s="17"/>
      <c r="G531" s="17">
        <v>0.35873971332730598</v>
      </c>
      <c r="H531" s="17">
        <v>0.43292409548777699</v>
      </c>
      <c r="I531" s="17">
        <v>0.47077155512005098</v>
      </c>
      <c r="J531" s="17">
        <v>0.47730494476753199</v>
      </c>
      <c r="K531" s="17">
        <v>0.55436192484255997</v>
      </c>
      <c r="L531" s="17">
        <v>0.60005383416739499</v>
      </c>
      <c r="M531" s="17"/>
      <c r="N531" s="17">
        <v>0.55350075369111795</v>
      </c>
      <c r="O531" s="17">
        <v>0.47359784379776299</v>
      </c>
      <c r="P531" s="17">
        <v>0.495565520103532</v>
      </c>
      <c r="Q531" s="17">
        <v>0.42648437101480402</v>
      </c>
      <c r="R531" s="17"/>
      <c r="S531" s="17">
        <v>0.45966879287196399</v>
      </c>
      <c r="T531" s="17">
        <v>0.47891719712944297</v>
      </c>
      <c r="U531" s="17">
        <v>0.47361554622105201</v>
      </c>
      <c r="V531" s="17">
        <v>0.54261650588756105</v>
      </c>
      <c r="W531" s="17">
        <v>0.478037578151848</v>
      </c>
      <c r="X531" s="17">
        <v>0.49170132495039998</v>
      </c>
      <c r="Y531" s="17">
        <v>0.50008630597134696</v>
      </c>
      <c r="Z531" s="17">
        <v>0.53522404428509196</v>
      </c>
      <c r="AA531" s="17">
        <v>0.50303148364832495</v>
      </c>
      <c r="AB531" s="17">
        <v>0.48216183592460599</v>
      </c>
      <c r="AC531" s="17">
        <v>0.45838442443706801</v>
      </c>
      <c r="AD531" s="17">
        <v>0.48579436739965998</v>
      </c>
      <c r="AE531" s="17"/>
      <c r="AF531" s="17">
        <v>0.49380408768615602</v>
      </c>
      <c r="AG531" s="17">
        <v>0.52209499661676895</v>
      </c>
      <c r="AH531" s="17">
        <v>0.464979607008421</v>
      </c>
      <c r="AI531" s="17">
        <v>0.50092982901108896</v>
      </c>
      <c r="AJ531" s="17"/>
      <c r="AK531" s="17">
        <v>0.40759044768282299</v>
      </c>
      <c r="AL531" s="17">
        <v>0.44375555260249</v>
      </c>
      <c r="AM531" s="17"/>
      <c r="AN531" s="17">
        <v>0.47351220779391801</v>
      </c>
      <c r="AO531" s="17">
        <v>0.51158302987017601</v>
      </c>
      <c r="AP531" s="17">
        <v>0.460763811070658</v>
      </c>
      <c r="AQ531" s="17">
        <v>0.49465878564103499</v>
      </c>
      <c r="AR531" s="17">
        <v>0.50769871567635205</v>
      </c>
      <c r="AS531" s="17">
        <v>0.45137839240980199</v>
      </c>
      <c r="AT531" s="17"/>
      <c r="AU531" s="17">
        <v>0.54937791213582299</v>
      </c>
      <c r="AV531" s="17">
        <v>0.407160158426151</v>
      </c>
      <c r="AW531" s="17"/>
      <c r="AX531" s="17">
        <v>0.52243799288103399</v>
      </c>
      <c r="AY531" s="17">
        <v>0.48059260041833302</v>
      </c>
      <c r="AZ531" s="17"/>
      <c r="BA531" s="17">
        <v>0.503688590203764</v>
      </c>
      <c r="BB531" s="17">
        <v>0.41646737171930598</v>
      </c>
      <c r="BC531" s="17"/>
      <c r="BD531" s="17">
        <v>0.53727899233294496</v>
      </c>
      <c r="BE531" s="17"/>
      <c r="BF531" s="17">
        <v>0.53201842222298701</v>
      </c>
      <c r="BG531" s="17"/>
      <c r="BH531" s="17">
        <v>0.54234359915200303</v>
      </c>
      <c r="BI531" s="17"/>
      <c r="BJ531" s="17">
        <v>0.48386107881491602</v>
      </c>
      <c r="BK531" s="17"/>
      <c r="BL531" s="17">
        <v>0.31911864310315302</v>
      </c>
      <c r="BM531" s="17">
        <v>0.62302462715923101</v>
      </c>
      <c r="BN531" s="17">
        <v>0.51282423541603805</v>
      </c>
      <c r="BO531" s="17">
        <v>0.43334978909081601</v>
      </c>
      <c r="BP531" s="17"/>
      <c r="BQ531" s="17">
        <v>0.51855611845133898</v>
      </c>
      <c r="BR531" s="17">
        <v>0.56772969927390304</v>
      </c>
      <c r="BS531" s="17">
        <v>0.47754929776918098</v>
      </c>
      <c r="BT531" s="17">
        <v>0.55666177545327999</v>
      </c>
      <c r="BU531" s="17">
        <v>0.458943324445653</v>
      </c>
      <c r="BV531" s="17">
        <v>0.31417542434600898</v>
      </c>
      <c r="BW531" s="17"/>
      <c r="BX531" s="17">
        <v>0.52377985884806599</v>
      </c>
      <c r="BY531" s="17">
        <v>0.54099244092700505</v>
      </c>
      <c r="BZ531" s="17">
        <v>0.49568776133863701</v>
      </c>
      <c r="CA531" s="17">
        <v>0.54655957660268795</v>
      </c>
      <c r="CB531" s="17">
        <v>0.43521736173513897</v>
      </c>
      <c r="CC531" s="17">
        <v>0.25118293033032701</v>
      </c>
    </row>
    <row r="532" spans="2:81" x14ac:dyDescent="0.35">
      <c r="B532" t="s">
        <v>314</v>
      </c>
      <c r="C532" s="17">
        <v>0.30531043190650498</v>
      </c>
      <c r="D532" s="17">
        <v>0.28261849696367097</v>
      </c>
      <c r="E532" s="17">
        <v>0.32792792169218898</v>
      </c>
      <c r="F532" s="17"/>
      <c r="G532" s="17">
        <v>0.33970321219674698</v>
      </c>
      <c r="H532" s="17">
        <v>0.32685981710327899</v>
      </c>
      <c r="I532" s="17">
        <v>0.31136537551967303</v>
      </c>
      <c r="J532" s="17">
        <v>0.33337801746216</v>
      </c>
      <c r="K532" s="17">
        <v>0.262744851475543</v>
      </c>
      <c r="L532" s="17">
        <v>0.26580669307289501</v>
      </c>
      <c r="M532" s="17"/>
      <c r="N532" s="17">
        <v>0.29238281813631201</v>
      </c>
      <c r="O532" s="17">
        <v>0.30733785384064399</v>
      </c>
      <c r="P532" s="17">
        <v>0.292776524549891</v>
      </c>
      <c r="Q532" s="17">
        <v>0.328926427125873</v>
      </c>
      <c r="R532" s="17"/>
      <c r="S532" s="17">
        <v>0.28667277519944101</v>
      </c>
      <c r="T532" s="17">
        <v>0.35883334342291201</v>
      </c>
      <c r="U532" s="17">
        <v>0.31487718310877699</v>
      </c>
      <c r="V532" s="17">
        <v>0.28370954556346001</v>
      </c>
      <c r="W532" s="17">
        <v>0.32453909303026102</v>
      </c>
      <c r="X532" s="17">
        <v>0.27808865164900798</v>
      </c>
      <c r="Y532" s="17">
        <v>0.29873974981929602</v>
      </c>
      <c r="Z532" s="17">
        <v>0.24936645855488501</v>
      </c>
      <c r="AA532" s="17">
        <v>0.3011800240436</v>
      </c>
      <c r="AB532" s="17">
        <v>0.31531121522286099</v>
      </c>
      <c r="AC532" s="17">
        <v>0.30200421582086301</v>
      </c>
      <c r="AD532" s="17">
        <v>0.31921650251109202</v>
      </c>
      <c r="AE532" s="17"/>
      <c r="AF532" s="17">
        <v>0.31299806546964698</v>
      </c>
      <c r="AG532" s="17">
        <v>0.314546862664357</v>
      </c>
      <c r="AH532" s="17">
        <v>0.30319419151921101</v>
      </c>
      <c r="AI532" s="17">
        <v>0.29437975029679497</v>
      </c>
      <c r="AJ532" s="17"/>
      <c r="AK532" s="17">
        <v>0.21993855634912099</v>
      </c>
      <c r="AL532" s="17">
        <v>0.27603801280455598</v>
      </c>
      <c r="AM532" s="17"/>
      <c r="AN532" s="17">
        <v>0.295537736973426</v>
      </c>
      <c r="AO532" s="17">
        <v>0.28436796759889899</v>
      </c>
      <c r="AP532" s="17">
        <v>0.33188684473192698</v>
      </c>
      <c r="AQ532" s="17">
        <v>0.29979980999258099</v>
      </c>
      <c r="AR532" s="17">
        <v>0.35555348830397698</v>
      </c>
      <c r="AS532" s="17">
        <v>0.307057070844381</v>
      </c>
      <c r="AT532" s="17"/>
      <c r="AU532" s="17">
        <v>0.28972043367003297</v>
      </c>
      <c r="AV532" s="17">
        <v>0.325590577495245</v>
      </c>
      <c r="AW532" s="17"/>
      <c r="AX532" s="17">
        <v>0.30456306329101002</v>
      </c>
      <c r="AY532" s="17">
        <v>0.30548977869159899</v>
      </c>
      <c r="AZ532" s="17"/>
      <c r="BA532" s="17">
        <v>0.311461884516818</v>
      </c>
      <c r="BB532" s="17">
        <v>0.27587912262316999</v>
      </c>
      <c r="BC532" s="17"/>
      <c r="BD532" s="17">
        <v>0.296638909336711</v>
      </c>
      <c r="BE532" s="17"/>
      <c r="BF532" s="17">
        <v>0.30455476752824501</v>
      </c>
      <c r="BG532" s="17"/>
      <c r="BH532" s="17">
        <v>0.31713232394912999</v>
      </c>
      <c r="BI532" s="17"/>
      <c r="BJ532" s="17">
        <v>0.31429381666690698</v>
      </c>
      <c r="BK532" s="17"/>
      <c r="BL532" s="17">
        <v>0.33237325663540901</v>
      </c>
      <c r="BM532" s="17">
        <v>0.26729027460446397</v>
      </c>
      <c r="BN532" s="17">
        <v>0.29706792325757397</v>
      </c>
      <c r="BO532" s="17">
        <v>0.33540569278390298</v>
      </c>
      <c r="BP532" s="17"/>
      <c r="BQ532" s="17">
        <v>0.30991964205343803</v>
      </c>
      <c r="BR532" s="17">
        <v>0.27324357610063899</v>
      </c>
      <c r="BS532" s="17">
        <v>0.31746061790111602</v>
      </c>
      <c r="BT532" s="17">
        <v>0.30412467879009197</v>
      </c>
      <c r="BU532" s="17">
        <v>0.31862921505779801</v>
      </c>
      <c r="BV532" s="17">
        <v>0.31305184563559302</v>
      </c>
      <c r="BW532" s="17"/>
      <c r="BX532" s="17">
        <v>0.30043517880987802</v>
      </c>
      <c r="BY532" s="17">
        <v>0.28389802605352199</v>
      </c>
      <c r="BZ532" s="17">
        <v>0.30791783427425701</v>
      </c>
      <c r="CA532" s="17">
        <v>0.309636332943652</v>
      </c>
      <c r="CB532" s="17">
        <v>0.32801183034846598</v>
      </c>
      <c r="CC532" s="17">
        <v>0.31075601811160802</v>
      </c>
    </row>
    <row r="533" spans="2:81" x14ac:dyDescent="0.35">
      <c r="B533" t="s">
        <v>315</v>
      </c>
      <c r="C533" s="17">
        <v>0.188135866359468</v>
      </c>
      <c r="D533" s="17">
        <v>0.19356447463319301</v>
      </c>
      <c r="E533" s="17">
        <v>0.18234578040857599</v>
      </c>
      <c r="F533" s="17"/>
      <c r="G533" s="17">
        <v>0.26142955171789001</v>
      </c>
      <c r="H533" s="17">
        <v>0.21554174005058299</v>
      </c>
      <c r="I533" s="17">
        <v>0.20259361836964099</v>
      </c>
      <c r="J533" s="17">
        <v>0.17473142411395701</v>
      </c>
      <c r="K533" s="17">
        <v>0.17640395164252501</v>
      </c>
      <c r="L533" s="17">
        <v>0.12419006468756601</v>
      </c>
      <c r="M533" s="17"/>
      <c r="N533" s="17">
        <v>0.13893276978247299</v>
      </c>
      <c r="O533" s="17">
        <v>0.200021177688779</v>
      </c>
      <c r="P533" s="17">
        <v>0.20055156097155899</v>
      </c>
      <c r="Q533" s="17">
        <v>0.219738510530224</v>
      </c>
      <c r="R533" s="17"/>
      <c r="S533" s="17">
        <v>0.23288078818886601</v>
      </c>
      <c r="T533" s="17">
        <v>0.15873699890513099</v>
      </c>
      <c r="U533" s="17">
        <v>0.19151663920186099</v>
      </c>
      <c r="V533" s="17">
        <v>0.161692699917311</v>
      </c>
      <c r="W533" s="17">
        <v>0.164193923151874</v>
      </c>
      <c r="X533" s="17">
        <v>0.20177028759683699</v>
      </c>
      <c r="Y533" s="17">
        <v>0.17718403777175201</v>
      </c>
      <c r="Z533" s="17">
        <v>0.208360327068286</v>
      </c>
      <c r="AA533" s="17">
        <v>0.174818598611059</v>
      </c>
      <c r="AB533" s="17">
        <v>0.18636838760918401</v>
      </c>
      <c r="AC533" s="17">
        <v>0.22946276295829701</v>
      </c>
      <c r="AD533" s="17">
        <v>0.17950627412086301</v>
      </c>
      <c r="AE533" s="17"/>
      <c r="AF533" s="17">
        <v>0.175666238841099</v>
      </c>
      <c r="AG533" s="17">
        <v>0.14545964866237501</v>
      </c>
      <c r="AH533" s="17">
        <v>0.22552896155362101</v>
      </c>
      <c r="AI533" s="17">
        <v>0.189026478468385</v>
      </c>
      <c r="AJ533" s="17"/>
      <c r="AK533" s="17">
        <v>0.343109173600054</v>
      </c>
      <c r="AL533" s="17">
        <v>0.249809098399812</v>
      </c>
      <c r="AM533" s="17"/>
      <c r="AN533" s="17">
        <v>0.19894706328283501</v>
      </c>
      <c r="AO533" s="17">
        <v>0.189886897092502</v>
      </c>
      <c r="AP533" s="17">
        <v>0.19488194895899799</v>
      </c>
      <c r="AQ533" s="17">
        <v>0.18937040678589101</v>
      </c>
      <c r="AR533" s="17">
        <v>0.130399215261184</v>
      </c>
      <c r="AS533" s="17">
        <v>0.230859144838369</v>
      </c>
      <c r="AT533" s="17"/>
      <c r="AU533" s="17">
        <v>0.14919887312771399</v>
      </c>
      <c r="AV533" s="17">
        <v>0.24186814293387199</v>
      </c>
      <c r="AW533" s="17"/>
      <c r="AX533" s="17">
        <v>0.15440060624777199</v>
      </c>
      <c r="AY533" s="17">
        <v>0.196231350060427</v>
      </c>
      <c r="AZ533" s="17"/>
      <c r="BA533" s="17">
        <v>0.17124255819759299</v>
      </c>
      <c r="BB533" s="17">
        <v>0.26905280951083799</v>
      </c>
      <c r="BC533" s="17"/>
      <c r="BD533" s="17">
        <v>0.150825996461836</v>
      </c>
      <c r="BE533" s="17"/>
      <c r="BF533" s="17">
        <v>0.14686824818600799</v>
      </c>
      <c r="BG533" s="17"/>
      <c r="BH533" s="17">
        <v>0.129519680467819</v>
      </c>
      <c r="BI533" s="17"/>
      <c r="BJ533" s="17">
        <v>0.19369053783562601</v>
      </c>
      <c r="BK533" s="17"/>
      <c r="BL533" s="17">
        <v>0.31937202527040698</v>
      </c>
      <c r="BM533" s="17">
        <v>0.100949668510796</v>
      </c>
      <c r="BN533" s="17">
        <v>0.17741071996603899</v>
      </c>
      <c r="BO533" s="17">
        <v>0.20574177623128401</v>
      </c>
      <c r="BP533" s="17"/>
      <c r="BQ533" s="17">
        <v>0.159015091001519</v>
      </c>
      <c r="BR533" s="17">
        <v>0.145826195511183</v>
      </c>
      <c r="BS533" s="17">
        <v>0.19887249069062199</v>
      </c>
      <c r="BT533" s="17">
        <v>0.13081082949758699</v>
      </c>
      <c r="BU533" s="17">
        <v>0.19604566479187199</v>
      </c>
      <c r="BV533" s="17">
        <v>0.33808650496453302</v>
      </c>
      <c r="BW533" s="17"/>
      <c r="BX533" s="17">
        <v>0.159798879956178</v>
      </c>
      <c r="BY533" s="17">
        <v>0.15899752833064601</v>
      </c>
      <c r="BZ533" s="17">
        <v>0.188339166747231</v>
      </c>
      <c r="CA533" s="17">
        <v>0.138738876121657</v>
      </c>
      <c r="CB533" s="17">
        <v>0.202195853689139</v>
      </c>
      <c r="CC533" s="17">
        <v>0.41430834740790501</v>
      </c>
    </row>
    <row r="534" spans="2:81" x14ac:dyDescent="0.35">
      <c r="B534" t="s">
        <v>165</v>
      </c>
      <c r="C534" s="17">
        <v>1.7862782668548301E-2</v>
      </c>
      <c r="D534" s="17">
        <v>1.6983911562452901E-2</v>
      </c>
      <c r="E534" s="17">
        <v>1.8809174838512101E-2</v>
      </c>
      <c r="F534" s="17"/>
      <c r="G534" s="17">
        <v>4.0127522758057102E-2</v>
      </c>
      <c r="H534" s="17">
        <v>2.4674347358360299E-2</v>
      </c>
      <c r="I534" s="17">
        <v>1.5269450990635701E-2</v>
      </c>
      <c r="J534" s="17">
        <v>1.4585613656350801E-2</v>
      </c>
      <c r="K534" s="17">
        <v>6.4892720393729796E-3</v>
      </c>
      <c r="L534" s="17">
        <v>9.9494080721434092E-3</v>
      </c>
      <c r="M534" s="17"/>
      <c r="N534" s="17">
        <v>1.51836583900966E-2</v>
      </c>
      <c r="O534" s="17">
        <v>1.9043124672814601E-2</v>
      </c>
      <c r="P534" s="17">
        <v>1.1106394375018E-2</v>
      </c>
      <c r="Q534" s="17">
        <v>2.4850691329099599E-2</v>
      </c>
      <c r="R534" s="17"/>
      <c r="S534" s="17">
        <v>2.0777643739728999E-2</v>
      </c>
      <c r="T534" s="17">
        <v>3.5124605425141198E-3</v>
      </c>
      <c r="U534" s="17">
        <v>1.9990631468309799E-2</v>
      </c>
      <c r="V534" s="17">
        <v>1.19812486316678E-2</v>
      </c>
      <c r="W534" s="17">
        <v>3.3229405666017398E-2</v>
      </c>
      <c r="X534" s="17">
        <v>2.8439735803755299E-2</v>
      </c>
      <c r="Y534" s="17">
        <v>2.39899064376051E-2</v>
      </c>
      <c r="Z534" s="17">
        <v>7.0491700917374202E-3</v>
      </c>
      <c r="AA534" s="17">
        <v>2.09698936970153E-2</v>
      </c>
      <c r="AB534" s="17">
        <v>1.61585612433481E-2</v>
      </c>
      <c r="AC534" s="17">
        <v>1.0148596783772199E-2</v>
      </c>
      <c r="AD534" s="17">
        <v>1.54828559683852E-2</v>
      </c>
      <c r="AE534" s="17"/>
      <c r="AF534" s="17">
        <v>1.7531608003098099E-2</v>
      </c>
      <c r="AG534" s="17">
        <v>1.78984920564992E-2</v>
      </c>
      <c r="AH534" s="17">
        <v>6.29723991874683E-3</v>
      </c>
      <c r="AI534" s="17">
        <v>1.5663942223730899E-2</v>
      </c>
      <c r="AJ534" s="17"/>
      <c r="AK534" s="17">
        <v>2.93618223680021E-2</v>
      </c>
      <c r="AL534" s="17">
        <v>3.0397336193142201E-2</v>
      </c>
      <c r="AM534" s="17"/>
      <c r="AN534" s="17">
        <v>3.2002991949821702E-2</v>
      </c>
      <c r="AO534" s="17">
        <v>1.4162105438422799E-2</v>
      </c>
      <c r="AP534" s="17">
        <v>1.24673952384167E-2</v>
      </c>
      <c r="AQ534" s="17">
        <v>1.6170997580492601E-2</v>
      </c>
      <c r="AR534" s="17">
        <v>6.3485807584869897E-3</v>
      </c>
      <c r="AS534" s="17">
        <v>1.07053919074476E-2</v>
      </c>
      <c r="AT534" s="17"/>
      <c r="AU534" s="17">
        <v>1.1702781066429401E-2</v>
      </c>
      <c r="AV534" s="17">
        <v>2.5381121144732802E-2</v>
      </c>
      <c r="AW534" s="17"/>
      <c r="AX534" s="17">
        <v>1.8598337580184299E-2</v>
      </c>
      <c r="AY534" s="17">
        <v>1.76862708296417E-2</v>
      </c>
      <c r="AZ534" s="17"/>
      <c r="BA534" s="17">
        <v>1.3606967081824101E-2</v>
      </c>
      <c r="BB534" s="17">
        <v>3.8600696146684897E-2</v>
      </c>
      <c r="BC534" s="17"/>
      <c r="BD534" s="17">
        <v>1.52561018685078E-2</v>
      </c>
      <c r="BE534" s="17"/>
      <c r="BF534" s="17">
        <v>1.6558562062760102E-2</v>
      </c>
      <c r="BG534" s="17"/>
      <c r="BH534" s="17">
        <v>1.1004396431047499E-2</v>
      </c>
      <c r="BI534" s="17"/>
      <c r="BJ534" s="17">
        <v>8.1545666825512293E-3</v>
      </c>
      <c r="BK534" s="17"/>
      <c r="BL534" s="17">
        <v>2.9136074991031002E-2</v>
      </c>
      <c r="BM534" s="17">
        <v>8.7354297255086994E-3</v>
      </c>
      <c r="BN534" s="17">
        <v>1.2697121360348699E-2</v>
      </c>
      <c r="BO534" s="17">
        <v>2.5502741893997E-2</v>
      </c>
      <c r="BP534" s="17"/>
      <c r="BQ534" s="17">
        <v>1.2509148493703E-2</v>
      </c>
      <c r="BR534" s="17">
        <v>1.3200529114275199E-2</v>
      </c>
      <c r="BS534" s="17">
        <v>6.1175936390801197E-3</v>
      </c>
      <c r="BT534" s="17">
        <v>8.4027162590417301E-3</v>
      </c>
      <c r="BU534" s="17">
        <v>2.6381795704676098E-2</v>
      </c>
      <c r="BV534" s="17">
        <v>3.4686225053864803E-2</v>
      </c>
      <c r="BW534" s="17"/>
      <c r="BX534" s="17">
        <v>1.5986082385877901E-2</v>
      </c>
      <c r="BY534" s="17">
        <v>1.6112004688826499E-2</v>
      </c>
      <c r="BZ534" s="17">
        <v>8.0552376398754493E-3</v>
      </c>
      <c r="CA534" s="17">
        <v>5.0652143320027701E-3</v>
      </c>
      <c r="CB534" s="17">
        <v>3.4574954227256802E-2</v>
      </c>
      <c r="CC534" s="17">
        <v>2.3752704150159901E-2</v>
      </c>
    </row>
    <row r="535" spans="2:81" x14ac:dyDescent="0.35">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row>
    <row r="536" spans="2:81" x14ac:dyDescent="0.35">
      <c r="B536" s="6" t="s">
        <v>320</v>
      </c>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row>
    <row r="537" spans="2:81" x14ac:dyDescent="0.35">
      <c r="B537" s="24"/>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row>
    <row r="538" spans="2:81" x14ac:dyDescent="0.35">
      <c r="B538" t="s">
        <v>313</v>
      </c>
      <c r="C538" s="17">
        <v>0.48528041377158398</v>
      </c>
      <c r="D538" s="17">
        <v>0.477153488344502</v>
      </c>
      <c r="E538" s="17">
        <v>0.49220476177419198</v>
      </c>
      <c r="F538" s="17"/>
      <c r="G538" s="17">
        <v>0.44049598291061298</v>
      </c>
      <c r="H538" s="17">
        <v>0.44745527234760202</v>
      </c>
      <c r="I538" s="17">
        <v>0.48912016382810902</v>
      </c>
      <c r="J538" s="17">
        <v>0.488610586706056</v>
      </c>
      <c r="K538" s="17">
        <v>0.49532014381995398</v>
      </c>
      <c r="L538" s="17">
        <v>0.53320403532391603</v>
      </c>
      <c r="M538" s="17"/>
      <c r="N538" s="17">
        <v>0.50843433524610604</v>
      </c>
      <c r="O538" s="17">
        <v>0.46858096232851498</v>
      </c>
      <c r="P538" s="17">
        <v>0.51818354923954302</v>
      </c>
      <c r="Q538" s="17">
        <v>0.44559537588522302</v>
      </c>
      <c r="R538" s="17"/>
      <c r="S538" s="17">
        <v>0.481016479103061</v>
      </c>
      <c r="T538" s="17">
        <v>0.48139609836095598</v>
      </c>
      <c r="U538" s="17">
        <v>0.48009872411001298</v>
      </c>
      <c r="V538" s="17">
        <v>0.53631111671984899</v>
      </c>
      <c r="W538" s="17">
        <v>0.52104226666277798</v>
      </c>
      <c r="X538" s="17">
        <v>0.45181997306476501</v>
      </c>
      <c r="Y538" s="17">
        <v>0.50203463343347299</v>
      </c>
      <c r="Z538" s="17">
        <v>0.52364182838824802</v>
      </c>
      <c r="AA538" s="17">
        <v>0.482009612623438</v>
      </c>
      <c r="AB538" s="17">
        <v>0.46880119148118099</v>
      </c>
      <c r="AC538" s="17">
        <v>0.44973615535248601</v>
      </c>
      <c r="AD538" s="17">
        <v>0.42450692552107799</v>
      </c>
      <c r="AE538" s="17"/>
      <c r="AF538" s="17">
        <v>0.50080564770934299</v>
      </c>
      <c r="AG538" s="17">
        <v>0.51916636039566899</v>
      </c>
      <c r="AH538" s="17">
        <v>0.44988355679295999</v>
      </c>
      <c r="AI538" s="17">
        <v>0.418207425633699</v>
      </c>
      <c r="AJ538" s="17"/>
      <c r="AK538" s="17">
        <v>0.33347193545319598</v>
      </c>
      <c r="AL538" s="17">
        <v>0.41085146050467802</v>
      </c>
      <c r="AM538" s="17"/>
      <c r="AN538" s="17">
        <v>0.44259568240244601</v>
      </c>
      <c r="AO538" s="17">
        <v>0.491584120964145</v>
      </c>
      <c r="AP538" s="17">
        <v>0.46917276827436999</v>
      </c>
      <c r="AQ538" s="17">
        <v>0.51222767044221396</v>
      </c>
      <c r="AR538" s="17">
        <v>0.52249101969987</v>
      </c>
      <c r="AS538" s="17">
        <v>0.532906128752067</v>
      </c>
      <c r="AT538" s="17"/>
      <c r="AU538" s="17">
        <v>0.52025984392684099</v>
      </c>
      <c r="AV538" s="17">
        <v>0.43996273427039401</v>
      </c>
      <c r="AW538" s="17"/>
      <c r="AX538" s="17">
        <v>0.52361684094737504</v>
      </c>
      <c r="AY538" s="17">
        <v>0.47608078346409399</v>
      </c>
      <c r="AZ538" s="17"/>
      <c r="BA538" s="17">
        <v>0.507829370405667</v>
      </c>
      <c r="BB538" s="17">
        <v>0.374571791415658</v>
      </c>
      <c r="BC538" s="17"/>
      <c r="BD538" s="17">
        <v>0.55138901101943405</v>
      </c>
      <c r="BE538" s="17"/>
      <c r="BF538" s="17">
        <v>0.54525413902937403</v>
      </c>
      <c r="BG538" s="17"/>
      <c r="BH538" s="17">
        <v>0.50457967888849298</v>
      </c>
      <c r="BI538" s="17"/>
      <c r="BJ538" s="17">
        <v>0.47760742647900201</v>
      </c>
      <c r="BK538" s="17"/>
      <c r="BL538" s="17">
        <v>0.30516748441116598</v>
      </c>
      <c r="BM538" s="17">
        <v>0.62603538525001501</v>
      </c>
      <c r="BN538" s="17">
        <v>0.509872163844313</v>
      </c>
      <c r="BO538" s="17">
        <v>0.42953392560324399</v>
      </c>
      <c r="BP538" s="17"/>
      <c r="BQ538" s="17">
        <v>0.48376288539412599</v>
      </c>
      <c r="BR538" s="17">
        <v>0.55911203325800296</v>
      </c>
      <c r="BS538" s="17">
        <v>0.502276884282295</v>
      </c>
      <c r="BT538" s="17">
        <v>0.53164136532030604</v>
      </c>
      <c r="BU538" s="17">
        <v>0.45805789326357799</v>
      </c>
      <c r="BV538" s="17">
        <v>0.37513612880595198</v>
      </c>
      <c r="BW538" s="17"/>
      <c r="BX538" s="17">
        <v>0.46847111347532899</v>
      </c>
      <c r="BY538" s="17">
        <v>0.54055136849887397</v>
      </c>
      <c r="BZ538" s="17">
        <v>0.53646401816622002</v>
      </c>
      <c r="CA538" s="17">
        <v>0.52893361457528099</v>
      </c>
      <c r="CB538" s="17">
        <v>0.43659620706971403</v>
      </c>
      <c r="CC538" s="17">
        <v>0.297913888483612</v>
      </c>
    </row>
    <row r="539" spans="2:81" x14ac:dyDescent="0.35">
      <c r="B539" t="s">
        <v>314</v>
      </c>
      <c r="C539" s="17">
        <v>0.30139769180859199</v>
      </c>
      <c r="D539" s="17">
        <v>0.28903214961050899</v>
      </c>
      <c r="E539" s="17">
        <v>0.31447681767755398</v>
      </c>
      <c r="F539" s="17"/>
      <c r="G539" s="17">
        <v>0.33745788633676299</v>
      </c>
      <c r="H539" s="17">
        <v>0.33632817065570803</v>
      </c>
      <c r="I539" s="17">
        <v>0.29115487566996601</v>
      </c>
      <c r="J539" s="17">
        <v>0.30472758965791602</v>
      </c>
      <c r="K539" s="17">
        <v>0.29468212676364403</v>
      </c>
      <c r="L539" s="17">
        <v>0.259195199880289</v>
      </c>
      <c r="M539" s="17"/>
      <c r="N539" s="17">
        <v>0.31883774322281799</v>
      </c>
      <c r="O539" s="17">
        <v>0.31564007869009297</v>
      </c>
      <c r="P539" s="17">
        <v>0.26820314949826901</v>
      </c>
      <c r="Q539" s="17">
        <v>0.29883795102792599</v>
      </c>
      <c r="R539" s="17"/>
      <c r="S539" s="17">
        <v>0.29943964758601099</v>
      </c>
      <c r="T539" s="17">
        <v>0.33628183329783101</v>
      </c>
      <c r="U539" s="17">
        <v>0.30661729047783198</v>
      </c>
      <c r="V539" s="17">
        <v>0.27816172452751298</v>
      </c>
      <c r="W539" s="17">
        <v>0.238370250454493</v>
      </c>
      <c r="X539" s="17">
        <v>0.33631168572918302</v>
      </c>
      <c r="Y539" s="17">
        <v>0.29606009003481198</v>
      </c>
      <c r="Z539" s="17">
        <v>0.257168695572489</v>
      </c>
      <c r="AA539" s="17">
        <v>0.29340769237216702</v>
      </c>
      <c r="AB539" s="17">
        <v>0.292979942363924</v>
      </c>
      <c r="AC539" s="17">
        <v>0.342132215527923</v>
      </c>
      <c r="AD539" s="17">
        <v>0.31735384776072001</v>
      </c>
      <c r="AE539" s="17"/>
      <c r="AF539" s="17">
        <v>0.29777035982088401</v>
      </c>
      <c r="AG539" s="17">
        <v>0.27973961566871802</v>
      </c>
      <c r="AH539" s="17">
        <v>0.34905450031409502</v>
      </c>
      <c r="AI539" s="17">
        <v>0.35615894572383699</v>
      </c>
      <c r="AJ539" s="17"/>
      <c r="AK539" s="17">
        <v>0.31188307319439801</v>
      </c>
      <c r="AL539" s="17">
        <v>0.313618809172869</v>
      </c>
      <c r="AM539" s="17"/>
      <c r="AN539" s="17">
        <v>0.31960571630263201</v>
      </c>
      <c r="AO539" s="17">
        <v>0.29237050754772997</v>
      </c>
      <c r="AP539" s="17">
        <v>0.32823911586339299</v>
      </c>
      <c r="AQ539" s="17">
        <v>0.28314986104346901</v>
      </c>
      <c r="AR539" s="17">
        <v>0.29856596711495298</v>
      </c>
      <c r="AS539" s="17">
        <v>0.25776383999129798</v>
      </c>
      <c r="AT539" s="17"/>
      <c r="AU539" s="17">
        <v>0.28389817525088801</v>
      </c>
      <c r="AV539" s="17">
        <v>0.32486906455105602</v>
      </c>
      <c r="AW539" s="17"/>
      <c r="AX539" s="17">
        <v>0.27875955300822403</v>
      </c>
      <c r="AY539" s="17">
        <v>0.30683018834401599</v>
      </c>
      <c r="AZ539" s="17"/>
      <c r="BA539" s="17">
        <v>0.29497458206466598</v>
      </c>
      <c r="BB539" s="17">
        <v>0.33209992676317901</v>
      </c>
      <c r="BC539" s="17"/>
      <c r="BD539" s="17">
        <v>0.27736004364311301</v>
      </c>
      <c r="BE539" s="17"/>
      <c r="BF539" s="17">
        <v>0.27717011399539798</v>
      </c>
      <c r="BG539" s="17"/>
      <c r="BH539" s="17">
        <v>0.28639334074623102</v>
      </c>
      <c r="BI539" s="17"/>
      <c r="BJ539" s="17">
        <v>0.34305798607168297</v>
      </c>
      <c r="BK539" s="17"/>
      <c r="BL539" s="17">
        <v>0.32717559101358301</v>
      </c>
      <c r="BM539" s="17">
        <v>0.252625367151808</v>
      </c>
      <c r="BN539" s="17">
        <v>0.28886054879774098</v>
      </c>
      <c r="BO539" s="17">
        <v>0.34760500900216201</v>
      </c>
      <c r="BP539" s="17"/>
      <c r="BQ539" s="17">
        <v>0.32902523364383501</v>
      </c>
      <c r="BR539" s="17">
        <v>0.25669278932276401</v>
      </c>
      <c r="BS539" s="17">
        <v>0.29409072413402398</v>
      </c>
      <c r="BT539" s="17">
        <v>0.32206272191921498</v>
      </c>
      <c r="BU539" s="17">
        <v>0.31148841888201301</v>
      </c>
      <c r="BV539" s="17">
        <v>0.29353243024637099</v>
      </c>
      <c r="BW539" s="17"/>
      <c r="BX539" s="17">
        <v>0.337232496033263</v>
      </c>
      <c r="BY539" s="17">
        <v>0.25375247851043498</v>
      </c>
      <c r="BZ539" s="17">
        <v>0.27474521909966698</v>
      </c>
      <c r="CA539" s="17">
        <v>0.32460825205594201</v>
      </c>
      <c r="CB539" s="17">
        <v>0.34048213840200198</v>
      </c>
      <c r="CC539" s="17">
        <v>0.28704157088149801</v>
      </c>
    </row>
    <row r="540" spans="2:81" x14ac:dyDescent="0.35">
      <c r="B540" t="s">
        <v>315</v>
      </c>
      <c r="C540" s="17">
        <v>0.195232668373129</v>
      </c>
      <c r="D540" s="17">
        <v>0.217444656721997</v>
      </c>
      <c r="E540" s="17">
        <v>0.17346105688626301</v>
      </c>
      <c r="F540" s="17"/>
      <c r="G540" s="17">
        <v>0.19313537963358601</v>
      </c>
      <c r="H540" s="17">
        <v>0.187934191166271</v>
      </c>
      <c r="I540" s="17">
        <v>0.20762129115266401</v>
      </c>
      <c r="J540" s="17">
        <v>0.18771451084054</v>
      </c>
      <c r="K540" s="17">
        <v>0.198314388367171</v>
      </c>
      <c r="L540" s="17">
        <v>0.19651078898846999</v>
      </c>
      <c r="M540" s="17"/>
      <c r="N540" s="17">
        <v>0.16192588228229099</v>
      </c>
      <c r="O540" s="17">
        <v>0.202140983302359</v>
      </c>
      <c r="P540" s="17">
        <v>0.195294719521728</v>
      </c>
      <c r="Q540" s="17">
        <v>0.22489360782131401</v>
      </c>
      <c r="R540" s="17"/>
      <c r="S540" s="17">
        <v>0.18899740955911301</v>
      </c>
      <c r="T540" s="17">
        <v>0.171213024002137</v>
      </c>
      <c r="U540" s="17">
        <v>0.19628023180205101</v>
      </c>
      <c r="V540" s="17">
        <v>0.17361981870339099</v>
      </c>
      <c r="W540" s="17">
        <v>0.22186102078676601</v>
      </c>
      <c r="X540" s="17">
        <v>0.19271359560789</v>
      </c>
      <c r="Y540" s="17">
        <v>0.192667922287</v>
      </c>
      <c r="Z540" s="17">
        <v>0.21357697087873601</v>
      </c>
      <c r="AA540" s="17">
        <v>0.201201430816875</v>
      </c>
      <c r="AB540" s="17">
        <v>0.211475977571428</v>
      </c>
      <c r="AC540" s="17">
        <v>0.202829829547616</v>
      </c>
      <c r="AD540" s="17">
        <v>0.234985815638379</v>
      </c>
      <c r="AE540" s="17"/>
      <c r="AF540" s="17">
        <v>0.18685906375860201</v>
      </c>
      <c r="AG540" s="17">
        <v>0.17745321277516299</v>
      </c>
      <c r="AH540" s="17">
        <v>0.20106194289294599</v>
      </c>
      <c r="AI540" s="17">
        <v>0.19491964970651601</v>
      </c>
      <c r="AJ540" s="17"/>
      <c r="AK540" s="17">
        <v>0.29954739508964801</v>
      </c>
      <c r="AL540" s="17">
        <v>0.23551720135308901</v>
      </c>
      <c r="AM540" s="17"/>
      <c r="AN540" s="17">
        <v>0.210926802581371</v>
      </c>
      <c r="AO540" s="17">
        <v>0.20021449381213</v>
      </c>
      <c r="AP540" s="17">
        <v>0.18441077687549101</v>
      </c>
      <c r="AQ540" s="17">
        <v>0.186498851739441</v>
      </c>
      <c r="AR540" s="17">
        <v>0.17213379514396401</v>
      </c>
      <c r="AS540" s="17">
        <v>0.19953193246079801</v>
      </c>
      <c r="AT540" s="17"/>
      <c r="AU540" s="17">
        <v>0.18231155508608499</v>
      </c>
      <c r="AV540" s="17">
        <v>0.21124016298995199</v>
      </c>
      <c r="AW540" s="17"/>
      <c r="AX540" s="17">
        <v>0.18081955897868099</v>
      </c>
      <c r="AY540" s="17">
        <v>0.198691396475315</v>
      </c>
      <c r="AZ540" s="17"/>
      <c r="BA540" s="17">
        <v>0.18477944247008901</v>
      </c>
      <c r="BB540" s="17">
        <v>0.2469587278516</v>
      </c>
      <c r="BC540" s="17"/>
      <c r="BD540" s="17">
        <v>0.15762501584174199</v>
      </c>
      <c r="BE540" s="17"/>
      <c r="BF540" s="17">
        <v>0.16597714566882199</v>
      </c>
      <c r="BG540" s="17"/>
      <c r="BH540" s="17">
        <v>0.18817202928513399</v>
      </c>
      <c r="BI540" s="17"/>
      <c r="BJ540" s="17">
        <v>0.17933458744931499</v>
      </c>
      <c r="BK540" s="17"/>
      <c r="BL540" s="17">
        <v>0.34020915171201799</v>
      </c>
      <c r="BM540" s="17">
        <v>0.111757314131524</v>
      </c>
      <c r="BN540" s="17">
        <v>0.184734486687372</v>
      </c>
      <c r="BO540" s="17">
        <v>0.20038405920233601</v>
      </c>
      <c r="BP540" s="17"/>
      <c r="BQ540" s="17">
        <v>0.17904596637359599</v>
      </c>
      <c r="BR540" s="17">
        <v>0.16740058155211701</v>
      </c>
      <c r="BS540" s="17">
        <v>0.19336162454591899</v>
      </c>
      <c r="BT540" s="17">
        <v>0.138391766736366</v>
      </c>
      <c r="BU540" s="17">
        <v>0.200416100848233</v>
      </c>
      <c r="BV540" s="17">
        <v>0.29698926041382201</v>
      </c>
      <c r="BW540" s="17"/>
      <c r="BX540" s="17">
        <v>0.18288876643810401</v>
      </c>
      <c r="BY540" s="17">
        <v>0.18796031296506199</v>
      </c>
      <c r="BZ540" s="17">
        <v>0.17710117393664199</v>
      </c>
      <c r="CA540" s="17">
        <v>0.141873170687981</v>
      </c>
      <c r="CB540" s="17">
        <v>0.20489540019861299</v>
      </c>
      <c r="CC540" s="17">
        <v>0.37808715677515697</v>
      </c>
    </row>
    <row r="541" spans="2:81" x14ac:dyDescent="0.35">
      <c r="B541" t="s">
        <v>165</v>
      </c>
      <c r="C541" s="17">
        <v>1.8089226046695502E-2</v>
      </c>
      <c r="D541" s="17">
        <v>1.6369705322991899E-2</v>
      </c>
      <c r="E541" s="17">
        <v>1.98573636619911E-2</v>
      </c>
      <c r="F541" s="17"/>
      <c r="G541" s="17">
        <v>2.8910751119038E-2</v>
      </c>
      <c r="H541" s="17">
        <v>2.8282365830419001E-2</v>
      </c>
      <c r="I541" s="17">
        <v>1.2103669349261E-2</v>
      </c>
      <c r="J541" s="17">
        <v>1.8947312795487399E-2</v>
      </c>
      <c r="K541" s="17">
        <v>1.1683341049231501E-2</v>
      </c>
      <c r="L541" s="17">
        <v>1.1089975807325E-2</v>
      </c>
      <c r="M541" s="17"/>
      <c r="N541" s="17">
        <v>1.08020392487852E-2</v>
      </c>
      <c r="O541" s="17">
        <v>1.3637975679033401E-2</v>
      </c>
      <c r="P541" s="17">
        <v>1.8318581740459999E-2</v>
      </c>
      <c r="Q541" s="17">
        <v>3.06730652655379E-2</v>
      </c>
      <c r="R541" s="17"/>
      <c r="S541" s="17">
        <v>3.05464637518152E-2</v>
      </c>
      <c r="T541" s="17">
        <v>1.1109044339075599E-2</v>
      </c>
      <c r="U541" s="17">
        <v>1.7003753610103901E-2</v>
      </c>
      <c r="V541" s="17">
        <v>1.19073400492474E-2</v>
      </c>
      <c r="W541" s="17">
        <v>1.87264620959635E-2</v>
      </c>
      <c r="X541" s="17">
        <v>1.9154745598162101E-2</v>
      </c>
      <c r="Y541" s="17">
        <v>9.2373542447142694E-3</v>
      </c>
      <c r="Z541" s="17">
        <v>5.6125051605277303E-3</v>
      </c>
      <c r="AA541" s="17">
        <v>2.3381264187519998E-2</v>
      </c>
      <c r="AB541" s="17">
        <v>2.6742888583467E-2</v>
      </c>
      <c r="AC541" s="17">
        <v>5.3017995719747196E-3</v>
      </c>
      <c r="AD541" s="17">
        <v>2.3153411079823299E-2</v>
      </c>
      <c r="AE541" s="17"/>
      <c r="AF541" s="17">
        <v>1.45649287111713E-2</v>
      </c>
      <c r="AG541" s="17">
        <v>2.3640811160449401E-2</v>
      </c>
      <c r="AH541" s="17">
        <v>0</v>
      </c>
      <c r="AI541" s="17">
        <v>3.07139789359482E-2</v>
      </c>
      <c r="AJ541" s="17"/>
      <c r="AK541" s="17">
        <v>5.5097596262758397E-2</v>
      </c>
      <c r="AL541" s="17">
        <v>4.00125289693639E-2</v>
      </c>
      <c r="AM541" s="17"/>
      <c r="AN541" s="17">
        <v>2.6871798713551599E-2</v>
      </c>
      <c r="AO541" s="17">
        <v>1.5830877675994601E-2</v>
      </c>
      <c r="AP541" s="17">
        <v>1.81773389867462E-2</v>
      </c>
      <c r="AQ541" s="17">
        <v>1.8123616774877001E-2</v>
      </c>
      <c r="AR541" s="17">
        <v>6.8092180412136502E-3</v>
      </c>
      <c r="AS541" s="17">
        <v>9.7980987958372397E-3</v>
      </c>
      <c r="AT541" s="17"/>
      <c r="AU541" s="17">
        <v>1.35304257361855E-2</v>
      </c>
      <c r="AV541" s="17">
        <v>2.3928038188598299E-2</v>
      </c>
      <c r="AW541" s="17"/>
      <c r="AX541" s="17">
        <v>1.6804047065719599E-2</v>
      </c>
      <c r="AY541" s="17">
        <v>1.8397631716574901E-2</v>
      </c>
      <c r="AZ541" s="17"/>
      <c r="BA541" s="17">
        <v>1.2416605059577699E-2</v>
      </c>
      <c r="BB541" s="17">
        <v>4.6369553969563299E-2</v>
      </c>
      <c r="BC541" s="17"/>
      <c r="BD541" s="17">
        <v>1.3625929495710299E-2</v>
      </c>
      <c r="BE541" s="17"/>
      <c r="BF541" s="17">
        <v>1.1598601306406499E-2</v>
      </c>
      <c r="BG541" s="17"/>
      <c r="BH541" s="17">
        <v>2.0854951080142001E-2</v>
      </c>
      <c r="BI541" s="17"/>
      <c r="BJ541" s="17">
        <v>0</v>
      </c>
      <c r="BK541" s="17"/>
      <c r="BL541" s="17">
        <v>2.7447772863233001E-2</v>
      </c>
      <c r="BM541" s="17">
        <v>9.5819334666534806E-3</v>
      </c>
      <c r="BN541" s="17">
        <v>1.6532800670573802E-2</v>
      </c>
      <c r="BO541" s="17">
        <v>2.24770061922582E-2</v>
      </c>
      <c r="BP541" s="17"/>
      <c r="BQ541" s="17">
        <v>8.1659145884427908E-3</v>
      </c>
      <c r="BR541" s="17">
        <v>1.6794595867115101E-2</v>
      </c>
      <c r="BS541" s="17">
        <v>1.02707670377628E-2</v>
      </c>
      <c r="BT541" s="17">
        <v>7.9041460241134794E-3</v>
      </c>
      <c r="BU541" s="17">
        <v>3.0037587006174898E-2</v>
      </c>
      <c r="BV541" s="17">
        <v>3.4342180533855099E-2</v>
      </c>
      <c r="BW541" s="17"/>
      <c r="BX541" s="17">
        <v>1.1407624053304401E-2</v>
      </c>
      <c r="BY541" s="17">
        <v>1.7735840025628599E-2</v>
      </c>
      <c r="BZ541" s="17">
        <v>1.1689588797470601E-2</v>
      </c>
      <c r="CA541" s="17">
        <v>4.5849626807952298E-3</v>
      </c>
      <c r="CB541" s="17">
        <v>1.80262543296708E-2</v>
      </c>
      <c r="CC541" s="17">
        <v>3.6957383859733697E-2</v>
      </c>
    </row>
    <row r="542" spans="2:81" x14ac:dyDescent="0.35">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row>
    <row r="543" spans="2:81" x14ac:dyDescent="0.35">
      <c r="B543" s="6" t="s">
        <v>321</v>
      </c>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row>
    <row r="544" spans="2:81" x14ac:dyDescent="0.35">
      <c r="B544" s="24"/>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row>
    <row r="545" spans="2:81" x14ac:dyDescent="0.35">
      <c r="B545" t="s">
        <v>313</v>
      </c>
      <c r="C545" s="17">
        <v>0.17754778106208699</v>
      </c>
      <c r="D545" s="17">
        <v>0.18883996399378</v>
      </c>
      <c r="E545" s="17">
        <v>0.16589481190934099</v>
      </c>
      <c r="F545" s="17"/>
      <c r="G545" s="17">
        <v>0.30457709094365099</v>
      </c>
      <c r="H545" s="17">
        <v>0.24572641081433499</v>
      </c>
      <c r="I545" s="17">
        <v>0.19272031347034399</v>
      </c>
      <c r="J545" s="17">
        <v>0.146029356241098</v>
      </c>
      <c r="K545" s="17">
        <v>0.10746022391946899</v>
      </c>
      <c r="L545" s="17">
        <v>9.8041328568689703E-2</v>
      </c>
      <c r="M545" s="17"/>
      <c r="N545" s="17">
        <v>0.266623899099524</v>
      </c>
      <c r="O545" s="17">
        <v>0.170377223321306</v>
      </c>
      <c r="P545" s="17">
        <v>0.145030451208565</v>
      </c>
      <c r="Q545" s="17">
        <v>0.11740468643313599</v>
      </c>
      <c r="R545" s="17"/>
      <c r="S545" s="17">
        <v>0.27153812160493601</v>
      </c>
      <c r="T545" s="17">
        <v>0.153793890131632</v>
      </c>
      <c r="U545" s="17">
        <v>0.16568664194798399</v>
      </c>
      <c r="V545" s="17">
        <v>0.151761543006218</v>
      </c>
      <c r="W545" s="17">
        <v>0.18517799816004099</v>
      </c>
      <c r="X545" s="17">
        <v>0.13764135367917801</v>
      </c>
      <c r="Y545" s="17">
        <v>0.17060055727381601</v>
      </c>
      <c r="Z545" s="17">
        <v>0.16744143845744999</v>
      </c>
      <c r="AA545" s="17">
        <v>0.15914778727580001</v>
      </c>
      <c r="AB545" s="17">
        <v>0.20413826308746999</v>
      </c>
      <c r="AC545" s="17">
        <v>0.13422113453911899</v>
      </c>
      <c r="AD545" s="17">
        <v>0.14471286539063</v>
      </c>
      <c r="AE545" s="17"/>
      <c r="AF545" s="17">
        <v>0.17732023189003501</v>
      </c>
      <c r="AG545" s="17">
        <v>0.18360558235718399</v>
      </c>
      <c r="AH545" s="17">
        <v>0.137712732361432</v>
      </c>
      <c r="AI545" s="17">
        <v>0.153410332155097</v>
      </c>
      <c r="AJ545" s="17"/>
      <c r="AK545" s="17">
        <v>0.207671534507301</v>
      </c>
      <c r="AL545" s="17">
        <v>0.17790607621335</v>
      </c>
      <c r="AM545" s="17"/>
      <c r="AN545" s="17">
        <v>0.27651473002141302</v>
      </c>
      <c r="AO545" s="17">
        <v>0.139220321793805</v>
      </c>
      <c r="AP545" s="17">
        <v>0.13884804851870899</v>
      </c>
      <c r="AQ545" s="17">
        <v>0.13407633541512901</v>
      </c>
      <c r="AR545" s="17">
        <v>0.15697130028179801</v>
      </c>
      <c r="AS545" s="17">
        <v>0.176818774067486</v>
      </c>
      <c r="AT545" s="17"/>
      <c r="AU545" s="17">
        <v>0.178561865243449</v>
      </c>
      <c r="AV545" s="17">
        <v>0.176479729685172</v>
      </c>
      <c r="AW545" s="17"/>
      <c r="AX545" s="17">
        <v>0.14636318522762901</v>
      </c>
      <c r="AY545" s="17">
        <v>0.18503117933626601</v>
      </c>
      <c r="AZ545" s="17"/>
      <c r="BA545" s="17">
        <v>0.157303293875691</v>
      </c>
      <c r="BB545" s="17">
        <v>0.28516098419821101</v>
      </c>
      <c r="BC545" s="17"/>
      <c r="BD545" s="17">
        <v>0.20348961089453199</v>
      </c>
      <c r="BE545" s="17"/>
      <c r="BF545" s="17">
        <v>0.19608916394200299</v>
      </c>
      <c r="BG545" s="17"/>
      <c r="BH545" s="17">
        <v>0.19866701014430899</v>
      </c>
      <c r="BI545" s="17"/>
      <c r="BJ545" s="17">
        <v>0.128739865424852</v>
      </c>
      <c r="BK545" s="17"/>
      <c r="BL545" s="17">
        <v>0.100190582374952</v>
      </c>
      <c r="BM545" s="17">
        <v>0.32777636374777203</v>
      </c>
      <c r="BN545" s="17">
        <v>0.109712092503449</v>
      </c>
      <c r="BO545" s="17">
        <v>0.14645727519623</v>
      </c>
      <c r="BP545" s="17"/>
      <c r="BQ545" s="17">
        <v>0.20319063015132699</v>
      </c>
      <c r="BR545" s="17">
        <v>0.176454806301131</v>
      </c>
      <c r="BS545" s="17">
        <v>0.136850068777745</v>
      </c>
      <c r="BT545" s="17">
        <v>0.23641053374198001</v>
      </c>
      <c r="BU545" s="17">
        <v>0.21790384386693601</v>
      </c>
      <c r="BV545" s="17">
        <v>0.10670969477287801</v>
      </c>
      <c r="BW545" s="17"/>
      <c r="BX545" s="17">
        <v>0.24929488513310399</v>
      </c>
      <c r="BY545" s="17">
        <v>0.18371144919812801</v>
      </c>
      <c r="BZ545" s="17">
        <v>0.134002097725029</v>
      </c>
      <c r="CA545" s="17">
        <v>0.23721140046976399</v>
      </c>
      <c r="CB545" s="17">
        <v>0.20836114970011901</v>
      </c>
      <c r="CC545" s="17">
        <v>5.4237895142517097E-2</v>
      </c>
    </row>
    <row r="546" spans="2:81" x14ac:dyDescent="0.35">
      <c r="B546" t="s">
        <v>314</v>
      </c>
      <c r="C546" s="17">
        <v>0.28421429134179299</v>
      </c>
      <c r="D546" s="17">
        <v>0.27945525725078502</v>
      </c>
      <c r="E546" s="17">
        <v>0.28875149724510901</v>
      </c>
      <c r="F546" s="17"/>
      <c r="G546" s="17">
        <v>0.29251688060505998</v>
      </c>
      <c r="H546" s="17">
        <v>0.339598807216619</v>
      </c>
      <c r="I546" s="17">
        <v>0.29248260601274301</v>
      </c>
      <c r="J546" s="17">
        <v>0.25419339344562702</v>
      </c>
      <c r="K546" s="17">
        <v>0.31239880436197698</v>
      </c>
      <c r="L546" s="17">
        <v>0.23237033321599601</v>
      </c>
      <c r="M546" s="17"/>
      <c r="N546" s="17">
        <v>0.33546154555095697</v>
      </c>
      <c r="O546" s="17">
        <v>0.27205627564881601</v>
      </c>
      <c r="P546" s="17">
        <v>0.28235646028385097</v>
      </c>
      <c r="Q546" s="17">
        <v>0.24238528101979501</v>
      </c>
      <c r="R546" s="17"/>
      <c r="S546" s="17">
        <v>0.345068787765683</v>
      </c>
      <c r="T546" s="17">
        <v>0.27625382035007701</v>
      </c>
      <c r="U546" s="17">
        <v>0.26958234780674101</v>
      </c>
      <c r="V546" s="17">
        <v>0.29270848586526499</v>
      </c>
      <c r="W546" s="17">
        <v>0.23542394956434301</v>
      </c>
      <c r="X546" s="17">
        <v>0.26410035905735202</v>
      </c>
      <c r="Y546" s="17">
        <v>0.28455316947520898</v>
      </c>
      <c r="Z546" s="17">
        <v>0.26561163816192102</v>
      </c>
      <c r="AA546" s="17">
        <v>0.27168707680826998</v>
      </c>
      <c r="AB546" s="17">
        <v>0.27681291300113398</v>
      </c>
      <c r="AC546" s="17">
        <v>0.29984682366529197</v>
      </c>
      <c r="AD546" s="17">
        <v>0.28845543782752497</v>
      </c>
      <c r="AE546" s="17"/>
      <c r="AF546" s="17">
        <v>0.284554925955675</v>
      </c>
      <c r="AG546" s="17">
        <v>0.28642629632817901</v>
      </c>
      <c r="AH546" s="17">
        <v>0.309056368132263</v>
      </c>
      <c r="AI546" s="17">
        <v>0.29205056298737497</v>
      </c>
      <c r="AJ546" s="17"/>
      <c r="AK546" s="17">
        <v>0.259615369054082</v>
      </c>
      <c r="AL546" s="17">
        <v>0.24872196534786001</v>
      </c>
      <c r="AM546" s="17"/>
      <c r="AN546" s="17">
        <v>0.32559016846572802</v>
      </c>
      <c r="AO546" s="17">
        <v>0.27075493576748999</v>
      </c>
      <c r="AP546" s="17">
        <v>0.23390407016968401</v>
      </c>
      <c r="AQ546" s="17">
        <v>0.28220427426390199</v>
      </c>
      <c r="AR546" s="17">
        <v>0.28560292629252798</v>
      </c>
      <c r="AS546" s="17">
        <v>0.27825999195869999</v>
      </c>
      <c r="AT546" s="17"/>
      <c r="AU546" s="17">
        <v>0.27956028001000699</v>
      </c>
      <c r="AV546" s="17">
        <v>0.29196303787091998</v>
      </c>
      <c r="AW546" s="17"/>
      <c r="AX546" s="17">
        <v>0.288977387503427</v>
      </c>
      <c r="AY546" s="17">
        <v>0.28307128644973201</v>
      </c>
      <c r="AZ546" s="17"/>
      <c r="BA546" s="17">
        <v>0.28170973635791402</v>
      </c>
      <c r="BB546" s="17">
        <v>0.29504931604998902</v>
      </c>
      <c r="BC546" s="17"/>
      <c r="BD546" s="17">
        <v>0.27646558315261299</v>
      </c>
      <c r="BE546" s="17"/>
      <c r="BF546" s="17">
        <v>0.27295797127050297</v>
      </c>
      <c r="BG546" s="17"/>
      <c r="BH546" s="17">
        <v>0.27130699093278998</v>
      </c>
      <c r="BI546" s="17"/>
      <c r="BJ546" s="17">
        <v>0.33020562826022198</v>
      </c>
      <c r="BK546" s="17"/>
      <c r="BL546" s="17">
        <v>0.22801376714327301</v>
      </c>
      <c r="BM546" s="17">
        <v>0.31447081079213701</v>
      </c>
      <c r="BN546" s="17">
        <v>0.25247189397034703</v>
      </c>
      <c r="BO546" s="17">
        <v>0.32217230265890601</v>
      </c>
      <c r="BP546" s="17"/>
      <c r="BQ546" s="17">
        <v>0.31515056022462401</v>
      </c>
      <c r="BR546" s="17">
        <v>0.271485935539162</v>
      </c>
      <c r="BS546" s="17">
        <v>0.25034319946172501</v>
      </c>
      <c r="BT546" s="17">
        <v>0.33014559124884202</v>
      </c>
      <c r="BU546" s="17">
        <v>0.31273922573338397</v>
      </c>
      <c r="BV546" s="17">
        <v>0.217716006056761</v>
      </c>
      <c r="BW546" s="17"/>
      <c r="BX546" s="17">
        <v>0.32087346731625399</v>
      </c>
      <c r="BY546" s="17">
        <v>0.29077777769666402</v>
      </c>
      <c r="BZ546" s="17">
        <v>0.25897619893752399</v>
      </c>
      <c r="CA546" s="17">
        <v>0.313325337067481</v>
      </c>
      <c r="CB546" s="17">
        <v>0.31105998901051601</v>
      </c>
      <c r="CC546" s="17">
        <v>0.18998497219847599</v>
      </c>
    </row>
    <row r="547" spans="2:81" x14ac:dyDescent="0.35">
      <c r="B547" t="s">
        <v>315</v>
      </c>
      <c r="C547" s="17">
        <v>0.51181511590075202</v>
      </c>
      <c r="D547" s="17">
        <v>0.50883322171719003</v>
      </c>
      <c r="E547" s="17">
        <v>0.51533337404615998</v>
      </c>
      <c r="F547" s="17"/>
      <c r="G547" s="17">
        <v>0.35706967548889601</v>
      </c>
      <c r="H547" s="17">
        <v>0.38994768832679499</v>
      </c>
      <c r="I547" s="17">
        <v>0.48394309514122102</v>
      </c>
      <c r="J547" s="17">
        <v>0.57210845097737495</v>
      </c>
      <c r="K547" s="17">
        <v>0.56833118470042898</v>
      </c>
      <c r="L547" s="17">
        <v>0.64948174592922603</v>
      </c>
      <c r="M547" s="17"/>
      <c r="N547" s="17">
        <v>0.38057509718654198</v>
      </c>
      <c r="O547" s="17">
        <v>0.534744087950632</v>
      </c>
      <c r="P547" s="17">
        <v>0.54775211658710499</v>
      </c>
      <c r="Q547" s="17">
        <v>0.59843871032627005</v>
      </c>
      <c r="R547" s="17"/>
      <c r="S547" s="17">
        <v>0.361872902137786</v>
      </c>
      <c r="T547" s="17">
        <v>0.54344641811910699</v>
      </c>
      <c r="U547" s="17">
        <v>0.554355315123641</v>
      </c>
      <c r="V547" s="17">
        <v>0.53120494787561601</v>
      </c>
      <c r="W547" s="17">
        <v>0.552865618313225</v>
      </c>
      <c r="X547" s="17">
        <v>0.54904805735242701</v>
      </c>
      <c r="Y547" s="17">
        <v>0.51766557335027996</v>
      </c>
      <c r="Z547" s="17">
        <v>0.53819120277060895</v>
      </c>
      <c r="AA547" s="17">
        <v>0.53597763597814696</v>
      </c>
      <c r="AB547" s="17">
        <v>0.49996671028807399</v>
      </c>
      <c r="AC547" s="17">
        <v>0.54550617911127997</v>
      </c>
      <c r="AD547" s="17">
        <v>0.53534303627977897</v>
      </c>
      <c r="AE547" s="17"/>
      <c r="AF547" s="17">
        <v>0.51270569488056505</v>
      </c>
      <c r="AG547" s="17">
        <v>0.50171112122419703</v>
      </c>
      <c r="AH547" s="17">
        <v>0.53072553257135702</v>
      </c>
      <c r="AI547" s="17">
        <v>0.52268215547983099</v>
      </c>
      <c r="AJ547" s="17"/>
      <c r="AK547" s="17">
        <v>0.49754063368086299</v>
      </c>
      <c r="AL547" s="17">
        <v>0.53909742997383403</v>
      </c>
      <c r="AM547" s="17"/>
      <c r="AN547" s="17">
        <v>0.36401153145637299</v>
      </c>
      <c r="AO547" s="17">
        <v>0.56919851946349598</v>
      </c>
      <c r="AP547" s="17">
        <v>0.59281256069414001</v>
      </c>
      <c r="AQ547" s="17">
        <v>0.56221957538781198</v>
      </c>
      <c r="AR547" s="17">
        <v>0.53584456608922904</v>
      </c>
      <c r="AS547" s="17">
        <v>0.51777412639451403</v>
      </c>
      <c r="AT547" s="17"/>
      <c r="AU547" s="17">
        <v>0.52080699506825501</v>
      </c>
      <c r="AV547" s="17">
        <v>0.49919285433551802</v>
      </c>
      <c r="AW547" s="17"/>
      <c r="AX547" s="17">
        <v>0.52941713619399799</v>
      </c>
      <c r="AY547" s="17">
        <v>0.50759114169939301</v>
      </c>
      <c r="AZ547" s="17"/>
      <c r="BA547" s="17">
        <v>0.53810489477227597</v>
      </c>
      <c r="BB547" s="17">
        <v>0.37441150114027</v>
      </c>
      <c r="BC547" s="17"/>
      <c r="BD547" s="17">
        <v>0.495440875367825</v>
      </c>
      <c r="BE547" s="17"/>
      <c r="BF547" s="17">
        <v>0.50743625352060096</v>
      </c>
      <c r="BG547" s="17"/>
      <c r="BH547" s="17">
        <v>0.50375271123818699</v>
      </c>
      <c r="BI547" s="17"/>
      <c r="BJ547" s="17">
        <v>0.51191133918864595</v>
      </c>
      <c r="BK547" s="17"/>
      <c r="BL547" s="17">
        <v>0.637105889223198</v>
      </c>
      <c r="BM547" s="17">
        <v>0.34059260066200803</v>
      </c>
      <c r="BN547" s="17">
        <v>0.61577127755963101</v>
      </c>
      <c r="BO547" s="17">
        <v>0.49614583290684</v>
      </c>
      <c r="BP547" s="17"/>
      <c r="BQ547" s="17">
        <v>0.46000823083398201</v>
      </c>
      <c r="BR547" s="17">
        <v>0.53806710014108095</v>
      </c>
      <c r="BS547" s="17">
        <v>0.58871584879298999</v>
      </c>
      <c r="BT547" s="17">
        <v>0.41451334589410599</v>
      </c>
      <c r="BU547" s="17">
        <v>0.43460985799791302</v>
      </c>
      <c r="BV547" s="17">
        <v>0.64501580528263802</v>
      </c>
      <c r="BW547" s="17"/>
      <c r="BX547" s="17">
        <v>0.403185155423889</v>
      </c>
      <c r="BY547" s="17">
        <v>0.50816964479705995</v>
      </c>
      <c r="BZ547" s="17">
        <v>0.57708717154927502</v>
      </c>
      <c r="CA547" s="17">
        <v>0.43559170428233202</v>
      </c>
      <c r="CB547" s="17">
        <v>0.44205569828961799</v>
      </c>
      <c r="CC547" s="17">
        <v>0.72474222350427597</v>
      </c>
    </row>
    <row r="548" spans="2:81" x14ac:dyDescent="0.35">
      <c r="B548" t="s">
        <v>165</v>
      </c>
      <c r="C548" s="17">
        <v>2.64228116953691E-2</v>
      </c>
      <c r="D548" s="17">
        <v>2.28715570382448E-2</v>
      </c>
      <c r="E548" s="17">
        <v>3.0020316799389799E-2</v>
      </c>
      <c r="F548" s="17"/>
      <c r="G548" s="17">
        <v>4.5836352962392801E-2</v>
      </c>
      <c r="H548" s="17">
        <v>2.4727093642250501E-2</v>
      </c>
      <c r="I548" s="17">
        <v>3.0853985375691301E-2</v>
      </c>
      <c r="J548" s="17">
        <v>2.76687993358995E-2</v>
      </c>
      <c r="K548" s="17">
        <v>1.1809787018124801E-2</v>
      </c>
      <c r="L548" s="17">
        <v>2.01065922860875E-2</v>
      </c>
      <c r="M548" s="17"/>
      <c r="N548" s="17">
        <v>1.73394581629766E-2</v>
      </c>
      <c r="O548" s="17">
        <v>2.2822413079247001E-2</v>
      </c>
      <c r="P548" s="17">
        <v>2.4860971920478699E-2</v>
      </c>
      <c r="Q548" s="17">
        <v>4.1771322220800003E-2</v>
      </c>
      <c r="R548" s="17"/>
      <c r="S548" s="17">
        <v>2.1520188491595201E-2</v>
      </c>
      <c r="T548" s="17">
        <v>2.6505871399184699E-2</v>
      </c>
      <c r="U548" s="17">
        <v>1.03756951216353E-2</v>
      </c>
      <c r="V548" s="17">
        <v>2.43250232529005E-2</v>
      </c>
      <c r="W548" s="17">
        <v>2.6532433962391001E-2</v>
      </c>
      <c r="X548" s="17">
        <v>4.9210229911043797E-2</v>
      </c>
      <c r="Y548" s="17">
        <v>2.7180699900694601E-2</v>
      </c>
      <c r="Z548" s="17">
        <v>2.8755720610019998E-2</v>
      </c>
      <c r="AA548" s="17">
        <v>3.3187499937782597E-2</v>
      </c>
      <c r="AB548" s="17">
        <v>1.9082113623321899E-2</v>
      </c>
      <c r="AC548" s="17">
        <v>2.0425862684310101E-2</v>
      </c>
      <c r="AD548" s="17">
        <v>3.1488660502065703E-2</v>
      </c>
      <c r="AE548" s="17"/>
      <c r="AF548" s="17">
        <v>2.5419147273724799E-2</v>
      </c>
      <c r="AG548" s="17">
        <v>2.8257000090439899E-2</v>
      </c>
      <c r="AH548" s="17">
        <v>2.25053669349486E-2</v>
      </c>
      <c r="AI548" s="17">
        <v>3.1856949377697799E-2</v>
      </c>
      <c r="AJ548" s="17"/>
      <c r="AK548" s="17">
        <v>3.51724627577535E-2</v>
      </c>
      <c r="AL548" s="17">
        <v>3.4274528464955697E-2</v>
      </c>
      <c r="AM548" s="17"/>
      <c r="AN548" s="17">
        <v>3.3883570056485401E-2</v>
      </c>
      <c r="AO548" s="17">
        <v>2.08262229752086E-2</v>
      </c>
      <c r="AP548" s="17">
        <v>3.4435320617466E-2</v>
      </c>
      <c r="AQ548" s="17">
        <v>2.1499814933156398E-2</v>
      </c>
      <c r="AR548" s="17">
        <v>2.1581207336444901E-2</v>
      </c>
      <c r="AS548" s="17">
        <v>2.71471075792994E-2</v>
      </c>
      <c r="AT548" s="17"/>
      <c r="AU548" s="17">
        <v>2.1070859678289301E-2</v>
      </c>
      <c r="AV548" s="17">
        <v>3.2364378108389498E-2</v>
      </c>
      <c r="AW548" s="17"/>
      <c r="AX548" s="17">
        <v>3.5242291074945899E-2</v>
      </c>
      <c r="AY548" s="17">
        <v>2.43063925146094E-2</v>
      </c>
      <c r="AZ548" s="17"/>
      <c r="BA548" s="17">
        <v>2.2882074994118599E-2</v>
      </c>
      <c r="BB548" s="17">
        <v>4.5378198611530203E-2</v>
      </c>
      <c r="BC548" s="17"/>
      <c r="BD548" s="17">
        <v>2.4603930585030302E-2</v>
      </c>
      <c r="BE548" s="17"/>
      <c r="BF548" s="17">
        <v>2.35166112668929E-2</v>
      </c>
      <c r="BG548" s="17"/>
      <c r="BH548" s="17">
        <v>2.6273287684713102E-2</v>
      </c>
      <c r="BI548" s="17"/>
      <c r="BJ548" s="17">
        <v>2.91431671262803E-2</v>
      </c>
      <c r="BK548" s="17"/>
      <c r="BL548" s="17">
        <v>3.4689761258576798E-2</v>
      </c>
      <c r="BM548" s="17">
        <v>1.71602247980829E-2</v>
      </c>
      <c r="BN548" s="17">
        <v>2.20447359665733E-2</v>
      </c>
      <c r="BO548" s="17">
        <v>3.5224589238024101E-2</v>
      </c>
      <c r="BP548" s="17"/>
      <c r="BQ548" s="17">
        <v>2.1650578790066599E-2</v>
      </c>
      <c r="BR548" s="17">
        <v>1.3992158018626201E-2</v>
      </c>
      <c r="BS548" s="17">
        <v>2.4090882967540399E-2</v>
      </c>
      <c r="BT548" s="17">
        <v>1.8930529115071999E-2</v>
      </c>
      <c r="BU548" s="17">
        <v>3.4747072401766901E-2</v>
      </c>
      <c r="BV548" s="17">
        <v>3.0558493887723501E-2</v>
      </c>
      <c r="BW548" s="17"/>
      <c r="BX548" s="17">
        <v>2.6646492126753098E-2</v>
      </c>
      <c r="BY548" s="17">
        <v>1.73411283081484E-2</v>
      </c>
      <c r="BZ548" s="17">
        <v>2.9934531788172101E-2</v>
      </c>
      <c r="CA548" s="17">
        <v>1.3871558180423601E-2</v>
      </c>
      <c r="CB548" s="17">
        <v>3.8523162999746202E-2</v>
      </c>
      <c r="CC548" s="17">
        <v>3.1034909154731501E-2</v>
      </c>
    </row>
    <row r="549" spans="2:81" x14ac:dyDescent="0.35">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row>
    <row r="550" spans="2:81" x14ac:dyDescent="0.35">
      <c r="B550" s="6" t="s">
        <v>322</v>
      </c>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row>
    <row r="551" spans="2:81" x14ac:dyDescent="0.35">
      <c r="B551" s="24"/>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row>
    <row r="552" spans="2:81" x14ac:dyDescent="0.35">
      <c r="B552" t="s">
        <v>313</v>
      </c>
      <c r="C552" s="17">
        <v>0.45170581867453502</v>
      </c>
      <c r="D552" s="17">
        <v>0.43180617358853501</v>
      </c>
      <c r="E552" s="17">
        <v>0.47030052501175801</v>
      </c>
      <c r="F552" s="17"/>
      <c r="G552" s="17">
        <v>0.42635873617776199</v>
      </c>
      <c r="H552" s="17">
        <v>0.50498463619556799</v>
      </c>
      <c r="I552" s="17">
        <v>0.45811363377172198</v>
      </c>
      <c r="J552" s="17">
        <v>0.43344335975473097</v>
      </c>
      <c r="K552" s="17">
        <v>0.44376927796157001</v>
      </c>
      <c r="L552" s="17">
        <v>0.44010218880844898</v>
      </c>
      <c r="M552" s="17"/>
      <c r="N552" s="17">
        <v>0.50914534608429796</v>
      </c>
      <c r="O552" s="17">
        <v>0.43451326230292397</v>
      </c>
      <c r="P552" s="17">
        <v>0.47591531278027199</v>
      </c>
      <c r="Q552" s="17">
        <v>0.38339646762219598</v>
      </c>
      <c r="R552" s="17"/>
      <c r="S552" s="17">
        <v>0.44795204211730599</v>
      </c>
      <c r="T552" s="17">
        <v>0.42321520960486297</v>
      </c>
      <c r="U552" s="17">
        <v>0.45079763761582498</v>
      </c>
      <c r="V552" s="17">
        <v>0.442777926537329</v>
      </c>
      <c r="W552" s="17">
        <v>0.44511526286713599</v>
      </c>
      <c r="X552" s="17">
        <v>0.46353601337466499</v>
      </c>
      <c r="Y552" s="17">
        <v>0.47482851885855498</v>
      </c>
      <c r="Z552" s="17">
        <v>0.49089310172088102</v>
      </c>
      <c r="AA552" s="17">
        <v>0.42909711349875101</v>
      </c>
      <c r="AB552" s="17">
        <v>0.46571673121055501</v>
      </c>
      <c r="AC552" s="17">
        <v>0.48734884723585498</v>
      </c>
      <c r="AD552" s="17">
        <v>0.469322040185498</v>
      </c>
      <c r="AE552" s="17"/>
      <c r="AF552" s="17">
        <v>0.44338433854322101</v>
      </c>
      <c r="AG552" s="17">
        <v>0.44669000047866497</v>
      </c>
      <c r="AH552" s="17">
        <v>0.49564952502191001</v>
      </c>
      <c r="AI552" s="17">
        <v>0.45728798577006802</v>
      </c>
      <c r="AJ552" s="17"/>
      <c r="AK552" s="17">
        <v>0.51531554674984403</v>
      </c>
      <c r="AL552" s="17">
        <v>0.43836113584033798</v>
      </c>
      <c r="AM552" s="17"/>
      <c r="AN552" s="17">
        <v>0.488012613390438</v>
      </c>
      <c r="AO552" s="17">
        <v>0.423647156556267</v>
      </c>
      <c r="AP552" s="17">
        <v>0.42531235006405899</v>
      </c>
      <c r="AQ552" s="17">
        <v>0.41964437455649101</v>
      </c>
      <c r="AR552" s="17">
        <v>0.48695950433316798</v>
      </c>
      <c r="AS552" s="17">
        <v>0.52291727349585204</v>
      </c>
      <c r="AT552" s="17"/>
      <c r="AU552" s="17">
        <v>0.47259462453314899</v>
      </c>
      <c r="AV552" s="17">
        <v>0.42435433853000598</v>
      </c>
      <c r="AW552" s="17"/>
      <c r="AX552" s="17">
        <v>0.45032130046287999</v>
      </c>
      <c r="AY552" s="17">
        <v>0.452038062877752</v>
      </c>
      <c r="AZ552" s="17"/>
      <c r="BA552" s="17">
        <v>0.44421625482472599</v>
      </c>
      <c r="BB552" s="17">
        <v>0.49379251898487098</v>
      </c>
      <c r="BC552" s="17"/>
      <c r="BD552" s="17">
        <v>0.49876169245194002</v>
      </c>
      <c r="BE552" s="17"/>
      <c r="BF552" s="17">
        <v>0.47927265468685099</v>
      </c>
      <c r="BG552" s="17"/>
      <c r="BH552" s="17">
        <v>0.47834490692853598</v>
      </c>
      <c r="BI552" s="17"/>
      <c r="BJ552" s="17">
        <v>0.53176185489120698</v>
      </c>
      <c r="BK552" s="17"/>
      <c r="BL552" s="17">
        <v>0.27474412979327401</v>
      </c>
      <c r="BM552" s="17">
        <v>0.62828304540924296</v>
      </c>
      <c r="BN552" s="17">
        <v>0.43169511259430798</v>
      </c>
      <c r="BO552" s="17">
        <v>0.40523599453013698</v>
      </c>
      <c r="BP552" s="17"/>
      <c r="BQ552" s="17">
        <v>0.48786718559703501</v>
      </c>
      <c r="BR552" s="17">
        <v>0.48858207428091099</v>
      </c>
      <c r="BS552" s="17">
        <v>0.43529823714099602</v>
      </c>
      <c r="BT552" s="17">
        <v>0.50493940912762503</v>
      </c>
      <c r="BU552" s="17">
        <v>0.39538670818391197</v>
      </c>
      <c r="BV552" s="17">
        <v>0.34609388652513501</v>
      </c>
      <c r="BW552" s="17"/>
      <c r="BX552" s="17">
        <v>0.510624785665172</v>
      </c>
      <c r="BY552" s="17">
        <v>0.47645161412813097</v>
      </c>
      <c r="BZ552" s="17">
        <v>0.45078932539300398</v>
      </c>
      <c r="CA552" s="17">
        <v>0.47846615927986103</v>
      </c>
      <c r="CB552" s="17">
        <v>0.42741393093220598</v>
      </c>
      <c r="CC552" s="17">
        <v>0.289748976046729</v>
      </c>
    </row>
    <row r="553" spans="2:81" x14ac:dyDescent="0.35">
      <c r="B553" t="s">
        <v>314</v>
      </c>
      <c r="C553" s="17">
        <v>0.260953277631714</v>
      </c>
      <c r="D553" s="17">
        <v>0.28434413039078099</v>
      </c>
      <c r="E553" s="17">
        <v>0.238933903723313</v>
      </c>
      <c r="F553" s="17"/>
      <c r="G553" s="17">
        <v>0.27386124298238501</v>
      </c>
      <c r="H553" s="17">
        <v>0.24813504491841401</v>
      </c>
      <c r="I553" s="17">
        <v>0.22890165667711199</v>
      </c>
      <c r="J553" s="17">
        <v>0.260588658217772</v>
      </c>
      <c r="K553" s="17">
        <v>0.27073864295651701</v>
      </c>
      <c r="L553" s="17">
        <v>0.28264265461701998</v>
      </c>
      <c r="M553" s="17"/>
      <c r="N553" s="17">
        <v>0.26036326033630702</v>
      </c>
      <c r="O553" s="17">
        <v>0.25607674890209298</v>
      </c>
      <c r="P553" s="17">
        <v>0.26181590928802201</v>
      </c>
      <c r="Q553" s="17">
        <v>0.26511996461857001</v>
      </c>
      <c r="R553" s="17"/>
      <c r="S553" s="17">
        <v>0.28432740775492199</v>
      </c>
      <c r="T553" s="17">
        <v>0.28326947445418899</v>
      </c>
      <c r="U553" s="17">
        <v>0.21729142181128699</v>
      </c>
      <c r="V553" s="17">
        <v>0.29449644372919098</v>
      </c>
      <c r="W553" s="17">
        <v>0.26615616237638401</v>
      </c>
      <c r="X553" s="17">
        <v>0.28461577259550702</v>
      </c>
      <c r="Y553" s="17">
        <v>0.24314552974100601</v>
      </c>
      <c r="Z553" s="17">
        <v>0.226155243437998</v>
      </c>
      <c r="AA553" s="17">
        <v>0.263273742882979</v>
      </c>
      <c r="AB553" s="17">
        <v>0.23049007126086901</v>
      </c>
      <c r="AC553" s="17">
        <v>0.23387104116274901</v>
      </c>
      <c r="AD553" s="17">
        <v>0.20975986635743299</v>
      </c>
      <c r="AE553" s="17"/>
      <c r="AF553" s="17">
        <v>0.27069318735504899</v>
      </c>
      <c r="AG553" s="17">
        <v>0.24867134783489001</v>
      </c>
      <c r="AH553" s="17">
        <v>0.24329868371543301</v>
      </c>
      <c r="AI553" s="17">
        <v>0.236161501091492</v>
      </c>
      <c r="AJ553" s="17"/>
      <c r="AK553" s="17">
        <v>0.19310058830903801</v>
      </c>
      <c r="AL553" s="17">
        <v>0.2496735990119</v>
      </c>
      <c r="AM553" s="17"/>
      <c r="AN553" s="17">
        <v>0.25585384867919803</v>
      </c>
      <c r="AO553" s="17">
        <v>0.25942316307170299</v>
      </c>
      <c r="AP553" s="17">
        <v>0.27922264626932303</v>
      </c>
      <c r="AQ553" s="17">
        <v>0.258938173685277</v>
      </c>
      <c r="AR553" s="17">
        <v>0.26563227002684398</v>
      </c>
      <c r="AS553" s="17">
        <v>0.24734536415463301</v>
      </c>
      <c r="AT553" s="17"/>
      <c r="AU553" s="17">
        <v>0.26953709648470597</v>
      </c>
      <c r="AV553" s="17">
        <v>0.24955094970146099</v>
      </c>
      <c r="AW553" s="17"/>
      <c r="AX553" s="17">
        <v>0.25065779118556297</v>
      </c>
      <c r="AY553" s="17">
        <v>0.26342389568660102</v>
      </c>
      <c r="AZ553" s="17"/>
      <c r="BA553" s="17">
        <v>0.26356863104771</v>
      </c>
      <c r="BB553" s="17">
        <v>0.248283078671788</v>
      </c>
      <c r="BC553" s="17"/>
      <c r="BD553" s="17">
        <v>0.26032228264704299</v>
      </c>
      <c r="BE553" s="17"/>
      <c r="BF553" s="17">
        <v>0.273179124622349</v>
      </c>
      <c r="BG553" s="17"/>
      <c r="BH553" s="17">
        <v>0.234906234724648</v>
      </c>
      <c r="BI553" s="17"/>
      <c r="BJ553" s="17">
        <v>0.23604249726625301</v>
      </c>
      <c r="BK553" s="17"/>
      <c r="BL553" s="17">
        <v>0.228265586191822</v>
      </c>
      <c r="BM553" s="17">
        <v>0.2448814844387</v>
      </c>
      <c r="BN553" s="17">
        <v>0.28285771090606998</v>
      </c>
      <c r="BO553" s="17">
        <v>0.27412444537069802</v>
      </c>
      <c r="BP553" s="17"/>
      <c r="BQ553" s="17">
        <v>0.24223789018113701</v>
      </c>
      <c r="BR553" s="17">
        <v>0.27769063543802802</v>
      </c>
      <c r="BS553" s="17">
        <v>0.30568519363180902</v>
      </c>
      <c r="BT553" s="17">
        <v>0.29123720858816099</v>
      </c>
      <c r="BU553" s="17">
        <v>0.26623327540013803</v>
      </c>
      <c r="BV553" s="17">
        <v>0.23228806939251301</v>
      </c>
      <c r="BW553" s="17"/>
      <c r="BX553" s="17">
        <v>0.239582151469937</v>
      </c>
      <c r="BY553" s="17">
        <v>0.26503291888455799</v>
      </c>
      <c r="BZ553" s="17">
        <v>0.28443017288252997</v>
      </c>
      <c r="CA553" s="17">
        <v>0.297862997373328</v>
      </c>
      <c r="CB553" s="17">
        <v>0.27672464591815299</v>
      </c>
      <c r="CC553" s="17">
        <v>0.20799783208877901</v>
      </c>
    </row>
    <row r="554" spans="2:81" x14ac:dyDescent="0.35">
      <c r="B554" t="s">
        <v>315</v>
      </c>
      <c r="C554" s="17">
        <v>0.21715375477719501</v>
      </c>
      <c r="D554" s="17">
        <v>0.227976010499921</v>
      </c>
      <c r="E554" s="17">
        <v>0.20625835793488201</v>
      </c>
      <c r="F554" s="17"/>
      <c r="G554" s="17">
        <v>0.239966347461358</v>
      </c>
      <c r="H554" s="17">
        <v>0.204326204152707</v>
      </c>
      <c r="I554" s="17">
        <v>0.23731707370334501</v>
      </c>
      <c r="J554" s="17">
        <v>0.221009385118768</v>
      </c>
      <c r="K554" s="17">
        <v>0.22150568429331899</v>
      </c>
      <c r="L554" s="17">
        <v>0.189992798735203</v>
      </c>
      <c r="M554" s="17"/>
      <c r="N554" s="17">
        <v>0.18002040829362501</v>
      </c>
      <c r="O554" s="17">
        <v>0.24149565682988999</v>
      </c>
      <c r="P554" s="17">
        <v>0.19184025048929099</v>
      </c>
      <c r="Q554" s="17">
        <v>0.25673736293876598</v>
      </c>
      <c r="R554" s="17"/>
      <c r="S554" s="17">
        <v>0.19937855717563999</v>
      </c>
      <c r="T554" s="17">
        <v>0.22319373218854999</v>
      </c>
      <c r="U554" s="17">
        <v>0.24953887815527201</v>
      </c>
      <c r="V554" s="17">
        <v>0.21110728486342201</v>
      </c>
      <c r="W554" s="17">
        <v>0.21715227124305</v>
      </c>
      <c r="X554" s="17">
        <v>0.19169176016294501</v>
      </c>
      <c r="Y554" s="17">
        <v>0.21395392048852599</v>
      </c>
      <c r="Z554" s="17">
        <v>0.22633098150360201</v>
      </c>
      <c r="AA554" s="17">
        <v>0.23200648395539</v>
      </c>
      <c r="AB554" s="17">
        <v>0.217767465960235</v>
      </c>
      <c r="AC554" s="17">
        <v>0.207616608793431</v>
      </c>
      <c r="AD554" s="17">
        <v>0.2379810438113</v>
      </c>
      <c r="AE554" s="17"/>
      <c r="AF554" s="17">
        <v>0.21987521279059299</v>
      </c>
      <c r="AG554" s="17">
        <v>0.212040701106994</v>
      </c>
      <c r="AH554" s="17">
        <v>0.191896982822929</v>
      </c>
      <c r="AI554" s="17">
        <v>0.21477075324775199</v>
      </c>
      <c r="AJ554" s="17"/>
      <c r="AK554" s="17">
        <v>0.21081122446828501</v>
      </c>
      <c r="AL554" s="17">
        <v>0.24574015331044599</v>
      </c>
      <c r="AM554" s="17"/>
      <c r="AN554" s="17">
        <v>0.19375220167603099</v>
      </c>
      <c r="AO554" s="17">
        <v>0.235165767071987</v>
      </c>
      <c r="AP554" s="17">
        <v>0.21515323775791101</v>
      </c>
      <c r="AQ554" s="17">
        <v>0.26152871064333599</v>
      </c>
      <c r="AR554" s="17">
        <v>0.174629132525596</v>
      </c>
      <c r="AS554" s="17">
        <v>0.17558246601967001</v>
      </c>
      <c r="AT554" s="17"/>
      <c r="AU554" s="17">
        <v>0.19089872809271999</v>
      </c>
      <c r="AV554" s="17">
        <v>0.25380661013322298</v>
      </c>
      <c r="AW554" s="17"/>
      <c r="AX554" s="17">
        <v>0.21757979569333499</v>
      </c>
      <c r="AY554" s="17">
        <v>0.217051517317601</v>
      </c>
      <c r="AZ554" s="17"/>
      <c r="BA554" s="17">
        <v>0.22237262121988499</v>
      </c>
      <c r="BB554" s="17">
        <v>0.19026598171016401</v>
      </c>
      <c r="BC554" s="17"/>
      <c r="BD554" s="17">
        <v>0.17854365258110499</v>
      </c>
      <c r="BE554" s="17"/>
      <c r="BF554" s="17">
        <v>0.191600191555406</v>
      </c>
      <c r="BG554" s="17"/>
      <c r="BH554" s="17">
        <v>0.202537098083754</v>
      </c>
      <c r="BI554" s="17"/>
      <c r="BJ554" s="17">
        <v>0.177056202080842</v>
      </c>
      <c r="BK554" s="17"/>
      <c r="BL554" s="17">
        <v>0.40869435557802197</v>
      </c>
      <c r="BM554" s="17">
        <v>9.0443529740689393E-2</v>
      </c>
      <c r="BN554" s="17">
        <v>0.205907930051347</v>
      </c>
      <c r="BO554" s="17">
        <v>0.23765137353798599</v>
      </c>
      <c r="BP554" s="17"/>
      <c r="BQ554" s="17">
        <v>0.20358819446092699</v>
      </c>
      <c r="BR554" s="17">
        <v>0.17818695311513699</v>
      </c>
      <c r="BS554" s="17">
        <v>0.18969019535795201</v>
      </c>
      <c r="BT554" s="17">
        <v>0.163162998407682</v>
      </c>
      <c r="BU554" s="17">
        <v>0.26895841009406402</v>
      </c>
      <c r="BV554" s="17">
        <v>0.32933056095945101</v>
      </c>
      <c r="BW554" s="17"/>
      <c r="BX554" s="17">
        <v>0.192814204515069</v>
      </c>
      <c r="BY554" s="17">
        <v>0.19378753766908199</v>
      </c>
      <c r="BZ554" s="17">
        <v>0.19597719597050101</v>
      </c>
      <c r="CA554" s="17">
        <v>0.18750194211635099</v>
      </c>
      <c r="CB554" s="17">
        <v>0.23263079234631501</v>
      </c>
      <c r="CC554" s="17">
        <v>0.40968144352333602</v>
      </c>
    </row>
    <row r="555" spans="2:81" x14ac:dyDescent="0.35">
      <c r="B555" t="s">
        <v>165</v>
      </c>
      <c r="C555" s="17">
        <v>7.0187148916555697E-2</v>
      </c>
      <c r="D555" s="17">
        <v>5.5873685520763203E-2</v>
      </c>
      <c r="E555" s="17">
        <v>8.4507213330046502E-2</v>
      </c>
      <c r="F555" s="17"/>
      <c r="G555" s="17">
        <v>5.9813673378495198E-2</v>
      </c>
      <c r="H555" s="17">
        <v>4.2554114733310798E-2</v>
      </c>
      <c r="I555" s="17">
        <v>7.5667635847821102E-2</v>
      </c>
      <c r="J555" s="17">
        <v>8.4958596908728701E-2</v>
      </c>
      <c r="K555" s="17">
        <v>6.3986394788593207E-2</v>
      </c>
      <c r="L555" s="17">
        <v>8.7262357839328106E-2</v>
      </c>
      <c r="M555" s="17"/>
      <c r="N555" s="17">
        <v>5.04709852857698E-2</v>
      </c>
      <c r="O555" s="17">
        <v>6.7914331965092695E-2</v>
      </c>
      <c r="P555" s="17">
        <v>7.0428527442414804E-2</v>
      </c>
      <c r="Q555" s="17">
        <v>9.4746204820468194E-2</v>
      </c>
      <c r="R555" s="17"/>
      <c r="S555" s="17">
        <v>6.83419929521311E-2</v>
      </c>
      <c r="T555" s="17">
        <v>7.0321583752397901E-2</v>
      </c>
      <c r="U555" s="17">
        <v>8.2372062417615202E-2</v>
      </c>
      <c r="V555" s="17">
        <v>5.1618344870058001E-2</v>
      </c>
      <c r="W555" s="17">
        <v>7.1576303513429904E-2</v>
      </c>
      <c r="X555" s="17">
        <v>6.0156453866883203E-2</v>
      </c>
      <c r="Y555" s="17">
        <v>6.8072030911911996E-2</v>
      </c>
      <c r="Z555" s="17">
        <v>5.6620673337520001E-2</v>
      </c>
      <c r="AA555" s="17">
        <v>7.5622659662879899E-2</v>
      </c>
      <c r="AB555" s="17">
        <v>8.6025731568340702E-2</v>
      </c>
      <c r="AC555" s="17">
        <v>7.1163502807965004E-2</v>
      </c>
      <c r="AD555" s="17">
        <v>8.29370496457697E-2</v>
      </c>
      <c r="AE555" s="17"/>
      <c r="AF555" s="17">
        <v>6.6047261311137001E-2</v>
      </c>
      <c r="AG555" s="17">
        <v>9.2597950579450805E-2</v>
      </c>
      <c r="AH555" s="17">
        <v>6.9154808439727905E-2</v>
      </c>
      <c r="AI555" s="17">
        <v>9.1779759890688206E-2</v>
      </c>
      <c r="AJ555" s="17"/>
      <c r="AK555" s="17">
        <v>8.0772640472832599E-2</v>
      </c>
      <c r="AL555" s="17">
        <v>6.62251118373159E-2</v>
      </c>
      <c r="AM555" s="17"/>
      <c r="AN555" s="17">
        <v>6.2381336254333501E-2</v>
      </c>
      <c r="AO555" s="17">
        <v>8.17639133000439E-2</v>
      </c>
      <c r="AP555" s="17">
        <v>8.0311765908707297E-2</v>
      </c>
      <c r="AQ555" s="17">
        <v>5.98887411148964E-2</v>
      </c>
      <c r="AR555" s="17">
        <v>7.2779093114392304E-2</v>
      </c>
      <c r="AS555" s="17">
        <v>5.4154896329845603E-2</v>
      </c>
      <c r="AT555" s="17"/>
      <c r="AU555" s="17">
        <v>6.69695508894253E-2</v>
      </c>
      <c r="AV555" s="17">
        <v>7.2288101635309798E-2</v>
      </c>
      <c r="AW555" s="17"/>
      <c r="AX555" s="17">
        <v>8.1441112658221598E-2</v>
      </c>
      <c r="AY555" s="17">
        <v>6.7486524118045302E-2</v>
      </c>
      <c r="AZ555" s="17"/>
      <c r="BA555" s="17">
        <v>6.9842492907678799E-2</v>
      </c>
      <c r="BB555" s="17">
        <v>6.7658420633176897E-2</v>
      </c>
      <c r="BC555" s="17"/>
      <c r="BD555" s="17">
        <v>6.2372372319912397E-2</v>
      </c>
      <c r="BE555" s="17"/>
      <c r="BF555" s="17">
        <v>5.5948029135394303E-2</v>
      </c>
      <c r="BG555" s="17"/>
      <c r="BH555" s="17">
        <v>8.4211760263061805E-2</v>
      </c>
      <c r="BI555" s="17"/>
      <c r="BJ555" s="17">
        <v>5.51394457616977E-2</v>
      </c>
      <c r="BK555" s="17"/>
      <c r="BL555" s="17">
        <v>8.8295928436881693E-2</v>
      </c>
      <c r="BM555" s="17">
        <v>3.6391940411368E-2</v>
      </c>
      <c r="BN555" s="17">
        <v>7.9539246448274994E-2</v>
      </c>
      <c r="BO555" s="17">
        <v>8.29881865611794E-2</v>
      </c>
      <c r="BP555" s="17"/>
      <c r="BQ555" s="17">
        <v>6.6306729760901406E-2</v>
      </c>
      <c r="BR555" s="17">
        <v>5.5540337165924603E-2</v>
      </c>
      <c r="BS555" s="17">
        <v>6.9326373869243396E-2</v>
      </c>
      <c r="BT555" s="17">
        <v>4.0660383876530697E-2</v>
      </c>
      <c r="BU555" s="17">
        <v>6.9421606321886195E-2</v>
      </c>
      <c r="BV555" s="17">
        <v>9.2287483122901207E-2</v>
      </c>
      <c r="BW555" s="17"/>
      <c r="BX555" s="17">
        <v>5.6978858349822803E-2</v>
      </c>
      <c r="BY555" s="17">
        <v>6.4727929318228197E-2</v>
      </c>
      <c r="BZ555" s="17">
        <v>6.8803305753964802E-2</v>
      </c>
      <c r="CA555" s="17">
        <v>3.61689012304603E-2</v>
      </c>
      <c r="CB555" s="17">
        <v>6.3230630803326096E-2</v>
      </c>
      <c r="CC555" s="17">
        <v>9.2571748341156404E-2</v>
      </c>
    </row>
    <row r="556" spans="2:81" x14ac:dyDescent="0.35">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row>
    <row r="557" spans="2:81" x14ac:dyDescent="0.35">
      <c r="B557" s="6" t="s">
        <v>323</v>
      </c>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row>
    <row r="558" spans="2:81" x14ac:dyDescent="0.35">
      <c r="B558" s="24"/>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row>
    <row r="559" spans="2:81" x14ac:dyDescent="0.35">
      <c r="B559" t="s">
        <v>313</v>
      </c>
      <c r="C559" s="17">
        <v>0.30973602521063298</v>
      </c>
      <c r="D559" s="17">
        <v>0.30889060300090598</v>
      </c>
      <c r="E559" s="17">
        <v>0.31071780142521499</v>
      </c>
      <c r="F559" s="17"/>
      <c r="G559" s="17">
        <v>0.472990920863822</v>
      </c>
      <c r="H559" s="17">
        <v>0.53104902849640001</v>
      </c>
      <c r="I559" s="17">
        <v>0.53374966877419805</v>
      </c>
      <c r="J559" s="17">
        <v>0.350933114323075</v>
      </c>
      <c r="K559" s="17">
        <v>0.151476796000416</v>
      </c>
      <c r="L559" s="17">
        <v>8.9681144965971293E-2</v>
      </c>
      <c r="M559" s="17"/>
      <c r="N559" s="17">
        <v>0.44710432107607401</v>
      </c>
      <c r="O559" s="17">
        <v>0.30606560490928603</v>
      </c>
      <c r="P559" s="17">
        <v>0.27817866335999197</v>
      </c>
      <c r="Q559" s="17">
        <v>0.187071674169248</v>
      </c>
      <c r="R559" s="17"/>
      <c r="S559" s="17">
        <v>0.464267508875088</v>
      </c>
      <c r="T559" s="17">
        <v>0.255511929836782</v>
      </c>
      <c r="U559" s="17">
        <v>0.25328107988534998</v>
      </c>
      <c r="V559" s="17">
        <v>0.25065776806079598</v>
      </c>
      <c r="W559" s="17">
        <v>0.28595810921845399</v>
      </c>
      <c r="X559" s="17">
        <v>0.31093345892332802</v>
      </c>
      <c r="Y559" s="17">
        <v>0.27369543512158301</v>
      </c>
      <c r="Z559" s="17">
        <v>0.28693201352485298</v>
      </c>
      <c r="AA559" s="17">
        <v>0.39695618995819898</v>
      </c>
      <c r="AB559" s="17">
        <v>0.26340174702199898</v>
      </c>
      <c r="AC559" s="17">
        <v>0.32998738794027799</v>
      </c>
      <c r="AD559" s="17">
        <v>0.27313298684145598</v>
      </c>
      <c r="AE559" s="17"/>
      <c r="AF559" s="17">
        <v>0.31308059605986999</v>
      </c>
      <c r="AG559" s="17">
        <v>0.24737415551772901</v>
      </c>
      <c r="AH559" s="17">
        <v>0.29335721706385298</v>
      </c>
      <c r="AI559" s="17">
        <v>0.27017544024261098</v>
      </c>
      <c r="AJ559" s="17"/>
      <c r="AK559" s="17">
        <v>0.39034291141440097</v>
      </c>
      <c r="AL559" s="17">
        <v>0.38483463571073501</v>
      </c>
      <c r="AM559" s="17"/>
      <c r="AN559" s="17">
        <v>0.48489579166875002</v>
      </c>
      <c r="AO559" s="17">
        <v>0.28537608833427203</v>
      </c>
      <c r="AP559" s="17">
        <v>0.250700062188773</v>
      </c>
      <c r="AQ559" s="17">
        <v>0.226195844311672</v>
      </c>
      <c r="AR559" s="17">
        <v>0.26394170515029802</v>
      </c>
      <c r="AS559" s="17">
        <v>0.31189332625093902</v>
      </c>
      <c r="AT559" s="17"/>
      <c r="AU559" s="17">
        <v>0.30973602521063298</v>
      </c>
      <c r="AV559" s="17" t="s">
        <v>88</v>
      </c>
      <c r="AW559" s="17"/>
      <c r="AX559" s="17">
        <v>0.24049116244291099</v>
      </c>
      <c r="AY559" s="17">
        <v>0.32643851482059399</v>
      </c>
      <c r="AZ559" s="17"/>
      <c r="BA559" s="17">
        <v>0.27111637234112701</v>
      </c>
      <c r="BB559" s="17">
        <v>0.54727687006590098</v>
      </c>
      <c r="BC559" s="17"/>
      <c r="BD559" s="17">
        <v>0.33675527131667798</v>
      </c>
      <c r="BE559" s="17"/>
      <c r="BF559" s="17">
        <v>0.31575280556514002</v>
      </c>
      <c r="BG559" s="17"/>
      <c r="BH559" s="17">
        <v>0.26183675979653998</v>
      </c>
      <c r="BI559" s="17"/>
      <c r="BJ559" s="17">
        <v>0.28317957128929799</v>
      </c>
      <c r="BK559" s="17"/>
      <c r="BL559" s="17">
        <v>0.194519698588525</v>
      </c>
      <c r="BM559" s="17">
        <v>0.48535806609354798</v>
      </c>
      <c r="BN559" s="17">
        <v>0.18664247156785899</v>
      </c>
      <c r="BO559" s="17">
        <v>0.31193485477407401</v>
      </c>
      <c r="BP559" s="17"/>
      <c r="BQ559" s="17">
        <v>0.37966012111923902</v>
      </c>
      <c r="BR559" s="17">
        <v>0.28073816598856399</v>
      </c>
      <c r="BS559" s="17">
        <v>0.222792964948406</v>
      </c>
      <c r="BT559" s="17">
        <v>0.30376071027198598</v>
      </c>
      <c r="BU559" s="17">
        <v>0.28598387951718202</v>
      </c>
      <c r="BV559" s="17">
        <v>0.29929656230150897</v>
      </c>
      <c r="BW559" s="17"/>
      <c r="BX559" s="17">
        <v>0.43919216901202301</v>
      </c>
      <c r="BY559" s="17">
        <v>0.30655341326760799</v>
      </c>
      <c r="BZ559" s="17">
        <v>0.24382794557863599</v>
      </c>
      <c r="CA559" s="17">
        <v>0.312969489243968</v>
      </c>
      <c r="CB559" s="17">
        <v>0.33406612899172899</v>
      </c>
      <c r="CC559" s="17">
        <v>0.252651496247909</v>
      </c>
    </row>
    <row r="560" spans="2:81" x14ac:dyDescent="0.35">
      <c r="B560" t="s">
        <v>314</v>
      </c>
      <c r="C560" s="17">
        <v>0.32558040226621399</v>
      </c>
      <c r="D560" s="17">
        <v>0.31902827854911397</v>
      </c>
      <c r="E560" s="17">
        <v>0.33160597976992401</v>
      </c>
      <c r="F560" s="17"/>
      <c r="G560" s="17">
        <v>0.27048806690885902</v>
      </c>
      <c r="H560" s="17">
        <v>0.23631401971699101</v>
      </c>
      <c r="I560" s="17">
        <v>0.221485392890821</v>
      </c>
      <c r="J560" s="17">
        <v>0.35312744720002698</v>
      </c>
      <c r="K560" s="17">
        <v>0.395507050029899</v>
      </c>
      <c r="L560" s="17">
        <v>0.38961661990232299</v>
      </c>
      <c r="M560" s="17"/>
      <c r="N560" s="17">
        <v>0.30407495174742399</v>
      </c>
      <c r="O560" s="17">
        <v>0.32209037244672301</v>
      </c>
      <c r="P560" s="17">
        <v>0.34724706942516198</v>
      </c>
      <c r="Q560" s="17">
        <v>0.32918513123195298</v>
      </c>
      <c r="R560" s="17"/>
      <c r="S560" s="17">
        <v>0.26579285226801003</v>
      </c>
      <c r="T560" s="17">
        <v>0.32616532544556998</v>
      </c>
      <c r="U560" s="17">
        <v>0.36249007034047798</v>
      </c>
      <c r="V560" s="17">
        <v>0.33071935279249498</v>
      </c>
      <c r="W560" s="17">
        <v>0.35813042648861299</v>
      </c>
      <c r="X560" s="17">
        <v>0.36441972976950698</v>
      </c>
      <c r="Y560" s="17">
        <v>0.34343682000304898</v>
      </c>
      <c r="Z560" s="17">
        <v>0.32355906862045403</v>
      </c>
      <c r="AA560" s="17">
        <v>0.26816479532800602</v>
      </c>
      <c r="AB560" s="17">
        <v>0.33765005911280599</v>
      </c>
      <c r="AC560" s="17">
        <v>0.32751488138427398</v>
      </c>
      <c r="AD560" s="17">
        <v>0.375672528682857</v>
      </c>
      <c r="AE560" s="17"/>
      <c r="AF560" s="17">
        <v>0.32811452753323</v>
      </c>
      <c r="AG560" s="17">
        <v>0.35888228186747101</v>
      </c>
      <c r="AH560" s="17">
        <v>0.356044317808071</v>
      </c>
      <c r="AI560" s="17">
        <v>0.40025772410907201</v>
      </c>
      <c r="AJ560" s="17"/>
      <c r="AK560" s="17">
        <v>0.19069291149082501</v>
      </c>
      <c r="AL560" s="17">
        <v>0.28287398725568202</v>
      </c>
      <c r="AM560" s="17"/>
      <c r="AN560" s="17">
        <v>0.25326790368546198</v>
      </c>
      <c r="AO560" s="17">
        <v>0.305615126798575</v>
      </c>
      <c r="AP560" s="17">
        <v>0.39411978881242699</v>
      </c>
      <c r="AQ560" s="17">
        <v>0.370270575622554</v>
      </c>
      <c r="AR560" s="17">
        <v>0.36095637161289001</v>
      </c>
      <c r="AS560" s="17">
        <v>0.310762656745949</v>
      </c>
      <c r="AT560" s="17"/>
      <c r="AU560" s="17">
        <v>0.32558040226621399</v>
      </c>
      <c r="AV560" s="17" t="s">
        <v>88</v>
      </c>
      <c r="AW560" s="17"/>
      <c r="AX560" s="17">
        <v>0.349731749489187</v>
      </c>
      <c r="AY560" s="17">
        <v>0.319754878033298</v>
      </c>
      <c r="AZ560" s="17"/>
      <c r="BA560" s="17">
        <v>0.34139492072427502</v>
      </c>
      <c r="BB560" s="17">
        <v>0.23213440757137299</v>
      </c>
      <c r="BC560" s="17"/>
      <c r="BD560" s="17">
        <v>0.32472259482328603</v>
      </c>
      <c r="BE560" s="17"/>
      <c r="BF560" s="17">
        <v>0.32433796712712898</v>
      </c>
      <c r="BG560" s="17"/>
      <c r="BH560" s="17">
        <v>0.34356735625773099</v>
      </c>
      <c r="BI560" s="17"/>
      <c r="BJ560" s="17">
        <v>0.399445527215678</v>
      </c>
      <c r="BK560" s="17"/>
      <c r="BL560" s="17">
        <v>0.24920788590622101</v>
      </c>
      <c r="BM560" s="17">
        <v>0.28888971239369099</v>
      </c>
      <c r="BN560" s="17">
        <v>0.38539981320147199</v>
      </c>
      <c r="BO560" s="17">
        <v>0.34050267096001102</v>
      </c>
      <c r="BP560" s="17"/>
      <c r="BQ560" s="17">
        <v>0.32495405030531199</v>
      </c>
      <c r="BR560" s="17">
        <v>0.33312757350153499</v>
      </c>
      <c r="BS560" s="17">
        <v>0.36012761730898601</v>
      </c>
      <c r="BT560" s="17">
        <v>0.33874659813223001</v>
      </c>
      <c r="BU560" s="17">
        <v>0.34883978485498202</v>
      </c>
      <c r="BV560" s="17">
        <v>0.23828397717658101</v>
      </c>
      <c r="BW560" s="17"/>
      <c r="BX560" s="17">
        <v>0.31341609221671701</v>
      </c>
      <c r="BY560" s="17">
        <v>0.32179338766141002</v>
      </c>
      <c r="BZ560" s="17">
        <v>0.32206869525836501</v>
      </c>
      <c r="CA560" s="17">
        <v>0.35354053922048201</v>
      </c>
      <c r="CB560" s="17">
        <v>0.36670716564103201</v>
      </c>
      <c r="CC560" s="17">
        <v>0.25530476639482802</v>
      </c>
    </row>
    <row r="561" spans="2:81" x14ac:dyDescent="0.35">
      <c r="B561" t="s">
        <v>315</v>
      </c>
      <c r="C561" s="17">
        <v>0.223698179411225</v>
      </c>
      <c r="D561" s="17">
        <v>0.22937427245383801</v>
      </c>
      <c r="E561" s="17">
        <v>0.21810108255684199</v>
      </c>
      <c r="F561" s="17"/>
      <c r="G561" s="17">
        <v>0.22446245452574101</v>
      </c>
      <c r="H561" s="17">
        <v>0.191350126345358</v>
      </c>
      <c r="I561" s="17">
        <v>0.16431820285753701</v>
      </c>
      <c r="J561" s="17">
        <v>0.16957203365076101</v>
      </c>
      <c r="K561" s="17">
        <v>0.26527257006162402</v>
      </c>
      <c r="L561" s="17">
        <v>0.28983690619561397</v>
      </c>
      <c r="M561" s="17"/>
      <c r="N561" s="17">
        <v>0.15969479600031</v>
      </c>
      <c r="O561" s="17">
        <v>0.228768119633322</v>
      </c>
      <c r="P561" s="17">
        <v>0.24022727752280501</v>
      </c>
      <c r="Q561" s="17">
        <v>0.28196632080623502</v>
      </c>
      <c r="R561" s="17"/>
      <c r="S561" s="17">
        <v>0.183222750838891</v>
      </c>
      <c r="T561" s="17">
        <v>0.246082954269327</v>
      </c>
      <c r="U561" s="17">
        <v>0.23518656752783201</v>
      </c>
      <c r="V561" s="17">
        <v>0.25720746408838802</v>
      </c>
      <c r="W561" s="17">
        <v>0.22198632280771999</v>
      </c>
      <c r="X561" s="17">
        <v>0.20909103729747</v>
      </c>
      <c r="Y561" s="17">
        <v>0.237072928016727</v>
      </c>
      <c r="Z561" s="17">
        <v>0.22148061744915401</v>
      </c>
      <c r="AA561" s="17">
        <v>0.216587313957227</v>
      </c>
      <c r="AB561" s="17">
        <v>0.222556557930671</v>
      </c>
      <c r="AC561" s="17">
        <v>0.21501502464113401</v>
      </c>
      <c r="AD561" s="17">
        <v>0.20171760128536301</v>
      </c>
      <c r="AE561" s="17"/>
      <c r="AF561" s="17">
        <v>0.22185347296239399</v>
      </c>
      <c r="AG561" s="17">
        <v>0.21682579434726901</v>
      </c>
      <c r="AH561" s="17">
        <v>0.19754517691120599</v>
      </c>
      <c r="AI561" s="17">
        <v>0.18060727657033601</v>
      </c>
      <c r="AJ561" s="17"/>
      <c r="AK561" s="17">
        <v>0.294599456612608</v>
      </c>
      <c r="AL561" s="17">
        <v>0.19620223331103501</v>
      </c>
      <c r="AM561" s="17"/>
      <c r="AN561" s="17">
        <v>0.17346472765523999</v>
      </c>
      <c r="AO561" s="17">
        <v>0.26148768943758099</v>
      </c>
      <c r="AP561" s="17">
        <v>0.23337353253901899</v>
      </c>
      <c r="AQ561" s="17">
        <v>0.24382704823141599</v>
      </c>
      <c r="AR561" s="17">
        <v>0.20030463900876599</v>
      </c>
      <c r="AS561" s="17">
        <v>0.17515017995377599</v>
      </c>
      <c r="AT561" s="17"/>
      <c r="AU561" s="17">
        <v>0.223698179411225</v>
      </c>
      <c r="AV561" s="17" t="s">
        <v>88</v>
      </c>
      <c r="AW561" s="17"/>
      <c r="AX561" s="17">
        <v>0.224609727455679</v>
      </c>
      <c r="AY561" s="17">
        <v>0.22347830574648</v>
      </c>
      <c r="AZ561" s="17"/>
      <c r="BA561" s="17">
        <v>0.23222881326205</v>
      </c>
      <c r="BB561" s="17">
        <v>0.17242336500684</v>
      </c>
      <c r="BC561" s="17"/>
      <c r="BD561" s="17">
        <v>0.20354143224004401</v>
      </c>
      <c r="BE561" s="17"/>
      <c r="BF561" s="17">
        <v>0.22136108250476899</v>
      </c>
      <c r="BG561" s="17"/>
      <c r="BH561" s="17">
        <v>0.230296233961297</v>
      </c>
      <c r="BI561" s="17"/>
      <c r="BJ561" s="17">
        <v>0.17140376253482001</v>
      </c>
      <c r="BK561" s="17"/>
      <c r="BL561" s="17">
        <v>0.35628103037532999</v>
      </c>
      <c r="BM561" s="17">
        <v>0.14835477311774301</v>
      </c>
      <c r="BN561" s="17">
        <v>0.25378050593561202</v>
      </c>
      <c r="BO561" s="17">
        <v>0.202916617545636</v>
      </c>
      <c r="BP561" s="17"/>
      <c r="BQ561" s="17">
        <v>0.18164002137952201</v>
      </c>
      <c r="BR561" s="17">
        <v>0.222294690301375</v>
      </c>
      <c r="BS561" s="17">
        <v>0.27641505145620099</v>
      </c>
      <c r="BT561" s="17">
        <v>0.25493283841399</v>
      </c>
      <c r="BU561" s="17">
        <v>0.21543298438737801</v>
      </c>
      <c r="BV561" s="17">
        <v>0.29604419480848698</v>
      </c>
      <c r="BW561" s="17"/>
      <c r="BX561" s="17">
        <v>0.169591512631073</v>
      </c>
      <c r="BY561" s="17">
        <v>0.228131265032054</v>
      </c>
      <c r="BZ561" s="17">
        <v>0.26773238037837599</v>
      </c>
      <c r="CA561" s="17">
        <v>0.23731430931171299</v>
      </c>
      <c r="CB561" s="17">
        <v>0.16055732161024699</v>
      </c>
      <c r="CC561" s="17">
        <v>0.34139748406815401</v>
      </c>
    </row>
    <row r="562" spans="2:81" x14ac:dyDescent="0.35">
      <c r="B562" t="s">
        <v>165</v>
      </c>
      <c r="C562" s="17">
        <v>0.14098539311192801</v>
      </c>
      <c r="D562" s="17">
        <v>0.142706845996142</v>
      </c>
      <c r="E562" s="17">
        <v>0.13957513624801901</v>
      </c>
      <c r="F562" s="17"/>
      <c r="G562" s="17">
        <v>3.2058557701577603E-2</v>
      </c>
      <c r="H562" s="17">
        <v>4.1286825441251403E-2</v>
      </c>
      <c r="I562" s="17">
        <v>8.0446735477443895E-2</v>
      </c>
      <c r="J562" s="17">
        <v>0.12636740482613701</v>
      </c>
      <c r="K562" s="17">
        <v>0.18774358390806101</v>
      </c>
      <c r="L562" s="17">
        <v>0.23086532893609199</v>
      </c>
      <c r="M562" s="17"/>
      <c r="N562" s="17">
        <v>8.91259311761914E-2</v>
      </c>
      <c r="O562" s="17">
        <v>0.143075903010669</v>
      </c>
      <c r="P562" s="17">
        <v>0.13434698969204101</v>
      </c>
      <c r="Q562" s="17">
        <v>0.20177687379256401</v>
      </c>
      <c r="R562" s="17"/>
      <c r="S562" s="17">
        <v>8.6716888018010502E-2</v>
      </c>
      <c r="T562" s="17">
        <v>0.172239790448321</v>
      </c>
      <c r="U562" s="17">
        <v>0.149042282246339</v>
      </c>
      <c r="V562" s="17">
        <v>0.16141541505832099</v>
      </c>
      <c r="W562" s="17">
        <v>0.13392514148521301</v>
      </c>
      <c r="X562" s="17">
        <v>0.115555774009694</v>
      </c>
      <c r="Y562" s="17">
        <v>0.14579481685864101</v>
      </c>
      <c r="Z562" s="17">
        <v>0.16802830040553901</v>
      </c>
      <c r="AA562" s="17">
        <v>0.118291700756568</v>
      </c>
      <c r="AB562" s="17">
        <v>0.17639163593452301</v>
      </c>
      <c r="AC562" s="17">
        <v>0.127482706034314</v>
      </c>
      <c r="AD562" s="17">
        <v>0.14947688319032501</v>
      </c>
      <c r="AE562" s="17"/>
      <c r="AF562" s="17">
        <v>0.13695140344450499</v>
      </c>
      <c r="AG562" s="17">
        <v>0.176917768267532</v>
      </c>
      <c r="AH562" s="17">
        <v>0.15305328821687</v>
      </c>
      <c r="AI562" s="17">
        <v>0.14895955907798</v>
      </c>
      <c r="AJ562" s="17"/>
      <c r="AK562" s="17">
        <v>0.124364720482166</v>
      </c>
      <c r="AL562" s="17">
        <v>0.13608914372254799</v>
      </c>
      <c r="AM562" s="17"/>
      <c r="AN562" s="17">
        <v>8.8371576990547596E-2</v>
      </c>
      <c r="AO562" s="17">
        <v>0.14752109542957301</v>
      </c>
      <c r="AP562" s="17">
        <v>0.121806616459781</v>
      </c>
      <c r="AQ562" s="17">
        <v>0.15970653183435801</v>
      </c>
      <c r="AR562" s="17">
        <v>0.174797284228046</v>
      </c>
      <c r="AS562" s="17">
        <v>0.20219383704933699</v>
      </c>
      <c r="AT562" s="17"/>
      <c r="AU562" s="17">
        <v>0.14098539311192801</v>
      </c>
      <c r="AV562" s="17" t="s">
        <v>88</v>
      </c>
      <c r="AW562" s="17"/>
      <c r="AX562" s="17">
        <v>0.185167360612223</v>
      </c>
      <c r="AY562" s="17">
        <v>0.13032830139962701</v>
      </c>
      <c r="AZ562" s="17"/>
      <c r="BA562" s="17">
        <v>0.155259893672548</v>
      </c>
      <c r="BB562" s="17">
        <v>4.8165357355886097E-2</v>
      </c>
      <c r="BC562" s="17"/>
      <c r="BD562" s="17">
        <v>0.13498070161999201</v>
      </c>
      <c r="BE562" s="17"/>
      <c r="BF562" s="17">
        <v>0.13854814480296199</v>
      </c>
      <c r="BG562" s="17"/>
      <c r="BH562" s="17">
        <v>0.164299649984432</v>
      </c>
      <c r="BI562" s="17"/>
      <c r="BJ562" s="17">
        <v>0.145971138960204</v>
      </c>
      <c r="BK562" s="17"/>
      <c r="BL562" s="17">
        <v>0.19999138512992301</v>
      </c>
      <c r="BM562" s="17">
        <v>7.7397448395018595E-2</v>
      </c>
      <c r="BN562" s="17">
        <v>0.17417720929505601</v>
      </c>
      <c r="BO562" s="17">
        <v>0.14464585672027899</v>
      </c>
      <c r="BP562" s="17"/>
      <c r="BQ562" s="17">
        <v>0.113745807195927</v>
      </c>
      <c r="BR562" s="17">
        <v>0.16383957020852699</v>
      </c>
      <c r="BS562" s="17">
        <v>0.14066436628640699</v>
      </c>
      <c r="BT562" s="17">
        <v>0.102559853181794</v>
      </c>
      <c r="BU562" s="17">
        <v>0.14974335124045801</v>
      </c>
      <c r="BV562" s="17">
        <v>0.16637526571342401</v>
      </c>
      <c r="BW562" s="17"/>
      <c r="BX562" s="17">
        <v>7.7800226140187306E-2</v>
      </c>
      <c r="BY562" s="17">
        <v>0.14352193403892699</v>
      </c>
      <c r="BZ562" s="17">
        <v>0.16637097878462301</v>
      </c>
      <c r="CA562" s="17">
        <v>9.6175662223837499E-2</v>
      </c>
      <c r="CB562" s="17">
        <v>0.138669383756992</v>
      </c>
      <c r="CC562" s="17">
        <v>0.15064625328910899</v>
      </c>
    </row>
    <row r="563" spans="2:81" x14ac:dyDescent="0.35">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row>
    <row r="564" spans="2:81" x14ac:dyDescent="0.35">
      <c r="B564" s="6" t="s">
        <v>330</v>
      </c>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row>
    <row r="565" spans="2:81" x14ac:dyDescent="0.35">
      <c r="B565" s="24"/>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row>
    <row r="566" spans="2:81" x14ac:dyDescent="0.35">
      <c r="B566" t="s">
        <v>313</v>
      </c>
      <c r="C566" s="17">
        <v>0.11142170244548</v>
      </c>
      <c r="D566" s="17">
        <v>0.13509378143037401</v>
      </c>
      <c r="E566" s="17">
        <v>8.8391739223741606E-2</v>
      </c>
      <c r="F566" s="17"/>
      <c r="G566" s="17">
        <v>0.28295823945188497</v>
      </c>
      <c r="H566" s="17">
        <v>0.21021844156837999</v>
      </c>
      <c r="I566" s="17">
        <v>0.12831533001890399</v>
      </c>
      <c r="J566" s="17">
        <v>5.5644566269941499E-2</v>
      </c>
      <c r="K566" s="17">
        <v>1.8051268358587801E-2</v>
      </c>
      <c r="L566" s="17">
        <v>1.1379510226873101E-2</v>
      </c>
      <c r="M566" s="17"/>
      <c r="N566" s="17">
        <v>0.17464837820481099</v>
      </c>
      <c r="O566" s="17">
        <v>9.2539597595858794E-2</v>
      </c>
      <c r="P566" s="17">
        <v>8.7132570758509303E-2</v>
      </c>
      <c r="Q566" s="17">
        <v>8.50001194120696E-2</v>
      </c>
      <c r="R566" s="17"/>
      <c r="S566" s="17">
        <v>0.25612762475692802</v>
      </c>
      <c r="T566" s="17">
        <v>5.3010063135379898E-2</v>
      </c>
      <c r="U566" s="17">
        <v>7.3557034893536696E-2</v>
      </c>
      <c r="V566" s="17">
        <v>8.3744862392146804E-2</v>
      </c>
      <c r="W566" s="17">
        <v>0.10627734774221501</v>
      </c>
      <c r="X566" s="17">
        <v>0.105330742431232</v>
      </c>
      <c r="Y566" s="17">
        <v>9.5854763748753E-2</v>
      </c>
      <c r="Z566" s="17">
        <v>0.102870288465557</v>
      </c>
      <c r="AA566" s="17">
        <v>0.123433654525271</v>
      </c>
      <c r="AB566" s="17">
        <v>7.3413035616147204E-2</v>
      </c>
      <c r="AC566" s="17">
        <v>7.6376594297867501E-2</v>
      </c>
      <c r="AD566" s="17">
        <v>8.4881588291099402E-2</v>
      </c>
      <c r="AE566" s="17"/>
      <c r="AF566" s="17">
        <v>0.117288216738988</v>
      </c>
      <c r="AG566" s="17">
        <v>7.4817353805139597E-2</v>
      </c>
      <c r="AH566" s="17">
        <v>8.9745858154480398E-2</v>
      </c>
      <c r="AI566" s="17">
        <v>7.9041121132420594E-2</v>
      </c>
      <c r="AJ566" s="17"/>
      <c r="AK566" s="17">
        <v>0.116853691528938</v>
      </c>
      <c r="AL566" s="17">
        <v>0.13225434660642901</v>
      </c>
      <c r="AM566" s="17"/>
      <c r="AN566" s="17">
        <v>0.23383578943882699</v>
      </c>
      <c r="AO566" s="17">
        <v>7.8989657489287504E-2</v>
      </c>
      <c r="AP566" s="17">
        <v>0.10815255455713001</v>
      </c>
      <c r="AQ566" s="17">
        <v>4.70740213207844E-2</v>
      </c>
      <c r="AR566" s="17">
        <v>4.4446154886075798E-2</v>
      </c>
      <c r="AS566" s="17">
        <v>5.21295004638819E-2</v>
      </c>
      <c r="AT566" s="17"/>
      <c r="AU566" s="17">
        <v>0.10890873790198501</v>
      </c>
      <c r="AV566" s="17">
        <v>0.115245214353216</v>
      </c>
      <c r="AW566" s="17"/>
      <c r="AX566" s="17">
        <v>7.0254592417701794E-2</v>
      </c>
      <c r="AY566" s="17">
        <v>0.121300614513804</v>
      </c>
      <c r="AZ566" s="17"/>
      <c r="BA566" s="17">
        <v>9.4739587898901204E-2</v>
      </c>
      <c r="BB566" s="17">
        <v>0.20037427462563701</v>
      </c>
      <c r="BC566" s="17"/>
      <c r="BD566" s="17">
        <v>0.13422512574482301</v>
      </c>
      <c r="BE566" s="17"/>
      <c r="BF566" s="17">
        <v>0.13869142531946199</v>
      </c>
      <c r="BG566" s="17"/>
      <c r="BH566" s="17">
        <v>7.6776509624004396E-2</v>
      </c>
      <c r="BI566" s="17"/>
      <c r="BJ566" s="17">
        <v>8.6649464123742095E-2</v>
      </c>
      <c r="BK566" s="17"/>
      <c r="BL566" s="17">
        <v>2.4443331570320002E-2</v>
      </c>
      <c r="BM566" s="17">
        <v>0.269948735255511</v>
      </c>
      <c r="BN566" s="17">
        <v>4.5658254793219298E-2</v>
      </c>
      <c r="BO566" s="17">
        <v>7.5770018539723705E-2</v>
      </c>
      <c r="BP566" s="17"/>
      <c r="BQ566" s="17">
        <v>0.14290336006255</v>
      </c>
      <c r="BR566" s="17">
        <v>9.2864818583581199E-2</v>
      </c>
      <c r="BS566" s="17">
        <v>9.7185741837138406E-2</v>
      </c>
      <c r="BT566" s="17">
        <v>0.18848011447264901</v>
      </c>
      <c r="BU566" s="17">
        <v>8.3194465153076005E-2</v>
      </c>
      <c r="BV566" s="17">
        <v>5.6385703153278802E-2</v>
      </c>
      <c r="BW566" s="17"/>
      <c r="BX566" s="17">
        <v>0.17790380195025199</v>
      </c>
      <c r="BY566" s="17">
        <v>0.116511661160397</v>
      </c>
      <c r="BZ566" s="17">
        <v>8.0715191939222899E-2</v>
      </c>
      <c r="CA566" s="17">
        <v>0.18049328688678701</v>
      </c>
      <c r="CB566" s="17">
        <v>7.9188601111098197E-2</v>
      </c>
      <c r="CC566" s="17">
        <v>5.0303061243653302E-2</v>
      </c>
    </row>
    <row r="567" spans="2:81" x14ac:dyDescent="0.35">
      <c r="B567" t="s">
        <v>314</v>
      </c>
      <c r="C567" s="17">
        <v>0.18087194506755</v>
      </c>
      <c r="D567" s="17">
        <v>0.18064823227370699</v>
      </c>
      <c r="E567" s="17">
        <v>0.18198601247674501</v>
      </c>
      <c r="F567" s="17"/>
      <c r="G567" s="17">
        <v>0.27232942915500302</v>
      </c>
      <c r="H567" s="17">
        <v>0.28799107599620399</v>
      </c>
      <c r="I567" s="17">
        <v>0.22123162660215201</v>
      </c>
      <c r="J567" s="17">
        <v>0.154367575967677</v>
      </c>
      <c r="K567" s="17">
        <v>0.108453918121917</v>
      </c>
      <c r="L567" s="17">
        <v>7.0273631233378694E-2</v>
      </c>
      <c r="M567" s="17"/>
      <c r="N567" s="17">
        <v>0.215570015567045</v>
      </c>
      <c r="O567" s="17">
        <v>0.18144090820405301</v>
      </c>
      <c r="P567" s="17">
        <v>0.190742389657518</v>
      </c>
      <c r="Q567" s="17">
        <v>0.134692397164063</v>
      </c>
      <c r="R567" s="17"/>
      <c r="S567" s="17">
        <v>0.20893653149946401</v>
      </c>
      <c r="T567" s="17">
        <v>0.17866018723959701</v>
      </c>
      <c r="U567" s="17">
        <v>0.17689658292336999</v>
      </c>
      <c r="V567" s="17">
        <v>0.195895814479526</v>
      </c>
      <c r="W567" s="17">
        <v>0.175599074717214</v>
      </c>
      <c r="X567" s="17">
        <v>0.20393932008754201</v>
      </c>
      <c r="Y567" s="17">
        <v>0.177943683743958</v>
      </c>
      <c r="Z567" s="17">
        <v>0.177997151493548</v>
      </c>
      <c r="AA567" s="17">
        <v>0.18846253498483301</v>
      </c>
      <c r="AB567" s="17">
        <v>0.145138710097128</v>
      </c>
      <c r="AC567" s="17">
        <v>0.13811305936033999</v>
      </c>
      <c r="AD567" s="17">
        <v>0.130394649053476</v>
      </c>
      <c r="AE567" s="17"/>
      <c r="AF567" s="17">
        <v>0.19299266805440801</v>
      </c>
      <c r="AG567" s="17">
        <v>0.14026951140358199</v>
      </c>
      <c r="AH567" s="17">
        <v>0.16781014306829001</v>
      </c>
      <c r="AI567" s="17">
        <v>0.131272516966741</v>
      </c>
      <c r="AJ567" s="17"/>
      <c r="AK567" s="17">
        <v>0.12658754340589701</v>
      </c>
      <c r="AL567" s="17">
        <v>0.145406094991398</v>
      </c>
      <c r="AM567" s="17"/>
      <c r="AN567" s="17">
        <v>0.23271271930762399</v>
      </c>
      <c r="AO567" s="17">
        <v>0.14386549656953401</v>
      </c>
      <c r="AP567" s="17">
        <v>0.179626874731622</v>
      </c>
      <c r="AQ567" s="17">
        <v>0.18076125192256601</v>
      </c>
      <c r="AR567" s="17">
        <v>0.153945850255857</v>
      </c>
      <c r="AS567" s="17">
        <v>0.173910631370369</v>
      </c>
      <c r="AT567" s="17"/>
      <c r="AU567" s="17">
        <v>0.19357098723211899</v>
      </c>
      <c r="AV567" s="17">
        <v>0.164229771589641</v>
      </c>
      <c r="AW567" s="17"/>
      <c r="AX567" s="17">
        <v>0.146594764470419</v>
      </c>
      <c r="AY567" s="17">
        <v>0.18909747396283999</v>
      </c>
      <c r="AZ567" s="17"/>
      <c r="BA567" s="17">
        <v>0.170938630836282</v>
      </c>
      <c r="BB567" s="17">
        <v>0.23541308600330099</v>
      </c>
      <c r="BC567" s="17"/>
      <c r="BD567" s="17">
        <v>0.19248203004136699</v>
      </c>
      <c r="BE567" s="17"/>
      <c r="BF567" s="17">
        <v>0.202432612061484</v>
      </c>
      <c r="BG567" s="17"/>
      <c r="BH567" s="17">
        <v>0.144476641329148</v>
      </c>
      <c r="BI567" s="17"/>
      <c r="BJ567" s="17">
        <v>0.16677702480763501</v>
      </c>
      <c r="BK567" s="17"/>
      <c r="BL567" s="17">
        <v>8.1755892761173302E-2</v>
      </c>
      <c r="BM567" s="17">
        <v>0.258175691354118</v>
      </c>
      <c r="BN567" s="17">
        <v>0.14713757281237</v>
      </c>
      <c r="BO567" s="17">
        <v>0.20030148677927501</v>
      </c>
      <c r="BP567" s="17"/>
      <c r="BQ567" s="17">
        <v>0.20785397808026401</v>
      </c>
      <c r="BR567" s="17">
        <v>0.1776873944041</v>
      </c>
      <c r="BS567" s="17">
        <v>0.18784040913538899</v>
      </c>
      <c r="BT567" s="17">
        <v>0.169948422334885</v>
      </c>
      <c r="BU567" s="17">
        <v>0.21407015961412401</v>
      </c>
      <c r="BV567" s="17">
        <v>0.12619697994630499</v>
      </c>
      <c r="BW567" s="17"/>
      <c r="BX567" s="17">
        <v>0.23930332214210001</v>
      </c>
      <c r="BY567" s="17">
        <v>0.177993337914054</v>
      </c>
      <c r="BZ567" s="17">
        <v>0.19577058652408999</v>
      </c>
      <c r="CA567" s="17">
        <v>0.16945563043417</v>
      </c>
      <c r="CB567" s="17">
        <v>0.17954218644145001</v>
      </c>
      <c r="CC567" s="17">
        <v>0.102551070635973</v>
      </c>
    </row>
    <row r="568" spans="2:81" x14ac:dyDescent="0.35">
      <c r="B568" t="s">
        <v>315</v>
      </c>
      <c r="C568" s="17">
        <v>0.68790993224826802</v>
      </c>
      <c r="D568" s="17">
        <v>0.668493609970637</v>
      </c>
      <c r="E568" s="17">
        <v>0.70579180092464999</v>
      </c>
      <c r="F568" s="17"/>
      <c r="G568" s="17">
        <v>0.40757494233566199</v>
      </c>
      <c r="H568" s="17">
        <v>0.47085017631216802</v>
      </c>
      <c r="I568" s="17">
        <v>0.62889564436359702</v>
      </c>
      <c r="J568" s="17">
        <v>0.77558533097265703</v>
      </c>
      <c r="K568" s="17">
        <v>0.86553611705134403</v>
      </c>
      <c r="L568" s="17">
        <v>0.90823751398324104</v>
      </c>
      <c r="M568" s="17"/>
      <c r="N568" s="17">
        <v>0.59078368516875901</v>
      </c>
      <c r="O568" s="17">
        <v>0.70475789556268198</v>
      </c>
      <c r="P568" s="17">
        <v>0.70634361141295499</v>
      </c>
      <c r="Q568" s="17">
        <v>0.75840013413610796</v>
      </c>
      <c r="R568" s="17"/>
      <c r="S568" s="17">
        <v>0.512115933915822</v>
      </c>
      <c r="T568" s="17">
        <v>0.75944190422943803</v>
      </c>
      <c r="U568" s="17">
        <v>0.73205330467109098</v>
      </c>
      <c r="V568" s="17">
        <v>0.69957167252036401</v>
      </c>
      <c r="W568" s="17">
        <v>0.69453561731894597</v>
      </c>
      <c r="X568" s="17">
        <v>0.66519013263518101</v>
      </c>
      <c r="Y568" s="17">
        <v>0.69331602871448295</v>
      </c>
      <c r="Z568" s="17">
        <v>0.68993375011527602</v>
      </c>
      <c r="AA568" s="17">
        <v>0.66967124000911504</v>
      </c>
      <c r="AB568" s="17">
        <v>0.76664356304835302</v>
      </c>
      <c r="AC568" s="17">
        <v>0.77406667859246303</v>
      </c>
      <c r="AD568" s="17">
        <v>0.76822116451237599</v>
      </c>
      <c r="AE568" s="17"/>
      <c r="AF568" s="17">
        <v>0.67024738524036398</v>
      </c>
      <c r="AG568" s="17">
        <v>0.77149982508285797</v>
      </c>
      <c r="AH568" s="17">
        <v>0.729835280812131</v>
      </c>
      <c r="AI568" s="17">
        <v>0.78205799220958905</v>
      </c>
      <c r="AJ568" s="17"/>
      <c r="AK568" s="17">
        <v>0.71688807254772502</v>
      </c>
      <c r="AL568" s="17">
        <v>0.704093053106566</v>
      </c>
      <c r="AM568" s="17"/>
      <c r="AN568" s="17">
        <v>0.505709545117214</v>
      </c>
      <c r="AO568" s="17">
        <v>0.76329656519327105</v>
      </c>
      <c r="AP568" s="17">
        <v>0.69296227317948</v>
      </c>
      <c r="AQ568" s="17">
        <v>0.75007633697735598</v>
      </c>
      <c r="AR568" s="17">
        <v>0.79020283044128803</v>
      </c>
      <c r="AS568" s="17">
        <v>0.751075087739841</v>
      </c>
      <c r="AT568" s="17"/>
      <c r="AU568" s="17">
        <v>0.68371882108140003</v>
      </c>
      <c r="AV568" s="17">
        <v>0.69414291569454301</v>
      </c>
      <c r="AW568" s="17"/>
      <c r="AX568" s="17">
        <v>0.77474565660508599</v>
      </c>
      <c r="AY568" s="17">
        <v>0.66707187767675702</v>
      </c>
      <c r="AZ568" s="17"/>
      <c r="BA568" s="17">
        <v>0.72003793802001104</v>
      </c>
      <c r="BB568" s="17">
        <v>0.51715266317138997</v>
      </c>
      <c r="BC568" s="17"/>
      <c r="BD568" s="17">
        <v>0.65787636715021902</v>
      </c>
      <c r="BE568" s="17"/>
      <c r="BF568" s="17">
        <v>0.64289981467402002</v>
      </c>
      <c r="BG568" s="17"/>
      <c r="BH568" s="17">
        <v>0.76657202523825496</v>
      </c>
      <c r="BI568" s="17"/>
      <c r="BJ568" s="17">
        <v>0.73841894438607203</v>
      </c>
      <c r="BK568" s="17"/>
      <c r="BL568" s="17">
        <v>0.87074462999373503</v>
      </c>
      <c r="BM568" s="17">
        <v>0.45959508075383398</v>
      </c>
      <c r="BN568" s="17">
        <v>0.797430385349022</v>
      </c>
      <c r="BO568" s="17">
        <v>0.68802049440776902</v>
      </c>
      <c r="BP568" s="17"/>
      <c r="BQ568" s="17">
        <v>0.630898009947647</v>
      </c>
      <c r="BR568" s="17">
        <v>0.71216537914112699</v>
      </c>
      <c r="BS568" s="17">
        <v>0.70072983236140995</v>
      </c>
      <c r="BT568" s="17">
        <v>0.63705619503762401</v>
      </c>
      <c r="BU568" s="17">
        <v>0.67603835828749503</v>
      </c>
      <c r="BV568" s="17">
        <v>0.791117553361949</v>
      </c>
      <c r="BW568" s="17"/>
      <c r="BX568" s="17">
        <v>0.56871015719803397</v>
      </c>
      <c r="BY568" s="17">
        <v>0.68273886758453095</v>
      </c>
      <c r="BZ568" s="17">
        <v>0.70962280834226699</v>
      </c>
      <c r="CA568" s="17">
        <v>0.64072467520991006</v>
      </c>
      <c r="CB568" s="17">
        <v>0.71932634892120095</v>
      </c>
      <c r="CC568" s="17">
        <v>0.81903850944687895</v>
      </c>
    </row>
    <row r="569" spans="2:81" x14ac:dyDescent="0.35">
      <c r="B569" t="s">
        <v>165</v>
      </c>
      <c r="C569" s="17">
        <v>1.9796420238702199E-2</v>
      </c>
      <c r="D569" s="17">
        <v>1.5764376325281399E-2</v>
      </c>
      <c r="E569" s="17">
        <v>2.3830447374863499E-2</v>
      </c>
      <c r="F569" s="17"/>
      <c r="G569" s="17">
        <v>3.7137389057449101E-2</v>
      </c>
      <c r="H569" s="17">
        <v>3.0940306123247899E-2</v>
      </c>
      <c r="I569" s="17">
        <v>2.15573990153471E-2</v>
      </c>
      <c r="J569" s="17">
        <v>1.44025267897251E-2</v>
      </c>
      <c r="K569" s="17">
        <v>7.9586964681518605E-3</v>
      </c>
      <c r="L569" s="17">
        <v>1.0109344556506999E-2</v>
      </c>
      <c r="M569" s="17"/>
      <c r="N569" s="17">
        <v>1.8997921059385199E-2</v>
      </c>
      <c r="O569" s="17">
        <v>2.1261598637405701E-2</v>
      </c>
      <c r="P569" s="17">
        <v>1.57814281710176E-2</v>
      </c>
      <c r="Q569" s="17">
        <v>2.19073492877595E-2</v>
      </c>
      <c r="R569" s="17"/>
      <c r="S569" s="17">
        <v>2.28199098277857E-2</v>
      </c>
      <c r="T569" s="17">
        <v>8.8878453955858697E-3</v>
      </c>
      <c r="U569" s="17">
        <v>1.74930775120021E-2</v>
      </c>
      <c r="V569" s="17">
        <v>2.0787650607962602E-2</v>
      </c>
      <c r="W569" s="17">
        <v>2.3587960221624901E-2</v>
      </c>
      <c r="X569" s="17">
        <v>2.5539804846045799E-2</v>
      </c>
      <c r="Y569" s="17">
        <v>3.2885523792806903E-2</v>
      </c>
      <c r="Z569" s="17">
        <v>2.9198809925619299E-2</v>
      </c>
      <c r="AA569" s="17">
        <v>1.8432570480780001E-2</v>
      </c>
      <c r="AB569" s="17">
        <v>1.48046912383713E-2</v>
      </c>
      <c r="AC569" s="17">
        <v>1.14436677493291E-2</v>
      </c>
      <c r="AD569" s="17">
        <v>1.6502598143049E-2</v>
      </c>
      <c r="AE569" s="17"/>
      <c r="AF569" s="17">
        <v>1.9471729966239502E-2</v>
      </c>
      <c r="AG569" s="17">
        <v>1.3413309708420701E-2</v>
      </c>
      <c r="AH569" s="17">
        <v>1.2608717965098199E-2</v>
      </c>
      <c r="AI569" s="17">
        <v>7.6283696912494096E-3</v>
      </c>
      <c r="AJ569" s="17"/>
      <c r="AK569" s="17">
        <v>3.9670692517441097E-2</v>
      </c>
      <c r="AL569" s="17">
        <v>1.8246505295607202E-2</v>
      </c>
      <c r="AM569" s="17"/>
      <c r="AN569" s="17">
        <v>2.7741946136335498E-2</v>
      </c>
      <c r="AO569" s="17">
        <v>1.3848280747907201E-2</v>
      </c>
      <c r="AP569" s="17">
        <v>1.9258297531768599E-2</v>
      </c>
      <c r="AQ569" s="17">
        <v>2.2088389779293699E-2</v>
      </c>
      <c r="AR569" s="17">
        <v>1.14051644167792E-2</v>
      </c>
      <c r="AS569" s="17">
        <v>2.2884780425907799E-2</v>
      </c>
      <c r="AT569" s="17"/>
      <c r="AU569" s="17">
        <v>1.38014537844952E-2</v>
      </c>
      <c r="AV569" s="17">
        <v>2.6382098362599301E-2</v>
      </c>
      <c r="AW569" s="17"/>
      <c r="AX569" s="17">
        <v>8.4049865067921704E-3</v>
      </c>
      <c r="AY569" s="17">
        <v>2.2530033846597901E-2</v>
      </c>
      <c r="AZ569" s="17"/>
      <c r="BA569" s="17">
        <v>1.42838432448061E-2</v>
      </c>
      <c r="BB569" s="17">
        <v>4.70599761996719E-2</v>
      </c>
      <c r="BC569" s="17"/>
      <c r="BD569" s="17">
        <v>1.5416477063591401E-2</v>
      </c>
      <c r="BE569" s="17"/>
      <c r="BF569" s="17">
        <v>1.59761479450348E-2</v>
      </c>
      <c r="BG569" s="17"/>
      <c r="BH569" s="17">
        <v>1.2174823808592699E-2</v>
      </c>
      <c r="BI569" s="17"/>
      <c r="BJ569" s="17">
        <v>8.1545666825512293E-3</v>
      </c>
      <c r="BK569" s="17"/>
      <c r="BL569" s="17">
        <v>2.3056145674771399E-2</v>
      </c>
      <c r="BM569" s="17">
        <v>1.2280492636537001E-2</v>
      </c>
      <c r="BN569" s="17">
        <v>9.7737870453881003E-3</v>
      </c>
      <c r="BO569" s="17">
        <v>3.59080002732328E-2</v>
      </c>
      <c r="BP569" s="17"/>
      <c r="BQ569" s="17">
        <v>1.8344651909539E-2</v>
      </c>
      <c r="BR569" s="17">
        <v>1.7282407871191799E-2</v>
      </c>
      <c r="BS569" s="17">
        <v>1.4244016666062599E-2</v>
      </c>
      <c r="BT569" s="17">
        <v>4.5152681548411098E-3</v>
      </c>
      <c r="BU569" s="17">
        <v>2.66970169453053E-2</v>
      </c>
      <c r="BV569" s="17">
        <v>2.6299763538467798E-2</v>
      </c>
      <c r="BW569" s="17"/>
      <c r="BX569" s="17">
        <v>1.4082718709613799E-2</v>
      </c>
      <c r="BY569" s="17">
        <v>2.2756133341018801E-2</v>
      </c>
      <c r="BZ569" s="17">
        <v>1.3891413194420299E-2</v>
      </c>
      <c r="CA569" s="17">
        <v>9.3264074691334995E-3</v>
      </c>
      <c r="CB569" s="17">
        <v>2.1942863526250401E-2</v>
      </c>
      <c r="CC569" s="17">
        <v>2.81073586734952E-2</v>
      </c>
    </row>
    <row r="570" spans="2:81" x14ac:dyDescent="0.35">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row>
    <row r="571" spans="2:81" x14ac:dyDescent="0.35">
      <c r="B571" s="6" t="s">
        <v>331</v>
      </c>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row>
    <row r="572" spans="2:81" x14ac:dyDescent="0.35">
      <c r="B572" s="24"/>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row>
    <row r="573" spans="2:81" x14ac:dyDescent="0.35">
      <c r="B573" t="s">
        <v>313</v>
      </c>
      <c r="C573" s="17">
        <v>0.24417522927784799</v>
      </c>
      <c r="D573" s="17">
        <v>0.28442910281044997</v>
      </c>
      <c r="E573" s="17">
        <v>0.205531461658402</v>
      </c>
      <c r="F573" s="17"/>
      <c r="G573" s="17">
        <v>0.337139143448768</v>
      </c>
      <c r="H573" s="17">
        <v>0.33886254540509297</v>
      </c>
      <c r="I573" s="17">
        <v>0.23118993715265901</v>
      </c>
      <c r="J573" s="17">
        <v>0.18397067836033801</v>
      </c>
      <c r="K573" s="17">
        <v>0.192232565417398</v>
      </c>
      <c r="L573" s="17">
        <v>0.19973190044451899</v>
      </c>
      <c r="M573" s="17"/>
      <c r="N573" s="17">
        <v>0.32256978977327599</v>
      </c>
      <c r="O573" s="17">
        <v>0.20880821203453301</v>
      </c>
      <c r="P573" s="17">
        <v>0.24325823021957199</v>
      </c>
      <c r="Q573" s="17">
        <v>0.19815100286614001</v>
      </c>
      <c r="R573" s="17"/>
      <c r="S573" s="17">
        <v>0.35392645677443102</v>
      </c>
      <c r="T573" s="17">
        <v>0.200395279135722</v>
      </c>
      <c r="U573" s="17">
        <v>0.203395598588652</v>
      </c>
      <c r="V573" s="17">
        <v>0.228071539455237</v>
      </c>
      <c r="W573" s="17">
        <v>0.25789002880004003</v>
      </c>
      <c r="X573" s="17">
        <v>0.188122934539836</v>
      </c>
      <c r="Y573" s="17">
        <v>0.22687595551752399</v>
      </c>
      <c r="Z573" s="17">
        <v>0.28106732434050102</v>
      </c>
      <c r="AA573" s="17">
        <v>0.27179232740533499</v>
      </c>
      <c r="AB573" s="17">
        <v>0.18755929652310899</v>
      </c>
      <c r="AC573" s="17">
        <v>0.276102227573984</v>
      </c>
      <c r="AD573" s="17">
        <v>0.22728702936880099</v>
      </c>
      <c r="AE573" s="17"/>
      <c r="AF573" s="17">
        <v>0.24875412516532699</v>
      </c>
      <c r="AG573" s="17">
        <v>0.207089570272284</v>
      </c>
      <c r="AH573" s="17">
        <v>0.30585742376784297</v>
      </c>
      <c r="AI573" s="17">
        <v>0.22896841610165999</v>
      </c>
      <c r="AJ573" s="17"/>
      <c r="AK573" s="17">
        <v>0.205090983185862</v>
      </c>
      <c r="AL573" s="17">
        <v>0.210004325660611</v>
      </c>
      <c r="AM573" s="17"/>
      <c r="AN573" s="17">
        <v>0.35224226621194599</v>
      </c>
      <c r="AO573" s="17">
        <v>0.222688469810182</v>
      </c>
      <c r="AP573" s="17">
        <v>0.195472428306911</v>
      </c>
      <c r="AQ573" s="17">
        <v>0.18038964083687201</v>
      </c>
      <c r="AR573" s="17">
        <v>0.20112170649986699</v>
      </c>
      <c r="AS573" s="17">
        <v>0.25598210281310801</v>
      </c>
      <c r="AT573" s="17"/>
      <c r="AU573" s="17">
        <v>0.268154364311324</v>
      </c>
      <c r="AV573" s="17">
        <v>0.21251803228212501</v>
      </c>
      <c r="AW573" s="17"/>
      <c r="AX573" s="17">
        <v>0.16097058580090501</v>
      </c>
      <c r="AY573" s="17">
        <v>0.26414192978294299</v>
      </c>
      <c r="AZ573" s="17"/>
      <c r="BA573" s="17">
        <v>0.232733872386646</v>
      </c>
      <c r="BB573" s="17">
        <v>0.30825890272287698</v>
      </c>
      <c r="BC573" s="17"/>
      <c r="BD573" s="17">
        <v>0.30889070546045999</v>
      </c>
      <c r="BE573" s="17"/>
      <c r="BF573" s="17">
        <v>0.30056436224542399</v>
      </c>
      <c r="BG573" s="17"/>
      <c r="BH573" s="17">
        <v>0.218575209716206</v>
      </c>
      <c r="BI573" s="17"/>
      <c r="BJ573" s="17">
        <v>0.309671982404849</v>
      </c>
      <c r="BK573" s="17"/>
      <c r="BL573" s="17">
        <v>5.9102170365603897E-2</v>
      </c>
      <c r="BM573" s="17">
        <v>0.47751062985050102</v>
      </c>
      <c r="BN573" s="17">
        <v>0.198952803133297</v>
      </c>
      <c r="BO573" s="17">
        <v>0.172464118749314</v>
      </c>
      <c r="BP573" s="17"/>
      <c r="BQ573" s="17">
        <v>0.250331402399742</v>
      </c>
      <c r="BR573" s="17">
        <v>0.30689196603886298</v>
      </c>
      <c r="BS573" s="17">
        <v>0.24854870173704799</v>
      </c>
      <c r="BT573" s="17">
        <v>0.32388655695450902</v>
      </c>
      <c r="BU573" s="17">
        <v>0.18161130291376401</v>
      </c>
      <c r="BV573" s="17">
        <v>0.137781521329532</v>
      </c>
      <c r="BW573" s="17"/>
      <c r="BX573" s="17">
        <v>0.27628764812031198</v>
      </c>
      <c r="BY573" s="17">
        <v>0.31692263068719401</v>
      </c>
      <c r="BZ573" s="17">
        <v>0.25090569720242301</v>
      </c>
      <c r="CA573" s="17">
        <v>0.31042877325687501</v>
      </c>
      <c r="CB573" s="17">
        <v>0.13644154508014</v>
      </c>
      <c r="CC573" s="17">
        <v>8.9439090999756901E-2</v>
      </c>
    </row>
    <row r="574" spans="2:81" x14ac:dyDescent="0.35">
      <c r="B574" t="s">
        <v>314</v>
      </c>
      <c r="C574" s="17">
        <v>0.38262089715437198</v>
      </c>
      <c r="D574" s="17">
        <v>0.35959152966066299</v>
      </c>
      <c r="E574" s="17">
        <v>0.406078445167038</v>
      </c>
      <c r="F574" s="17"/>
      <c r="G574" s="17">
        <v>0.30149858258185402</v>
      </c>
      <c r="H574" s="17">
        <v>0.28622173216350899</v>
      </c>
      <c r="I574" s="17">
        <v>0.35297056074671901</v>
      </c>
      <c r="J574" s="17">
        <v>0.37842425676255398</v>
      </c>
      <c r="K574" s="17">
        <v>0.40469774924744101</v>
      </c>
      <c r="L574" s="17">
        <v>0.52760549507247001</v>
      </c>
      <c r="M574" s="17"/>
      <c r="N574" s="17">
        <v>0.401826112990539</v>
      </c>
      <c r="O574" s="17">
        <v>0.376007463530105</v>
      </c>
      <c r="P574" s="17">
        <v>0.38027389405094902</v>
      </c>
      <c r="Q574" s="17">
        <v>0.36802497891995301</v>
      </c>
      <c r="R574" s="17"/>
      <c r="S574" s="17">
        <v>0.295673886158901</v>
      </c>
      <c r="T574" s="17">
        <v>0.40421822621438203</v>
      </c>
      <c r="U574" s="17">
        <v>0.43117068516999801</v>
      </c>
      <c r="V574" s="17">
        <v>0.44333968926731698</v>
      </c>
      <c r="W574" s="17">
        <v>0.38067905859822299</v>
      </c>
      <c r="X574" s="17">
        <v>0.37915434877076898</v>
      </c>
      <c r="Y574" s="17">
        <v>0.39613671207434797</v>
      </c>
      <c r="Z574" s="17">
        <v>0.36489384514804801</v>
      </c>
      <c r="AA574" s="17">
        <v>0.38269392429398202</v>
      </c>
      <c r="AB574" s="17">
        <v>0.389004242881267</v>
      </c>
      <c r="AC574" s="17">
        <v>0.39418114793096298</v>
      </c>
      <c r="AD574" s="17">
        <v>0.34695886123845099</v>
      </c>
      <c r="AE574" s="17"/>
      <c r="AF574" s="17">
        <v>0.393665566119141</v>
      </c>
      <c r="AG574" s="17">
        <v>0.40868484805638</v>
      </c>
      <c r="AH574" s="17">
        <v>0.37616958595586097</v>
      </c>
      <c r="AI574" s="17">
        <v>0.36073666256260301</v>
      </c>
      <c r="AJ574" s="17"/>
      <c r="AK574" s="17">
        <v>0.25039231670002399</v>
      </c>
      <c r="AL574" s="17">
        <v>0.30347108507549098</v>
      </c>
      <c r="AM574" s="17"/>
      <c r="AN574" s="17">
        <v>0.29003587293315902</v>
      </c>
      <c r="AO574" s="17">
        <v>0.38825114646936298</v>
      </c>
      <c r="AP574" s="17">
        <v>0.41791855491816399</v>
      </c>
      <c r="AQ574" s="17">
        <v>0.43356588516053202</v>
      </c>
      <c r="AR574" s="17">
        <v>0.45812477617601199</v>
      </c>
      <c r="AS574" s="17">
        <v>0.38513718180161099</v>
      </c>
      <c r="AT574" s="17"/>
      <c r="AU574" s="17">
        <v>0.40791158898622398</v>
      </c>
      <c r="AV574" s="17">
        <v>0.34860743128369198</v>
      </c>
      <c r="AW574" s="17"/>
      <c r="AX574" s="17">
        <v>0.42727011476320398</v>
      </c>
      <c r="AY574" s="17">
        <v>0.37190638028934297</v>
      </c>
      <c r="AZ574" s="17"/>
      <c r="BA574" s="17">
        <v>0.40455075124394402</v>
      </c>
      <c r="BB574" s="17">
        <v>0.27162038925118198</v>
      </c>
      <c r="BC574" s="17"/>
      <c r="BD574" s="17">
        <v>0.393044728452004</v>
      </c>
      <c r="BE574" s="17"/>
      <c r="BF574" s="17">
        <v>0.405894233514693</v>
      </c>
      <c r="BG574" s="17"/>
      <c r="BH574" s="17">
        <v>0.40057021680487398</v>
      </c>
      <c r="BI574" s="17"/>
      <c r="BJ574" s="17">
        <v>0.42773318178556602</v>
      </c>
      <c r="BK574" s="17"/>
      <c r="BL574" s="17">
        <v>0.241730943590444</v>
      </c>
      <c r="BM574" s="17">
        <v>0.36133090475002499</v>
      </c>
      <c r="BN574" s="17">
        <v>0.48473269019168203</v>
      </c>
      <c r="BO574" s="17">
        <v>0.38315157163123098</v>
      </c>
      <c r="BP574" s="17"/>
      <c r="BQ574" s="17">
        <v>0.38165702575702198</v>
      </c>
      <c r="BR574" s="17">
        <v>0.437024378495943</v>
      </c>
      <c r="BS574" s="17">
        <v>0.41940940690947798</v>
      </c>
      <c r="BT574" s="17">
        <v>0.41125975310809698</v>
      </c>
      <c r="BU574" s="17">
        <v>0.299961868788446</v>
      </c>
      <c r="BV574" s="17">
        <v>0.29951169868758298</v>
      </c>
      <c r="BW574" s="17"/>
      <c r="BX574" s="17">
        <v>0.38733667540468603</v>
      </c>
      <c r="BY574" s="17">
        <v>0.40724668728449398</v>
      </c>
      <c r="BZ574" s="17">
        <v>0.42083368552685102</v>
      </c>
      <c r="CA574" s="17">
        <v>0.40166832574648398</v>
      </c>
      <c r="CB574" s="17">
        <v>0.310041404844836</v>
      </c>
      <c r="CC574" s="17">
        <v>0.23496446353328701</v>
      </c>
    </row>
    <row r="575" spans="2:81" x14ac:dyDescent="0.35">
      <c r="B575" t="s">
        <v>315</v>
      </c>
      <c r="C575" s="17">
        <v>0.34981371991862897</v>
      </c>
      <c r="D575" s="17">
        <v>0.33182587521800699</v>
      </c>
      <c r="E575" s="17">
        <v>0.36611364742076402</v>
      </c>
      <c r="F575" s="17"/>
      <c r="G575" s="17">
        <v>0.31970788003500999</v>
      </c>
      <c r="H575" s="17">
        <v>0.34579071389650201</v>
      </c>
      <c r="I575" s="17">
        <v>0.38931309290079003</v>
      </c>
      <c r="J575" s="17">
        <v>0.42055798292188401</v>
      </c>
      <c r="K575" s="17">
        <v>0.38593700201666198</v>
      </c>
      <c r="L575" s="17">
        <v>0.25926380807078597</v>
      </c>
      <c r="M575" s="17"/>
      <c r="N575" s="17">
        <v>0.25955993286699802</v>
      </c>
      <c r="O575" s="17">
        <v>0.38872746692629001</v>
      </c>
      <c r="P575" s="17">
        <v>0.354340324319873</v>
      </c>
      <c r="Q575" s="17">
        <v>0.40420758153308001</v>
      </c>
      <c r="R575" s="17"/>
      <c r="S575" s="17">
        <v>0.31832253872808203</v>
      </c>
      <c r="T575" s="17">
        <v>0.37614969179480501</v>
      </c>
      <c r="U575" s="17">
        <v>0.34055983023291098</v>
      </c>
      <c r="V575" s="17">
        <v>0.31953171393598101</v>
      </c>
      <c r="W575" s="17">
        <v>0.32382853104694698</v>
      </c>
      <c r="X575" s="17">
        <v>0.40801604877568198</v>
      </c>
      <c r="Y575" s="17">
        <v>0.34685024080061699</v>
      </c>
      <c r="Z575" s="17">
        <v>0.32943796010018001</v>
      </c>
      <c r="AA575" s="17">
        <v>0.32412567208292098</v>
      </c>
      <c r="AB575" s="17">
        <v>0.41197112275443998</v>
      </c>
      <c r="AC575" s="17">
        <v>0.305955732973129</v>
      </c>
      <c r="AD575" s="17">
        <v>0.40008033370668999</v>
      </c>
      <c r="AE575" s="17"/>
      <c r="AF575" s="17">
        <v>0.33558163522738998</v>
      </c>
      <c r="AG575" s="17">
        <v>0.37152567261476799</v>
      </c>
      <c r="AH575" s="17">
        <v>0.28974364377300899</v>
      </c>
      <c r="AI575" s="17">
        <v>0.402666551644487</v>
      </c>
      <c r="AJ575" s="17"/>
      <c r="AK575" s="17">
        <v>0.491249720169668</v>
      </c>
      <c r="AL575" s="17">
        <v>0.45508014407950298</v>
      </c>
      <c r="AM575" s="17"/>
      <c r="AN575" s="17">
        <v>0.32650787243761598</v>
      </c>
      <c r="AO575" s="17">
        <v>0.37010268603074298</v>
      </c>
      <c r="AP575" s="17">
        <v>0.36741494660301899</v>
      </c>
      <c r="AQ575" s="17">
        <v>0.36268913006013798</v>
      </c>
      <c r="AR575" s="17">
        <v>0.318593058439469</v>
      </c>
      <c r="AS575" s="17">
        <v>0.33804026278347199</v>
      </c>
      <c r="AT575" s="17"/>
      <c r="AU575" s="17">
        <v>0.30655067356938898</v>
      </c>
      <c r="AV575" s="17">
        <v>0.408803928870139</v>
      </c>
      <c r="AW575" s="17"/>
      <c r="AX575" s="17">
        <v>0.39209436694382599</v>
      </c>
      <c r="AY575" s="17">
        <v>0.33966759127681001</v>
      </c>
      <c r="AZ575" s="17"/>
      <c r="BA575" s="17">
        <v>0.345035630989658</v>
      </c>
      <c r="BB575" s="17">
        <v>0.37004658709972399</v>
      </c>
      <c r="BC575" s="17"/>
      <c r="BD575" s="17">
        <v>0.279193945677078</v>
      </c>
      <c r="BE575" s="17"/>
      <c r="BF575" s="17">
        <v>0.27941838080764397</v>
      </c>
      <c r="BG575" s="17"/>
      <c r="BH575" s="17">
        <v>0.37638233379903502</v>
      </c>
      <c r="BI575" s="17"/>
      <c r="BJ575" s="17">
        <v>0.241987386640314</v>
      </c>
      <c r="BK575" s="17"/>
      <c r="BL575" s="17">
        <v>0.68211698035242296</v>
      </c>
      <c r="BM575" s="17">
        <v>0.14964912160385599</v>
      </c>
      <c r="BN575" s="17">
        <v>0.29863437862127101</v>
      </c>
      <c r="BO575" s="17">
        <v>0.399129526531666</v>
      </c>
      <c r="BP575" s="17"/>
      <c r="BQ575" s="17">
        <v>0.34778148462709602</v>
      </c>
      <c r="BR575" s="17">
        <v>0.241537345581255</v>
      </c>
      <c r="BS575" s="17">
        <v>0.31017129665910098</v>
      </c>
      <c r="BT575" s="17">
        <v>0.24860149719718</v>
      </c>
      <c r="BU575" s="17">
        <v>0.48160341368916698</v>
      </c>
      <c r="BV575" s="17">
        <v>0.527295894665473</v>
      </c>
      <c r="BW575" s="17"/>
      <c r="BX575" s="17">
        <v>0.31623188852056</v>
      </c>
      <c r="BY575" s="17">
        <v>0.258835463641158</v>
      </c>
      <c r="BZ575" s="17">
        <v>0.30960775692933501</v>
      </c>
      <c r="CA575" s="17">
        <v>0.27316689259069599</v>
      </c>
      <c r="CB575" s="17">
        <v>0.52694155451114</v>
      </c>
      <c r="CC575" s="17">
        <v>0.63368218981603297</v>
      </c>
    </row>
    <row r="576" spans="2:81" x14ac:dyDescent="0.35">
      <c r="B576" t="s">
        <v>165</v>
      </c>
      <c r="C576" s="17">
        <v>2.3390153649150799E-2</v>
      </c>
      <c r="D576" s="17">
        <v>2.4153492310880199E-2</v>
      </c>
      <c r="E576" s="17">
        <v>2.2276445753795799E-2</v>
      </c>
      <c r="F576" s="17"/>
      <c r="G576" s="17">
        <v>4.16543939343672E-2</v>
      </c>
      <c r="H576" s="17">
        <v>2.9125008534895701E-2</v>
      </c>
      <c r="I576" s="17">
        <v>2.65264091998328E-2</v>
      </c>
      <c r="J576" s="17">
        <v>1.7047081955223899E-2</v>
      </c>
      <c r="K576" s="17">
        <v>1.71326833184995E-2</v>
      </c>
      <c r="L576" s="17">
        <v>1.33987964122248E-2</v>
      </c>
      <c r="M576" s="17"/>
      <c r="N576" s="17">
        <v>1.6044164369187E-2</v>
      </c>
      <c r="O576" s="17">
        <v>2.6456857509072899E-2</v>
      </c>
      <c r="P576" s="17">
        <v>2.2127551409605699E-2</v>
      </c>
      <c r="Q576" s="17">
        <v>2.9616436680826901E-2</v>
      </c>
      <c r="R576" s="17"/>
      <c r="S576" s="17">
        <v>3.2077118338586397E-2</v>
      </c>
      <c r="T576" s="17">
        <v>1.9236802855090999E-2</v>
      </c>
      <c r="U576" s="17">
        <v>2.4873886008438199E-2</v>
      </c>
      <c r="V576" s="17">
        <v>9.0570573414643606E-3</v>
      </c>
      <c r="W576" s="17">
        <v>3.7602381554789899E-2</v>
      </c>
      <c r="X576" s="17">
        <v>2.47066679137126E-2</v>
      </c>
      <c r="Y576" s="17">
        <v>3.0137091607511199E-2</v>
      </c>
      <c r="Z576" s="17">
        <v>2.4600870411270501E-2</v>
      </c>
      <c r="AA576" s="17">
        <v>2.13880762177617E-2</v>
      </c>
      <c r="AB576" s="17">
        <v>1.14653378411837E-2</v>
      </c>
      <c r="AC576" s="17">
        <v>2.37608915219235E-2</v>
      </c>
      <c r="AD576" s="17">
        <v>2.5673775686058099E-2</v>
      </c>
      <c r="AE576" s="17"/>
      <c r="AF576" s="17">
        <v>2.1998673488142301E-2</v>
      </c>
      <c r="AG576" s="17">
        <v>1.2699909056568001E-2</v>
      </c>
      <c r="AH576" s="17">
        <v>2.8229346503287199E-2</v>
      </c>
      <c r="AI576" s="17">
        <v>7.6283696912494096E-3</v>
      </c>
      <c r="AJ576" s="17"/>
      <c r="AK576" s="17">
        <v>5.3266979944445798E-2</v>
      </c>
      <c r="AL576" s="17">
        <v>3.1444445184395001E-2</v>
      </c>
      <c r="AM576" s="17"/>
      <c r="AN576" s="17">
        <v>3.12139884172782E-2</v>
      </c>
      <c r="AO576" s="17">
        <v>1.89576976897123E-2</v>
      </c>
      <c r="AP576" s="17">
        <v>1.9194070171906399E-2</v>
      </c>
      <c r="AQ576" s="17">
        <v>2.33553439424583E-2</v>
      </c>
      <c r="AR576" s="17">
        <v>2.21604588846517E-2</v>
      </c>
      <c r="AS576" s="17">
        <v>2.0840452601808699E-2</v>
      </c>
      <c r="AT576" s="17"/>
      <c r="AU576" s="17">
        <v>1.7383373133062201E-2</v>
      </c>
      <c r="AV576" s="17">
        <v>3.0070607564044099E-2</v>
      </c>
      <c r="AW576" s="17"/>
      <c r="AX576" s="17">
        <v>1.96649324920645E-2</v>
      </c>
      <c r="AY576" s="17">
        <v>2.4284098650902999E-2</v>
      </c>
      <c r="AZ576" s="17"/>
      <c r="BA576" s="17">
        <v>1.7679745379752702E-2</v>
      </c>
      <c r="BB576" s="17">
        <v>5.0074120926217401E-2</v>
      </c>
      <c r="BC576" s="17"/>
      <c r="BD576" s="17">
        <v>1.8870620410457999E-2</v>
      </c>
      <c r="BE576" s="17"/>
      <c r="BF576" s="17">
        <v>1.4123023432239199E-2</v>
      </c>
      <c r="BG576" s="17"/>
      <c r="BH576" s="17">
        <v>4.4722396798850999E-3</v>
      </c>
      <c r="BI576" s="17"/>
      <c r="BJ576" s="17">
        <v>2.0607449169270799E-2</v>
      </c>
      <c r="BK576" s="17"/>
      <c r="BL576" s="17">
        <v>1.7049905691528498E-2</v>
      </c>
      <c r="BM576" s="17">
        <v>1.1509343795617201E-2</v>
      </c>
      <c r="BN576" s="17">
        <v>1.76801280537493E-2</v>
      </c>
      <c r="BO576" s="17">
        <v>4.5254783087790303E-2</v>
      </c>
      <c r="BP576" s="17"/>
      <c r="BQ576" s="17">
        <v>2.0230087216140599E-2</v>
      </c>
      <c r="BR576" s="17">
        <v>1.4546309883939E-2</v>
      </c>
      <c r="BS576" s="17">
        <v>2.1870594694372698E-2</v>
      </c>
      <c r="BT576" s="17">
        <v>1.62521927402129E-2</v>
      </c>
      <c r="BU576" s="17">
        <v>3.68234146086227E-2</v>
      </c>
      <c r="BV576" s="17">
        <v>3.5410885317412301E-2</v>
      </c>
      <c r="BW576" s="17"/>
      <c r="BX576" s="17">
        <v>2.01437879544419E-2</v>
      </c>
      <c r="BY576" s="17">
        <v>1.69952183871542E-2</v>
      </c>
      <c r="BZ576" s="17">
        <v>1.8652860341390701E-2</v>
      </c>
      <c r="CA576" s="17">
        <v>1.47360084059453E-2</v>
      </c>
      <c r="CB576" s="17">
        <v>2.6575495563883399E-2</v>
      </c>
      <c r="CC576" s="17">
        <v>4.19142556509235E-2</v>
      </c>
    </row>
    <row r="577" spans="2:81" x14ac:dyDescent="0.35">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row>
    <row r="578" spans="2:81" x14ac:dyDescent="0.35">
      <c r="B578" s="6" t="s">
        <v>332</v>
      </c>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row>
    <row r="579" spans="2:81" x14ac:dyDescent="0.35">
      <c r="B579" s="24"/>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row>
    <row r="580" spans="2:81" x14ac:dyDescent="0.35">
      <c r="B580" t="s">
        <v>313</v>
      </c>
      <c r="C580" s="17">
        <v>0.12721179490557799</v>
      </c>
      <c r="D580" s="17">
        <v>0.150062558509374</v>
      </c>
      <c r="E580" s="17">
        <v>0.10553532753009</v>
      </c>
      <c r="F580" s="17"/>
      <c r="G580" s="17">
        <v>0.282060228919845</v>
      </c>
      <c r="H580" s="17">
        <v>0.217479343546533</v>
      </c>
      <c r="I580" s="17">
        <v>0.14783553475252101</v>
      </c>
      <c r="J580" s="17">
        <v>6.2573533797006406E-2</v>
      </c>
      <c r="K580" s="17">
        <v>4.6897883260589003E-2</v>
      </c>
      <c r="L580" s="17">
        <v>4.0576638478405702E-2</v>
      </c>
      <c r="M580" s="17"/>
      <c r="N580" s="17">
        <v>0.19718074703004401</v>
      </c>
      <c r="O580" s="17">
        <v>9.7563561086264197E-2</v>
      </c>
      <c r="P580" s="17">
        <v>0.11343604273731001</v>
      </c>
      <c r="Q580" s="17">
        <v>9.6705439557252901E-2</v>
      </c>
      <c r="R580" s="17"/>
      <c r="S580" s="17">
        <v>0.28733399125546899</v>
      </c>
      <c r="T580" s="17">
        <v>8.5122118006636105E-2</v>
      </c>
      <c r="U580" s="17">
        <v>7.6798923041725101E-2</v>
      </c>
      <c r="V580" s="17">
        <v>9.1404677201030404E-2</v>
      </c>
      <c r="W580" s="17">
        <v>0.14104160882078501</v>
      </c>
      <c r="X580" s="17">
        <v>8.9895840680838696E-2</v>
      </c>
      <c r="Y580" s="17">
        <v>0.123562028124355</v>
      </c>
      <c r="Z580" s="17">
        <v>0.11565879285069</v>
      </c>
      <c r="AA580" s="17">
        <v>0.15329918989132901</v>
      </c>
      <c r="AB580" s="17">
        <v>6.8907491780527394E-2</v>
      </c>
      <c r="AC580" s="17">
        <v>5.3663699217438098E-2</v>
      </c>
      <c r="AD580" s="17">
        <v>0.11093528147328501</v>
      </c>
      <c r="AE580" s="17"/>
      <c r="AF580" s="17">
        <v>0.13694500612371499</v>
      </c>
      <c r="AG580" s="17">
        <v>8.1859157631416102E-2</v>
      </c>
      <c r="AH580" s="17">
        <v>4.1694494029492997E-2</v>
      </c>
      <c r="AI580" s="17">
        <v>9.59475794060385E-2</v>
      </c>
      <c r="AJ580" s="17"/>
      <c r="AK580" s="17">
        <v>0.14077459717313801</v>
      </c>
      <c r="AL580" s="17">
        <v>0.125783322566561</v>
      </c>
      <c r="AM580" s="17"/>
      <c r="AN580" s="17">
        <v>0.25372946203672903</v>
      </c>
      <c r="AO580" s="17">
        <v>9.9476678348864603E-2</v>
      </c>
      <c r="AP580" s="17">
        <v>8.90985604514897E-2</v>
      </c>
      <c r="AQ580" s="17">
        <v>6.1782826653426201E-2</v>
      </c>
      <c r="AR580" s="17">
        <v>8.2575458924507406E-2</v>
      </c>
      <c r="AS580" s="17">
        <v>6.4441001487927405E-2</v>
      </c>
      <c r="AT580" s="17"/>
      <c r="AU580" s="17">
        <v>0.136229540593472</v>
      </c>
      <c r="AV580" s="17">
        <v>0.115873894197009</v>
      </c>
      <c r="AW580" s="17"/>
      <c r="AX580" s="17">
        <v>7.2816309284360295E-2</v>
      </c>
      <c r="AY580" s="17">
        <v>0.14026513333529</v>
      </c>
      <c r="AZ580" s="17"/>
      <c r="BA580" s="17">
        <v>0.105648821911988</v>
      </c>
      <c r="BB580" s="17">
        <v>0.240193367928179</v>
      </c>
      <c r="BC580" s="17"/>
      <c r="BD580" s="17">
        <v>0.14717627865614399</v>
      </c>
      <c r="BE580" s="17"/>
      <c r="BF580" s="17">
        <v>0.16197112004311801</v>
      </c>
      <c r="BG580" s="17"/>
      <c r="BH580" s="17">
        <v>8.3868667859051393E-2</v>
      </c>
      <c r="BI580" s="17"/>
      <c r="BJ580" s="17">
        <v>4.7755639787502101E-2</v>
      </c>
      <c r="BK580" s="17"/>
      <c r="BL580" s="17">
        <v>2.51006333415149E-2</v>
      </c>
      <c r="BM580" s="17">
        <v>0.29273678842892298</v>
      </c>
      <c r="BN580" s="17">
        <v>6.6742532892336504E-2</v>
      </c>
      <c r="BO580" s="17">
        <v>8.8305058393090302E-2</v>
      </c>
      <c r="BP580" s="17"/>
      <c r="BQ580" s="17">
        <v>0.156638603280881</v>
      </c>
      <c r="BR580" s="17">
        <v>0.12830680812374701</v>
      </c>
      <c r="BS580" s="17">
        <v>9.7030933907284095E-2</v>
      </c>
      <c r="BT580" s="17">
        <v>0.19843347828100599</v>
      </c>
      <c r="BU580" s="17">
        <v>0.120974992802294</v>
      </c>
      <c r="BV580" s="17">
        <v>6.5214792113187106E-2</v>
      </c>
      <c r="BW580" s="17"/>
      <c r="BX580" s="17">
        <v>0.19833473322794801</v>
      </c>
      <c r="BY580" s="17">
        <v>0.14020181982022401</v>
      </c>
      <c r="BZ580" s="17">
        <v>9.3417519682703801E-2</v>
      </c>
      <c r="CA580" s="17">
        <v>0.187019579893176</v>
      </c>
      <c r="CB580" s="17">
        <v>0.111496113431317</v>
      </c>
      <c r="CC580" s="17">
        <v>4.4975700778336999E-2</v>
      </c>
    </row>
    <row r="581" spans="2:81" x14ac:dyDescent="0.35">
      <c r="B581" t="s">
        <v>314</v>
      </c>
      <c r="C581" s="17">
        <v>0.42852936080911003</v>
      </c>
      <c r="D581" s="17">
        <v>0.40913478666220998</v>
      </c>
      <c r="E581" s="17">
        <v>0.44659575947215802</v>
      </c>
      <c r="F581" s="17"/>
      <c r="G581" s="17">
        <v>0.37862072608006903</v>
      </c>
      <c r="H581" s="17">
        <v>0.36797835496349202</v>
      </c>
      <c r="I581" s="17">
        <v>0.37818005008390698</v>
      </c>
      <c r="J581" s="17">
        <v>0.46324967364632902</v>
      </c>
      <c r="K581" s="17">
        <v>0.48954392234275201</v>
      </c>
      <c r="L581" s="17">
        <v>0.48278880656258399</v>
      </c>
      <c r="M581" s="17"/>
      <c r="N581" s="17">
        <v>0.42758322153031803</v>
      </c>
      <c r="O581" s="17">
        <v>0.44487442581312803</v>
      </c>
      <c r="P581" s="17">
        <v>0.45912943559624803</v>
      </c>
      <c r="Q581" s="17">
        <v>0.38221193083202398</v>
      </c>
      <c r="R581" s="17"/>
      <c r="S581" s="17">
        <v>0.36903160581353001</v>
      </c>
      <c r="T581" s="17">
        <v>0.49428590510484899</v>
      </c>
      <c r="U581" s="17">
        <v>0.44925207133231998</v>
      </c>
      <c r="V581" s="17">
        <v>0.48268243220392798</v>
      </c>
      <c r="W581" s="17">
        <v>0.375565532915208</v>
      </c>
      <c r="X581" s="17">
        <v>0.47826045132036998</v>
      </c>
      <c r="Y581" s="17">
        <v>0.42618690147343502</v>
      </c>
      <c r="Z581" s="17">
        <v>0.48818265147113199</v>
      </c>
      <c r="AA581" s="17">
        <v>0.41945617293038401</v>
      </c>
      <c r="AB581" s="17">
        <v>0.319451514744652</v>
      </c>
      <c r="AC581" s="17">
        <v>0.47959369728846302</v>
      </c>
      <c r="AD581" s="17">
        <v>0.37997663008300703</v>
      </c>
      <c r="AE581" s="17"/>
      <c r="AF581" s="17">
        <v>0.44792648337378299</v>
      </c>
      <c r="AG581" s="17">
        <v>0.329985404955214</v>
      </c>
      <c r="AH581" s="17">
        <v>0.49975570652511497</v>
      </c>
      <c r="AI581" s="17">
        <v>0.40256159702751498</v>
      </c>
      <c r="AJ581" s="17"/>
      <c r="AK581" s="17">
        <v>0.30019353638763402</v>
      </c>
      <c r="AL581" s="17">
        <v>0.35554488800155098</v>
      </c>
      <c r="AM581" s="17"/>
      <c r="AN581" s="17">
        <v>0.36774609328072999</v>
      </c>
      <c r="AO581" s="17">
        <v>0.41952850151476301</v>
      </c>
      <c r="AP581" s="17">
        <v>0.41586794835528301</v>
      </c>
      <c r="AQ581" s="17">
        <v>0.480091736015684</v>
      </c>
      <c r="AR581" s="17">
        <v>0.48576530998609402</v>
      </c>
      <c r="AS581" s="17">
        <v>0.50293816519257295</v>
      </c>
      <c r="AT581" s="17"/>
      <c r="AU581" s="17">
        <v>0.45833589437529199</v>
      </c>
      <c r="AV581" s="17">
        <v>0.38943856685195799</v>
      </c>
      <c r="AW581" s="17"/>
      <c r="AX581" s="17">
        <v>0.450248419946016</v>
      </c>
      <c r="AY581" s="17">
        <v>0.423317416728619</v>
      </c>
      <c r="AZ581" s="17"/>
      <c r="BA581" s="17">
        <v>0.446915670673799</v>
      </c>
      <c r="BB581" s="17">
        <v>0.33668073280084199</v>
      </c>
      <c r="BC581" s="17"/>
      <c r="BD581" s="17">
        <v>0.47263998851616601</v>
      </c>
      <c r="BE581" s="17"/>
      <c r="BF581" s="17">
        <v>0.46320758654087302</v>
      </c>
      <c r="BG581" s="17"/>
      <c r="BH581" s="17">
        <v>0.33280137714452401</v>
      </c>
      <c r="BI581" s="17"/>
      <c r="BJ581" s="17">
        <v>0.54510578668505605</v>
      </c>
      <c r="BK581" s="17"/>
      <c r="BL581" s="17">
        <v>0.26515854166365699</v>
      </c>
      <c r="BM581" s="17">
        <v>0.45797851800002498</v>
      </c>
      <c r="BN581" s="17">
        <v>0.47099798817836802</v>
      </c>
      <c r="BO581" s="17">
        <v>0.45512406120399801</v>
      </c>
      <c r="BP581" s="17"/>
      <c r="BQ581" s="17">
        <v>0.428286885932749</v>
      </c>
      <c r="BR581" s="17">
        <v>0.495791898582706</v>
      </c>
      <c r="BS581" s="17">
        <v>0.44449861147103198</v>
      </c>
      <c r="BT581" s="17">
        <v>0.43832787905255399</v>
      </c>
      <c r="BU581" s="17">
        <v>0.43564646842735699</v>
      </c>
      <c r="BV581" s="17">
        <v>0.33568568872974303</v>
      </c>
      <c r="BW581" s="17"/>
      <c r="BX581" s="17">
        <v>0.41672033159091199</v>
      </c>
      <c r="BY581" s="17">
        <v>0.469266320412976</v>
      </c>
      <c r="BZ581" s="17">
        <v>0.47010369299325799</v>
      </c>
      <c r="CA581" s="17">
        <v>0.46317676320289802</v>
      </c>
      <c r="CB581" s="17">
        <v>0.38820838210509101</v>
      </c>
      <c r="CC581" s="17">
        <v>0.30009123129112802</v>
      </c>
    </row>
    <row r="582" spans="2:81" x14ac:dyDescent="0.35">
      <c r="B582" t="s">
        <v>315</v>
      </c>
      <c r="C582" s="17">
        <v>0.42614620467826198</v>
      </c>
      <c r="D582" s="17">
        <v>0.42623646728256798</v>
      </c>
      <c r="E582" s="17">
        <v>0.426204608721587</v>
      </c>
      <c r="F582" s="17"/>
      <c r="G582" s="17">
        <v>0.30435678865166099</v>
      </c>
      <c r="H582" s="17">
        <v>0.39452724919655302</v>
      </c>
      <c r="I582" s="17">
        <v>0.450772358823401</v>
      </c>
      <c r="J582" s="17">
        <v>0.45857991725531</v>
      </c>
      <c r="K582" s="17">
        <v>0.45222483162907701</v>
      </c>
      <c r="L582" s="17">
        <v>0.46881070588060803</v>
      </c>
      <c r="M582" s="17"/>
      <c r="N582" s="17">
        <v>0.35936789338351899</v>
      </c>
      <c r="O582" s="17">
        <v>0.43752399291267502</v>
      </c>
      <c r="P582" s="17">
        <v>0.41138088034090398</v>
      </c>
      <c r="Q582" s="17">
        <v>0.50044620625663205</v>
      </c>
      <c r="R582" s="17"/>
      <c r="S582" s="17">
        <v>0.31839724700653099</v>
      </c>
      <c r="T582" s="17">
        <v>0.40952635499400097</v>
      </c>
      <c r="U582" s="17">
        <v>0.45965452563541398</v>
      </c>
      <c r="V582" s="17">
        <v>0.41688574100975001</v>
      </c>
      <c r="W582" s="17">
        <v>0.44958073518048602</v>
      </c>
      <c r="X582" s="17">
        <v>0.40997056050734998</v>
      </c>
      <c r="Y582" s="17">
        <v>0.42949537238521801</v>
      </c>
      <c r="Z582" s="17">
        <v>0.37111882279857</v>
      </c>
      <c r="AA582" s="17">
        <v>0.40615120706678098</v>
      </c>
      <c r="AB582" s="17">
        <v>0.60364334621761895</v>
      </c>
      <c r="AC582" s="17">
        <v>0.44831894926471599</v>
      </c>
      <c r="AD582" s="17">
        <v>0.50154790810364902</v>
      </c>
      <c r="AE582" s="17"/>
      <c r="AF582" s="17">
        <v>0.39827261518101098</v>
      </c>
      <c r="AG582" s="17">
        <v>0.58228214446698401</v>
      </c>
      <c r="AH582" s="17">
        <v>0.44313503988502501</v>
      </c>
      <c r="AI582" s="17">
        <v>0.493862453875198</v>
      </c>
      <c r="AJ582" s="17"/>
      <c r="AK582" s="17">
        <v>0.50820839632676995</v>
      </c>
      <c r="AL582" s="17">
        <v>0.49564408094662299</v>
      </c>
      <c r="AM582" s="17"/>
      <c r="AN582" s="17">
        <v>0.35113809404240298</v>
      </c>
      <c r="AO582" s="17">
        <v>0.46512966906680198</v>
      </c>
      <c r="AP582" s="17">
        <v>0.47627558709524498</v>
      </c>
      <c r="AQ582" s="17">
        <v>0.44707891775869801</v>
      </c>
      <c r="AR582" s="17">
        <v>0.41696577405191099</v>
      </c>
      <c r="AS582" s="17">
        <v>0.41790875988038401</v>
      </c>
      <c r="AT582" s="17"/>
      <c r="AU582" s="17">
        <v>0.38866999956356202</v>
      </c>
      <c r="AV582" s="17">
        <v>0.47623590886010703</v>
      </c>
      <c r="AW582" s="17"/>
      <c r="AX582" s="17">
        <v>0.46117565485300899</v>
      </c>
      <c r="AY582" s="17">
        <v>0.41774015290915401</v>
      </c>
      <c r="AZ582" s="17"/>
      <c r="BA582" s="17">
        <v>0.434474127548509</v>
      </c>
      <c r="BB582" s="17">
        <v>0.381144915553981</v>
      </c>
      <c r="BC582" s="17"/>
      <c r="BD582" s="17">
        <v>0.36502289427974</v>
      </c>
      <c r="BE582" s="17"/>
      <c r="BF582" s="17">
        <v>0.36003624300434001</v>
      </c>
      <c r="BG582" s="17"/>
      <c r="BH582" s="17">
        <v>0.58000536445176798</v>
      </c>
      <c r="BI582" s="17"/>
      <c r="BJ582" s="17">
        <v>0.40081334776558902</v>
      </c>
      <c r="BK582" s="17"/>
      <c r="BL582" s="17">
        <v>0.69243464943853705</v>
      </c>
      <c r="BM582" s="17">
        <v>0.239135935544318</v>
      </c>
      <c r="BN582" s="17">
        <v>0.44927440751842501</v>
      </c>
      <c r="BO582" s="17">
        <v>0.424556976579398</v>
      </c>
      <c r="BP582" s="17"/>
      <c r="BQ582" s="17">
        <v>0.40161073621036902</v>
      </c>
      <c r="BR582" s="17">
        <v>0.36319247142963401</v>
      </c>
      <c r="BS582" s="17">
        <v>0.44034455682729401</v>
      </c>
      <c r="BT582" s="17">
        <v>0.35234217491291098</v>
      </c>
      <c r="BU582" s="17">
        <v>0.43367184001107101</v>
      </c>
      <c r="BV582" s="17">
        <v>0.563938069754366</v>
      </c>
      <c r="BW582" s="17"/>
      <c r="BX582" s="17">
        <v>0.37530841067802101</v>
      </c>
      <c r="BY582" s="17">
        <v>0.37672639125008001</v>
      </c>
      <c r="BZ582" s="17">
        <v>0.42137920190156303</v>
      </c>
      <c r="CA582" s="17">
        <v>0.34200931998281803</v>
      </c>
      <c r="CB582" s="17">
        <v>0.48560485247116297</v>
      </c>
      <c r="CC582" s="17">
        <v>0.61881502267533905</v>
      </c>
    </row>
    <row r="583" spans="2:81" x14ac:dyDescent="0.35">
      <c r="B583" t="s">
        <v>165</v>
      </c>
      <c r="C583" s="17">
        <v>1.8112639607049501E-2</v>
      </c>
      <c r="D583" s="17">
        <v>1.4566187545848101E-2</v>
      </c>
      <c r="E583" s="17">
        <v>2.1664304276165201E-2</v>
      </c>
      <c r="F583" s="17"/>
      <c r="G583" s="17">
        <v>3.49622563484248E-2</v>
      </c>
      <c r="H583" s="17">
        <v>2.0015052293422101E-2</v>
      </c>
      <c r="I583" s="17">
        <v>2.3212056340171101E-2</v>
      </c>
      <c r="J583" s="17">
        <v>1.5596875301355201E-2</v>
      </c>
      <c r="K583" s="17">
        <v>1.13333627675813E-2</v>
      </c>
      <c r="L583" s="17">
        <v>7.8238490784023808E-3</v>
      </c>
      <c r="M583" s="17"/>
      <c r="N583" s="17">
        <v>1.5868138056119099E-2</v>
      </c>
      <c r="O583" s="17">
        <v>2.0038020187932899E-2</v>
      </c>
      <c r="P583" s="17">
        <v>1.6053641325537899E-2</v>
      </c>
      <c r="Q583" s="17">
        <v>2.0636423354091101E-2</v>
      </c>
      <c r="R583" s="17"/>
      <c r="S583" s="17">
        <v>2.52371559244709E-2</v>
      </c>
      <c r="T583" s="17">
        <v>1.10656218945139E-2</v>
      </c>
      <c r="U583" s="17">
        <v>1.42944799905409E-2</v>
      </c>
      <c r="V583" s="17">
        <v>9.0271495852915495E-3</v>
      </c>
      <c r="W583" s="17">
        <v>3.3812123083521203E-2</v>
      </c>
      <c r="X583" s="17">
        <v>2.1873147491441501E-2</v>
      </c>
      <c r="Y583" s="17">
        <v>2.0755698016992102E-2</v>
      </c>
      <c r="Z583" s="17">
        <v>2.5039732879608499E-2</v>
      </c>
      <c r="AA583" s="17">
        <v>2.1093430111506901E-2</v>
      </c>
      <c r="AB583" s="17">
        <v>7.9976472572012396E-3</v>
      </c>
      <c r="AC583" s="17">
        <v>1.8423654229382899E-2</v>
      </c>
      <c r="AD583" s="17">
        <v>7.5401803400598896E-3</v>
      </c>
      <c r="AE583" s="17"/>
      <c r="AF583" s="17">
        <v>1.6855895321491701E-2</v>
      </c>
      <c r="AG583" s="17">
        <v>5.8732929463857896E-3</v>
      </c>
      <c r="AH583" s="17">
        <v>1.54147595603677E-2</v>
      </c>
      <c r="AI583" s="17">
        <v>7.6283696912494096E-3</v>
      </c>
      <c r="AJ583" s="17"/>
      <c r="AK583" s="17">
        <v>5.08234701124579E-2</v>
      </c>
      <c r="AL583" s="17">
        <v>2.30277084852646E-2</v>
      </c>
      <c r="AM583" s="17"/>
      <c r="AN583" s="17">
        <v>2.73863506401382E-2</v>
      </c>
      <c r="AO583" s="17">
        <v>1.586515106957E-2</v>
      </c>
      <c r="AP583" s="17">
        <v>1.8757904097982701E-2</v>
      </c>
      <c r="AQ583" s="17">
        <v>1.10465195721914E-2</v>
      </c>
      <c r="AR583" s="17">
        <v>1.46934570374871E-2</v>
      </c>
      <c r="AS583" s="17">
        <v>1.47120734391164E-2</v>
      </c>
      <c r="AT583" s="17"/>
      <c r="AU583" s="17">
        <v>1.6764565467673999E-2</v>
      </c>
      <c r="AV583" s="17">
        <v>1.84516300909261E-2</v>
      </c>
      <c r="AW583" s="17"/>
      <c r="AX583" s="17">
        <v>1.5759615916614698E-2</v>
      </c>
      <c r="AY583" s="17">
        <v>1.8677297026936501E-2</v>
      </c>
      <c r="AZ583" s="17"/>
      <c r="BA583" s="17">
        <v>1.2961379865704101E-2</v>
      </c>
      <c r="BB583" s="17">
        <v>4.1980983716998703E-2</v>
      </c>
      <c r="BC583" s="17"/>
      <c r="BD583" s="17">
        <v>1.51608385479502E-2</v>
      </c>
      <c r="BE583" s="17"/>
      <c r="BF583" s="17">
        <v>1.4785050411669101E-2</v>
      </c>
      <c r="BG583" s="17"/>
      <c r="BH583" s="17">
        <v>3.3245905446570999E-3</v>
      </c>
      <c r="BI583" s="17"/>
      <c r="BJ583" s="17">
        <v>6.3252257618525102E-3</v>
      </c>
      <c r="BK583" s="17"/>
      <c r="BL583" s="17">
        <v>1.73061755562906E-2</v>
      </c>
      <c r="BM583" s="17">
        <v>1.01487580267338E-2</v>
      </c>
      <c r="BN583" s="17">
        <v>1.29850714108711E-2</v>
      </c>
      <c r="BO583" s="17">
        <v>3.2013903823513302E-2</v>
      </c>
      <c r="BP583" s="17"/>
      <c r="BQ583" s="17">
        <v>1.34637745760005E-2</v>
      </c>
      <c r="BR583" s="17">
        <v>1.27088218639137E-2</v>
      </c>
      <c r="BS583" s="17">
        <v>1.8125897794390701E-2</v>
      </c>
      <c r="BT583" s="17">
        <v>1.0896467753528399E-2</v>
      </c>
      <c r="BU583" s="17">
        <v>9.7066987592774497E-3</v>
      </c>
      <c r="BV583" s="17">
        <v>3.5161449402704298E-2</v>
      </c>
      <c r="BW583" s="17"/>
      <c r="BX583" s="17">
        <v>9.6365245031195708E-3</v>
      </c>
      <c r="BY583" s="17">
        <v>1.38054685167192E-2</v>
      </c>
      <c r="BZ583" s="17">
        <v>1.5099585422474301E-2</v>
      </c>
      <c r="CA583" s="17">
        <v>7.7943369211084298E-3</v>
      </c>
      <c r="CB583" s="17">
        <v>1.46906519924285E-2</v>
      </c>
      <c r="CC583" s="17">
        <v>3.6118045255196601E-2</v>
      </c>
    </row>
    <row r="584" spans="2:81" x14ac:dyDescent="0.35">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row>
    <row r="585" spans="2:81" x14ac:dyDescent="0.35">
      <c r="B585" s="6" t="s">
        <v>333</v>
      </c>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row>
    <row r="586" spans="2:81" x14ac:dyDescent="0.35">
      <c r="B586" s="24"/>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row>
    <row r="587" spans="2:81" x14ac:dyDescent="0.35">
      <c r="B587" t="s">
        <v>313</v>
      </c>
      <c r="C587" s="17">
        <v>0.25908300758548403</v>
      </c>
      <c r="D587" s="17">
        <v>0.30502205294712798</v>
      </c>
      <c r="E587" s="17">
        <v>0.21257298454993501</v>
      </c>
      <c r="F587" s="17"/>
      <c r="G587" s="17">
        <v>0.34610593664303602</v>
      </c>
      <c r="H587" s="17">
        <v>0.34626422728954898</v>
      </c>
      <c r="I587" s="17">
        <v>0.256822733770939</v>
      </c>
      <c r="J587" s="17">
        <v>0.198747867069346</v>
      </c>
      <c r="K587" s="17">
        <v>0.20425470011303501</v>
      </c>
      <c r="L587" s="17">
        <v>0.21799888912097201</v>
      </c>
      <c r="M587" s="17"/>
      <c r="N587" s="17">
        <v>0.31349027830850601</v>
      </c>
      <c r="O587" s="17">
        <v>0.21391905756440999</v>
      </c>
      <c r="P587" s="17">
        <v>0.27060686396926198</v>
      </c>
      <c r="Q587" s="17">
        <v>0.23545100551047099</v>
      </c>
      <c r="R587" s="17"/>
      <c r="S587" s="17">
        <v>0.38045533135714399</v>
      </c>
      <c r="T587" s="17">
        <v>0.23444677454150301</v>
      </c>
      <c r="U587" s="17">
        <v>0.23487496867711599</v>
      </c>
      <c r="V587" s="17">
        <v>0.222833509982682</v>
      </c>
      <c r="W587" s="17">
        <v>0.25824805458021699</v>
      </c>
      <c r="X587" s="17">
        <v>0.24161249601859799</v>
      </c>
      <c r="Y587" s="17">
        <v>0.243954337939779</v>
      </c>
      <c r="Z587" s="17">
        <v>0.24815233805942599</v>
      </c>
      <c r="AA587" s="17">
        <v>0.28231010089889302</v>
      </c>
      <c r="AB587" s="17">
        <v>0.22238613872879501</v>
      </c>
      <c r="AC587" s="17">
        <v>0.19123485593416201</v>
      </c>
      <c r="AD587" s="17">
        <v>0.220066449807579</v>
      </c>
      <c r="AE587" s="17"/>
      <c r="AF587" s="17">
        <v>0.262063432324315</v>
      </c>
      <c r="AG587" s="17">
        <v>0.215995856087422</v>
      </c>
      <c r="AH587" s="17">
        <v>0.21672403192831499</v>
      </c>
      <c r="AI587" s="17">
        <v>0.21620444026107399</v>
      </c>
      <c r="AJ587" s="17"/>
      <c r="AK587" s="17">
        <v>0.31912658206386701</v>
      </c>
      <c r="AL587" s="17">
        <v>0.24210080677363799</v>
      </c>
      <c r="AM587" s="17"/>
      <c r="AN587" s="17">
        <v>0.355650442532083</v>
      </c>
      <c r="AO587" s="17">
        <v>0.25568759046905998</v>
      </c>
      <c r="AP587" s="17">
        <v>0.22097897963376401</v>
      </c>
      <c r="AQ587" s="17">
        <v>0.192435720805639</v>
      </c>
      <c r="AR587" s="17">
        <v>0.20968202228706501</v>
      </c>
      <c r="AS587" s="17">
        <v>0.228902537703987</v>
      </c>
      <c r="AT587" s="17"/>
      <c r="AU587" s="17">
        <v>0.27042769846263498</v>
      </c>
      <c r="AV587" s="17">
        <v>0.244688334841626</v>
      </c>
      <c r="AW587" s="17"/>
      <c r="AX587" s="17">
        <v>0.21706748408401999</v>
      </c>
      <c r="AY587" s="17">
        <v>0.269165514273358</v>
      </c>
      <c r="AZ587" s="17"/>
      <c r="BA587" s="17">
        <v>0.242009117412159</v>
      </c>
      <c r="BB587" s="17">
        <v>0.34799504601030901</v>
      </c>
      <c r="BC587" s="17"/>
      <c r="BD587" s="17">
        <v>0.30559459177619303</v>
      </c>
      <c r="BE587" s="17"/>
      <c r="BF587" s="17">
        <v>0.31000478608227799</v>
      </c>
      <c r="BG587" s="17"/>
      <c r="BH587" s="17">
        <v>0.21441155582628199</v>
      </c>
      <c r="BI587" s="17"/>
      <c r="BJ587" s="17">
        <v>0.23909339590920101</v>
      </c>
      <c r="BK587" s="17"/>
      <c r="BL587" s="17">
        <v>8.2423175022728501E-2</v>
      </c>
      <c r="BM587" s="17">
        <v>0.48791453263757101</v>
      </c>
      <c r="BN587" s="17">
        <v>0.23806065956917299</v>
      </c>
      <c r="BO587" s="17">
        <v>0.16111075702495301</v>
      </c>
      <c r="BP587" s="17"/>
      <c r="BQ587" s="17">
        <v>0.27490464052146402</v>
      </c>
      <c r="BR587" s="17">
        <v>0.30063224625163698</v>
      </c>
      <c r="BS587" s="17">
        <v>0.283738609672053</v>
      </c>
      <c r="BT587" s="17">
        <v>0.30511560314708902</v>
      </c>
      <c r="BU587" s="17">
        <v>0.24384861252137999</v>
      </c>
      <c r="BV587" s="17">
        <v>0.154501683466679</v>
      </c>
      <c r="BW587" s="17"/>
      <c r="BX587" s="17">
        <v>0.31415135311009601</v>
      </c>
      <c r="BY587" s="17">
        <v>0.30444222025006501</v>
      </c>
      <c r="BZ587" s="17">
        <v>0.29084067148139298</v>
      </c>
      <c r="CA587" s="17">
        <v>0.269704697589224</v>
      </c>
      <c r="CB587" s="17">
        <v>0.202764052810947</v>
      </c>
      <c r="CC587" s="17">
        <v>9.3293627428783693E-2</v>
      </c>
    </row>
    <row r="588" spans="2:81" x14ac:dyDescent="0.35">
      <c r="B588" t="s">
        <v>314</v>
      </c>
      <c r="C588" s="17">
        <v>0.33318960039404399</v>
      </c>
      <c r="D588" s="17">
        <v>0.34104625258565502</v>
      </c>
      <c r="E588" s="17">
        <v>0.32669651880262202</v>
      </c>
      <c r="F588" s="17"/>
      <c r="G588" s="17">
        <v>0.31992845541514298</v>
      </c>
      <c r="H588" s="17">
        <v>0.27235590066771398</v>
      </c>
      <c r="I588" s="17">
        <v>0.35211265950121801</v>
      </c>
      <c r="J588" s="17">
        <v>0.31287534291201902</v>
      </c>
      <c r="K588" s="17">
        <v>0.35249639371157898</v>
      </c>
      <c r="L588" s="17">
        <v>0.37961153514738899</v>
      </c>
      <c r="M588" s="17"/>
      <c r="N588" s="17">
        <v>0.34354631838679001</v>
      </c>
      <c r="O588" s="17">
        <v>0.337137571086009</v>
      </c>
      <c r="P588" s="17">
        <v>0.34572175304325897</v>
      </c>
      <c r="Q588" s="17">
        <v>0.305074056823124</v>
      </c>
      <c r="R588" s="17"/>
      <c r="S588" s="17">
        <v>0.29195375796429202</v>
      </c>
      <c r="T588" s="17">
        <v>0.36640980987635302</v>
      </c>
      <c r="U588" s="17">
        <v>0.34707179395634402</v>
      </c>
      <c r="V588" s="17">
        <v>0.37871583970886402</v>
      </c>
      <c r="W588" s="17">
        <v>0.31629978679103199</v>
      </c>
      <c r="X588" s="17">
        <v>0.35988747471649501</v>
      </c>
      <c r="Y588" s="17">
        <v>0.35099655068820101</v>
      </c>
      <c r="Z588" s="17">
        <v>0.38209375386323002</v>
      </c>
      <c r="AA588" s="17">
        <v>0.28429134390757999</v>
      </c>
      <c r="AB588" s="17">
        <v>0.32244637418664301</v>
      </c>
      <c r="AC588" s="17">
        <v>0.33720282009151997</v>
      </c>
      <c r="AD588" s="17">
        <v>0.25950723544982401</v>
      </c>
      <c r="AE588" s="17"/>
      <c r="AF588" s="17">
        <v>0.34145945547005302</v>
      </c>
      <c r="AG588" s="17">
        <v>0.33860596544365701</v>
      </c>
      <c r="AH588" s="17">
        <v>0.3356586488653</v>
      </c>
      <c r="AI588" s="17">
        <v>0.300607651756223</v>
      </c>
      <c r="AJ588" s="17"/>
      <c r="AK588" s="17">
        <v>0.25185501460573501</v>
      </c>
      <c r="AL588" s="17">
        <v>0.33372000585494899</v>
      </c>
      <c r="AM588" s="17"/>
      <c r="AN588" s="17">
        <v>0.30995172806010701</v>
      </c>
      <c r="AO588" s="17">
        <v>0.319809560758195</v>
      </c>
      <c r="AP588" s="17">
        <v>0.34275244082519402</v>
      </c>
      <c r="AQ588" s="17">
        <v>0.38108189809908399</v>
      </c>
      <c r="AR588" s="17">
        <v>0.339151666707663</v>
      </c>
      <c r="AS588" s="17">
        <v>0.31244832936433198</v>
      </c>
      <c r="AT588" s="17"/>
      <c r="AU588" s="17">
        <v>0.34565597913364299</v>
      </c>
      <c r="AV588" s="17">
        <v>0.31574528638572902</v>
      </c>
      <c r="AW588" s="17"/>
      <c r="AX588" s="17">
        <v>0.35187632585138801</v>
      </c>
      <c r="AY588" s="17">
        <v>0.32870532842271899</v>
      </c>
      <c r="AZ588" s="17"/>
      <c r="BA588" s="17">
        <v>0.33836706693367202</v>
      </c>
      <c r="BB588" s="17">
        <v>0.31051049286329202</v>
      </c>
      <c r="BC588" s="17"/>
      <c r="BD588" s="17">
        <v>0.34089417183305798</v>
      </c>
      <c r="BE588" s="17"/>
      <c r="BF588" s="17">
        <v>0.341902421699599</v>
      </c>
      <c r="BG588" s="17"/>
      <c r="BH588" s="17">
        <v>0.32533610449077699</v>
      </c>
      <c r="BI588" s="17"/>
      <c r="BJ588" s="17">
        <v>0.35905584468239399</v>
      </c>
      <c r="BK588" s="17"/>
      <c r="BL588" s="17">
        <v>0.226110929416</v>
      </c>
      <c r="BM588" s="17">
        <v>0.32671035959945</v>
      </c>
      <c r="BN588" s="17">
        <v>0.36305847611349901</v>
      </c>
      <c r="BO588" s="17">
        <v>0.37431723998682098</v>
      </c>
      <c r="BP588" s="17"/>
      <c r="BQ588" s="17">
        <v>0.34134393227208698</v>
      </c>
      <c r="BR588" s="17">
        <v>0.33176650920379003</v>
      </c>
      <c r="BS588" s="17">
        <v>0.37354930767253602</v>
      </c>
      <c r="BT588" s="17">
        <v>0.361412237054971</v>
      </c>
      <c r="BU588" s="17">
        <v>0.31006016374157702</v>
      </c>
      <c r="BV588" s="17">
        <v>0.29473053311029002</v>
      </c>
      <c r="BW588" s="17"/>
      <c r="BX588" s="17">
        <v>0.33910858449713399</v>
      </c>
      <c r="BY588" s="17">
        <v>0.32970079298110599</v>
      </c>
      <c r="BZ588" s="17">
        <v>0.34223569942059801</v>
      </c>
      <c r="CA588" s="17">
        <v>0.392147559505786</v>
      </c>
      <c r="CB588" s="17">
        <v>0.32249705865761102</v>
      </c>
      <c r="CC588" s="17">
        <v>0.24392725943841301</v>
      </c>
    </row>
    <row r="589" spans="2:81" x14ac:dyDescent="0.35">
      <c r="B589" t="s">
        <v>315</v>
      </c>
      <c r="C589" s="17">
        <v>0.30824189944057701</v>
      </c>
      <c r="D589" s="17">
        <v>0.28954898341366803</v>
      </c>
      <c r="E589" s="17">
        <v>0.32648576772195798</v>
      </c>
      <c r="F589" s="17"/>
      <c r="G589" s="17">
        <v>0.28128899738608798</v>
      </c>
      <c r="H589" s="17">
        <v>0.30068451943483399</v>
      </c>
      <c r="I589" s="17">
        <v>0.30270500035074399</v>
      </c>
      <c r="J589" s="17">
        <v>0.34312263483919297</v>
      </c>
      <c r="K589" s="17">
        <v>0.32153229661610699</v>
      </c>
      <c r="L589" s="17">
        <v>0.299558462612105</v>
      </c>
      <c r="M589" s="17"/>
      <c r="N589" s="17">
        <v>0.24523697431482899</v>
      </c>
      <c r="O589" s="17">
        <v>0.33031073163279301</v>
      </c>
      <c r="P589" s="17">
        <v>0.30555720929376701</v>
      </c>
      <c r="Q589" s="17">
        <v>0.35759088738579298</v>
      </c>
      <c r="R589" s="17"/>
      <c r="S589" s="17">
        <v>0.24564300156278701</v>
      </c>
      <c r="T589" s="17">
        <v>0.28011284939256398</v>
      </c>
      <c r="U589" s="17">
        <v>0.310924462742321</v>
      </c>
      <c r="V589" s="17">
        <v>0.31489537010243801</v>
      </c>
      <c r="W589" s="17">
        <v>0.361351667465732</v>
      </c>
      <c r="X589" s="17">
        <v>0.27608762758657102</v>
      </c>
      <c r="Y589" s="17">
        <v>0.32237170066243298</v>
      </c>
      <c r="Z589" s="17">
        <v>0.30080243589594202</v>
      </c>
      <c r="AA589" s="17">
        <v>0.32885448842460702</v>
      </c>
      <c r="AB589" s="17">
        <v>0.32902666757305599</v>
      </c>
      <c r="AC589" s="17">
        <v>0.36261369337441302</v>
      </c>
      <c r="AD589" s="17">
        <v>0.41135410896670099</v>
      </c>
      <c r="AE589" s="17"/>
      <c r="AF589" s="17">
        <v>0.299815651220666</v>
      </c>
      <c r="AG589" s="17">
        <v>0.32616655225423102</v>
      </c>
      <c r="AH589" s="17">
        <v>0.35751961199628901</v>
      </c>
      <c r="AI589" s="17">
        <v>0.365550234942776</v>
      </c>
      <c r="AJ589" s="17"/>
      <c r="AK589" s="17">
        <v>0.323263493898375</v>
      </c>
      <c r="AL589" s="17">
        <v>0.33481193620626498</v>
      </c>
      <c r="AM589" s="17"/>
      <c r="AN589" s="17">
        <v>0.259308463593936</v>
      </c>
      <c r="AO589" s="17">
        <v>0.313706387502595</v>
      </c>
      <c r="AP589" s="17">
        <v>0.32990361135009399</v>
      </c>
      <c r="AQ589" s="17">
        <v>0.33375195723643603</v>
      </c>
      <c r="AR589" s="17">
        <v>0.33979469229894899</v>
      </c>
      <c r="AS589" s="17">
        <v>0.31276804847878098</v>
      </c>
      <c r="AT589" s="17"/>
      <c r="AU589" s="17">
        <v>0.29129600033493502</v>
      </c>
      <c r="AV589" s="17">
        <v>0.33335975992307998</v>
      </c>
      <c r="AW589" s="17"/>
      <c r="AX589" s="17">
        <v>0.30775486876028002</v>
      </c>
      <c r="AY589" s="17">
        <v>0.30835877267413597</v>
      </c>
      <c r="AZ589" s="17"/>
      <c r="BA589" s="17">
        <v>0.31460699466269998</v>
      </c>
      <c r="BB589" s="17">
        <v>0.27521237345159799</v>
      </c>
      <c r="BC589" s="17"/>
      <c r="BD589" s="17">
        <v>0.25968817250211601</v>
      </c>
      <c r="BE589" s="17"/>
      <c r="BF589" s="17">
        <v>0.25970618965973202</v>
      </c>
      <c r="BG589" s="17"/>
      <c r="BH589" s="17">
        <v>0.354361763006873</v>
      </c>
      <c r="BI589" s="17"/>
      <c r="BJ589" s="17">
        <v>0.30639038905940003</v>
      </c>
      <c r="BK589" s="17"/>
      <c r="BL589" s="17">
        <v>0.56352884653053503</v>
      </c>
      <c r="BM589" s="17">
        <v>0.13841680568664899</v>
      </c>
      <c r="BN589" s="17">
        <v>0.28366655596495899</v>
      </c>
      <c r="BO589" s="17">
        <v>0.34663979289416302</v>
      </c>
      <c r="BP589" s="17"/>
      <c r="BQ589" s="17">
        <v>0.29671138576038503</v>
      </c>
      <c r="BR589" s="17">
        <v>0.27478246967645398</v>
      </c>
      <c r="BS589" s="17">
        <v>0.26306787155777001</v>
      </c>
      <c r="BT589" s="17">
        <v>0.24647298749098201</v>
      </c>
      <c r="BU589" s="17">
        <v>0.324752249933287</v>
      </c>
      <c r="BV589" s="17">
        <v>0.41589505447451097</v>
      </c>
      <c r="BW589" s="17"/>
      <c r="BX589" s="17">
        <v>0.27683014041597198</v>
      </c>
      <c r="BY589" s="17">
        <v>0.280603508359618</v>
      </c>
      <c r="BZ589" s="17">
        <v>0.28629685119012399</v>
      </c>
      <c r="CA589" s="17">
        <v>0.26410385028601302</v>
      </c>
      <c r="CB589" s="17">
        <v>0.35508646470803801</v>
      </c>
      <c r="CC589" s="17">
        <v>0.533838815007739</v>
      </c>
    </row>
    <row r="590" spans="2:81" x14ac:dyDescent="0.35">
      <c r="B590" t="s">
        <v>165</v>
      </c>
      <c r="C590" s="17">
        <v>9.9485492579895807E-2</v>
      </c>
      <c r="D590" s="17">
        <v>6.4382711053548702E-2</v>
      </c>
      <c r="E590" s="17">
        <v>0.134244728925485</v>
      </c>
      <c r="F590" s="17"/>
      <c r="G590" s="17">
        <v>5.2676610555732001E-2</v>
      </c>
      <c r="H590" s="17">
        <v>8.0695352607903503E-2</v>
      </c>
      <c r="I590" s="17">
        <v>8.8359606377098804E-2</v>
      </c>
      <c r="J590" s="17">
        <v>0.14525415517944201</v>
      </c>
      <c r="K590" s="17">
        <v>0.121716609559278</v>
      </c>
      <c r="L590" s="17">
        <v>0.102831113119533</v>
      </c>
      <c r="M590" s="17"/>
      <c r="N590" s="17">
        <v>9.7726428989876005E-2</v>
      </c>
      <c r="O590" s="17">
        <v>0.118632639716788</v>
      </c>
      <c r="P590" s="17">
        <v>7.8114173693711694E-2</v>
      </c>
      <c r="Q590" s="17">
        <v>0.101884050280612</v>
      </c>
      <c r="R590" s="17"/>
      <c r="S590" s="17">
        <v>8.1947909115776096E-2</v>
      </c>
      <c r="T590" s="17">
        <v>0.11903056618957999</v>
      </c>
      <c r="U590" s="17">
        <v>0.10712877462421901</v>
      </c>
      <c r="V590" s="17">
        <v>8.3555280206015894E-2</v>
      </c>
      <c r="W590" s="17">
        <v>6.4100491163018206E-2</v>
      </c>
      <c r="X590" s="17">
        <v>0.122412401678336</v>
      </c>
      <c r="Y590" s="17">
        <v>8.2677410709587396E-2</v>
      </c>
      <c r="Z590" s="17">
        <v>6.8951472181402296E-2</v>
      </c>
      <c r="AA590" s="17">
        <v>0.104544066768921</v>
      </c>
      <c r="AB590" s="17">
        <v>0.12614081951150599</v>
      </c>
      <c r="AC590" s="17">
        <v>0.10894863059990501</v>
      </c>
      <c r="AD590" s="17">
        <v>0.10907220577589601</v>
      </c>
      <c r="AE590" s="17"/>
      <c r="AF590" s="17">
        <v>9.6661460984965294E-2</v>
      </c>
      <c r="AG590" s="17">
        <v>0.11923162621469</v>
      </c>
      <c r="AH590" s="17">
        <v>9.0097707210096703E-2</v>
      </c>
      <c r="AI590" s="17">
        <v>0.117637673039927</v>
      </c>
      <c r="AJ590" s="17"/>
      <c r="AK590" s="17">
        <v>0.10575490943202299</v>
      </c>
      <c r="AL590" s="17">
        <v>8.9367251165147002E-2</v>
      </c>
      <c r="AM590" s="17"/>
      <c r="AN590" s="17">
        <v>7.5089365813874695E-2</v>
      </c>
      <c r="AO590" s="17">
        <v>0.11079646127015</v>
      </c>
      <c r="AP590" s="17">
        <v>0.106364968190949</v>
      </c>
      <c r="AQ590" s="17">
        <v>9.2730423858840394E-2</v>
      </c>
      <c r="AR590" s="17">
        <v>0.11137161870632201</v>
      </c>
      <c r="AS590" s="17">
        <v>0.14588108445289999</v>
      </c>
      <c r="AT590" s="17"/>
      <c r="AU590" s="17">
        <v>9.2620322068786606E-2</v>
      </c>
      <c r="AV590" s="17">
        <v>0.10620661884956401</v>
      </c>
      <c r="AW590" s="17"/>
      <c r="AX590" s="17">
        <v>0.123301321304312</v>
      </c>
      <c r="AY590" s="17">
        <v>9.3770384629786693E-2</v>
      </c>
      <c r="AZ590" s="17"/>
      <c r="BA590" s="17">
        <v>0.105016820991469</v>
      </c>
      <c r="BB590" s="17">
        <v>6.6282087674801302E-2</v>
      </c>
      <c r="BC590" s="17"/>
      <c r="BD590" s="17">
        <v>9.3823063888632693E-2</v>
      </c>
      <c r="BE590" s="17"/>
      <c r="BF590" s="17">
        <v>8.8386602558391203E-2</v>
      </c>
      <c r="BG590" s="17"/>
      <c r="BH590" s="17">
        <v>0.10589057667606699</v>
      </c>
      <c r="BI590" s="17"/>
      <c r="BJ590" s="17">
        <v>9.5460370349005202E-2</v>
      </c>
      <c r="BK590" s="17"/>
      <c r="BL590" s="17">
        <v>0.12793704903073699</v>
      </c>
      <c r="BM590" s="17">
        <v>4.6958302076330602E-2</v>
      </c>
      <c r="BN590" s="17">
        <v>0.115214308352369</v>
      </c>
      <c r="BO590" s="17">
        <v>0.117932210094063</v>
      </c>
      <c r="BP590" s="17"/>
      <c r="BQ590" s="17">
        <v>8.70400414460646E-2</v>
      </c>
      <c r="BR590" s="17">
        <v>9.2818774868118403E-2</v>
      </c>
      <c r="BS590" s="17">
        <v>7.9644211097641499E-2</v>
      </c>
      <c r="BT590" s="17">
        <v>8.6999172306957806E-2</v>
      </c>
      <c r="BU590" s="17">
        <v>0.121338973803755</v>
      </c>
      <c r="BV590" s="17">
        <v>0.13487272894852001</v>
      </c>
      <c r="BW590" s="17"/>
      <c r="BX590" s="17">
        <v>6.9909921976797906E-2</v>
      </c>
      <c r="BY590" s="17">
        <v>8.5253478409210298E-2</v>
      </c>
      <c r="BZ590" s="17">
        <v>8.06267779078855E-2</v>
      </c>
      <c r="CA590" s="17">
        <v>7.4043892618976107E-2</v>
      </c>
      <c r="CB590" s="17">
        <v>0.11965242382340301</v>
      </c>
      <c r="CC590" s="17">
        <v>0.128940298125064</v>
      </c>
    </row>
    <row r="591" spans="2:81" x14ac:dyDescent="0.35">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row>
    <row r="592" spans="2:81" x14ac:dyDescent="0.35">
      <c r="B592" s="6" t="s">
        <v>334</v>
      </c>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row>
    <row r="593" spans="2:81" x14ac:dyDescent="0.35">
      <c r="B593" s="24"/>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row>
    <row r="594" spans="2:81" x14ac:dyDescent="0.35">
      <c r="B594" t="s">
        <v>313</v>
      </c>
      <c r="C594" s="17">
        <v>0.41332391018887898</v>
      </c>
      <c r="D594" s="17">
        <v>0.42334488071283299</v>
      </c>
      <c r="E594" s="17">
        <v>0.404650379366428</v>
      </c>
      <c r="F594" s="17"/>
      <c r="G594" s="17">
        <v>0.363522572738812</v>
      </c>
      <c r="H594" s="17">
        <v>0.379620018537912</v>
      </c>
      <c r="I594" s="17">
        <v>0.37360410221128798</v>
      </c>
      <c r="J594" s="17">
        <v>0.39068563842780502</v>
      </c>
      <c r="K594" s="17">
        <v>0.453235875156416</v>
      </c>
      <c r="L594" s="17">
        <v>0.49771898271008402</v>
      </c>
      <c r="M594" s="17"/>
      <c r="N594" s="17">
        <v>0.44197054747346998</v>
      </c>
      <c r="O594" s="17">
        <v>0.35477764051041999</v>
      </c>
      <c r="P594" s="17">
        <v>0.42366205268012802</v>
      </c>
      <c r="Q594" s="17">
        <v>0.43393164199902701</v>
      </c>
      <c r="R594" s="17"/>
      <c r="S594" s="17">
        <v>0.40340966176326798</v>
      </c>
      <c r="T594" s="17">
        <v>0.41027906049482099</v>
      </c>
      <c r="U594" s="17">
        <v>0.39921295211802699</v>
      </c>
      <c r="V594" s="17">
        <v>0.44240238209006499</v>
      </c>
      <c r="W594" s="17">
        <v>0.42037566708166901</v>
      </c>
      <c r="X594" s="17">
        <v>0.408088995306502</v>
      </c>
      <c r="Y594" s="17">
        <v>0.45383141003307198</v>
      </c>
      <c r="Z594" s="17">
        <v>0.47387759031966598</v>
      </c>
      <c r="AA594" s="17">
        <v>0.415749211695708</v>
      </c>
      <c r="AB594" s="17">
        <v>0.37693159063185599</v>
      </c>
      <c r="AC594" s="17">
        <v>0.41712545638149601</v>
      </c>
      <c r="AD594" s="17">
        <v>0.32760324206521702</v>
      </c>
      <c r="AE594" s="17"/>
      <c r="AF594" s="17">
        <v>0.42881464934062402</v>
      </c>
      <c r="AG594" s="17">
        <v>0.41348155271956399</v>
      </c>
      <c r="AH594" s="17">
        <v>0.40424097441883899</v>
      </c>
      <c r="AI594" s="17">
        <v>0.330665506660826</v>
      </c>
      <c r="AJ594" s="17"/>
      <c r="AK594" s="17">
        <v>0.28929773172809597</v>
      </c>
      <c r="AL594" s="17">
        <v>0.310396551722323</v>
      </c>
      <c r="AM594" s="17"/>
      <c r="AN594" s="17">
        <v>0.391873662214478</v>
      </c>
      <c r="AO594" s="17">
        <v>0.41236566660360502</v>
      </c>
      <c r="AP594" s="17">
        <v>0.394560638307206</v>
      </c>
      <c r="AQ594" s="17">
        <v>0.42111066284772097</v>
      </c>
      <c r="AR594" s="17">
        <v>0.483995515887091</v>
      </c>
      <c r="AS594" s="17">
        <v>0.38766145851495698</v>
      </c>
      <c r="AT594" s="17"/>
      <c r="AU594" s="17">
        <v>0.46985341395987501</v>
      </c>
      <c r="AV594" s="17">
        <v>0.33580659716685202</v>
      </c>
      <c r="AW594" s="17"/>
      <c r="AX594" s="17">
        <v>0.39203482590529298</v>
      </c>
      <c r="AY594" s="17">
        <v>0.41843267277898499</v>
      </c>
      <c r="AZ594" s="17"/>
      <c r="BA594" s="17">
        <v>0.43543774156217901</v>
      </c>
      <c r="BB594" s="17">
        <v>0.30659392138685598</v>
      </c>
      <c r="BC594" s="17"/>
      <c r="BD594" s="17">
        <v>0.49796650789019697</v>
      </c>
      <c r="BE594" s="17"/>
      <c r="BF594" s="17">
        <v>0.50637935065397299</v>
      </c>
      <c r="BG594" s="17"/>
      <c r="BH594" s="17">
        <v>0.40636049030052002</v>
      </c>
      <c r="BI594" s="17"/>
      <c r="BJ594" s="17">
        <v>0.435330987660557</v>
      </c>
      <c r="BK594" s="17"/>
      <c r="BL594" s="17">
        <v>0.19320045021693799</v>
      </c>
      <c r="BM594" s="17">
        <v>0.58259693601526497</v>
      </c>
      <c r="BN594" s="17">
        <v>0.482269629896523</v>
      </c>
      <c r="BO594" s="17">
        <v>0.30684933988431901</v>
      </c>
      <c r="BP594" s="17"/>
      <c r="BQ594" s="17">
        <v>0.39472677996128602</v>
      </c>
      <c r="BR594" s="17">
        <v>0.49864916670688902</v>
      </c>
      <c r="BS594" s="17">
        <v>0.52198272479544405</v>
      </c>
      <c r="BT594" s="17">
        <v>0.46207629905083297</v>
      </c>
      <c r="BU594" s="17">
        <v>0.33880786424767101</v>
      </c>
      <c r="BV594" s="17">
        <v>0.27693896935240397</v>
      </c>
      <c r="BW594" s="17"/>
      <c r="BX594" s="17">
        <v>0.40773818529765199</v>
      </c>
      <c r="BY594" s="17">
        <v>0.455128594171817</v>
      </c>
      <c r="BZ594" s="17">
        <v>0.50754686098493895</v>
      </c>
      <c r="CA594" s="17">
        <v>0.466088307121796</v>
      </c>
      <c r="CB594" s="17">
        <v>0.26406537783844303</v>
      </c>
      <c r="CC594" s="17">
        <v>0.22738755170321101</v>
      </c>
    </row>
    <row r="595" spans="2:81" x14ac:dyDescent="0.35">
      <c r="B595" t="s">
        <v>314</v>
      </c>
      <c r="C595" s="17">
        <v>0.28609915293393501</v>
      </c>
      <c r="D595" s="17">
        <v>0.284674404678876</v>
      </c>
      <c r="E595" s="17">
        <v>0.28746529507748703</v>
      </c>
      <c r="F595" s="17"/>
      <c r="G595" s="17">
        <v>0.32711792186466099</v>
      </c>
      <c r="H595" s="17">
        <v>0.32231878235639799</v>
      </c>
      <c r="I595" s="17">
        <v>0.30383541201601999</v>
      </c>
      <c r="J595" s="17">
        <v>0.29767540012812499</v>
      </c>
      <c r="K595" s="17">
        <v>0.21681198800991699</v>
      </c>
      <c r="L595" s="17">
        <v>0.25206202344939099</v>
      </c>
      <c r="M595" s="17"/>
      <c r="N595" s="17">
        <v>0.281339581586943</v>
      </c>
      <c r="O595" s="17">
        <v>0.310292154205765</v>
      </c>
      <c r="P595" s="17">
        <v>0.30110477038121403</v>
      </c>
      <c r="Q595" s="17">
        <v>0.25142374114161098</v>
      </c>
      <c r="R595" s="17"/>
      <c r="S595" s="17">
        <v>0.28850846159536497</v>
      </c>
      <c r="T595" s="17">
        <v>0.29446507599990401</v>
      </c>
      <c r="U595" s="17">
        <v>0.30143504819642702</v>
      </c>
      <c r="V595" s="17">
        <v>0.30500937228293601</v>
      </c>
      <c r="W595" s="17">
        <v>0.27611003146879098</v>
      </c>
      <c r="X595" s="17">
        <v>0.281659670282838</v>
      </c>
      <c r="Y595" s="17">
        <v>0.24337396102635001</v>
      </c>
      <c r="Z595" s="17">
        <v>0.29586837310382702</v>
      </c>
      <c r="AA595" s="17">
        <v>0.30357768245585298</v>
      </c>
      <c r="AB595" s="17">
        <v>0.27656759719058499</v>
      </c>
      <c r="AC595" s="17">
        <v>0.28655792971838401</v>
      </c>
      <c r="AD595" s="17">
        <v>0.24225125246442999</v>
      </c>
      <c r="AE595" s="17"/>
      <c r="AF595" s="17">
        <v>0.29370436411928302</v>
      </c>
      <c r="AG595" s="17">
        <v>0.25477805038033602</v>
      </c>
      <c r="AH595" s="17">
        <v>0.31851624983905102</v>
      </c>
      <c r="AI595" s="17">
        <v>0.24426874424219999</v>
      </c>
      <c r="AJ595" s="17"/>
      <c r="AK595" s="17">
        <v>0.23769623543572799</v>
      </c>
      <c r="AL595" s="17">
        <v>0.27307903049161802</v>
      </c>
      <c r="AM595" s="17"/>
      <c r="AN595" s="17">
        <v>0.29255005783382099</v>
      </c>
      <c r="AO595" s="17">
        <v>0.274990155165726</v>
      </c>
      <c r="AP595" s="17">
        <v>0.31176419584894199</v>
      </c>
      <c r="AQ595" s="17">
        <v>0.29204473652212998</v>
      </c>
      <c r="AR595" s="17">
        <v>0.26623245739257101</v>
      </c>
      <c r="AS595" s="17">
        <v>0.27139811898062499</v>
      </c>
      <c r="AT595" s="17"/>
      <c r="AU595" s="17">
        <v>0.27497093598258998</v>
      </c>
      <c r="AV595" s="17">
        <v>0.30277944667960199</v>
      </c>
      <c r="AW595" s="17"/>
      <c r="AX595" s="17">
        <v>0.29448264434608201</v>
      </c>
      <c r="AY595" s="17">
        <v>0.284087358216495</v>
      </c>
      <c r="AZ595" s="17"/>
      <c r="BA595" s="17">
        <v>0.282700815513862</v>
      </c>
      <c r="BB595" s="17">
        <v>0.30339525239467102</v>
      </c>
      <c r="BC595" s="17"/>
      <c r="BD595" s="17">
        <v>0.277104798438433</v>
      </c>
      <c r="BE595" s="17"/>
      <c r="BF595" s="17">
        <v>0.264966613191228</v>
      </c>
      <c r="BG595" s="17"/>
      <c r="BH595" s="17">
        <v>0.26310340878182198</v>
      </c>
      <c r="BI595" s="17"/>
      <c r="BJ595" s="17">
        <v>0.32502915149946698</v>
      </c>
      <c r="BK595" s="17"/>
      <c r="BL595" s="17">
        <v>0.27079797470629702</v>
      </c>
      <c r="BM595" s="17">
        <v>0.264669274800099</v>
      </c>
      <c r="BN595" s="17">
        <v>0.24907786469877299</v>
      </c>
      <c r="BO595" s="17">
        <v>0.356166820224398</v>
      </c>
      <c r="BP595" s="17"/>
      <c r="BQ595" s="17">
        <v>0.30942722612872797</v>
      </c>
      <c r="BR595" s="17">
        <v>0.25445065318285898</v>
      </c>
      <c r="BS595" s="17">
        <v>0.25229486439017001</v>
      </c>
      <c r="BT595" s="17">
        <v>0.307384363638594</v>
      </c>
      <c r="BU595" s="17">
        <v>0.29425552892996598</v>
      </c>
      <c r="BV595" s="17">
        <v>0.29762108296959899</v>
      </c>
      <c r="BW595" s="17"/>
      <c r="BX595" s="17">
        <v>0.29511745436036702</v>
      </c>
      <c r="BY595" s="17">
        <v>0.27051908743025399</v>
      </c>
      <c r="BZ595" s="17">
        <v>0.27143179421309699</v>
      </c>
      <c r="CA595" s="17">
        <v>0.30899557574722503</v>
      </c>
      <c r="CB595" s="17">
        <v>0.340898140789963</v>
      </c>
      <c r="CC595" s="17">
        <v>0.24544938575616501</v>
      </c>
    </row>
    <row r="596" spans="2:81" x14ac:dyDescent="0.35">
      <c r="B596" t="s">
        <v>315</v>
      </c>
      <c r="C596" s="17">
        <v>0.27874938009657801</v>
      </c>
      <c r="D596" s="17">
        <v>0.27388823094813303</v>
      </c>
      <c r="E596" s="17">
        <v>0.28278696179518997</v>
      </c>
      <c r="F596" s="17"/>
      <c r="G596" s="17">
        <v>0.25855455699893398</v>
      </c>
      <c r="H596" s="17">
        <v>0.270474245343029</v>
      </c>
      <c r="I596" s="17">
        <v>0.29281647825254398</v>
      </c>
      <c r="J596" s="17">
        <v>0.29447093299365201</v>
      </c>
      <c r="K596" s="17">
        <v>0.32335219593636699</v>
      </c>
      <c r="L596" s="17">
        <v>0.24475082912674001</v>
      </c>
      <c r="M596" s="17"/>
      <c r="N596" s="17">
        <v>0.256741639863374</v>
      </c>
      <c r="O596" s="17">
        <v>0.30841961603725598</v>
      </c>
      <c r="P596" s="17">
        <v>0.25977362882570199</v>
      </c>
      <c r="Q596" s="17">
        <v>0.28970196167763201</v>
      </c>
      <c r="R596" s="17"/>
      <c r="S596" s="17">
        <v>0.27837506454924799</v>
      </c>
      <c r="T596" s="17">
        <v>0.279818284130877</v>
      </c>
      <c r="U596" s="17">
        <v>0.28192527077219098</v>
      </c>
      <c r="V596" s="17">
        <v>0.23345642594108301</v>
      </c>
      <c r="W596" s="17">
        <v>0.27779054878840098</v>
      </c>
      <c r="X596" s="17">
        <v>0.28787374504094598</v>
      </c>
      <c r="Y596" s="17">
        <v>0.27922682947312699</v>
      </c>
      <c r="Z596" s="17">
        <v>0.21276673918644701</v>
      </c>
      <c r="AA596" s="17">
        <v>0.26392319525124602</v>
      </c>
      <c r="AB596" s="17">
        <v>0.324089837864176</v>
      </c>
      <c r="AC596" s="17">
        <v>0.27452874001119498</v>
      </c>
      <c r="AD596" s="17">
        <v>0.39023186070393301</v>
      </c>
      <c r="AE596" s="17"/>
      <c r="AF596" s="17">
        <v>0.25936747837364199</v>
      </c>
      <c r="AG596" s="17">
        <v>0.30412162503981099</v>
      </c>
      <c r="AH596" s="17">
        <v>0.248031845715496</v>
      </c>
      <c r="AI596" s="17">
        <v>0.39272604209364897</v>
      </c>
      <c r="AJ596" s="17"/>
      <c r="AK596" s="17">
        <v>0.42736550969648202</v>
      </c>
      <c r="AL596" s="17">
        <v>0.38745762536682199</v>
      </c>
      <c r="AM596" s="17"/>
      <c r="AN596" s="17">
        <v>0.27952417553516801</v>
      </c>
      <c r="AO596" s="17">
        <v>0.294650091195998</v>
      </c>
      <c r="AP596" s="17">
        <v>0.26961384197898802</v>
      </c>
      <c r="AQ596" s="17">
        <v>0.27442011877080802</v>
      </c>
      <c r="AR596" s="17">
        <v>0.24071885304420099</v>
      </c>
      <c r="AS596" s="17">
        <v>0.31389589193592299</v>
      </c>
      <c r="AT596" s="17"/>
      <c r="AU596" s="17">
        <v>0.239470377266567</v>
      </c>
      <c r="AV596" s="17">
        <v>0.33227088900101098</v>
      </c>
      <c r="AW596" s="17"/>
      <c r="AX596" s="17">
        <v>0.29394461440117903</v>
      </c>
      <c r="AY596" s="17">
        <v>0.27510296470692802</v>
      </c>
      <c r="AZ596" s="17"/>
      <c r="BA596" s="17">
        <v>0.26465959565032798</v>
      </c>
      <c r="BB596" s="17">
        <v>0.34543237154782502</v>
      </c>
      <c r="BC596" s="17"/>
      <c r="BD596" s="17">
        <v>0.20829842768078299</v>
      </c>
      <c r="BE596" s="17"/>
      <c r="BF596" s="17">
        <v>0.21450254954317899</v>
      </c>
      <c r="BG596" s="17"/>
      <c r="BH596" s="17">
        <v>0.30168735480440101</v>
      </c>
      <c r="BI596" s="17"/>
      <c r="BJ596" s="17">
        <v>0.22369524788395101</v>
      </c>
      <c r="BK596" s="17"/>
      <c r="BL596" s="17">
        <v>0.51065028215661801</v>
      </c>
      <c r="BM596" s="17">
        <v>0.138188105014587</v>
      </c>
      <c r="BN596" s="17">
        <v>0.25733581467723399</v>
      </c>
      <c r="BO596" s="17">
        <v>0.29892658702262598</v>
      </c>
      <c r="BP596" s="17"/>
      <c r="BQ596" s="17">
        <v>0.280335371304893</v>
      </c>
      <c r="BR596" s="17">
        <v>0.23744434937866701</v>
      </c>
      <c r="BS596" s="17">
        <v>0.21602782967524201</v>
      </c>
      <c r="BT596" s="17">
        <v>0.21737579860748299</v>
      </c>
      <c r="BU596" s="17">
        <v>0.32099791990149901</v>
      </c>
      <c r="BV596" s="17">
        <v>0.38667460889520799</v>
      </c>
      <c r="BW596" s="17"/>
      <c r="BX596" s="17">
        <v>0.282994406520722</v>
      </c>
      <c r="BY596" s="17">
        <v>0.259949170816135</v>
      </c>
      <c r="BZ596" s="17">
        <v>0.20958235934036001</v>
      </c>
      <c r="CA596" s="17">
        <v>0.213162679692528</v>
      </c>
      <c r="CB596" s="17">
        <v>0.35108468603642301</v>
      </c>
      <c r="CC596" s="17">
        <v>0.478480170292993</v>
      </c>
    </row>
    <row r="597" spans="2:81" x14ac:dyDescent="0.35">
      <c r="B597" t="s">
        <v>165</v>
      </c>
      <c r="C597" s="17">
        <v>2.1827556780607198E-2</v>
      </c>
      <c r="D597" s="17">
        <v>1.8092483660157699E-2</v>
      </c>
      <c r="E597" s="17">
        <v>2.50973637608954E-2</v>
      </c>
      <c r="F597" s="17"/>
      <c r="G597" s="17">
        <v>5.0804948397593697E-2</v>
      </c>
      <c r="H597" s="17">
        <v>2.7586953762660599E-2</v>
      </c>
      <c r="I597" s="17">
        <v>2.9744007520148601E-2</v>
      </c>
      <c r="J597" s="17">
        <v>1.71680284504181E-2</v>
      </c>
      <c r="K597" s="17">
        <v>6.5999408972998701E-3</v>
      </c>
      <c r="L597" s="17">
        <v>5.4681647137849697E-3</v>
      </c>
      <c r="M597" s="17"/>
      <c r="N597" s="17">
        <v>1.99482310762133E-2</v>
      </c>
      <c r="O597" s="17">
        <v>2.65105892465579E-2</v>
      </c>
      <c r="P597" s="17">
        <v>1.5459548112955499E-2</v>
      </c>
      <c r="Q597" s="17">
        <v>2.49426551817306E-2</v>
      </c>
      <c r="R597" s="17"/>
      <c r="S597" s="17">
        <v>2.9706812092118999E-2</v>
      </c>
      <c r="T597" s="17">
        <v>1.5437579374397801E-2</v>
      </c>
      <c r="U597" s="17">
        <v>1.74267289133542E-2</v>
      </c>
      <c r="V597" s="17">
        <v>1.91318196859162E-2</v>
      </c>
      <c r="W597" s="17">
        <v>2.5723752661139299E-2</v>
      </c>
      <c r="X597" s="17">
        <v>2.2377589369714901E-2</v>
      </c>
      <c r="Y597" s="17">
        <v>2.3567799467451599E-2</v>
      </c>
      <c r="Z597" s="17">
        <v>1.7487297390060101E-2</v>
      </c>
      <c r="AA597" s="17">
        <v>1.6749910597192399E-2</v>
      </c>
      <c r="AB597" s="17">
        <v>2.24109743133829E-2</v>
      </c>
      <c r="AC597" s="17">
        <v>2.17878738889246E-2</v>
      </c>
      <c r="AD597" s="17">
        <v>3.9913644766420099E-2</v>
      </c>
      <c r="AE597" s="17"/>
      <c r="AF597" s="17">
        <v>1.8113508166450701E-2</v>
      </c>
      <c r="AG597" s="17">
        <v>2.7618771860289E-2</v>
      </c>
      <c r="AH597" s="17">
        <v>2.9210930026614901E-2</v>
      </c>
      <c r="AI597" s="17">
        <v>3.2339707003325099E-2</v>
      </c>
      <c r="AJ597" s="17"/>
      <c r="AK597" s="17">
        <v>4.5640523139694203E-2</v>
      </c>
      <c r="AL597" s="17">
        <v>2.9066792419237899E-2</v>
      </c>
      <c r="AM597" s="17"/>
      <c r="AN597" s="17">
        <v>3.6052104416531797E-2</v>
      </c>
      <c r="AO597" s="17">
        <v>1.7994087034670599E-2</v>
      </c>
      <c r="AP597" s="17">
        <v>2.4061323864863999E-2</v>
      </c>
      <c r="AQ597" s="17">
        <v>1.2424481859341301E-2</v>
      </c>
      <c r="AR597" s="17">
        <v>9.0531736761371995E-3</v>
      </c>
      <c r="AS597" s="17">
        <v>2.7044530568494901E-2</v>
      </c>
      <c r="AT597" s="17"/>
      <c r="AU597" s="17">
        <v>1.5705272790967499E-2</v>
      </c>
      <c r="AV597" s="17">
        <v>2.9143067152535299E-2</v>
      </c>
      <c r="AW597" s="17"/>
      <c r="AX597" s="17">
        <v>1.95379153474456E-2</v>
      </c>
      <c r="AY597" s="17">
        <v>2.2377004297591801E-2</v>
      </c>
      <c r="AZ597" s="17"/>
      <c r="BA597" s="17">
        <v>1.72018472736301E-2</v>
      </c>
      <c r="BB597" s="17">
        <v>4.4578454670647999E-2</v>
      </c>
      <c r="BC597" s="17"/>
      <c r="BD597" s="17">
        <v>1.66302659905865E-2</v>
      </c>
      <c r="BE597" s="17"/>
      <c r="BF597" s="17">
        <v>1.4151486611620301E-2</v>
      </c>
      <c r="BG597" s="17"/>
      <c r="BH597" s="17">
        <v>2.8848746113258002E-2</v>
      </c>
      <c r="BI597" s="17"/>
      <c r="BJ597" s="17">
        <v>1.5944612956024201E-2</v>
      </c>
      <c r="BK597" s="17"/>
      <c r="BL597" s="17">
        <v>2.5351292920147001E-2</v>
      </c>
      <c r="BM597" s="17">
        <v>1.4545684170048701E-2</v>
      </c>
      <c r="BN597" s="17">
        <v>1.13166907274695E-2</v>
      </c>
      <c r="BO597" s="17">
        <v>3.8057252868657097E-2</v>
      </c>
      <c r="BP597" s="17"/>
      <c r="BQ597" s="17">
        <v>1.55106226050928E-2</v>
      </c>
      <c r="BR597" s="17">
        <v>9.4558307315841302E-3</v>
      </c>
      <c r="BS597" s="17">
        <v>9.6945811391433104E-3</v>
      </c>
      <c r="BT597" s="17">
        <v>1.3163538703090101E-2</v>
      </c>
      <c r="BU597" s="17">
        <v>4.5938686920864301E-2</v>
      </c>
      <c r="BV597" s="17">
        <v>3.8765338782789101E-2</v>
      </c>
      <c r="BW597" s="17"/>
      <c r="BX597" s="17">
        <v>1.41499538212588E-2</v>
      </c>
      <c r="BY597" s="17">
        <v>1.4403147581793899E-2</v>
      </c>
      <c r="BZ597" s="17">
        <v>1.1438985461603299E-2</v>
      </c>
      <c r="CA597" s="17">
        <v>1.17534374384514E-2</v>
      </c>
      <c r="CB597" s="17">
        <v>4.3951795335170803E-2</v>
      </c>
      <c r="CC597" s="17">
        <v>4.86828922476309E-2</v>
      </c>
    </row>
    <row r="598" spans="2:81" x14ac:dyDescent="0.35">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row>
    <row r="599" spans="2:81" x14ac:dyDescent="0.35">
      <c r="B599" s="6" t="s">
        <v>335</v>
      </c>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row>
    <row r="600" spans="2:81" x14ac:dyDescent="0.35">
      <c r="B600" s="24"/>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row>
    <row r="601" spans="2:81" x14ac:dyDescent="0.35">
      <c r="B601" t="s">
        <v>313</v>
      </c>
      <c r="C601" s="17">
        <v>0.21746993171387899</v>
      </c>
      <c r="D601" s="17">
        <v>0.26063240958557998</v>
      </c>
      <c r="E601" s="17">
        <v>0.175902563987579</v>
      </c>
      <c r="F601" s="17"/>
      <c r="G601" s="17">
        <v>0.28675925613405701</v>
      </c>
      <c r="H601" s="17">
        <v>0.28218611436145702</v>
      </c>
      <c r="I601" s="17">
        <v>0.21393345947648401</v>
      </c>
      <c r="J601" s="17">
        <v>0.18930508351411901</v>
      </c>
      <c r="K601" s="17">
        <v>0.19963487078563499</v>
      </c>
      <c r="L601" s="17">
        <v>0.15654595327614201</v>
      </c>
      <c r="M601" s="17"/>
      <c r="N601" s="17">
        <v>0.268738183917687</v>
      </c>
      <c r="O601" s="17">
        <v>0.17535669161057499</v>
      </c>
      <c r="P601" s="17">
        <v>0.21671251868340499</v>
      </c>
      <c r="Q601" s="17">
        <v>0.20616882499873701</v>
      </c>
      <c r="R601" s="17"/>
      <c r="S601" s="17">
        <v>0.31284391762237101</v>
      </c>
      <c r="T601" s="17">
        <v>0.12154961210000199</v>
      </c>
      <c r="U601" s="17">
        <v>0.17626296938601901</v>
      </c>
      <c r="V601" s="17">
        <v>0.19024019373064599</v>
      </c>
      <c r="W601" s="17">
        <v>0.19125371775709099</v>
      </c>
      <c r="X601" s="17">
        <v>0.21685549997099601</v>
      </c>
      <c r="Y601" s="17">
        <v>0.19448002179926399</v>
      </c>
      <c r="Z601" s="17">
        <v>0.22142896378291699</v>
      </c>
      <c r="AA601" s="17">
        <v>0.22439416290957201</v>
      </c>
      <c r="AB601" s="17">
        <v>0.24751485273716201</v>
      </c>
      <c r="AC601" s="17">
        <v>0.342664922506074</v>
      </c>
      <c r="AD601" s="17">
        <v>0.174522434230753</v>
      </c>
      <c r="AE601" s="17"/>
      <c r="AF601" s="17">
        <v>0.208710063650379</v>
      </c>
      <c r="AG601" s="17">
        <v>0.27362617995696598</v>
      </c>
      <c r="AH601" s="17">
        <v>0.38575379553292</v>
      </c>
      <c r="AI601" s="17">
        <v>0.191351794225881</v>
      </c>
      <c r="AJ601" s="17"/>
      <c r="AK601" s="17">
        <v>0.15363932383841</v>
      </c>
      <c r="AL601" s="17">
        <v>0.188260877282697</v>
      </c>
      <c r="AM601" s="17"/>
      <c r="AN601" s="17">
        <v>0.29593993092029802</v>
      </c>
      <c r="AO601" s="17">
        <v>0.20088207545314499</v>
      </c>
      <c r="AP601" s="17">
        <v>0.191884904672733</v>
      </c>
      <c r="AQ601" s="17">
        <v>0.178604415263796</v>
      </c>
      <c r="AR601" s="17">
        <v>0.167887859295697</v>
      </c>
      <c r="AS601" s="17">
        <v>0.22374216992759899</v>
      </c>
      <c r="AT601" s="17"/>
      <c r="AU601" s="17">
        <v>0.23783236328333399</v>
      </c>
      <c r="AV601" s="17">
        <v>0.19001271286528401</v>
      </c>
      <c r="AW601" s="17"/>
      <c r="AX601" s="17">
        <v>0.179269949550141</v>
      </c>
      <c r="AY601" s="17">
        <v>0.226636819177013</v>
      </c>
      <c r="AZ601" s="17"/>
      <c r="BA601" s="17">
        <v>0.21152443325096801</v>
      </c>
      <c r="BB601" s="17">
        <v>0.25252050786451402</v>
      </c>
      <c r="BC601" s="17"/>
      <c r="BD601" s="17">
        <v>0.25282424471599102</v>
      </c>
      <c r="BE601" s="17"/>
      <c r="BF601" s="17">
        <v>0.24836749448147899</v>
      </c>
      <c r="BG601" s="17"/>
      <c r="BH601" s="17">
        <v>0.32252379684050198</v>
      </c>
      <c r="BI601" s="17"/>
      <c r="BJ601" s="17">
        <v>0.44093882780822802</v>
      </c>
      <c r="BK601" s="17"/>
      <c r="BL601" s="17">
        <v>8.5916651540774602E-2</v>
      </c>
      <c r="BM601" s="17">
        <v>0.40386896544850198</v>
      </c>
      <c r="BN601" s="17">
        <v>0.18506566816356701</v>
      </c>
      <c r="BO601" s="17">
        <v>0.146179098766409</v>
      </c>
      <c r="BP601" s="17"/>
      <c r="BQ601" s="17">
        <v>0.21909511693667499</v>
      </c>
      <c r="BR601" s="17">
        <v>0.243466720626663</v>
      </c>
      <c r="BS601" s="17">
        <v>0.287520548234034</v>
      </c>
      <c r="BT601" s="17">
        <v>0.21857923787785499</v>
      </c>
      <c r="BU601" s="17">
        <v>0.176224981699315</v>
      </c>
      <c r="BV601" s="17">
        <v>0.11573765127395901</v>
      </c>
      <c r="BW601" s="17"/>
      <c r="BX601" s="17">
        <v>0.24536773022703401</v>
      </c>
      <c r="BY601" s="17">
        <v>0.23364018168299699</v>
      </c>
      <c r="BZ601" s="17">
        <v>0.26813769459820502</v>
      </c>
      <c r="CA601" s="17">
        <v>0.23906415069242701</v>
      </c>
      <c r="CB601" s="17">
        <v>0.15448892649401899</v>
      </c>
      <c r="CC601" s="17">
        <v>6.2726603163416994E-2</v>
      </c>
    </row>
    <row r="602" spans="2:81" x14ac:dyDescent="0.35">
      <c r="B602" t="s">
        <v>314</v>
      </c>
      <c r="C602" s="17">
        <v>0.29471797268040001</v>
      </c>
      <c r="D602" s="17">
        <v>0.29933645652275698</v>
      </c>
      <c r="E602" s="17">
        <v>0.29023305147355299</v>
      </c>
      <c r="F602" s="17"/>
      <c r="G602" s="17">
        <v>0.299615475094893</v>
      </c>
      <c r="H602" s="17">
        <v>0.29697532941496901</v>
      </c>
      <c r="I602" s="17">
        <v>0.33800314315532898</v>
      </c>
      <c r="J602" s="17">
        <v>0.29499718306779799</v>
      </c>
      <c r="K602" s="17">
        <v>0.28391582495190898</v>
      </c>
      <c r="L602" s="17">
        <v>0.26141442424226902</v>
      </c>
      <c r="M602" s="17"/>
      <c r="N602" s="17">
        <v>0.30408427951032402</v>
      </c>
      <c r="O602" s="17">
        <v>0.30292650797871401</v>
      </c>
      <c r="P602" s="17">
        <v>0.29875995399530803</v>
      </c>
      <c r="Q602" s="17">
        <v>0.27196298267520103</v>
      </c>
      <c r="R602" s="17"/>
      <c r="S602" s="17">
        <v>0.26086664513069902</v>
      </c>
      <c r="T602" s="17">
        <v>0.30386985993644899</v>
      </c>
      <c r="U602" s="17">
        <v>0.28809740108535697</v>
      </c>
      <c r="V602" s="17">
        <v>0.29396115333305201</v>
      </c>
      <c r="W602" s="17">
        <v>0.28801384642792799</v>
      </c>
      <c r="X602" s="17">
        <v>0.30104877198683599</v>
      </c>
      <c r="Y602" s="17">
        <v>0.27679357525565201</v>
      </c>
      <c r="Z602" s="17">
        <v>0.29915786744818401</v>
      </c>
      <c r="AA602" s="17">
        <v>0.28943569910664502</v>
      </c>
      <c r="AB602" s="17">
        <v>0.36215088037089699</v>
      </c>
      <c r="AC602" s="17">
        <v>0.31955092354642001</v>
      </c>
      <c r="AD602" s="17">
        <v>0.247162918750396</v>
      </c>
      <c r="AE602" s="17"/>
      <c r="AF602" s="17">
        <v>0.29335630686849901</v>
      </c>
      <c r="AG602" s="17">
        <v>0.38803814957766403</v>
      </c>
      <c r="AH602" s="17">
        <v>0.332787754936055</v>
      </c>
      <c r="AI602" s="17">
        <v>0.24826442204097199</v>
      </c>
      <c r="AJ602" s="17"/>
      <c r="AK602" s="17">
        <v>0.20074810635995699</v>
      </c>
      <c r="AL602" s="17">
        <v>0.23165713782934</v>
      </c>
      <c r="AM602" s="17"/>
      <c r="AN602" s="17">
        <v>0.30123455742681199</v>
      </c>
      <c r="AO602" s="17">
        <v>0.27680005125353502</v>
      </c>
      <c r="AP602" s="17">
        <v>0.33366822596739099</v>
      </c>
      <c r="AQ602" s="17">
        <v>0.29793476456469797</v>
      </c>
      <c r="AR602" s="17">
        <v>0.29129007710888</v>
      </c>
      <c r="AS602" s="17">
        <v>0.25070264718609397</v>
      </c>
      <c r="AT602" s="17"/>
      <c r="AU602" s="17">
        <v>0.30723982936903099</v>
      </c>
      <c r="AV602" s="17">
        <v>0.27771235590955601</v>
      </c>
      <c r="AW602" s="17"/>
      <c r="AX602" s="17">
        <v>0.30353402855503098</v>
      </c>
      <c r="AY602" s="17">
        <v>0.29260237504150399</v>
      </c>
      <c r="AZ602" s="17"/>
      <c r="BA602" s="17">
        <v>0.29867677044170898</v>
      </c>
      <c r="BB602" s="17">
        <v>0.27948996980999902</v>
      </c>
      <c r="BC602" s="17"/>
      <c r="BD602" s="17">
        <v>0.311334198445403</v>
      </c>
      <c r="BE602" s="17"/>
      <c r="BF602" s="17">
        <v>0.31403106593934998</v>
      </c>
      <c r="BG602" s="17"/>
      <c r="BH602" s="17">
        <v>0.36960666237151601</v>
      </c>
      <c r="BI602" s="17"/>
      <c r="BJ602" s="17">
        <v>0.38262378771383898</v>
      </c>
      <c r="BK602" s="17"/>
      <c r="BL602" s="17">
        <v>0.198513259501088</v>
      </c>
      <c r="BM602" s="17">
        <v>0.350763177597751</v>
      </c>
      <c r="BN602" s="17">
        <v>0.28524956060560303</v>
      </c>
      <c r="BO602" s="17">
        <v>0.30801467601402099</v>
      </c>
      <c r="BP602" s="17"/>
      <c r="BQ602" s="17">
        <v>0.30525350964990999</v>
      </c>
      <c r="BR602" s="17">
        <v>0.298983161977742</v>
      </c>
      <c r="BS602" s="17">
        <v>0.32570996699238097</v>
      </c>
      <c r="BT602" s="17">
        <v>0.32574663925347902</v>
      </c>
      <c r="BU602" s="17">
        <v>0.26460117506805603</v>
      </c>
      <c r="BV602" s="17">
        <v>0.23024548863757599</v>
      </c>
      <c r="BW602" s="17"/>
      <c r="BX602" s="17">
        <v>0.30897628865709797</v>
      </c>
      <c r="BY602" s="17">
        <v>0.31315071895077301</v>
      </c>
      <c r="BZ602" s="17">
        <v>0.31343995477005798</v>
      </c>
      <c r="CA602" s="17">
        <v>0.30425168592389201</v>
      </c>
      <c r="CB602" s="17">
        <v>0.22428388548023701</v>
      </c>
      <c r="CC602" s="17">
        <v>0.21763386318154401</v>
      </c>
    </row>
    <row r="603" spans="2:81" x14ac:dyDescent="0.35">
      <c r="B603" t="s">
        <v>315</v>
      </c>
      <c r="C603" s="17">
        <v>0.46158276629877398</v>
      </c>
      <c r="D603" s="17">
        <v>0.41658733713902502</v>
      </c>
      <c r="E603" s="17">
        <v>0.50478598971965705</v>
      </c>
      <c r="F603" s="17"/>
      <c r="G603" s="17">
        <v>0.37122708710777702</v>
      </c>
      <c r="H603" s="17">
        <v>0.386606145521251</v>
      </c>
      <c r="I603" s="17">
        <v>0.42468374695595901</v>
      </c>
      <c r="J603" s="17">
        <v>0.49423995225814499</v>
      </c>
      <c r="K603" s="17">
        <v>0.49626338571901901</v>
      </c>
      <c r="L603" s="17">
        <v>0.56280282799433901</v>
      </c>
      <c r="M603" s="17"/>
      <c r="N603" s="17">
        <v>0.40687792972410097</v>
      </c>
      <c r="O603" s="17">
        <v>0.49457857031531699</v>
      </c>
      <c r="P603" s="17">
        <v>0.45516293122708101</v>
      </c>
      <c r="Q603" s="17">
        <v>0.493435603571312</v>
      </c>
      <c r="R603" s="17"/>
      <c r="S603" s="17">
        <v>0.39448797853689699</v>
      </c>
      <c r="T603" s="17">
        <v>0.54619686260609601</v>
      </c>
      <c r="U603" s="17">
        <v>0.511830839404528</v>
      </c>
      <c r="V603" s="17">
        <v>0.49842996203923601</v>
      </c>
      <c r="W603" s="17">
        <v>0.486261841827553</v>
      </c>
      <c r="X603" s="17">
        <v>0.450480995880779</v>
      </c>
      <c r="Y603" s="17">
        <v>0.51082188192702505</v>
      </c>
      <c r="Z603" s="17">
        <v>0.46228590933846397</v>
      </c>
      <c r="AA603" s="17">
        <v>0.45889072333859798</v>
      </c>
      <c r="AB603" s="17">
        <v>0.37069297935423501</v>
      </c>
      <c r="AC603" s="17">
        <v>0.307303055249942</v>
      </c>
      <c r="AD603" s="17">
        <v>0.54660618224277502</v>
      </c>
      <c r="AE603" s="17"/>
      <c r="AF603" s="17">
        <v>0.47234615577102501</v>
      </c>
      <c r="AG603" s="17">
        <v>0.31657943711769099</v>
      </c>
      <c r="AH603" s="17">
        <v>0.252541623393637</v>
      </c>
      <c r="AI603" s="17">
        <v>0.53737170079882102</v>
      </c>
      <c r="AJ603" s="17"/>
      <c r="AK603" s="17">
        <v>0.60803276835167797</v>
      </c>
      <c r="AL603" s="17">
        <v>0.55731299445169602</v>
      </c>
      <c r="AM603" s="17"/>
      <c r="AN603" s="17">
        <v>0.37527134204376</v>
      </c>
      <c r="AO603" s="17">
        <v>0.49143404394151802</v>
      </c>
      <c r="AP603" s="17">
        <v>0.44492525686601098</v>
      </c>
      <c r="AQ603" s="17">
        <v>0.50559952509648098</v>
      </c>
      <c r="AR603" s="17">
        <v>0.51207752374775595</v>
      </c>
      <c r="AS603" s="17">
        <v>0.51453314042713905</v>
      </c>
      <c r="AT603" s="17"/>
      <c r="AU603" s="17">
        <v>0.43408491892872902</v>
      </c>
      <c r="AV603" s="17">
        <v>0.49898755360220198</v>
      </c>
      <c r="AW603" s="17"/>
      <c r="AX603" s="17">
        <v>0.49644754788568601</v>
      </c>
      <c r="AY603" s="17">
        <v>0.45321623021338903</v>
      </c>
      <c r="AZ603" s="17"/>
      <c r="BA603" s="17">
        <v>0.46707114243533099</v>
      </c>
      <c r="BB603" s="17">
        <v>0.42637529644390598</v>
      </c>
      <c r="BC603" s="17"/>
      <c r="BD603" s="17">
        <v>0.41164969717639699</v>
      </c>
      <c r="BE603" s="17"/>
      <c r="BF603" s="17">
        <v>0.41531091877149201</v>
      </c>
      <c r="BG603" s="17"/>
      <c r="BH603" s="17">
        <v>0.28590205701046001</v>
      </c>
      <c r="BI603" s="17"/>
      <c r="BJ603" s="17">
        <v>0.15390478203684499</v>
      </c>
      <c r="BK603" s="17"/>
      <c r="BL603" s="17">
        <v>0.68624388740293896</v>
      </c>
      <c r="BM603" s="17">
        <v>0.22838938732613201</v>
      </c>
      <c r="BN603" s="17">
        <v>0.50516494294724101</v>
      </c>
      <c r="BO603" s="17">
        <v>0.51041082671006099</v>
      </c>
      <c r="BP603" s="17"/>
      <c r="BQ603" s="17">
        <v>0.45172577119993002</v>
      </c>
      <c r="BR603" s="17">
        <v>0.43592580456418201</v>
      </c>
      <c r="BS603" s="17">
        <v>0.37032784069911001</v>
      </c>
      <c r="BT603" s="17">
        <v>0.43807850367950901</v>
      </c>
      <c r="BU603" s="17">
        <v>0.53753971114750099</v>
      </c>
      <c r="BV603" s="17">
        <v>0.61353480445267805</v>
      </c>
      <c r="BW603" s="17"/>
      <c r="BX603" s="17">
        <v>0.42074447828623301</v>
      </c>
      <c r="BY603" s="17">
        <v>0.423742144060549</v>
      </c>
      <c r="BZ603" s="17">
        <v>0.39977962060369798</v>
      </c>
      <c r="CA603" s="17">
        <v>0.44348143684867503</v>
      </c>
      <c r="CB603" s="17">
        <v>0.60389232432606399</v>
      </c>
      <c r="CC603" s="17">
        <v>0.67530832451385403</v>
      </c>
    </row>
    <row r="604" spans="2:81" x14ac:dyDescent="0.35">
      <c r="B604" t="s">
        <v>165</v>
      </c>
      <c r="C604" s="17">
        <v>2.62293293069473E-2</v>
      </c>
      <c r="D604" s="17">
        <v>2.34437967526369E-2</v>
      </c>
      <c r="E604" s="17">
        <v>2.9078394819211199E-2</v>
      </c>
      <c r="F604" s="17"/>
      <c r="G604" s="17">
        <v>4.2398181663272999E-2</v>
      </c>
      <c r="H604" s="17">
        <v>3.4232410702322899E-2</v>
      </c>
      <c r="I604" s="17">
        <v>2.3379650412228101E-2</v>
      </c>
      <c r="J604" s="17">
        <v>2.1457781159937499E-2</v>
      </c>
      <c r="K604" s="17">
        <v>2.0185918543436501E-2</v>
      </c>
      <c r="L604" s="17">
        <v>1.92367944872507E-2</v>
      </c>
      <c r="M604" s="17"/>
      <c r="N604" s="17">
        <v>2.0299606847888702E-2</v>
      </c>
      <c r="O604" s="17">
        <v>2.71382300953944E-2</v>
      </c>
      <c r="P604" s="17">
        <v>2.9364596094206701E-2</v>
      </c>
      <c r="Q604" s="17">
        <v>2.84325887547505E-2</v>
      </c>
      <c r="R604" s="17"/>
      <c r="S604" s="17">
        <v>3.18014587100338E-2</v>
      </c>
      <c r="T604" s="17">
        <v>2.8383665357452001E-2</v>
      </c>
      <c r="U604" s="17">
        <v>2.3808790124095602E-2</v>
      </c>
      <c r="V604" s="17">
        <v>1.7368690897066601E-2</v>
      </c>
      <c r="W604" s="17">
        <v>3.4470593987428098E-2</v>
      </c>
      <c r="X604" s="17">
        <v>3.1614732161388499E-2</v>
      </c>
      <c r="Y604" s="17">
        <v>1.7904521018059599E-2</v>
      </c>
      <c r="Z604" s="17">
        <v>1.71272594304351E-2</v>
      </c>
      <c r="AA604" s="17">
        <v>2.7279414645185001E-2</v>
      </c>
      <c r="AB604" s="17">
        <v>1.9641287537706099E-2</v>
      </c>
      <c r="AC604" s="17">
        <v>3.0481098697562801E-2</v>
      </c>
      <c r="AD604" s="17">
        <v>3.17084647760753E-2</v>
      </c>
      <c r="AE604" s="17"/>
      <c r="AF604" s="17">
        <v>2.5587473710096099E-2</v>
      </c>
      <c r="AG604" s="17">
        <v>2.1756233347679201E-2</v>
      </c>
      <c r="AH604" s="17">
        <v>2.8916826137388201E-2</v>
      </c>
      <c r="AI604" s="17">
        <v>2.30120829343252E-2</v>
      </c>
      <c r="AJ604" s="17"/>
      <c r="AK604" s="17">
        <v>3.7579801449955097E-2</v>
      </c>
      <c r="AL604" s="17">
        <v>2.2768990436267001E-2</v>
      </c>
      <c r="AM604" s="17"/>
      <c r="AN604" s="17">
        <v>2.7554169609129101E-2</v>
      </c>
      <c r="AO604" s="17">
        <v>3.0883829351801301E-2</v>
      </c>
      <c r="AP604" s="17">
        <v>2.9521612493865201E-2</v>
      </c>
      <c r="AQ604" s="17">
        <v>1.78612950750257E-2</v>
      </c>
      <c r="AR604" s="17">
        <v>2.8744539847666499E-2</v>
      </c>
      <c r="AS604" s="17">
        <v>1.1022042459168E-2</v>
      </c>
      <c r="AT604" s="17"/>
      <c r="AU604" s="17">
        <v>2.0842888418906198E-2</v>
      </c>
      <c r="AV604" s="17">
        <v>3.3287377622958601E-2</v>
      </c>
      <c r="AW604" s="17"/>
      <c r="AX604" s="17">
        <v>2.07484740091421E-2</v>
      </c>
      <c r="AY604" s="17">
        <v>2.75445755680934E-2</v>
      </c>
      <c r="AZ604" s="17"/>
      <c r="BA604" s="17">
        <v>2.27276538719915E-2</v>
      </c>
      <c r="BB604" s="17">
        <v>4.1614225881581798E-2</v>
      </c>
      <c r="BC604" s="17"/>
      <c r="BD604" s="17">
        <v>2.41918596622091E-2</v>
      </c>
      <c r="BE604" s="17"/>
      <c r="BF604" s="17">
        <v>2.2290520807678901E-2</v>
      </c>
      <c r="BG604" s="17"/>
      <c r="BH604" s="17">
        <v>2.19674837775229E-2</v>
      </c>
      <c r="BI604" s="17"/>
      <c r="BJ604" s="17">
        <v>2.2532602441088002E-2</v>
      </c>
      <c r="BK604" s="17"/>
      <c r="BL604" s="17">
        <v>2.9326201555198501E-2</v>
      </c>
      <c r="BM604" s="17">
        <v>1.69784696276153E-2</v>
      </c>
      <c r="BN604" s="17">
        <v>2.4519828283588702E-2</v>
      </c>
      <c r="BO604" s="17">
        <v>3.5395398509508201E-2</v>
      </c>
      <c r="BP604" s="17"/>
      <c r="BQ604" s="17">
        <v>2.3925602213485098E-2</v>
      </c>
      <c r="BR604" s="17">
        <v>2.16243128314134E-2</v>
      </c>
      <c r="BS604" s="17">
        <v>1.6441644074475001E-2</v>
      </c>
      <c r="BT604" s="17">
        <v>1.7595619189156399E-2</v>
      </c>
      <c r="BU604" s="17">
        <v>2.16341320851277E-2</v>
      </c>
      <c r="BV604" s="17">
        <v>4.0482055635786197E-2</v>
      </c>
      <c r="BW604" s="17"/>
      <c r="BX604" s="17">
        <v>2.4911502829635099E-2</v>
      </c>
      <c r="BY604" s="17">
        <v>2.94669553056803E-2</v>
      </c>
      <c r="BZ604" s="17">
        <v>1.86427300280394E-2</v>
      </c>
      <c r="CA604" s="17">
        <v>1.32027265350061E-2</v>
      </c>
      <c r="CB604" s="17">
        <v>1.7334863699679799E-2</v>
      </c>
      <c r="CC604" s="17">
        <v>4.4331209141185199E-2</v>
      </c>
    </row>
    <row r="605" spans="2:81" x14ac:dyDescent="0.35">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row>
    <row r="606" spans="2:81" x14ac:dyDescent="0.35">
      <c r="B606" s="6" t="s">
        <v>349</v>
      </c>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row>
    <row r="607" spans="2:81" x14ac:dyDescent="0.35">
      <c r="B607" s="24"/>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row>
    <row r="608" spans="2:81" x14ac:dyDescent="0.35">
      <c r="B608" t="s">
        <v>167</v>
      </c>
      <c r="C608" s="17">
        <v>0.25282056848828299</v>
      </c>
      <c r="D608" s="17">
        <v>0.225852236167463</v>
      </c>
      <c r="E608" s="17">
        <v>0.27984048555376301</v>
      </c>
      <c r="F608" s="17"/>
      <c r="G608" s="17">
        <v>0.25363210440684802</v>
      </c>
      <c r="H608" s="17">
        <v>0.223631942824185</v>
      </c>
      <c r="I608" s="17">
        <v>0.21055052372726901</v>
      </c>
      <c r="J608" s="17">
        <v>0.22068510662840601</v>
      </c>
      <c r="K608" s="17">
        <v>0.24956676720774701</v>
      </c>
      <c r="L608" s="17">
        <v>0.33870183787057301</v>
      </c>
      <c r="M608" s="17"/>
      <c r="N608" s="17">
        <v>0.29229806558521099</v>
      </c>
      <c r="O608" s="17">
        <v>0.21368126513317701</v>
      </c>
      <c r="P608" s="17">
        <v>0.25387403815479398</v>
      </c>
      <c r="Q608" s="17">
        <v>0.249259960754037</v>
      </c>
      <c r="R608" s="17"/>
      <c r="S608" s="17">
        <v>0.32230138002535902</v>
      </c>
      <c r="T608" s="17">
        <v>0.24349223750945101</v>
      </c>
      <c r="U608" s="17">
        <v>0.28999481992149101</v>
      </c>
      <c r="V608" s="17">
        <v>0.27205383505497499</v>
      </c>
      <c r="W608" s="17">
        <v>0.25160461119419097</v>
      </c>
      <c r="X608" s="17">
        <v>0.234520116021178</v>
      </c>
      <c r="Y608" s="17">
        <v>0.21143640758868301</v>
      </c>
      <c r="Z608" s="17">
        <v>0.271895702501878</v>
      </c>
      <c r="AA608" s="17">
        <v>0.25836125539050803</v>
      </c>
      <c r="AB608" s="17">
        <v>0.166607160888464</v>
      </c>
      <c r="AC608" s="17">
        <v>0.22365689197121899</v>
      </c>
      <c r="AD608" s="17">
        <v>0.24177492169829701</v>
      </c>
      <c r="AE608" s="17"/>
      <c r="AF608" s="17">
        <v>0.26398831324411798</v>
      </c>
      <c r="AG608" s="17">
        <v>0.16344319475875099</v>
      </c>
      <c r="AH608" s="17">
        <v>0.23435817100828299</v>
      </c>
      <c r="AI608" s="17">
        <v>0.20111830019298901</v>
      </c>
      <c r="AJ608" s="17"/>
      <c r="AK608" s="17">
        <v>0.26685936195641402</v>
      </c>
      <c r="AL608" s="17">
        <v>0.20890190402030601</v>
      </c>
      <c r="AM608" s="17"/>
      <c r="AN608" s="17">
        <v>0.28445763000233398</v>
      </c>
      <c r="AO608" s="17">
        <v>0.246374846994139</v>
      </c>
      <c r="AP608" s="17">
        <v>0.23286365290838601</v>
      </c>
      <c r="AQ608" s="17">
        <v>0.233678844710416</v>
      </c>
      <c r="AR608" s="17">
        <v>0.25088614516606</v>
      </c>
      <c r="AS608" s="17">
        <v>0.25223847877223199</v>
      </c>
      <c r="AT608" s="17"/>
      <c r="AU608" s="17">
        <v>0.292759982736716</v>
      </c>
      <c r="AV608" s="17">
        <v>0.199270044194193</v>
      </c>
      <c r="AW608" s="17"/>
      <c r="AX608" s="17">
        <v>0.233733714381505</v>
      </c>
      <c r="AY608" s="17">
        <v>0.25740085972695798</v>
      </c>
      <c r="AZ608" s="17"/>
      <c r="BA608" s="17">
        <v>0.25194952499032702</v>
      </c>
      <c r="BB608" s="17">
        <v>0.26106246456844401</v>
      </c>
      <c r="BC608" s="17"/>
      <c r="BD608" s="17">
        <v>0.32923335114629199</v>
      </c>
      <c r="BE608" s="17"/>
      <c r="BF608" s="17">
        <v>0.33057778987602898</v>
      </c>
      <c r="BG608" s="17"/>
      <c r="BH608" s="17">
        <v>0.16534063966236501</v>
      </c>
      <c r="BI608" s="17"/>
      <c r="BJ608" s="17">
        <v>0.23720262550491</v>
      </c>
      <c r="BK608" s="17"/>
      <c r="BL608" s="17">
        <v>3.1155129990822299E-2</v>
      </c>
      <c r="BM608" s="17">
        <v>0.47066107730766299</v>
      </c>
      <c r="BN608" s="17">
        <v>0.32223864456227902</v>
      </c>
      <c r="BO608" s="17">
        <v>9.8111184355745895E-2</v>
      </c>
      <c r="BP608" s="17"/>
      <c r="BQ608" s="17">
        <v>0.22322850678679901</v>
      </c>
      <c r="BR608" s="17">
        <v>0.40331071042846001</v>
      </c>
      <c r="BS608" s="17">
        <v>0.27923714468760202</v>
      </c>
      <c r="BT608" s="17">
        <v>0.29236671498536598</v>
      </c>
      <c r="BU608" s="17">
        <v>0.16862157340495301</v>
      </c>
      <c r="BV608" s="17">
        <v>0.14495638747425801</v>
      </c>
      <c r="BW608" s="17"/>
      <c r="BX608" s="17">
        <v>0.246396572185198</v>
      </c>
      <c r="BY608" s="17">
        <v>0.37514974161571801</v>
      </c>
      <c r="BZ608" s="17">
        <v>0.29334867409037002</v>
      </c>
      <c r="CA608" s="17">
        <v>0.30030730079811202</v>
      </c>
      <c r="CB608" s="17">
        <v>0.109545980910248</v>
      </c>
      <c r="CC608" s="17">
        <v>0.109646475411131</v>
      </c>
    </row>
    <row r="609" spans="2:81" x14ac:dyDescent="0.35">
      <c r="B609" t="s">
        <v>344</v>
      </c>
      <c r="C609" s="17">
        <v>0.36707344437046802</v>
      </c>
      <c r="D609" s="17">
        <v>0.37219771565441601</v>
      </c>
      <c r="E609" s="17">
        <v>0.36340461866637502</v>
      </c>
      <c r="F609" s="17"/>
      <c r="G609" s="17">
        <v>0.316481464432739</v>
      </c>
      <c r="H609" s="17">
        <v>0.362017019653252</v>
      </c>
      <c r="I609" s="17">
        <v>0.40770454826029301</v>
      </c>
      <c r="J609" s="17">
        <v>0.37586455956013398</v>
      </c>
      <c r="K609" s="17">
        <v>0.35732964701488301</v>
      </c>
      <c r="L609" s="17">
        <v>0.37107777613095999</v>
      </c>
      <c r="M609" s="17"/>
      <c r="N609" s="17">
        <v>0.37395088593217601</v>
      </c>
      <c r="O609" s="17">
        <v>0.36867563690097199</v>
      </c>
      <c r="P609" s="17">
        <v>0.37123128091409202</v>
      </c>
      <c r="Q609" s="17">
        <v>0.35416813882773901</v>
      </c>
      <c r="R609" s="17"/>
      <c r="S609" s="17">
        <v>0.35688910137485202</v>
      </c>
      <c r="T609" s="17">
        <v>0.38173684527274199</v>
      </c>
      <c r="U609" s="17">
        <v>0.331443491599062</v>
      </c>
      <c r="V609" s="17">
        <v>0.379948990113878</v>
      </c>
      <c r="W609" s="17">
        <v>0.377514627341277</v>
      </c>
      <c r="X609" s="17">
        <v>0.39125807279944902</v>
      </c>
      <c r="Y609" s="17">
        <v>0.41624416006410297</v>
      </c>
      <c r="Z609" s="17">
        <v>0.41982233421542198</v>
      </c>
      <c r="AA609" s="17">
        <v>0.365724516068546</v>
      </c>
      <c r="AB609" s="17">
        <v>0.29041397474907199</v>
      </c>
      <c r="AC609" s="17">
        <v>0.341207325528332</v>
      </c>
      <c r="AD609" s="17">
        <v>0.38709745914273402</v>
      </c>
      <c r="AE609" s="17"/>
      <c r="AF609" s="17">
        <v>0.37215031175669699</v>
      </c>
      <c r="AG609" s="17">
        <v>0.32026071092364899</v>
      </c>
      <c r="AH609" s="17">
        <v>0.31575057075826202</v>
      </c>
      <c r="AI609" s="17">
        <v>0.38732845940448701</v>
      </c>
      <c r="AJ609" s="17"/>
      <c r="AK609" s="17">
        <v>0.38919387098006902</v>
      </c>
      <c r="AL609" s="17">
        <v>0.33645131217478103</v>
      </c>
      <c r="AM609" s="17"/>
      <c r="AN609" s="17">
        <v>0.347958964087275</v>
      </c>
      <c r="AO609" s="17">
        <v>0.369004326269807</v>
      </c>
      <c r="AP609" s="17">
        <v>0.34536522055005697</v>
      </c>
      <c r="AQ609" s="17">
        <v>0.36925165841052898</v>
      </c>
      <c r="AR609" s="17">
        <v>0.41739690226092901</v>
      </c>
      <c r="AS609" s="17">
        <v>0.38741262641882501</v>
      </c>
      <c r="AT609" s="17"/>
      <c r="AU609" s="17">
        <v>0.37960262068940498</v>
      </c>
      <c r="AV609" s="17">
        <v>0.35056095696420198</v>
      </c>
      <c r="AW609" s="17"/>
      <c r="AX609" s="17">
        <v>0.30365922262097</v>
      </c>
      <c r="AY609" s="17">
        <v>0.38229101781980002</v>
      </c>
      <c r="AZ609" s="17"/>
      <c r="BA609" s="17">
        <v>0.36554254237519301</v>
      </c>
      <c r="BB609" s="17">
        <v>0.37346822892523801</v>
      </c>
      <c r="BC609" s="17"/>
      <c r="BD609" s="17">
        <v>0.38895386570229101</v>
      </c>
      <c r="BE609" s="17"/>
      <c r="BF609" s="17">
        <v>0.38936034981184597</v>
      </c>
      <c r="BG609" s="17"/>
      <c r="BH609" s="17">
        <v>0.30903953230519199</v>
      </c>
      <c r="BI609" s="17"/>
      <c r="BJ609" s="17">
        <v>0.32148676138409898</v>
      </c>
      <c r="BK609" s="17"/>
      <c r="BL609" s="17">
        <v>0.17011538785970501</v>
      </c>
      <c r="BM609" s="17">
        <v>0.422708070274601</v>
      </c>
      <c r="BN609" s="17">
        <v>0.43743962222093702</v>
      </c>
      <c r="BO609" s="17">
        <v>0.35869889697174001</v>
      </c>
      <c r="BP609" s="17"/>
      <c r="BQ609" s="17">
        <v>0.37723189819191399</v>
      </c>
      <c r="BR609" s="17">
        <v>0.39735376452326898</v>
      </c>
      <c r="BS609" s="17">
        <v>0.38138292952422997</v>
      </c>
      <c r="BT609" s="17">
        <v>0.36816472090054497</v>
      </c>
      <c r="BU609" s="17">
        <v>0.28102424998651199</v>
      </c>
      <c r="BV609" s="17">
        <v>0.34378534641670799</v>
      </c>
      <c r="BW609" s="17"/>
      <c r="BX609" s="17">
        <v>0.36598663521416303</v>
      </c>
      <c r="BY609" s="17">
        <v>0.41210941113236599</v>
      </c>
      <c r="BZ609" s="17">
        <v>0.37878124254138001</v>
      </c>
      <c r="CA609" s="17">
        <v>0.35858649543847199</v>
      </c>
      <c r="CB609" s="17">
        <v>0.266286990623264</v>
      </c>
      <c r="CC609" s="17">
        <v>0.326598839926732</v>
      </c>
    </row>
    <row r="610" spans="2:81" x14ac:dyDescent="0.35">
      <c r="B610" t="s">
        <v>345</v>
      </c>
      <c r="C610" s="17">
        <v>0.19572753136872201</v>
      </c>
      <c r="D610" s="17">
        <v>0.21094779324836099</v>
      </c>
      <c r="E610" s="17">
        <v>0.18037115103802101</v>
      </c>
      <c r="F610" s="17"/>
      <c r="G610" s="17">
        <v>0.231014486671346</v>
      </c>
      <c r="H610" s="17">
        <v>0.21891634985212299</v>
      </c>
      <c r="I610" s="17">
        <v>0.203874808015582</v>
      </c>
      <c r="J610" s="17">
        <v>0.20361142125348</v>
      </c>
      <c r="K610" s="17">
        <v>0.15956182589342499</v>
      </c>
      <c r="L610" s="17">
        <v>0.164679699579351</v>
      </c>
      <c r="M610" s="17"/>
      <c r="N610" s="17">
        <v>0.185959453083752</v>
      </c>
      <c r="O610" s="17">
        <v>0.21792467463128301</v>
      </c>
      <c r="P610" s="17">
        <v>0.19022451757562001</v>
      </c>
      <c r="Q610" s="17">
        <v>0.188962222416902</v>
      </c>
      <c r="R610" s="17"/>
      <c r="S610" s="17">
        <v>0.16055285191147101</v>
      </c>
      <c r="T610" s="17">
        <v>0.196326466942914</v>
      </c>
      <c r="U610" s="17">
        <v>0.19823677488236199</v>
      </c>
      <c r="V610" s="17">
        <v>0.173208418917839</v>
      </c>
      <c r="W610" s="17">
        <v>0.218311552035378</v>
      </c>
      <c r="X610" s="17">
        <v>0.19746429778249899</v>
      </c>
      <c r="Y610" s="17">
        <v>0.22042789408361901</v>
      </c>
      <c r="Z610" s="17">
        <v>0.182539086797428</v>
      </c>
      <c r="AA610" s="17">
        <v>0.186490045833937</v>
      </c>
      <c r="AB610" s="17">
        <v>0.26633473570918198</v>
      </c>
      <c r="AC610" s="17">
        <v>0.191742691122122</v>
      </c>
      <c r="AD610" s="17">
        <v>0.140638202360689</v>
      </c>
      <c r="AE610" s="17"/>
      <c r="AF610" s="17">
        <v>0.188408757457175</v>
      </c>
      <c r="AG610" s="17">
        <v>0.271428114693744</v>
      </c>
      <c r="AH610" s="17">
        <v>0.20121871188908999</v>
      </c>
      <c r="AI610" s="17">
        <v>0.17491758328760801</v>
      </c>
      <c r="AJ610" s="17"/>
      <c r="AK610" s="17">
        <v>0.193763793712179</v>
      </c>
      <c r="AL610" s="17">
        <v>0.23715303776115099</v>
      </c>
      <c r="AM610" s="17"/>
      <c r="AN610" s="17">
        <v>0.18468917622372999</v>
      </c>
      <c r="AO610" s="17">
        <v>0.204394706429843</v>
      </c>
      <c r="AP610" s="17">
        <v>0.23809078748648499</v>
      </c>
      <c r="AQ610" s="17">
        <v>0.193065911118601</v>
      </c>
      <c r="AR610" s="17">
        <v>0.168175000522302</v>
      </c>
      <c r="AS610" s="17">
        <v>0.169246551268113</v>
      </c>
      <c r="AT610" s="17"/>
      <c r="AU610" s="17">
        <v>0.168615051104826</v>
      </c>
      <c r="AV610" s="17">
        <v>0.23208993762409399</v>
      </c>
      <c r="AW610" s="17"/>
      <c r="AX610" s="17">
        <v>0.21425861542361599</v>
      </c>
      <c r="AY610" s="17">
        <v>0.19128060881852399</v>
      </c>
      <c r="AZ610" s="17"/>
      <c r="BA610" s="17">
        <v>0.19582156823858299</v>
      </c>
      <c r="BB610" s="17">
        <v>0.19595989599437899</v>
      </c>
      <c r="BC610" s="17"/>
      <c r="BD610" s="17">
        <v>0.16203452135014099</v>
      </c>
      <c r="BE610" s="17"/>
      <c r="BF610" s="17">
        <v>0.15930877671466501</v>
      </c>
      <c r="BG610" s="17"/>
      <c r="BH610" s="17">
        <v>0.25412115647593497</v>
      </c>
      <c r="BI610" s="17"/>
      <c r="BJ610" s="17">
        <v>0.214449165042567</v>
      </c>
      <c r="BK610" s="17"/>
      <c r="BL610" s="17">
        <v>0.27341676432963002</v>
      </c>
      <c r="BM610" s="17">
        <v>7.8349180018297507E-2</v>
      </c>
      <c r="BN610" s="17">
        <v>0.15777099789729301</v>
      </c>
      <c r="BO610" s="17">
        <v>0.30548342750222501</v>
      </c>
      <c r="BP610" s="17"/>
      <c r="BQ610" s="17">
        <v>0.216208772659819</v>
      </c>
      <c r="BR610" s="17">
        <v>0.12170277804068599</v>
      </c>
      <c r="BS610" s="17">
        <v>0.15900242721615801</v>
      </c>
      <c r="BT610" s="17">
        <v>0.20771908094783101</v>
      </c>
      <c r="BU610" s="17">
        <v>0.20697949025416701</v>
      </c>
      <c r="BV610" s="17">
        <v>0.25906092279756199</v>
      </c>
      <c r="BW610" s="17"/>
      <c r="BX610" s="17">
        <v>0.22542886381747401</v>
      </c>
      <c r="BY610" s="17">
        <v>0.126193472472726</v>
      </c>
      <c r="BZ610" s="17">
        <v>0.16958514322941101</v>
      </c>
      <c r="CA610" s="17">
        <v>0.203044039524133</v>
      </c>
      <c r="CB610" s="17">
        <v>0.239222672790561</v>
      </c>
      <c r="CC610" s="17">
        <v>0.224989542648178</v>
      </c>
    </row>
    <row r="611" spans="2:81" x14ac:dyDescent="0.35">
      <c r="B611" t="s">
        <v>346</v>
      </c>
      <c r="C611" s="17">
        <v>0.16469864645789101</v>
      </c>
      <c r="D611" s="17">
        <v>0.17170952514243501</v>
      </c>
      <c r="E611" s="17">
        <v>0.15622862165198201</v>
      </c>
      <c r="F611" s="17"/>
      <c r="G611" s="17">
        <v>0.16047254155492399</v>
      </c>
      <c r="H611" s="17">
        <v>0.16732002389355499</v>
      </c>
      <c r="I611" s="17">
        <v>0.158784074145324</v>
      </c>
      <c r="J611" s="17">
        <v>0.18531246921064201</v>
      </c>
      <c r="K611" s="17">
        <v>0.21965203508122899</v>
      </c>
      <c r="L611" s="17">
        <v>0.116593537410075</v>
      </c>
      <c r="M611" s="17"/>
      <c r="N611" s="17">
        <v>0.131344126898884</v>
      </c>
      <c r="O611" s="17">
        <v>0.180048522813815</v>
      </c>
      <c r="P611" s="17">
        <v>0.17328847403056899</v>
      </c>
      <c r="Q611" s="17">
        <v>0.176808021230628</v>
      </c>
      <c r="R611" s="17"/>
      <c r="S611" s="17">
        <v>0.131440689976831</v>
      </c>
      <c r="T611" s="17">
        <v>0.16906410945327399</v>
      </c>
      <c r="U611" s="17">
        <v>0.16669755211388099</v>
      </c>
      <c r="V611" s="17">
        <v>0.15408179585561499</v>
      </c>
      <c r="W611" s="17">
        <v>0.141780069596494</v>
      </c>
      <c r="X611" s="17">
        <v>0.133825624396783</v>
      </c>
      <c r="Y611" s="17">
        <v>0.13628341871355301</v>
      </c>
      <c r="Z611" s="17">
        <v>0.120028503810228</v>
      </c>
      <c r="AA611" s="17">
        <v>0.165197821134136</v>
      </c>
      <c r="AB611" s="17">
        <v>0.26268408265787901</v>
      </c>
      <c r="AC611" s="17">
        <v>0.223666568734157</v>
      </c>
      <c r="AD611" s="17">
        <v>0.21487618605851699</v>
      </c>
      <c r="AE611" s="17"/>
      <c r="AF611" s="17">
        <v>0.15538999751589</v>
      </c>
      <c r="AG611" s="17">
        <v>0.23619450201535899</v>
      </c>
      <c r="AH611" s="17">
        <v>0.22693771745027799</v>
      </c>
      <c r="AI611" s="17">
        <v>0.220839815266822</v>
      </c>
      <c r="AJ611" s="17"/>
      <c r="AK611" s="17">
        <v>0.12202213242252501</v>
      </c>
      <c r="AL611" s="17">
        <v>0.199962694035692</v>
      </c>
      <c r="AM611" s="17"/>
      <c r="AN611" s="17">
        <v>0.16126436632590399</v>
      </c>
      <c r="AO611" s="17">
        <v>0.16226557903738401</v>
      </c>
      <c r="AP611" s="17">
        <v>0.15788428033949201</v>
      </c>
      <c r="AQ611" s="17">
        <v>0.17815369295438599</v>
      </c>
      <c r="AR611" s="17">
        <v>0.15689016634125</v>
      </c>
      <c r="AS611" s="17">
        <v>0.18164410111616799</v>
      </c>
      <c r="AT611" s="17"/>
      <c r="AU611" s="17">
        <v>0.14401749820804199</v>
      </c>
      <c r="AV611" s="17">
        <v>0.192385276468058</v>
      </c>
      <c r="AW611" s="17"/>
      <c r="AX611" s="17">
        <v>0.22191019936204801</v>
      </c>
      <c r="AY611" s="17">
        <v>0.15096953357988999</v>
      </c>
      <c r="AZ611" s="17"/>
      <c r="BA611" s="17">
        <v>0.16975989342054601</v>
      </c>
      <c r="BB611" s="17">
        <v>0.13678092098757899</v>
      </c>
      <c r="BC611" s="17"/>
      <c r="BD611" s="17">
        <v>0.103830414058321</v>
      </c>
      <c r="BE611" s="17"/>
      <c r="BF611" s="17">
        <v>0.107276112702249</v>
      </c>
      <c r="BG611" s="17"/>
      <c r="BH611" s="17">
        <v>0.26131801779042702</v>
      </c>
      <c r="BI611" s="17"/>
      <c r="BJ611" s="17">
        <v>0.219672430189156</v>
      </c>
      <c r="BK611" s="17"/>
      <c r="BL611" s="17">
        <v>0.49859681215387502</v>
      </c>
      <c r="BM611" s="17">
        <v>1.70763656089136E-2</v>
      </c>
      <c r="BN611" s="17">
        <v>7.0635954996210906E-2</v>
      </c>
      <c r="BO611" s="17">
        <v>0.20567463154863699</v>
      </c>
      <c r="BP611" s="17"/>
      <c r="BQ611" s="17">
        <v>0.163395195437602</v>
      </c>
      <c r="BR611" s="17">
        <v>7.0045121078430098E-2</v>
      </c>
      <c r="BS611" s="17">
        <v>0.16512773429715999</v>
      </c>
      <c r="BT611" s="17">
        <v>0.128866990929415</v>
      </c>
      <c r="BU611" s="17">
        <v>0.317303504137318</v>
      </c>
      <c r="BV611" s="17">
        <v>0.212927079799138</v>
      </c>
      <c r="BW611" s="17"/>
      <c r="BX611" s="17">
        <v>0.142038943776298</v>
      </c>
      <c r="BY611" s="17">
        <v>7.5654890465387897E-2</v>
      </c>
      <c r="BZ611" s="17">
        <v>0.146325821353083</v>
      </c>
      <c r="CA611" s="17">
        <v>0.12619012737261101</v>
      </c>
      <c r="CB611" s="17">
        <v>0.36332343931558098</v>
      </c>
      <c r="CC611" s="17">
        <v>0.290401145313121</v>
      </c>
    </row>
    <row r="612" spans="2:81" x14ac:dyDescent="0.35">
      <c r="B612" t="s">
        <v>347</v>
      </c>
      <c r="C612" s="17">
        <v>1.9679809314636101E-2</v>
      </c>
      <c r="D612" s="17">
        <v>1.92927297873242E-2</v>
      </c>
      <c r="E612" s="17">
        <v>2.0155123089858999E-2</v>
      </c>
      <c r="F612" s="17"/>
      <c r="G612" s="17">
        <v>3.8399402934142901E-2</v>
      </c>
      <c r="H612" s="17">
        <v>2.81146637768852E-2</v>
      </c>
      <c r="I612" s="17">
        <v>1.9086045851532701E-2</v>
      </c>
      <c r="J612" s="17">
        <v>1.4526443347338399E-2</v>
      </c>
      <c r="K612" s="17">
        <v>1.3889724802716099E-2</v>
      </c>
      <c r="L612" s="17">
        <v>8.9471490090408407E-3</v>
      </c>
      <c r="M612" s="17"/>
      <c r="N612" s="17">
        <v>1.6447468499976699E-2</v>
      </c>
      <c r="O612" s="17">
        <v>1.9669900520753E-2</v>
      </c>
      <c r="P612" s="17">
        <v>1.1381689324924799E-2</v>
      </c>
      <c r="Q612" s="17">
        <v>3.0801656770693301E-2</v>
      </c>
      <c r="R612" s="17"/>
      <c r="S612" s="17">
        <v>2.8815976711486498E-2</v>
      </c>
      <c r="T612" s="17">
        <v>9.3803408216185397E-3</v>
      </c>
      <c r="U612" s="17">
        <v>1.36273614832048E-2</v>
      </c>
      <c r="V612" s="17">
        <v>2.0706960057693801E-2</v>
      </c>
      <c r="W612" s="17">
        <v>1.07891398326597E-2</v>
      </c>
      <c r="X612" s="17">
        <v>4.2931889000090998E-2</v>
      </c>
      <c r="Y612" s="17">
        <v>1.5608119550041599E-2</v>
      </c>
      <c r="Z612" s="17">
        <v>5.7143726750436804E-3</v>
      </c>
      <c r="AA612" s="17">
        <v>2.4226361572873702E-2</v>
      </c>
      <c r="AB612" s="17">
        <v>1.3960045995402501E-2</v>
      </c>
      <c r="AC612" s="17">
        <v>1.9726522644168899E-2</v>
      </c>
      <c r="AD612" s="17">
        <v>1.56132307397634E-2</v>
      </c>
      <c r="AE612" s="17"/>
      <c r="AF612" s="17">
        <v>2.0062620026120598E-2</v>
      </c>
      <c r="AG612" s="17">
        <v>8.6734776084969895E-3</v>
      </c>
      <c r="AH612" s="17">
        <v>2.1734828894086899E-2</v>
      </c>
      <c r="AI612" s="17">
        <v>1.57958418480941E-2</v>
      </c>
      <c r="AJ612" s="17"/>
      <c r="AK612" s="17">
        <v>2.81608409288133E-2</v>
      </c>
      <c r="AL612" s="17">
        <v>1.7531052008070602E-2</v>
      </c>
      <c r="AM612" s="17"/>
      <c r="AN612" s="17">
        <v>2.16298633607582E-2</v>
      </c>
      <c r="AO612" s="17">
        <v>1.7960541268827498E-2</v>
      </c>
      <c r="AP612" s="17">
        <v>2.5796058715579599E-2</v>
      </c>
      <c r="AQ612" s="17">
        <v>2.5849892806067701E-2</v>
      </c>
      <c r="AR612" s="17">
        <v>6.6517857094589303E-3</v>
      </c>
      <c r="AS612" s="17">
        <v>9.4582424246622901E-3</v>
      </c>
      <c r="AT612" s="17"/>
      <c r="AU612" s="17">
        <v>1.50048472610112E-2</v>
      </c>
      <c r="AV612" s="17">
        <v>2.5693784749452601E-2</v>
      </c>
      <c r="AW612" s="17"/>
      <c r="AX612" s="17">
        <v>2.64382482118606E-2</v>
      </c>
      <c r="AY612" s="17">
        <v>1.80579800548273E-2</v>
      </c>
      <c r="AZ612" s="17"/>
      <c r="BA612" s="17">
        <v>1.6926470975351101E-2</v>
      </c>
      <c r="BB612" s="17">
        <v>3.2728489524359299E-2</v>
      </c>
      <c r="BC612" s="17"/>
      <c r="BD612" s="17">
        <v>1.59478477429543E-2</v>
      </c>
      <c r="BE612" s="17"/>
      <c r="BF612" s="17">
        <v>1.3476970895209999E-2</v>
      </c>
      <c r="BG612" s="17"/>
      <c r="BH612" s="17">
        <v>1.01806537660806E-2</v>
      </c>
      <c r="BI612" s="17"/>
      <c r="BJ612" s="17">
        <v>7.1890178792684001E-3</v>
      </c>
      <c r="BK612" s="17"/>
      <c r="BL612" s="17">
        <v>2.6715905665968199E-2</v>
      </c>
      <c r="BM612" s="17">
        <v>1.1205306790524901E-2</v>
      </c>
      <c r="BN612" s="17">
        <v>1.19147803232794E-2</v>
      </c>
      <c r="BO612" s="17">
        <v>3.2031859621651698E-2</v>
      </c>
      <c r="BP612" s="17"/>
      <c r="BQ612" s="17">
        <v>1.99356269238662E-2</v>
      </c>
      <c r="BR612" s="17">
        <v>7.5876259291538604E-3</v>
      </c>
      <c r="BS612" s="17">
        <v>1.5249764274849999E-2</v>
      </c>
      <c r="BT612" s="17">
        <v>2.8824922368434298E-3</v>
      </c>
      <c r="BU612" s="17">
        <v>2.6071182217049901E-2</v>
      </c>
      <c r="BV612" s="17">
        <v>3.9270263512333502E-2</v>
      </c>
      <c r="BW612" s="17"/>
      <c r="BX612" s="17">
        <v>2.0148985006867098E-2</v>
      </c>
      <c r="BY612" s="17">
        <v>1.0892484313802899E-2</v>
      </c>
      <c r="BZ612" s="17">
        <v>1.1959118785755099E-2</v>
      </c>
      <c r="CA612" s="17">
        <v>1.18720368666725E-2</v>
      </c>
      <c r="CB612" s="17">
        <v>2.16209163603448E-2</v>
      </c>
      <c r="CC612" s="17">
        <v>4.8363996700836999E-2</v>
      </c>
    </row>
    <row r="613" spans="2:81" x14ac:dyDescent="0.35">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row>
    <row r="614" spans="2:81" x14ac:dyDescent="0.35">
      <c r="B614" s="6" t="s">
        <v>350</v>
      </c>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row>
    <row r="615" spans="2:81" x14ac:dyDescent="0.35">
      <c r="B615" s="24"/>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row>
    <row r="616" spans="2:81" x14ac:dyDescent="0.35">
      <c r="B616" t="s">
        <v>167</v>
      </c>
      <c r="C616" s="17">
        <v>0.35489663351745498</v>
      </c>
      <c r="D616" s="17">
        <v>0.44070021986875302</v>
      </c>
      <c r="E616" s="17">
        <v>0.271900091710497</v>
      </c>
      <c r="F616" s="17"/>
      <c r="G616" s="17">
        <v>0.33928787629878698</v>
      </c>
      <c r="H616" s="17">
        <v>0.388950142934673</v>
      </c>
      <c r="I616" s="17">
        <v>0.36319899231932601</v>
      </c>
      <c r="J616" s="17">
        <v>0.37788548636460401</v>
      </c>
      <c r="K616" s="17">
        <v>0.35950574032645999</v>
      </c>
      <c r="L616" s="17">
        <v>0.30904001602916897</v>
      </c>
      <c r="M616" s="17"/>
      <c r="N616" s="17">
        <v>0.42592957534422698</v>
      </c>
      <c r="O616" s="17">
        <v>0.33219522257864498</v>
      </c>
      <c r="P616" s="17">
        <v>0.350414329738441</v>
      </c>
      <c r="Q616" s="17">
        <v>0.30843267499405802</v>
      </c>
      <c r="R616" s="17"/>
      <c r="S616" s="17">
        <v>0.42646976462492298</v>
      </c>
      <c r="T616" s="17">
        <v>0.33666709406031797</v>
      </c>
      <c r="U616" s="17">
        <v>0.36192624293661102</v>
      </c>
      <c r="V616" s="17">
        <v>0.30456638332942898</v>
      </c>
      <c r="W616" s="17">
        <v>0.32521391328254801</v>
      </c>
      <c r="X616" s="17">
        <v>0.369412118803573</v>
      </c>
      <c r="Y616" s="17">
        <v>0.31468724608341803</v>
      </c>
      <c r="Z616" s="17">
        <v>0.40998064849097898</v>
      </c>
      <c r="AA616" s="17">
        <v>0.40080661535540801</v>
      </c>
      <c r="AB616" s="17">
        <v>0.31562397539381098</v>
      </c>
      <c r="AC616" s="17">
        <v>0.32500109771721802</v>
      </c>
      <c r="AD616" s="17">
        <v>0.29094644766156302</v>
      </c>
      <c r="AE616" s="17"/>
      <c r="AF616" s="17">
        <v>0.36578736146225999</v>
      </c>
      <c r="AG616" s="17">
        <v>0.328590468548496</v>
      </c>
      <c r="AH616" s="17">
        <v>0.31445233161170499</v>
      </c>
      <c r="AI616" s="17">
        <v>0.26783301747529897</v>
      </c>
      <c r="AJ616" s="17"/>
      <c r="AK616" s="17">
        <v>0.32982224732432602</v>
      </c>
      <c r="AL616" s="17">
        <v>0.36206673216744301</v>
      </c>
      <c r="AM616" s="17"/>
      <c r="AN616" s="17">
        <v>0.43772504439405002</v>
      </c>
      <c r="AO616" s="17">
        <v>0.35212720546873999</v>
      </c>
      <c r="AP616" s="17">
        <v>0.33480271338871698</v>
      </c>
      <c r="AQ616" s="17">
        <v>0.30540420312175698</v>
      </c>
      <c r="AR616" s="17">
        <v>0.30037917209535397</v>
      </c>
      <c r="AS616" s="17">
        <v>0.29976143163743002</v>
      </c>
      <c r="AT616" s="17"/>
      <c r="AU616" s="17">
        <v>0.383016392566777</v>
      </c>
      <c r="AV616" s="17">
        <v>0.31740822441066102</v>
      </c>
      <c r="AW616" s="17"/>
      <c r="AX616" s="17">
        <v>0.288594192622106</v>
      </c>
      <c r="AY616" s="17">
        <v>0.37080729576890897</v>
      </c>
      <c r="AZ616" s="17"/>
      <c r="BA616" s="17">
        <v>0.34845817884938002</v>
      </c>
      <c r="BB616" s="17">
        <v>0.388780413386559</v>
      </c>
      <c r="BC616" s="17"/>
      <c r="BD616" s="17">
        <v>0.40800143622958202</v>
      </c>
      <c r="BE616" s="17"/>
      <c r="BF616" s="17">
        <v>0.41675235858515303</v>
      </c>
      <c r="BG616" s="17"/>
      <c r="BH616" s="17">
        <v>0.34595555808922002</v>
      </c>
      <c r="BI616" s="17"/>
      <c r="BJ616" s="17">
        <v>0.32482600162547498</v>
      </c>
      <c r="BK616" s="17"/>
      <c r="BL616" s="17">
        <v>0.117648423149616</v>
      </c>
      <c r="BM616" s="17">
        <v>0.59034936461668097</v>
      </c>
      <c r="BN616" s="17">
        <v>0.30038237224990799</v>
      </c>
      <c r="BO616" s="17">
        <v>0.32313837091861902</v>
      </c>
      <c r="BP616" s="17"/>
      <c r="BQ616" s="17">
        <v>0.40204466947165302</v>
      </c>
      <c r="BR616" s="17">
        <v>0.415517734910129</v>
      </c>
      <c r="BS616" s="17">
        <v>0.363558594796481</v>
      </c>
      <c r="BT616" s="17">
        <v>0.372638219207439</v>
      </c>
      <c r="BU616" s="17">
        <v>0.24232131240004701</v>
      </c>
      <c r="BV616" s="17">
        <v>0.24524867679383</v>
      </c>
      <c r="BW616" s="17"/>
      <c r="BX616" s="17">
        <v>0.441084588356916</v>
      </c>
      <c r="BY616" s="17">
        <v>0.41530763372898599</v>
      </c>
      <c r="BZ616" s="17">
        <v>0.37377754557700399</v>
      </c>
      <c r="CA616" s="17">
        <v>0.385216497824235</v>
      </c>
      <c r="CB616" s="17">
        <v>0.23316102159382199</v>
      </c>
      <c r="CC616" s="17">
        <v>0.17591402111864601</v>
      </c>
    </row>
    <row r="617" spans="2:81" x14ac:dyDescent="0.35">
      <c r="B617" t="s">
        <v>344</v>
      </c>
      <c r="C617" s="17">
        <v>0.34139421639940998</v>
      </c>
      <c r="D617" s="17">
        <v>0.33621743276090099</v>
      </c>
      <c r="E617" s="17">
        <v>0.347102336261285</v>
      </c>
      <c r="F617" s="17"/>
      <c r="G617" s="17">
        <v>0.37311041393177202</v>
      </c>
      <c r="H617" s="17">
        <v>0.33678509576580901</v>
      </c>
      <c r="I617" s="17">
        <v>0.359255456724342</v>
      </c>
      <c r="J617" s="17">
        <v>0.33040808539090699</v>
      </c>
      <c r="K617" s="17">
        <v>0.31130663530805602</v>
      </c>
      <c r="L617" s="17">
        <v>0.33865999509595102</v>
      </c>
      <c r="M617" s="17"/>
      <c r="N617" s="17">
        <v>0.35850895926805199</v>
      </c>
      <c r="O617" s="17">
        <v>0.34798062132812402</v>
      </c>
      <c r="P617" s="17">
        <v>0.34212910668484497</v>
      </c>
      <c r="Q617" s="17">
        <v>0.31381890324413297</v>
      </c>
      <c r="R617" s="17"/>
      <c r="S617" s="17">
        <v>0.36456948147531498</v>
      </c>
      <c r="T617" s="17">
        <v>0.308863071818196</v>
      </c>
      <c r="U617" s="17">
        <v>0.30103970843424999</v>
      </c>
      <c r="V617" s="17">
        <v>0.37552838556863399</v>
      </c>
      <c r="W617" s="17">
        <v>0.405255741583045</v>
      </c>
      <c r="X617" s="17">
        <v>0.32410879384556301</v>
      </c>
      <c r="Y617" s="17">
        <v>0.36539430902946601</v>
      </c>
      <c r="Z617" s="17">
        <v>0.33684210081015697</v>
      </c>
      <c r="AA617" s="17">
        <v>0.317888993633485</v>
      </c>
      <c r="AB617" s="17">
        <v>0.33307190335001802</v>
      </c>
      <c r="AC617" s="17">
        <v>0.32961623238257398</v>
      </c>
      <c r="AD617" s="17">
        <v>0.35512757148170399</v>
      </c>
      <c r="AE617" s="17"/>
      <c r="AF617" s="17">
        <v>0.33813076229365502</v>
      </c>
      <c r="AG617" s="17">
        <v>0.34848615955208201</v>
      </c>
      <c r="AH617" s="17">
        <v>0.31863545758003298</v>
      </c>
      <c r="AI617" s="17">
        <v>0.36496794490683898</v>
      </c>
      <c r="AJ617" s="17"/>
      <c r="AK617" s="17">
        <v>0.372410843449062</v>
      </c>
      <c r="AL617" s="17">
        <v>0.35848341912168802</v>
      </c>
      <c r="AM617" s="17"/>
      <c r="AN617" s="17">
        <v>0.33297340333141801</v>
      </c>
      <c r="AO617" s="17">
        <v>0.35702270008919401</v>
      </c>
      <c r="AP617" s="17">
        <v>0.31126261024771401</v>
      </c>
      <c r="AQ617" s="17">
        <v>0.322075028396337</v>
      </c>
      <c r="AR617" s="17">
        <v>0.395431671394675</v>
      </c>
      <c r="AS617" s="17">
        <v>0.32424152834035003</v>
      </c>
      <c r="AT617" s="17"/>
      <c r="AU617" s="17">
        <v>0.33528248827568102</v>
      </c>
      <c r="AV617" s="17">
        <v>0.35049704572748902</v>
      </c>
      <c r="AW617" s="17"/>
      <c r="AX617" s="17">
        <v>0.30673588088307402</v>
      </c>
      <c r="AY617" s="17">
        <v>0.34971121141726003</v>
      </c>
      <c r="AZ617" s="17"/>
      <c r="BA617" s="17">
        <v>0.33569790800190002</v>
      </c>
      <c r="BB617" s="17">
        <v>0.37089019047543997</v>
      </c>
      <c r="BC617" s="17"/>
      <c r="BD617" s="17">
        <v>0.31955299501946399</v>
      </c>
      <c r="BE617" s="17"/>
      <c r="BF617" s="17">
        <v>0.32074447741623202</v>
      </c>
      <c r="BG617" s="17"/>
      <c r="BH617" s="17">
        <v>0.362066471615063</v>
      </c>
      <c r="BI617" s="17"/>
      <c r="BJ617" s="17">
        <v>0.35549389894280398</v>
      </c>
      <c r="BK617" s="17"/>
      <c r="BL617" s="17">
        <v>0.29136924310788898</v>
      </c>
      <c r="BM617" s="17">
        <v>0.31948712017944297</v>
      </c>
      <c r="BN617" s="17">
        <v>0.34558724350445802</v>
      </c>
      <c r="BO617" s="17">
        <v>0.38985123804694699</v>
      </c>
      <c r="BP617" s="17"/>
      <c r="BQ617" s="17">
        <v>0.35388958642638901</v>
      </c>
      <c r="BR617" s="17">
        <v>0.31964802160782002</v>
      </c>
      <c r="BS617" s="17">
        <v>0.34858235410698002</v>
      </c>
      <c r="BT617" s="17">
        <v>0.31725984432346799</v>
      </c>
      <c r="BU617" s="17">
        <v>0.33890105067889098</v>
      </c>
      <c r="BV617" s="17">
        <v>0.33404661968948002</v>
      </c>
      <c r="BW617" s="17"/>
      <c r="BX617" s="17">
        <v>0.331338946821503</v>
      </c>
      <c r="BY617" s="17">
        <v>0.33605010989984502</v>
      </c>
      <c r="BZ617" s="17">
        <v>0.33939403418060299</v>
      </c>
      <c r="CA617" s="17">
        <v>0.32894895796394302</v>
      </c>
      <c r="CB617" s="17">
        <v>0.35276388708932999</v>
      </c>
      <c r="CC617" s="17">
        <v>0.31158181326807799</v>
      </c>
    </row>
    <row r="618" spans="2:81" x14ac:dyDescent="0.35">
      <c r="B618" t="s">
        <v>345</v>
      </c>
      <c r="C618" s="17">
        <v>0.156704341115637</v>
      </c>
      <c r="D618" s="17">
        <v>0.121367624359677</v>
      </c>
      <c r="E618" s="17">
        <v>0.19149090770969199</v>
      </c>
      <c r="F618" s="17"/>
      <c r="G618" s="17">
        <v>0.17139353085291001</v>
      </c>
      <c r="H618" s="17">
        <v>0.156367266094013</v>
      </c>
      <c r="I618" s="17">
        <v>0.143651154857036</v>
      </c>
      <c r="J618" s="17">
        <v>0.12942374238295601</v>
      </c>
      <c r="K618" s="17">
        <v>0.16441375374293299</v>
      </c>
      <c r="L618" s="17">
        <v>0.174826419805306</v>
      </c>
      <c r="M618" s="17"/>
      <c r="N618" s="17">
        <v>0.121143066250307</v>
      </c>
      <c r="O618" s="17">
        <v>0.171666769189534</v>
      </c>
      <c r="P618" s="17">
        <v>0.15556807279023999</v>
      </c>
      <c r="Q618" s="17">
        <v>0.17896669354383701</v>
      </c>
      <c r="R618" s="17"/>
      <c r="S618" s="17">
        <v>0.113557852915579</v>
      </c>
      <c r="T618" s="17">
        <v>0.194080517325568</v>
      </c>
      <c r="U618" s="17">
        <v>0.17261899701684899</v>
      </c>
      <c r="V618" s="17">
        <v>0.16059190527446299</v>
      </c>
      <c r="W618" s="17">
        <v>0.13886775672986801</v>
      </c>
      <c r="X618" s="17">
        <v>0.17450819510049201</v>
      </c>
      <c r="Y618" s="17">
        <v>0.15306223799879801</v>
      </c>
      <c r="Z618" s="17">
        <v>0.11976668653926199</v>
      </c>
      <c r="AA618" s="17">
        <v>0.124163705347045</v>
      </c>
      <c r="AB618" s="17">
        <v>0.191476255246152</v>
      </c>
      <c r="AC618" s="17">
        <v>0.14760984523325699</v>
      </c>
      <c r="AD618" s="17">
        <v>0.21930902115918699</v>
      </c>
      <c r="AE618" s="17"/>
      <c r="AF618" s="17">
        <v>0.149878294547514</v>
      </c>
      <c r="AG618" s="17">
        <v>0.17096887100879901</v>
      </c>
      <c r="AH618" s="17">
        <v>0.17894982316417099</v>
      </c>
      <c r="AI618" s="17">
        <v>0.230143421936882</v>
      </c>
      <c r="AJ618" s="17"/>
      <c r="AK618" s="17">
        <v>0.16917102419285401</v>
      </c>
      <c r="AL618" s="17">
        <v>0.15455739256517001</v>
      </c>
      <c r="AM618" s="17"/>
      <c r="AN618" s="17">
        <v>0.114416865716852</v>
      </c>
      <c r="AO618" s="17">
        <v>0.15377388159917299</v>
      </c>
      <c r="AP618" s="17">
        <v>0.196907373684584</v>
      </c>
      <c r="AQ618" s="17">
        <v>0.196599068566777</v>
      </c>
      <c r="AR618" s="17">
        <v>0.151601113840372</v>
      </c>
      <c r="AS618" s="17">
        <v>0.15260645944620399</v>
      </c>
      <c r="AT618" s="17"/>
      <c r="AU618" s="17">
        <v>0.14910676092776401</v>
      </c>
      <c r="AV618" s="17">
        <v>0.16748611458281501</v>
      </c>
      <c r="AW618" s="17"/>
      <c r="AX618" s="17">
        <v>0.182398472960072</v>
      </c>
      <c r="AY618" s="17">
        <v>0.15053849490996901</v>
      </c>
      <c r="AZ618" s="17"/>
      <c r="BA618" s="17">
        <v>0.15935717118793999</v>
      </c>
      <c r="BB618" s="17">
        <v>0.142639731131328</v>
      </c>
      <c r="BC618" s="17"/>
      <c r="BD618" s="17">
        <v>0.141563759031401</v>
      </c>
      <c r="BE618" s="17"/>
      <c r="BF618" s="17">
        <v>0.13421106723812601</v>
      </c>
      <c r="BG618" s="17"/>
      <c r="BH618" s="17">
        <v>0.14385890186189501</v>
      </c>
      <c r="BI618" s="17"/>
      <c r="BJ618" s="17">
        <v>0.17422248744206301</v>
      </c>
      <c r="BK618" s="17"/>
      <c r="BL618" s="17">
        <v>0.23482641008004801</v>
      </c>
      <c r="BM618" s="17">
        <v>6.4396229872689406E-2</v>
      </c>
      <c r="BN618" s="17">
        <v>0.18314239470173099</v>
      </c>
      <c r="BO618" s="17">
        <v>0.17300644104910501</v>
      </c>
      <c r="BP618" s="17"/>
      <c r="BQ618" s="17">
        <v>0.12685334096010401</v>
      </c>
      <c r="BR618" s="17">
        <v>0.153402819676104</v>
      </c>
      <c r="BS618" s="17">
        <v>0.15443364397378501</v>
      </c>
      <c r="BT618" s="17">
        <v>0.15892082406541999</v>
      </c>
      <c r="BU618" s="17">
        <v>0.19703512865932599</v>
      </c>
      <c r="BV618" s="17">
        <v>0.196828352867328</v>
      </c>
      <c r="BW618" s="17"/>
      <c r="BX618" s="17">
        <v>0.124035938157249</v>
      </c>
      <c r="BY618" s="17">
        <v>0.150081798961087</v>
      </c>
      <c r="BZ618" s="17">
        <v>0.15138208682833901</v>
      </c>
      <c r="CA618" s="17">
        <v>0.15278666808533201</v>
      </c>
      <c r="CB618" s="17">
        <v>0.187470062177685</v>
      </c>
      <c r="CC618" s="17">
        <v>0.212348112885618</v>
      </c>
    </row>
    <row r="619" spans="2:81" x14ac:dyDescent="0.35">
      <c r="B619" t="s">
        <v>346</v>
      </c>
      <c r="C619" s="17">
        <v>0.134368412866193</v>
      </c>
      <c r="D619" s="17">
        <v>9.3465976962017694E-2</v>
      </c>
      <c r="E619" s="17">
        <v>0.17252456268397401</v>
      </c>
      <c r="F619" s="17"/>
      <c r="G619" s="17">
        <v>9.6704688328576302E-2</v>
      </c>
      <c r="H619" s="17">
        <v>9.7413558173503306E-2</v>
      </c>
      <c r="I619" s="17">
        <v>0.12684421228437601</v>
      </c>
      <c r="J619" s="17">
        <v>0.146836734761912</v>
      </c>
      <c r="K619" s="17">
        <v>0.15653342918896901</v>
      </c>
      <c r="L619" s="17">
        <v>0.170561488966229</v>
      </c>
      <c r="M619" s="17"/>
      <c r="N619" s="17">
        <v>8.3750205247291903E-2</v>
      </c>
      <c r="O619" s="17">
        <v>0.13854445959636699</v>
      </c>
      <c r="P619" s="17">
        <v>0.14441896928605699</v>
      </c>
      <c r="Q619" s="17">
        <v>0.176123582708855</v>
      </c>
      <c r="R619" s="17"/>
      <c r="S619" s="17">
        <v>8.6610978659420496E-2</v>
      </c>
      <c r="T619" s="17">
        <v>0.14620443503733699</v>
      </c>
      <c r="U619" s="17">
        <v>0.15186668368164699</v>
      </c>
      <c r="V619" s="17">
        <v>0.1474491834376</v>
      </c>
      <c r="W619" s="17">
        <v>0.119733102857079</v>
      </c>
      <c r="X619" s="17">
        <v>0.115199323220956</v>
      </c>
      <c r="Y619" s="17">
        <v>0.151519927129211</v>
      </c>
      <c r="Z619" s="17">
        <v>0.127905820597356</v>
      </c>
      <c r="AA619" s="17">
        <v>0.14110402296163599</v>
      </c>
      <c r="AB619" s="17">
        <v>0.14821916944349001</v>
      </c>
      <c r="AC619" s="17">
        <v>0.17858513370741</v>
      </c>
      <c r="AD619" s="17">
        <v>0.134616959697545</v>
      </c>
      <c r="AE619" s="17"/>
      <c r="AF619" s="17">
        <v>0.13435881663961999</v>
      </c>
      <c r="AG619" s="17">
        <v>0.139095796445768</v>
      </c>
      <c r="AH619" s="17">
        <v>0.166821247494816</v>
      </c>
      <c r="AI619" s="17">
        <v>0.13705561568098101</v>
      </c>
      <c r="AJ619" s="17"/>
      <c r="AK619" s="17">
        <v>0.108032714888635</v>
      </c>
      <c r="AL619" s="17">
        <v>0.118952398778663</v>
      </c>
      <c r="AM619" s="17"/>
      <c r="AN619" s="17">
        <v>0.10146115041100499</v>
      </c>
      <c r="AO619" s="17">
        <v>0.12775295989493399</v>
      </c>
      <c r="AP619" s="17">
        <v>0.14171932008532301</v>
      </c>
      <c r="AQ619" s="17">
        <v>0.16368375196660601</v>
      </c>
      <c r="AR619" s="17">
        <v>0.13724048161306501</v>
      </c>
      <c r="AS619" s="17">
        <v>0.208021735594624</v>
      </c>
      <c r="AT619" s="17"/>
      <c r="AU619" s="17">
        <v>0.122079944734427</v>
      </c>
      <c r="AV619" s="17">
        <v>0.15009150275354799</v>
      </c>
      <c r="AW619" s="17"/>
      <c r="AX619" s="17">
        <v>0.197464577276698</v>
      </c>
      <c r="AY619" s="17">
        <v>0.119227163950753</v>
      </c>
      <c r="AZ619" s="17"/>
      <c r="BA619" s="17">
        <v>0.14482600383511199</v>
      </c>
      <c r="BB619" s="17">
        <v>7.9684438163372506E-2</v>
      </c>
      <c r="BC619" s="17"/>
      <c r="BD619" s="17">
        <v>0.12046833770092299</v>
      </c>
      <c r="BE619" s="17"/>
      <c r="BF619" s="17">
        <v>0.119923723337463</v>
      </c>
      <c r="BG619" s="17"/>
      <c r="BH619" s="17">
        <v>0.13641018795762699</v>
      </c>
      <c r="BI619" s="17"/>
      <c r="BJ619" s="17">
        <v>0.125049878029273</v>
      </c>
      <c r="BK619" s="17"/>
      <c r="BL619" s="17">
        <v>0.33038278378798902</v>
      </c>
      <c r="BM619" s="17">
        <v>2.1377733003544001E-2</v>
      </c>
      <c r="BN619" s="17">
        <v>0.162434138539543</v>
      </c>
      <c r="BO619" s="17">
        <v>9.6801301253413394E-2</v>
      </c>
      <c r="BP619" s="17"/>
      <c r="BQ619" s="17">
        <v>0.106183748706963</v>
      </c>
      <c r="BR619" s="17">
        <v>0.10651460495770999</v>
      </c>
      <c r="BS619" s="17">
        <v>0.12194957557111399</v>
      </c>
      <c r="BT619" s="17">
        <v>0.148751854363529</v>
      </c>
      <c r="BU619" s="17">
        <v>0.20299933862021999</v>
      </c>
      <c r="BV619" s="17">
        <v>0.197218632677476</v>
      </c>
      <c r="BW619" s="17"/>
      <c r="BX619" s="17">
        <v>9.4710447843263504E-2</v>
      </c>
      <c r="BY619" s="17">
        <v>9.4248513889016894E-2</v>
      </c>
      <c r="BZ619" s="17">
        <v>0.125470748133758</v>
      </c>
      <c r="CA619" s="17">
        <v>0.12604622092618101</v>
      </c>
      <c r="CB619" s="17">
        <v>0.20129220090021299</v>
      </c>
      <c r="CC619" s="17">
        <v>0.26850298995187799</v>
      </c>
    </row>
    <row r="620" spans="2:81" x14ac:dyDescent="0.35">
      <c r="B620" t="s">
        <v>347</v>
      </c>
      <c r="C620" s="17">
        <v>1.2636396101305399E-2</v>
      </c>
      <c r="D620" s="17">
        <v>8.2487460486502292E-3</v>
      </c>
      <c r="E620" s="17">
        <v>1.6982101634552299E-2</v>
      </c>
      <c r="F620" s="17"/>
      <c r="G620" s="17">
        <v>1.95034905879546E-2</v>
      </c>
      <c r="H620" s="17">
        <v>2.0483937032002401E-2</v>
      </c>
      <c r="I620" s="17">
        <v>7.0501838149186298E-3</v>
      </c>
      <c r="J620" s="17">
        <v>1.5445951099620501E-2</v>
      </c>
      <c r="K620" s="17">
        <v>8.2404414335814202E-3</v>
      </c>
      <c r="L620" s="17">
        <v>6.9120801033446897E-3</v>
      </c>
      <c r="M620" s="17"/>
      <c r="N620" s="17">
        <v>1.06681938901212E-2</v>
      </c>
      <c r="O620" s="17">
        <v>9.6129273073308902E-3</v>
      </c>
      <c r="P620" s="17">
        <v>7.4695215004173003E-3</v>
      </c>
      <c r="Q620" s="17">
        <v>2.26581455091171E-2</v>
      </c>
      <c r="R620" s="17"/>
      <c r="S620" s="17">
        <v>8.7919223247626098E-3</v>
      </c>
      <c r="T620" s="17">
        <v>1.4184881758581199E-2</v>
      </c>
      <c r="U620" s="17">
        <v>1.2548367930642399E-2</v>
      </c>
      <c r="V620" s="17">
        <v>1.18641423898737E-2</v>
      </c>
      <c r="W620" s="17">
        <v>1.09294855474603E-2</v>
      </c>
      <c r="X620" s="17">
        <v>1.67715690294169E-2</v>
      </c>
      <c r="Y620" s="17">
        <v>1.5336279759106701E-2</v>
      </c>
      <c r="Z620" s="17">
        <v>5.5047435622467703E-3</v>
      </c>
      <c r="AA620" s="17">
        <v>1.60366627024267E-2</v>
      </c>
      <c r="AB620" s="17">
        <v>1.16086965665288E-2</v>
      </c>
      <c r="AC620" s="17">
        <v>1.9187690959539799E-2</v>
      </c>
      <c r="AD620" s="17">
        <v>0</v>
      </c>
      <c r="AE620" s="17"/>
      <c r="AF620" s="17">
        <v>1.18447650569511E-2</v>
      </c>
      <c r="AG620" s="17">
        <v>1.28587044448563E-2</v>
      </c>
      <c r="AH620" s="17">
        <v>2.1141140149274599E-2</v>
      </c>
      <c r="AI620" s="17">
        <v>0</v>
      </c>
      <c r="AJ620" s="17"/>
      <c r="AK620" s="17">
        <v>2.0563170145123998E-2</v>
      </c>
      <c r="AL620" s="17">
        <v>5.9400573670360703E-3</v>
      </c>
      <c r="AM620" s="17"/>
      <c r="AN620" s="17">
        <v>1.3423536146673999E-2</v>
      </c>
      <c r="AO620" s="17">
        <v>9.3232529479593002E-3</v>
      </c>
      <c r="AP620" s="17">
        <v>1.5307982593662599E-2</v>
      </c>
      <c r="AQ620" s="17">
        <v>1.22379479485221E-2</v>
      </c>
      <c r="AR620" s="17">
        <v>1.53475610565336E-2</v>
      </c>
      <c r="AS620" s="17">
        <v>1.53688449813923E-2</v>
      </c>
      <c r="AT620" s="17"/>
      <c r="AU620" s="17">
        <v>1.0514413495350899E-2</v>
      </c>
      <c r="AV620" s="17">
        <v>1.45171125254876E-2</v>
      </c>
      <c r="AW620" s="17"/>
      <c r="AX620" s="17">
        <v>2.4806876258051499E-2</v>
      </c>
      <c r="AY620" s="17">
        <v>9.7158339531088506E-3</v>
      </c>
      <c r="AZ620" s="17"/>
      <c r="BA620" s="17">
        <v>1.1660738125667E-2</v>
      </c>
      <c r="BB620" s="17">
        <v>1.80052268433008E-2</v>
      </c>
      <c r="BC620" s="17"/>
      <c r="BD620" s="17">
        <v>1.04134720186296E-2</v>
      </c>
      <c r="BE620" s="17"/>
      <c r="BF620" s="17">
        <v>8.3683734230255696E-3</v>
      </c>
      <c r="BG620" s="17"/>
      <c r="BH620" s="17">
        <v>1.1708880476195499E-2</v>
      </c>
      <c r="BI620" s="17"/>
      <c r="BJ620" s="17">
        <v>2.04077339603842E-2</v>
      </c>
      <c r="BK620" s="17"/>
      <c r="BL620" s="17">
        <v>2.57731398744587E-2</v>
      </c>
      <c r="BM620" s="17">
        <v>4.3895523276427104E-3</v>
      </c>
      <c r="BN620" s="17">
        <v>8.4538510043592092E-3</v>
      </c>
      <c r="BO620" s="17">
        <v>1.7202648731914801E-2</v>
      </c>
      <c r="BP620" s="17"/>
      <c r="BQ620" s="17">
        <v>1.1028654434891001E-2</v>
      </c>
      <c r="BR620" s="17">
        <v>4.9168188482369502E-3</v>
      </c>
      <c r="BS620" s="17">
        <v>1.1475831551640499E-2</v>
      </c>
      <c r="BT620" s="17">
        <v>2.42925804014475E-3</v>
      </c>
      <c r="BU620" s="17">
        <v>1.8743169641515699E-2</v>
      </c>
      <c r="BV620" s="17">
        <v>2.6657717971885899E-2</v>
      </c>
      <c r="BW620" s="17"/>
      <c r="BX620" s="17">
        <v>8.8300788210695196E-3</v>
      </c>
      <c r="BY620" s="17">
        <v>4.3119435210651697E-3</v>
      </c>
      <c r="BZ620" s="17">
        <v>9.9755852802960298E-3</v>
      </c>
      <c r="CA620" s="17">
        <v>7.0016552003086896E-3</v>
      </c>
      <c r="CB620" s="17">
        <v>2.53128282389493E-2</v>
      </c>
      <c r="CC620" s="17">
        <v>3.1653062775779298E-2</v>
      </c>
    </row>
    <row r="621" spans="2:81" x14ac:dyDescent="0.35">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row>
    <row r="622" spans="2:81" x14ac:dyDescent="0.35">
      <c r="B622" s="6" t="s">
        <v>351</v>
      </c>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row>
    <row r="623" spans="2:81" x14ac:dyDescent="0.35">
      <c r="B623" s="24"/>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row>
    <row r="624" spans="2:81" x14ac:dyDescent="0.35">
      <c r="B624" t="s">
        <v>167</v>
      </c>
      <c r="C624" s="17">
        <v>0.221294973328656</v>
      </c>
      <c r="D624" s="17">
        <v>0.24003245217798799</v>
      </c>
      <c r="E624" s="17">
        <v>0.20304416473113701</v>
      </c>
      <c r="F624" s="17"/>
      <c r="G624" s="17">
        <v>0.34864462226700699</v>
      </c>
      <c r="H624" s="17">
        <v>0.32335189178972901</v>
      </c>
      <c r="I624" s="17">
        <v>0.229972863519702</v>
      </c>
      <c r="J624" s="17">
        <v>0.200460194389187</v>
      </c>
      <c r="K624" s="17">
        <v>0.184284843305625</v>
      </c>
      <c r="L624" s="17">
        <v>8.8441512925725899E-2</v>
      </c>
      <c r="M624" s="17"/>
      <c r="N624" s="17">
        <v>0.26529181319865902</v>
      </c>
      <c r="O624" s="17">
        <v>0.22192955957452801</v>
      </c>
      <c r="P624" s="17">
        <v>0.20541734996248801</v>
      </c>
      <c r="Q624" s="17">
        <v>0.187596630774298</v>
      </c>
      <c r="R624" s="17"/>
      <c r="S624" s="17">
        <v>0.328015447855942</v>
      </c>
      <c r="T624" s="17">
        <v>0.195556468003906</v>
      </c>
      <c r="U624" s="17">
        <v>0.23203128994281799</v>
      </c>
      <c r="V624" s="17">
        <v>0.17180141399958199</v>
      </c>
      <c r="W624" s="17">
        <v>0.17089179894509399</v>
      </c>
      <c r="X624" s="17">
        <v>0.199944233499285</v>
      </c>
      <c r="Y624" s="17">
        <v>0.20710361986417899</v>
      </c>
      <c r="Z624" s="17">
        <v>0.26182768198545497</v>
      </c>
      <c r="AA624" s="17">
        <v>0.24444864177436601</v>
      </c>
      <c r="AB624" s="17">
        <v>0.17966067498785401</v>
      </c>
      <c r="AC624" s="17">
        <v>0.183151990163404</v>
      </c>
      <c r="AD624" s="17">
        <v>0.223722821644776</v>
      </c>
      <c r="AE624" s="17"/>
      <c r="AF624" s="17">
        <v>0.222442760579876</v>
      </c>
      <c r="AG624" s="17">
        <v>0.181514199173056</v>
      </c>
      <c r="AH624" s="17">
        <v>0.20940433730977601</v>
      </c>
      <c r="AI624" s="17">
        <v>0.186606967628999</v>
      </c>
      <c r="AJ624" s="17"/>
      <c r="AK624" s="17">
        <v>0.274756354114776</v>
      </c>
      <c r="AL624" s="17">
        <v>0.19554877808287799</v>
      </c>
      <c r="AM624" s="17"/>
      <c r="AN624" s="17">
        <v>0.33963191734398201</v>
      </c>
      <c r="AO624" s="17">
        <v>0.179127569159614</v>
      </c>
      <c r="AP624" s="17">
        <v>0.21302814858417499</v>
      </c>
      <c r="AQ624" s="17">
        <v>0.164005643968367</v>
      </c>
      <c r="AR624" s="17">
        <v>0.148493681073365</v>
      </c>
      <c r="AS624" s="17">
        <v>0.23155616895596001</v>
      </c>
      <c r="AT624" s="17"/>
      <c r="AU624" s="17">
        <v>0.217294808213887</v>
      </c>
      <c r="AV624" s="17">
        <v>0.22882826078681601</v>
      </c>
      <c r="AW624" s="17"/>
      <c r="AX624" s="17">
        <v>0.18328576900121499</v>
      </c>
      <c r="AY624" s="17">
        <v>0.23041607964591701</v>
      </c>
      <c r="AZ624" s="17"/>
      <c r="BA624" s="17">
        <v>0.211291980403884</v>
      </c>
      <c r="BB624" s="17">
        <v>0.274397012711252</v>
      </c>
      <c r="BC624" s="17"/>
      <c r="BD624" s="17">
        <v>0.24904103419423801</v>
      </c>
      <c r="BE624" s="17"/>
      <c r="BF624" s="17">
        <v>0.24602628510624</v>
      </c>
      <c r="BG624" s="17"/>
      <c r="BH624" s="17">
        <v>0.207822396093124</v>
      </c>
      <c r="BI624" s="17"/>
      <c r="BJ624" s="17">
        <v>0.229517946425804</v>
      </c>
      <c r="BK624" s="17"/>
      <c r="BL624" s="17">
        <v>7.7295879163797807E-2</v>
      </c>
      <c r="BM624" s="17">
        <v>0.43875668344070901</v>
      </c>
      <c r="BN624" s="17">
        <v>5.6417757823569697E-2</v>
      </c>
      <c r="BO624" s="17">
        <v>0.26655771951455498</v>
      </c>
      <c r="BP624" s="17"/>
      <c r="BQ624" s="17">
        <v>0.28409000163445203</v>
      </c>
      <c r="BR624" s="17">
        <v>0.17898508406975899</v>
      </c>
      <c r="BS624" s="17">
        <v>0.16460147389383301</v>
      </c>
      <c r="BT624" s="17">
        <v>0.24757522985271099</v>
      </c>
      <c r="BU624" s="17">
        <v>0.25599502731708002</v>
      </c>
      <c r="BV624" s="17">
        <v>0.17834657252174399</v>
      </c>
      <c r="BW624" s="17"/>
      <c r="BX624" s="17">
        <v>0.31563264364874299</v>
      </c>
      <c r="BY624" s="17">
        <v>0.20301227756946599</v>
      </c>
      <c r="BZ624" s="17">
        <v>0.17313246570520099</v>
      </c>
      <c r="CA624" s="17">
        <v>0.25682227294828502</v>
      </c>
      <c r="CB624" s="17">
        <v>0.28055260048442698</v>
      </c>
      <c r="CC624" s="17">
        <v>0.12808133005083799</v>
      </c>
    </row>
    <row r="625" spans="2:81" x14ac:dyDescent="0.35">
      <c r="B625" t="s">
        <v>344</v>
      </c>
      <c r="C625" s="17">
        <v>0.37628202882260903</v>
      </c>
      <c r="D625" s="17">
        <v>0.365367948569496</v>
      </c>
      <c r="E625" s="17">
        <v>0.38725796021629799</v>
      </c>
      <c r="F625" s="17"/>
      <c r="G625" s="17">
        <v>0.38528897648388899</v>
      </c>
      <c r="H625" s="17">
        <v>0.41334214312708301</v>
      </c>
      <c r="I625" s="17">
        <v>0.42644828426294701</v>
      </c>
      <c r="J625" s="17">
        <v>0.40472899417638603</v>
      </c>
      <c r="K625" s="17">
        <v>0.32551284169880101</v>
      </c>
      <c r="L625" s="17">
        <v>0.310286212678903</v>
      </c>
      <c r="M625" s="17"/>
      <c r="N625" s="17">
        <v>0.397031470402261</v>
      </c>
      <c r="O625" s="17">
        <v>0.38302236465025802</v>
      </c>
      <c r="P625" s="17">
        <v>0.37337679021079601</v>
      </c>
      <c r="Q625" s="17">
        <v>0.34929373034424799</v>
      </c>
      <c r="R625" s="17"/>
      <c r="S625" s="17">
        <v>0.38109449728605299</v>
      </c>
      <c r="T625" s="17">
        <v>0.33305551378829801</v>
      </c>
      <c r="U625" s="17">
        <v>0.35418941743062099</v>
      </c>
      <c r="V625" s="17">
        <v>0.36311332334382501</v>
      </c>
      <c r="W625" s="17">
        <v>0.44883607409583698</v>
      </c>
      <c r="X625" s="17">
        <v>0.38556799005849801</v>
      </c>
      <c r="Y625" s="17">
        <v>0.36028086207173099</v>
      </c>
      <c r="Z625" s="17">
        <v>0.40953760759888502</v>
      </c>
      <c r="AA625" s="17">
        <v>0.37439985758101602</v>
      </c>
      <c r="AB625" s="17">
        <v>0.36629204210278499</v>
      </c>
      <c r="AC625" s="17">
        <v>0.41791330426991802</v>
      </c>
      <c r="AD625" s="17">
        <v>0.40822362043251698</v>
      </c>
      <c r="AE625" s="17"/>
      <c r="AF625" s="17">
        <v>0.37096807369849799</v>
      </c>
      <c r="AG625" s="17">
        <v>0.36682842691356798</v>
      </c>
      <c r="AH625" s="17">
        <v>0.40855906145888399</v>
      </c>
      <c r="AI625" s="17">
        <v>0.45275893365944803</v>
      </c>
      <c r="AJ625" s="17"/>
      <c r="AK625" s="17">
        <v>0.391707936037201</v>
      </c>
      <c r="AL625" s="17">
        <v>0.38393790979276099</v>
      </c>
      <c r="AM625" s="17"/>
      <c r="AN625" s="17">
        <v>0.38370349547775201</v>
      </c>
      <c r="AO625" s="17">
        <v>0.38292515529297</v>
      </c>
      <c r="AP625" s="17">
        <v>0.388107296966755</v>
      </c>
      <c r="AQ625" s="17">
        <v>0.367065075826987</v>
      </c>
      <c r="AR625" s="17">
        <v>0.35518476015913097</v>
      </c>
      <c r="AS625" s="17">
        <v>0.35447570558199498</v>
      </c>
      <c r="AT625" s="17"/>
      <c r="AU625" s="17">
        <v>0.37939037216245303</v>
      </c>
      <c r="AV625" s="17">
        <v>0.37364080604768002</v>
      </c>
      <c r="AW625" s="17"/>
      <c r="AX625" s="17">
        <v>0.37779503215718002</v>
      </c>
      <c r="AY625" s="17">
        <v>0.37591895191749702</v>
      </c>
      <c r="AZ625" s="17"/>
      <c r="BA625" s="17">
        <v>0.37357535468794301</v>
      </c>
      <c r="BB625" s="17">
        <v>0.39891902151831199</v>
      </c>
      <c r="BC625" s="17"/>
      <c r="BD625" s="17">
        <v>0.36908763901351799</v>
      </c>
      <c r="BE625" s="17"/>
      <c r="BF625" s="17">
        <v>0.36322416052051598</v>
      </c>
      <c r="BG625" s="17"/>
      <c r="BH625" s="17">
        <v>0.399842348453881</v>
      </c>
      <c r="BI625" s="17"/>
      <c r="BJ625" s="17">
        <v>0.42121993373785799</v>
      </c>
      <c r="BK625" s="17"/>
      <c r="BL625" s="17">
        <v>0.289325311576832</v>
      </c>
      <c r="BM625" s="17">
        <v>0.43695683942349201</v>
      </c>
      <c r="BN625" s="17">
        <v>0.24361576574404201</v>
      </c>
      <c r="BO625" s="17">
        <v>0.50941784102607501</v>
      </c>
      <c r="BP625" s="17"/>
      <c r="BQ625" s="17">
        <v>0.40450440319161002</v>
      </c>
      <c r="BR625" s="17">
        <v>0.35508554856132202</v>
      </c>
      <c r="BS625" s="17">
        <v>0.35759750910480798</v>
      </c>
      <c r="BT625" s="17">
        <v>0.342094418448534</v>
      </c>
      <c r="BU625" s="17">
        <v>0.41988424151988002</v>
      </c>
      <c r="BV625" s="17">
        <v>0.36576398446442798</v>
      </c>
      <c r="BW625" s="17"/>
      <c r="BX625" s="17">
        <v>0.39735445070288899</v>
      </c>
      <c r="BY625" s="17">
        <v>0.378370160110376</v>
      </c>
      <c r="BZ625" s="17">
        <v>0.36345337992368898</v>
      </c>
      <c r="CA625" s="17">
        <v>0.360190443595031</v>
      </c>
      <c r="CB625" s="17">
        <v>0.40784709006451603</v>
      </c>
      <c r="CC625" s="17">
        <v>0.33216855033729098</v>
      </c>
    </row>
    <row r="626" spans="2:81" x14ac:dyDescent="0.35">
      <c r="B626" t="s">
        <v>345</v>
      </c>
      <c r="C626" s="17">
        <v>0.24080834813015001</v>
      </c>
      <c r="D626" s="17">
        <v>0.237340381640813</v>
      </c>
      <c r="E626" s="17">
        <v>0.24398012289845</v>
      </c>
      <c r="F626" s="17"/>
      <c r="G626" s="17">
        <v>0.15959767851448201</v>
      </c>
      <c r="H626" s="17">
        <v>0.14038769611815799</v>
      </c>
      <c r="I626" s="17">
        <v>0.219564111541697</v>
      </c>
      <c r="J626" s="17">
        <v>0.23942082407603099</v>
      </c>
      <c r="K626" s="17">
        <v>0.30139885650235099</v>
      </c>
      <c r="L626" s="17">
        <v>0.35416574266815498</v>
      </c>
      <c r="M626" s="17"/>
      <c r="N626" s="17">
        <v>0.22548718600963299</v>
      </c>
      <c r="O626" s="17">
        <v>0.23883512633903001</v>
      </c>
      <c r="P626" s="17">
        <v>0.25166297105132202</v>
      </c>
      <c r="Q626" s="17">
        <v>0.24691573864674499</v>
      </c>
      <c r="R626" s="17"/>
      <c r="S626" s="17">
        <v>0.15966025057748001</v>
      </c>
      <c r="T626" s="17">
        <v>0.27188093090264598</v>
      </c>
      <c r="U626" s="17">
        <v>0.24434378362352799</v>
      </c>
      <c r="V626" s="17">
        <v>0.29641417289661398</v>
      </c>
      <c r="W626" s="17">
        <v>0.23679819087278001</v>
      </c>
      <c r="X626" s="17">
        <v>0.256529398566821</v>
      </c>
      <c r="Y626" s="17">
        <v>0.22719429703970601</v>
      </c>
      <c r="Z626" s="17">
        <v>0.20055893556545401</v>
      </c>
      <c r="AA626" s="17">
        <v>0.222859968991174</v>
      </c>
      <c r="AB626" s="17">
        <v>0.32777005252590002</v>
      </c>
      <c r="AC626" s="17">
        <v>0.20944525423177701</v>
      </c>
      <c r="AD626" s="17">
        <v>0.21794247955480101</v>
      </c>
      <c r="AE626" s="17"/>
      <c r="AF626" s="17">
        <v>0.237420950006966</v>
      </c>
      <c r="AG626" s="17">
        <v>0.33465419385609602</v>
      </c>
      <c r="AH626" s="17">
        <v>0.17613541112023101</v>
      </c>
      <c r="AI626" s="17">
        <v>0.21957245474177201</v>
      </c>
      <c r="AJ626" s="17"/>
      <c r="AK626" s="17">
        <v>0.22100552524366601</v>
      </c>
      <c r="AL626" s="17">
        <v>0.2167873812667</v>
      </c>
      <c r="AM626" s="17"/>
      <c r="AN626" s="17">
        <v>0.154299546930422</v>
      </c>
      <c r="AO626" s="17">
        <v>0.26580650069459399</v>
      </c>
      <c r="AP626" s="17">
        <v>0.26752034791412199</v>
      </c>
      <c r="AQ626" s="17">
        <v>0.282405527094719</v>
      </c>
      <c r="AR626" s="17">
        <v>0.27992303058968498</v>
      </c>
      <c r="AS626" s="17">
        <v>0.24305445914332899</v>
      </c>
      <c r="AT626" s="17"/>
      <c r="AU626" s="17">
        <v>0.249551828225057</v>
      </c>
      <c r="AV626" s="17">
        <v>0.22652433383362</v>
      </c>
      <c r="AW626" s="17"/>
      <c r="AX626" s="17">
        <v>0.262556077914742</v>
      </c>
      <c r="AY626" s="17">
        <v>0.23558952392600599</v>
      </c>
      <c r="AZ626" s="17"/>
      <c r="BA626" s="17">
        <v>0.25168323017892302</v>
      </c>
      <c r="BB626" s="17">
        <v>0.181137584207297</v>
      </c>
      <c r="BC626" s="17"/>
      <c r="BD626" s="17">
        <v>0.23449471274876901</v>
      </c>
      <c r="BE626" s="17"/>
      <c r="BF626" s="17">
        <v>0.233456860978941</v>
      </c>
      <c r="BG626" s="17"/>
      <c r="BH626" s="17">
        <v>0.301758348063003</v>
      </c>
      <c r="BI626" s="17"/>
      <c r="BJ626" s="17">
        <v>0.19476715687564999</v>
      </c>
      <c r="BK626" s="17"/>
      <c r="BL626" s="17">
        <v>0.33006428323592601</v>
      </c>
      <c r="BM626" s="17">
        <v>9.6031430982047306E-2</v>
      </c>
      <c r="BN626" s="17">
        <v>0.41077970510309297</v>
      </c>
      <c r="BO626" s="17">
        <v>0.15113881815546901</v>
      </c>
      <c r="BP626" s="17"/>
      <c r="BQ626" s="17">
        <v>0.19399938373960399</v>
      </c>
      <c r="BR626" s="17">
        <v>0.28395459091694603</v>
      </c>
      <c r="BS626" s="17">
        <v>0.28476335467553898</v>
      </c>
      <c r="BT626" s="17">
        <v>0.23604512497827801</v>
      </c>
      <c r="BU626" s="17">
        <v>0.19880149250526799</v>
      </c>
      <c r="BV626" s="17">
        <v>0.25335249332569598</v>
      </c>
      <c r="BW626" s="17"/>
      <c r="BX626" s="17">
        <v>0.17068464921964699</v>
      </c>
      <c r="BY626" s="17">
        <v>0.238835784236029</v>
      </c>
      <c r="BZ626" s="17">
        <v>0.28938185982133302</v>
      </c>
      <c r="CA626" s="17">
        <v>0.23584628998985199</v>
      </c>
      <c r="CB626" s="17">
        <v>0.195264555896669</v>
      </c>
      <c r="CC626" s="17">
        <v>0.285013557552039</v>
      </c>
    </row>
    <row r="627" spans="2:81" x14ac:dyDescent="0.35">
      <c r="B627" t="s">
        <v>346</v>
      </c>
      <c r="C627" s="17">
        <v>0.138750465644392</v>
      </c>
      <c r="D627" s="17">
        <v>0.13865400606765699</v>
      </c>
      <c r="E627" s="17">
        <v>0.139067208342744</v>
      </c>
      <c r="F627" s="17"/>
      <c r="G627" s="17">
        <v>7.9587502610924801E-2</v>
      </c>
      <c r="H627" s="17">
        <v>8.7519862343348298E-2</v>
      </c>
      <c r="I627" s="17">
        <v>0.105738112635666</v>
      </c>
      <c r="J627" s="17">
        <v>0.137038111023741</v>
      </c>
      <c r="K627" s="17">
        <v>0.16779243727579099</v>
      </c>
      <c r="L627" s="17">
        <v>0.22846578528788</v>
      </c>
      <c r="M627" s="17"/>
      <c r="N627" s="17">
        <v>9.5750749374941005E-2</v>
      </c>
      <c r="O627" s="17">
        <v>0.130205726666519</v>
      </c>
      <c r="P627" s="17">
        <v>0.15118364330349501</v>
      </c>
      <c r="Q627" s="17">
        <v>0.18532993875083201</v>
      </c>
      <c r="R627" s="17"/>
      <c r="S627" s="17">
        <v>0.101551138831226</v>
      </c>
      <c r="T627" s="17">
        <v>0.17804849956125299</v>
      </c>
      <c r="U627" s="17">
        <v>0.13824605007913901</v>
      </c>
      <c r="V627" s="17">
        <v>0.152508504898964</v>
      </c>
      <c r="W627" s="17">
        <v>0.132850568148493</v>
      </c>
      <c r="X627" s="17">
        <v>0.129168444689366</v>
      </c>
      <c r="Y627" s="17">
        <v>0.167460477604469</v>
      </c>
      <c r="Z627" s="17">
        <v>0.11654711009361</v>
      </c>
      <c r="AA627" s="17">
        <v>0.145273334302711</v>
      </c>
      <c r="AB627" s="17">
        <v>0.11201521939935701</v>
      </c>
      <c r="AC627" s="17">
        <v>0.15181154687839199</v>
      </c>
      <c r="AD627" s="17">
        <v>0.13219123660956</v>
      </c>
      <c r="AE627" s="17"/>
      <c r="AF627" s="17">
        <v>0.14608632013843101</v>
      </c>
      <c r="AG627" s="17">
        <v>0.1043339224252</v>
      </c>
      <c r="AH627" s="17">
        <v>0.16767269461947501</v>
      </c>
      <c r="AI627" s="17">
        <v>0.133543767415021</v>
      </c>
      <c r="AJ627" s="17"/>
      <c r="AK627" s="17">
        <v>8.3953603103057495E-2</v>
      </c>
      <c r="AL627" s="17">
        <v>0.17804897947619999</v>
      </c>
      <c r="AM627" s="17"/>
      <c r="AN627" s="17">
        <v>9.7350283926647505E-2</v>
      </c>
      <c r="AO627" s="17">
        <v>0.14775348694326501</v>
      </c>
      <c r="AP627" s="17">
        <v>0.10331922029186801</v>
      </c>
      <c r="AQ627" s="17">
        <v>0.165030951813669</v>
      </c>
      <c r="AR627" s="17">
        <v>0.197964908213978</v>
      </c>
      <c r="AS627" s="17">
        <v>0.165762625186572</v>
      </c>
      <c r="AT627" s="17"/>
      <c r="AU627" s="17">
        <v>0.13427594266270099</v>
      </c>
      <c r="AV627" s="17">
        <v>0.14389653600275201</v>
      </c>
      <c r="AW627" s="17"/>
      <c r="AX627" s="17">
        <v>0.150677662066662</v>
      </c>
      <c r="AY627" s="17">
        <v>0.13588828453433299</v>
      </c>
      <c r="AZ627" s="17"/>
      <c r="BA627" s="17">
        <v>0.143691302274816</v>
      </c>
      <c r="BB627" s="17">
        <v>0.11111435437867501</v>
      </c>
      <c r="BC627" s="17"/>
      <c r="BD627" s="17">
        <v>0.13204062215332499</v>
      </c>
      <c r="BE627" s="17"/>
      <c r="BF627" s="17">
        <v>0.14112542230544001</v>
      </c>
      <c r="BG627" s="17"/>
      <c r="BH627" s="17">
        <v>8.33357117859862E-2</v>
      </c>
      <c r="BI627" s="17"/>
      <c r="BJ627" s="17">
        <v>0.128269182617473</v>
      </c>
      <c r="BK627" s="17"/>
      <c r="BL627" s="17">
        <v>0.27509098628506701</v>
      </c>
      <c r="BM627" s="17">
        <v>2.3118836549277998E-2</v>
      </c>
      <c r="BN627" s="17">
        <v>0.258240849342603</v>
      </c>
      <c r="BO627" s="17">
        <v>4.4103319806963699E-2</v>
      </c>
      <c r="BP627" s="17"/>
      <c r="BQ627" s="17">
        <v>0.10145782245073</v>
      </c>
      <c r="BR627" s="17">
        <v>0.16393443011785799</v>
      </c>
      <c r="BS627" s="17">
        <v>0.17502888725676799</v>
      </c>
      <c r="BT627" s="17">
        <v>0.15239610732911299</v>
      </c>
      <c r="BU627" s="17">
        <v>0.102974772888469</v>
      </c>
      <c r="BV627" s="17">
        <v>0.15772106262236499</v>
      </c>
      <c r="BW627" s="17"/>
      <c r="BX627" s="17">
        <v>0.103955582853375</v>
      </c>
      <c r="BY627" s="17">
        <v>0.159967361242603</v>
      </c>
      <c r="BZ627" s="17">
        <v>0.15611699891654801</v>
      </c>
      <c r="CA627" s="17">
        <v>0.131177820680871</v>
      </c>
      <c r="CB627" s="17">
        <v>9.7797793191782195E-2</v>
      </c>
      <c r="CC627" s="17">
        <v>0.201678212554222</v>
      </c>
    </row>
    <row r="628" spans="2:81" x14ac:dyDescent="0.35">
      <c r="B628" t="s">
        <v>347</v>
      </c>
      <c r="C628" s="17">
        <v>2.2864184074191399E-2</v>
      </c>
      <c r="D628" s="17">
        <v>1.8605211544045899E-2</v>
      </c>
      <c r="E628" s="17">
        <v>2.66505438113704E-2</v>
      </c>
      <c r="F628" s="17"/>
      <c r="G628" s="17">
        <v>2.6881220123696498E-2</v>
      </c>
      <c r="H628" s="17">
        <v>3.5398406621682602E-2</v>
      </c>
      <c r="I628" s="17">
        <v>1.8276628039986899E-2</v>
      </c>
      <c r="J628" s="17">
        <v>1.8351876334653201E-2</v>
      </c>
      <c r="K628" s="17">
        <v>2.1011021217432101E-2</v>
      </c>
      <c r="L628" s="17">
        <v>1.8640746439335599E-2</v>
      </c>
      <c r="M628" s="17"/>
      <c r="N628" s="17">
        <v>1.6438781014506701E-2</v>
      </c>
      <c r="O628" s="17">
        <v>2.60072227696647E-2</v>
      </c>
      <c r="P628" s="17">
        <v>1.8359245471900501E-2</v>
      </c>
      <c r="Q628" s="17">
        <v>3.08639614838771E-2</v>
      </c>
      <c r="R628" s="17"/>
      <c r="S628" s="17">
        <v>2.9678665449299001E-2</v>
      </c>
      <c r="T628" s="17">
        <v>2.1458587743896598E-2</v>
      </c>
      <c r="U628" s="17">
        <v>3.1189458923893802E-2</v>
      </c>
      <c r="V628" s="17">
        <v>1.6162584861014601E-2</v>
      </c>
      <c r="W628" s="17">
        <v>1.06233679377957E-2</v>
      </c>
      <c r="X628" s="17">
        <v>2.8789933186028599E-2</v>
      </c>
      <c r="Y628" s="17">
        <v>3.7960743419915198E-2</v>
      </c>
      <c r="Z628" s="17">
        <v>1.1528664756596099E-2</v>
      </c>
      <c r="AA628" s="17">
        <v>1.3018197350732501E-2</v>
      </c>
      <c r="AB628" s="17">
        <v>1.42620109841037E-2</v>
      </c>
      <c r="AC628" s="17">
        <v>3.7677904456510598E-2</v>
      </c>
      <c r="AD628" s="17">
        <v>1.7919841758345899E-2</v>
      </c>
      <c r="AE628" s="17"/>
      <c r="AF628" s="17">
        <v>2.3081895576229399E-2</v>
      </c>
      <c r="AG628" s="17">
        <v>1.2669257632079999E-2</v>
      </c>
      <c r="AH628" s="17">
        <v>3.8228495491634297E-2</v>
      </c>
      <c r="AI628" s="17">
        <v>7.51787655475975E-3</v>
      </c>
      <c r="AJ628" s="17"/>
      <c r="AK628" s="17">
        <v>2.85765815012997E-2</v>
      </c>
      <c r="AL628" s="17">
        <v>2.56769513814613E-2</v>
      </c>
      <c r="AM628" s="17"/>
      <c r="AN628" s="17">
        <v>2.5014756321195701E-2</v>
      </c>
      <c r="AO628" s="17">
        <v>2.4387287909556899E-2</v>
      </c>
      <c r="AP628" s="17">
        <v>2.8024986243080401E-2</v>
      </c>
      <c r="AQ628" s="17">
        <v>2.1492801296258E-2</v>
      </c>
      <c r="AR628" s="17">
        <v>1.84336199638413E-2</v>
      </c>
      <c r="AS628" s="17">
        <v>5.1510411321454997E-3</v>
      </c>
      <c r="AT628" s="17"/>
      <c r="AU628" s="17">
        <v>1.9487048735901302E-2</v>
      </c>
      <c r="AV628" s="17">
        <v>2.71100633291315E-2</v>
      </c>
      <c r="AW628" s="17"/>
      <c r="AX628" s="17">
        <v>2.5685458860199999E-2</v>
      </c>
      <c r="AY628" s="17">
        <v>2.2187159976246401E-2</v>
      </c>
      <c r="AZ628" s="17"/>
      <c r="BA628" s="17">
        <v>1.97581324544342E-2</v>
      </c>
      <c r="BB628" s="17">
        <v>3.4432027184463899E-2</v>
      </c>
      <c r="BC628" s="17"/>
      <c r="BD628" s="17">
        <v>1.53359918901501E-2</v>
      </c>
      <c r="BE628" s="17"/>
      <c r="BF628" s="17">
        <v>1.61672710888624E-2</v>
      </c>
      <c r="BG628" s="17"/>
      <c r="BH628" s="17">
        <v>7.2411956040054097E-3</v>
      </c>
      <c r="BI628" s="17"/>
      <c r="BJ628" s="17">
        <v>2.62257803432147E-2</v>
      </c>
      <c r="BK628" s="17"/>
      <c r="BL628" s="17">
        <v>2.82235397383763E-2</v>
      </c>
      <c r="BM628" s="17">
        <v>5.1362096044732797E-3</v>
      </c>
      <c r="BN628" s="17">
        <v>3.09459219866931E-2</v>
      </c>
      <c r="BO628" s="17">
        <v>2.8782301496936499E-2</v>
      </c>
      <c r="BP628" s="17"/>
      <c r="BQ628" s="17">
        <v>1.5948388983604699E-2</v>
      </c>
      <c r="BR628" s="17">
        <v>1.8040346334114499E-2</v>
      </c>
      <c r="BS628" s="17">
        <v>1.8008775069051099E-2</v>
      </c>
      <c r="BT628" s="17">
        <v>2.1889119391364301E-2</v>
      </c>
      <c r="BU628" s="17">
        <v>2.2344465769302199E-2</v>
      </c>
      <c r="BV628" s="17">
        <v>4.4815887065766197E-2</v>
      </c>
      <c r="BW628" s="17"/>
      <c r="BX628" s="17">
        <v>1.2372673575346301E-2</v>
      </c>
      <c r="BY628" s="17">
        <v>1.98144168415255E-2</v>
      </c>
      <c r="BZ628" s="17">
        <v>1.79152956332287E-2</v>
      </c>
      <c r="CA628" s="17">
        <v>1.59631727859606E-2</v>
      </c>
      <c r="CB628" s="17">
        <v>1.8537960362605601E-2</v>
      </c>
      <c r="CC628" s="17">
        <v>5.30583495056101E-2</v>
      </c>
    </row>
    <row r="629" spans="2:81" x14ac:dyDescent="0.35">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row>
    <row r="630" spans="2:81" x14ac:dyDescent="0.35">
      <c r="B630" s="6" t="s">
        <v>352</v>
      </c>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row>
    <row r="631" spans="2:81" x14ac:dyDescent="0.35">
      <c r="B631" s="24"/>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row>
    <row r="632" spans="2:81" x14ac:dyDescent="0.35">
      <c r="B632" t="s">
        <v>167</v>
      </c>
      <c r="C632" s="17">
        <v>0.21401683924453399</v>
      </c>
      <c r="D632" s="17">
        <v>0.22477664124260699</v>
      </c>
      <c r="E632" s="17">
        <v>0.20457317016047699</v>
      </c>
      <c r="F632" s="17"/>
      <c r="G632" s="17">
        <v>0.24113237245020899</v>
      </c>
      <c r="H632" s="17">
        <v>0.19605786343713</v>
      </c>
      <c r="I632" s="17">
        <v>0.15394755755958101</v>
      </c>
      <c r="J632" s="17">
        <v>0.17246012722850601</v>
      </c>
      <c r="K632" s="17">
        <v>0.21547108105910501</v>
      </c>
      <c r="L632" s="17">
        <v>0.29228756085505903</v>
      </c>
      <c r="M632" s="17"/>
      <c r="N632" s="17">
        <v>0.219923644488565</v>
      </c>
      <c r="O632" s="17">
        <v>0.196936448693385</v>
      </c>
      <c r="P632" s="17">
        <v>0.21457556050025001</v>
      </c>
      <c r="Q632" s="17">
        <v>0.223581111969226</v>
      </c>
      <c r="R632" s="17"/>
      <c r="S632" s="17">
        <v>0.244961720147816</v>
      </c>
      <c r="T632" s="17">
        <v>0.18524368466685601</v>
      </c>
      <c r="U632" s="17">
        <v>0.243342193949865</v>
      </c>
      <c r="V632" s="17">
        <v>0.218416767169305</v>
      </c>
      <c r="W632" s="17">
        <v>0.23052492951131501</v>
      </c>
      <c r="X632" s="17">
        <v>0.20868334707539701</v>
      </c>
      <c r="Y632" s="17">
        <v>0.204006315835355</v>
      </c>
      <c r="Z632" s="17">
        <v>0.273941854901191</v>
      </c>
      <c r="AA632" s="17">
        <v>0.20552121928978401</v>
      </c>
      <c r="AB632" s="17">
        <v>0.198945925750867</v>
      </c>
      <c r="AC632" s="17">
        <v>0.175232732974826</v>
      </c>
      <c r="AD632" s="17">
        <v>0.16816727622623501</v>
      </c>
      <c r="AE632" s="17"/>
      <c r="AF632" s="17">
        <v>0.22055525597192099</v>
      </c>
      <c r="AG632" s="17">
        <v>0.208321855755978</v>
      </c>
      <c r="AH632" s="17">
        <v>0.172918991093888</v>
      </c>
      <c r="AI632" s="17">
        <v>0.15223149923596199</v>
      </c>
      <c r="AJ632" s="17"/>
      <c r="AK632" s="17">
        <v>0.20203182282326301</v>
      </c>
      <c r="AL632" s="17">
        <v>0.14342556518107799</v>
      </c>
      <c r="AM632" s="17"/>
      <c r="AN632" s="17">
        <v>0.261440965918601</v>
      </c>
      <c r="AO632" s="17">
        <v>0.19797559165329101</v>
      </c>
      <c r="AP632" s="17">
        <v>0.20307762033155399</v>
      </c>
      <c r="AQ632" s="17">
        <v>0.20640263003612699</v>
      </c>
      <c r="AR632" s="17">
        <v>0.17884477198891199</v>
      </c>
      <c r="AS632" s="17">
        <v>0.19194239738699301</v>
      </c>
      <c r="AT632" s="17"/>
      <c r="AU632" s="17">
        <v>0.24089678255035901</v>
      </c>
      <c r="AV632" s="17">
        <v>0.17819695091532101</v>
      </c>
      <c r="AW632" s="17"/>
      <c r="AX632" s="17">
        <v>0.240202630753279</v>
      </c>
      <c r="AY632" s="17">
        <v>0.20773300898343899</v>
      </c>
      <c r="AZ632" s="17"/>
      <c r="BA632" s="17">
        <v>0.21504938506083701</v>
      </c>
      <c r="BB632" s="17">
        <v>0.208284421308878</v>
      </c>
      <c r="BC632" s="17"/>
      <c r="BD632" s="17">
        <v>0.28159621624828601</v>
      </c>
      <c r="BE632" s="17"/>
      <c r="BF632" s="17">
        <v>0.282507484653578</v>
      </c>
      <c r="BG632" s="17"/>
      <c r="BH632" s="17">
        <v>0.211819801663401</v>
      </c>
      <c r="BI632" s="17"/>
      <c r="BJ632" s="17">
        <v>0.189824973178217</v>
      </c>
      <c r="BK632" s="17"/>
      <c r="BL632" s="17">
        <v>3.5696183973196002E-2</v>
      </c>
      <c r="BM632" s="17">
        <v>0.41392950705328801</v>
      </c>
      <c r="BN632" s="17">
        <v>0.236410018897867</v>
      </c>
      <c r="BO632" s="17">
        <v>0.10018022891515101</v>
      </c>
      <c r="BP632" s="17"/>
      <c r="BQ632" s="17">
        <v>0.169423535241189</v>
      </c>
      <c r="BR632" s="17">
        <v>0.34390570225033801</v>
      </c>
      <c r="BS632" s="17">
        <v>0.26931095505691499</v>
      </c>
      <c r="BT632" s="17">
        <v>0.243146433834213</v>
      </c>
      <c r="BU632" s="17">
        <v>0.15315845152604199</v>
      </c>
      <c r="BV632" s="17">
        <v>0.11491697455410201</v>
      </c>
      <c r="BW632" s="17"/>
      <c r="BX632" s="17">
        <v>0.18306906988029301</v>
      </c>
      <c r="BY632" s="17">
        <v>0.29269846198385402</v>
      </c>
      <c r="BZ632" s="17">
        <v>0.296152035738942</v>
      </c>
      <c r="CA632" s="17">
        <v>0.26382725901492399</v>
      </c>
      <c r="CB632" s="17">
        <v>0.108792355244794</v>
      </c>
      <c r="CC632" s="17">
        <v>7.6075471851094298E-2</v>
      </c>
    </row>
    <row r="633" spans="2:81" x14ac:dyDescent="0.35">
      <c r="B633" t="s">
        <v>344</v>
      </c>
      <c r="C633" s="17">
        <v>0.37131414261613799</v>
      </c>
      <c r="D633" s="17">
        <v>0.377300385081204</v>
      </c>
      <c r="E633" s="17">
        <v>0.36532442293746897</v>
      </c>
      <c r="F633" s="17"/>
      <c r="G633" s="17">
        <v>0.32605226900543499</v>
      </c>
      <c r="H633" s="17">
        <v>0.36020346035936401</v>
      </c>
      <c r="I633" s="17">
        <v>0.40634909440934902</v>
      </c>
      <c r="J633" s="17">
        <v>0.344150461419089</v>
      </c>
      <c r="K633" s="17">
        <v>0.34566893418982603</v>
      </c>
      <c r="L633" s="17">
        <v>0.42110806339356799</v>
      </c>
      <c r="M633" s="17"/>
      <c r="N633" s="17">
        <v>0.39649741519934001</v>
      </c>
      <c r="O633" s="17">
        <v>0.32024816057204403</v>
      </c>
      <c r="P633" s="17">
        <v>0.410685613159812</v>
      </c>
      <c r="Q633" s="17">
        <v>0.36422919308184298</v>
      </c>
      <c r="R633" s="17"/>
      <c r="S633" s="17">
        <v>0.39185967552928902</v>
      </c>
      <c r="T633" s="17">
        <v>0.35628374766259902</v>
      </c>
      <c r="U633" s="17">
        <v>0.35115122668096799</v>
      </c>
      <c r="V633" s="17">
        <v>0.40049343488164102</v>
      </c>
      <c r="W633" s="17">
        <v>0.37419677048907701</v>
      </c>
      <c r="X633" s="17">
        <v>0.38156398799955699</v>
      </c>
      <c r="Y633" s="17">
        <v>0.36560891173944698</v>
      </c>
      <c r="Z633" s="17">
        <v>0.36554769249922497</v>
      </c>
      <c r="AA633" s="17">
        <v>0.38711392239780001</v>
      </c>
      <c r="AB633" s="17">
        <v>0.37416106622482598</v>
      </c>
      <c r="AC633" s="17">
        <v>0.329288554965742</v>
      </c>
      <c r="AD633" s="17">
        <v>0.29579443413073098</v>
      </c>
      <c r="AE633" s="17"/>
      <c r="AF633" s="17">
        <v>0.37700636444989599</v>
      </c>
      <c r="AG633" s="17">
        <v>0.39195244554544501</v>
      </c>
      <c r="AH633" s="17">
        <v>0.34998099408721001</v>
      </c>
      <c r="AI633" s="17">
        <v>0.271765765365658</v>
      </c>
      <c r="AJ633" s="17"/>
      <c r="AK633" s="17">
        <v>0.34206287038792199</v>
      </c>
      <c r="AL633" s="17">
        <v>0.37743277375155998</v>
      </c>
      <c r="AM633" s="17"/>
      <c r="AN633" s="17">
        <v>0.370240852654455</v>
      </c>
      <c r="AO633" s="17">
        <v>0.37103153006001999</v>
      </c>
      <c r="AP633" s="17">
        <v>0.37368563330851601</v>
      </c>
      <c r="AQ633" s="17">
        <v>0.349437607830205</v>
      </c>
      <c r="AR633" s="17">
        <v>0.40485704836046599</v>
      </c>
      <c r="AS633" s="17">
        <v>0.37548526429708901</v>
      </c>
      <c r="AT633" s="17"/>
      <c r="AU633" s="17">
        <v>0.40578284067039799</v>
      </c>
      <c r="AV633" s="17">
        <v>0.32576023654729402</v>
      </c>
      <c r="AW633" s="17"/>
      <c r="AX633" s="17">
        <v>0.30898947595493598</v>
      </c>
      <c r="AY633" s="17">
        <v>0.386270254454402</v>
      </c>
      <c r="AZ633" s="17"/>
      <c r="BA633" s="17">
        <v>0.37318506525905498</v>
      </c>
      <c r="BB633" s="17">
        <v>0.3647620024564</v>
      </c>
      <c r="BC633" s="17"/>
      <c r="BD633" s="17">
        <v>0.39453219345540103</v>
      </c>
      <c r="BE633" s="17"/>
      <c r="BF633" s="17">
        <v>0.40495628246964799</v>
      </c>
      <c r="BG633" s="17"/>
      <c r="BH633" s="17">
        <v>0.38780087467179603</v>
      </c>
      <c r="BI633" s="17"/>
      <c r="BJ633" s="17">
        <v>0.35728180809941201</v>
      </c>
      <c r="BK633" s="17"/>
      <c r="BL633" s="17">
        <v>0.19300269129175601</v>
      </c>
      <c r="BM633" s="17">
        <v>0.44206515846918598</v>
      </c>
      <c r="BN633" s="17">
        <v>0.43438750300871198</v>
      </c>
      <c r="BO633" s="17">
        <v>0.34396489057468099</v>
      </c>
      <c r="BP633" s="17"/>
      <c r="BQ633" s="17">
        <v>0.390072235327168</v>
      </c>
      <c r="BR633" s="17">
        <v>0.39796113054329202</v>
      </c>
      <c r="BS633" s="17">
        <v>0.43168100988234398</v>
      </c>
      <c r="BT633" s="17">
        <v>0.39047925503456798</v>
      </c>
      <c r="BU633" s="17">
        <v>0.26159062662113702</v>
      </c>
      <c r="BV633" s="17">
        <v>0.31141223669479001</v>
      </c>
      <c r="BW633" s="17"/>
      <c r="BX633" s="17">
        <v>0.40486428131714097</v>
      </c>
      <c r="BY633" s="17">
        <v>0.40134445099275801</v>
      </c>
      <c r="BZ633" s="17">
        <v>0.39481936451587701</v>
      </c>
      <c r="CA633" s="17">
        <v>0.37180583854493199</v>
      </c>
      <c r="CB633" s="17">
        <v>0.222648851931363</v>
      </c>
      <c r="CC633" s="17">
        <v>0.27127212055807098</v>
      </c>
    </row>
    <row r="634" spans="2:81" x14ac:dyDescent="0.35">
      <c r="B634" t="s">
        <v>345</v>
      </c>
      <c r="C634" s="17">
        <v>0.23109320157396501</v>
      </c>
      <c r="D634" s="17">
        <v>0.23463185435565001</v>
      </c>
      <c r="E634" s="17">
        <v>0.22778884131869401</v>
      </c>
      <c r="F634" s="17"/>
      <c r="G634" s="17">
        <v>0.232829162896314</v>
      </c>
      <c r="H634" s="17">
        <v>0.21988750060885101</v>
      </c>
      <c r="I634" s="17">
        <v>0.251434115322479</v>
      </c>
      <c r="J634" s="17">
        <v>0.27423519087669401</v>
      </c>
      <c r="K634" s="17">
        <v>0.232253746259942</v>
      </c>
      <c r="L634" s="17">
        <v>0.186710732462955</v>
      </c>
      <c r="M634" s="17"/>
      <c r="N634" s="17">
        <v>0.21145015938189701</v>
      </c>
      <c r="O634" s="17">
        <v>0.26516837831169998</v>
      </c>
      <c r="P634" s="17">
        <v>0.21440759238690399</v>
      </c>
      <c r="Q634" s="17">
        <v>0.232435643531022</v>
      </c>
      <c r="R634" s="17"/>
      <c r="S634" s="17">
        <v>0.19073687494487601</v>
      </c>
      <c r="T634" s="17">
        <v>0.26030956152376999</v>
      </c>
      <c r="U634" s="17">
        <v>0.20318121961489599</v>
      </c>
      <c r="V634" s="17">
        <v>0.24266527233230201</v>
      </c>
      <c r="W634" s="17">
        <v>0.21630102901603501</v>
      </c>
      <c r="X634" s="17">
        <v>0.23339725307255499</v>
      </c>
      <c r="Y634" s="17">
        <v>0.25405934042125899</v>
      </c>
      <c r="Z634" s="17">
        <v>0.234796180441629</v>
      </c>
      <c r="AA634" s="17">
        <v>0.23295413799839201</v>
      </c>
      <c r="AB634" s="17">
        <v>0.246383108255981</v>
      </c>
      <c r="AC634" s="17">
        <v>0.236295877986442</v>
      </c>
      <c r="AD634" s="17">
        <v>0.232583359110106</v>
      </c>
      <c r="AE634" s="17"/>
      <c r="AF634" s="17">
        <v>0.22782786624260701</v>
      </c>
      <c r="AG634" s="17">
        <v>0.21873608868806099</v>
      </c>
      <c r="AH634" s="17">
        <v>0.2335479252888</v>
      </c>
      <c r="AI634" s="17">
        <v>0.27740059901299202</v>
      </c>
      <c r="AJ634" s="17"/>
      <c r="AK634" s="17">
        <v>0.25887980786660397</v>
      </c>
      <c r="AL634" s="17">
        <v>0.241829970237085</v>
      </c>
      <c r="AM634" s="17"/>
      <c r="AN634" s="17">
        <v>0.177190982316176</v>
      </c>
      <c r="AO634" s="17">
        <v>0.25505651865183399</v>
      </c>
      <c r="AP634" s="17">
        <v>0.23271656841230801</v>
      </c>
      <c r="AQ634" s="17">
        <v>0.258671888196643</v>
      </c>
      <c r="AR634" s="17">
        <v>0.24780762869075801</v>
      </c>
      <c r="AS634" s="17">
        <v>0.23645207196040599</v>
      </c>
      <c r="AT634" s="17"/>
      <c r="AU634" s="17">
        <v>0.20515613630955301</v>
      </c>
      <c r="AV634" s="17">
        <v>0.26426529799449699</v>
      </c>
      <c r="AW634" s="17"/>
      <c r="AX634" s="17">
        <v>0.22867203244408901</v>
      </c>
      <c r="AY634" s="17">
        <v>0.23167421192228599</v>
      </c>
      <c r="AZ634" s="17"/>
      <c r="BA634" s="17">
        <v>0.23366251186691001</v>
      </c>
      <c r="BB634" s="17">
        <v>0.21659958841698801</v>
      </c>
      <c r="BC634" s="17"/>
      <c r="BD634" s="17">
        <v>0.20060848140823601</v>
      </c>
      <c r="BE634" s="17"/>
      <c r="BF634" s="17">
        <v>0.189871519629189</v>
      </c>
      <c r="BG634" s="17"/>
      <c r="BH634" s="17">
        <v>0.21513452975602099</v>
      </c>
      <c r="BI634" s="17"/>
      <c r="BJ634" s="17">
        <v>0.23089887527956099</v>
      </c>
      <c r="BK634" s="17"/>
      <c r="BL634" s="17">
        <v>0.30124488411050698</v>
      </c>
      <c r="BM634" s="17">
        <v>0.116582110506902</v>
      </c>
      <c r="BN634" s="17">
        <v>0.211973208007635</v>
      </c>
      <c r="BO634" s="17">
        <v>0.32272775566379702</v>
      </c>
      <c r="BP634" s="17"/>
      <c r="BQ634" s="17">
        <v>0.252256768236229</v>
      </c>
      <c r="BR634" s="17">
        <v>0.16830280379187401</v>
      </c>
      <c r="BS634" s="17">
        <v>0.17579746353616599</v>
      </c>
      <c r="BT634" s="17">
        <v>0.21399345404308301</v>
      </c>
      <c r="BU634" s="17">
        <v>0.29123122215747599</v>
      </c>
      <c r="BV634" s="17">
        <v>0.27785260188084099</v>
      </c>
      <c r="BW634" s="17"/>
      <c r="BX634" s="17">
        <v>0.24424839401339099</v>
      </c>
      <c r="BY634" s="17">
        <v>0.19442999189134999</v>
      </c>
      <c r="BZ634" s="17">
        <v>0.19117423660482799</v>
      </c>
      <c r="CA634" s="17">
        <v>0.215735834786006</v>
      </c>
      <c r="CB634" s="17">
        <v>0.27006842850991097</v>
      </c>
      <c r="CC634" s="17">
        <v>0.284391231029478</v>
      </c>
    </row>
    <row r="635" spans="2:81" x14ac:dyDescent="0.35">
      <c r="B635" t="s">
        <v>346</v>
      </c>
      <c r="C635" s="17">
        <v>0.15040956307536901</v>
      </c>
      <c r="D635" s="17">
        <v>0.135966686012607</v>
      </c>
      <c r="E635" s="17">
        <v>0.163753964773902</v>
      </c>
      <c r="F635" s="17"/>
      <c r="G635" s="17">
        <v>0.15591433163184101</v>
      </c>
      <c r="H635" s="17">
        <v>0.173392677027707</v>
      </c>
      <c r="I635" s="17">
        <v>0.148496659865127</v>
      </c>
      <c r="J635" s="17">
        <v>0.17489408099624801</v>
      </c>
      <c r="K635" s="17">
        <v>0.1878145610999</v>
      </c>
      <c r="L635" s="17">
        <v>8.4654912652954994E-2</v>
      </c>
      <c r="M635" s="17"/>
      <c r="N635" s="17">
        <v>0.14611794288682101</v>
      </c>
      <c r="O635" s="17">
        <v>0.182765954233787</v>
      </c>
      <c r="P635" s="17">
        <v>0.12710325023302599</v>
      </c>
      <c r="Q635" s="17">
        <v>0.14017007043697599</v>
      </c>
      <c r="R635" s="17"/>
      <c r="S635" s="17">
        <v>0.14090625900846199</v>
      </c>
      <c r="T635" s="17">
        <v>0.173608851199997</v>
      </c>
      <c r="U635" s="17">
        <v>0.154517277878707</v>
      </c>
      <c r="V635" s="17">
        <v>0.107434609196447</v>
      </c>
      <c r="W635" s="17">
        <v>0.139089001258588</v>
      </c>
      <c r="X635" s="17">
        <v>0.12849006052562101</v>
      </c>
      <c r="Y635" s="17">
        <v>0.13129570564530199</v>
      </c>
      <c r="Z635" s="17">
        <v>8.2272486464418607E-2</v>
      </c>
      <c r="AA635" s="17">
        <v>0.148584962783259</v>
      </c>
      <c r="AB635" s="17">
        <v>0.16670574410895</v>
      </c>
      <c r="AC635" s="17">
        <v>0.22924110152605101</v>
      </c>
      <c r="AD635" s="17">
        <v>0.27262583231153098</v>
      </c>
      <c r="AE635" s="17"/>
      <c r="AF635" s="17">
        <v>0.13969555858743701</v>
      </c>
      <c r="AG635" s="17">
        <v>0.165621108839205</v>
      </c>
      <c r="AH635" s="17">
        <v>0.21568718130622999</v>
      </c>
      <c r="AI635" s="17">
        <v>0.26741246347647801</v>
      </c>
      <c r="AJ635" s="17"/>
      <c r="AK635" s="17">
        <v>0.158426919370425</v>
      </c>
      <c r="AL635" s="17">
        <v>0.20377657818956199</v>
      </c>
      <c r="AM635" s="17"/>
      <c r="AN635" s="17">
        <v>0.15391679322658</v>
      </c>
      <c r="AO635" s="17">
        <v>0.14693203304805699</v>
      </c>
      <c r="AP635" s="17">
        <v>0.15547033937027699</v>
      </c>
      <c r="AQ635" s="17">
        <v>0.14737093488956199</v>
      </c>
      <c r="AR635" s="17">
        <v>0.144254330049081</v>
      </c>
      <c r="AS635" s="17">
        <v>0.164281977723126</v>
      </c>
      <c r="AT635" s="17"/>
      <c r="AU635" s="17">
        <v>0.12062918751047901</v>
      </c>
      <c r="AV635" s="17">
        <v>0.191873414270336</v>
      </c>
      <c r="AW635" s="17"/>
      <c r="AX635" s="17">
        <v>0.17986705434172101</v>
      </c>
      <c r="AY635" s="17">
        <v>0.143340619790855</v>
      </c>
      <c r="AZ635" s="17"/>
      <c r="BA635" s="17">
        <v>0.14861405578050799</v>
      </c>
      <c r="BB635" s="17">
        <v>0.160940246500863</v>
      </c>
      <c r="BC635" s="17"/>
      <c r="BD635" s="17">
        <v>9.7061896986071095E-2</v>
      </c>
      <c r="BE635" s="17"/>
      <c r="BF635" s="17">
        <v>9.5925803375032898E-2</v>
      </c>
      <c r="BG635" s="17"/>
      <c r="BH635" s="17">
        <v>0.171043448178857</v>
      </c>
      <c r="BI635" s="17"/>
      <c r="BJ635" s="17">
        <v>0.19299022804258001</v>
      </c>
      <c r="BK635" s="17"/>
      <c r="BL635" s="17">
        <v>0.42984095934295602</v>
      </c>
      <c r="BM635" s="17">
        <v>1.8499895254673899E-2</v>
      </c>
      <c r="BN635" s="17">
        <v>8.6523873682498295E-2</v>
      </c>
      <c r="BO635" s="17">
        <v>0.17741451139030501</v>
      </c>
      <c r="BP635" s="17"/>
      <c r="BQ635" s="17">
        <v>0.16398267669380501</v>
      </c>
      <c r="BR635" s="17">
        <v>6.3865669829215196E-2</v>
      </c>
      <c r="BS635" s="17">
        <v>0.100200892902487</v>
      </c>
      <c r="BT635" s="17">
        <v>0.12833621326487701</v>
      </c>
      <c r="BU635" s="17">
        <v>0.25174317295731802</v>
      </c>
      <c r="BV635" s="17">
        <v>0.23386385966651199</v>
      </c>
      <c r="BW635" s="17"/>
      <c r="BX635" s="17">
        <v>0.153541868995729</v>
      </c>
      <c r="BY635" s="17">
        <v>8.1966661939210095E-2</v>
      </c>
      <c r="BZ635" s="17">
        <v>9.4644413987581694E-2</v>
      </c>
      <c r="CA635" s="17">
        <v>0.11970980291385901</v>
      </c>
      <c r="CB635" s="17">
        <v>0.34698348784335398</v>
      </c>
      <c r="CC635" s="17">
        <v>0.30484057688323302</v>
      </c>
    </row>
    <row r="636" spans="2:81" x14ac:dyDescent="0.35">
      <c r="B636" t="s">
        <v>347</v>
      </c>
      <c r="C636" s="17">
        <v>3.3166253489994503E-2</v>
      </c>
      <c r="D636" s="17">
        <v>2.73244333079324E-2</v>
      </c>
      <c r="E636" s="17">
        <v>3.85596008094585E-2</v>
      </c>
      <c r="F636" s="17"/>
      <c r="G636" s="17">
        <v>4.4071864016201501E-2</v>
      </c>
      <c r="H636" s="17">
        <v>5.0458498566947403E-2</v>
      </c>
      <c r="I636" s="17">
        <v>3.9772572843463902E-2</v>
      </c>
      <c r="J636" s="17">
        <v>3.4260139479462298E-2</v>
      </c>
      <c r="K636" s="17">
        <v>1.87916773912279E-2</v>
      </c>
      <c r="L636" s="17">
        <v>1.52387306354627E-2</v>
      </c>
      <c r="M636" s="17"/>
      <c r="N636" s="17">
        <v>2.6010838043377001E-2</v>
      </c>
      <c r="O636" s="17">
        <v>3.4881058189083797E-2</v>
      </c>
      <c r="P636" s="17">
        <v>3.3227983720009201E-2</v>
      </c>
      <c r="Q636" s="17">
        <v>3.9583980980932597E-2</v>
      </c>
      <c r="R636" s="17"/>
      <c r="S636" s="17">
        <v>3.1535470369556999E-2</v>
      </c>
      <c r="T636" s="17">
        <v>2.4554154946778699E-2</v>
      </c>
      <c r="U636" s="17">
        <v>4.7808081875563797E-2</v>
      </c>
      <c r="V636" s="17">
        <v>3.0989916420305099E-2</v>
      </c>
      <c r="W636" s="17">
        <v>3.9888269724985402E-2</v>
      </c>
      <c r="X636" s="17">
        <v>4.7865351326869497E-2</v>
      </c>
      <c r="Y636" s="17">
        <v>4.5029726358637001E-2</v>
      </c>
      <c r="Z636" s="17">
        <v>4.3441785693536503E-2</v>
      </c>
      <c r="AA636" s="17">
        <v>2.5825757530764201E-2</v>
      </c>
      <c r="AB636" s="17">
        <v>1.3804155659375801E-2</v>
      </c>
      <c r="AC636" s="17">
        <v>2.9941732546939E-2</v>
      </c>
      <c r="AD636" s="17">
        <v>3.08290982213975E-2</v>
      </c>
      <c r="AE636" s="17"/>
      <c r="AF636" s="17">
        <v>3.4914954748139201E-2</v>
      </c>
      <c r="AG636" s="17">
        <v>1.5368501171311E-2</v>
      </c>
      <c r="AH636" s="17">
        <v>2.7864908223871901E-2</v>
      </c>
      <c r="AI636" s="17">
        <v>3.1189672908909699E-2</v>
      </c>
      <c r="AJ636" s="17"/>
      <c r="AK636" s="17">
        <v>3.8598579551786603E-2</v>
      </c>
      <c r="AL636" s="17">
        <v>3.3535112640715098E-2</v>
      </c>
      <c r="AM636" s="17"/>
      <c r="AN636" s="17">
        <v>3.72104058841876E-2</v>
      </c>
      <c r="AO636" s="17">
        <v>2.90043265867986E-2</v>
      </c>
      <c r="AP636" s="17">
        <v>3.5049838577345803E-2</v>
      </c>
      <c r="AQ636" s="17">
        <v>3.8116939047462398E-2</v>
      </c>
      <c r="AR636" s="17">
        <v>2.42362209107824E-2</v>
      </c>
      <c r="AS636" s="17">
        <v>3.18382886323864E-2</v>
      </c>
      <c r="AT636" s="17"/>
      <c r="AU636" s="17">
        <v>2.7535052959211201E-2</v>
      </c>
      <c r="AV636" s="17">
        <v>3.9904100272551403E-2</v>
      </c>
      <c r="AW636" s="17"/>
      <c r="AX636" s="17">
        <v>4.2268806505973498E-2</v>
      </c>
      <c r="AY636" s="17">
        <v>3.0981904849017899E-2</v>
      </c>
      <c r="AZ636" s="17"/>
      <c r="BA636" s="17">
        <v>2.9488982032689699E-2</v>
      </c>
      <c r="BB636" s="17">
        <v>4.9413741316870097E-2</v>
      </c>
      <c r="BC636" s="17"/>
      <c r="BD636" s="17">
        <v>2.62012119020066E-2</v>
      </c>
      <c r="BE636" s="17"/>
      <c r="BF636" s="17">
        <v>2.6738909872552299E-2</v>
      </c>
      <c r="BG636" s="17"/>
      <c r="BH636" s="17">
        <v>1.42013457299256E-2</v>
      </c>
      <c r="BI636" s="17"/>
      <c r="BJ636" s="17">
        <v>2.9004115400229499E-2</v>
      </c>
      <c r="BK636" s="17"/>
      <c r="BL636" s="17">
        <v>4.0215281281584601E-2</v>
      </c>
      <c r="BM636" s="17">
        <v>8.9233287159500609E-3</v>
      </c>
      <c r="BN636" s="17">
        <v>3.0705396403287299E-2</v>
      </c>
      <c r="BO636" s="17">
        <v>5.5712613456065901E-2</v>
      </c>
      <c r="BP636" s="17"/>
      <c r="BQ636" s="17">
        <v>2.4264784501608402E-2</v>
      </c>
      <c r="BR636" s="17">
        <v>2.59646935852808E-2</v>
      </c>
      <c r="BS636" s="17">
        <v>2.3009678622087099E-2</v>
      </c>
      <c r="BT636" s="17">
        <v>2.4044643823258501E-2</v>
      </c>
      <c r="BU636" s="17">
        <v>4.2276526738027502E-2</v>
      </c>
      <c r="BV636" s="17">
        <v>6.1954327203756099E-2</v>
      </c>
      <c r="BW636" s="17"/>
      <c r="BX636" s="17">
        <v>1.4276385793446001E-2</v>
      </c>
      <c r="BY636" s="17">
        <v>2.9560433192827501E-2</v>
      </c>
      <c r="BZ636" s="17">
        <v>2.3209949152771001E-2</v>
      </c>
      <c r="CA636" s="17">
        <v>2.8921264740279101E-2</v>
      </c>
      <c r="CB636" s="17">
        <v>5.1506876470577098E-2</v>
      </c>
      <c r="CC636" s="17">
        <v>6.3420599678123898E-2</v>
      </c>
    </row>
    <row r="637" spans="2:81" x14ac:dyDescent="0.35">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row>
    <row r="638" spans="2:81" x14ac:dyDescent="0.35">
      <c r="B638" s="6" t="s">
        <v>353</v>
      </c>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row>
    <row r="639" spans="2:81" x14ac:dyDescent="0.35">
      <c r="B639" s="24"/>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row>
    <row r="640" spans="2:81" x14ac:dyDescent="0.35">
      <c r="B640" t="s">
        <v>167</v>
      </c>
      <c r="C640" s="17">
        <v>0.180164897934005</v>
      </c>
      <c r="D640" s="17">
        <v>0.18948577045032899</v>
      </c>
      <c r="E640" s="17">
        <v>0.169948984744517</v>
      </c>
      <c r="F640" s="17"/>
      <c r="G640" s="17">
        <v>0.32426723052717399</v>
      </c>
      <c r="H640" s="17">
        <v>0.27439692003059901</v>
      </c>
      <c r="I640" s="17">
        <v>0.199229848785935</v>
      </c>
      <c r="J640" s="17">
        <v>0.13073732681484401</v>
      </c>
      <c r="K640" s="17">
        <v>0.115070307921235</v>
      </c>
      <c r="L640" s="17">
        <v>7.61498982467851E-2</v>
      </c>
      <c r="M640" s="17"/>
      <c r="N640" s="17">
        <v>0.255668863915891</v>
      </c>
      <c r="O640" s="17">
        <v>0.16030072486729499</v>
      </c>
      <c r="P640" s="17">
        <v>0.149936801270808</v>
      </c>
      <c r="Q640" s="17">
        <v>0.14676724247549</v>
      </c>
      <c r="R640" s="17"/>
      <c r="S640" s="17">
        <v>0.31194692884802599</v>
      </c>
      <c r="T640" s="17">
        <v>0.134725838686933</v>
      </c>
      <c r="U640" s="17">
        <v>0.148620300990364</v>
      </c>
      <c r="V640" s="17">
        <v>0.13126057940861699</v>
      </c>
      <c r="W640" s="17">
        <v>0.14456612034212499</v>
      </c>
      <c r="X640" s="17">
        <v>0.15965588848803899</v>
      </c>
      <c r="Y640" s="17">
        <v>0.160992181893789</v>
      </c>
      <c r="Z640" s="17">
        <v>0.25177174005694902</v>
      </c>
      <c r="AA640" s="17">
        <v>0.196367660406883</v>
      </c>
      <c r="AB640" s="17">
        <v>0.178981449638727</v>
      </c>
      <c r="AC640" s="17">
        <v>0.112990126825984</v>
      </c>
      <c r="AD640" s="17">
        <v>0.149305648458012</v>
      </c>
      <c r="AE640" s="17"/>
      <c r="AF640" s="17">
        <v>0.17693671772931799</v>
      </c>
      <c r="AG640" s="17">
        <v>0.16686363099132101</v>
      </c>
      <c r="AH640" s="17">
        <v>0.119769173979885</v>
      </c>
      <c r="AI640" s="17">
        <v>0.11412078510174301</v>
      </c>
      <c r="AJ640" s="17"/>
      <c r="AK640" s="17">
        <v>0.293026536967738</v>
      </c>
      <c r="AL640" s="17">
        <v>0.207247531240424</v>
      </c>
      <c r="AM640" s="17"/>
      <c r="AN640" s="17">
        <v>0.33548247762592098</v>
      </c>
      <c r="AO640" s="17">
        <v>0.145154976902442</v>
      </c>
      <c r="AP640" s="17">
        <v>0.16542898727715499</v>
      </c>
      <c r="AQ640" s="17">
        <v>0.10952616924238499</v>
      </c>
      <c r="AR640" s="17">
        <v>6.7714868638970194E-2</v>
      </c>
      <c r="AS640" s="17">
        <v>0.11357764810717</v>
      </c>
      <c r="AT640" s="17"/>
      <c r="AU640" s="17">
        <v>0.16781586537555301</v>
      </c>
      <c r="AV640" s="17">
        <v>0.19835126409949899</v>
      </c>
      <c r="AW640" s="17"/>
      <c r="AX640" s="17">
        <v>0.148630355312526</v>
      </c>
      <c r="AY640" s="17">
        <v>0.18773227328442799</v>
      </c>
      <c r="AZ640" s="17"/>
      <c r="BA640" s="17">
        <v>0.15833673678033899</v>
      </c>
      <c r="BB640" s="17">
        <v>0.294550920590187</v>
      </c>
      <c r="BC640" s="17"/>
      <c r="BD640" s="17">
        <v>0.203401011252798</v>
      </c>
      <c r="BE640" s="17"/>
      <c r="BF640" s="17">
        <v>0.19609835533796499</v>
      </c>
      <c r="BG640" s="17"/>
      <c r="BH640" s="17">
        <v>0.20664809601666501</v>
      </c>
      <c r="BI640" s="17"/>
      <c r="BJ640" s="17">
        <v>0.13813819489719301</v>
      </c>
      <c r="BK640" s="17"/>
      <c r="BL640" s="17">
        <v>6.3735003795663603E-2</v>
      </c>
      <c r="BM640" s="17">
        <v>0.38760745909052202</v>
      </c>
      <c r="BN640" s="17">
        <v>6.2980505848796803E-2</v>
      </c>
      <c r="BO640" s="17">
        <v>0.16802543457283201</v>
      </c>
      <c r="BP640" s="17"/>
      <c r="BQ640" s="17">
        <v>0.21700661420848399</v>
      </c>
      <c r="BR640" s="17">
        <v>0.14401841869736301</v>
      </c>
      <c r="BS640" s="17">
        <v>0.15370759936083001</v>
      </c>
      <c r="BT640" s="17">
        <v>0.239516660801635</v>
      </c>
      <c r="BU640" s="17">
        <v>0.18582187511829501</v>
      </c>
      <c r="BV640" s="17">
        <v>0.150879820145392</v>
      </c>
      <c r="BW640" s="17"/>
      <c r="BX640" s="17">
        <v>0.26498990124044303</v>
      </c>
      <c r="BY640" s="17">
        <v>0.17788877641367701</v>
      </c>
      <c r="BZ640" s="17">
        <v>0.123576727436278</v>
      </c>
      <c r="CA640" s="17">
        <v>0.22920522433076701</v>
      </c>
      <c r="CB640" s="17">
        <v>0.22729849519586701</v>
      </c>
      <c r="CC640" s="17">
        <v>9.6884263358032602E-2</v>
      </c>
    </row>
    <row r="641" spans="2:81" x14ac:dyDescent="0.35">
      <c r="B641" t="s">
        <v>344</v>
      </c>
      <c r="C641" s="17">
        <v>0.37462816753973599</v>
      </c>
      <c r="D641" s="17">
        <v>0.37726237031950399</v>
      </c>
      <c r="E641" s="17">
        <v>0.37286953933762901</v>
      </c>
      <c r="F641" s="17"/>
      <c r="G641" s="17">
        <v>0.34088652790638801</v>
      </c>
      <c r="H641" s="17">
        <v>0.41531630878793002</v>
      </c>
      <c r="I641" s="17">
        <v>0.40216551153098701</v>
      </c>
      <c r="J641" s="17">
        <v>0.41914971985626598</v>
      </c>
      <c r="K641" s="17">
        <v>0.36301357991011401</v>
      </c>
      <c r="L641" s="17">
        <v>0.31315391532379999</v>
      </c>
      <c r="M641" s="17"/>
      <c r="N641" s="17">
        <v>0.39046148791030499</v>
      </c>
      <c r="O641" s="17">
        <v>0.394330015644903</v>
      </c>
      <c r="P641" s="17">
        <v>0.36730160442316301</v>
      </c>
      <c r="Q641" s="17">
        <v>0.343225570728527</v>
      </c>
      <c r="R641" s="17"/>
      <c r="S641" s="17">
        <v>0.387637719621999</v>
      </c>
      <c r="T641" s="17">
        <v>0.32692982996825898</v>
      </c>
      <c r="U641" s="17">
        <v>0.37565361112665002</v>
      </c>
      <c r="V641" s="17">
        <v>0.33810062986816902</v>
      </c>
      <c r="W641" s="17">
        <v>0.40462801615264099</v>
      </c>
      <c r="X641" s="17">
        <v>0.383380307926942</v>
      </c>
      <c r="Y641" s="17">
        <v>0.35049548628340199</v>
      </c>
      <c r="Z641" s="17">
        <v>0.35435538499938302</v>
      </c>
      <c r="AA641" s="17">
        <v>0.37699375671224999</v>
      </c>
      <c r="AB641" s="17">
        <v>0.47113058760794702</v>
      </c>
      <c r="AC641" s="17">
        <v>0.33477256774400899</v>
      </c>
      <c r="AD641" s="17">
        <v>0.39084061802928199</v>
      </c>
      <c r="AE641" s="17"/>
      <c r="AF641" s="17">
        <v>0.36029856002781901</v>
      </c>
      <c r="AG641" s="17">
        <v>0.46967088299239801</v>
      </c>
      <c r="AH641" s="17">
        <v>0.333857409717284</v>
      </c>
      <c r="AI641" s="17">
        <v>0.40400224300307602</v>
      </c>
      <c r="AJ641" s="17"/>
      <c r="AK641" s="17">
        <v>0.43329815823865497</v>
      </c>
      <c r="AL641" s="17">
        <v>0.37225256130043699</v>
      </c>
      <c r="AM641" s="17"/>
      <c r="AN641" s="17">
        <v>0.38168957321256203</v>
      </c>
      <c r="AO641" s="17">
        <v>0.38004097623532801</v>
      </c>
      <c r="AP641" s="17">
        <v>0.35110161463763201</v>
      </c>
      <c r="AQ641" s="17">
        <v>0.37529729432019399</v>
      </c>
      <c r="AR641" s="17">
        <v>0.35961623827980899</v>
      </c>
      <c r="AS641" s="17">
        <v>0.40195875095493899</v>
      </c>
      <c r="AT641" s="17"/>
      <c r="AU641" s="17">
        <v>0.38378186402985098</v>
      </c>
      <c r="AV641" s="17">
        <v>0.36341570477535601</v>
      </c>
      <c r="AW641" s="17"/>
      <c r="AX641" s="17">
        <v>0.35224215596277297</v>
      </c>
      <c r="AY641" s="17">
        <v>0.38000016085624699</v>
      </c>
      <c r="AZ641" s="17"/>
      <c r="BA641" s="17">
        <v>0.36892168491201999</v>
      </c>
      <c r="BB641" s="17">
        <v>0.40791289117010399</v>
      </c>
      <c r="BC641" s="17"/>
      <c r="BD641" s="17">
        <v>0.368872391059752</v>
      </c>
      <c r="BE641" s="17"/>
      <c r="BF641" s="17">
        <v>0.34431053916196602</v>
      </c>
      <c r="BG641" s="17"/>
      <c r="BH641" s="17">
        <v>0.45415233880123701</v>
      </c>
      <c r="BI641" s="17"/>
      <c r="BJ641" s="17">
        <v>0.32804695484332802</v>
      </c>
      <c r="BK641" s="17"/>
      <c r="BL641" s="17">
        <v>0.242714887572483</v>
      </c>
      <c r="BM641" s="17">
        <v>0.444808324568361</v>
      </c>
      <c r="BN641" s="17">
        <v>0.27655994237453302</v>
      </c>
      <c r="BO641" s="17">
        <v>0.48946410545462898</v>
      </c>
      <c r="BP641" s="17"/>
      <c r="BQ641" s="17">
        <v>0.43807475078866898</v>
      </c>
      <c r="BR641" s="17">
        <v>0.36615788546636502</v>
      </c>
      <c r="BS641" s="17">
        <v>0.26930951468234898</v>
      </c>
      <c r="BT641" s="17">
        <v>0.361458902520501</v>
      </c>
      <c r="BU641" s="17">
        <v>0.37442693292485202</v>
      </c>
      <c r="BV641" s="17">
        <v>0.34004878459100002</v>
      </c>
      <c r="BW641" s="17"/>
      <c r="BX641" s="17">
        <v>0.43640053080498897</v>
      </c>
      <c r="BY641" s="17">
        <v>0.35742626348557099</v>
      </c>
      <c r="BZ641" s="17">
        <v>0.33717989516755797</v>
      </c>
      <c r="CA641" s="17">
        <v>0.37691266170273402</v>
      </c>
      <c r="CB641" s="17">
        <v>0.39506078471820899</v>
      </c>
      <c r="CC641" s="17">
        <v>0.31330731448459398</v>
      </c>
    </row>
    <row r="642" spans="2:81" x14ac:dyDescent="0.35">
      <c r="B642" t="s">
        <v>345</v>
      </c>
      <c r="C642" s="17">
        <v>0.27045300449056098</v>
      </c>
      <c r="D642" s="17">
        <v>0.25691083361561001</v>
      </c>
      <c r="E642" s="17">
        <v>0.28406034511677503</v>
      </c>
      <c r="F642" s="17"/>
      <c r="G642" s="17">
        <v>0.200638804062481</v>
      </c>
      <c r="H642" s="17">
        <v>0.174080721566614</v>
      </c>
      <c r="I642" s="17">
        <v>0.23211103118287901</v>
      </c>
      <c r="J642" s="17">
        <v>0.28545009069129201</v>
      </c>
      <c r="K642" s="17">
        <v>0.31615471932250899</v>
      </c>
      <c r="L642" s="17">
        <v>0.383565553435809</v>
      </c>
      <c r="M642" s="17"/>
      <c r="N642" s="17">
        <v>0.23421039554320799</v>
      </c>
      <c r="O642" s="17">
        <v>0.28361440422573603</v>
      </c>
      <c r="P642" s="17">
        <v>0.28839201138383602</v>
      </c>
      <c r="Q642" s="17">
        <v>0.27764429023221998</v>
      </c>
      <c r="R642" s="17"/>
      <c r="S642" s="17">
        <v>0.18540230752727499</v>
      </c>
      <c r="T642" s="17">
        <v>0.324639487913639</v>
      </c>
      <c r="U642" s="17">
        <v>0.28938608862061199</v>
      </c>
      <c r="V642" s="17">
        <v>0.34495963107542899</v>
      </c>
      <c r="W642" s="17">
        <v>0.27665739027775699</v>
      </c>
      <c r="X642" s="17">
        <v>0.282462264924912</v>
      </c>
      <c r="Y642" s="17">
        <v>0.26991883883461198</v>
      </c>
      <c r="Z642" s="17">
        <v>0.24755920700767201</v>
      </c>
      <c r="AA642" s="17">
        <v>0.249333517799224</v>
      </c>
      <c r="AB642" s="17">
        <v>0.213226992096364</v>
      </c>
      <c r="AC642" s="17">
        <v>0.33691362604432401</v>
      </c>
      <c r="AD642" s="17">
        <v>0.27829845764522099</v>
      </c>
      <c r="AE642" s="17"/>
      <c r="AF642" s="17">
        <v>0.279548208488404</v>
      </c>
      <c r="AG642" s="17">
        <v>0.23727209899068299</v>
      </c>
      <c r="AH642" s="17">
        <v>0.33355891940939802</v>
      </c>
      <c r="AI642" s="17">
        <v>0.28923792471937299</v>
      </c>
      <c r="AJ642" s="17"/>
      <c r="AK642" s="17">
        <v>0.164890214001778</v>
      </c>
      <c r="AL642" s="17">
        <v>0.256667426568365</v>
      </c>
      <c r="AM642" s="17"/>
      <c r="AN642" s="17">
        <v>0.16280000514954801</v>
      </c>
      <c r="AO642" s="17">
        <v>0.30015270389874099</v>
      </c>
      <c r="AP642" s="17">
        <v>0.29598345368937901</v>
      </c>
      <c r="AQ642" s="17">
        <v>0.29884446062139702</v>
      </c>
      <c r="AR642" s="17">
        <v>0.35997177004012598</v>
      </c>
      <c r="AS642" s="17">
        <v>0.296564551976777</v>
      </c>
      <c r="AT642" s="17"/>
      <c r="AU642" s="17">
        <v>0.27693354245954099</v>
      </c>
      <c r="AV642" s="17">
        <v>0.26033633607339002</v>
      </c>
      <c r="AW642" s="17"/>
      <c r="AX642" s="17">
        <v>0.29474671867853602</v>
      </c>
      <c r="AY642" s="17">
        <v>0.26462321789359</v>
      </c>
      <c r="AZ642" s="17"/>
      <c r="BA642" s="17">
        <v>0.28868288171539602</v>
      </c>
      <c r="BB642" s="17">
        <v>0.17405330222370499</v>
      </c>
      <c r="BC642" s="17"/>
      <c r="BD642" s="17">
        <v>0.268434253285941</v>
      </c>
      <c r="BE642" s="17"/>
      <c r="BF642" s="17">
        <v>0.282830820752486</v>
      </c>
      <c r="BG642" s="17"/>
      <c r="BH642" s="17">
        <v>0.22084045641376099</v>
      </c>
      <c r="BI642" s="17"/>
      <c r="BJ642" s="17">
        <v>0.337563116996768</v>
      </c>
      <c r="BK642" s="17"/>
      <c r="BL642" s="17">
        <v>0.34121517558556003</v>
      </c>
      <c r="BM642" s="17">
        <v>0.123179122856915</v>
      </c>
      <c r="BN642" s="17">
        <v>0.41467642111316799</v>
      </c>
      <c r="BO642" s="17">
        <v>0.221930749852011</v>
      </c>
      <c r="BP642" s="17"/>
      <c r="BQ642" s="17">
        <v>0.232329191249915</v>
      </c>
      <c r="BR642" s="17">
        <v>0.30858425754580598</v>
      </c>
      <c r="BS642" s="17">
        <v>0.31750910509727098</v>
      </c>
      <c r="BT642" s="17">
        <v>0.27239181381049199</v>
      </c>
      <c r="BU642" s="17">
        <v>0.23998377481024499</v>
      </c>
      <c r="BV642" s="17">
        <v>0.26622323611437498</v>
      </c>
      <c r="BW642" s="17"/>
      <c r="BX642" s="17">
        <v>0.200402724663372</v>
      </c>
      <c r="BY642" s="17">
        <v>0.288750014806405</v>
      </c>
      <c r="BZ642" s="17">
        <v>0.30194329036373102</v>
      </c>
      <c r="CA642" s="17">
        <v>0.27553269349111897</v>
      </c>
      <c r="CB642" s="17">
        <v>0.18702621356261501</v>
      </c>
      <c r="CC642" s="17">
        <v>0.304141463631451</v>
      </c>
    </row>
    <row r="643" spans="2:81" x14ac:dyDescent="0.35">
      <c r="B643" t="s">
        <v>346</v>
      </c>
      <c r="C643" s="17">
        <v>0.13145679360260101</v>
      </c>
      <c r="D643" s="17">
        <v>0.14359269260799901</v>
      </c>
      <c r="E643" s="17">
        <v>0.119796452236061</v>
      </c>
      <c r="F643" s="17"/>
      <c r="G643" s="17">
        <v>8.4446128568020598E-2</v>
      </c>
      <c r="H643" s="17">
        <v>8.8844407984624493E-2</v>
      </c>
      <c r="I643" s="17">
        <v>0.119788761093889</v>
      </c>
      <c r="J643" s="17">
        <v>0.123161387818819</v>
      </c>
      <c r="K643" s="17">
        <v>0.166313557462581</v>
      </c>
      <c r="L643" s="17">
        <v>0.19016381675392199</v>
      </c>
      <c r="M643" s="17"/>
      <c r="N643" s="17">
        <v>8.57618151549948E-2</v>
      </c>
      <c r="O643" s="17">
        <v>0.125079409398791</v>
      </c>
      <c r="P643" s="17">
        <v>0.14527522541433899</v>
      </c>
      <c r="Q643" s="17">
        <v>0.17644192568286099</v>
      </c>
      <c r="R643" s="17"/>
      <c r="S643" s="17">
        <v>8.2343072419408594E-2</v>
      </c>
      <c r="T643" s="17">
        <v>0.16990623183690601</v>
      </c>
      <c r="U643" s="17">
        <v>0.131319886708023</v>
      </c>
      <c r="V643" s="17">
        <v>0.149657823881574</v>
      </c>
      <c r="W643" s="17">
        <v>0.12748877831275501</v>
      </c>
      <c r="X643" s="17">
        <v>0.11829265870148099</v>
      </c>
      <c r="Y643" s="17">
        <v>0.177244173879299</v>
      </c>
      <c r="Z643" s="17">
        <v>0.11683920499039099</v>
      </c>
      <c r="AA643" s="17">
        <v>0.14206814783874999</v>
      </c>
      <c r="AB643" s="17">
        <v>0.101419666962763</v>
      </c>
      <c r="AC643" s="17">
        <v>0.13731949123525999</v>
      </c>
      <c r="AD643" s="17">
        <v>0.127355536248309</v>
      </c>
      <c r="AE643" s="17"/>
      <c r="AF643" s="17">
        <v>0.14109618505279201</v>
      </c>
      <c r="AG643" s="17">
        <v>9.0818649921934905E-2</v>
      </c>
      <c r="AH643" s="17">
        <v>0.14233581062451001</v>
      </c>
      <c r="AI643" s="17">
        <v>0.13814443060471701</v>
      </c>
      <c r="AJ643" s="17"/>
      <c r="AK643" s="17">
        <v>6.5694326716367699E-2</v>
      </c>
      <c r="AL643" s="17">
        <v>0.115175257116243</v>
      </c>
      <c r="AM643" s="17"/>
      <c r="AN643" s="17">
        <v>8.8229583480262594E-2</v>
      </c>
      <c r="AO643" s="17">
        <v>0.128921787874898</v>
      </c>
      <c r="AP643" s="17">
        <v>0.12635881350046799</v>
      </c>
      <c r="AQ643" s="17">
        <v>0.17089155903091399</v>
      </c>
      <c r="AR643" s="17">
        <v>0.16305445678309499</v>
      </c>
      <c r="AS643" s="17">
        <v>0.16606552423160401</v>
      </c>
      <c r="AT643" s="17"/>
      <c r="AU643" s="17">
        <v>0.13395566583554</v>
      </c>
      <c r="AV643" s="17">
        <v>0.12683711666553901</v>
      </c>
      <c r="AW643" s="17"/>
      <c r="AX643" s="17">
        <v>0.150353182035625</v>
      </c>
      <c r="AY643" s="17">
        <v>0.12692220859984499</v>
      </c>
      <c r="AZ643" s="17"/>
      <c r="BA643" s="17">
        <v>0.141314443512112</v>
      </c>
      <c r="BB643" s="17">
        <v>7.9783694140652298E-2</v>
      </c>
      <c r="BC643" s="17"/>
      <c r="BD643" s="17">
        <v>0.123558928350795</v>
      </c>
      <c r="BE643" s="17"/>
      <c r="BF643" s="17">
        <v>0.14138695871915799</v>
      </c>
      <c r="BG643" s="17"/>
      <c r="BH643" s="17">
        <v>9.0466119268544601E-2</v>
      </c>
      <c r="BI643" s="17"/>
      <c r="BJ643" s="17">
        <v>0.119349799374234</v>
      </c>
      <c r="BK643" s="17"/>
      <c r="BL643" s="17">
        <v>0.28845832539681199</v>
      </c>
      <c r="BM643" s="17">
        <v>3.0032840903451499E-2</v>
      </c>
      <c r="BN643" s="17">
        <v>0.201041667168808</v>
      </c>
      <c r="BO643" s="17">
        <v>6.2534400408562202E-2</v>
      </c>
      <c r="BP643" s="17"/>
      <c r="BQ643" s="17">
        <v>8.0751353587892094E-2</v>
      </c>
      <c r="BR643" s="17">
        <v>0.14586958776803899</v>
      </c>
      <c r="BS643" s="17">
        <v>0.22098232513109001</v>
      </c>
      <c r="BT643" s="17">
        <v>8.8493140630793096E-2</v>
      </c>
      <c r="BU643" s="17">
        <v>0.130857606635707</v>
      </c>
      <c r="BV643" s="17">
        <v>0.17859535171404201</v>
      </c>
      <c r="BW643" s="17"/>
      <c r="BX643" s="17">
        <v>7.5505601623004501E-2</v>
      </c>
      <c r="BY643" s="17">
        <v>0.13500475541090301</v>
      </c>
      <c r="BZ643" s="17">
        <v>0.19503160111605899</v>
      </c>
      <c r="CA643" s="17">
        <v>8.5619010077595301E-2</v>
      </c>
      <c r="CB643" s="17">
        <v>0.13354308527401501</v>
      </c>
      <c r="CC643" s="17">
        <v>0.20994740830796299</v>
      </c>
    </row>
    <row r="644" spans="2:81" x14ac:dyDescent="0.35">
      <c r="B644" t="s">
        <v>347</v>
      </c>
      <c r="C644" s="17">
        <v>4.3297136433097697E-2</v>
      </c>
      <c r="D644" s="17">
        <v>3.2748333006558702E-2</v>
      </c>
      <c r="E644" s="17">
        <v>5.3324678565017797E-2</v>
      </c>
      <c r="F644" s="17"/>
      <c r="G644" s="17">
        <v>4.9761308935937103E-2</v>
      </c>
      <c r="H644" s="17">
        <v>4.7361641630232897E-2</v>
      </c>
      <c r="I644" s="17">
        <v>4.6704847406309598E-2</v>
      </c>
      <c r="J644" s="17">
        <v>4.15014748187802E-2</v>
      </c>
      <c r="K644" s="17">
        <v>3.9447835383562099E-2</v>
      </c>
      <c r="L644" s="17">
        <v>3.6966816239684203E-2</v>
      </c>
      <c r="M644" s="17"/>
      <c r="N644" s="17">
        <v>3.3897437475601602E-2</v>
      </c>
      <c r="O644" s="17">
        <v>3.66754458632748E-2</v>
      </c>
      <c r="P644" s="17">
        <v>4.9094357507853702E-2</v>
      </c>
      <c r="Q644" s="17">
        <v>5.5920970880902199E-2</v>
      </c>
      <c r="R644" s="17"/>
      <c r="S644" s="17">
        <v>3.26699715832907E-2</v>
      </c>
      <c r="T644" s="17">
        <v>4.3798611594264E-2</v>
      </c>
      <c r="U644" s="17">
        <v>5.5020112554350603E-2</v>
      </c>
      <c r="V644" s="17">
        <v>3.6021335766210603E-2</v>
      </c>
      <c r="W644" s="17">
        <v>4.66596949147218E-2</v>
      </c>
      <c r="X644" s="17">
        <v>5.62088799586253E-2</v>
      </c>
      <c r="Y644" s="17">
        <v>4.1349319108897699E-2</v>
      </c>
      <c r="Z644" s="17">
        <v>2.9474462945605798E-2</v>
      </c>
      <c r="AA644" s="17">
        <v>3.5236917242892497E-2</v>
      </c>
      <c r="AB644" s="17">
        <v>3.5241303694198797E-2</v>
      </c>
      <c r="AC644" s="17">
        <v>7.8004188150421705E-2</v>
      </c>
      <c r="AD644" s="17">
        <v>5.4199739619176797E-2</v>
      </c>
      <c r="AE644" s="17"/>
      <c r="AF644" s="17">
        <v>4.2120328701667299E-2</v>
      </c>
      <c r="AG644" s="17">
        <v>3.5374737103663602E-2</v>
      </c>
      <c r="AH644" s="17">
        <v>7.0478686268922994E-2</v>
      </c>
      <c r="AI644" s="17">
        <v>5.4494616571090802E-2</v>
      </c>
      <c r="AJ644" s="17"/>
      <c r="AK644" s="17">
        <v>4.3090764075460697E-2</v>
      </c>
      <c r="AL644" s="17">
        <v>4.8657223774531001E-2</v>
      </c>
      <c r="AM644" s="17"/>
      <c r="AN644" s="17">
        <v>3.1798360531706399E-2</v>
      </c>
      <c r="AO644" s="17">
        <v>4.5729555088591202E-2</v>
      </c>
      <c r="AP644" s="17">
        <v>6.1127130895365499E-2</v>
      </c>
      <c r="AQ644" s="17">
        <v>4.5440516785109603E-2</v>
      </c>
      <c r="AR644" s="17">
        <v>4.9642666257999797E-2</v>
      </c>
      <c r="AS644" s="17">
        <v>2.1833524729510001E-2</v>
      </c>
      <c r="AT644" s="17"/>
      <c r="AU644" s="17">
        <v>3.7513062299515801E-2</v>
      </c>
      <c r="AV644" s="17">
        <v>5.1059578386216803E-2</v>
      </c>
      <c r="AW644" s="17"/>
      <c r="AX644" s="17">
        <v>5.4027588010539501E-2</v>
      </c>
      <c r="AY644" s="17">
        <v>4.0722139365889802E-2</v>
      </c>
      <c r="AZ644" s="17"/>
      <c r="BA644" s="17">
        <v>4.2744253080132799E-2</v>
      </c>
      <c r="BB644" s="17">
        <v>4.3699191875351803E-2</v>
      </c>
      <c r="BC644" s="17"/>
      <c r="BD644" s="17">
        <v>3.5733416050714603E-2</v>
      </c>
      <c r="BE644" s="17"/>
      <c r="BF644" s="17">
        <v>3.5373326028424003E-2</v>
      </c>
      <c r="BG644" s="17"/>
      <c r="BH644" s="17">
        <v>2.7892989499792398E-2</v>
      </c>
      <c r="BI644" s="17"/>
      <c r="BJ644" s="17">
        <v>7.6901933888477103E-2</v>
      </c>
      <c r="BK644" s="17"/>
      <c r="BL644" s="17">
        <v>6.3876607649481096E-2</v>
      </c>
      <c r="BM644" s="17">
        <v>1.43722525807505E-2</v>
      </c>
      <c r="BN644" s="17">
        <v>4.4741463494693497E-2</v>
      </c>
      <c r="BO644" s="17">
        <v>5.8045309711965198E-2</v>
      </c>
      <c r="BP644" s="17"/>
      <c r="BQ644" s="17">
        <v>3.1838090165040502E-2</v>
      </c>
      <c r="BR644" s="17">
        <v>3.5369850522427103E-2</v>
      </c>
      <c r="BS644" s="17">
        <v>3.8491455728461202E-2</v>
      </c>
      <c r="BT644" s="17">
        <v>3.8139482236579002E-2</v>
      </c>
      <c r="BU644" s="17">
        <v>6.8909810510900504E-2</v>
      </c>
      <c r="BV644" s="17">
        <v>6.4252807435190407E-2</v>
      </c>
      <c r="BW644" s="17"/>
      <c r="BX644" s="17">
        <v>2.2701241668192099E-2</v>
      </c>
      <c r="BY644" s="17">
        <v>4.0930189883443498E-2</v>
      </c>
      <c r="BZ644" s="17">
        <v>4.2268485916373701E-2</v>
      </c>
      <c r="CA644" s="17">
        <v>3.27304103977843E-2</v>
      </c>
      <c r="CB644" s="17">
        <v>5.7071421249294298E-2</v>
      </c>
      <c r="CC644" s="17">
        <v>7.5719550217960396E-2</v>
      </c>
    </row>
    <row r="645" spans="2:81" x14ac:dyDescent="0.35">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row>
    <row r="646" spans="2:81" x14ac:dyDescent="0.35">
      <c r="B646" s="6" t="s">
        <v>354</v>
      </c>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row>
    <row r="647" spans="2:81" x14ac:dyDescent="0.35">
      <c r="B647" s="24"/>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row>
    <row r="648" spans="2:81" x14ac:dyDescent="0.35">
      <c r="B648" t="s">
        <v>167</v>
      </c>
      <c r="C648" s="17">
        <v>0.29592719150918001</v>
      </c>
      <c r="D648" s="17">
        <v>0.30959686249972701</v>
      </c>
      <c r="E648" s="17">
        <v>0.28255256022091002</v>
      </c>
      <c r="F648" s="17"/>
      <c r="G648" s="17">
        <v>0.266708709348425</v>
      </c>
      <c r="H648" s="17">
        <v>0.245878082922274</v>
      </c>
      <c r="I648" s="17">
        <v>0.230142500254544</v>
      </c>
      <c r="J648" s="17">
        <v>0.279677925574085</v>
      </c>
      <c r="K648" s="17">
        <v>0.34662916080270001</v>
      </c>
      <c r="L648" s="17">
        <v>0.38876113107721799</v>
      </c>
      <c r="M648" s="17"/>
      <c r="N648" s="17">
        <v>0.28379702445734301</v>
      </c>
      <c r="O648" s="17">
        <v>0.256751792351954</v>
      </c>
      <c r="P648" s="17">
        <v>0.316726764693535</v>
      </c>
      <c r="Q648" s="17">
        <v>0.332387828872448</v>
      </c>
      <c r="R648" s="17"/>
      <c r="S648" s="17">
        <v>0.31483330167067197</v>
      </c>
      <c r="T648" s="17">
        <v>0.305699872272437</v>
      </c>
      <c r="U648" s="17">
        <v>0.30978376378139499</v>
      </c>
      <c r="V648" s="17">
        <v>0.32247384365002801</v>
      </c>
      <c r="W648" s="17">
        <v>0.25353258221903202</v>
      </c>
      <c r="X648" s="17">
        <v>0.29107053810340999</v>
      </c>
      <c r="Y648" s="17">
        <v>0.29628729957920302</v>
      </c>
      <c r="Z648" s="17">
        <v>0.38466952073425698</v>
      </c>
      <c r="AA648" s="17">
        <v>0.30187925323300202</v>
      </c>
      <c r="AB648" s="17">
        <v>0.23685575352952801</v>
      </c>
      <c r="AC648" s="17">
        <v>0.28207675948495198</v>
      </c>
      <c r="AD648" s="17">
        <v>0.22143291744355501</v>
      </c>
      <c r="AE648" s="17"/>
      <c r="AF648" s="17">
        <v>0.308298259053644</v>
      </c>
      <c r="AG648" s="17">
        <v>0.25961782680836798</v>
      </c>
      <c r="AH648" s="17">
        <v>0.31244505849396198</v>
      </c>
      <c r="AI648" s="17">
        <v>0.21404762731919399</v>
      </c>
      <c r="AJ648" s="17"/>
      <c r="AK648" s="17">
        <v>0.22898994402959</v>
      </c>
      <c r="AL648" s="17">
        <v>0.21696297317437699</v>
      </c>
      <c r="AM648" s="17"/>
      <c r="AN648" s="17">
        <v>0.30968784443852998</v>
      </c>
      <c r="AO648" s="17">
        <v>0.28757680020784199</v>
      </c>
      <c r="AP648" s="17">
        <v>0.28682775528448801</v>
      </c>
      <c r="AQ648" s="17">
        <v>0.30281761122241002</v>
      </c>
      <c r="AR648" s="17">
        <v>0.28788497310719902</v>
      </c>
      <c r="AS648" s="17">
        <v>0.28750221145827598</v>
      </c>
      <c r="AT648" s="17"/>
      <c r="AU648" s="17">
        <v>0.334737419398207</v>
      </c>
      <c r="AV648" s="17">
        <v>0.243637737013992</v>
      </c>
      <c r="AW648" s="17"/>
      <c r="AX648" s="17">
        <v>0.32999311538320902</v>
      </c>
      <c r="AY648" s="17">
        <v>0.287752358098463</v>
      </c>
      <c r="AZ648" s="17"/>
      <c r="BA648" s="17">
        <v>0.30656858828577799</v>
      </c>
      <c r="BB648" s="17">
        <v>0.241501983936111</v>
      </c>
      <c r="BC648" s="17"/>
      <c r="BD648" s="17">
        <v>0.37867855014642998</v>
      </c>
      <c r="BE648" s="17"/>
      <c r="BF648" s="17">
        <v>0.38187473647697201</v>
      </c>
      <c r="BG648" s="17"/>
      <c r="BH648" s="17">
        <v>0.26671281655766499</v>
      </c>
      <c r="BI648" s="17"/>
      <c r="BJ648" s="17">
        <v>0.33472375968099699</v>
      </c>
      <c r="BK648" s="17"/>
      <c r="BL648" s="17">
        <v>7.4548980655636005E-2</v>
      </c>
      <c r="BM648" s="17">
        <v>0.51650332523328901</v>
      </c>
      <c r="BN648" s="17">
        <v>0.35727182509821398</v>
      </c>
      <c r="BO648" s="17">
        <v>0.146829924804527</v>
      </c>
      <c r="BP648" s="17"/>
      <c r="BQ648" s="17">
        <v>0.25872821814459501</v>
      </c>
      <c r="BR648" s="17">
        <v>0.41130022458585602</v>
      </c>
      <c r="BS648" s="17">
        <v>0.43693033279197502</v>
      </c>
      <c r="BT648" s="17">
        <v>0.34381156378947098</v>
      </c>
      <c r="BU648" s="17">
        <v>0.19020912813240201</v>
      </c>
      <c r="BV648" s="17">
        <v>0.14913751888049001</v>
      </c>
      <c r="BW648" s="17"/>
      <c r="BX648" s="17">
        <v>0.25295627651368502</v>
      </c>
      <c r="BY648" s="17">
        <v>0.35724699043557001</v>
      </c>
      <c r="BZ648" s="17">
        <v>0.42201561194850001</v>
      </c>
      <c r="CA648" s="17">
        <v>0.32173568625523402</v>
      </c>
      <c r="CB648" s="17">
        <v>0.17088095057696501</v>
      </c>
      <c r="CC648" s="17">
        <v>0.14373422563506399</v>
      </c>
    </row>
    <row r="649" spans="2:81" x14ac:dyDescent="0.35">
      <c r="B649" t="s">
        <v>344</v>
      </c>
      <c r="C649" s="17">
        <v>0.41873004067555603</v>
      </c>
      <c r="D649" s="17">
        <v>0.41184834709624701</v>
      </c>
      <c r="E649" s="17">
        <v>0.42604900705524301</v>
      </c>
      <c r="F649" s="17"/>
      <c r="G649" s="17">
        <v>0.39477477383902898</v>
      </c>
      <c r="H649" s="17">
        <v>0.42066835020541798</v>
      </c>
      <c r="I649" s="17">
        <v>0.47909867120875199</v>
      </c>
      <c r="J649" s="17">
        <v>0.42540719830865598</v>
      </c>
      <c r="K649" s="17">
        <v>0.368505683142205</v>
      </c>
      <c r="L649" s="17">
        <v>0.41217349892523902</v>
      </c>
      <c r="M649" s="17"/>
      <c r="N649" s="17">
        <v>0.442866205205031</v>
      </c>
      <c r="O649" s="17">
        <v>0.42831778387901498</v>
      </c>
      <c r="P649" s="17">
        <v>0.42550302019110697</v>
      </c>
      <c r="Q649" s="17">
        <v>0.37245542103593998</v>
      </c>
      <c r="R649" s="17"/>
      <c r="S649" s="17">
        <v>0.38882209870129802</v>
      </c>
      <c r="T649" s="17">
        <v>0.39240156371422902</v>
      </c>
      <c r="U649" s="17">
        <v>0.416888979646654</v>
      </c>
      <c r="V649" s="17">
        <v>0.44192535196253802</v>
      </c>
      <c r="W649" s="17">
        <v>0.46346639803700301</v>
      </c>
      <c r="X649" s="17">
        <v>0.43553742904757597</v>
      </c>
      <c r="Y649" s="17">
        <v>0.420494155059706</v>
      </c>
      <c r="Z649" s="17">
        <v>0.408244399368412</v>
      </c>
      <c r="AA649" s="17">
        <v>0.42611024294764899</v>
      </c>
      <c r="AB649" s="17">
        <v>0.429066843616774</v>
      </c>
      <c r="AC649" s="17">
        <v>0.41963294900485199</v>
      </c>
      <c r="AD649" s="17">
        <v>0.40258963131944903</v>
      </c>
      <c r="AE649" s="17"/>
      <c r="AF649" s="17">
        <v>0.42114968729074898</v>
      </c>
      <c r="AG649" s="17">
        <v>0.43723522300308698</v>
      </c>
      <c r="AH649" s="17">
        <v>0.35675184301666601</v>
      </c>
      <c r="AI649" s="17">
        <v>0.40642436958290101</v>
      </c>
      <c r="AJ649" s="17"/>
      <c r="AK649" s="17">
        <v>0.416130664349041</v>
      </c>
      <c r="AL649" s="17">
        <v>0.43211966773235999</v>
      </c>
      <c r="AM649" s="17"/>
      <c r="AN649" s="17">
        <v>0.393156270295409</v>
      </c>
      <c r="AO649" s="17">
        <v>0.42693490934990902</v>
      </c>
      <c r="AP649" s="17">
        <v>0.42840602751261098</v>
      </c>
      <c r="AQ649" s="17">
        <v>0.41878062080907902</v>
      </c>
      <c r="AR649" s="17">
        <v>0.45149952102077701</v>
      </c>
      <c r="AS649" s="17">
        <v>0.40493191613567697</v>
      </c>
      <c r="AT649" s="17"/>
      <c r="AU649" s="17">
        <v>0.43072915675087597</v>
      </c>
      <c r="AV649" s="17">
        <v>0.40454121035167601</v>
      </c>
      <c r="AW649" s="17"/>
      <c r="AX649" s="17">
        <v>0.37291250483001098</v>
      </c>
      <c r="AY649" s="17">
        <v>0.42972492002219898</v>
      </c>
      <c r="AZ649" s="17"/>
      <c r="BA649" s="17">
        <v>0.421533770194507</v>
      </c>
      <c r="BB649" s="17">
        <v>0.40743467782018</v>
      </c>
      <c r="BC649" s="17"/>
      <c r="BD649" s="17">
        <v>0.42535897695632702</v>
      </c>
      <c r="BE649" s="17"/>
      <c r="BF649" s="17">
        <v>0.43339507904212698</v>
      </c>
      <c r="BG649" s="17"/>
      <c r="BH649" s="17">
        <v>0.44372934582465101</v>
      </c>
      <c r="BI649" s="17"/>
      <c r="BJ649" s="17">
        <v>0.36788498226424698</v>
      </c>
      <c r="BK649" s="17"/>
      <c r="BL649" s="17">
        <v>0.28088160224117797</v>
      </c>
      <c r="BM649" s="17">
        <v>0.39998829551464199</v>
      </c>
      <c r="BN649" s="17">
        <v>0.45105636303338897</v>
      </c>
      <c r="BO649" s="17">
        <v>0.488576243492642</v>
      </c>
      <c r="BP649" s="17"/>
      <c r="BQ649" s="17">
        <v>0.44799251780953497</v>
      </c>
      <c r="BR649" s="17">
        <v>0.411841880727354</v>
      </c>
      <c r="BS649" s="17">
        <v>0.374913125261364</v>
      </c>
      <c r="BT649" s="17">
        <v>0.401601383864925</v>
      </c>
      <c r="BU649" s="17">
        <v>0.39383263599595902</v>
      </c>
      <c r="BV649" s="17">
        <v>0.43114532433636199</v>
      </c>
      <c r="BW649" s="17"/>
      <c r="BX649" s="17">
        <v>0.447591674764652</v>
      </c>
      <c r="BY649" s="17">
        <v>0.43770091405289901</v>
      </c>
      <c r="BZ649" s="17">
        <v>0.386159225127164</v>
      </c>
      <c r="CA649" s="17">
        <v>0.43590596612885901</v>
      </c>
      <c r="CB649" s="17">
        <v>0.353770432655867</v>
      </c>
      <c r="CC649" s="17">
        <v>0.37341003640519099</v>
      </c>
    </row>
    <row r="650" spans="2:81" x14ac:dyDescent="0.35">
      <c r="B650" t="s">
        <v>345</v>
      </c>
      <c r="C650" s="17">
        <v>0.176278150146815</v>
      </c>
      <c r="D650" s="17">
        <v>0.17581848290486099</v>
      </c>
      <c r="E650" s="17">
        <v>0.176568772624138</v>
      </c>
      <c r="F650" s="17"/>
      <c r="G650" s="17">
        <v>0.19774879700325701</v>
      </c>
      <c r="H650" s="17">
        <v>0.207534329331893</v>
      </c>
      <c r="I650" s="17">
        <v>0.17614059142042299</v>
      </c>
      <c r="J650" s="17">
        <v>0.19026147122606299</v>
      </c>
      <c r="K650" s="17">
        <v>0.16030528283550299</v>
      </c>
      <c r="L650" s="17">
        <v>0.13608243539154999</v>
      </c>
      <c r="M650" s="17"/>
      <c r="N650" s="17">
        <v>0.17044783217947801</v>
      </c>
      <c r="O650" s="17">
        <v>0.20681567181609301</v>
      </c>
      <c r="P650" s="17">
        <v>0.16827040582056099</v>
      </c>
      <c r="Q650" s="17">
        <v>0.159459313968112</v>
      </c>
      <c r="R650" s="17"/>
      <c r="S650" s="17">
        <v>0.185605870705325</v>
      </c>
      <c r="T650" s="17">
        <v>0.193207640819023</v>
      </c>
      <c r="U650" s="17">
        <v>0.17277420934055501</v>
      </c>
      <c r="V650" s="17">
        <v>0.15459736706864199</v>
      </c>
      <c r="W650" s="17">
        <v>0.188097866098419</v>
      </c>
      <c r="X650" s="17">
        <v>0.170044108153424</v>
      </c>
      <c r="Y650" s="17">
        <v>0.16662526261743599</v>
      </c>
      <c r="Z650" s="17">
        <v>0.14662253875151601</v>
      </c>
      <c r="AA650" s="17">
        <v>0.165880305673971</v>
      </c>
      <c r="AB650" s="17">
        <v>0.19691668041652399</v>
      </c>
      <c r="AC650" s="17">
        <v>0.17179368113188201</v>
      </c>
      <c r="AD650" s="17">
        <v>0.17387511645756501</v>
      </c>
      <c r="AE650" s="17"/>
      <c r="AF650" s="17">
        <v>0.170803791277606</v>
      </c>
      <c r="AG650" s="17">
        <v>0.17529404164710299</v>
      </c>
      <c r="AH650" s="17">
        <v>0.178176954614643</v>
      </c>
      <c r="AI650" s="17">
        <v>0.20210180144789899</v>
      </c>
      <c r="AJ650" s="17"/>
      <c r="AK650" s="17">
        <v>0.223321779599641</v>
      </c>
      <c r="AL650" s="17">
        <v>0.20353438924418299</v>
      </c>
      <c r="AM650" s="17"/>
      <c r="AN650" s="17">
        <v>0.174131545203011</v>
      </c>
      <c r="AO650" s="17">
        <v>0.18228456198430501</v>
      </c>
      <c r="AP650" s="17">
        <v>0.162646184720277</v>
      </c>
      <c r="AQ650" s="17">
        <v>0.17680227860446901</v>
      </c>
      <c r="AR650" s="17">
        <v>0.165916545190266</v>
      </c>
      <c r="AS650" s="17">
        <v>0.21185706536429999</v>
      </c>
      <c r="AT650" s="17"/>
      <c r="AU650" s="17">
        <v>0.15013421292607701</v>
      </c>
      <c r="AV650" s="17">
        <v>0.21112876044988499</v>
      </c>
      <c r="AW650" s="17"/>
      <c r="AX650" s="17">
        <v>0.171909564458296</v>
      </c>
      <c r="AY650" s="17">
        <v>0.17732648397084799</v>
      </c>
      <c r="AZ650" s="17"/>
      <c r="BA650" s="17">
        <v>0.17151656562433701</v>
      </c>
      <c r="BB650" s="17">
        <v>0.20070938627715801</v>
      </c>
      <c r="BC650" s="17"/>
      <c r="BD650" s="17">
        <v>0.130429495637162</v>
      </c>
      <c r="BE650" s="17"/>
      <c r="BF650" s="17">
        <v>0.120623192634722</v>
      </c>
      <c r="BG650" s="17"/>
      <c r="BH650" s="17">
        <v>0.167727677654917</v>
      </c>
      <c r="BI650" s="17"/>
      <c r="BJ650" s="17">
        <v>0.18026630939768501</v>
      </c>
      <c r="BK650" s="17"/>
      <c r="BL650" s="17">
        <v>0.32261665810151202</v>
      </c>
      <c r="BM650" s="17">
        <v>6.8468432493298995E-2</v>
      </c>
      <c r="BN650" s="17">
        <v>0.123940045702135</v>
      </c>
      <c r="BO650" s="17">
        <v>0.24919985048603899</v>
      </c>
      <c r="BP650" s="17"/>
      <c r="BQ650" s="17">
        <v>0.18753356686356401</v>
      </c>
      <c r="BR650" s="17">
        <v>0.117766360953272</v>
      </c>
      <c r="BS650" s="17">
        <v>0.120250554657714</v>
      </c>
      <c r="BT650" s="17">
        <v>0.16789353088862199</v>
      </c>
      <c r="BU650" s="17">
        <v>0.28048029484511799</v>
      </c>
      <c r="BV650" s="17">
        <v>0.21899001068065299</v>
      </c>
      <c r="BW650" s="17"/>
      <c r="BX650" s="17">
        <v>0.19294800453113101</v>
      </c>
      <c r="BY650" s="17">
        <v>0.13265532157455501</v>
      </c>
      <c r="BZ650" s="17">
        <v>0.12510012575646001</v>
      </c>
      <c r="CA650" s="17">
        <v>0.17338696280124399</v>
      </c>
      <c r="CB650" s="17">
        <v>0.299772316310918</v>
      </c>
      <c r="CC650" s="17">
        <v>0.23264413881676099</v>
      </c>
    </row>
    <row r="651" spans="2:81" x14ac:dyDescent="0.35">
      <c r="B651" t="s">
        <v>346</v>
      </c>
      <c r="C651" s="17">
        <v>8.0705196173512697E-2</v>
      </c>
      <c r="D651" s="17">
        <v>7.93157366421159E-2</v>
      </c>
      <c r="E651" s="17">
        <v>8.1992983874633302E-2</v>
      </c>
      <c r="F651" s="17"/>
      <c r="G651" s="17">
        <v>0.104540853855366</v>
      </c>
      <c r="H651" s="17">
        <v>8.0123624830645696E-2</v>
      </c>
      <c r="I651" s="17">
        <v>8.3374730214781395E-2</v>
      </c>
      <c r="J651" s="17">
        <v>8.7203637240270804E-2</v>
      </c>
      <c r="K651" s="17">
        <v>9.3471789536918801E-2</v>
      </c>
      <c r="L651" s="17">
        <v>4.9354133761871803E-2</v>
      </c>
      <c r="M651" s="17"/>
      <c r="N651" s="17">
        <v>7.6253555918145505E-2</v>
      </c>
      <c r="O651" s="17">
        <v>7.8634314267704897E-2</v>
      </c>
      <c r="P651" s="17">
        <v>7.2755528329732699E-2</v>
      </c>
      <c r="Q651" s="17">
        <v>9.5960305377034802E-2</v>
      </c>
      <c r="R651" s="17"/>
      <c r="S651" s="17">
        <v>7.7935708519274505E-2</v>
      </c>
      <c r="T651" s="17">
        <v>7.3885904220669096E-2</v>
      </c>
      <c r="U651" s="17">
        <v>6.3813045029956397E-2</v>
      </c>
      <c r="V651" s="17">
        <v>6.2872591216314902E-2</v>
      </c>
      <c r="W651" s="17">
        <v>7.2902441489828496E-2</v>
      </c>
      <c r="X651" s="17">
        <v>7.13214396814012E-2</v>
      </c>
      <c r="Y651" s="17">
        <v>8.9425520168663397E-2</v>
      </c>
      <c r="Z651" s="17">
        <v>5.4661207372782801E-2</v>
      </c>
      <c r="AA651" s="17">
        <v>8.5564827084767897E-2</v>
      </c>
      <c r="AB651" s="17">
        <v>9.9143928467904902E-2</v>
      </c>
      <c r="AC651" s="17">
        <v>9.7319916440650203E-2</v>
      </c>
      <c r="AD651" s="17">
        <v>0.17873521878204901</v>
      </c>
      <c r="AE651" s="17"/>
      <c r="AF651" s="17">
        <v>7.4736425313016899E-2</v>
      </c>
      <c r="AG651" s="17">
        <v>0.10130668457514901</v>
      </c>
      <c r="AH651" s="17">
        <v>0.11548846359029701</v>
      </c>
      <c r="AI651" s="17">
        <v>0.145781288370851</v>
      </c>
      <c r="AJ651" s="17"/>
      <c r="AK651" s="17">
        <v>7.2743597674893995E-2</v>
      </c>
      <c r="AL651" s="17">
        <v>0.113020030806065</v>
      </c>
      <c r="AM651" s="17"/>
      <c r="AN651" s="17">
        <v>8.8388638725793403E-2</v>
      </c>
      <c r="AO651" s="17">
        <v>7.9807024167760393E-2</v>
      </c>
      <c r="AP651" s="17">
        <v>7.5003712506458001E-2</v>
      </c>
      <c r="AQ651" s="17">
        <v>7.7140023799385393E-2</v>
      </c>
      <c r="AR651" s="17">
        <v>7.5300062671682003E-2</v>
      </c>
      <c r="AS651" s="17">
        <v>8.62306520501121E-2</v>
      </c>
      <c r="AT651" s="17"/>
      <c r="AU651" s="17">
        <v>6.2237058502051003E-2</v>
      </c>
      <c r="AV651" s="17">
        <v>0.10534388823235399</v>
      </c>
      <c r="AW651" s="17"/>
      <c r="AX651" s="17">
        <v>8.6769620301413206E-2</v>
      </c>
      <c r="AY651" s="17">
        <v>7.9249910323616404E-2</v>
      </c>
      <c r="AZ651" s="17"/>
      <c r="BA651" s="17">
        <v>7.5503493064102797E-2</v>
      </c>
      <c r="BB651" s="17">
        <v>0.106884347263838</v>
      </c>
      <c r="BC651" s="17"/>
      <c r="BD651" s="17">
        <v>4.9509915213748798E-2</v>
      </c>
      <c r="BE651" s="17"/>
      <c r="BF651" s="17">
        <v>4.8690396238010199E-2</v>
      </c>
      <c r="BG651" s="17"/>
      <c r="BH651" s="17">
        <v>9.4819663272828106E-2</v>
      </c>
      <c r="BI651" s="17"/>
      <c r="BJ651" s="17">
        <v>8.9469059559672104E-2</v>
      </c>
      <c r="BK651" s="17"/>
      <c r="BL651" s="17">
        <v>0.27046239193080202</v>
      </c>
      <c r="BM651" s="17">
        <v>3.8105976860368799E-3</v>
      </c>
      <c r="BN651" s="17">
        <v>4.78411514034498E-2</v>
      </c>
      <c r="BO651" s="17">
        <v>7.5211688113598504E-2</v>
      </c>
      <c r="BP651" s="17"/>
      <c r="BQ651" s="17">
        <v>8.1271286898782699E-2</v>
      </c>
      <c r="BR651" s="17">
        <v>4.2249934107212103E-2</v>
      </c>
      <c r="BS651" s="17">
        <v>5.3561430207462499E-2</v>
      </c>
      <c r="BT651" s="17">
        <v>6.7427681043064805E-2</v>
      </c>
      <c r="BU651" s="17">
        <v>9.0877926847966903E-2</v>
      </c>
      <c r="BV651" s="17">
        <v>0.13969611889498501</v>
      </c>
      <c r="BW651" s="17"/>
      <c r="BX651" s="17">
        <v>8.3792869308440404E-2</v>
      </c>
      <c r="BY651" s="17">
        <v>4.7234040327618299E-2</v>
      </c>
      <c r="BZ651" s="17">
        <v>5.3642072796665802E-2</v>
      </c>
      <c r="CA651" s="17">
        <v>5.1906204482943398E-2</v>
      </c>
      <c r="CB651" s="17">
        <v>0.142401256729767</v>
      </c>
      <c r="CC651" s="17">
        <v>0.172013523896834</v>
      </c>
    </row>
    <row r="652" spans="2:81" x14ac:dyDescent="0.35">
      <c r="B652" t="s">
        <v>347</v>
      </c>
      <c r="C652" s="17">
        <v>2.8359421494936199E-2</v>
      </c>
      <c r="D652" s="17">
        <v>2.34205708570491E-2</v>
      </c>
      <c r="E652" s="17">
        <v>3.2836676225076598E-2</v>
      </c>
      <c r="F652" s="17"/>
      <c r="G652" s="17">
        <v>3.6226865953923E-2</v>
      </c>
      <c r="H652" s="17">
        <v>4.5795612709769701E-2</v>
      </c>
      <c r="I652" s="17">
        <v>3.1243506901500399E-2</v>
      </c>
      <c r="J652" s="17">
        <v>1.7449767650924701E-2</v>
      </c>
      <c r="K652" s="17">
        <v>3.1088083682672699E-2</v>
      </c>
      <c r="L652" s="17">
        <v>1.36288008441206E-2</v>
      </c>
      <c r="M652" s="17"/>
      <c r="N652" s="17">
        <v>2.6635382240002298E-2</v>
      </c>
      <c r="O652" s="17">
        <v>2.9480437685233701E-2</v>
      </c>
      <c r="P652" s="17">
        <v>1.6744280965063699E-2</v>
      </c>
      <c r="Q652" s="17">
        <v>3.9737130746465198E-2</v>
      </c>
      <c r="R652" s="17"/>
      <c r="S652" s="17">
        <v>3.2803020403430298E-2</v>
      </c>
      <c r="T652" s="17">
        <v>3.4805018973641903E-2</v>
      </c>
      <c r="U652" s="17">
        <v>3.6740002201439997E-2</v>
      </c>
      <c r="V652" s="17">
        <v>1.8130846102476599E-2</v>
      </c>
      <c r="W652" s="17">
        <v>2.20007121557181E-2</v>
      </c>
      <c r="X652" s="17">
        <v>3.2026485014188998E-2</v>
      </c>
      <c r="Y652" s="17">
        <v>2.7167762574991299E-2</v>
      </c>
      <c r="Z652" s="17">
        <v>5.8023337730332301E-3</v>
      </c>
      <c r="AA652" s="17">
        <v>2.0565371060609499E-2</v>
      </c>
      <c r="AB652" s="17">
        <v>3.8016793969269103E-2</v>
      </c>
      <c r="AC652" s="17">
        <v>2.9176693937663801E-2</v>
      </c>
      <c r="AD652" s="17">
        <v>2.3367115997383E-2</v>
      </c>
      <c r="AE652" s="17"/>
      <c r="AF652" s="17">
        <v>2.5011837064983999E-2</v>
      </c>
      <c r="AG652" s="17">
        <v>2.6546223966292599E-2</v>
      </c>
      <c r="AH652" s="17">
        <v>3.7137680284432102E-2</v>
      </c>
      <c r="AI652" s="17">
        <v>3.16449132791536E-2</v>
      </c>
      <c r="AJ652" s="17"/>
      <c r="AK652" s="17">
        <v>5.8814014346834198E-2</v>
      </c>
      <c r="AL652" s="17">
        <v>3.4362939043014101E-2</v>
      </c>
      <c r="AM652" s="17"/>
      <c r="AN652" s="17">
        <v>3.46357013372567E-2</v>
      </c>
      <c r="AO652" s="17">
        <v>2.33967042901824E-2</v>
      </c>
      <c r="AP652" s="17">
        <v>4.7116319976166297E-2</v>
      </c>
      <c r="AQ652" s="17">
        <v>2.4459465564657501E-2</v>
      </c>
      <c r="AR652" s="17">
        <v>1.9398898010076601E-2</v>
      </c>
      <c r="AS652" s="17">
        <v>9.4781549916344993E-3</v>
      </c>
      <c r="AT652" s="17"/>
      <c r="AU652" s="17">
        <v>2.2162152422788899E-2</v>
      </c>
      <c r="AV652" s="17">
        <v>3.5348403952093703E-2</v>
      </c>
      <c r="AW652" s="17"/>
      <c r="AX652" s="17">
        <v>3.8415195027070997E-2</v>
      </c>
      <c r="AY652" s="17">
        <v>2.5946327584872898E-2</v>
      </c>
      <c r="AZ652" s="17"/>
      <c r="BA652" s="17">
        <v>2.4877582831276199E-2</v>
      </c>
      <c r="BB652" s="17">
        <v>4.3469604702712598E-2</v>
      </c>
      <c r="BC652" s="17"/>
      <c r="BD652" s="17">
        <v>1.6023062046332401E-2</v>
      </c>
      <c r="BE652" s="17"/>
      <c r="BF652" s="17">
        <v>1.5416595608168999E-2</v>
      </c>
      <c r="BG652" s="17"/>
      <c r="BH652" s="17">
        <v>2.7010496689939299E-2</v>
      </c>
      <c r="BI652" s="17"/>
      <c r="BJ652" s="17">
        <v>2.7655889097399501E-2</v>
      </c>
      <c r="BK652" s="17"/>
      <c r="BL652" s="17">
        <v>5.1490367070871998E-2</v>
      </c>
      <c r="BM652" s="17">
        <v>1.12293490727328E-2</v>
      </c>
      <c r="BN652" s="17">
        <v>1.9890614762811398E-2</v>
      </c>
      <c r="BO652" s="17">
        <v>4.0182293103193101E-2</v>
      </c>
      <c r="BP652" s="17"/>
      <c r="BQ652" s="17">
        <v>2.4474410283523498E-2</v>
      </c>
      <c r="BR652" s="17">
        <v>1.6841599626305801E-2</v>
      </c>
      <c r="BS652" s="17">
        <v>1.43445570814853E-2</v>
      </c>
      <c r="BT652" s="17">
        <v>1.9265840413916699E-2</v>
      </c>
      <c r="BU652" s="17">
        <v>4.4600014178553901E-2</v>
      </c>
      <c r="BV652" s="17">
        <v>6.1031027207510302E-2</v>
      </c>
      <c r="BW652" s="17"/>
      <c r="BX652" s="17">
        <v>2.27111748820918E-2</v>
      </c>
      <c r="BY652" s="17">
        <v>2.51627336093573E-2</v>
      </c>
      <c r="BZ652" s="17">
        <v>1.30829643712098E-2</v>
      </c>
      <c r="CA652" s="17">
        <v>1.70651803317203E-2</v>
      </c>
      <c r="CB652" s="17">
        <v>3.3175043726482702E-2</v>
      </c>
      <c r="CC652" s="17">
        <v>7.8198075246150606E-2</v>
      </c>
    </row>
    <row r="653" spans="2:81" x14ac:dyDescent="0.35">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row>
    <row r="654" spans="2:81" x14ac:dyDescent="0.35">
      <c r="B654" s="6" t="s">
        <v>355</v>
      </c>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row>
    <row r="655" spans="2:81" x14ac:dyDescent="0.35">
      <c r="B655" s="24"/>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row>
    <row r="656" spans="2:81" x14ac:dyDescent="0.35">
      <c r="B656" t="s">
        <v>167</v>
      </c>
      <c r="C656" s="17">
        <v>0.304167695429928</v>
      </c>
      <c r="D656" s="17">
        <v>0.28706789393849003</v>
      </c>
      <c r="E656" s="17">
        <v>0.31988261668529</v>
      </c>
      <c r="F656" s="17"/>
      <c r="G656" s="17">
        <v>0.41242267860419801</v>
      </c>
      <c r="H656" s="17">
        <v>0.35830175451155799</v>
      </c>
      <c r="I656" s="17">
        <v>0.324918869519704</v>
      </c>
      <c r="J656" s="17">
        <v>0.26106558203791902</v>
      </c>
      <c r="K656" s="17">
        <v>0.29617494359262198</v>
      </c>
      <c r="L656" s="17">
        <v>0.21174943754409101</v>
      </c>
      <c r="M656" s="17"/>
      <c r="N656" s="17">
        <v>0.33480288837834499</v>
      </c>
      <c r="O656" s="17">
        <v>0.29212523362985299</v>
      </c>
      <c r="P656" s="17">
        <v>0.304501649289176</v>
      </c>
      <c r="Q656" s="17">
        <v>0.28342294147992902</v>
      </c>
      <c r="R656" s="17"/>
      <c r="S656" s="17">
        <v>0.39717402593052797</v>
      </c>
      <c r="T656" s="17">
        <v>0.26819470078149499</v>
      </c>
      <c r="U656" s="17">
        <v>0.26258161562022497</v>
      </c>
      <c r="V656" s="17">
        <v>0.26124084030154998</v>
      </c>
      <c r="W656" s="17">
        <v>0.26124655298168298</v>
      </c>
      <c r="X656" s="17">
        <v>0.32434689676092698</v>
      </c>
      <c r="Y656" s="17">
        <v>0.280123378033381</v>
      </c>
      <c r="Z656" s="17">
        <v>0.34088835481835</v>
      </c>
      <c r="AA656" s="17">
        <v>0.30884486456684401</v>
      </c>
      <c r="AB656" s="17">
        <v>0.34670531630564599</v>
      </c>
      <c r="AC656" s="17">
        <v>0.29127405776238002</v>
      </c>
      <c r="AD656" s="17">
        <v>0.19723262119930099</v>
      </c>
      <c r="AE656" s="17"/>
      <c r="AF656" s="17">
        <v>0.301636308011625</v>
      </c>
      <c r="AG656" s="17">
        <v>0.36982994327871299</v>
      </c>
      <c r="AH656" s="17">
        <v>0.26814676158022399</v>
      </c>
      <c r="AI656" s="17">
        <v>0.191086129634472</v>
      </c>
      <c r="AJ656" s="17"/>
      <c r="AK656" s="17">
        <v>0.326052902761926</v>
      </c>
      <c r="AL656" s="17">
        <v>0.29766967530331401</v>
      </c>
      <c r="AM656" s="17"/>
      <c r="AN656" s="17">
        <v>0.36852401141773899</v>
      </c>
      <c r="AO656" s="17">
        <v>0.29581325154551003</v>
      </c>
      <c r="AP656" s="17">
        <v>0.318573049712221</v>
      </c>
      <c r="AQ656" s="17">
        <v>0.256273324253389</v>
      </c>
      <c r="AR656" s="17">
        <v>0.243638068270214</v>
      </c>
      <c r="AS656" s="17">
        <v>0.28891888645879499</v>
      </c>
      <c r="AT656" s="17"/>
      <c r="AU656" s="17">
        <v>0.31967326216858499</v>
      </c>
      <c r="AV656" s="17">
        <v>0.28490811313304698</v>
      </c>
      <c r="AW656" s="17"/>
      <c r="AX656" s="17">
        <v>0.28835766211020197</v>
      </c>
      <c r="AY656" s="17">
        <v>0.30796164474668702</v>
      </c>
      <c r="AZ656" s="17"/>
      <c r="BA656" s="17">
        <v>0.29334876314219899</v>
      </c>
      <c r="BB656" s="17">
        <v>0.36383659758491299</v>
      </c>
      <c r="BC656" s="17"/>
      <c r="BD656" s="17">
        <v>0.364069563970771</v>
      </c>
      <c r="BE656" s="17"/>
      <c r="BF656" s="17">
        <v>0.35126382959880698</v>
      </c>
      <c r="BG656" s="17"/>
      <c r="BH656" s="17">
        <v>0.38929639284962902</v>
      </c>
      <c r="BI656" s="17"/>
      <c r="BJ656" s="17">
        <v>0.299343644814066</v>
      </c>
      <c r="BK656" s="17"/>
      <c r="BL656" s="17">
        <v>0.110867019019376</v>
      </c>
      <c r="BM656" s="17">
        <v>0.53088682507922003</v>
      </c>
      <c r="BN656" s="17">
        <v>0.23368609151233</v>
      </c>
      <c r="BO656" s="17">
        <v>0.27087019903540299</v>
      </c>
      <c r="BP656" s="17"/>
      <c r="BQ656" s="17">
        <v>0.31478846773119401</v>
      </c>
      <c r="BR656" s="17">
        <v>0.33139993266039902</v>
      </c>
      <c r="BS656" s="17">
        <v>0.317132039793033</v>
      </c>
      <c r="BT656" s="17">
        <v>0.31509450919241999</v>
      </c>
      <c r="BU656" s="17">
        <v>0.266968786304221</v>
      </c>
      <c r="BV656" s="17">
        <v>0.25030209225989303</v>
      </c>
      <c r="BW656" s="17"/>
      <c r="BX656" s="17">
        <v>0.35338643082089699</v>
      </c>
      <c r="BY656" s="17">
        <v>0.32838299275685101</v>
      </c>
      <c r="BZ656" s="17">
        <v>0.32418243387255002</v>
      </c>
      <c r="CA656" s="17">
        <v>0.32538544887167797</v>
      </c>
      <c r="CB656" s="17">
        <v>0.24164150780450699</v>
      </c>
      <c r="CC656" s="17">
        <v>0.22068266566536701</v>
      </c>
    </row>
    <row r="657" spans="2:81" x14ac:dyDescent="0.35">
      <c r="B657" t="s">
        <v>344</v>
      </c>
      <c r="C657" s="17">
        <v>0.43478847974596901</v>
      </c>
      <c r="D657" s="17">
        <v>0.43829363783332498</v>
      </c>
      <c r="E657" s="17">
        <v>0.43200426916914703</v>
      </c>
      <c r="F657" s="17"/>
      <c r="G657" s="17">
        <v>0.347964960132084</v>
      </c>
      <c r="H657" s="17">
        <v>0.45415170912327502</v>
      </c>
      <c r="I657" s="17">
        <v>0.46341081635071102</v>
      </c>
      <c r="J657" s="17">
        <v>0.448274814911169</v>
      </c>
      <c r="K657" s="17">
        <v>0.40576884987430301</v>
      </c>
      <c r="L657" s="17">
        <v>0.461858593529342</v>
      </c>
      <c r="M657" s="17"/>
      <c r="N657" s="17">
        <v>0.43655842993661498</v>
      </c>
      <c r="O657" s="17">
        <v>0.437346848275801</v>
      </c>
      <c r="P657" s="17">
        <v>0.44357240103971901</v>
      </c>
      <c r="Q657" s="17">
        <v>0.42198312944465599</v>
      </c>
      <c r="R657" s="17"/>
      <c r="S657" s="17">
        <v>0.38794831951470798</v>
      </c>
      <c r="T657" s="17">
        <v>0.447650284587856</v>
      </c>
      <c r="U657" s="17">
        <v>0.45933292584262903</v>
      </c>
      <c r="V657" s="17">
        <v>0.437880345292748</v>
      </c>
      <c r="W657" s="17">
        <v>0.48758259292216999</v>
      </c>
      <c r="X657" s="17">
        <v>0.42728562652510599</v>
      </c>
      <c r="Y657" s="17">
        <v>0.41554706576747702</v>
      </c>
      <c r="Z657" s="17">
        <v>0.446668511519275</v>
      </c>
      <c r="AA657" s="17">
        <v>0.411851521324551</v>
      </c>
      <c r="AB657" s="17">
        <v>0.440064729573515</v>
      </c>
      <c r="AC657" s="17">
        <v>0.42863120761590101</v>
      </c>
      <c r="AD657" s="17">
        <v>0.53622713712022596</v>
      </c>
      <c r="AE657" s="17"/>
      <c r="AF657" s="17">
        <v>0.431368499318248</v>
      </c>
      <c r="AG657" s="17">
        <v>0.43109274964912703</v>
      </c>
      <c r="AH657" s="17">
        <v>0.42411085622970801</v>
      </c>
      <c r="AI657" s="17">
        <v>0.51262944680031197</v>
      </c>
      <c r="AJ657" s="17"/>
      <c r="AK657" s="17">
        <v>0.44996476918225398</v>
      </c>
      <c r="AL657" s="17">
        <v>0.43528304147652103</v>
      </c>
      <c r="AM657" s="17"/>
      <c r="AN657" s="17">
        <v>0.42041530581144898</v>
      </c>
      <c r="AO657" s="17">
        <v>0.43280828768537799</v>
      </c>
      <c r="AP657" s="17">
        <v>0.405074318672484</v>
      </c>
      <c r="AQ657" s="17">
        <v>0.463463460780008</v>
      </c>
      <c r="AR657" s="17">
        <v>0.45607286622653098</v>
      </c>
      <c r="AS657" s="17">
        <v>0.44445645607637302</v>
      </c>
      <c r="AT657" s="17"/>
      <c r="AU657" s="17">
        <v>0.44552919297577798</v>
      </c>
      <c r="AV657" s="17">
        <v>0.42003834449938499</v>
      </c>
      <c r="AW657" s="17"/>
      <c r="AX657" s="17">
        <v>0.40656012793686103</v>
      </c>
      <c r="AY657" s="17">
        <v>0.44156246522048298</v>
      </c>
      <c r="AZ657" s="17"/>
      <c r="BA657" s="17">
        <v>0.44155503880445601</v>
      </c>
      <c r="BB657" s="17">
        <v>0.399459739989659</v>
      </c>
      <c r="BC657" s="17"/>
      <c r="BD657" s="17">
        <v>0.42331924752705002</v>
      </c>
      <c r="BE657" s="17"/>
      <c r="BF657" s="17">
        <v>0.43180488839215297</v>
      </c>
      <c r="BG657" s="17"/>
      <c r="BH657" s="17">
        <v>0.44330124428926898</v>
      </c>
      <c r="BI657" s="17"/>
      <c r="BJ657" s="17">
        <v>0.440564499814036</v>
      </c>
      <c r="BK657" s="17"/>
      <c r="BL657" s="17">
        <v>0.36587685718734703</v>
      </c>
      <c r="BM657" s="17">
        <v>0.37421440852777399</v>
      </c>
      <c r="BN657" s="17">
        <v>0.47681879076732397</v>
      </c>
      <c r="BO657" s="17">
        <v>0.49369815630455599</v>
      </c>
      <c r="BP657" s="17"/>
      <c r="BQ657" s="17">
        <v>0.46558903379870498</v>
      </c>
      <c r="BR657" s="17">
        <v>0.42561599644758502</v>
      </c>
      <c r="BS657" s="17">
        <v>0.43277945580314803</v>
      </c>
      <c r="BT657" s="17">
        <v>0.41470297232582598</v>
      </c>
      <c r="BU657" s="17">
        <v>0.40412163835880399</v>
      </c>
      <c r="BV657" s="17">
        <v>0.410948914541647</v>
      </c>
      <c r="BW657" s="17"/>
      <c r="BX657" s="17">
        <v>0.441774197352783</v>
      </c>
      <c r="BY657" s="17">
        <v>0.43515237094664699</v>
      </c>
      <c r="BZ657" s="17">
        <v>0.43231616196226702</v>
      </c>
      <c r="CA657" s="17">
        <v>0.40361033832745202</v>
      </c>
      <c r="CB657" s="17">
        <v>0.43853768864122999</v>
      </c>
      <c r="CC657" s="17">
        <v>0.38468507692536602</v>
      </c>
    </row>
    <row r="658" spans="2:81" x14ac:dyDescent="0.35">
      <c r="B658" t="s">
        <v>345</v>
      </c>
      <c r="C658" s="17">
        <v>0.174847342528021</v>
      </c>
      <c r="D658" s="17">
        <v>0.179086714290801</v>
      </c>
      <c r="E658" s="17">
        <v>0.171106581076725</v>
      </c>
      <c r="F658" s="17"/>
      <c r="G658" s="17">
        <v>0.165354914897481</v>
      </c>
      <c r="H658" s="17">
        <v>0.11046190995400899</v>
      </c>
      <c r="I658" s="17">
        <v>0.12691236185226901</v>
      </c>
      <c r="J658" s="17">
        <v>0.21079347894794401</v>
      </c>
      <c r="K658" s="17">
        <v>0.19539872295841201</v>
      </c>
      <c r="L658" s="17">
        <v>0.22959496569983601</v>
      </c>
      <c r="M658" s="17"/>
      <c r="N658" s="17">
        <v>0.167560736918169</v>
      </c>
      <c r="O658" s="17">
        <v>0.18532106615999</v>
      </c>
      <c r="P658" s="17">
        <v>0.17168857589721301</v>
      </c>
      <c r="Q658" s="17">
        <v>0.17362539176995201</v>
      </c>
      <c r="R658" s="17"/>
      <c r="S658" s="17">
        <v>0.13055240139591001</v>
      </c>
      <c r="T658" s="17">
        <v>0.18110114278234801</v>
      </c>
      <c r="U658" s="17">
        <v>0.200582897879484</v>
      </c>
      <c r="V658" s="17">
        <v>0.203025660419897</v>
      </c>
      <c r="W658" s="17">
        <v>0.17520334505743801</v>
      </c>
      <c r="X658" s="17">
        <v>0.16610437070230899</v>
      </c>
      <c r="Y658" s="17">
        <v>0.22360755423216999</v>
      </c>
      <c r="Z658" s="17">
        <v>0.16521816665698799</v>
      </c>
      <c r="AA658" s="17">
        <v>0.180511627558128</v>
      </c>
      <c r="AB658" s="17">
        <v>0.148199101584085</v>
      </c>
      <c r="AC658" s="17">
        <v>0.19240679161750199</v>
      </c>
      <c r="AD658" s="17">
        <v>0.139386380199088</v>
      </c>
      <c r="AE658" s="17"/>
      <c r="AF658" s="17">
        <v>0.182814418331391</v>
      </c>
      <c r="AG658" s="17">
        <v>0.136157665467568</v>
      </c>
      <c r="AH658" s="17">
        <v>0.20043733505205999</v>
      </c>
      <c r="AI658" s="17">
        <v>0.14999664143243599</v>
      </c>
      <c r="AJ658" s="17"/>
      <c r="AK658" s="17">
        <v>0.12816739063843999</v>
      </c>
      <c r="AL658" s="17">
        <v>0.17389430509137699</v>
      </c>
      <c r="AM658" s="17"/>
      <c r="AN658" s="17">
        <v>0.13364323191274299</v>
      </c>
      <c r="AO658" s="17">
        <v>0.18695763249037201</v>
      </c>
      <c r="AP658" s="17">
        <v>0.18872228454248599</v>
      </c>
      <c r="AQ658" s="17">
        <v>0.179089445461319</v>
      </c>
      <c r="AR658" s="17">
        <v>0.20111180265801301</v>
      </c>
      <c r="AS658" s="17">
        <v>0.213378518678428</v>
      </c>
      <c r="AT658" s="17"/>
      <c r="AU658" s="17">
        <v>0.15693773837797301</v>
      </c>
      <c r="AV658" s="17">
        <v>0.199096984046717</v>
      </c>
      <c r="AW658" s="17"/>
      <c r="AX658" s="17">
        <v>0.20304009632907899</v>
      </c>
      <c r="AY658" s="17">
        <v>0.168081899542672</v>
      </c>
      <c r="AZ658" s="17"/>
      <c r="BA658" s="17">
        <v>0.184065301895149</v>
      </c>
      <c r="BB658" s="17">
        <v>0.12883070165396199</v>
      </c>
      <c r="BC658" s="17"/>
      <c r="BD658" s="17">
        <v>0.147081986225609</v>
      </c>
      <c r="BE658" s="17"/>
      <c r="BF658" s="17">
        <v>0.15179917106507501</v>
      </c>
      <c r="BG658" s="17"/>
      <c r="BH658" s="17">
        <v>0.114273580838889</v>
      </c>
      <c r="BI658" s="17"/>
      <c r="BJ658" s="17">
        <v>0.18425659005481401</v>
      </c>
      <c r="BK658" s="17"/>
      <c r="BL658" s="17">
        <v>0.29236623893397201</v>
      </c>
      <c r="BM658" s="17">
        <v>7.2010118441840104E-2</v>
      </c>
      <c r="BN658" s="17">
        <v>0.20857603329661301</v>
      </c>
      <c r="BO658" s="17">
        <v>0.169644116836243</v>
      </c>
      <c r="BP658" s="17"/>
      <c r="BQ658" s="17">
        <v>0.15676093831603699</v>
      </c>
      <c r="BR658" s="17">
        <v>0.175582963738982</v>
      </c>
      <c r="BS658" s="17">
        <v>0.16639401309280899</v>
      </c>
      <c r="BT658" s="17">
        <v>0.18255836273151299</v>
      </c>
      <c r="BU658" s="17">
        <v>0.25359303240605302</v>
      </c>
      <c r="BV658" s="17">
        <v>0.18565028962430899</v>
      </c>
      <c r="BW658" s="17"/>
      <c r="BX658" s="17">
        <v>0.15044985218964699</v>
      </c>
      <c r="BY658" s="17">
        <v>0.16885636189300701</v>
      </c>
      <c r="BZ658" s="17">
        <v>0.15667820008251501</v>
      </c>
      <c r="CA658" s="17">
        <v>0.192730236501407</v>
      </c>
      <c r="CB658" s="17">
        <v>0.234339136819604</v>
      </c>
      <c r="CC658" s="17">
        <v>0.184208435971909</v>
      </c>
    </row>
    <row r="659" spans="2:81" x14ac:dyDescent="0.35">
      <c r="B659" t="s">
        <v>346</v>
      </c>
      <c r="C659" s="17">
        <v>7.0743994395686696E-2</v>
      </c>
      <c r="D659" s="17">
        <v>8.0789987666882196E-2</v>
      </c>
      <c r="E659" s="17">
        <v>6.1287638236713397E-2</v>
      </c>
      <c r="F659" s="17"/>
      <c r="G659" s="17">
        <v>5.0922597140806297E-2</v>
      </c>
      <c r="H659" s="17">
        <v>5.3437108257249302E-2</v>
      </c>
      <c r="I659" s="17">
        <v>6.9135728452364195E-2</v>
      </c>
      <c r="J659" s="17">
        <v>6.7091732856089603E-2</v>
      </c>
      <c r="K659" s="17">
        <v>8.9496635144177994E-2</v>
      </c>
      <c r="L659" s="17">
        <v>8.9669149247123103E-2</v>
      </c>
      <c r="M659" s="17"/>
      <c r="N659" s="17">
        <v>4.6211591449849099E-2</v>
      </c>
      <c r="O659" s="17">
        <v>7.0176226694661004E-2</v>
      </c>
      <c r="P659" s="17">
        <v>7.4932530275894901E-2</v>
      </c>
      <c r="Q659" s="17">
        <v>9.5261161512580794E-2</v>
      </c>
      <c r="R659" s="17"/>
      <c r="S659" s="17">
        <v>6.6397620748814598E-2</v>
      </c>
      <c r="T659" s="17">
        <v>9.0524041074325601E-2</v>
      </c>
      <c r="U659" s="17">
        <v>5.6655933041502501E-2</v>
      </c>
      <c r="V659" s="17">
        <v>8.8617722795478304E-2</v>
      </c>
      <c r="W659" s="17">
        <v>6.8136167804521197E-2</v>
      </c>
      <c r="X659" s="17">
        <v>5.2636852153438302E-2</v>
      </c>
      <c r="Y659" s="17">
        <v>6.2517517230255698E-2</v>
      </c>
      <c r="Z659" s="17">
        <v>2.7889674507811699E-2</v>
      </c>
      <c r="AA659" s="17">
        <v>8.5265556366189502E-2</v>
      </c>
      <c r="AB659" s="17">
        <v>5.9724645479416499E-2</v>
      </c>
      <c r="AC659" s="17">
        <v>7.3000059139447598E-2</v>
      </c>
      <c r="AD659" s="17">
        <v>0.104801031201692</v>
      </c>
      <c r="AE659" s="17"/>
      <c r="AF659" s="17">
        <v>6.82446992464045E-2</v>
      </c>
      <c r="AG659" s="17">
        <v>5.70420697443512E-2</v>
      </c>
      <c r="AH659" s="17">
        <v>9.1121827805565297E-2</v>
      </c>
      <c r="AI659" s="17">
        <v>0.131407645110524</v>
      </c>
      <c r="AJ659" s="17"/>
      <c r="AK659" s="17">
        <v>7.5049369882184594E-2</v>
      </c>
      <c r="AL659" s="17">
        <v>6.8313993884487501E-2</v>
      </c>
      <c r="AM659" s="17"/>
      <c r="AN659" s="17">
        <v>5.9571197771379897E-2</v>
      </c>
      <c r="AO659" s="17">
        <v>6.8659213148943299E-2</v>
      </c>
      <c r="AP659" s="17">
        <v>6.3359462222442403E-2</v>
      </c>
      <c r="AQ659" s="17">
        <v>8.4563418043417604E-2</v>
      </c>
      <c r="AR659" s="17">
        <v>9.7103208639423899E-2</v>
      </c>
      <c r="AS659" s="17">
        <v>4.8929761927235298E-2</v>
      </c>
      <c r="AT659" s="17"/>
      <c r="AU659" s="17">
        <v>6.5941699114834607E-2</v>
      </c>
      <c r="AV659" s="17">
        <v>7.6828919382920899E-2</v>
      </c>
      <c r="AW659" s="17"/>
      <c r="AX659" s="17">
        <v>8.4532036798696794E-2</v>
      </c>
      <c r="AY659" s="17">
        <v>6.7435264237029904E-2</v>
      </c>
      <c r="AZ659" s="17"/>
      <c r="BA659" s="17">
        <v>6.8662217531073294E-2</v>
      </c>
      <c r="BB659" s="17">
        <v>7.7784624786941703E-2</v>
      </c>
      <c r="BC659" s="17"/>
      <c r="BD659" s="17">
        <v>5.4959770070766502E-2</v>
      </c>
      <c r="BE659" s="17"/>
      <c r="BF659" s="17">
        <v>5.4975878753701898E-2</v>
      </c>
      <c r="BG659" s="17"/>
      <c r="BH659" s="17">
        <v>4.6229874018374403E-2</v>
      </c>
      <c r="BI659" s="17"/>
      <c r="BJ659" s="17">
        <v>7.58352653170834E-2</v>
      </c>
      <c r="BK659" s="17"/>
      <c r="BL659" s="17">
        <v>0.205227350897251</v>
      </c>
      <c r="BM659" s="17">
        <v>1.4728794552468401E-2</v>
      </c>
      <c r="BN659" s="17">
        <v>7.2019883073174307E-2</v>
      </c>
      <c r="BO659" s="17">
        <v>4.2410600283095998E-2</v>
      </c>
      <c r="BP659" s="17"/>
      <c r="BQ659" s="17">
        <v>4.9503382007555399E-2</v>
      </c>
      <c r="BR659" s="17">
        <v>5.7041881624086799E-2</v>
      </c>
      <c r="BS659" s="17">
        <v>7.5272068046619497E-2</v>
      </c>
      <c r="BT659" s="17">
        <v>7.1617815036396096E-2</v>
      </c>
      <c r="BU659" s="17">
        <v>5.1425362210769703E-2</v>
      </c>
      <c r="BV659" s="17">
        <v>0.125314949020808</v>
      </c>
      <c r="BW659" s="17"/>
      <c r="BX659" s="17">
        <v>4.3910971298672601E-2</v>
      </c>
      <c r="BY659" s="17">
        <v>5.4990599659235098E-2</v>
      </c>
      <c r="BZ659" s="17">
        <v>7.8668185475528798E-2</v>
      </c>
      <c r="CA659" s="17">
        <v>6.3620048254166006E-2</v>
      </c>
      <c r="CB659" s="17">
        <v>6.6035484194031796E-2</v>
      </c>
      <c r="CC659" s="17">
        <v>0.17767270433762</v>
      </c>
    </row>
    <row r="660" spans="2:81" x14ac:dyDescent="0.35">
      <c r="B660" t="s">
        <v>347</v>
      </c>
      <c r="C660" s="17">
        <v>1.5452487900394499E-2</v>
      </c>
      <c r="D660" s="17">
        <v>1.47617662705025E-2</v>
      </c>
      <c r="E660" s="17">
        <v>1.5718894832125199E-2</v>
      </c>
      <c r="F660" s="17"/>
      <c r="G660" s="17">
        <v>2.3334849225429902E-2</v>
      </c>
      <c r="H660" s="17">
        <v>2.3647518153908802E-2</v>
      </c>
      <c r="I660" s="17">
        <v>1.56222238249519E-2</v>
      </c>
      <c r="J660" s="17">
        <v>1.2774391246878399E-2</v>
      </c>
      <c r="K660" s="17">
        <v>1.31608484304851E-2</v>
      </c>
      <c r="L660" s="17">
        <v>7.1278539796078601E-3</v>
      </c>
      <c r="M660" s="17"/>
      <c r="N660" s="17">
        <v>1.4866353317021901E-2</v>
      </c>
      <c r="O660" s="17">
        <v>1.5030625239695301E-2</v>
      </c>
      <c r="P660" s="17">
        <v>5.3048434979977299E-3</v>
      </c>
      <c r="Q660" s="17">
        <v>2.5707375792882799E-2</v>
      </c>
      <c r="R660" s="17"/>
      <c r="S660" s="17">
        <v>1.7927632410040001E-2</v>
      </c>
      <c r="T660" s="17">
        <v>1.25298307739755E-2</v>
      </c>
      <c r="U660" s="17">
        <v>2.0846627616159099E-2</v>
      </c>
      <c r="V660" s="17">
        <v>9.2354311903262102E-3</v>
      </c>
      <c r="W660" s="17">
        <v>7.8313412341880599E-3</v>
      </c>
      <c r="X660" s="17">
        <v>2.9626253858219799E-2</v>
      </c>
      <c r="Y660" s="17">
        <v>1.8204484736716899E-2</v>
      </c>
      <c r="Z660" s="17">
        <v>1.9335292497574999E-2</v>
      </c>
      <c r="AA660" s="17">
        <v>1.3526430184287201E-2</v>
      </c>
      <c r="AB660" s="17">
        <v>5.3062070573378101E-3</v>
      </c>
      <c r="AC660" s="17">
        <v>1.46878838647698E-2</v>
      </c>
      <c r="AD660" s="17">
        <v>2.2352830279692801E-2</v>
      </c>
      <c r="AE660" s="17"/>
      <c r="AF660" s="17">
        <v>1.59360750923307E-2</v>
      </c>
      <c r="AG660" s="17">
        <v>5.8775718602420398E-3</v>
      </c>
      <c r="AH660" s="17">
        <v>1.61832193324431E-2</v>
      </c>
      <c r="AI660" s="17">
        <v>1.48801370222559E-2</v>
      </c>
      <c r="AJ660" s="17"/>
      <c r="AK660" s="17">
        <v>2.07655675351953E-2</v>
      </c>
      <c r="AL660" s="17">
        <v>2.4838984244301001E-2</v>
      </c>
      <c r="AM660" s="17"/>
      <c r="AN660" s="17">
        <v>1.7846253086689301E-2</v>
      </c>
      <c r="AO660" s="17">
        <v>1.5761615129797599E-2</v>
      </c>
      <c r="AP660" s="17">
        <v>2.4270884850367099E-2</v>
      </c>
      <c r="AQ660" s="17">
        <v>1.6610351461866599E-2</v>
      </c>
      <c r="AR660" s="17">
        <v>2.0740542058181499E-3</v>
      </c>
      <c r="AS660" s="17">
        <v>4.3163768591681197E-3</v>
      </c>
      <c r="AT660" s="17"/>
      <c r="AU660" s="17">
        <v>1.19181073628293E-2</v>
      </c>
      <c r="AV660" s="17">
        <v>1.91276389379305E-2</v>
      </c>
      <c r="AW660" s="17"/>
      <c r="AX660" s="17">
        <v>1.7510076825161602E-2</v>
      </c>
      <c r="AY660" s="17">
        <v>1.49587262531277E-2</v>
      </c>
      <c r="AZ660" s="17"/>
      <c r="BA660" s="17">
        <v>1.23686786271233E-2</v>
      </c>
      <c r="BB660" s="17">
        <v>3.0088335984524699E-2</v>
      </c>
      <c r="BC660" s="17"/>
      <c r="BD660" s="17">
        <v>1.05694322058025E-2</v>
      </c>
      <c r="BE660" s="17"/>
      <c r="BF660" s="17">
        <v>1.01562321902626E-2</v>
      </c>
      <c r="BG660" s="17"/>
      <c r="BH660" s="17">
        <v>6.89890800383947E-3</v>
      </c>
      <c r="BI660" s="17"/>
      <c r="BJ660" s="17">
        <v>0</v>
      </c>
      <c r="BK660" s="17"/>
      <c r="BL660" s="17">
        <v>2.5662533962054999E-2</v>
      </c>
      <c r="BM660" s="17">
        <v>8.1598533986976703E-3</v>
      </c>
      <c r="BN660" s="17">
        <v>8.8992013505588101E-3</v>
      </c>
      <c r="BO660" s="17">
        <v>2.3376927540701298E-2</v>
      </c>
      <c r="BP660" s="17"/>
      <c r="BQ660" s="17">
        <v>1.3358178146508699E-2</v>
      </c>
      <c r="BR660" s="17">
        <v>1.03592255289478E-2</v>
      </c>
      <c r="BS660" s="17">
        <v>8.4224232643901591E-3</v>
      </c>
      <c r="BT660" s="17">
        <v>1.6026340713845001E-2</v>
      </c>
      <c r="BU660" s="17">
        <v>2.38911807201516E-2</v>
      </c>
      <c r="BV660" s="17">
        <v>2.7783754553342501E-2</v>
      </c>
      <c r="BW660" s="17"/>
      <c r="BX660" s="17">
        <v>1.04785483380006E-2</v>
      </c>
      <c r="BY660" s="17">
        <v>1.2617674744259901E-2</v>
      </c>
      <c r="BZ660" s="17">
        <v>8.1550186071389103E-3</v>
      </c>
      <c r="CA660" s="17">
        <v>1.4653928045297001E-2</v>
      </c>
      <c r="CB660" s="17">
        <v>1.9446182540627702E-2</v>
      </c>
      <c r="CC660" s="17">
        <v>3.2751117099737902E-2</v>
      </c>
    </row>
    <row r="661" spans="2:81" x14ac:dyDescent="0.35">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row>
    <row r="662" spans="2:81" x14ac:dyDescent="0.35">
      <c r="B662" s="6" t="s">
        <v>356</v>
      </c>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row>
    <row r="663" spans="2:81" x14ac:dyDescent="0.35">
      <c r="B663" s="24"/>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row>
    <row r="664" spans="2:81" x14ac:dyDescent="0.35">
      <c r="B664" t="s">
        <v>167</v>
      </c>
      <c r="C664" s="17">
        <v>0.201091387253308</v>
      </c>
      <c r="D664" s="17">
        <v>0.21475266584105801</v>
      </c>
      <c r="E664" s="17">
        <v>0.18673146656588699</v>
      </c>
      <c r="F664" s="17"/>
      <c r="G664" s="17">
        <v>0.304617089016611</v>
      </c>
      <c r="H664" s="17">
        <v>0.26496347413358701</v>
      </c>
      <c r="I664" s="17">
        <v>0.21343940832755701</v>
      </c>
      <c r="J664" s="17">
        <v>0.168061386996222</v>
      </c>
      <c r="K664" s="17">
        <v>0.16046329361549899</v>
      </c>
      <c r="L664" s="17">
        <v>0.12444675047146</v>
      </c>
      <c r="M664" s="17"/>
      <c r="N664" s="17">
        <v>0.24129113653666601</v>
      </c>
      <c r="O664" s="17">
        <v>0.172763714322902</v>
      </c>
      <c r="P664" s="17">
        <v>0.19100010523687</v>
      </c>
      <c r="Q664" s="17">
        <v>0.19828702840587101</v>
      </c>
      <c r="R664" s="17"/>
      <c r="S664" s="17">
        <v>0.32266735757387299</v>
      </c>
      <c r="T664" s="17">
        <v>0.163250040412142</v>
      </c>
      <c r="U664" s="17">
        <v>0.16067102377654199</v>
      </c>
      <c r="V664" s="17">
        <v>0.18161956738587101</v>
      </c>
      <c r="W664" s="17">
        <v>0.15957494692207499</v>
      </c>
      <c r="X664" s="17">
        <v>0.21634260426598201</v>
      </c>
      <c r="Y664" s="17">
        <v>0.15007066195711699</v>
      </c>
      <c r="Z664" s="17">
        <v>0.22854897790255799</v>
      </c>
      <c r="AA664" s="17">
        <v>0.18663567206632201</v>
      </c>
      <c r="AB664" s="17">
        <v>0.162651168025818</v>
      </c>
      <c r="AC664" s="17">
        <v>0.222381275275742</v>
      </c>
      <c r="AD664" s="17">
        <v>0.24737633924935301</v>
      </c>
      <c r="AE664" s="17"/>
      <c r="AF664" s="17">
        <v>0.19705360072478501</v>
      </c>
      <c r="AG664" s="17">
        <v>0.16942882461102099</v>
      </c>
      <c r="AH664" s="17">
        <v>0.262394345918747</v>
      </c>
      <c r="AI664" s="17">
        <v>0.22049103096664599</v>
      </c>
      <c r="AJ664" s="17"/>
      <c r="AK664" s="17">
        <v>0.232852241527892</v>
      </c>
      <c r="AL664" s="17">
        <v>0.177750243625411</v>
      </c>
      <c r="AM664" s="17"/>
      <c r="AN664" s="17">
        <v>0.299698733466848</v>
      </c>
      <c r="AO664" s="17">
        <v>0.190568043351067</v>
      </c>
      <c r="AP664" s="17">
        <v>0.182930923969822</v>
      </c>
      <c r="AQ664" s="17">
        <v>0.14462571750700601</v>
      </c>
      <c r="AR664" s="17">
        <v>0.10733711639189999</v>
      </c>
      <c r="AS664" s="17">
        <v>0.21486144248050301</v>
      </c>
      <c r="AT664" s="17"/>
      <c r="AU664" s="17">
        <v>0.20785409156144199</v>
      </c>
      <c r="AV664" s="17">
        <v>0.19354161932967001</v>
      </c>
      <c r="AW664" s="17"/>
      <c r="AX664" s="17">
        <v>0.196167886717284</v>
      </c>
      <c r="AY664" s="17">
        <v>0.20227288454157699</v>
      </c>
      <c r="AZ664" s="17"/>
      <c r="BA664" s="17">
        <v>0.194407043829006</v>
      </c>
      <c r="BB664" s="17">
        <v>0.23947577980148799</v>
      </c>
      <c r="BC664" s="17"/>
      <c r="BD664" s="17">
        <v>0.23914657049840399</v>
      </c>
      <c r="BE664" s="17"/>
      <c r="BF664" s="17">
        <v>0.23097981052462399</v>
      </c>
      <c r="BG664" s="17"/>
      <c r="BH664" s="17">
        <v>0.20165037402622801</v>
      </c>
      <c r="BI664" s="17"/>
      <c r="BJ664" s="17">
        <v>0.28868119863284603</v>
      </c>
      <c r="BK664" s="17"/>
      <c r="BL664" s="17">
        <v>7.6731544456762099E-2</v>
      </c>
      <c r="BM664" s="17">
        <v>0.41544919131781999</v>
      </c>
      <c r="BN664" s="17">
        <v>0.13359084287793099</v>
      </c>
      <c r="BO664" s="17">
        <v>0.134415108879955</v>
      </c>
      <c r="BP664" s="17"/>
      <c r="BQ664" s="17">
        <v>0.21610336646335301</v>
      </c>
      <c r="BR664" s="17">
        <v>0.205749368195454</v>
      </c>
      <c r="BS664" s="17">
        <v>0.23728142764933799</v>
      </c>
      <c r="BT664" s="17">
        <v>0.25067287733987098</v>
      </c>
      <c r="BU664" s="17">
        <v>0.155113971625366</v>
      </c>
      <c r="BV664" s="17">
        <v>0.12528212833421801</v>
      </c>
      <c r="BW664" s="17"/>
      <c r="BX664" s="17">
        <v>0.231735551526211</v>
      </c>
      <c r="BY664" s="17">
        <v>0.20074226242882501</v>
      </c>
      <c r="BZ664" s="17">
        <v>0.21012741644882299</v>
      </c>
      <c r="CA664" s="17">
        <v>0.26753957932691003</v>
      </c>
      <c r="CB664" s="17">
        <v>0.21167296438674099</v>
      </c>
      <c r="CC664" s="17">
        <v>8.2255344761068397E-2</v>
      </c>
    </row>
    <row r="665" spans="2:81" x14ac:dyDescent="0.35">
      <c r="B665" t="s">
        <v>344</v>
      </c>
      <c r="C665" s="17">
        <v>0.38621594634608503</v>
      </c>
      <c r="D665" s="17">
        <v>0.37265563336601898</v>
      </c>
      <c r="E665" s="17">
        <v>0.39981984340668902</v>
      </c>
      <c r="F665" s="17"/>
      <c r="G665" s="17">
        <v>0.37298091101151198</v>
      </c>
      <c r="H665" s="17">
        <v>0.38143382448407498</v>
      </c>
      <c r="I665" s="17">
        <v>0.41256742338888802</v>
      </c>
      <c r="J665" s="17">
        <v>0.39751863648076902</v>
      </c>
      <c r="K665" s="17">
        <v>0.379417828226562</v>
      </c>
      <c r="L665" s="17">
        <v>0.372823314402767</v>
      </c>
      <c r="M665" s="17"/>
      <c r="N665" s="17">
        <v>0.38184856920444898</v>
      </c>
      <c r="O665" s="17">
        <v>0.39099797396465502</v>
      </c>
      <c r="P665" s="17">
        <v>0.41591831401627599</v>
      </c>
      <c r="Q665" s="17">
        <v>0.35679278885678001</v>
      </c>
      <c r="R665" s="17"/>
      <c r="S665" s="17">
        <v>0.33532471689266502</v>
      </c>
      <c r="T665" s="17">
        <v>0.349461505722299</v>
      </c>
      <c r="U665" s="17">
        <v>0.38074204977998399</v>
      </c>
      <c r="V665" s="17">
        <v>0.37657547002365599</v>
      </c>
      <c r="W665" s="17">
        <v>0.43865022756967298</v>
      </c>
      <c r="X665" s="17">
        <v>0.38220845488539101</v>
      </c>
      <c r="Y665" s="17">
        <v>0.40212560067460501</v>
      </c>
      <c r="Z665" s="17">
        <v>0.51062700405414696</v>
      </c>
      <c r="AA665" s="17">
        <v>0.42846718600339101</v>
      </c>
      <c r="AB665" s="17">
        <v>0.37665187768143898</v>
      </c>
      <c r="AC665" s="17">
        <v>0.37619204616354801</v>
      </c>
      <c r="AD665" s="17">
        <v>0.39830752267855102</v>
      </c>
      <c r="AE665" s="17"/>
      <c r="AF665" s="17">
        <v>0.3825543601727</v>
      </c>
      <c r="AG665" s="17">
        <v>0.39381644492539197</v>
      </c>
      <c r="AH665" s="17">
        <v>0.38386432979722102</v>
      </c>
      <c r="AI665" s="17">
        <v>0.43476249933514199</v>
      </c>
      <c r="AJ665" s="17"/>
      <c r="AK665" s="17">
        <v>0.39810427013126598</v>
      </c>
      <c r="AL665" s="17">
        <v>0.37105173646807399</v>
      </c>
      <c r="AM665" s="17"/>
      <c r="AN665" s="17">
        <v>0.36988368275821598</v>
      </c>
      <c r="AO665" s="17">
        <v>0.38747931154610099</v>
      </c>
      <c r="AP665" s="17">
        <v>0.41839336379829201</v>
      </c>
      <c r="AQ665" s="17">
        <v>0.39620156539635498</v>
      </c>
      <c r="AR665" s="17">
        <v>0.38737952291706901</v>
      </c>
      <c r="AS665" s="17">
        <v>0.338001073717976</v>
      </c>
      <c r="AT665" s="17"/>
      <c r="AU665" s="17">
        <v>0.392447640809786</v>
      </c>
      <c r="AV665" s="17">
        <v>0.37918393315457999</v>
      </c>
      <c r="AW665" s="17"/>
      <c r="AX665" s="17">
        <v>0.36448699510770599</v>
      </c>
      <c r="AY665" s="17">
        <v>0.39143026424394101</v>
      </c>
      <c r="AZ665" s="17"/>
      <c r="BA665" s="17">
        <v>0.38551794166998299</v>
      </c>
      <c r="BB665" s="17">
        <v>0.39585249474684298</v>
      </c>
      <c r="BC665" s="17"/>
      <c r="BD665" s="17">
        <v>0.39542614686107402</v>
      </c>
      <c r="BE665" s="17"/>
      <c r="BF665" s="17">
        <v>0.39927761886035801</v>
      </c>
      <c r="BG665" s="17"/>
      <c r="BH665" s="17">
        <v>0.411983000167432</v>
      </c>
      <c r="BI665" s="17"/>
      <c r="BJ665" s="17">
        <v>0.41318935578114802</v>
      </c>
      <c r="BK665" s="17"/>
      <c r="BL665" s="17">
        <v>0.22252801429556601</v>
      </c>
      <c r="BM665" s="17">
        <v>0.41670707008833802</v>
      </c>
      <c r="BN665" s="17">
        <v>0.391297130848269</v>
      </c>
      <c r="BO665" s="17">
        <v>0.451473805244473</v>
      </c>
      <c r="BP665" s="17"/>
      <c r="BQ665" s="17">
        <v>0.39854360291674601</v>
      </c>
      <c r="BR665" s="17">
        <v>0.40334480004594597</v>
      </c>
      <c r="BS665" s="17">
        <v>0.38292628512536298</v>
      </c>
      <c r="BT665" s="17">
        <v>0.322822128887158</v>
      </c>
      <c r="BU665" s="17">
        <v>0.39851835719433298</v>
      </c>
      <c r="BV665" s="17">
        <v>0.37741955579500203</v>
      </c>
      <c r="BW665" s="17"/>
      <c r="BX665" s="17">
        <v>0.40153213474279797</v>
      </c>
      <c r="BY665" s="17">
        <v>0.41459007967779599</v>
      </c>
      <c r="BZ665" s="17">
        <v>0.40432997255415998</v>
      </c>
      <c r="CA665" s="17">
        <v>0.36099444457080598</v>
      </c>
      <c r="CB665" s="17">
        <v>0.35832246838024201</v>
      </c>
      <c r="CC665" s="17">
        <v>0.30865836617824799</v>
      </c>
    </row>
    <row r="666" spans="2:81" x14ac:dyDescent="0.35">
      <c r="B666" t="s">
        <v>345</v>
      </c>
      <c r="C666" s="17">
        <v>0.26984168967856798</v>
      </c>
      <c r="D666" s="17">
        <v>0.26988213038772202</v>
      </c>
      <c r="E666" s="17">
        <v>0.27067024959665598</v>
      </c>
      <c r="F666" s="17"/>
      <c r="G666" s="17">
        <v>0.19475154006790599</v>
      </c>
      <c r="H666" s="17">
        <v>0.23504257573977799</v>
      </c>
      <c r="I666" s="17">
        <v>0.24470219640544999</v>
      </c>
      <c r="J666" s="17">
        <v>0.29763102276019199</v>
      </c>
      <c r="K666" s="17">
        <v>0.28750451572386898</v>
      </c>
      <c r="L666" s="17">
        <v>0.33403822253564303</v>
      </c>
      <c r="M666" s="17"/>
      <c r="N666" s="17">
        <v>0.26104563297684702</v>
      </c>
      <c r="O666" s="17">
        <v>0.29737748155645299</v>
      </c>
      <c r="P666" s="17">
        <v>0.26632724864402302</v>
      </c>
      <c r="Q666" s="17">
        <v>0.25418696440403898</v>
      </c>
      <c r="R666" s="17"/>
      <c r="S666" s="17">
        <v>0.20263192766131199</v>
      </c>
      <c r="T666" s="17">
        <v>0.32075248614865998</v>
      </c>
      <c r="U666" s="17">
        <v>0.31662826290776602</v>
      </c>
      <c r="V666" s="17">
        <v>0.31500370628046398</v>
      </c>
      <c r="W666" s="17">
        <v>0.25478825676893502</v>
      </c>
      <c r="X666" s="17">
        <v>0.244930255491799</v>
      </c>
      <c r="Y666" s="17">
        <v>0.30119619981984203</v>
      </c>
      <c r="Z666" s="17">
        <v>0.180586870431865</v>
      </c>
      <c r="AA666" s="17">
        <v>0.24162788659933401</v>
      </c>
      <c r="AB666" s="17">
        <v>0.30984478964297502</v>
      </c>
      <c r="AC666" s="17">
        <v>0.26343337325302701</v>
      </c>
      <c r="AD666" s="17">
        <v>0.24197675116492501</v>
      </c>
      <c r="AE666" s="17"/>
      <c r="AF666" s="17">
        <v>0.27538259483030297</v>
      </c>
      <c r="AG666" s="17">
        <v>0.29628906078967898</v>
      </c>
      <c r="AH666" s="17">
        <v>0.23382207321051801</v>
      </c>
      <c r="AI666" s="17">
        <v>0.23816849860902101</v>
      </c>
      <c r="AJ666" s="17"/>
      <c r="AK666" s="17">
        <v>0.21736009844000201</v>
      </c>
      <c r="AL666" s="17">
        <v>0.23605329534109201</v>
      </c>
      <c r="AM666" s="17"/>
      <c r="AN666" s="17">
        <v>0.199621776724629</v>
      </c>
      <c r="AO666" s="17">
        <v>0.28700474203079801</v>
      </c>
      <c r="AP666" s="17">
        <v>0.26529286293746202</v>
      </c>
      <c r="AQ666" s="17">
        <v>0.29580321418982503</v>
      </c>
      <c r="AR666" s="17">
        <v>0.35870611720773399</v>
      </c>
      <c r="AS666" s="17">
        <v>0.25786985814796898</v>
      </c>
      <c r="AT666" s="17"/>
      <c r="AU666" s="17">
        <v>0.27422849189811599</v>
      </c>
      <c r="AV666" s="17">
        <v>0.26219639385986898</v>
      </c>
      <c r="AW666" s="17"/>
      <c r="AX666" s="17">
        <v>0.26986739727985098</v>
      </c>
      <c r="AY666" s="17">
        <v>0.26983552060008797</v>
      </c>
      <c r="AZ666" s="17"/>
      <c r="BA666" s="17">
        <v>0.282123934208589</v>
      </c>
      <c r="BB666" s="17">
        <v>0.20481011837944599</v>
      </c>
      <c r="BC666" s="17"/>
      <c r="BD666" s="17">
        <v>0.24974267785399501</v>
      </c>
      <c r="BE666" s="17"/>
      <c r="BF666" s="17">
        <v>0.24520096761677199</v>
      </c>
      <c r="BG666" s="17"/>
      <c r="BH666" s="17">
        <v>0.25498070083177199</v>
      </c>
      <c r="BI666" s="17"/>
      <c r="BJ666" s="17">
        <v>0.221602350875621</v>
      </c>
      <c r="BK666" s="17"/>
      <c r="BL666" s="17">
        <v>0.37307339879550899</v>
      </c>
      <c r="BM666" s="17">
        <v>0.126428116427518</v>
      </c>
      <c r="BN666" s="17">
        <v>0.33142378573039999</v>
      </c>
      <c r="BO666" s="17">
        <v>0.284712921294975</v>
      </c>
      <c r="BP666" s="17"/>
      <c r="BQ666" s="17">
        <v>0.26587463873475398</v>
      </c>
      <c r="BR666" s="17">
        <v>0.27021227734364001</v>
      </c>
      <c r="BS666" s="17">
        <v>0.254984673181195</v>
      </c>
      <c r="BT666" s="17">
        <v>0.28443802668356</v>
      </c>
      <c r="BU666" s="17">
        <v>0.27619609830389003</v>
      </c>
      <c r="BV666" s="17">
        <v>0.27278760224137</v>
      </c>
      <c r="BW666" s="17"/>
      <c r="BX666" s="17">
        <v>0.258656643545086</v>
      </c>
      <c r="BY666" s="17">
        <v>0.25981860228655901</v>
      </c>
      <c r="BZ666" s="17">
        <v>0.254467281716177</v>
      </c>
      <c r="CA666" s="17">
        <v>0.25854051621076402</v>
      </c>
      <c r="CB666" s="17">
        <v>0.26015965183862599</v>
      </c>
      <c r="CC666" s="17">
        <v>0.29237832638330602</v>
      </c>
    </row>
    <row r="667" spans="2:81" x14ac:dyDescent="0.35">
      <c r="B667" t="s">
        <v>346</v>
      </c>
      <c r="C667" s="17">
        <v>0.110340459632829</v>
      </c>
      <c r="D667" s="17">
        <v>0.11518677833836199</v>
      </c>
      <c r="E667" s="17">
        <v>0.105238020221935</v>
      </c>
      <c r="F667" s="17"/>
      <c r="G667" s="17">
        <v>8.7332991782456307E-2</v>
      </c>
      <c r="H667" s="17">
        <v>8.6902383468464503E-2</v>
      </c>
      <c r="I667" s="17">
        <v>9.5748393915386004E-2</v>
      </c>
      <c r="J667" s="17">
        <v>0.10086698831714</v>
      </c>
      <c r="K667" s="17">
        <v>0.14971825773200001</v>
      </c>
      <c r="L667" s="17">
        <v>0.13782613406043401</v>
      </c>
      <c r="M667" s="17"/>
      <c r="N667" s="17">
        <v>8.8012855492203598E-2</v>
      </c>
      <c r="O667" s="17">
        <v>0.109980783359517</v>
      </c>
      <c r="P667" s="17">
        <v>0.105179317272891</v>
      </c>
      <c r="Q667" s="17">
        <v>0.13921302692189899</v>
      </c>
      <c r="R667" s="17"/>
      <c r="S667" s="17">
        <v>0.10329904283425299</v>
      </c>
      <c r="T667" s="17">
        <v>0.12296233650473801</v>
      </c>
      <c r="U667" s="17">
        <v>0.110901518081034</v>
      </c>
      <c r="V667" s="17">
        <v>0.106275944597762</v>
      </c>
      <c r="W667" s="17">
        <v>0.129424382477033</v>
      </c>
      <c r="X667" s="17">
        <v>0.10482614096431001</v>
      </c>
      <c r="Y667" s="17">
        <v>9.8840207181774997E-2</v>
      </c>
      <c r="Z667" s="17">
        <v>7.4522774936386704E-2</v>
      </c>
      <c r="AA667" s="17">
        <v>0.110529349524988</v>
      </c>
      <c r="AB667" s="17">
        <v>0.12546362882507101</v>
      </c>
      <c r="AC667" s="17">
        <v>0.11425217014814</v>
      </c>
      <c r="AD667" s="17">
        <v>9.7062419617751902E-2</v>
      </c>
      <c r="AE667" s="17"/>
      <c r="AF667" s="17">
        <v>0.11152529206687201</v>
      </c>
      <c r="AG667" s="17">
        <v>0.1154717988862</v>
      </c>
      <c r="AH667" s="17">
        <v>9.8645651602566595E-2</v>
      </c>
      <c r="AI667" s="17">
        <v>9.1122325602085705E-2</v>
      </c>
      <c r="AJ667" s="17"/>
      <c r="AK667" s="17">
        <v>0.107210907717816</v>
      </c>
      <c r="AL667" s="17">
        <v>0.162420298753292</v>
      </c>
      <c r="AM667" s="17"/>
      <c r="AN667" s="17">
        <v>9.91157848949068E-2</v>
      </c>
      <c r="AO667" s="17">
        <v>0.10167905801482199</v>
      </c>
      <c r="AP667" s="17">
        <v>8.5520924179633598E-2</v>
      </c>
      <c r="AQ667" s="17">
        <v>0.134206993000903</v>
      </c>
      <c r="AR667" s="17">
        <v>0.12066204159409399</v>
      </c>
      <c r="AS667" s="17">
        <v>0.16865825860421599</v>
      </c>
      <c r="AT667" s="17"/>
      <c r="AU667" s="17">
        <v>9.8725941051062194E-2</v>
      </c>
      <c r="AV667" s="17">
        <v>0.126724360672368</v>
      </c>
      <c r="AW667" s="17"/>
      <c r="AX667" s="17">
        <v>0.12949435777919299</v>
      </c>
      <c r="AY667" s="17">
        <v>0.10574407976973201</v>
      </c>
      <c r="AZ667" s="17"/>
      <c r="BA667" s="17">
        <v>0.111388004155732</v>
      </c>
      <c r="BB667" s="17">
        <v>0.103825806159717</v>
      </c>
      <c r="BC667" s="17"/>
      <c r="BD667" s="17">
        <v>9.1887495646805595E-2</v>
      </c>
      <c r="BE667" s="17"/>
      <c r="BF667" s="17">
        <v>0.10238944855851401</v>
      </c>
      <c r="BG667" s="17"/>
      <c r="BH667" s="17">
        <v>0.102048909736926</v>
      </c>
      <c r="BI667" s="17"/>
      <c r="BJ667" s="17">
        <v>6.9618937693711497E-2</v>
      </c>
      <c r="BK667" s="17"/>
      <c r="BL667" s="17">
        <v>0.27729046733206503</v>
      </c>
      <c r="BM667" s="17">
        <v>2.8824655850704799E-2</v>
      </c>
      <c r="BN667" s="17">
        <v>0.10841138556575899</v>
      </c>
      <c r="BO667" s="17">
        <v>9.0886958699804093E-2</v>
      </c>
      <c r="BP667" s="17"/>
      <c r="BQ667" s="17">
        <v>8.7259878104417196E-2</v>
      </c>
      <c r="BR667" s="17">
        <v>9.5524176294525698E-2</v>
      </c>
      <c r="BS667" s="17">
        <v>0.106697271263183</v>
      </c>
      <c r="BT667" s="17">
        <v>0.11376054299576099</v>
      </c>
      <c r="BU667" s="17">
        <v>0.13566983309216199</v>
      </c>
      <c r="BV667" s="17">
        <v>0.17446972836178301</v>
      </c>
      <c r="BW667" s="17"/>
      <c r="BX667" s="17">
        <v>8.6380060385743695E-2</v>
      </c>
      <c r="BY667" s="17">
        <v>8.6607373378240801E-2</v>
      </c>
      <c r="BZ667" s="17">
        <v>0.11055111283036401</v>
      </c>
      <c r="CA667" s="17">
        <v>9.0510073545816E-2</v>
      </c>
      <c r="CB667" s="17">
        <v>0.14134021646865699</v>
      </c>
      <c r="CC667" s="17">
        <v>0.25117615749473998</v>
      </c>
    </row>
    <row r="668" spans="2:81" x14ac:dyDescent="0.35">
      <c r="B668" t="s">
        <v>347</v>
      </c>
      <c r="C668" s="17">
        <v>3.2510517089210197E-2</v>
      </c>
      <c r="D668" s="17">
        <v>2.7522792066840399E-2</v>
      </c>
      <c r="E668" s="17">
        <v>3.7540420208831901E-2</v>
      </c>
      <c r="F668" s="17"/>
      <c r="G668" s="17">
        <v>4.0317468121515099E-2</v>
      </c>
      <c r="H668" s="17">
        <v>3.1657742174094498E-2</v>
      </c>
      <c r="I668" s="17">
        <v>3.3542577962718298E-2</v>
      </c>
      <c r="J668" s="17">
        <v>3.5921965445677197E-2</v>
      </c>
      <c r="K668" s="17">
        <v>2.28961047020695E-2</v>
      </c>
      <c r="L668" s="17">
        <v>3.0865578529695799E-2</v>
      </c>
      <c r="M668" s="17"/>
      <c r="N668" s="17">
        <v>2.7801805789834998E-2</v>
      </c>
      <c r="O668" s="17">
        <v>2.88800467964722E-2</v>
      </c>
      <c r="P668" s="17">
        <v>2.15750148299413E-2</v>
      </c>
      <c r="Q668" s="17">
        <v>5.15201914114101E-2</v>
      </c>
      <c r="R668" s="17"/>
      <c r="S668" s="17">
        <v>3.6076955037896999E-2</v>
      </c>
      <c r="T668" s="17">
        <v>4.3573631212162102E-2</v>
      </c>
      <c r="U668" s="17">
        <v>3.1057145454674102E-2</v>
      </c>
      <c r="V668" s="17">
        <v>2.0525311712246901E-2</v>
      </c>
      <c r="W668" s="17">
        <v>1.7562186262284601E-2</v>
      </c>
      <c r="X668" s="17">
        <v>5.1692544392518601E-2</v>
      </c>
      <c r="Y668" s="17">
        <v>4.7767330366661302E-2</v>
      </c>
      <c r="Z668" s="17">
        <v>5.7143726750436804E-3</v>
      </c>
      <c r="AA668" s="17">
        <v>3.2739905805964802E-2</v>
      </c>
      <c r="AB668" s="17">
        <v>2.53885358246973E-2</v>
      </c>
      <c r="AC668" s="17">
        <v>2.3741135159543798E-2</v>
      </c>
      <c r="AD668" s="17">
        <v>1.52769672894184E-2</v>
      </c>
      <c r="AE668" s="17"/>
      <c r="AF668" s="17">
        <v>3.34841522053409E-2</v>
      </c>
      <c r="AG668" s="17">
        <v>2.4993870787708899E-2</v>
      </c>
      <c r="AH668" s="17">
        <v>2.1273599470947702E-2</v>
      </c>
      <c r="AI668" s="17">
        <v>1.5455645487105501E-2</v>
      </c>
      <c r="AJ668" s="17"/>
      <c r="AK668" s="17">
        <v>4.4472482183023201E-2</v>
      </c>
      <c r="AL668" s="17">
        <v>5.2724425812130299E-2</v>
      </c>
      <c r="AM668" s="17"/>
      <c r="AN668" s="17">
        <v>3.1680022155400001E-2</v>
      </c>
      <c r="AO668" s="17">
        <v>3.3268845057212497E-2</v>
      </c>
      <c r="AP668" s="17">
        <v>4.7861925114789303E-2</v>
      </c>
      <c r="AQ668" s="17">
        <v>2.91625099059113E-2</v>
      </c>
      <c r="AR668" s="17">
        <v>2.5915201889202599E-2</v>
      </c>
      <c r="AS668" s="17">
        <v>2.0609367049334401E-2</v>
      </c>
      <c r="AT668" s="17"/>
      <c r="AU668" s="17">
        <v>2.6743834679593299E-2</v>
      </c>
      <c r="AV668" s="17">
        <v>3.83536929835133E-2</v>
      </c>
      <c r="AW668" s="17"/>
      <c r="AX668" s="17">
        <v>3.9983363115965197E-2</v>
      </c>
      <c r="AY668" s="17">
        <v>3.0717250844661599E-2</v>
      </c>
      <c r="AZ668" s="17"/>
      <c r="BA668" s="17">
        <v>2.6563076136690799E-2</v>
      </c>
      <c r="BB668" s="17">
        <v>5.6035800912505603E-2</v>
      </c>
      <c r="BC668" s="17"/>
      <c r="BD668" s="17">
        <v>2.37971091397206E-2</v>
      </c>
      <c r="BE668" s="17"/>
      <c r="BF668" s="17">
        <v>2.2152154439732102E-2</v>
      </c>
      <c r="BG668" s="17"/>
      <c r="BH668" s="17">
        <v>2.9337015237641699E-2</v>
      </c>
      <c r="BI668" s="17"/>
      <c r="BJ668" s="17">
        <v>6.9081570166732702E-3</v>
      </c>
      <c r="BK668" s="17"/>
      <c r="BL668" s="17">
        <v>5.03765751200968E-2</v>
      </c>
      <c r="BM668" s="17">
        <v>1.2590966315618801E-2</v>
      </c>
      <c r="BN668" s="17">
        <v>3.5276854977641603E-2</v>
      </c>
      <c r="BO668" s="17">
        <v>3.8511205880793702E-2</v>
      </c>
      <c r="BP668" s="17"/>
      <c r="BQ668" s="17">
        <v>3.2218513780729999E-2</v>
      </c>
      <c r="BR668" s="17">
        <v>2.51693781204347E-2</v>
      </c>
      <c r="BS668" s="17">
        <v>1.8110342780920899E-2</v>
      </c>
      <c r="BT668" s="17">
        <v>2.8306424093649599E-2</v>
      </c>
      <c r="BU668" s="17">
        <v>3.4501739784248003E-2</v>
      </c>
      <c r="BV668" s="17">
        <v>5.0040985267627097E-2</v>
      </c>
      <c r="BW668" s="17"/>
      <c r="BX668" s="17">
        <v>2.1695609800161501E-2</v>
      </c>
      <c r="BY668" s="17">
        <v>3.8241682228579203E-2</v>
      </c>
      <c r="BZ668" s="17">
        <v>2.0524216450475301E-2</v>
      </c>
      <c r="CA668" s="17">
        <v>2.2415386345704801E-2</v>
      </c>
      <c r="CB668" s="17">
        <v>2.85046989257343E-2</v>
      </c>
      <c r="CC668" s="17">
        <v>6.5531805182637196E-2</v>
      </c>
    </row>
    <row r="669" spans="2:81" x14ac:dyDescent="0.35">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row>
    <row r="670" spans="2:81" x14ac:dyDescent="0.35">
      <c r="B670" s="6" t="s">
        <v>370</v>
      </c>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row>
    <row r="671" spans="2:81" x14ac:dyDescent="0.35">
      <c r="B671" s="24"/>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row>
    <row r="672" spans="2:81" x14ac:dyDescent="0.35">
      <c r="B672" t="s">
        <v>365</v>
      </c>
      <c r="C672" s="17">
        <v>0.33185949638248302</v>
      </c>
      <c r="D672" s="17">
        <v>0.32615069455050699</v>
      </c>
      <c r="E672" s="17">
        <v>0.33601875313940499</v>
      </c>
      <c r="F672" s="17"/>
      <c r="G672" s="17">
        <v>0.407340959935514</v>
      </c>
      <c r="H672" s="17">
        <v>0.42021413148738301</v>
      </c>
      <c r="I672" s="17">
        <v>0.32218704655469399</v>
      </c>
      <c r="J672" s="17">
        <v>0.28940441289638602</v>
      </c>
      <c r="K672" s="17">
        <v>0.274040466889934</v>
      </c>
      <c r="L672" s="17">
        <v>0.291008142029891</v>
      </c>
      <c r="M672" s="17"/>
      <c r="N672" s="17">
        <v>0.38974669143068402</v>
      </c>
      <c r="O672" s="17">
        <v>0.30701843592337602</v>
      </c>
      <c r="P672" s="17">
        <v>0.31452471052397202</v>
      </c>
      <c r="Q672" s="17">
        <v>0.31376571043597501</v>
      </c>
      <c r="R672" s="17"/>
      <c r="S672" s="17">
        <v>0.433557010943392</v>
      </c>
      <c r="T672" s="17">
        <v>0.331770628653908</v>
      </c>
      <c r="U672" s="17">
        <v>0.29876685359674898</v>
      </c>
      <c r="V672" s="17">
        <v>0.312823403124594</v>
      </c>
      <c r="W672" s="17">
        <v>0.27484654583153101</v>
      </c>
      <c r="X672" s="17">
        <v>0.34213896654446702</v>
      </c>
      <c r="Y672" s="17">
        <v>0.31704089469818098</v>
      </c>
      <c r="Z672" s="17">
        <v>0.39724932548428499</v>
      </c>
      <c r="AA672" s="17">
        <v>0.34866465403529401</v>
      </c>
      <c r="AB672" s="17">
        <v>0.25165121141028601</v>
      </c>
      <c r="AC672" s="17">
        <v>0.30757883701314098</v>
      </c>
      <c r="AD672" s="17">
        <v>0.277039995682065</v>
      </c>
      <c r="AE672" s="17"/>
      <c r="AF672" s="17">
        <v>0.33838778268738501</v>
      </c>
      <c r="AG672" s="17">
        <v>0.23972309914008599</v>
      </c>
      <c r="AH672" s="17">
        <v>0.309104485702895</v>
      </c>
      <c r="AI672" s="17">
        <v>0.23541849927155001</v>
      </c>
      <c r="AJ672" s="17"/>
      <c r="AK672" s="17">
        <v>0.41852920404826</v>
      </c>
      <c r="AL672" s="17">
        <v>0.38398347316433101</v>
      </c>
      <c r="AM672" s="17"/>
      <c r="AN672" s="17">
        <v>0.423718825947698</v>
      </c>
      <c r="AO672" s="17">
        <v>0.30590535237818101</v>
      </c>
      <c r="AP672" s="17">
        <v>0.30891932651586201</v>
      </c>
      <c r="AQ672" s="17">
        <v>0.29011516919138403</v>
      </c>
      <c r="AR672" s="17">
        <v>0.28234810414445599</v>
      </c>
      <c r="AS672" s="17">
        <v>0.31877476279546901</v>
      </c>
      <c r="AT672" s="17"/>
      <c r="AU672" s="17">
        <v>0.33746846962591298</v>
      </c>
      <c r="AV672" s="17">
        <v>0.32471984090301997</v>
      </c>
      <c r="AW672" s="17"/>
      <c r="AX672" s="17">
        <v>0.31397057094645697</v>
      </c>
      <c r="AY672" s="17">
        <v>0.33615231949442997</v>
      </c>
      <c r="AZ672" s="17"/>
      <c r="BA672" s="17">
        <v>0.31571174182802603</v>
      </c>
      <c r="BB672" s="17">
        <v>0.416492056679305</v>
      </c>
      <c r="BC672" s="17"/>
      <c r="BD672" s="17">
        <v>0.390024006113873</v>
      </c>
      <c r="BE672" s="17"/>
      <c r="BF672" s="17">
        <v>0.38015292048691302</v>
      </c>
      <c r="BG672" s="17"/>
      <c r="BH672" s="17">
        <v>0.25674308795878198</v>
      </c>
      <c r="BI672" s="17"/>
      <c r="BJ672" s="17">
        <v>0.35117614685950299</v>
      </c>
      <c r="BK672" s="17"/>
      <c r="BL672" s="17">
        <v>0.1212398659635</v>
      </c>
      <c r="BM672" s="17">
        <v>0.57303122166679898</v>
      </c>
      <c r="BN672" s="17">
        <v>0.28135516441304997</v>
      </c>
      <c r="BO672" s="17">
        <v>0.27366787009168803</v>
      </c>
      <c r="BP672" s="17"/>
      <c r="BQ672" s="17">
        <v>0.37607139447541599</v>
      </c>
      <c r="BR672" s="17">
        <v>0.36804452160519802</v>
      </c>
      <c r="BS672" s="17">
        <v>0.28084949531442899</v>
      </c>
      <c r="BT672" s="17">
        <v>0.35681442021272097</v>
      </c>
      <c r="BU672" s="17">
        <v>0.36634045827537298</v>
      </c>
      <c r="BV672" s="17">
        <v>0.24193292707066699</v>
      </c>
      <c r="BW672" s="17"/>
      <c r="BX672" s="17">
        <v>0.41248059326588798</v>
      </c>
      <c r="BY672" s="17">
        <v>0.38139274203072099</v>
      </c>
      <c r="BZ672" s="17">
        <v>0.28814321225220102</v>
      </c>
      <c r="CA672" s="17">
        <v>0.37913266020638497</v>
      </c>
      <c r="CB672" s="17">
        <v>0.38991174729774503</v>
      </c>
      <c r="CC672" s="17">
        <v>0.17594042828025699</v>
      </c>
    </row>
    <row r="673" spans="2:81" x14ac:dyDescent="0.35">
      <c r="B673" t="s">
        <v>366</v>
      </c>
      <c r="C673" s="17">
        <v>0.48424607090500299</v>
      </c>
      <c r="D673" s="17">
        <v>0.495428579688243</v>
      </c>
      <c r="E673" s="17">
        <v>0.47477533902691899</v>
      </c>
      <c r="F673" s="17"/>
      <c r="G673" s="17">
        <v>0.414053363973647</v>
      </c>
      <c r="H673" s="17">
        <v>0.41311638660269201</v>
      </c>
      <c r="I673" s="17">
        <v>0.53247730534385396</v>
      </c>
      <c r="J673" s="17">
        <v>0.53074043832803797</v>
      </c>
      <c r="K673" s="17">
        <v>0.50319484220607302</v>
      </c>
      <c r="L673" s="17">
        <v>0.49898098213128</v>
      </c>
      <c r="M673" s="17"/>
      <c r="N673" s="17">
        <v>0.46580319126573799</v>
      </c>
      <c r="O673" s="17">
        <v>0.50464762613456604</v>
      </c>
      <c r="P673" s="17">
        <v>0.49799630422278401</v>
      </c>
      <c r="Q673" s="17">
        <v>0.46736730617496602</v>
      </c>
      <c r="R673" s="17"/>
      <c r="S673" s="17">
        <v>0.43378596462686903</v>
      </c>
      <c r="T673" s="17">
        <v>0.47732635682265001</v>
      </c>
      <c r="U673" s="17">
        <v>0.51044104484380404</v>
      </c>
      <c r="V673" s="17">
        <v>0.495241309190252</v>
      </c>
      <c r="W673" s="17">
        <v>0.55559585142182399</v>
      </c>
      <c r="X673" s="17">
        <v>0.45300664162610799</v>
      </c>
      <c r="Y673" s="17">
        <v>0.46123791189611602</v>
      </c>
      <c r="Z673" s="17">
        <v>0.42602657235956298</v>
      </c>
      <c r="AA673" s="17">
        <v>0.46983677983668398</v>
      </c>
      <c r="AB673" s="17">
        <v>0.55914207098602697</v>
      </c>
      <c r="AC673" s="17">
        <v>0.50176322413364505</v>
      </c>
      <c r="AD673" s="17">
        <v>0.512029968159608</v>
      </c>
      <c r="AE673" s="17"/>
      <c r="AF673" s="17">
        <v>0.47714831775390598</v>
      </c>
      <c r="AG673" s="17">
        <v>0.56606168705747495</v>
      </c>
      <c r="AH673" s="17">
        <v>0.51688156023264198</v>
      </c>
      <c r="AI673" s="17">
        <v>0.56705945228243104</v>
      </c>
      <c r="AJ673" s="17"/>
      <c r="AK673" s="17">
        <v>0.41440989484273399</v>
      </c>
      <c r="AL673" s="17">
        <v>0.45562792708393701</v>
      </c>
      <c r="AM673" s="17"/>
      <c r="AN673" s="17">
        <v>0.41643942358137698</v>
      </c>
      <c r="AO673" s="17">
        <v>0.51096795281343899</v>
      </c>
      <c r="AP673" s="17">
        <v>0.48675617971041701</v>
      </c>
      <c r="AQ673" s="17">
        <v>0.50320118108580902</v>
      </c>
      <c r="AR673" s="17">
        <v>0.53666007832037099</v>
      </c>
      <c r="AS673" s="17">
        <v>0.49816950819375699</v>
      </c>
      <c r="AT673" s="17"/>
      <c r="AU673" s="17">
        <v>0.49468328811884299</v>
      </c>
      <c r="AV673" s="17">
        <v>0.47066151644356302</v>
      </c>
      <c r="AW673" s="17"/>
      <c r="AX673" s="17">
        <v>0.49801145953756598</v>
      </c>
      <c r="AY673" s="17">
        <v>0.48094277699402299</v>
      </c>
      <c r="AZ673" s="17"/>
      <c r="BA673" s="17">
        <v>0.49624391233499798</v>
      </c>
      <c r="BB673" s="17">
        <v>0.42804796663756201</v>
      </c>
      <c r="BC673" s="17"/>
      <c r="BD673" s="17">
        <v>0.46620782420740903</v>
      </c>
      <c r="BE673" s="17"/>
      <c r="BF673" s="17">
        <v>0.46812919952781701</v>
      </c>
      <c r="BG673" s="17"/>
      <c r="BH673" s="17">
        <v>0.57756299247663001</v>
      </c>
      <c r="BI673" s="17"/>
      <c r="BJ673" s="17">
        <v>0.51315088662614305</v>
      </c>
      <c r="BK673" s="17"/>
      <c r="BL673" s="17">
        <v>0.42608089502130903</v>
      </c>
      <c r="BM673" s="17">
        <v>0.39065928277874501</v>
      </c>
      <c r="BN673" s="17">
        <v>0.53047479637843198</v>
      </c>
      <c r="BO673" s="17">
        <v>0.56517037574728601</v>
      </c>
      <c r="BP673" s="17"/>
      <c r="BQ673" s="17">
        <v>0.49083087502054501</v>
      </c>
      <c r="BR673" s="17">
        <v>0.46734947866996601</v>
      </c>
      <c r="BS673" s="17">
        <v>0.49175323053027398</v>
      </c>
      <c r="BT673" s="17">
        <v>0.47060254098151499</v>
      </c>
      <c r="BU673" s="17">
        <v>0.40034941597604201</v>
      </c>
      <c r="BV673" s="17">
        <v>0.49758121034616198</v>
      </c>
      <c r="BW673" s="17"/>
      <c r="BX673" s="17">
        <v>0.45861057557591201</v>
      </c>
      <c r="BY673" s="17">
        <v>0.462846902378029</v>
      </c>
      <c r="BZ673" s="17">
        <v>0.51953880288353804</v>
      </c>
      <c r="CA673" s="17">
        <v>0.48090798619112102</v>
      </c>
      <c r="CB673" s="17">
        <v>0.39034369412557102</v>
      </c>
      <c r="CC673" s="17">
        <v>0.474013668594643</v>
      </c>
    </row>
    <row r="674" spans="2:81" x14ac:dyDescent="0.35">
      <c r="B674" t="s">
        <v>367</v>
      </c>
      <c r="C674" s="17">
        <v>0.146389417964776</v>
      </c>
      <c r="D674" s="17">
        <v>0.14370815113551599</v>
      </c>
      <c r="E674" s="17">
        <v>0.14925376290280501</v>
      </c>
      <c r="F674" s="17"/>
      <c r="G674" s="17">
        <v>0.14162337709703099</v>
      </c>
      <c r="H674" s="17">
        <v>0.126297291391052</v>
      </c>
      <c r="I674" s="17">
        <v>0.12231963144862799</v>
      </c>
      <c r="J674" s="17">
        <v>0.132721115527039</v>
      </c>
      <c r="K674" s="17">
        <v>0.18450234358207901</v>
      </c>
      <c r="L674" s="17">
        <v>0.17101880995537599</v>
      </c>
      <c r="M674" s="17"/>
      <c r="N674" s="17">
        <v>0.116400333823311</v>
      </c>
      <c r="O674" s="17">
        <v>0.157385717563159</v>
      </c>
      <c r="P674" s="17">
        <v>0.15087446298467799</v>
      </c>
      <c r="Q674" s="17">
        <v>0.16383115033821999</v>
      </c>
      <c r="R674" s="17"/>
      <c r="S674" s="17">
        <v>0.107578848937998</v>
      </c>
      <c r="T674" s="17">
        <v>0.15300172114105301</v>
      </c>
      <c r="U674" s="17">
        <v>0.157274451306158</v>
      </c>
      <c r="V674" s="17">
        <v>0.151744008436549</v>
      </c>
      <c r="W674" s="17">
        <v>0.137236890924685</v>
      </c>
      <c r="X674" s="17">
        <v>0.15736056163873399</v>
      </c>
      <c r="Y674" s="17">
        <v>0.179637540941187</v>
      </c>
      <c r="Z674" s="17">
        <v>0.158321790858756</v>
      </c>
      <c r="AA674" s="17">
        <v>0.144882011505094</v>
      </c>
      <c r="AB674" s="17">
        <v>0.14967322324146701</v>
      </c>
      <c r="AC674" s="17">
        <v>0.14199497842782899</v>
      </c>
      <c r="AD674" s="17">
        <v>0.14061211851414401</v>
      </c>
      <c r="AE674" s="17"/>
      <c r="AF674" s="17">
        <v>0.14782069414801999</v>
      </c>
      <c r="AG674" s="17">
        <v>0.15962881941349699</v>
      </c>
      <c r="AH674" s="17">
        <v>0.13013641949041399</v>
      </c>
      <c r="AI674" s="17">
        <v>0.14260800125758599</v>
      </c>
      <c r="AJ674" s="17"/>
      <c r="AK674" s="17">
        <v>0.12824885575049699</v>
      </c>
      <c r="AL674" s="17">
        <v>0.12433609435809</v>
      </c>
      <c r="AM674" s="17"/>
      <c r="AN674" s="17">
        <v>0.12348440794764701</v>
      </c>
      <c r="AO674" s="17">
        <v>0.150624753152377</v>
      </c>
      <c r="AP674" s="17">
        <v>0.16414511204623899</v>
      </c>
      <c r="AQ674" s="17">
        <v>0.165044967880592</v>
      </c>
      <c r="AR674" s="17">
        <v>0.14513920006768399</v>
      </c>
      <c r="AS674" s="17">
        <v>0.130453082490123</v>
      </c>
      <c r="AT674" s="17"/>
      <c r="AU674" s="17">
        <v>0.135888011278812</v>
      </c>
      <c r="AV674" s="17">
        <v>0.15968598063846601</v>
      </c>
      <c r="AW674" s="17"/>
      <c r="AX674" s="17">
        <v>0.15612926703730501</v>
      </c>
      <c r="AY674" s="17">
        <v>0.14405213675943199</v>
      </c>
      <c r="AZ674" s="17"/>
      <c r="BA674" s="17">
        <v>0.151665401251941</v>
      </c>
      <c r="BB674" s="17">
        <v>0.113942450019477</v>
      </c>
      <c r="BC674" s="17"/>
      <c r="BD674" s="17">
        <v>0.115259701168251</v>
      </c>
      <c r="BE674" s="17"/>
      <c r="BF674" s="17">
        <v>0.12280542909950901</v>
      </c>
      <c r="BG674" s="17"/>
      <c r="BH674" s="17">
        <v>0.12794544150224299</v>
      </c>
      <c r="BI674" s="17"/>
      <c r="BJ674" s="17">
        <v>9.3399882480959304E-2</v>
      </c>
      <c r="BK674" s="17"/>
      <c r="BL674" s="17">
        <v>0.32454031714523301</v>
      </c>
      <c r="BM674" s="17">
        <v>3.07903756714249E-2</v>
      </c>
      <c r="BN674" s="17">
        <v>0.15917489750384201</v>
      </c>
      <c r="BO674" s="17">
        <v>0.138629162066054</v>
      </c>
      <c r="BP674" s="17"/>
      <c r="BQ674" s="17">
        <v>0.11077951842151</v>
      </c>
      <c r="BR674" s="17">
        <v>0.12834651440301101</v>
      </c>
      <c r="BS674" s="17">
        <v>0.19198079973971</v>
      </c>
      <c r="BT674" s="17">
        <v>0.15000027756081499</v>
      </c>
      <c r="BU674" s="17">
        <v>0.186996670865788</v>
      </c>
      <c r="BV674" s="17">
        <v>0.186948877781145</v>
      </c>
      <c r="BW674" s="17"/>
      <c r="BX674" s="17">
        <v>0.111844442168821</v>
      </c>
      <c r="BY674" s="17">
        <v>0.117086931856143</v>
      </c>
      <c r="BZ674" s="17">
        <v>0.15817262227312201</v>
      </c>
      <c r="CA674" s="17">
        <v>0.119450746018724</v>
      </c>
      <c r="CB674" s="17">
        <v>0.19027886741429201</v>
      </c>
      <c r="CC674" s="17">
        <v>0.223072689417007</v>
      </c>
    </row>
    <row r="675" spans="2:81" x14ac:dyDescent="0.35">
      <c r="B675" t="s">
        <v>368</v>
      </c>
      <c r="C675" s="17">
        <v>3.7505014747737701E-2</v>
      </c>
      <c r="D675" s="17">
        <v>3.4712574625734099E-2</v>
      </c>
      <c r="E675" s="17">
        <v>3.9952144930870799E-2</v>
      </c>
      <c r="F675" s="17"/>
      <c r="G675" s="17">
        <v>3.6982298993807901E-2</v>
      </c>
      <c r="H675" s="17">
        <v>4.0372190518873703E-2</v>
      </c>
      <c r="I675" s="17">
        <v>2.30160166528235E-2</v>
      </c>
      <c r="J675" s="17">
        <v>4.7134033248536399E-2</v>
      </c>
      <c r="K675" s="17">
        <v>3.8262347321913498E-2</v>
      </c>
      <c r="L675" s="17">
        <v>3.8992065883452803E-2</v>
      </c>
      <c r="M675" s="17"/>
      <c r="N675" s="17">
        <v>2.8049783480266901E-2</v>
      </c>
      <c r="O675" s="17">
        <v>3.0948220378898501E-2</v>
      </c>
      <c r="P675" s="17">
        <v>3.6604522268565899E-2</v>
      </c>
      <c r="Q675" s="17">
        <v>5.5035833050838902E-2</v>
      </c>
      <c r="R675" s="17"/>
      <c r="S675" s="17">
        <v>2.5078175491739799E-2</v>
      </c>
      <c r="T675" s="17">
        <v>3.79012933823887E-2</v>
      </c>
      <c r="U675" s="17">
        <v>3.3517650253288997E-2</v>
      </c>
      <c r="V675" s="17">
        <v>4.0191279248605202E-2</v>
      </c>
      <c r="W675" s="17">
        <v>3.23207118219596E-2</v>
      </c>
      <c r="X675" s="17">
        <v>4.7493830190691401E-2</v>
      </c>
      <c r="Y675" s="17">
        <v>4.2083652464516799E-2</v>
      </c>
      <c r="Z675" s="17">
        <v>1.84023112973953E-2</v>
      </c>
      <c r="AA675" s="17">
        <v>3.6616554622928899E-2</v>
      </c>
      <c r="AB675" s="17">
        <v>3.9533494362220201E-2</v>
      </c>
      <c r="AC675" s="17">
        <v>4.8662960425385003E-2</v>
      </c>
      <c r="AD675" s="17">
        <v>7.03179176441832E-2</v>
      </c>
      <c r="AE675" s="17"/>
      <c r="AF675" s="17">
        <v>3.6643205410689099E-2</v>
      </c>
      <c r="AG675" s="17">
        <v>3.4586394388942801E-2</v>
      </c>
      <c r="AH675" s="17">
        <v>4.3877534574049297E-2</v>
      </c>
      <c r="AI675" s="17">
        <v>5.4914047188432902E-2</v>
      </c>
      <c r="AJ675" s="17"/>
      <c r="AK675" s="17">
        <v>3.8812045358508997E-2</v>
      </c>
      <c r="AL675" s="17">
        <v>3.6052505393642201E-2</v>
      </c>
      <c r="AM675" s="17"/>
      <c r="AN675" s="17">
        <v>3.63573425232777E-2</v>
      </c>
      <c r="AO675" s="17">
        <v>3.2501941656003099E-2</v>
      </c>
      <c r="AP675" s="17">
        <v>4.0179381727482297E-2</v>
      </c>
      <c r="AQ675" s="17">
        <v>4.1638681842214802E-2</v>
      </c>
      <c r="AR675" s="17">
        <v>3.5852617467488898E-2</v>
      </c>
      <c r="AS675" s="17">
        <v>5.2602646520651102E-2</v>
      </c>
      <c r="AT675" s="17"/>
      <c r="AU675" s="17">
        <v>3.1960230976432101E-2</v>
      </c>
      <c r="AV675" s="17">
        <v>4.4932662014951101E-2</v>
      </c>
      <c r="AW675" s="17"/>
      <c r="AX675" s="17">
        <v>3.18887024786721E-2</v>
      </c>
      <c r="AY675" s="17">
        <v>3.8852766752114701E-2</v>
      </c>
      <c r="AZ675" s="17"/>
      <c r="BA675" s="17">
        <v>3.6378944585035197E-2</v>
      </c>
      <c r="BB675" s="17">
        <v>4.15175266636559E-2</v>
      </c>
      <c r="BC675" s="17"/>
      <c r="BD675" s="17">
        <v>2.8508468510467198E-2</v>
      </c>
      <c r="BE675" s="17"/>
      <c r="BF675" s="17">
        <v>2.8912450885761502E-2</v>
      </c>
      <c r="BG675" s="17"/>
      <c r="BH675" s="17">
        <v>3.7748478062345402E-2</v>
      </c>
      <c r="BI675" s="17"/>
      <c r="BJ675" s="17">
        <v>4.2273084033395102E-2</v>
      </c>
      <c r="BK675" s="17"/>
      <c r="BL675" s="17">
        <v>0.12813892186995801</v>
      </c>
      <c r="BM675" s="17">
        <v>5.5191198830312604E-3</v>
      </c>
      <c r="BN675" s="17">
        <v>2.8995141704676201E-2</v>
      </c>
      <c r="BO675" s="17">
        <v>2.2532592094971899E-2</v>
      </c>
      <c r="BP675" s="17"/>
      <c r="BQ675" s="17">
        <v>2.2318212082528498E-2</v>
      </c>
      <c r="BR675" s="17">
        <v>3.6259485321824103E-2</v>
      </c>
      <c r="BS675" s="17">
        <v>3.54164744155872E-2</v>
      </c>
      <c r="BT675" s="17">
        <v>2.25827612449493E-2</v>
      </c>
      <c r="BU675" s="17">
        <v>4.6313454882796701E-2</v>
      </c>
      <c r="BV675" s="17">
        <v>7.35369848020265E-2</v>
      </c>
      <c r="BW675" s="17"/>
      <c r="BX675" s="17">
        <v>1.7064388989379099E-2</v>
      </c>
      <c r="BY675" s="17">
        <v>3.8673423735108202E-2</v>
      </c>
      <c r="BZ675" s="17">
        <v>3.41453625911389E-2</v>
      </c>
      <c r="CA675" s="17">
        <v>2.05086075837707E-2</v>
      </c>
      <c r="CB675" s="17">
        <v>2.9465691162391901E-2</v>
      </c>
      <c r="CC675" s="17">
        <v>0.126973213708093</v>
      </c>
    </row>
    <row r="676" spans="2:81" x14ac:dyDescent="0.35">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row>
    <row r="677" spans="2:81" x14ac:dyDescent="0.35">
      <c r="B677" s="6" t="s">
        <v>371</v>
      </c>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row>
    <row r="678" spans="2:81" x14ac:dyDescent="0.35">
      <c r="B678" s="24"/>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row>
    <row r="679" spans="2:81" x14ac:dyDescent="0.35">
      <c r="B679" t="s">
        <v>365</v>
      </c>
      <c r="C679" s="17">
        <v>0.16367771595059799</v>
      </c>
      <c r="D679" s="17">
        <v>0.185159281248271</v>
      </c>
      <c r="E679" s="17">
        <v>0.14294084189560799</v>
      </c>
      <c r="F679" s="17"/>
      <c r="G679" s="17">
        <v>0.30780593195242301</v>
      </c>
      <c r="H679" s="17">
        <v>0.27369958525000199</v>
      </c>
      <c r="I679" s="17">
        <v>0.18183131616456599</v>
      </c>
      <c r="J679" s="17">
        <v>9.9602925390196398E-2</v>
      </c>
      <c r="K679" s="17">
        <v>9.9162907031913106E-2</v>
      </c>
      <c r="L679" s="17">
        <v>5.9038312923590498E-2</v>
      </c>
      <c r="M679" s="17"/>
      <c r="N679" s="17">
        <v>0.22173407797599701</v>
      </c>
      <c r="O679" s="17">
        <v>0.132002556136774</v>
      </c>
      <c r="P679" s="17">
        <v>0.15444208609558499</v>
      </c>
      <c r="Q679" s="17">
        <v>0.14360378048139699</v>
      </c>
      <c r="R679" s="17"/>
      <c r="S679" s="17">
        <v>0.29819318371043502</v>
      </c>
      <c r="T679" s="17">
        <v>0.106165767617037</v>
      </c>
      <c r="U679" s="17">
        <v>0.12892526985953601</v>
      </c>
      <c r="V679" s="17">
        <v>0.135050686415501</v>
      </c>
      <c r="W679" s="17">
        <v>0.148353017816094</v>
      </c>
      <c r="X679" s="17">
        <v>0.16476907135497601</v>
      </c>
      <c r="Y679" s="17">
        <v>0.16035908467382001</v>
      </c>
      <c r="Z679" s="17">
        <v>0.183047949402668</v>
      </c>
      <c r="AA679" s="17">
        <v>0.17115022377645001</v>
      </c>
      <c r="AB679" s="17">
        <v>0.122853002702615</v>
      </c>
      <c r="AC679" s="17">
        <v>9.9742258983382098E-2</v>
      </c>
      <c r="AD679" s="17">
        <v>0.18089832471748299</v>
      </c>
      <c r="AE679" s="17"/>
      <c r="AF679" s="17">
        <v>0.16943866327110099</v>
      </c>
      <c r="AG679" s="17">
        <v>0.114766769257931</v>
      </c>
      <c r="AH679" s="17">
        <v>0.123368515310423</v>
      </c>
      <c r="AI679" s="17">
        <v>0.147136757321115</v>
      </c>
      <c r="AJ679" s="17"/>
      <c r="AK679" s="17">
        <v>0.18900243006556999</v>
      </c>
      <c r="AL679" s="17">
        <v>0.17228308663671199</v>
      </c>
      <c r="AM679" s="17"/>
      <c r="AN679" s="17">
        <v>0.30082474717131202</v>
      </c>
      <c r="AO679" s="17">
        <v>0.125389400885346</v>
      </c>
      <c r="AP679" s="17">
        <v>0.12041464782690101</v>
      </c>
      <c r="AQ679" s="17">
        <v>9.9076820188812295E-2</v>
      </c>
      <c r="AR679" s="17">
        <v>9.8934594315508301E-2</v>
      </c>
      <c r="AS679" s="17">
        <v>0.15365284682798</v>
      </c>
      <c r="AT679" s="17"/>
      <c r="AU679" s="17">
        <v>0.15967363505719001</v>
      </c>
      <c r="AV679" s="17">
        <v>0.167713229942593</v>
      </c>
      <c r="AW679" s="17"/>
      <c r="AX679" s="17">
        <v>0.110351926568897</v>
      </c>
      <c r="AY679" s="17">
        <v>0.176474358316805</v>
      </c>
      <c r="AZ679" s="17"/>
      <c r="BA679" s="17">
        <v>0.13840006807038999</v>
      </c>
      <c r="BB679" s="17">
        <v>0.29380466868081201</v>
      </c>
      <c r="BC679" s="17"/>
      <c r="BD679" s="17">
        <v>0.192136758105724</v>
      </c>
      <c r="BE679" s="17"/>
      <c r="BF679" s="17">
        <v>0.19669278335850801</v>
      </c>
      <c r="BG679" s="17"/>
      <c r="BH679" s="17">
        <v>0.12714821365630299</v>
      </c>
      <c r="BI679" s="17"/>
      <c r="BJ679" s="17">
        <v>0.12194220661095399</v>
      </c>
      <c r="BK679" s="17"/>
      <c r="BL679" s="17">
        <v>4.4283578302119403E-2</v>
      </c>
      <c r="BM679" s="17">
        <v>0.35784515304866998</v>
      </c>
      <c r="BN679" s="17">
        <v>8.6840156201525798E-2</v>
      </c>
      <c r="BO679" s="17">
        <v>0.124039900194021</v>
      </c>
      <c r="BP679" s="17"/>
      <c r="BQ679" s="17">
        <v>0.205457849343056</v>
      </c>
      <c r="BR679" s="17">
        <v>0.15050796316545001</v>
      </c>
      <c r="BS679" s="17">
        <v>0.125410956232752</v>
      </c>
      <c r="BT679" s="17">
        <v>0.21347080822012299</v>
      </c>
      <c r="BU679" s="17">
        <v>0.158615072861643</v>
      </c>
      <c r="BV679" s="17">
        <v>0.108288495731047</v>
      </c>
      <c r="BW679" s="17"/>
      <c r="BX679" s="17">
        <v>0.22528423710544901</v>
      </c>
      <c r="BY679" s="17">
        <v>0.171517910885189</v>
      </c>
      <c r="BZ679" s="17">
        <v>0.123281793832534</v>
      </c>
      <c r="CA679" s="17">
        <v>0.209026855073322</v>
      </c>
      <c r="CB679" s="17">
        <v>0.18607173794548801</v>
      </c>
      <c r="CC679" s="17">
        <v>9.5143744340754802E-2</v>
      </c>
    </row>
    <row r="680" spans="2:81" x14ac:dyDescent="0.35">
      <c r="B680" t="s">
        <v>366</v>
      </c>
      <c r="C680" s="17">
        <v>0.35097340286386602</v>
      </c>
      <c r="D680" s="17">
        <v>0.36938565545260699</v>
      </c>
      <c r="E680" s="17">
        <v>0.33270746440572702</v>
      </c>
      <c r="F680" s="17"/>
      <c r="G680" s="17">
        <v>0.40295643889405802</v>
      </c>
      <c r="H680" s="17">
        <v>0.42506657152272898</v>
      </c>
      <c r="I680" s="17">
        <v>0.45270071460835198</v>
      </c>
      <c r="J680" s="17">
        <v>0.35171532226464602</v>
      </c>
      <c r="K680" s="17">
        <v>0.29052756396503499</v>
      </c>
      <c r="L680" s="17">
        <v>0.21333489401917999</v>
      </c>
      <c r="M680" s="17"/>
      <c r="N680" s="17">
        <v>0.37671064498510798</v>
      </c>
      <c r="O680" s="17">
        <v>0.36855065455409303</v>
      </c>
      <c r="P680" s="17">
        <v>0.34928274774593099</v>
      </c>
      <c r="Q680" s="17">
        <v>0.30585468481810901</v>
      </c>
      <c r="R680" s="17"/>
      <c r="S680" s="17">
        <v>0.374302124726617</v>
      </c>
      <c r="T680" s="17">
        <v>0.33240276943449398</v>
      </c>
      <c r="U680" s="17">
        <v>0.31430594757501501</v>
      </c>
      <c r="V680" s="17">
        <v>0.38498836647103502</v>
      </c>
      <c r="W680" s="17">
        <v>0.36090032466479</v>
      </c>
      <c r="X680" s="17">
        <v>0.37948137587303998</v>
      </c>
      <c r="Y680" s="17">
        <v>0.32208335559336998</v>
      </c>
      <c r="Z680" s="17">
        <v>0.35076152896090401</v>
      </c>
      <c r="AA680" s="17">
        <v>0.341088524271488</v>
      </c>
      <c r="AB680" s="17">
        <v>0.38411816459528098</v>
      </c>
      <c r="AC680" s="17">
        <v>0.30092654306729499</v>
      </c>
      <c r="AD680" s="17">
        <v>0.30718016897788297</v>
      </c>
      <c r="AE680" s="17"/>
      <c r="AF680" s="17">
        <v>0.34684088629573301</v>
      </c>
      <c r="AG680" s="17">
        <v>0.38642402118651697</v>
      </c>
      <c r="AH680" s="17">
        <v>0.30963332022293</v>
      </c>
      <c r="AI680" s="17">
        <v>0.31759468982593497</v>
      </c>
      <c r="AJ680" s="17"/>
      <c r="AK680" s="17">
        <v>0.39424189794922798</v>
      </c>
      <c r="AL680" s="17">
        <v>0.38771686557937501</v>
      </c>
      <c r="AM680" s="17"/>
      <c r="AN680" s="17">
        <v>0.395941755468533</v>
      </c>
      <c r="AO680" s="17">
        <v>0.34269486448203601</v>
      </c>
      <c r="AP680" s="17">
        <v>0.35559246691421997</v>
      </c>
      <c r="AQ680" s="17">
        <v>0.32928314689409499</v>
      </c>
      <c r="AR680" s="17">
        <v>0.30338043570046203</v>
      </c>
      <c r="AS680" s="17">
        <v>0.34023441719383102</v>
      </c>
      <c r="AT680" s="17"/>
      <c r="AU680" s="17">
        <v>0.338003660706933</v>
      </c>
      <c r="AV680" s="17">
        <v>0.37018354902599798</v>
      </c>
      <c r="AW680" s="17"/>
      <c r="AX680" s="17">
        <v>0.32220066519682899</v>
      </c>
      <c r="AY680" s="17">
        <v>0.35787802515058498</v>
      </c>
      <c r="AZ680" s="17"/>
      <c r="BA680" s="17">
        <v>0.33845089521995703</v>
      </c>
      <c r="BB680" s="17">
        <v>0.42191891073524301</v>
      </c>
      <c r="BC680" s="17"/>
      <c r="BD680" s="17">
        <v>0.34701414287288901</v>
      </c>
      <c r="BE680" s="17"/>
      <c r="BF680" s="17">
        <v>0.334164630970676</v>
      </c>
      <c r="BG680" s="17"/>
      <c r="BH680" s="17">
        <v>0.39716435087123703</v>
      </c>
      <c r="BI680" s="17"/>
      <c r="BJ680" s="17">
        <v>0.30510175686830798</v>
      </c>
      <c r="BK680" s="17"/>
      <c r="BL680" s="17">
        <v>0.22593808244995101</v>
      </c>
      <c r="BM680" s="17">
        <v>0.40950777138026201</v>
      </c>
      <c r="BN680" s="17">
        <v>0.29738150093844601</v>
      </c>
      <c r="BO680" s="17">
        <v>0.426228820315182</v>
      </c>
      <c r="BP680" s="17"/>
      <c r="BQ680" s="17">
        <v>0.37867209878712399</v>
      </c>
      <c r="BR680" s="17">
        <v>0.33304209721668099</v>
      </c>
      <c r="BS680" s="17">
        <v>0.35371497410492098</v>
      </c>
      <c r="BT680" s="17">
        <v>0.309695706199766</v>
      </c>
      <c r="BU680" s="17">
        <v>0.35745705832146202</v>
      </c>
      <c r="BV680" s="17">
        <v>0.328211845181895</v>
      </c>
      <c r="BW680" s="17"/>
      <c r="BX680" s="17">
        <v>0.38518727375590001</v>
      </c>
      <c r="BY680" s="17">
        <v>0.346673798150678</v>
      </c>
      <c r="BZ680" s="17">
        <v>0.35889235314740098</v>
      </c>
      <c r="CA680" s="17">
        <v>0.33404893366796801</v>
      </c>
      <c r="CB680" s="17">
        <v>0.34527279208646899</v>
      </c>
      <c r="CC680" s="17">
        <v>0.288110160410675</v>
      </c>
    </row>
    <row r="681" spans="2:81" x14ac:dyDescent="0.35">
      <c r="B681" t="s">
        <v>367</v>
      </c>
      <c r="C681" s="17">
        <v>0.37887288890274101</v>
      </c>
      <c r="D681" s="17">
        <v>0.34554895173378902</v>
      </c>
      <c r="E681" s="17">
        <v>0.41188395027239599</v>
      </c>
      <c r="F681" s="17"/>
      <c r="G681" s="17">
        <v>0.231371681104837</v>
      </c>
      <c r="H681" s="17">
        <v>0.24328247566160499</v>
      </c>
      <c r="I681" s="17">
        <v>0.28397107656693299</v>
      </c>
      <c r="J681" s="17">
        <v>0.43482198149019002</v>
      </c>
      <c r="K681" s="17">
        <v>0.47598445096780201</v>
      </c>
      <c r="L681" s="17">
        <v>0.553759433363053</v>
      </c>
      <c r="M681" s="17"/>
      <c r="N681" s="17">
        <v>0.33232483420171199</v>
      </c>
      <c r="O681" s="17">
        <v>0.39856735151408501</v>
      </c>
      <c r="P681" s="17">
        <v>0.39494724807853898</v>
      </c>
      <c r="Q681" s="17">
        <v>0.39269090048316002</v>
      </c>
      <c r="R681" s="17"/>
      <c r="S681" s="17">
        <v>0.25814054241756001</v>
      </c>
      <c r="T681" s="17">
        <v>0.44433791545761803</v>
      </c>
      <c r="U681" s="17">
        <v>0.44960424784509101</v>
      </c>
      <c r="V681" s="17">
        <v>0.36120028207862898</v>
      </c>
      <c r="W681" s="17">
        <v>0.38891002458638102</v>
      </c>
      <c r="X681" s="17">
        <v>0.35512212720964298</v>
      </c>
      <c r="Y681" s="17">
        <v>0.411927338647533</v>
      </c>
      <c r="Z681" s="17">
        <v>0.35347473593371798</v>
      </c>
      <c r="AA681" s="17">
        <v>0.37022058802722002</v>
      </c>
      <c r="AB681" s="17">
        <v>0.37986324742573702</v>
      </c>
      <c r="AC681" s="17">
        <v>0.49409816155876202</v>
      </c>
      <c r="AD681" s="17">
        <v>0.353230021539157</v>
      </c>
      <c r="AE681" s="17"/>
      <c r="AF681" s="17">
        <v>0.37496993031225401</v>
      </c>
      <c r="AG681" s="17">
        <v>0.397466883199109</v>
      </c>
      <c r="AH681" s="17">
        <v>0.461125272897347</v>
      </c>
      <c r="AI681" s="17">
        <v>0.35118468122338897</v>
      </c>
      <c r="AJ681" s="17"/>
      <c r="AK681" s="17">
        <v>0.35955322194011802</v>
      </c>
      <c r="AL681" s="17">
        <v>0.34300060027893903</v>
      </c>
      <c r="AM681" s="17"/>
      <c r="AN681" s="17">
        <v>0.225258165587469</v>
      </c>
      <c r="AO681" s="17">
        <v>0.42801447994168101</v>
      </c>
      <c r="AP681" s="17">
        <v>0.42685100317053698</v>
      </c>
      <c r="AQ681" s="17">
        <v>0.431394818643976</v>
      </c>
      <c r="AR681" s="17">
        <v>0.47076430160338401</v>
      </c>
      <c r="AS681" s="17">
        <v>0.384572514922011</v>
      </c>
      <c r="AT681" s="17"/>
      <c r="AU681" s="17">
        <v>0.39622914432168999</v>
      </c>
      <c r="AV681" s="17">
        <v>0.35595101170361898</v>
      </c>
      <c r="AW681" s="17"/>
      <c r="AX681" s="17">
        <v>0.41131169090976999</v>
      </c>
      <c r="AY681" s="17">
        <v>0.37108851753411798</v>
      </c>
      <c r="AZ681" s="17"/>
      <c r="BA681" s="17">
        <v>0.40704375839746698</v>
      </c>
      <c r="BB681" s="17">
        <v>0.22879466439642099</v>
      </c>
      <c r="BC681" s="17"/>
      <c r="BD681" s="17">
        <v>0.35774702579402801</v>
      </c>
      <c r="BE681" s="17"/>
      <c r="BF681" s="17">
        <v>0.36392044046678701</v>
      </c>
      <c r="BG681" s="17"/>
      <c r="BH681" s="17">
        <v>0.37979617239664099</v>
      </c>
      <c r="BI681" s="17"/>
      <c r="BJ681" s="17">
        <v>0.49908058192822202</v>
      </c>
      <c r="BK681" s="17"/>
      <c r="BL681" s="17">
        <v>0.48558883002808301</v>
      </c>
      <c r="BM681" s="17">
        <v>0.21467930152821099</v>
      </c>
      <c r="BN681" s="17">
        <v>0.46428509773691001</v>
      </c>
      <c r="BO681" s="17">
        <v>0.387237995893424</v>
      </c>
      <c r="BP681" s="17"/>
      <c r="BQ681" s="17">
        <v>0.33113482358684598</v>
      </c>
      <c r="BR681" s="17">
        <v>0.41413474496262898</v>
      </c>
      <c r="BS681" s="17">
        <v>0.39115502295926302</v>
      </c>
      <c r="BT681" s="17">
        <v>0.38177955002737701</v>
      </c>
      <c r="BU681" s="17">
        <v>0.35147641383747003</v>
      </c>
      <c r="BV681" s="17">
        <v>0.42443018197758697</v>
      </c>
      <c r="BW681" s="17"/>
      <c r="BX681" s="17">
        <v>0.322015409847415</v>
      </c>
      <c r="BY681" s="17">
        <v>0.37271618166382697</v>
      </c>
      <c r="BZ681" s="17">
        <v>0.40525595733757602</v>
      </c>
      <c r="CA681" s="17">
        <v>0.38789296506542198</v>
      </c>
      <c r="CB681" s="17">
        <v>0.34239219934300602</v>
      </c>
      <c r="CC681" s="17">
        <v>0.411581967562477</v>
      </c>
    </row>
    <row r="682" spans="2:81" x14ac:dyDescent="0.35">
      <c r="B682" t="s">
        <v>368</v>
      </c>
      <c r="C682" s="17">
        <v>0.106475992282794</v>
      </c>
      <c r="D682" s="17">
        <v>9.99061115653328E-2</v>
      </c>
      <c r="E682" s="17">
        <v>0.112467743426269</v>
      </c>
      <c r="F682" s="17"/>
      <c r="G682" s="17">
        <v>5.7865948048682003E-2</v>
      </c>
      <c r="H682" s="17">
        <v>5.79513675656642E-2</v>
      </c>
      <c r="I682" s="17">
        <v>8.1496892660148104E-2</v>
      </c>
      <c r="J682" s="17">
        <v>0.113859770854968</v>
      </c>
      <c r="K682" s="17">
        <v>0.13432507803525001</v>
      </c>
      <c r="L682" s="17">
        <v>0.17386735969417599</v>
      </c>
      <c r="M682" s="17"/>
      <c r="N682" s="17">
        <v>6.9230442837182701E-2</v>
      </c>
      <c r="O682" s="17">
        <v>0.100879437795048</v>
      </c>
      <c r="P682" s="17">
        <v>0.101327918079945</v>
      </c>
      <c r="Q682" s="17">
        <v>0.157850634217335</v>
      </c>
      <c r="R682" s="17"/>
      <c r="S682" s="17">
        <v>6.9364149145388104E-2</v>
      </c>
      <c r="T682" s="17">
        <v>0.117093547490851</v>
      </c>
      <c r="U682" s="17">
        <v>0.107164534720357</v>
      </c>
      <c r="V682" s="17">
        <v>0.118760665034835</v>
      </c>
      <c r="W682" s="17">
        <v>0.101836632932736</v>
      </c>
      <c r="X682" s="17">
        <v>0.10062742556234</v>
      </c>
      <c r="Y682" s="17">
        <v>0.105630221085277</v>
      </c>
      <c r="Z682" s="17">
        <v>0.112715785702711</v>
      </c>
      <c r="AA682" s="17">
        <v>0.117540663924842</v>
      </c>
      <c r="AB682" s="17">
        <v>0.113165585276367</v>
      </c>
      <c r="AC682" s="17">
        <v>0.105233036390561</v>
      </c>
      <c r="AD682" s="17">
        <v>0.15869148476547701</v>
      </c>
      <c r="AE682" s="17"/>
      <c r="AF682" s="17">
        <v>0.10875052012091201</v>
      </c>
      <c r="AG682" s="17">
        <v>0.101342326356443</v>
      </c>
      <c r="AH682" s="17">
        <v>0.10587289156930101</v>
      </c>
      <c r="AI682" s="17">
        <v>0.18408387162956</v>
      </c>
      <c r="AJ682" s="17"/>
      <c r="AK682" s="17">
        <v>5.7202450045084001E-2</v>
      </c>
      <c r="AL682" s="17">
        <v>9.6999447504973205E-2</v>
      </c>
      <c r="AM682" s="17"/>
      <c r="AN682" s="17">
        <v>7.7975331772686493E-2</v>
      </c>
      <c r="AO682" s="17">
        <v>0.103901254690937</v>
      </c>
      <c r="AP682" s="17">
        <v>9.7141882088342804E-2</v>
      </c>
      <c r="AQ682" s="17">
        <v>0.14024521427311701</v>
      </c>
      <c r="AR682" s="17">
        <v>0.126920668380645</v>
      </c>
      <c r="AS682" s="17">
        <v>0.121540221056178</v>
      </c>
      <c r="AT682" s="17"/>
      <c r="AU682" s="17">
        <v>0.10609355991418699</v>
      </c>
      <c r="AV682" s="17">
        <v>0.10615220932779</v>
      </c>
      <c r="AW682" s="17"/>
      <c r="AX682" s="17">
        <v>0.15613571732450299</v>
      </c>
      <c r="AY682" s="17">
        <v>9.4559098998491298E-2</v>
      </c>
      <c r="AZ682" s="17"/>
      <c r="BA682" s="17">
        <v>0.11610527831218601</v>
      </c>
      <c r="BB682" s="17">
        <v>5.5481756187523802E-2</v>
      </c>
      <c r="BC682" s="17"/>
      <c r="BD682" s="17">
        <v>0.103102073227359</v>
      </c>
      <c r="BE682" s="17"/>
      <c r="BF682" s="17">
        <v>0.10522214520403</v>
      </c>
      <c r="BG682" s="17"/>
      <c r="BH682" s="17">
        <v>9.5891263075819494E-2</v>
      </c>
      <c r="BI682" s="17"/>
      <c r="BJ682" s="17">
        <v>7.3875454592515696E-2</v>
      </c>
      <c r="BK682" s="17"/>
      <c r="BL682" s="17">
        <v>0.244189509219847</v>
      </c>
      <c r="BM682" s="17">
        <v>1.7967774042857598E-2</v>
      </c>
      <c r="BN682" s="17">
        <v>0.15149324512311799</v>
      </c>
      <c r="BO682" s="17">
        <v>6.2493283597372197E-2</v>
      </c>
      <c r="BP682" s="17"/>
      <c r="BQ682" s="17">
        <v>8.4735228282974195E-2</v>
      </c>
      <c r="BR682" s="17">
        <v>0.10231519465524</v>
      </c>
      <c r="BS682" s="17">
        <v>0.129719046703064</v>
      </c>
      <c r="BT682" s="17">
        <v>9.5053935552734406E-2</v>
      </c>
      <c r="BU682" s="17">
        <v>0.13245145497942501</v>
      </c>
      <c r="BV682" s="17">
        <v>0.13906947710947101</v>
      </c>
      <c r="BW682" s="17"/>
      <c r="BX682" s="17">
        <v>6.7513079291236802E-2</v>
      </c>
      <c r="BY682" s="17">
        <v>0.109092109300305</v>
      </c>
      <c r="BZ682" s="17">
        <v>0.11256989568249</v>
      </c>
      <c r="CA682" s="17">
        <v>6.9031246193287696E-2</v>
      </c>
      <c r="CB682" s="17">
        <v>0.12626327062503601</v>
      </c>
      <c r="CC682" s="17">
        <v>0.20516412768609299</v>
      </c>
    </row>
    <row r="683" spans="2:81" x14ac:dyDescent="0.35">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row>
    <row r="684" spans="2:81" x14ac:dyDescent="0.35">
      <c r="B684" s="6" t="s">
        <v>372</v>
      </c>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row>
    <row r="685" spans="2:81" x14ac:dyDescent="0.35">
      <c r="B685" s="24"/>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row>
    <row r="686" spans="2:81" x14ac:dyDescent="0.35">
      <c r="B686" t="s">
        <v>365</v>
      </c>
      <c r="C686" s="17">
        <v>0.33216345377360701</v>
      </c>
      <c r="D686" s="17">
        <v>0.35750171365233802</v>
      </c>
      <c r="E686" s="17">
        <v>0.30650112323210899</v>
      </c>
      <c r="F686" s="17"/>
      <c r="G686" s="17">
        <v>0.440258424788734</v>
      </c>
      <c r="H686" s="17">
        <v>0.41432384039720499</v>
      </c>
      <c r="I686" s="17">
        <v>0.33424153711598398</v>
      </c>
      <c r="J686" s="17">
        <v>0.26332189008068102</v>
      </c>
      <c r="K686" s="17">
        <v>0.30455149429633999</v>
      </c>
      <c r="L686" s="17">
        <v>0.26629878437618199</v>
      </c>
      <c r="M686" s="17"/>
      <c r="N686" s="17">
        <v>0.39511994593583799</v>
      </c>
      <c r="O686" s="17">
        <v>0.29330569644385002</v>
      </c>
      <c r="P686" s="17">
        <v>0.31930684620142002</v>
      </c>
      <c r="Q686" s="17">
        <v>0.31509293588079801</v>
      </c>
      <c r="R686" s="17"/>
      <c r="S686" s="17">
        <v>0.44031419987112802</v>
      </c>
      <c r="T686" s="17">
        <v>0.33039602399658102</v>
      </c>
      <c r="U686" s="17">
        <v>0.27321112447425799</v>
      </c>
      <c r="V686" s="17">
        <v>0.33153018592537598</v>
      </c>
      <c r="W686" s="17">
        <v>0.30682476771491402</v>
      </c>
      <c r="X686" s="17">
        <v>0.30884027543067899</v>
      </c>
      <c r="Y686" s="17">
        <v>0.34157866780540702</v>
      </c>
      <c r="Z686" s="17">
        <v>0.29845124685478902</v>
      </c>
      <c r="AA686" s="17">
        <v>0.32361025437464902</v>
      </c>
      <c r="AB686" s="17">
        <v>0.315770462003028</v>
      </c>
      <c r="AC686" s="17">
        <v>0.27417116122547802</v>
      </c>
      <c r="AD686" s="17">
        <v>0.32040587224496597</v>
      </c>
      <c r="AE686" s="17"/>
      <c r="AF686" s="17">
        <v>0.337027163490909</v>
      </c>
      <c r="AG686" s="17">
        <v>0.30055835829203398</v>
      </c>
      <c r="AH686" s="17">
        <v>0.287249192202709</v>
      </c>
      <c r="AI686" s="17">
        <v>0.30769279451498199</v>
      </c>
      <c r="AJ686" s="17"/>
      <c r="AK686" s="17">
        <v>0.35379273308060899</v>
      </c>
      <c r="AL686" s="17">
        <v>0.328495545829941</v>
      </c>
      <c r="AM686" s="17"/>
      <c r="AN686" s="17">
        <v>0.44432169675400202</v>
      </c>
      <c r="AO686" s="17">
        <v>0.31002361706160703</v>
      </c>
      <c r="AP686" s="17">
        <v>0.28640293957296098</v>
      </c>
      <c r="AQ686" s="17">
        <v>0.27628459803956201</v>
      </c>
      <c r="AR686" s="17">
        <v>0.28104005861341802</v>
      </c>
      <c r="AS686" s="17">
        <v>0.31315038421799901</v>
      </c>
      <c r="AT686" s="17"/>
      <c r="AU686" s="17">
        <v>0.33369546079718698</v>
      </c>
      <c r="AV686" s="17">
        <v>0.33064060484500002</v>
      </c>
      <c r="AW686" s="17"/>
      <c r="AX686" s="17">
        <v>0.32774944220262398</v>
      </c>
      <c r="AY686" s="17">
        <v>0.33322268849153802</v>
      </c>
      <c r="AZ686" s="17"/>
      <c r="BA686" s="17">
        <v>0.31705433744525802</v>
      </c>
      <c r="BB686" s="17">
        <v>0.41463202248180903</v>
      </c>
      <c r="BC686" s="17"/>
      <c r="BD686" s="17">
        <v>0.38306357557435</v>
      </c>
      <c r="BE686" s="17"/>
      <c r="BF686" s="17">
        <v>0.37561264549944101</v>
      </c>
      <c r="BG686" s="17"/>
      <c r="BH686" s="17">
        <v>0.35655386315249499</v>
      </c>
      <c r="BI686" s="17"/>
      <c r="BJ686" s="17">
        <v>0.317093342830709</v>
      </c>
      <c r="BK686" s="17"/>
      <c r="BL686" s="17">
        <v>0.15430322757749901</v>
      </c>
      <c r="BM686" s="17">
        <v>0.55132368163177903</v>
      </c>
      <c r="BN686" s="17">
        <v>0.26805307345386897</v>
      </c>
      <c r="BO686" s="17">
        <v>0.29016494966816903</v>
      </c>
      <c r="BP686" s="17"/>
      <c r="BQ686" s="17">
        <v>0.34286001040432001</v>
      </c>
      <c r="BR686" s="17">
        <v>0.34726440585417701</v>
      </c>
      <c r="BS686" s="17">
        <v>0.34715375418891098</v>
      </c>
      <c r="BT686" s="17">
        <v>0.39205270299374201</v>
      </c>
      <c r="BU686" s="17">
        <v>0.34316450494109102</v>
      </c>
      <c r="BV686" s="17">
        <v>0.24535191748989099</v>
      </c>
      <c r="BW686" s="17"/>
      <c r="BX686" s="17">
        <v>0.39187162040767898</v>
      </c>
      <c r="BY686" s="17">
        <v>0.368861555141763</v>
      </c>
      <c r="BZ686" s="17">
        <v>0.33208621664214</v>
      </c>
      <c r="CA686" s="17">
        <v>0.36057826987745201</v>
      </c>
      <c r="CB686" s="17">
        <v>0.32524362029263698</v>
      </c>
      <c r="CC686" s="17">
        <v>0.18943401930635601</v>
      </c>
    </row>
    <row r="687" spans="2:81" x14ac:dyDescent="0.35">
      <c r="B687" t="s">
        <v>366</v>
      </c>
      <c r="C687" s="17">
        <v>0.50365052451972003</v>
      </c>
      <c r="D687" s="17">
        <v>0.48501063775033498</v>
      </c>
      <c r="E687" s="17">
        <v>0.52290348385171603</v>
      </c>
      <c r="F687" s="17"/>
      <c r="G687" s="17">
        <v>0.40947028293261301</v>
      </c>
      <c r="H687" s="17">
        <v>0.44246816879925999</v>
      </c>
      <c r="I687" s="17">
        <v>0.51850512441317498</v>
      </c>
      <c r="J687" s="17">
        <v>0.54848488914657201</v>
      </c>
      <c r="K687" s="17">
        <v>0.54893411139972703</v>
      </c>
      <c r="L687" s="17">
        <v>0.53705942892414005</v>
      </c>
      <c r="M687" s="17"/>
      <c r="N687" s="17">
        <v>0.47266031991053897</v>
      </c>
      <c r="O687" s="17">
        <v>0.540348759749531</v>
      </c>
      <c r="P687" s="17">
        <v>0.50847224052151796</v>
      </c>
      <c r="Q687" s="17">
        <v>0.49664741144569202</v>
      </c>
      <c r="R687" s="17"/>
      <c r="S687" s="17">
        <v>0.44924406227316299</v>
      </c>
      <c r="T687" s="17">
        <v>0.47541568311389398</v>
      </c>
      <c r="U687" s="17">
        <v>0.55738796614506902</v>
      </c>
      <c r="V687" s="17">
        <v>0.51265852651549104</v>
      </c>
      <c r="W687" s="17">
        <v>0.50740790784212297</v>
      </c>
      <c r="X687" s="17">
        <v>0.52773238845206405</v>
      </c>
      <c r="Y687" s="17">
        <v>0.48286489068925598</v>
      </c>
      <c r="Z687" s="17">
        <v>0.51286489810967595</v>
      </c>
      <c r="AA687" s="17">
        <v>0.48757894052365103</v>
      </c>
      <c r="AB687" s="17">
        <v>0.54794236124180995</v>
      </c>
      <c r="AC687" s="17">
        <v>0.54866468456191497</v>
      </c>
      <c r="AD687" s="17">
        <v>0.52270639309516098</v>
      </c>
      <c r="AE687" s="17"/>
      <c r="AF687" s="17">
        <v>0.496461505716355</v>
      </c>
      <c r="AG687" s="17">
        <v>0.55778066481708799</v>
      </c>
      <c r="AH687" s="17">
        <v>0.52198518843498098</v>
      </c>
      <c r="AI687" s="17">
        <v>0.52385180014687005</v>
      </c>
      <c r="AJ687" s="17"/>
      <c r="AK687" s="17">
        <v>0.49968962882974099</v>
      </c>
      <c r="AL687" s="17">
        <v>0.50438287381351499</v>
      </c>
      <c r="AM687" s="17"/>
      <c r="AN687" s="17">
        <v>0.42987409796689302</v>
      </c>
      <c r="AO687" s="17">
        <v>0.52296909935279301</v>
      </c>
      <c r="AP687" s="17">
        <v>0.54198321735229305</v>
      </c>
      <c r="AQ687" s="17">
        <v>0.51767820187498803</v>
      </c>
      <c r="AR687" s="17">
        <v>0.56229228955654198</v>
      </c>
      <c r="AS687" s="17">
        <v>0.49614253023050198</v>
      </c>
      <c r="AT687" s="17"/>
      <c r="AU687" s="17">
        <v>0.50599025765761596</v>
      </c>
      <c r="AV687" s="17">
        <v>0.50140285688839803</v>
      </c>
      <c r="AW687" s="17"/>
      <c r="AX687" s="17">
        <v>0.49615790515012997</v>
      </c>
      <c r="AY687" s="17">
        <v>0.50544853579288596</v>
      </c>
      <c r="AZ687" s="17"/>
      <c r="BA687" s="17">
        <v>0.51811747507192796</v>
      </c>
      <c r="BB687" s="17">
        <v>0.43036907380683198</v>
      </c>
      <c r="BC687" s="17"/>
      <c r="BD687" s="17">
        <v>0.47592033003408701</v>
      </c>
      <c r="BE687" s="17"/>
      <c r="BF687" s="17">
        <v>0.48049696581759099</v>
      </c>
      <c r="BG687" s="17"/>
      <c r="BH687" s="17">
        <v>0.52613060238987397</v>
      </c>
      <c r="BI687" s="17"/>
      <c r="BJ687" s="17">
        <v>0.53775690604164605</v>
      </c>
      <c r="BK687" s="17"/>
      <c r="BL687" s="17">
        <v>0.47357742966637101</v>
      </c>
      <c r="BM687" s="17">
        <v>0.39595016186825499</v>
      </c>
      <c r="BN687" s="17">
        <v>0.55781919080403997</v>
      </c>
      <c r="BO687" s="17">
        <v>0.57296554751330397</v>
      </c>
      <c r="BP687" s="17"/>
      <c r="BQ687" s="17">
        <v>0.52231124359445602</v>
      </c>
      <c r="BR687" s="17">
        <v>0.50206151097169105</v>
      </c>
      <c r="BS687" s="17">
        <v>0.48161425532832403</v>
      </c>
      <c r="BT687" s="17">
        <v>0.45996681440963799</v>
      </c>
      <c r="BU687" s="17">
        <v>0.467875576844348</v>
      </c>
      <c r="BV687" s="17">
        <v>0.52853195559129096</v>
      </c>
      <c r="BW687" s="17"/>
      <c r="BX687" s="17">
        <v>0.49068887485935297</v>
      </c>
      <c r="BY687" s="17">
        <v>0.47869285460072503</v>
      </c>
      <c r="BZ687" s="17">
        <v>0.51278846606754602</v>
      </c>
      <c r="CA687" s="17">
        <v>0.49511287205514998</v>
      </c>
      <c r="CB687" s="17">
        <v>0.45078119654370002</v>
      </c>
      <c r="CC687" s="17">
        <v>0.52329047921008198</v>
      </c>
    </row>
    <row r="688" spans="2:81" x14ac:dyDescent="0.35">
      <c r="B688" t="s">
        <v>367</v>
      </c>
      <c r="C688" s="17">
        <v>0.12891317547922501</v>
      </c>
      <c r="D688" s="17">
        <v>0.122963300905989</v>
      </c>
      <c r="E688" s="17">
        <v>0.13441720621558101</v>
      </c>
      <c r="F688" s="17"/>
      <c r="G688" s="17">
        <v>0.115230561632554</v>
      </c>
      <c r="H688" s="17">
        <v>0.100735841489951</v>
      </c>
      <c r="I688" s="17">
        <v>0.119737890140931</v>
      </c>
      <c r="J688" s="17">
        <v>0.14837851463412799</v>
      </c>
      <c r="K688" s="17">
        <v>0.111560500886525</v>
      </c>
      <c r="L688" s="17">
        <v>0.16422904555149401</v>
      </c>
      <c r="M688" s="17"/>
      <c r="N688" s="17">
        <v>0.109926973351252</v>
      </c>
      <c r="O688" s="17">
        <v>0.13099528202750399</v>
      </c>
      <c r="P688" s="17">
        <v>0.13794266142977399</v>
      </c>
      <c r="Q688" s="17">
        <v>0.13850519556000401</v>
      </c>
      <c r="R688" s="17"/>
      <c r="S688" s="17">
        <v>7.8092334908566402E-2</v>
      </c>
      <c r="T688" s="17">
        <v>0.14788138515766799</v>
      </c>
      <c r="U688" s="17">
        <v>0.138878400309286</v>
      </c>
      <c r="V688" s="17">
        <v>0.127365381652778</v>
      </c>
      <c r="W688" s="17">
        <v>0.15353217630361299</v>
      </c>
      <c r="X688" s="17">
        <v>0.121959389804021</v>
      </c>
      <c r="Y688" s="17">
        <v>0.13621029734279499</v>
      </c>
      <c r="Z688" s="17">
        <v>0.177626584141929</v>
      </c>
      <c r="AA688" s="17">
        <v>0.15179263777532401</v>
      </c>
      <c r="AB688" s="17">
        <v>0.106689959368218</v>
      </c>
      <c r="AC688" s="17">
        <v>0.13189762717773401</v>
      </c>
      <c r="AD688" s="17">
        <v>0.118736662611197</v>
      </c>
      <c r="AE688" s="17"/>
      <c r="AF688" s="17">
        <v>0.13096840188026501</v>
      </c>
      <c r="AG688" s="17">
        <v>0.114319250623522</v>
      </c>
      <c r="AH688" s="17">
        <v>0.13589749863575201</v>
      </c>
      <c r="AI688" s="17">
        <v>0.129858121376836</v>
      </c>
      <c r="AJ688" s="17"/>
      <c r="AK688" s="17">
        <v>0.11877368766278</v>
      </c>
      <c r="AL688" s="17">
        <v>0.11682655869976501</v>
      </c>
      <c r="AM688" s="17"/>
      <c r="AN688" s="17">
        <v>8.9240261010101199E-2</v>
      </c>
      <c r="AO688" s="17">
        <v>0.134755270336986</v>
      </c>
      <c r="AP688" s="17">
        <v>0.144685583301423</v>
      </c>
      <c r="AQ688" s="17">
        <v>0.16705199868412099</v>
      </c>
      <c r="AR688" s="17">
        <v>0.12042622432808101</v>
      </c>
      <c r="AS688" s="17">
        <v>0.139885226424382</v>
      </c>
      <c r="AT688" s="17"/>
      <c r="AU688" s="17">
        <v>0.13105558276899501</v>
      </c>
      <c r="AV688" s="17">
        <v>0.124626348355729</v>
      </c>
      <c r="AW688" s="17"/>
      <c r="AX688" s="17">
        <v>0.14102211007061899</v>
      </c>
      <c r="AY688" s="17">
        <v>0.12600738248115601</v>
      </c>
      <c r="AZ688" s="17"/>
      <c r="BA688" s="17">
        <v>0.131368064259127</v>
      </c>
      <c r="BB688" s="17">
        <v>0.112237577483629</v>
      </c>
      <c r="BC688" s="17"/>
      <c r="BD688" s="17">
        <v>0.114303713903059</v>
      </c>
      <c r="BE688" s="17"/>
      <c r="BF688" s="17">
        <v>0.116506356406958</v>
      </c>
      <c r="BG688" s="17"/>
      <c r="BH688" s="17">
        <v>9.8890456941381294E-2</v>
      </c>
      <c r="BI688" s="17"/>
      <c r="BJ688" s="17">
        <v>9.4738121207210202E-2</v>
      </c>
      <c r="BK688" s="17"/>
      <c r="BL688" s="17">
        <v>0.248138487393292</v>
      </c>
      <c r="BM688" s="17">
        <v>4.8400117400808899E-2</v>
      </c>
      <c r="BN688" s="17">
        <v>0.14586533570199001</v>
      </c>
      <c r="BO688" s="17">
        <v>0.118004756516232</v>
      </c>
      <c r="BP688" s="17"/>
      <c r="BQ688" s="17">
        <v>0.11019838103547</v>
      </c>
      <c r="BR688" s="17">
        <v>0.11936529070721801</v>
      </c>
      <c r="BS688" s="17">
        <v>0.13166468595164901</v>
      </c>
      <c r="BT688" s="17">
        <v>0.120370073649446</v>
      </c>
      <c r="BU688" s="17">
        <v>0.141420777742787</v>
      </c>
      <c r="BV688" s="17">
        <v>0.17144743305132101</v>
      </c>
      <c r="BW688" s="17"/>
      <c r="BX688" s="17">
        <v>9.7760642507048107E-2</v>
      </c>
      <c r="BY688" s="17">
        <v>0.121266376981278</v>
      </c>
      <c r="BZ688" s="17">
        <v>0.127135814641338</v>
      </c>
      <c r="CA688" s="17">
        <v>0.11982751455469599</v>
      </c>
      <c r="CB688" s="17">
        <v>0.17383972614089199</v>
      </c>
      <c r="CC688" s="17">
        <v>0.18689282741517499</v>
      </c>
    </row>
    <row r="689" spans="2:81" x14ac:dyDescent="0.35">
      <c r="B689" t="s">
        <v>368</v>
      </c>
      <c r="C689" s="17">
        <v>3.52728462274483E-2</v>
      </c>
      <c r="D689" s="17">
        <v>3.4524347691337998E-2</v>
      </c>
      <c r="E689" s="17">
        <v>3.61781867005933E-2</v>
      </c>
      <c r="F689" s="17"/>
      <c r="G689" s="17">
        <v>3.5040730646099298E-2</v>
      </c>
      <c r="H689" s="17">
        <v>4.2472149313584298E-2</v>
      </c>
      <c r="I689" s="17">
        <v>2.7515448329910298E-2</v>
      </c>
      <c r="J689" s="17">
        <v>3.9814706138620003E-2</v>
      </c>
      <c r="K689" s="17">
        <v>3.4953893417408198E-2</v>
      </c>
      <c r="L689" s="17">
        <v>3.2412741148183703E-2</v>
      </c>
      <c r="M689" s="17"/>
      <c r="N689" s="17">
        <v>2.2292760802371601E-2</v>
      </c>
      <c r="O689" s="17">
        <v>3.53502617791146E-2</v>
      </c>
      <c r="P689" s="17">
        <v>3.4278251847288201E-2</v>
      </c>
      <c r="Q689" s="17">
        <v>4.9754457113505998E-2</v>
      </c>
      <c r="R689" s="17"/>
      <c r="S689" s="17">
        <v>3.2349402947142399E-2</v>
      </c>
      <c r="T689" s="17">
        <v>4.6306907731857701E-2</v>
      </c>
      <c r="U689" s="17">
        <v>3.0522509071386698E-2</v>
      </c>
      <c r="V689" s="17">
        <v>2.84459059063541E-2</v>
      </c>
      <c r="W689" s="17">
        <v>3.2235148139349697E-2</v>
      </c>
      <c r="X689" s="17">
        <v>4.1467946313236699E-2</v>
      </c>
      <c r="Y689" s="17">
        <v>3.9346144162541001E-2</v>
      </c>
      <c r="Z689" s="17">
        <v>1.10572708936056E-2</v>
      </c>
      <c r="AA689" s="17">
        <v>3.7018167326375799E-2</v>
      </c>
      <c r="AB689" s="17">
        <v>2.9597217386943601E-2</v>
      </c>
      <c r="AC689" s="17">
        <v>4.5266527034873397E-2</v>
      </c>
      <c r="AD689" s="17">
        <v>3.8151072048676501E-2</v>
      </c>
      <c r="AE689" s="17"/>
      <c r="AF689" s="17">
        <v>3.5542928912470802E-2</v>
      </c>
      <c r="AG689" s="17">
        <v>2.7341726267356401E-2</v>
      </c>
      <c r="AH689" s="17">
        <v>5.4868120726558098E-2</v>
      </c>
      <c r="AI689" s="17">
        <v>3.8597283961312401E-2</v>
      </c>
      <c r="AJ689" s="17"/>
      <c r="AK689" s="17">
        <v>2.77439504268709E-2</v>
      </c>
      <c r="AL689" s="17">
        <v>5.0295021656779598E-2</v>
      </c>
      <c r="AM689" s="17"/>
      <c r="AN689" s="17">
        <v>3.65639442690033E-2</v>
      </c>
      <c r="AO689" s="17">
        <v>3.2252013248613702E-2</v>
      </c>
      <c r="AP689" s="17">
        <v>2.6928259773323401E-2</v>
      </c>
      <c r="AQ689" s="17">
        <v>3.89852014013293E-2</v>
      </c>
      <c r="AR689" s="17">
        <v>3.6241427501958398E-2</v>
      </c>
      <c r="AS689" s="17">
        <v>5.0821859127116599E-2</v>
      </c>
      <c r="AT689" s="17"/>
      <c r="AU689" s="17">
        <v>2.92586987762017E-2</v>
      </c>
      <c r="AV689" s="17">
        <v>4.3330189910872598E-2</v>
      </c>
      <c r="AW689" s="17"/>
      <c r="AX689" s="17">
        <v>3.5070542576627797E-2</v>
      </c>
      <c r="AY689" s="17">
        <v>3.5321393234420802E-2</v>
      </c>
      <c r="AZ689" s="17"/>
      <c r="BA689" s="17">
        <v>3.3460123223687598E-2</v>
      </c>
      <c r="BB689" s="17">
        <v>4.2761326227729803E-2</v>
      </c>
      <c r="BC689" s="17"/>
      <c r="BD689" s="17">
        <v>2.6712380488504099E-2</v>
      </c>
      <c r="BE689" s="17"/>
      <c r="BF689" s="17">
        <v>2.7384032276009301E-2</v>
      </c>
      <c r="BG689" s="17"/>
      <c r="BH689" s="17">
        <v>1.84250775162495E-2</v>
      </c>
      <c r="BI689" s="17"/>
      <c r="BJ689" s="17">
        <v>5.0411629920433999E-2</v>
      </c>
      <c r="BK689" s="17"/>
      <c r="BL689" s="17">
        <v>0.123980855362838</v>
      </c>
      <c r="BM689" s="17">
        <v>4.3260390991564004E-3</v>
      </c>
      <c r="BN689" s="17">
        <v>2.8262400040100302E-2</v>
      </c>
      <c r="BO689" s="17">
        <v>1.8864746302294799E-2</v>
      </c>
      <c r="BP689" s="17"/>
      <c r="BQ689" s="17">
        <v>2.46303649657529E-2</v>
      </c>
      <c r="BR689" s="17">
        <v>3.1308792466914398E-2</v>
      </c>
      <c r="BS689" s="17">
        <v>3.9567304531115399E-2</v>
      </c>
      <c r="BT689" s="17">
        <v>2.7610408947173901E-2</v>
      </c>
      <c r="BU689" s="17">
        <v>4.7539140471774398E-2</v>
      </c>
      <c r="BV689" s="17">
        <v>5.4668693867496301E-2</v>
      </c>
      <c r="BW689" s="17"/>
      <c r="BX689" s="17">
        <v>1.967886222592E-2</v>
      </c>
      <c r="BY689" s="17">
        <v>3.1179213276234002E-2</v>
      </c>
      <c r="BZ689" s="17">
        <v>2.79895026489759E-2</v>
      </c>
      <c r="CA689" s="17">
        <v>2.4481343512702501E-2</v>
      </c>
      <c r="CB689" s="17">
        <v>5.0135457022770398E-2</v>
      </c>
      <c r="CC689" s="17">
        <v>0.100382674068387</v>
      </c>
    </row>
    <row r="690" spans="2:81" x14ac:dyDescent="0.35">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row>
    <row r="691" spans="2:81" x14ac:dyDescent="0.35">
      <c r="B691" s="6" t="s">
        <v>373</v>
      </c>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row>
    <row r="692" spans="2:81" x14ac:dyDescent="0.35">
      <c r="B692" s="24"/>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row>
    <row r="693" spans="2:81" x14ac:dyDescent="0.35">
      <c r="B693" t="s">
        <v>365</v>
      </c>
      <c r="C693" s="17">
        <v>0.280840809120876</v>
      </c>
      <c r="D693" s="17">
        <v>0.33544729473382201</v>
      </c>
      <c r="E693" s="17">
        <v>0.22796793001263399</v>
      </c>
      <c r="F693" s="17"/>
      <c r="G693" s="17">
        <v>0.36401462082931901</v>
      </c>
      <c r="H693" s="17">
        <v>0.34336407497034599</v>
      </c>
      <c r="I693" s="17">
        <v>0.29677146909009799</v>
      </c>
      <c r="J693" s="17">
        <v>0.22988152525574501</v>
      </c>
      <c r="K693" s="17">
        <v>0.271087633983149</v>
      </c>
      <c r="L693" s="17">
        <v>0.209718405173656</v>
      </c>
      <c r="M693" s="17"/>
      <c r="N693" s="17">
        <v>0.33046721309320698</v>
      </c>
      <c r="O693" s="17">
        <v>0.25533434134779398</v>
      </c>
      <c r="P693" s="17">
        <v>0.26433650416778298</v>
      </c>
      <c r="Q693" s="17">
        <v>0.270792378233979</v>
      </c>
      <c r="R693" s="17"/>
      <c r="S693" s="17">
        <v>0.37466036811238901</v>
      </c>
      <c r="T693" s="17">
        <v>0.241667511103831</v>
      </c>
      <c r="U693" s="17">
        <v>0.19342641900982299</v>
      </c>
      <c r="V693" s="17">
        <v>0.25316591681582701</v>
      </c>
      <c r="W693" s="17">
        <v>0.27912604334736202</v>
      </c>
      <c r="X693" s="17">
        <v>0.28319205103048001</v>
      </c>
      <c r="Y693" s="17">
        <v>0.25898989104966602</v>
      </c>
      <c r="Z693" s="17">
        <v>0.26383042694585901</v>
      </c>
      <c r="AA693" s="17">
        <v>0.32591644497870997</v>
      </c>
      <c r="AB693" s="17">
        <v>0.28372605837359</v>
      </c>
      <c r="AC693" s="17">
        <v>0.24151816042052701</v>
      </c>
      <c r="AD693" s="17">
        <v>0.29844473859064302</v>
      </c>
      <c r="AE693" s="17"/>
      <c r="AF693" s="17">
        <v>0.286225133671623</v>
      </c>
      <c r="AG693" s="17">
        <v>0.26840177468505799</v>
      </c>
      <c r="AH693" s="17">
        <v>0.25679437418992901</v>
      </c>
      <c r="AI693" s="17">
        <v>0.26057672844087798</v>
      </c>
      <c r="AJ693" s="17"/>
      <c r="AK693" s="17">
        <v>0.26110369819023599</v>
      </c>
      <c r="AL693" s="17">
        <v>0.32756929546498997</v>
      </c>
      <c r="AM693" s="17"/>
      <c r="AN693" s="17">
        <v>0.37812283077359199</v>
      </c>
      <c r="AO693" s="17">
        <v>0.25519318659678503</v>
      </c>
      <c r="AP693" s="17">
        <v>0.266261776297404</v>
      </c>
      <c r="AQ693" s="17">
        <v>0.23803297257118899</v>
      </c>
      <c r="AR693" s="17">
        <v>0.22066978124346501</v>
      </c>
      <c r="AS693" s="17">
        <v>0.24939818584666501</v>
      </c>
      <c r="AT693" s="17"/>
      <c r="AU693" s="17">
        <v>0.29485710276334798</v>
      </c>
      <c r="AV693" s="17">
        <v>0.26213634712153799</v>
      </c>
      <c r="AW693" s="17"/>
      <c r="AX693" s="17">
        <v>0.230787796409921</v>
      </c>
      <c r="AY693" s="17">
        <v>0.29285208003575303</v>
      </c>
      <c r="AZ693" s="17"/>
      <c r="BA693" s="17">
        <v>0.26375553732572599</v>
      </c>
      <c r="BB693" s="17">
        <v>0.37073761304414699</v>
      </c>
      <c r="BC693" s="17"/>
      <c r="BD693" s="17">
        <v>0.322733160661069</v>
      </c>
      <c r="BE693" s="17"/>
      <c r="BF693" s="17">
        <v>0.32813329395111801</v>
      </c>
      <c r="BG693" s="17"/>
      <c r="BH693" s="17">
        <v>0.30357386519907398</v>
      </c>
      <c r="BI693" s="17"/>
      <c r="BJ693" s="17">
        <v>0.29129027730149598</v>
      </c>
      <c r="BK693" s="17"/>
      <c r="BL693" s="17">
        <v>0.11844938033300299</v>
      </c>
      <c r="BM693" s="17">
        <v>0.49847445814874097</v>
      </c>
      <c r="BN693" s="17">
        <v>0.22231897144518301</v>
      </c>
      <c r="BO693" s="17">
        <v>0.22490351935707101</v>
      </c>
      <c r="BP693" s="17"/>
      <c r="BQ693" s="17">
        <v>0.34083951274737101</v>
      </c>
      <c r="BR693" s="17">
        <v>0.27945573376176802</v>
      </c>
      <c r="BS693" s="17">
        <v>0.26897117845542101</v>
      </c>
      <c r="BT693" s="17">
        <v>0.29715408176303798</v>
      </c>
      <c r="BU693" s="17">
        <v>0.22405243386176699</v>
      </c>
      <c r="BV693" s="17">
        <v>0.16701391035853999</v>
      </c>
      <c r="BW693" s="17"/>
      <c r="BX693" s="17">
        <v>0.34433384140804302</v>
      </c>
      <c r="BY693" s="17">
        <v>0.28009223446416998</v>
      </c>
      <c r="BZ693" s="17">
        <v>0.28157925652605098</v>
      </c>
      <c r="CA693" s="17">
        <v>0.31640743979185798</v>
      </c>
      <c r="CB693" s="17">
        <v>0.24704053299638401</v>
      </c>
      <c r="CC693" s="17">
        <v>0.15272215324629199</v>
      </c>
    </row>
    <row r="694" spans="2:81" x14ac:dyDescent="0.35">
      <c r="B694" t="s">
        <v>366</v>
      </c>
      <c r="C694" s="17">
        <v>0.43299574796171197</v>
      </c>
      <c r="D694" s="17">
        <v>0.43417230424357001</v>
      </c>
      <c r="E694" s="17">
        <v>0.432471105808587</v>
      </c>
      <c r="F694" s="17"/>
      <c r="G694" s="17">
        <v>0.41730837305832202</v>
      </c>
      <c r="H694" s="17">
        <v>0.430790269094878</v>
      </c>
      <c r="I694" s="17">
        <v>0.46808141337316</v>
      </c>
      <c r="J694" s="17">
        <v>0.47162781582235902</v>
      </c>
      <c r="K694" s="17">
        <v>0.40555302941433102</v>
      </c>
      <c r="L694" s="17">
        <v>0.40369373553142901</v>
      </c>
      <c r="M694" s="17"/>
      <c r="N694" s="17">
        <v>0.44917546671149999</v>
      </c>
      <c r="O694" s="17">
        <v>0.46204447710435897</v>
      </c>
      <c r="P694" s="17">
        <v>0.43170894228685902</v>
      </c>
      <c r="Q694" s="17">
        <v>0.38507889539081203</v>
      </c>
      <c r="R694" s="17"/>
      <c r="S694" s="17">
        <v>0.41548229825205901</v>
      </c>
      <c r="T694" s="17">
        <v>0.43449852645419301</v>
      </c>
      <c r="U694" s="17">
        <v>0.46313859262442603</v>
      </c>
      <c r="V694" s="17">
        <v>0.43053332501396002</v>
      </c>
      <c r="W694" s="17">
        <v>0.44950290948903499</v>
      </c>
      <c r="X694" s="17">
        <v>0.45948478753093303</v>
      </c>
      <c r="Y694" s="17">
        <v>0.41621088654924698</v>
      </c>
      <c r="Z694" s="17">
        <v>0.43375480224470397</v>
      </c>
      <c r="AA694" s="17">
        <v>0.40895767710180198</v>
      </c>
      <c r="AB694" s="17">
        <v>0.45669408150058699</v>
      </c>
      <c r="AC694" s="17">
        <v>0.42026232762745802</v>
      </c>
      <c r="AD694" s="17">
        <v>0.399239366449674</v>
      </c>
      <c r="AE694" s="17"/>
      <c r="AF694" s="17">
        <v>0.41961735640261</v>
      </c>
      <c r="AG694" s="17">
        <v>0.483269184606131</v>
      </c>
      <c r="AH694" s="17">
        <v>0.44255222524200899</v>
      </c>
      <c r="AI694" s="17">
        <v>0.44506117974538101</v>
      </c>
      <c r="AJ694" s="17"/>
      <c r="AK694" s="17">
        <v>0.50714763043770505</v>
      </c>
      <c r="AL694" s="17">
        <v>0.42255939110991098</v>
      </c>
      <c r="AM694" s="17"/>
      <c r="AN694" s="17">
        <v>0.415326036696056</v>
      </c>
      <c r="AO694" s="17">
        <v>0.45160437321644797</v>
      </c>
      <c r="AP694" s="17">
        <v>0.43123941514867598</v>
      </c>
      <c r="AQ694" s="17">
        <v>0.43055767390147798</v>
      </c>
      <c r="AR694" s="17">
        <v>0.44808846928041202</v>
      </c>
      <c r="AS694" s="17">
        <v>0.399230816163547</v>
      </c>
      <c r="AT694" s="17"/>
      <c r="AU694" s="17">
        <v>0.43138626859027102</v>
      </c>
      <c r="AV694" s="17">
        <v>0.43501013113112502</v>
      </c>
      <c r="AW694" s="17"/>
      <c r="AX694" s="17">
        <v>0.39058186521953597</v>
      </c>
      <c r="AY694" s="17">
        <v>0.443173849310177</v>
      </c>
      <c r="AZ694" s="17"/>
      <c r="BA694" s="17">
        <v>0.43236371396998802</v>
      </c>
      <c r="BB694" s="17">
        <v>0.43714666733025598</v>
      </c>
      <c r="BC694" s="17"/>
      <c r="BD694" s="17">
        <v>0.41798888996542199</v>
      </c>
      <c r="BE694" s="17"/>
      <c r="BF694" s="17">
        <v>0.413170151635191</v>
      </c>
      <c r="BG694" s="17"/>
      <c r="BH694" s="17">
        <v>0.47095249526399702</v>
      </c>
      <c r="BI694" s="17"/>
      <c r="BJ694" s="17">
        <v>0.44222520524067899</v>
      </c>
      <c r="BK694" s="17"/>
      <c r="BL694" s="17">
        <v>0.34470145113355699</v>
      </c>
      <c r="BM694" s="17">
        <v>0.42165829221341899</v>
      </c>
      <c r="BN694" s="17">
        <v>0.42964319088304398</v>
      </c>
      <c r="BO694" s="17">
        <v>0.50248985356599396</v>
      </c>
      <c r="BP694" s="17"/>
      <c r="BQ694" s="17">
        <v>0.43171829541705797</v>
      </c>
      <c r="BR694" s="17">
        <v>0.45977239342252202</v>
      </c>
      <c r="BS694" s="17">
        <v>0.41933688431709099</v>
      </c>
      <c r="BT694" s="17">
        <v>0.41622467975538702</v>
      </c>
      <c r="BU694" s="17">
        <v>0.37706073666565099</v>
      </c>
      <c r="BV694" s="17">
        <v>0.46432851437961697</v>
      </c>
      <c r="BW694" s="17"/>
      <c r="BX694" s="17">
        <v>0.44691716049143998</v>
      </c>
      <c r="BY694" s="17">
        <v>0.46840804155835097</v>
      </c>
      <c r="BZ694" s="17">
        <v>0.43626862572978398</v>
      </c>
      <c r="CA694" s="17">
        <v>0.40246471923157101</v>
      </c>
      <c r="CB694" s="17">
        <v>0.35303454302737403</v>
      </c>
      <c r="CC694" s="17">
        <v>0.42770004973074099</v>
      </c>
    </row>
    <row r="695" spans="2:81" x14ac:dyDescent="0.35">
      <c r="B695" t="s">
        <v>367</v>
      </c>
      <c r="C695" s="17">
        <v>0.217241022149261</v>
      </c>
      <c r="D695" s="17">
        <v>0.17150845853115099</v>
      </c>
      <c r="E695" s="17">
        <v>0.26140415323747102</v>
      </c>
      <c r="F695" s="17"/>
      <c r="G695" s="17">
        <v>0.17216156408428801</v>
      </c>
      <c r="H695" s="17">
        <v>0.17407832230450401</v>
      </c>
      <c r="I695" s="17">
        <v>0.19409018596159</v>
      </c>
      <c r="J695" s="17">
        <v>0.21822812143773601</v>
      </c>
      <c r="K695" s="17">
        <v>0.22819473202592</v>
      </c>
      <c r="L695" s="17">
        <v>0.29296361807160298</v>
      </c>
      <c r="M695" s="17"/>
      <c r="N695" s="17">
        <v>0.17620809872083401</v>
      </c>
      <c r="O695" s="17">
        <v>0.216725120006838</v>
      </c>
      <c r="P695" s="17">
        <v>0.23638014528823501</v>
      </c>
      <c r="Q695" s="17">
        <v>0.24391601101313601</v>
      </c>
      <c r="R695" s="17"/>
      <c r="S695" s="17">
        <v>0.16159060487501301</v>
      </c>
      <c r="T695" s="17">
        <v>0.252651666441291</v>
      </c>
      <c r="U695" s="17">
        <v>0.27157732972041698</v>
      </c>
      <c r="V695" s="17">
        <v>0.239639898751212</v>
      </c>
      <c r="W695" s="17">
        <v>0.21665252254154099</v>
      </c>
      <c r="X695" s="17">
        <v>0.186579733353334</v>
      </c>
      <c r="Y695" s="17">
        <v>0.24747276913543301</v>
      </c>
      <c r="Z695" s="17">
        <v>0.26159479763867899</v>
      </c>
      <c r="AA695" s="17">
        <v>0.18223126293898101</v>
      </c>
      <c r="AB695" s="17">
        <v>0.18831660674643</v>
      </c>
      <c r="AC695" s="17">
        <v>0.24617851739548199</v>
      </c>
      <c r="AD695" s="17">
        <v>0.231889287809425</v>
      </c>
      <c r="AE695" s="17"/>
      <c r="AF695" s="17">
        <v>0.22309298685287901</v>
      </c>
      <c r="AG695" s="17">
        <v>0.19313884306756399</v>
      </c>
      <c r="AH695" s="17">
        <v>0.20985780142680099</v>
      </c>
      <c r="AI695" s="17">
        <v>0.22259470482171501</v>
      </c>
      <c r="AJ695" s="17"/>
      <c r="AK695" s="17">
        <v>0.184828426328836</v>
      </c>
      <c r="AL695" s="17">
        <v>0.188432909567361</v>
      </c>
      <c r="AM695" s="17"/>
      <c r="AN695" s="17">
        <v>0.157809789553428</v>
      </c>
      <c r="AO695" s="17">
        <v>0.22795108367401201</v>
      </c>
      <c r="AP695" s="17">
        <v>0.23212177138684301</v>
      </c>
      <c r="AQ695" s="17">
        <v>0.23188356513271099</v>
      </c>
      <c r="AR695" s="17">
        <v>0.26113015390255101</v>
      </c>
      <c r="AS695" s="17">
        <v>0.27765819068701098</v>
      </c>
      <c r="AT695" s="17"/>
      <c r="AU695" s="17">
        <v>0.21115541980285399</v>
      </c>
      <c r="AV695" s="17">
        <v>0.225145254620646</v>
      </c>
      <c r="AW695" s="17"/>
      <c r="AX695" s="17">
        <v>0.27670942334602999</v>
      </c>
      <c r="AY695" s="17">
        <v>0.202970331156615</v>
      </c>
      <c r="AZ695" s="17"/>
      <c r="BA695" s="17">
        <v>0.23062165070034801</v>
      </c>
      <c r="BB695" s="17">
        <v>0.146462831565351</v>
      </c>
      <c r="BC695" s="17"/>
      <c r="BD695" s="17">
        <v>0.19849876374185599</v>
      </c>
      <c r="BE695" s="17"/>
      <c r="BF695" s="17">
        <v>0.19597432514135599</v>
      </c>
      <c r="BG695" s="17"/>
      <c r="BH695" s="17">
        <v>0.17421269230727801</v>
      </c>
      <c r="BI695" s="17"/>
      <c r="BJ695" s="17">
        <v>0.21041526897910201</v>
      </c>
      <c r="BK695" s="17"/>
      <c r="BL695" s="17">
        <v>0.335336359014414</v>
      </c>
      <c r="BM695" s="17">
        <v>7.3617906545343906E-2</v>
      </c>
      <c r="BN695" s="17">
        <v>0.27125686551471401</v>
      </c>
      <c r="BO695" s="17">
        <v>0.23112947791827501</v>
      </c>
      <c r="BP695" s="17"/>
      <c r="BQ695" s="17">
        <v>0.182033107755494</v>
      </c>
      <c r="BR695" s="17">
        <v>0.20397498920709201</v>
      </c>
      <c r="BS695" s="17">
        <v>0.23911733708294999</v>
      </c>
      <c r="BT695" s="17">
        <v>0.21463258775290101</v>
      </c>
      <c r="BU695" s="17">
        <v>0.27764336328832301</v>
      </c>
      <c r="BV695" s="17">
        <v>0.26337975202678299</v>
      </c>
      <c r="BW695" s="17"/>
      <c r="BX695" s="17">
        <v>0.17074552180827601</v>
      </c>
      <c r="BY695" s="17">
        <v>0.191730982975617</v>
      </c>
      <c r="BZ695" s="17">
        <v>0.21925248768282601</v>
      </c>
      <c r="CA695" s="17">
        <v>0.21887704949827499</v>
      </c>
      <c r="CB695" s="17">
        <v>0.30417536738105699</v>
      </c>
      <c r="CC695" s="17">
        <v>0.26313749095422401</v>
      </c>
    </row>
    <row r="696" spans="2:81" x14ac:dyDescent="0.35">
      <c r="B696" t="s">
        <v>368</v>
      </c>
      <c r="C696" s="17">
        <v>6.8922420768151901E-2</v>
      </c>
      <c r="D696" s="17">
        <v>5.88719424914581E-2</v>
      </c>
      <c r="E696" s="17">
        <v>7.8156810941307303E-2</v>
      </c>
      <c r="F696" s="17"/>
      <c r="G696" s="17">
        <v>4.6515442028070897E-2</v>
      </c>
      <c r="H696" s="17">
        <v>5.1767333630271403E-2</v>
      </c>
      <c r="I696" s="17">
        <v>4.1056931575151501E-2</v>
      </c>
      <c r="J696" s="17">
        <v>8.0262537484159804E-2</v>
      </c>
      <c r="K696" s="17">
        <v>9.5164604576599199E-2</v>
      </c>
      <c r="L696" s="17">
        <v>9.3624241223312005E-2</v>
      </c>
      <c r="M696" s="17"/>
      <c r="N696" s="17">
        <v>4.41492214744586E-2</v>
      </c>
      <c r="O696" s="17">
        <v>6.5896061541009202E-2</v>
      </c>
      <c r="P696" s="17">
        <v>6.75744082571237E-2</v>
      </c>
      <c r="Q696" s="17">
        <v>0.10021271536207201</v>
      </c>
      <c r="R696" s="17"/>
      <c r="S696" s="17">
        <v>4.8266728760539397E-2</v>
      </c>
      <c r="T696" s="17">
        <v>7.1182296000684903E-2</v>
      </c>
      <c r="U696" s="17">
        <v>7.1857658645334305E-2</v>
      </c>
      <c r="V696" s="17">
        <v>7.6660859419001803E-2</v>
      </c>
      <c r="W696" s="17">
        <v>5.47185246220626E-2</v>
      </c>
      <c r="X696" s="17">
        <v>7.0743428085252899E-2</v>
      </c>
      <c r="Y696" s="17">
        <v>7.7326453265654002E-2</v>
      </c>
      <c r="Z696" s="17">
        <v>4.0819973170758299E-2</v>
      </c>
      <c r="AA696" s="17">
        <v>8.2894614980507195E-2</v>
      </c>
      <c r="AB696" s="17">
        <v>7.1263253379393501E-2</v>
      </c>
      <c r="AC696" s="17">
        <v>9.2040994556532807E-2</v>
      </c>
      <c r="AD696" s="17">
        <v>7.0426607150258599E-2</v>
      </c>
      <c r="AE696" s="17"/>
      <c r="AF696" s="17">
        <v>7.1064523072887506E-2</v>
      </c>
      <c r="AG696" s="17">
        <v>5.5190197641246302E-2</v>
      </c>
      <c r="AH696" s="17">
        <v>9.0795599141260896E-2</v>
      </c>
      <c r="AI696" s="17">
        <v>7.1767386992025395E-2</v>
      </c>
      <c r="AJ696" s="17"/>
      <c r="AK696" s="17">
        <v>4.6920245043223001E-2</v>
      </c>
      <c r="AL696" s="17">
        <v>6.1438403857738202E-2</v>
      </c>
      <c r="AM696" s="17"/>
      <c r="AN696" s="17">
        <v>4.8741342976923702E-2</v>
      </c>
      <c r="AO696" s="17">
        <v>6.52513565127541E-2</v>
      </c>
      <c r="AP696" s="17">
        <v>7.0377037167076495E-2</v>
      </c>
      <c r="AQ696" s="17">
        <v>9.95257883946227E-2</v>
      </c>
      <c r="AR696" s="17">
        <v>7.0111595573571495E-2</v>
      </c>
      <c r="AS696" s="17">
        <v>7.3712807302777697E-2</v>
      </c>
      <c r="AT696" s="17"/>
      <c r="AU696" s="17">
        <v>6.2601208843527004E-2</v>
      </c>
      <c r="AV696" s="17">
        <v>7.7708267126691793E-2</v>
      </c>
      <c r="AW696" s="17"/>
      <c r="AX696" s="17">
        <v>0.101920915024512</v>
      </c>
      <c r="AY696" s="17">
        <v>6.1003739497455398E-2</v>
      </c>
      <c r="AZ696" s="17"/>
      <c r="BA696" s="17">
        <v>7.32590980039384E-2</v>
      </c>
      <c r="BB696" s="17">
        <v>4.5652888060246199E-2</v>
      </c>
      <c r="BC696" s="17"/>
      <c r="BD696" s="17">
        <v>6.07791856316535E-2</v>
      </c>
      <c r="BE696" s="17"/>
      <c r="BF696" s="17">
        <v>6.2722229272335395E-2</v>
      </c>
      <c r="BG696" s="17"/>
      <c r="BH696" s="17">
        <v>5.1260947229650702E-2</v>
      </c>
      <c r="BI696" s="17"/>
      <c r="BJ696" s="17">
        <v>5.6069248478723403E-2</v>
      </c>
      <c r="BK696" s="17"/>
      <c r="BL696" s="17">
        <v>0.201512809519026</v>
      </c>
      <c r="BM696" s="17">
        <v>6.2493430924957204E-3</v>
      </c>
      <c r="BN696" s="17">
        <v>7.6780972157059493E-2</v>
      </c>
      <c r="BO696" s="17">
        <v>4.1477149158660798E-2</v>
      </c>
      <c r="BP696" s="17"/>
      <c r="BQ696" s="17">
        <v>4.54090840800766E-2</v>
      </c>
      <c r="BR696" s="17">
        <v>5.6796883608618398E-2</v>
      </c>
      <c r="BS696" s="17">
        <v>7.2574600144537704E-2</v>
      </c>
      <c r="BT696" s="17">
        <v>7.1988650728673595E-2</v>
      </c>
      <c r="BU696" s="17">
        <v>0.12124346618426</v>
      </c>
      <c r="BV696" s="17">
        <v>0.10527782323506001</v>
      </c>
      <c r="BW696" s="17"/>
      <c r="BX696" s="17">
        <v>3.8003476292241198E-2</v>
      </c>
      <c r="BY696" s="17">
        <v>5.9768741001861199E-2</v>
      </c>
      <c r="BZ696" s="17">
        <v>6.2899630061338696E-2</v>
      </c>
      <c r="CA696" s="17">
        <v>6.2250791478296499E-2</v>
      </c>
      <c r="CB696" s="17">
        <v>9.5749556595185303E-2</v>
      </c>
      <c r="CC696" s="17">
        <v>0.15644030606874201</v>
      </c>
    </row>
    <row r="697" spans="2:81" x14ac:dyDescent="0.35">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row>
    <row r="698" spans="2:81" x14ac:dyDescent="0.35">
      <c r="B698" s="6" t="s">
        <v>374</v>
      </c>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row>
    <row r="699" spans="2:81" x14ac:dyDescent="0.35">
      <c r="B699" s="24"/>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row>
    <row r="700" spans="2:81" x14ac:dyDescent="0.35">
      <c r="B700" t="s">
        <v>365</v>
      </c>
      <c r="C700" s="17">
        <v>0.28375519811059002</v>
      </c>
      <c r="D700" s="17">
        <v>0.30418053538717998</v>
      </c>
      <c r="E700" s="17">
        <v>0.26366923819820598</v>
      </c>
      <c r="F700" s="17"/>
      <c r="G700" s="17">
        <v>0.35650594725005802</v>
      </c>
      <c r="H700" s="17">
        <v>0.329335940452195</v>
      </c>
      <c r="I700" s="17">
        <v>0.25821873668143702</v>
      </c>
      <c r="J700" s="17">
        <v>0.241763900505618</v>
      </c>
      <c r="K700" s="17">
        <v>0.255548596894205</v>
      </c>
      <c r="L700" s="17">
        <v>0.272190463136607</v>
      </c>
      <c r="M700" s="17"/>
      <c r="N700" s="17">
        <v>0.33074443872148501</v>
      </c>
      <c r="O700" s="17">
        <v>0.22794889952671099</v>
      </c>
      <c r="P700" s="17">
        <v>0.285779648274058</v>
      </c>
      <c r="Q700" s="17">
        <v>0.289837121184984</v>
      </c>
      <c r="R700" s="17"/>
      <c r="S700" s="17">
        <v>0.37484487908658298</v>
      </c>
      <c r="T700" s="17">
        <v>0.28607864530550497</v>
      </c>
      <c r="U700" s="17">
        <v>0.29935443616666602</v>
      </c>
      <c r="V700" s="17">
        <v>0.27885119091417698</v>
      </c>
      <c r="W700" s="17">
        <v>0.244169267142197</v>
      </c>
      <c r="X700" s="17">
        <v>0.25726753779386802</v>
      </c>
      <c r="Y700" s="17">
        <v>0.284808635389876</v>
      </c>
      <c r="Z700" s="17">
        <v>0.32434980555349102</v>
      </c>
      <c r="AA700" s="17">
        <v>0.31712102053520003</v>
      </c>
      <c r="AB700" s="17">
        <v>0.20152006760166699</v>
      </c>
      <c r="AC700" s="17">
        <v>0.228525991465694</v>
      </c>
      <c r="AD700" s="17">
        <v>0.15304188242396599</v>
      </c>
      <c r="AE700" s="17"/>
      <c r="AF700" s="17">
        <v>0.29818430172111499</v>
      </c>
      <c r="AG700" s="17">
        <v>0.19266362715050001</v>
      </c>
      <c r="AH700" s="17">
        <v>0.23865131170877299</v>
      </c>
      <c r="AI700" s="17">
        <v>0.16510139747018501</v>
      </c>
      <c r="AJ700" s="17"/>
      <c r="AK700" s="17">
        <v>0.30899860755960601</v>
      </c>
      <c r="AL700" s="17">
        <v>0.22163497332558901</v>
      </c>
      <c r="AM700" s="17"/>
      <c r="AN700" s="17">
        <v>0.37283025166822198</v>
      </c>
      <c r="AO700" s="17">
        <v>0.25507313082456001</v>
      </c>
      <c r="AP700" s="17">
        <v>0.269768570469685</v>
      </c>
      <c r="AQ700" s="17">
        <v>0.236375697993811</v>
      </c>
      <c r="AR700" s="17">
        <v>0.24918126120937301</v>
      </c>
      <c r="AS700" s="17">
        <v>0.26996663685505901</v>
      </c>
      <c r="AT700" s="17"/>
      <c r="AU700" s="17">
        <v>0.29454447602668798</v>
      </c>
      <c r="AV700" s="17">
        <v>0.26954510049557001</v>
      </c>
      <c r="AW700" s="17"/>
      <c r="AX700" s="17">
        <v>0.27124485818324301</v>
      </c>
      <c r="AY700" s="17">
        <v>0.286757316743735</v>
      </c>
      <c r="AZ700" s="17"/>
      <c r="BA700" s="17">
        <v>0.27587388027877102</v>
      </c>
      <c r="BB700" s="17">
        <v>0.323016823053488</v>
      </c>
      <c r="BC700" s="17"/>
      <c r="BD700" s="17">
        <v>0.351373291124283</v>
      </c>
      <c r="BE700" s="17"/>
      <c r="BF700" s="17">
        <v>0.36013825951920497</v>
      </c>
      <c r="BG700" s="17"/>
      <c r="BH700" s="17">
        <v>0.20503988915674001</v>
      </c>
      <c r="BI700" s="17"/>
      <c r="BJ700" s="17">
        <v>0.27203137576279401</v>
      </c>
      <c r="BK700" s="17"/>
      <c r="BL700" s="17">
        <v>8.5130804596745893E-2</v>
      </c>
      <c r="BM700" s="17">
        <v>0.49775482154347001</v>
      </c>
      <c r="BN700" s="17">
        <v>0.29496043729205401</v>
      </c>
      <c r="BO700" s="17">
        <v>0.180172189914483</v>
      </c>
      <c r="BP700" s="17"/>
      <c r="BQ700" s="17">
        <v>0.278633287036129</v>
      </c>
      <c r="BR700" s="17">
        <v>0.34144260035423102</v>
      </c>
      <c r="BS700" s="17">
        <v>0.33009936733294698</v>
      </c>
      <c r="BT700" s="17">
        <v>0.35109069644468399</v>
      </c>
      <c r="BU700" s="17">
        <v>0.25759175828338599</v>
      </c>
      <c r="BV700" s="17">
        <v>0.18588785501308899</v>
      </c>
      <c r="BW700" s="17"/>
      <c r="BX700" s="17">
        <v>0.30364305029088901</v>
      </c>
      <c r="BY700" s="17">
        <v>0.331583205326548</v>
      </c>
      <c r="BZ700" s="17">
        <v>0.31813055036316801</v>
      </c>
      <c r="CA700" s="17">
        <v>0.32848064726099502</v>
      </c>
      <c r="CB700" s="17">
        <v>0.24865522140740601</v>
      </c>
      <c r="CC700" s="17">
        <v>0.145610868306739</v>
      </c>
    </row>
    <row r="701" spans="2:81" x14ac:dyDescent="0.35">
      <c r="B701" t="s">
        <v>366</v>
      </c>
      <c r="C701" s="17">
        <v>0.49195282137617802</v>
      </c>
      <c r="D701" s="17">
        <v>0.49659819250280202</v>
      </c>
      <c r="E701" s="17">
        <v>0.48834969403914602</v>
      </c>
      <c r="F701" s="17"/>
      <c r="G701" s="17">
        <v>0.42880214694448199</v>
      </c>
      <c r="H701" s="17">
        <v>0.47028827738894902</v>
      </c>
      <c r="I701" s="17">
        <v>0.52452847626628796</v>
      </c>
      <c r="J701" s="17">
        <v>0.49024036575626601</v>
      </c>
      <c r="K701" s="17">
        <v>0.501749202864613</v>
      </c>
      <c r="L701" s="17">
        <v>0.51977549539671397</v>
      </c>
      <c r="M701" s="17"/>
      <c r="N701" s="17">
        <v>0.46552014647675</v>
      </c>
      <c r="O701" s="17">
        <v>0.522951057959407</v>
      </c>
      <c r="P701" s="17">
        <v>0.50128307212799905</v>
      </c>
      <c r="Q701" s="17">
        <v>0.47677695190709102</v>
      </c>
      <c r="R701" s="17"/>
      <c r="S701" s="17">
        <v>0.44276855889179401</v>
      </c>
      <c r="T701" s="17">
        <v>0.47039262750998501</v>
      </c>
      <c r="U701" s="17">
        <v>0.48360723501013902</v>
      </c>
      <c r="V701" s="17">
        <v>0.50795966462795406</v>
      </c>
      <c r="W701" s="17">
        <v>0.54402109819430899</v>
      </c>
      <c r="X701" s="17">
        <v>0.55204840501385299</v>
      </c>
      <c r="Y701" s="17">
        <v>0.48638924433344799</v>
      </c>
      <c r="Z701" s="17">
        <v>0.46252540677380199</v>
      </c>
      <c r="AA701" s="17">
        <v>0.44059421991528303</v>
      </c>
      <c r="AB701" s="17">
        <v>0.52933242457158203</v>
      </c>
      <c r="AC701" s="17">
        <v>0.52124261455764698</v>
      </c>
      <c r="AD701" s="17">
        <v>0.56877927485565904</v>
      </c>
      <c r="AE701" s="17"/>
      <c r="AF701" s="17">
        <v>0.48889062587558302</v>
      </c>
      <c r="AG701" s="17">
        <v>0.529112816068675</v>
      </c>
      <c r="AH701" s="17">
        <v>0.47178892642988302</v>
      </c>
      <c r="AI701" s="17">
        <v>0.54801687208697503</v>
      </c>
      <c r="AJ701" s="17"/>
      <c r="AK701" s="17">
        <v>0.47274020873139699</v>
      </c>
      <c r="AL701" s="17">
        <v>0.56398709581114503</v>
      </c>
      <c r="AM701" s="17"/>
      <c r="AN701" s="17">
        <v>0.45651169233786398</v>
      </c>
      <c r="AO701" s="17">
        <v>0.49613192286246199</v>
      </c>
      <c r="AP701" s="17">
        <v>0.46706161371446597</v>
      </c>
      <c r="AQ701" s="17">
        <v>0.52289730323704497</v>
      </c>
      <c r="AR701" s="17">
        <v>0.53832851060997899</v>
      </c>
      <c r="AS701" s="17">
        <v>0.495040821905884</v>
      </c>
      <c r="AT701" s="17"/>
      <c r="AU701" s="17">
        <v>0.49904392162721001</v>
      </c>
      <c r="AV701" s="17">
        <v>0.48218985197567799</v>
      </c>
      <c r="AW701" s="17"/>
      <c r="AX701" s="17">
        <v>0.49382214333513003</v>
      </c>
      <c r="AY701" s="17">
        <v>0.49150423833871398</v>
      </c>
      <c r="AZ701" s="17"/>
      <c r="BA701" s="17">
        <v>0.49720722221561903</v>
      </c>
      <c r="BB701" s="17">
        <v>0.47073741854714302</v>
      </c>
      <c r="BC701" s="17"/>
      <c r="BD701" s="17">
        <v>0.47743770219731502</v>
      </c>
      <c r="BE701" s="17"/>
      <c r="BF701" s="17">
        <v>0.46915274808674801</v>
      </c>
      <c r="BG701" s="17"/>
      <c r="BH701" s="17">
        <v>0.53163921135626802</v>
      </c>
      <c r="BI701" s="17"/>
      <c r="BJ701" s="17">
        <v>0.48671849928220801</v>
      </c>
      <c r="BK701" s="17"/>
      <c r="BL701" s="17">
        <v>0.39624469431001702</v>
      </c>
      <c r="BM701" s="17">
        <v>0.45075499671937203</v>
      </c>
      <c r="BN701" s="17">
        <v>0.51444962804714101</v>
      </c>
      <c r="BO701" s="17">
        <v>0.56864727514190605</v>
      </c>
      <c r="BP701" s="17"/>
      <c r="BQ701" s="17">
        <v>0.51562354610230099</v>
      </c>
      <c r="BR701" s="17">
        <v>0.50234640203729497</v>
      </c>
      <c r="BS701" s="17">
        <v>0.47847635680198902</v>
      </c>
      <c r="BT701" s="17">
        <v>0.43448098579247102</v>
      </c>
      <c r="BU701" s="17">
        <v>0.46672943443551201</v>
      </c>
      <c r="BV701" s="17">
        <v>0.47524620352468699</v>
      </c>
      <c r="BW701" s="17"/>
      <c r="BX701" s="17">
        <v>0.489502467905507</v>
      </c>
      <c r="BY701" s="17">
        <v>0.51143272481924995</v>
      </c>
      <c r="BZ701" s="17">
        <v>0.51040946805805298</v>
      </c>
      <c r="CA701" s="17">
        <v>0.47655726636089302</v>
      </c>
      <c r="CB701" s="17">
        <v>0.42302263991446498</v>
      </c>
      <c r="CC701" s="17">
        <v>0.40900312279539502</v>
      </c>
    </row>
    <row r="702" spans="2:81" x14ac:dyDescent="0.35">
      <c r="B702" t="s">
        <v>367</v>
      </c>
      <c r="C702" s="17">
        <v>0.18301900486456199</v>
      </c>
      <c r="D702" s="17">
        <v>0.15886088296303999</v>
      </c>
      <c r="E702" s="17">
        <v>0.20561285965810899</v>
      </c>
      <c r="F702" s="17"/>
      <c r="G702" s="17">
        <v>0.16493301367274699</v>
      </c>
      <c r="H702" s="17">
        <v>0.15944567575214899</v>
      </c>
      <c r="I702" s="17">
        <v>0.180225982386367</v>
      </c>
      <c r="J702" s="17">
        <v>0.22529431367974001</v>
      </c>
      <c r="K702" s="17">
        <v>0.197717826642195</v>
      </c>
      <c r="L702" s="17">
        <v>0.17230416463312401</v>
      </c>
      <c r="M702" s="17"/>
      <c r="N702" s="17">
        <v>0.174859975473247</v>
      </c>
      <c r="O702" s="17">
        <v>0.213287220874746</v>
      </c>
      <c r="P702" s="17">
        <v>0.16962515260224501</v>
      </c>
      <c r="Q702" s="17">
        <v>0.17507502627118701</v>
      </c>
      <c r="R702" s="17"/>
      <c r="S702" s="17">
        <v>0.145267697449731</v>
      </c>
      <c r="T702" s="17">
        <v>0.195436899197419</v>
      </c>
      <c r="U702" s="17">
        <v>0.172981387206361</v>
      </c>
      <c r="V702" s="17">
        <v>0.17855073738750199</v>
      </c>
      <c r="W702" s="17">
        <v>0.17439747743029599</v>
      </c>
      <c r="X702" s="17">
        <v>0.14359977456637299</v>
      </c>
      <c r="Y702" s="17">
        <v>0.17236682859211699</v>
      </c>
      <c r="Z702" s="17">
        <v>0.19481947570310401</v>
      </c>
      <c r="AA702" s="17">
        <v>0.20121807067678801</v>
      </c>
      <c r="AB702" s="17">
        <v>0.23499641274045099</v>
      </c>
      <c r="AC702" s="17">
        <v>0.21432371666376901</v>
      </c>
      <c r="AD702" s="17">
        <v>0.22176008259093</v>
      </c>
      <c r="AE702" s="17"/>
      <c r="AF702" s="17">
        <v>0.17080809463254101</v>
      </c>
      <c r="AG702" s="17">
        <v>0.24313048829676301</v>
      </c>
      <c r="AH702" s="17">
        <v>0.23798108797204301</v>
      </c>
      <c r="AI702" s="17">
        <v>0.233124887824743</v>
      </c>
      <c r="AJ702" s="17"/>
      <c r="AK702" s="17">
        <v>0.190449198786697</v>
      </c>
      <c r="AL702" s="17">
        <v>0.163648179662187</v>
      </c>
      <c r="AM702" s="17"/>
      <c r="AN702" s="17">
        <v>0.12936734063237601</v>
      </c>
      <c r="AO702" s="17">
        <v>0.20914095688569601</v>
      </c>
      <c r="AP702" s="17">
        <v>0.22689213696923199</v>
      </c>
      <c r="AQ702" s="17">
        <v>0.19650923985663199</v>
      </c>
      <c r="AR702" s="17">
        <v>0.17177197443768</v>
      </c>
      <c r="AS702" s="17">
        <v>0.18155992170552099</v>
      </c>
      <c r="AT702" s="17"/>
      <c r="AU702" s="17">
        <v>0.172444671417777</v>
      </c>
      <c r="AV702" s="17">
        <v>0.19770648018842499</v>
      </c>
      <c r="AW702" s="17"/>
      <c r="AX702" s="17">
        <v>0.189710376796696</v>
      </c>
      <c r="AY702" s="17">
        <v>0.18141326973063199</v>
      </c>
      <c r="AZ702" s="17"/>
      <c r="BA702" s="17">
        <v>0.18736241141075299</v>
      </c>
      <c r="BB702" s="17">
        <v>0.15781680219262001</v>
      </c>
      <c r="BC702" s="17"/>
      <c r="BD702" s="17">
        <v>0.14097391405162299</v>
      </c>
      <c r="BE702" s="17"/>
      <c r="BF702" s="17">
        <v>0.140317798574838</v>
      </c>
      <c r="BG702" s="17"/>
      <c r="BH702" s="17">
        <v>0.23916510641076399</v>
      </c>
      <c r="BI702" s="17"/>
      <c r="BJ702" s="17">
        <v>0.20478120001386399</v>
      </c>
      <c r="BK702" s="17"/>
      <c r="BL702" s="17">
        <v>0.36805553356013798</v>
      </c>
      <c r="BM702" s="17">
        <v>4.8981221967007799E-2</v>
      </c>
      <c r="BN702" s="17">
        <v>0.161749805879148</v>
      </c>
      <c r="BO702" s="17">
        <v>0.22547631742925001</v>
      </c>
      <c r="BP702" s="17"/>
      <c r="BQ702" s="17">
        <v>0.17400062192052401</v>
      </c>
      <c r="BR702" s="17">
        <v>0.12362543142652201</v>
      </c>
      <c r="BS702" s="17">
        <v>0.15445968187112899</v>
      </c>
      <c r="BT702" s="17">
        <v>0.193973012392614</v>
      </c>
      <c r="BU702" s="17">
        <v>0.20199554216886201</v>
      </c>
      <c r="BV702" s="17">
        <v>0.264607385117206</v>
      </c>
      <c r="BW702" s="17"/>
      <c r="BX702" s="17">
        <v>0.17928466968381701</v>
      </c>
      <c r="BY702" s="17">
        <v>0.12559487703998601</v>
      </c>
      <c r="BZ702" s="17">
        <v>0.14241980505323301</v>
      </c>
      <c r="CA702" s="17">
        <v>0.169913492365972</v>
      </c>
      <c r="CB702" s="17">
        <v>0.25002851045990299</v>
      </c>
      <c r="CC702" s="17">
        <v>0.30819821320654001</v>
      </c>
    </row>
    <row r="703" spans="2:81" x14ac:dyDescent="0.35">
      <c r="B703" t="s">
        <v>368</v>
      </c>
      <c r="C703" s="17">
        <v>4.1272975648669302E-2</v>
      </c>
      <c r="D703" s="17">
        <v>4.0360389146977899E-2</v>
      </c>
      <c r="E703" s="17">
        <v>4.2368208104538903E-2</v>
      </c>
      <c r="F703" s="17"/>
      <c r="G703" s="17">
        <v>4.9758892132713402E-2</v>
      </c>
      <c r="H703" s="17">
        <v>4.0930106406706801E-2</v>
      </c>
      <c r="I703" s="17">
        <v>3.7026804665907902E-2</v>
      </c>
      <c r="J703" s="17">
        <v>4.2701420058376002E-2</v>
      </c>
      <c r="K703" s="17">
        <v>4.4984373598987201E-2</v>
      </c>
      <c r="L703" s="17">
        <v>3.5729876833555801E-2</v>
      </c>
      <c r="M703" s="17"/>
      <c r="N703" s="17">
        <v>2.8875439328517799E-2</v>
      </c>
      <c r="O703" s="17">
        <v>3.58128216391361E-2</v>
      </c>
      <c r="P703" s="17">
        <v>4.3312126995697503E-2</v>
      </c>
      <c r="Q703" s="17">
        <v>5.8310900636738598E-2</v>
      </c>
      <c r="R703" s="17"/>
      <c r="S703" s="17">
        <v>3.7118864571891598E-2</v>
      </c>
      <c r="T703" s="17">
        <v>4.80918279870916E-2</v>
      </c>
      <c r="U703" s="17">
        <v>4.4056941616833697E-2</v>
      </c>
      <c r="V703" s="17">
        <v>3.4638407070366403E-2</v>
      </c>
      <c r="W703" s="17">
        <v>3.7412157233197699E-2</v>
      </c>
      <c r="X703" s="17">
        <v>4.7084282625906297E-2</v>
      </c>
      <c r="Y703" s="17">
        <v>5.6435291684558901E-2</v>
      </c>
      <c r="Z703" s="17">
        <v>1.8305311969602899E-2</v>
      </c>
      <c r="AA703" s="17">
        <v>4.10666888727289E-2</v>
      </c>
      <c r="AB703" s="17">
        <v>3.4151095086299502E-2</v>
      </c>
      <c r="AC703" s="17">
        <v>3.5907677312890997E-2</v>
      </c>
      <c r="AD703" s="17">
        <v>5.6418760129445703E-2</v>
      </c>
      <c r="AE703" s="17"/>
      <c r="AF703" s="17">
        <v>4.2116977770761503E-2</v>
      </c>
      <c r="AG703" s="17">
        <v>3.5093068484061199E-2</v>
      </c>
      <c r="AH703" s="17">
        <v>5.1578673889301603E-2</v>
      </c>
      <c r="AI703" s="17">
        <v>5.3756842618096802E-2</v>
      </c>
      <c r="AJ703" s="17"/>
      <c r="AK703" s="17">
        <v>2.7811984922299301E-2</v>
      </c>
      <c r="AL703" s="17">
        <v>5.0729751201079303E-2</v>
      </c>
      <c r="AM703" s="17"/>
      <c r="AN703" s="17">
        <v>4.12907153615375E-2</v>
      </c>
      <c r="AO703" s="17">
        <v>3.9653989427282203E-2</v>
      </c>
      <c r="AP703" s="17">
        <v>3.6277678846616798E-2</v>
      </c>
      <c r="AQ703" s="17">
        <v>4.4217758912512201E-2</v>
      </c>
      <c r="AR703" s="17">
        <v>4.0718253742968502E-2</v>
      </c>
      <c r="AS703" s="17">
        <v>5.3432619533534897E-2</v>
      </c>
      <c r="AT703" s="17"/>
      <c r="AU703" s="17">
        <v>3.3966930928324798E-2</v>
      </c>
      <c r="AV703" s="17">
        <v>5.0558567340326703E-2</v>
      </c>
      <c r="AW703" s="17"/>
      <c r="AX703" s="17">
        <v>4.5222621684931498E-2</v>
      </c>
      <c r="AY703" s="17">
        <v>4.0325175186919401E-2</v>
      </c>
      <c r="AZ703" s="17"/>
      <c r="BA703" s="17">
        <v>3.9556486094855903E-2</v>
      </c>
      <c r="BB703" s="17">
        <v>4.8428956206750001E-2</v>
      </c>
      <c r="BC703" s="17"/>
      <c r="BD703" s="17">
        <v>3.0215092626778201E-2</v>
      </c>
      <c r="BE703" s="17"/>
      <c r="BF703" s="17">
        <v>3.0391193819209801E-2</v>
      </c>
      <c r="BG703" s="17"/>
      <c r="BH703" s="17">
        <v>2.41557930762267E-2</v>
      </c>
      <c r="BI703" s="17"/>
      <c r="BJ703" s="17">
        <v>3.6468924941133699E-2</v>
      </c>
      <c r="BK703" s="17"/>
      <c r="BL703" s="17">
        <v>0.15056896753309801</v>
      </c>
      <c r="BM703" s="17">
        <v>2.50895977015037E-3</v>
      </c>
      <c r="BN703" s="17">
        <v>2.88401287816572E-2</v>
      </c>
      <c r="BO703" s="17">
        <v>2.5704217514361201E-2</v>
      </c>
      <c r="BP703" s="17"/>
      <c r="BQ703" s="17">
        <v>3.1742544941046398E-2</v>
      </c>
      <c r="BR703" s="17">
        <v>3.2585566181952297E-2</v>
      </c>
      <c r="BS703" s="17">
        <v>3.6964593993935202E-2</v>
      </c>
      <c r="BT703" s="17">
        <v>2.04553053702313E-2</v>
      </c>
      <c r="BU703" s="17">
        <v>7.3683265112240506E-2</v>
      </c>
      <c r="BV703" s="17">
        <v>7.4258556345018198E-2</v>
      </c>
      <c r="BW703" s="17"/>
      <c r="BX703" s="17">
        <v>2.7569812119786801E-2</v>
      </c>
      <c r="BY703" s="17">
        <v>3.1389192814215601E-2</v>
      </c>
      <c r="BZ703" s="17">
        <v>2.90401765255455E-2</v>
      </c>
      <c r="CA703" s="17">
        <v>2.5048594012140098E-2</v>
      </c>
      <c r="CB703" s="17">
        <v>7.8293628218225803E-2</v>
      </c>
      <c r="CC703" s="17">
        <v>0.137187795691326</v>
      </c>
    </row>
    <row r="704" spans="2:81" x14ac:dyDescent="0.35">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row>
    <row r="705" spans="2:81" x14ac:dyDescent="0.35">
      <c r="B705" s="6" t="s">
        <v>375</v>
      </c>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row>
    <row r="706" spans="2:81" x14ac:dyDescent="0.35">
      <c r="B706" s="24"/>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row>
    <row r="707" spans="2:81" x14ac:dyDescent="0.35">
      <c r="B707" t="s">
        <v>365</v>
      </c>
      <c r="C707" s="17">
        <v>0.29469501386740399</v>
      </c>
      <c r="D707" s="17">
        <v>0.327524398872372</v>
      </c>
      <c r="E707" s="17">
        <v>0.26354904801464002</v>
      </c>
      <c r="F707" s="17"/>
      <c r="G707" s="17">
        <v>0.33167955471808702</v>
      </c>
      <c r="H707" s="17">
        <v>0.32553055116563701</v>
      </c>
      <c r="I707" s="17">
        <v>0.24793965297146101</v>
      </c>
      <c r="J707" s="17">
        <v>0.205604445896405</v>
      </c>
      <c r="K707" s="17">
        <v>0.30714668927362299</v>
      </c>
      <c r="L707" s="17">
        <v>0.34707774086506299</v>
      </c>
      <c r="M707" s="17"/>
      <c r="N707" s="17">
        <v>0.30949331787860002</v>
      </c>
      <c r="O707" s="17">
        <v>0.24250304132971301</v>
      </c>
      <c r="P707" s="17">
        <v>0.317547029052754</v>
      </c>
      <c r="Q707" s="17">
        <v>0.31375932732175998</v>
      </c>
      <c r="R707" s="17"/>
      <c r="S707" s="17">
        <v>0.375699145042661</v>
      </c>
      <c r="T707" s="17">
        <v>0.24405315002672401</v>
      </c>
      <c r="U707" s="17">
        <v>0.280303341924516</v>
      </c>
      <c r="V707" s="17">
        <v>0.30575491330686499</v>
      </c>
      <c r="W707" s="17">
        <v>0.28142301262330899</v>
      </c>
      <c r="X707" s="17">
        <v>0.29756173927528101</v>
      </c>
      <c r="Y707" s="17">
        <v>0.29662855209861</v>
      </c>
      <c r="Z707" s="17">
        <v>0.34565599744230402</v>
      </c>
      <c r="AA707" s="17">
        <v>0.31973246122393101</v>
      </c>
      <c r="AB707" s="17">
        <v>0.21758550572485499</v>
      </c>
      <c r="AC707" s="17">
        <v>0.26604562623470601</v>
      </c>
      <c r="AD707" s="17">
        <v>0.277873422767551</v>
      </c>
      <c r="AE707" s="17"/>
      <c r="AF707" s="17">
        <v>0.304992631220737</v>
      </c>
      <c r="AG707" s="17">
        <v>0.24505885555146401</v>
      </c>
      <c r="AH707" s="17">
        <v>0.26820159071963501</v>
      </c>
      <c r="AI707" s="17">
        <v>0.255527120367257</v>
      </c>
      <c r="AJ707" s="17"/>
      <c r="AK707" s="17">
        <v>0.273705681790886</v>
      </c>
      <c r="AL707" s="17">
        <v>0.24993322290216</v>
      </c>
      <c r="AM707" s="17"/>
      <c r="AN707" s="17">
        <v>0.359824782491103</v>
      </c>
      <c r="AO707" s="17">
        <v>0.283937395178264</v>
      </c>
      <c r="AP707" s="17">
        <v>0.25905954902527001</v>
      </c>
      <c r="AQ707" s="17">
        <v>0.26933347631596599</v>
      </c>
      <c r="AR707" s="17">
        <v>0.26221008528933498</v>
      </c>
      <c r="AS707" s="17">
        <v>0.27574977828423097</v>
      </c>
      <c r="AT707" s="17"/>
      <c r="AU707" s="17">
        <v>0.32483604475952899</v>
      </c>
      <c r="AV707" s="17">
        <v>0.253100293712683</v>
      </c>
      <c r="AW707" s="17"/>
      <c r="AX707" s="17">
        <v>0.29704806965167402</v>
      </c>
      <c r="AY707" s="17">
        <v>0.29413034874592803</v>
      </c>
      <c r="AZ707" s="17"/>
      <c r="BA707" s="17">
        <v>0.28499451236955797</v>
      </c>
      <c r="BB707" s="17">
        <v>0.345052896037571</v>
      </c>
      <c r="BC707" s="17"/>
      <c r="BD707" s="17">
        <v>0.36373127781220499</v>
      </c>
      <c r="BE707" s="17"/>
      <c r="BF707" s="17">
        <v>0.36924508800360201</v>
      </c>
      <c r="BG707" s="17"/>
      <c r="BH707" s="17">
        <v>0.25059112674404299</v>
      </c>
      <c r="BI707" s="17"/>
      <c r="BJ707" s="17">
        <v>0.26574092044873798</v>
      </c>
      <c r="BK707" s="17"/>
      <c r="BL707" s="17">
        <v>8.0854679454158404E-2</v>
      </c>
      <c r="BM707" s="17">
        <v>0.52152633043263197</v>
      </c>
      <c r="BN707" s="17">
        <v>0.32517129350664198</v>
      </c>
      <c r="BO707" s="17">
        <v>0.16728906396538801</v>
      </c>
      <c r="BP707" s="17"/>
      <c r="BQ707" s="17">
        <v>0.29552745549461301</v>
      </c>
      <c r="BR707" s="17">
        <v>0.37362228605082698</v>
      </c>
      <c r="BS707" s="17">
        <v>0.37677353528793101</v>
      </c>
      <c r="BT707" s="17">
        <v>0.30438668696715798</v>
      </c>
      <c r="BU707" s="17">
        <v>0.199417178021354</v>
      </c>
      <c r="BV707" s="17">
        <v>0.18082948871840099</v>
      </c>
      <c r="BW707" s="17"/>
      <c r="BX707" s="17">
        <v>0.307974237776799</v>
      </c>
      <c r="BY707" s="17">
        <v>0.33748912733131903</v>
      </c>
      <c r="BZ707" s="17">
        <v>0.37425005133168299</v>
      </c>
      <c r="CA707" s="17">
        <v>0.31366483445388499</v>
      </c>
      <c r="CB707" s="17">
        <v>0.19859223813784799</v>
      </c>
      <c r="CC707" s="17">
        <v>0.153963759266079</v>
      </c>
    </row>
    <row r="708" spans="2:81" x14ac:dyDescent="0.35">
      <c r="B708" t="s">
        <v>366</v>
      </c>
      <c r="C708" s="17">
        <v>0.45144746670550301</v>
      </c>
      <c r="D708" s="17">
        <v>0.44508540867573998</v>
      </c>
      <c r="E708" s="17">
        <v>0.45704051865247902</v>
      </c>
      <c r="F708" s="17"/>
      <c r="G708" s="17">
        <v>0.42275062776109601</v>
      </c>
      <c r="H708" s="17">
        <v>0.41649677056836698</v>
      </c>
      <c r="I708" s="17">
        <v>0.50821241011199303</v>
      </c>
      <c r="J708" s="17">
        <v>0.493312587002049</v>
      </c>
      <c r="K708" s="17">
        <v>0.42036799530862501</v>
      </c>
      <c r="L708" s="17">
        <v>0.43958542204186801</v>
      </c>
      <c r="M708" s="17"/>
      <c r="N708" s="17">
        <v>0.43961076659537202</v>
      </c>
      <c r="O708" s="17">
        <v>0.47038389620610399</v>
      </c>
      <c r="P708" s="17">
        <v>0.45145653741532898</v>
      </c>
      <c r="Q708" s="17">
        <v>0.44447056956067899</v>
      </c>
      <c r="R708" s="17"/>
      <c r="S708" s="17">
        <v>0.41082504602346998</v>
      </c>
      <c r="T708" s="17">
        <v>0.47408013083685902</v>
      </c>
      <c r="U708" s="17">
        <v>0.45852763979320899</v>
      </c>
      <c r="V708" s="17">
        <v>0.45912341609322299</v>
      </c>
      <c r="W708" s="17">
        <v>0.47092913231535</v>
      </c>
      <c r="X708" s="17">
        <v>0.47569417508876899</v>
      </c>
      <c r="Y708" s="17">
        <v>0.41668522949629799</v>
      </c>
      <c r="Z708" s="17">
        <v>0.41265070018741601</v>
      </c>
      <c r="AA708" s="17">
        <v>0.45517134646695701</v>
      </c>
      <c r="AB708" s="17">
        <v>0.47294510216116598</v>
      </c>
      <c r="AC708" s="17">
        <v>0.48787869256281502</v>
      </c>
      <c r="AD708" s="17">
        <v>0.38838921272833898</v>
      </c>
      <c r="AE708" s="17"/>
      <c r="AF708" s="17">
        <v>0.44658676700165301</v>
      </c>
      <c r="AG708" s="17">
        <v>0.46439628479740702</v>
      </c>
      <c r="AH708" s="17">
        <v>0.50242755051710397</v>
      </c>
      <c r="AI708" s="17">
        <v>0.39093979831457798</v>
      </c>
      <c r="AJ708" s="17"/>
      <c r="AK708" s="17">
        <v>0.48112313878417901</v>
      </c>
      <c r="AL708" s="17">
        <v>0.486066290307615</v>
      </c>
      <c r="AM708" s="17"/>
      <c r="AN708" s="17">
        <v>0.43301431016045799</v>
      </c>
      <c r="AO708" s="17">
        <v>0.440737996065733</v>
      </c>
      <c r="AP708" s="17">
        <v>0.464372191134306</v>
      </c>
      <c r="AQ708" s="17">
        <v>0.46136454597008297</v>
      </c>
      <c r="AR708" s="17">
        <v>0.495448523568983</v>
      </c>
      <c r="AS708" s="17">
        <v>0.43420804522745798</v>
      </c>
      <c r="AT708" s="17"/>
      <c r="AU708" s="17">
        <v>0.451540676109637</v>
      </c>
      <c r="AV708" s="17">
        <v>0.451729355492478</v>
      </c>
      <c r="AW708" s="17"/>
      <c r="AX708" s="17">
        <v>0.43919550634791099</v>
      </c>
      <c r="AY708" s="17">
        <v>0.45438758173800298</v>
      </c>
      <c r="AZ708" s="17"/>
      <c r="BA708" s="17">
        <v>0.45608801682108402</v>
      </c>
      <c r="BB708" s="17">
        <v>0.43044957484282198</v>
      </c>
      <c r="BC708" s="17"/>
      <c r="BD708" s="17">
        <v>0.44135034321523797</v>
      </c>
      <c r="BE708" s="17"/>
      <c r="BF708" s="17">
        <v>0.44570005520620498</v>
      </c>
      <c r="BG708" s="17"/>
      <c r="BH708" s="17">
        <v>0.44995563484996398</v>
      </c>
      <c r="BI708" s="17"/>
      <c r="BJ708" s="17">
        <v>0.50780481997831395</v>
      </c>
      <c r="BK708" s="17"/>
      <c r="BL708" s="17">
        <v>0.344793804990571</v>
      </c>
      <c r="BM708" s="17">
        <v>0.41578968754289503</v>
      </c>
      <c r="BN708" s="17">
        <v>0.48715037824737201</v>
      </c>
      <c r="BO708" s="17">
        <v>0.51539833338442698</v>
      </c>
      <c r="BP708" s="17"/>
      <c r="BQ708" s="17">
        <v>0.45697068832194598</v>
      </c>
      <c r="BR708" s="17">
        <v>0.43690896079864999</v>
      </c>
      <c r="BS708" s="17">
        <v>0.43733877455729597</v>
      </c>
      <c r="BT708" s="17">
        <v>0.477215150544129</v>
      </c>
      <c r="BU708" s="17">
        <v>0.41904847134569101</v>
      </c>
      <c r="BV708" s="17">
        <v>0.47428196435840098</v>
      </c>
      <c r="BW708" s="17"/>
      <c r="BX708" s="17">
        <v>0.44564940309655798</v>
      </c>
      <c r="BY708" s="17">
        <v>0.46839205615108598</v>
      </c>
      <c r="BZ708" s="17">
        <v>0.44380379152003302</v>
      </c>
      <c r="CA708" s="17">
        <v>0.46931623791985599</v>
      </c>
      <c r="CB708" s="17">
        <v>0.39974681127584999</v>
      </c>
      <c r="CC708" s="17">
        <v>0.428563604477458</v>
      </c>
    </row>
    <row r="709" spans="2:81" x14ac:dyDescent="0.35">
      <c r="B709" t="s">
        <v>367</v>
      </c>
      <c r="C709" s="17">
        <v>0.203769928414234</v>
      </c>
      <c r="D709" s="17">
        <v>0.17623891523663501</v>
      </c>
      <c r="E709" s="17">
        <v>0.23056661543857801</v>
      </c>
      <c r="F709" s="17"/>
      <c r="G709" s="17">
        <v>0.192606771060917</v>
      </c>
      <c r="H709" s="17">
        <v>0.209721406248491</v>
      </c>
      <c r="I709" s="17">
        <v>0.21097707514476099</v>
      </c>
      <c r="J709" s="17">
        <v>0.23285082604756199</v>
      </c>
      <c r="K709" s="17">
        <v>0.21158668938157199</v>
      </c>
      <c r="L709" s="17">
        <v>0.17162383421705801</v>
      </c>
      <c r="M709" s="17"/>
      <c r="N709" s="17">
        <v>0.20387044846681901</v>
      </c>
      <c r="O709" s="17">
        <v>0.24010631850399899</v>
      </c>
      <c r="P709" s="17">
        <v>0.185374060034497</v>
      </c>
      <c r="Q709" s="17">
        <v>0.18132647964985199</v>
      </c>
      <c r="R709" s="17"/>
      <c r="S709" s="17">
        <v>0.161567187770083</v>
      </c>
      <c r="T709" s="17">
        <v>0.23447211963037701</v>
      </c>
      <c r="U709" s="17">
        <v>0.21793568315990899</v>
      </c>
      <c r="V709" s="17">
        <v>0.19911371344210599</v>
      </c>
      <c r="W709" s="17">
        <v>0.19274125999925501</v>
      </c>
      <c r="X709" s="17">
        <v>0.18337906615337601</v>
      </c>
      <c r="Y709" s="17">
        <v>0.23912620750736099</v>
      </c>
      <c r="Z709" s="17">
        <v>0.20162213286276801</v>
      </c>
      <c r="AA709" s="17">
        <v>0.178492063976632</v>
      </c>
      <c r="AB709" s="17">
        <v>0.244838626086892</v>
      </c>
      <c r="AC709" s="17">
        <v>0.18664320104186599</v>
      </c>
      <c r="AD709" s="17">
        <v>0.237367032792245</v>
      </c>
      <c r="AE709" s="17"/>
      <c r="AF709" s="17">
        <v>0.200575916775008</v>
      </c>
      <c r="AG709" s="17">
        <v>0.22749125555643601</v>
      </c>
      <c r="AH709" s="17">
        <v>0.162747889307926</v>
      </c>
      <c r="AI709" s="17">
        <v>0.25114567271097399</v>
      </c>
      <c r="AJ709" s="17"/>
      <c r="AK709" s="17">
        <v>0.217289439101788</v>
      </c>
      <c r="AL709" s="17">
        <v>0.20692551918514701</v>
      </c>
      <c r="AM709" s="17"/>
      <c r="AN709" s="17">
        <v>0.15869288346244001</v>
      </c>
      <c r="AO709" s="17">
        <v>0.227396366067214</v>
      </c>
      <c r="AP709" s="17">
        <v>0.238647220629778</v>
      </c>
      <c r="AQ709" s="17">
        <v>0.21096846218762999</v>
      </c>
      <c r="AR709" s="17">
        <v>0.188989473507572</v>
      </c>
      <c r="AS709" s="17">
        <v>0.22617682883392901</v>
      </c>
      <c r="AT709" s="17"/>
      <c r="AU709" s="17">
        <v>0.18351363491373801</v>
      </c>
      <c r="AV709" s="17">
        <v>0.23193930029614299</v>
      </c>
      <c r="AW709" s="17"/>
      <c r="AX709" s="17">
        <v>0.21176560004181699</v>
      </c>
      <c r="AY709" s="17">
        <v>0.20185119919368</v>
      </c>
      <c r="AZ709" s="17"/>
      <c r="BA709" s="17">
        <v>0.209096316125014</v>
      </c>
      <c r="BB709" s="17">
        <v>0.174482893111326</v>
      </c>
      <c r="BC709" s="17"/>
      <c r="BD709" s="17">
        <v>0.16077705454557101</v>
      </c>
      <c r="BE709" s="17"/>
      <c r="BF709" s="17">
        <v>0.15332546886488599</v>
      </c>
      <c r="BG709" s="17"/>
      <c r="BH709" s="17">
        <v>0.235366414501648</v>
      </c>
      <c r="BI709" s="17"/>
      <c r="BJ709" s="17">
        <v>0.17679193585803499</v>
      </c>
      <c r="BK709" s="17"/>
      <c r="BL709" s="17">
        <v>0.394897566421746</v>
      </c>
      <c r="BM709" s="17">
        <v>5.7370611494477697E-2</v>
      </c>
      <c r="BN709" s="17">
        <v>0.15645697041495599</v>
      </c>
      <c r="BO709" s="17">
        <v>0.282377522135908</v>
      </c>
      <c r="BP709" s="17"/>
      <c r="BQ709" s="17">
        <v>0.20851035288547001</v>
      </c>
      <c r="BR709" s="17">
        <v>0.14711083416541601</v>
      </c>
      <c r="BS709" s="17">
        <v>0.14627313542706</v>
      </c>
      <c r="BT709" s="17">
        <v>0.18724849254054499</v>
      </c>
      <c r="BU709" s="17">
        <v>0.29247751171290998</v>
      </c>
      <c r="BV709" s="17">
        <v>0.26964553903260002</v>
      </c>
      <c r="BW709" s="17"/>
      <c r="BX709" s="17">
        <v>0.21567412357037799</v>
      </c>
      <c r="BY709" s="17">
        <v>0.150716180116479</v>
      </c>
      <c r="BZ709" s="17">
        <v>0.14707476423919</v>
      </c>
      <c r="CA709" s="17">
        <v>0.189915393267647</v>
      </c>
      <c r="CB709" s="17">
        <v>0.31494988887540099</v>
      </c>
      <c r="CC709" s="17">
        <v>0.28980049232244598</v>
      </c>
    </row>
    <row r="710" spans="2:81" x14ac:dyDescent="0.35">
      <c r="B710" t="s">
        <v>368</v>
      </c>
      <c r="C710" s="17">
        <v>5.0087591012858201E-2</v>
      </c>
      <c r="D710" s="17">
        <v>5.1151277215252498E-2</v>
      </c>
      <c r="E710" s="17">
        <v>4.8843817894302699E-2</v>
      </c>
      <c r="F710" s="17"/>
      <c r="G710" s="17">
        <v>5.2963046459900798E-2</v>
      </c>
      <c r="H710" s="17">
        <v>4.82512720175046E-2</v>
      </c>
      <c r="I710" s="17">
        <v>3.2870861771785699E-2</v>
      </c>
      <c r="J710" s="17">
        <v>6.8232141053984396E-2</v>
      </c>
      <c r="K710" s="17">
        <v>6.08986260361798E-2</v>
      </c>
      <c r="L710" s="17">
        <v>4.17130028760112E-2</v>
      </c>
      <c r="M710" s="17"/>
      <c r="N710" s="17">
        <v>4.7025467059209E-2</v>
      </c>
      <c r="O710" s="17">
        <v>4.7006743960184401E-2</v>
      </c>
      <c r="P710" s="17">
        <v>4.5622373497420203E-2</v>
      </c>
      <c r="Q710" s="17">
        <v>6.0443623467708103E-2</v>
      </c>
      <c r="R710" s="17"/>
      <c r="S710" s="17">
        <v>5.19086211637865E-2</v>
      </c>
      <c r="T710" s="17">
        <v>4.73945995060404E-2</v>
      </c>
      <c r="U710" s="17">
        <v>4.3233335122366302E-2</v>
      </c>
      <c r="V710" s="17">
        <v>3.6007957157805803E-2</v>
      </c>
      <c r="W710" s="17">
        <v>5.49065950620857E-2</v>
      </c>
      <c r="X710" s="17">
        <v>4.3365019482573798E-2</v>
      </c>
      <c r="Y710" s="17">
        <v>4.7560010897730501E-2</v>
      </c>
      <c r="Z710" s="17">
        <v>4.0071169507512501E-2</v>
      </c>
      <c r="AA710" s="17">
        <v>4.6604128332480302E-2</v>
      </c>
      <c r="AB710" s="17">
        <v>6.4630766027087505E-2</v>
      </c>
      <c r="AC710" s="17">
        <v>5.9432480160613803E-2</v>
      </c>
      <c r="AD710" s="17">
        <v>9.6370331711864099E-2</v>
      </c>
      <c r="AE710" s="17"/>
      <c r="AF710" s="17">
        <v>4.7844685002601903E-2</v>
      </c>
      <c r="AG710" s="17">
        <v>6.3053604094692906E-2</v>
      </c>
      <c r="AH710" s="17">
        <v>6.6622969455335398E-2</v>
      </c>
      <c r="AI710" s="17">
        <v>0.10238740860719001</v>
      </c>
      <c r="AJ710" s="17"/>
      <c r="AK710" s="17">
        <v>2.78817403231475E-2</v>
      </c>
      <c r="AL710" s="17">
        <v>5.7074967605077902E-2</v>
      </c>
      <c r="AM710" s="17"/>
      <c r="AN710" s="17">
        <v>4.8468023885999197E-2</v>
      </c>
      <c r="AO710" s="17">
        <v>4.7928242688789001E-2</v>
      </c>
      <c r="AP710" s="17">
        <v>3.7921039210646698E-2</v>
      </c>
      <c r="AQ710" s="17">
        <v>5.8333515526321399E-2</v>
      </c>
      <c r="AR710" s="17">
        <v>5.3351917634108903E-2</v>
      </c>
      <c r="AS710" s="17">
        <v>6.3865347654382607E-2</v>
      </c>
      <c r="AT710" s="17"/>
      <c r="AU710" s="17">
        <v>4.0109644217095897E-2</v>
      </c>
      <c r="AV710" s="17">
        <v>6.3231050498695304E-2</v>
      </c>
      <c r="AW710" s="17"/>
      <c r="AX710" s="17">
        <v>5.1990823958598803E-2</v>
      </c>
      <c r="AY710" s="17">
        <v>4.9630870322388998E-2</v>
      </c>
      <c r="AZ710" s="17"/>
      <c r="BA710" s="17">
        <v>4.98211546843444E-2</v>
      </c>
      <c r="BB710" s="17">
        <v>5.0014636008281203E-2</v>
      </c>
      <c r="BC710" s="17"/>
      <c r="BD710" s="17">
        <v>3.41413244269856E-2</v>
      </c>
      <c r="BE710" s="17"/>
      <c r="BF710" s="17">
        <v>3.17293879253078E-2</v>
      </c>
      <c r="BG710" s="17"/>
      <c r="BH710" s="17">
        <v>6.40868239043446E-2</v>
      </c>
      <c r="BI710" s="17"/>
      <c r="BJ710" s="17">
        <v>4.9662323714912103E-2</v>
      </c>
      <c r="BK710" s="17"/>
      <c r="BL710" s="17">
        <v>0.179453949133524</v>
      </c>
      <c r="BM710" s="17">
        <v>5.3133705299962001E-3</v>
      </c>
      <c r="BN710" s="17">
        <v>3.12213578310295E-2</v>
      </c>
      <c r="BO710" s="17">
        <v>3.4935080514277697E-2</v>
      </c>
      <c r="BP710" s="17"/>
      <c r="BQ710" s="17">
        <v>3.8991503297969701E-2</v>
      </c>
      <c r="BR710" s="17">
        <v>4.2357918985106699E-2</v>
      </c>
      <c r="BS710" s="17">
        <v>3.9614554727714003E-2</v>
      </c>
      <c r="BT710" s="17">
        <v>3.11496699481679E-2</v>
      </c>
      <c r="BU710" s="17">
        <v>8.9056838920044096E-2</v>
      </c>
      <c r="BV710" s="17">
        <v>7.5243007890597693E-2</v>
      </c>
      <c r="BW710" s="17"/>
      <c r="BX710" s="17">
        <v>3.0702235556264501E-2</v>
      </c>
      <c r="BY710" s="17">
        <v>4.3402636401115802E-2</v>
      </c>
      <c r="BZ710" s="17">
        <v>3.4871392909094197E-2</v>
      </c>
      <c r="CA710" s="17">
        <v>2.71035343586114E-2</v>
      </c>
      <c r="CB710" s="17">
        <v>8.6711061710901094E-2</v>
      </c>
      <c r="CC710" s="17">
        <v>0.12767214393401699</v>
      </c>
    </row>
    <row r="711" spans="2:81" x14ac:dyDescent="0.35">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row>
    <row r="712" spans="2:81" x14ac:dyDescent="0.35">
      <c r="B712" s="6" t="s">
        <v>376</v>
      </c>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row>
    <row r="713" spans="2:81" x14ac:dyDescent="0.35">
      <c r="B713" s="24"/>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row>
    <row r="714" spans="2:81" x14ac:dyDescent="0.35">
      <c r="B714" t="s">
        <v>365</v>
      </c>
      <c r="C714" s="17">
        <v>0.21420076322246301</v>
      </c>
      <c r="D714" s="17">
        <v>0.27001684216879301</v>
      </c>
      <c r="E714" s="17">
        <v>0.15973909528580199</v>
      </c>
      <c r="F714" s="17"/>
      <c r="G714" s="17">
        <v>0.317164969648007</v>
      </c>
      <c r="H714" s="17">
        <v>0.28797451781545103</v>
      </c>
      <c r="I714" s="17">
        <v>0.21783365177213701</v>
      </c>
      <c r="J714" s="17">
        <v>0.16229886436616001</v>
      </c>
      <c r="K714" s="17">
        <v>0.16594743267763401</v>
      </c>
      <c r="L714" s="17">
        <v>0.157397170515196</v>
      </c>
      <c r="M714" s="17"/>
      <c r="N714" s="17">
        <v>0.25969142254555799</v>
      </c>
      <c r="O714" s="17">
        <v>0.17332205693686001</v>
      </c>
      <c r="P714" s="17">
        <v>0.208422806382103</v>
      </c>
      <c r="Q714" s="17">
        <v>0.21297037611309799</v>
      </c>
      <c r="R714" s="17"/>
      <c r="S714" s="17">
        <v>0.31695123188616697</v>
      </c>
      <c r="T714" s="17">
        <v>0.145166808495238</v>
      </c>
      <c r="U714" s="17">
        <v>0.19973780580349501</v>
      </c>
      <c r="V714" s="17">
        <v>0.171837937083614</v>
      </c>
      <c r="W714" s="17">
        <v>0.248187167230975</v>
      </c>
      <c r="X714" s="17">
        <v>0.201748146989673</v>
      </c>
      <c r="Y714" s="17">
        <v>0.224579130447007</v>
      </c>
      <c r="Z714" s="17">
        <v>0.20381857574603801</v>
      </c>
      <c r="AA714" s="17">
        <v>0.23419134166587699</v>
      </c>
      <c r="AB714" s="17">
        <v>0.19741611161926101</v>
      </c>
      <c r="AC714" s="17">
        <v>0.19678615020394599</v>
      </c>
      <c r="AD714" s="17">
        <v>0.14983732767647201</v>
      </c>
      <c r="AE714" s="17"/>
      <c r="AF714" s="17">
        <v>0.22429271443344401</v>
      </c>
      <c r="AG714" s="17">
        <v>0.17525368490787199</v>
      </c>
      <c r="AH714" s="17">
        <v>0.19591297157735199</v>
      </c>
      <c r="AI714" s="17">
        <v>0.113409196377562</v>
      </c>
      <c r="AJ714" s="17"/>
      <c r="AK714" s="17">
        <v>0.203380854571172</v>
      </c>
      <c r="AL714" s="17">
        <v>0.17982245601205299</v>
      </c>
      <c r="AM714" s="17"/>
      <c r="AN714" s="17">
        <v>0.32514878263225799</v>
      </c>
      <c r="AO714" s="17">
        <v>0.19285677317502301</v>
      </c>
      <c r="AP714" s="17">
        <v>0.171793810199005</v>
      </c>
      <c r="AQ714" s="17">
        <v>0.157967048572345</v>
      </c>
      <c r="AR714" s="17">
        <v>0.158766948319121</v>
      </c>
      <c r="AS714" s="17">
        <v>0.19328244026583</v>
      </c>
      <c r="AT714" s="17"/>
      <c r="AU714" s="17">
        <v>0.22509633273045301</v>
      </c>
      <c r="AV714" s="17">
        <v>0.199751801760641</v>
      </c>
      <c r="AW714" s="17"/>
      <c r="AX714" s="17">
        <v>0.17601458258799099</v>
      </c>
      <c r="AY714" s="17">
        <v>0.22336433871898301</v>
      </c>
      <c r="AZ714" s="17"/>
      <c r="BA714" s="17">
        <v>0.20305616409382801</v>
      </c>
      <c r="BB714" s="17">
        <v>0.27461272629621702</v>
      </c>
      <c r="BC714" s="17"/>
      <c r="BD714" s="17">
        <v>0.25846792637608601</v>
      </c>
      <c r="BE714" s="17"/>
      <c r="BF714" s="17">
        <v>0.270030333678213</v>
      </c>
      <c r="BG714" s="17"/>
      <c r="BH714" s="17">
        <v>0.193869074780331</v>
      </c>
      <c r="BI714" s="17"/>
      <c r="BJ714" s="17">
        <v>0.224429576852369</v>
      </c>
      <c r="BK714" s="17"/>
      <c r="BL714" s="17">
        <v>4.7087517075014601E-2</v>
      </c>
      <c r="BM714" s="17">
        <v>0.43047590047461198</v>
      </c>
      <c r="BN714" s="17">
        <v>0.15913344122636799</v>
      </c>
      <c r="BO714" s="17">
        <v>0.158893710819423</v>
      </c>
      <c r="BP714" s="17"/>
      <c r="BQ714" s="17">
        <v>0.244307838013924</v>
      </c>
      <c r="BR714" s="17">
        <v>0.23968519126115201</v>
      </c>
      <c r="BS714" s="17">
        <v>0.21517521167423301</v>
      </c>
      <c r="BT714" s="17">
        <v>0.23843115532038001</v>
      </c>
      <c r="BU714" s="17">
        <v>0.18918768993695501</v>
      </c>
      <c r="BV714" s="17">
        <v>0.12610924323070299</v>
      </c>
      <c r="BW714" s="17"/>
      <c r="BX714" s="17">
        <v>0.276030610477422</v>
      </c>
      <c r="BY714" s="17">
        <v>0.24855011431938401</v>
      </c>
      <c r="BZ714" s="17">
        <v>0.221415312039805</v>
      </c>
      <c r="CA714" s="17">
        <v>0.24296708709905199</v>
      </c>
      <c r="CB714" s="17">
        <v>0.16160789998591199</v>
      </c>
      <c r="CC714" s="17">
        <v>8.6354950809070505E-2</v>
      </c>
    </row>
    <row r="715" spans="2:81" x14ac:dyDescent="0.35">
      <c r="B715" t="s">
        <v>366</v>
      </c>
      <c r="C715" s="17">
        <v>0.42351280743555703</v>
      </c>
      <c r="D715" s="17">
        <v>0.45327879259889398</v>
      </c>
      <c r="E715" s="17">
        <v>0.39607958932580201</v>
      </c>
      <c r="F715" s="17"/>
      <c r="G715" s="17">
        <v>0.42208880101034502</v>
      </c>
      <c r="H715" s="17">
        <v>0.42311800335651201</v>
      </c>
      <c r="I715" s="17">
        <v>0.44346984842399101</v>
      </c>
      <c r="J715" s="17">
        <v>0.43569808127183202</v>
      </c>
      <c r="K715" s="17">
        <v>0.41384286333216203</v>
      </c>
      <c r="L715" s="17">
        <v>0.40513039651079502</v>
      </c>
      <c r="M715" s="17"/>
      <c r="N715" s="17">
        <v>0.41955295995241398</v>
      </c>
      <c r="O715" s="17">
        <v>0.440114073429415</v>
      </c>
      <c r="P715" s="17">
        <v>0.44762714841124301</v>
      </c>
      <c r="Q715" s="17">
        <v>0.38692437819395298</v>
      </c>
      <c r="R715" s="17"/>
      <c r="S715" s="17">
        <v>0.41039318590907697</v>
      </c>
      <c r="T715" s="17">
        <v>0.45622815713436998</v>
      </c>
      <c r="U715" s="17">
        <v>0.43598001854806001</v>
      </c>
      <c r="V715" s="17">
        <v>0.39718476662836899</v>
      </c>
      <c r="W715" s="17">
        <v>0.39298422018284201</v>
      </c>
      <c r="X715" s="17">
        <v>0.46174454847950003</v>
      </c>
      <c r="Y715" s="17">
        <v>0.39354284028184799</v>
      </c>
      <c r="Z715" s="17">
        <v>0.39362972891206299</v>
      </c>
      <c r="AA715" s="17">
        <v>0.44828774492714302</v>
      </c>
      <c r="AB715" s="17">
        <v>0.426484355450163</v>
      </c>
      <c r="AC715" s="17">
        <v>0.37591397447928299</v>
      </c>
      <c r="AD715" s="17">
        <v>0.444584200369053</v>
      </c>
      <c r="AE715" s="17"/>
      <c r="AF715" s="17">
        <v>0.417481034186931</v>
      </c>
      <c r="AG715" s="17">
        <v>0.47520372150847301</v>
      </c>
      <c r="AH715" s="17">
        <v>0.40418901470733098</v>
      </c>
      <c r="AI715" s="17">
        <v>0.43621139192851399</v>
      </c>
      <c r="AJ715" s="17"/>
      <c r="AK715" s="17">
        <v>0.43645231243814703</v>
      </c>
      <c r="AL715" s="17">
        <v>0.48068738876258799</v>
      </c>
      <c r="AM715" s="17"/>
      <c r="AN715" s="17">
        <v>0.39524023753805798</v>
      </c>
      <c r="AO715" s="17">
        <v>0.42533699001346198</v>
      </c>
      <c r="AP715" s="17">
        <v>0.44913265314225798</v>
      </c>
      <c r="AQ715" s="17">
        <v>0.41843714245478603</v>
      </c>
      <c r="AR715" s="17">
        <v>0.44499550396271897</v>
      </c>
      <c r="AS715" s="17">
        <v>0.468011209859512</v>
      </c>
      <c r="AT715" s="17"/>
      <c r="AU715" s="17">
        <v>0.43045875452590199</v>
      </c>
      <c r="AV715" s="17">
        <v>0.41408523510582901</v>
      </c>
      <c r="AW715" s="17"/>
      <c r="AX715" s="17">
        <v>0.38843209033799098</v>
      </c>
      <c r="AY715" s="17">
        <v>0.43193116177878799</v>
      </c>
      <c r="AZ715" s="17"/>
      <c r="BA715" s="17">
        <v>0.41695811462306198</v>
      </c>
      <c r="BB715" s="17">
        <v>0.46272007828297501</v>
      </c>
      <c r="BC715" s="17"/>
      <c r="BD715" s="17">
        <v>0.42555977609503898</v>
      </c>
      <c r="BE715" s="17"/>
      <c r="BF715" s="17">
        <v>0.413483450169706</v>
      </c>
      <c r="BG715" s="17"/>
      <c r="BH715" s="17">
        <v>0.477673181014583</v>
      </c>
      <c r="BI715" s="17"/>
      <c r="BJ715" s="17">
        <v>0.412865258537502</v>
      </c>
      <c r="BK715" s="17"/>
      <c r="BL715" s="17">
        <v>0.26528522536188298</v>
      </c>
      <c r="BM715" s="17">
        <v>0.42035140336439603</v>
      </c>
      <c r="BN715" s="17">
        <v>0.460733667223784</v>
      </c>
      <c r="BO715" s="17">
        <v>0.485165874815496</v>
      </c>
      <c r="BP715" s="17"/>
      <c r="BQ715" s="17">
        <v>0.42078355029839598</v>
      </c>
      <c r="BR715" s="17">
        <v>0.435602548130405</v>
      </c>
      <c r="BS715" s="17">
        <v>0.47537253721413703</v>
      </c>
      <c r="BT715" s="17">
        <v>0.40333150352535602</v>
      </c>
      <c r="BU715" s="17">
        <v>0.35175405918623998</v>
      </c>
      <c r="BV715" s="17">
        <v>0.40661976602531102</v>
      </c>
      <c r="BW715" s="17"/>
      <c r="BX715" s="17">
        <v>0.40996774593863899</v>
      </c>
      <c r="BY715" s="17">
        <v>0.45763187501118702</v>
      </c>
      <c r="BZ715" s="17">
        <v>0.459333759629792</v>
      </c>
      <c r="CA715" s="17">
        <v>0.41609913531121701</v>
      </c>
      <c r="CB715" s="17">
        <v>0.34803304443421301</v>
      </c>
      <c r="CC715" s="17">
        <v>0.38185401223311899</v>
      </c>
    </row>
    <row r="716" spans="2:81" x14ac:dyDescent="0.35">
      <c r="B716" t="s">
        <v>367</v>
      </c>
      <c r="C716" s="17">
        <v>0.28244620163286099</v>
      </c>
      <c r="D716" s="17">
        <v>0.21278456754891001</v>
      </c>
      <c r="E716" s="17">
        <v>0.34990379218919299</v>
      </c>
      <c r="F716" s="17"/>
      <c r="G716" s="17">
        <v>0.195280792684249</v>
      </c>
      <c r="H716" s="17">
        <v>0.20251461852875499</v>
      </c>
      <c r="I716" s="17">
        <v>0.26733285521614197</v>
      </c>
      <c r="J716" s="17">
        <v>0.30315697620331</v>
      </c>
      <c r="K716" s="17">
        <v>0.33899094673081798</v>
      </c>
      <c r="L716" s="17">
        <v>0.36287419572256902</v>
      </c>
      <c r="M716" s="17"/>
      <c r="N716" s="17">
        <v>0.25598143501305198</v>
      </c>
      <c r="O716" s="17">
        <v>0.30619754639549701</v>
      </c>
      <c r="P716" s="17">
        <v>0.27494000837849503</v>
      </c>
      <c r="Q716" s="17">
        <v>0.29462229207972901</v>
      </c>
      <c r="R716" s="17"/>
      <c r="S716" s="17">
        <v>0.20688076803990901</v>
      </c>
      <c r="T716" s="17">
        <v>0.31065607868233502</v>
      </c>
      <c r="U716" s="17">
        <v>0.28206168765094602</v>
      </c>
      <c r="V716" s="17">
        <v>0.35496118230307899</v>
      </c>
      <c r="W716" s="17">
        <v>0.26501741339393398</v>
      </c>
      <c r="X716" s="17">
        <v>0.27255312155839101</v>
      </c>
      <c r="Y716" s="17">
        <v>0.29509613616095698</v>
      </c>
      <c r="Z716" s="17">
        <v>0.33635951440566603</v>
      </c>
      <c r="AA716" s="17">
        <v>0.24040074950871701</v>
      </c>
      <c r="AB716" s="17">
        <v>0.29352826916653701</v>
      </c>
      <c r="AC716" s="17">
        <v>0.31639788880194297</v>
      </c>
      <c r="AD716" s="17">
        <v>0.32535746262417098</v>
      </c>
      <c r="AE716" s="17"/>
      <c r="AF716" s="17">
        <v>0.27803041168266102</v>
      </c>
      <c r="AG716" s="17">
        <v>0.27958417894884602</v>
      </c>
      <c r="AH716" s="17">
        <v>0.28124840905397203</v>
      </c>
      <c r="AI716" s="17">
        <v>0.36100841980711401</v>
      </c>
      <c r="AJ716" s="17"/>
      <c r="AK716" s="17">
        <v>0.30100727935167998</v>
      </c>
      <c r="AL716" s="17">
        <v>0.25998100869935697</v>
      </c>
      <c r="AM716" s="17"/>
      <c r="AN716" s="17">
        <v>0.197484114621021</v>
      </c>
      <c r="AO716" s="17">
        <v>0.30651253628276098</v>
      </c>
      <c r="AP716" s="17">
        <v>0.30572906177703602</v>
      </c>
      <c r="AQ716" s="17">
        <v>0.34121484470889302</v>
      </c>
      <c r="AR716" s="17">
        <v>0.31062190598851902</v>
      </c>
      <c r="AS716" s="17">
        <v>0.25104022122373398</v>
      </c>
      <c r="AT716" s="17"/>
      <c r="AU716" s="17">
        <v>0.28269462166596199</v>
      </c>
      <c r="AV716" s="17">
        <v>0.281680198859459</v>
      </c>
      <c r="AW716" s="17"/>
      <c r="AX716" s="17">
        <v>0.31103060585402198</v>
      </c>
      <c r="AY716" s="17">
        <v>0.27558677390923098</v>
      </c>
      <c r="AZ716" s="17"/>
      <c r="BA716" s="17">
        <v>0.29835490295120998</v>
      </c>
      <c r="BB716" s="17">
        <v>0.19461249464392399</v>
      </c>
      <c r="BC716" s="17"/>
      <c r="BD716" s="17">
        <v>0.25120068659792</v>
      </c>
      <c r="BE716" s="17"/>
      <c r="BF716" s="17">
        <v>0.25702907081203302</v>
      </c>
      <c r="BG716" s="17"/>
      <c r="BH716" s="17">
        <v>0.262754996623207</v>
      </c>
      <c r="BI716" s="17"/>
      <c r="BJ716" s="17">
        <v>0.28047951743203298</v>
      </c>
      <c r="BK716" s="17"/>
      <c r="BL716" s="17">
        <v>0.44447153584648103</v>
      </c>
      <c r="BM716" s="17">
        <v>0.13833153022092301</v>
      </c>
      <c r="BN716" s="17">
        <v>0.31424812441271499</v>
      </c>
      <c r="BO716" s="17">
        <v>0.29314510408878602</v>
      </c>
      <c r="BP716" s="17"/>
      <c r="BQ716" s="17">
        <v>0.27039579257033902</v>
      </c>
      <c r="BR716" s="17">
        <v>0.268199957461493</v>
      </c>
      <c r="BS716" s="17">
        <v>0.247010077447435</v>
      </c>
      <c r="BT716" s="17">
        <v>0.28540330389311203</v>
      </c>
      <c r="BU716" s="17">
        <v>0.30271628377329501</v>
      </c>
      <c r="BV716" s="17">
        <v>0.33759444252017801</v>
      </c>
      <c r="BW716" s="17"/>
      <c r="BX716" s="17">
        <v>0.262979931900645</v>
      </c>
      <c r="BY716" s="17">
        <v>0.234141537642514</v>
      </c>
      <c r="BZ716" s="17">
        <v>0.25964699362049498</v>
      </c>
      <c r="CA716" s="17">
        <v>0.27856019091586998</v>
      </c>
      <c r="CB716" s="17">
        <v>0.30889357396149297</v>
      </c>
      <c r="CC716" s="17">
        <v>0.35199720209160801</v>
      </c>
    </row>
    <row r="717" spans="2:81" x14ac:dyDescent="0.35">
      <c r="B717" t="s">
        <v>368</v>
      </c>
      <c r="C717" s="17">
        <v>7.9840227709118097E-2</v>
      </c>
      <c r="D717" s="17">
        <v>6.3919797683403806E-2</v>
      </c>
      <c r="E717" s="17">
        <v>9.4277523199202698E-2</v>
      </c>
      <c r="F717" s="17"/>
      <c r="G717" s="17">
        <v>6.5465436657397999E-2</v>
      </c>
      <c r="H717" s="17">
        <v>8.6392860299282906E-2</v>
      </c>
      <c r="I717" s="17">
        <v>7.1363644587729202E-2</v>
      </c>
      <c r="J717" s="17">
        <v>9.8846078158696907E-2</v>
      </c>
      <c r="K717" s="17">
        <v>8.1218757259385793E-2</v>
      </c>
      <c r="L717" s="17">
        <v>7.4598237251440297E-2</v>
      </c>
      <c r="M717" s="17"/>
      <c r="N717" s="17">
        <v>6.4774182488975804E-2</v>
      </c>
      <c r="O717" s="17">
        <v>8.0366323238227705E-2</v>
      </c>
      <c r="P717" s="17">
        <v>6.9010036828158594E-2</v>
      </c>
      <c r="Q717" s="17">
        <v>0.10548295361322001</v>
      </c>
      <c r="R717" s="17"/>
      <c r="S717" s="17">
        <v>6.5774814164846707E-2</v>
      </c>
      <c r="T717" s="17">
        <v>8.7948955688056593E-2</v>
      </c>
      <c r="U717" s="17">
        <v>8.22204879974998E-2</v>
      </c>
      <c r="V717" s="17">
        <v>7.60161139849376E-2</v>
      </c>
      <c r="W717" s="17">
        <v>9.3811199192248798E-2</v>
      </c>
      <c r="X717" s="17">
        <v>6.3954182972436394E-2</v>
      </c>
      <c r="Y717" s="17">
        <v>8.6781893110187497E-2</v>
      </c>
      <c r="Z717" s="17">
        <v>6.6192180936232706E-2</v>
      </c>
      <c r="AA717" s="17">
        <v>7.7120163898263094E-2</v>
      </c>
      <c r="AB717" s="17">
        <v>8.2571263764039199E-2</v>
      </c>
      <c r="AC717" s="17">
        <v>0.11090198651482901</v>
      </c>
      <c r="AD717" s="17">
        <v>8.0221009330304502E-2</v>
      </c>
      <c r="AE717" s="17"/>
      <c r="AF717" s="17">
        <v>8.01958396969637E-2</v>
      </c>
      <c r="AG717" s="17">
        <v>6.9958414634809493E-2</v>
      </c>
      <c r="AH717" s="17">
        <v>0.118649604661345</v>
      </c>
      <c r="AI717" s="17">
        <v>8.93709918868099E-2</v>
      </c>
      <c r="AJ717" s="17"/>
      <c r="AK717" s="17">
        <v>5.9159553639001099E-2</v>
      </c>
      <c r="AL717" s="17">
        <v>7.9509146526002106E-2</v>
      </c>
      <c r="AM717" s="17"/>
      <c r="AN717" s="17">
        <v>8.2126865208662705E-2</v>
      </c>
      <c r="AO717" s="17">
        <v>7.5293700528753393E-2</v>
      </c>
      <c r="AP717" s="17">
        <v>7.3344474881700705E-2</v>
      </c>
      <c r="AQ717" s="17">
        <v>8.2380964263976605E-2</v>
      </c>
      <c r="AR717" s="17">
        <v>8.5615641729641104E-2</v>
      </c>
      <c r="AS717" s="17">
        <v>8.7666128650925004E-2</v>
      </c>
      <c r="AT717" s="17"/>
      <c r="AU717" s="17">
        <v>6.17502910776822E-2</v>
      </c>
      <c r="AV717" s="17">
        <v>0.10448276427407199</v>
      </c>
      <c r="AW717" s="17"/>
      <c r="AX717" s="17">
        <v>0.124522721219996</v>
      </c>
      <c r="AY717" s="17">
        <v>6.9117725592997906E-2</v>
      </c>
      <c r="AZ717" s="17"/>
      <c r="BA717" s="17">
        <v>8.1630818331900501E-2</v>
      </c>
      <c r="BB717" s="17">
        <v>6.8054700776884594E-2</v>
      </c>
      <c r="BC717" s="17"/>
      <c r="BD717" s="17">
        <v>6.4771610930954807E-2</v>
      </c>
      <c r="BE717" s="17"/>
      <c r="BF717" s="17">
        <v>5.9457145340047597E-2</v>
      </c>
      <c r="BG717" s="17"/>
      <c r="BH717" s="17">
        <v>6.5702747581879203E-2</v>
      </c>
      <c r="BI717" s="17"/>
      <c r="BJ717" s="17">
        <v>8.2225647178096106E-2</v>
      </c>
      <c r="BK717" s="17"/>
      <c r="BL717" s="17">
        <v>0.243155721716621</v>
      </c>
      <c r="BM717" s="17">
        <v>1.08411659400681E-2</v>
      </c>
      <c r="BN717" s="17">
        <v>6.5884767137133302E-2</v>
      </c>
      <c r="BO717" s="17">
        <v>6.27953102762943E-2</v>
      </c>
      <c r="BP717" s="17"/>
      <c r="BQ717" s="17">
        <v>6.45128191173409E-2</v>
      </c>
      <c r="BR717" s="17">
        <v>5.65123031469505E-2</v>
      </c>
      <c r="BS717" s="17">
        <v>6.24421736641948E-2</v>
      </c>
      <c r="BT717" s="17">
        <v>7.2834037261151993E-2</v>
      </c>
      <c r="BU717" s="17">
        <v>0.15634196710351</v>
      </c>
      <c r="BV717" s="17">
        <v>0.129676548223808</v>
      </c>
      <c r="BW717" s="17"/>
      <c r="BX717" s="17">
        <v>5.1021711683293697E-2</v>
      </c>
      <c r="BY717" s="17">
        <v>5.9676473026915401E-2</v>
      </c>
      <c r="BZ717" s="17">
        <v>5.9603934709908303E-2</v>
      </c>
      <c r="CA717" s="17">
        <v>6.2373586673861101E-2</v>
      </c>
      <c r="CB717" s="17">
        <v>0.181465481618382</v>
      </c>
      <c r="CC717" s="17">
        <v>0.17979383486620301</v>
      </c>
    </row>
    <row r="718" spans="2:81" x14ac:dyDescent="0.35">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row>
    <row r="719" spans="2:81" x14ac:dyDescent="0.35">
      <c r="B719" s="6" t="s">
        <v>377</v>
      </c>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row>
    <row r="720" spans="2:81" x14ac:dyDescent="0.35">
      <c r="B720" s="24"/>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row>
    <row r="721" spans="2:81" x14ac:dyDescent="0.35">
      <c r="B721" t="s">
        <v>365</v>
      </c>
      <c r="C721" s="17">
        <v>0.258028752151859</v>
      </c>
      <c r="D721" s="17">
        <v>0.28598551179309101</v>
      </c>
      <c r="E721" s="17">
        <v>0.23096460958637299</v>
      </c>
      <c r="F721" s="17"/>
      <c r="G721" s="17">
        <v>0.366669154549778</v>
      </c>
      <c r="H721" s="17">
        <v>0.36325604801178502</v>
      </c>
      <c r="I721" s="17">
        <v>0.26059455805413601</v>
      </c>
      <c r="J721" s="17">
        <v>0.16801531189793101</v>
      </c>
      <c r="K721" s="17">
        <v>0.20417488045836099</v>
      </c>
      <c r="L721" s="17">
        <v>0.20742221842059699</v>
      </c>
      <c r="M721" s="17"/>
      <c r="N721" s="17">
        <v>0.311683971871</v>
      </c>
      <c r="O721" s="17">
        <v>0.23248794846856</v>
      </c>
      <c r="P721" s="17">
        <v>0.25610357791275301</v>
      </c>
      <c r="Q721" s="17">
        <v>0.23043461122234099</v>
      </c>
      <c r="R721" s="17"/>
      <c r="S721" s="17">
        <v>0.39066049717050899</v>
      </c>
      <c r="T721" s="17">
        <v>0.201015456325561</v>
      </c>
      <c r="U721" s="17">
        <v>0.23293678735617299</v>
      </c>
      <c r="V721" s="17">
        <v>0.25315306819897998</v>
      </c>
      <c r="W721" s="17">
        <v>0.239711782143358</v>
      </c>
      <c r="X721" s="17">
        <v>0.28042995788932401</v>
      </c>
      <c r="Y721" s="17">
        <v>0.22854682142215199</v>
      </c>
      <c r="Z721" s="17">
        <v>0.288153278519443</v>
      </c>
      <c r="AA721" s="17">
        <v>0.26299168813076901</v>
      </c>
      <c r="AB721" s="17">
        <v>0.21749647205200201</v>
      </c>
      <c r="AC721" s="17">
        <v>0.211828926487304</v>
      </c>
      <c r="AD721" s="17">
        <v>0.16210359718439399</v>
      </c>
      <c r="AE721" s="17"/>
      <c r="AF721" s="17">
        <v>0.26548771521387599</v>
      </c>
      <c r="AG721" s="17">
        <v>0.215951934400687</v>
      </c>
      <c r="AH721" s="17">
        <v>0.22339623826413599</v>
      </c>
      <c r="AI721" s="17">
        <v>0.14763896528033801</v>
      </c>
      <c r="AJ721" s="17"/>
      <c r="AK721" s="17">
        <v>0.29238692365279101</v>
      </c>
      <c r="AL721" s="17">
        <v>0.22934212839651399</v>
      </c>
      <c r="AM721" s="17"/>
      <c r="AN721" s="17">
        <v>0.36758344351452799</v>
      </c>
      <c r="AO721" s="17">
        <v>0.23637806674741599</v>
      </c>
      <c r="AP721" s="17">
        <v>0.22718614035482201</v>
      </c>
      <c r="AQ721" s="17">
        <v>0.20341162494750201</v>
      </c>
      <c r="AR721" s="17">
        <v>0.19240917953130901</v>
      </c>
      <c r="AS721" s="17">
        <v>0.23885999554481199</v>
      </c>
      <c r="AT721" s="17"/>
      <c r="AU721" s="17">
        <v>0.26811977579716101</v>
      </c>
      <c r="AV721" s="17">
        <v>0.24455305006927999</v>
      </c>
      <c r="AW721" s="17"/>
      <c r="AX721" s="17">
        <v>0.23585586238577899</v>
      </c>
      <c r="AY721" s="17">
        <v>0.26334960241683902</v>
      </c>
      <c r="AZ721" s="17"/>
      <c r="BA721" s="17">
        <v>0.242164965525967</v>
      </c>
      <c r="BB721" s="17">
        <v>0.33919105541903599</v>
      </c>
      <c r="BC721" s="17"/>
      <c r="BD721" s="17">
        <v>0.318769345673166</v>
      </c>
      <c r="BE721" s="17"/>
      <c r="BF721" s="17">
        <v>0.31808514252352998</v>
      </c>
      <c r="BG721" s="17"/>
      <c r="BH721" s="17">
        <v>0.23670067371047299</v>
      </c>
      <c r="BI721" s="17"/>
      <c r="BJ721" s="17">
        <v>0.23866135703058799</v>
      </c>
      <c r="BK721" s="17"/>
      <c r="BL721" s="17">
        <v>6.6916023592362206E-2</v>
      </c>
      <c r="BM721" s="17">
        <v>0.51254237363942401</v>
      </c>
      <c r="BN721" s="17">
        <v>0.19151544921205799</v>
      </c>
      <c r="BO721" s="17">
        <v>0.19132087793451399</v>
      </c>
      <c r="BP721" s="17"/>
      <c r="BQ721" s="17">
        <v>0.28303636477032301</v>
      </c>
      <c r="BR721" s="17">
        <v>0.29039424555979498</v>
      </c>
      <c r="BS721" s="17">
        <v>0.25712581314194599</v>
      </c>
      <c r="BT721" s="17">
        <v>0.30051458073232101</v>
      </c>
      <c r="BU721" s="17">
        <v>0.24902378040847101</v>
      </c>
      <c r="BV721" s="17">
        <v>0.17836357987555901</v>
      </c>
      <c r="BW721" s="17"/>
      <c r="BX721" s="17">
        <v>0.31683934036204497</v>
      </c>
      <c r="BY721" s="17">
        <v>0.29696476430212299</v>
      </c>
      <c r="BZ721" s="17">
        <v>0.254115900188781</v>
      </c>
      <c r="CA721" s="17">
        <v>0.30433606394177998</v>
      </c>
      <c r="CB721" s="17">
        <v>0.237293915447884</v>
      </c>
      <c r="CC721" s="17">
        <v>0.133011401335517</v>
      </c>
    </row>
    <row r="722" spans="2:81" x14ac:dyDescent="0.35">
      <c r="B722" t="s">
        <v>366</v>
      </c>
      <c r="C722" s="17">
        <v>0.49200404391138203</v>
      </c>
      <c r="D722" s="17">
        <v>0.48483896348173</v>
      </c>
      <c r="E722" s="17">
        <v>0.49892015470612799</v>
      </c>
      <c r="F722" s="17"/>
      <c r="G722" s="17">
        <v>0.45439897592210499</v>
      </c>
      <c r="H722" s="17">
        <v>0.45251291043109698</v>
      </c>
      <c r="I722" s="17">
        <v>0.51368115080066901</v>
      </c>
      <c r="J722" s="17">
        <v>0.53150942210756003</v>
      </c>
      <c r="K722" s="17">
        <v>0.48846018256898599</v>
      </c>
      <c r="L722" s="17">
        <v>0.50175434030933297</v>
      </c>
      <c r="M722" s="17"/>
      <c r="N722" s="17">
        <v>0.47819019319239697</v>
      </c>
      <c r="O722" s="17">
        <v>0.49585428683384802</v>
      </c>
      <c r="P722" s="17">
        <v>0.50357239879867099</v>
      </c>
      <c r="Q722" s="17">
        <v>0.48943223514185502</v>
      </c>
      <c r="R722" s="17"/>
      <c r="S722" s="17">
        <v>0.42148248448092202</v>
      </c>
      <c r="T722" s="17">
        <v>0.50197727258649105</v>
      </c>
      <c r="U722" s="17">
        <v>0.51733401037578397</v>
      </c>
      <c r="V722" s="17">
        <v>0.48443861357279699</v>
      </c>
      <c r="W722" s="17">
        <v>0.52969114439988696</v>
      </c>
      <c r="X722" s="17">
        <v>0.505303433389793</v>
      </c>
      <c r="Y722" s="17">
        <v>0.50167501642480095</v>
      </c>
      <c r="Z722" s="17">
        <v>0.50624806428119895</v>
      </c>
      <c r="AA722" s="17">
        <v>0.49071707028452899</v>
      </c>
      <c r="AB722" s="17">
        <v>0.48860778723480602</v>
      </c>
      <c r="AC722" s="17">
        <v>0.51064695066809396</v>
      </c>
      <c r="AD722" s="17">
        <v>0.54422703085375201</v>
      </c>
      <c r="AE722" s="17"/>
      <c r="AF722" s="17">
        <v>0.48622173678810399</v>
      </c>
      <c r="AG722" s="17">
        <v>0.513468882668912</v>
      </c>
      <c r="AH722" s="17">
        <v>0.498679612764581</v>
      </c>
      <c r="AI722" s="17">
        <v>0.53891115337282902</v>
      </c>
      <c r="AJ722" s="17"/>
      <c r="AK722" s="17">
        <v>0.50589176799538504</v>
      </c>
      <c r="AL722" s="17">
        <v>0.50731751351176502</v>
      </c>
      <c r="AM722" s="17"/>
      <c r="AN722" s="17">
        <v>0.44527132994872198</v>
      </c>
      <c r="AO722" s="17">
        <v>0.50346346479919601</v>
      </c>
      <c r="AP722" s="17">
        <v>0.52849866717239802</v>
      </c>
      <c r="AQ722" s="17">
        <v>0.50527614581171698</v>
      </c>
      <c r="AR722" s="17">
        <v>0.51563368165982104</v>
      </c>
      <c r="AS722" s="17">
        <v>0.47288262310279999</v>
      </c>
      <c r="AT722" s="17"/>
      <c r="AU722" s="17">
        <v>0.49861322379821099</v>
      </c>
      <c r="AV722" s="17">
        <v>0.482563121484896</v>
      </c>
      <c r="AW722" s="17"/>
      <c r="AX722" s="17">
        <v>0.46410163725986697</v>
      </c>
      <c r="AY722" s="17">
        <v>0.49869981200438002</v>
      </c>
      <c r="AZ722" s="17"/>
      <c r="BA722" s="17">
        <v>0.49637049725010501</v>
      </c>
      <c r="BB722" s="17">
        <v>0.47663540376496399</v>
      </c>
      <c r="BC722" s="17"/>
      <c r="BD722" s="17">
        <v>0.480998910659104</v>
      </c>
      <c r="BE722" s="17"/>
      <c r="BF722" s="17">
        <v>0.47217053365237199</v>
      </c>
      <c r="BG722" s="17"/>
      <c r="BH722" s="17">
        <v>0.51214135454722698</v>
      </c>
      <c r="BI722" s="17"/>
      <c r="BJ722" s="17">
        <v>0.54298375366638996</v>
      </c>
      <c r="BK722" s="17"/>
      <c r="BL722" s="17">
        <v>0.378202641788699</v>
      </c>
      <c r="BM722" s="17">
        <v>0.42625717056638501</v>
      </c>
      <c r="BN722" s="17">
        <v>0.535616875670193</v>
      </c>
      <c r="BO722" s="17">
        <v>0.58217876245266897</v>
      </c>
      <c r="BP722" s="17"/>
      <c r="BQ722" s="17">
        <v>0.508723277132622</v>
      </c>
      <c r="BR722" s="17">
        <v>0.48655355984142601</v>
      </c>
      <c r="BS722" s="17">
        <v>0.49783423138739902</v>
      </c>
      <c r="BT722" s="17">
        <v>0.46247549659703802</v>
      </c>
      <c r="BU722" s="17">
        <v>0.46953471618500198</v>
      </c>
      <c r="BV722" s="17">
        <v>0.48509284869353902</v>
      </c>
      <c r="BW722" s="17"/>
      <c r="BX722" s="17">
        <v>0.49712636992177101</v>
      </c>
      <c r="BY722" s="17">
        <v>0.485748481000779</v>
      </c>
      <c r="BZ722" s="17">
        <v>0.50730496177490902</v>
      </c>
      <c r="CA722" s="17">
        <v>0.48863791360562397</v>
      </c>
      <c r="CB722" s="17">
        <v>0.44421368341909201</v>
      </c>
      <c r="CC722" s="17">
        <v>0.44686811484095601</v>
      </c>
    </row>
    <row r="723" spans="2:81" x14ac:dyDescent="0.35">
      <c r="B723" t="s">
        <v>367</v>
      </c>
      <c r="C723" s="17">
        <v>0.20495570613691699</v>
      </c>
      <c r="D723" s="17">
        <v>0.18314337301650699</v>
      </c>
      <c r="E723" s="17">
        <v>0.22634169582067601</v>
      </c>
      <c r="F723" s="17"/>
      <c r="G723" s="17">
        <v>0.14145133125341799</v>
      </c>
      <c r="H723" s="17">
        <v>0.14711342955057799</v>
      </c>
      <c r="I723" s="17">
        <v>0.19426525638625899</v>
      </c>
      <c r="J723" s="17">
        <v>0.24447816648736301</v>
      </c>
      <c r="K723" s="17">
        <v>0.25251362859126703</v>
      </c>
      <c r="L723" s="17">
        <v>0.238875908037542</v>
      </c>
      <c r="M723" s="17"/>
      <c r="N723" s="17">
        <v>0.17917793198991799</v>
      </c>
      <c r="O723" s="17">
        <v>0.22924801744488699</v>
      </c>
      <c r="P723" s="17">
        <v>0.19368855666154999</v>
      </c>
      <c r="Q723" s="17">
        <v>0.21883308992393899</v>
      </c>
      <c r="R723" s="17"/>
      <c r="S723" s="17">
        <v>0.15410427562350101</v>
      </c>
      <c r="T723" s="17">
        <v>0.25910893223132098</v>
      </c>
      <c r="U723" s="17">
        <v>0.21299250392251101</v>
      </c>
      <c r="V723" s="17">
        <v>0.21446445152377899</v>
      </c>
      <c r="W723" s="17">
        <v>0.16726050344641799</v>
      </c>
      <c r="X723" s="17">
        <v>0.171092405262045</v>
      </c>
      <c r="Y723" s="17">
        <v>0.228004948095935</v>
      </c>
      <c r="Z723" s="17">
        <v>0.180862829631636</v>
      </c>
      <c r="AA723" s="17">
        <v>0.20425448336767199</v>
      </c>
      <c r="AB723" s="17">
        <v>0.232575155279518</v>
      </c>
      <c r="AC723" s="17">
        <v>0.22912403605071899</v>
      </c>
      <c r="AD723" s="17">
        <v>0.19726829206827901</v>
      </c>
      <c r="AE723" s="17"/>
      <c r="AF723" s="17">
        <v>0.205703957927725</v>
      </c>
      <c r="AG723" s="17">
        <v>0.21172584365630001</v>
      </c>
      <c r="AH723" s="17">
        <v>0.21833379551156601</v>
      </c>
      <c r="AI723" s="17">
        <v>0.21650132593268501</v>
      </c>
      <c r="AJ723" s="17"/>
      <c r="AK723" s="17">
        <v>0.17661380874982099</v>
      </c>
      <c r="AL723" s="17">
        <v>0.21901105102930599</v>
      </c>
      <c r="AM723" s="17"/>
      <c r="AN723" s="17">
        <v>0.15059762694200399</v>
      </c>
      <c r="AO723" s="17">
        <v>0.21088058815036401</v>
      </c>
      <c r="AP723" s="17">
        <v>0.21251981735408601</v>
      </c>
      <c r="AQ723" s="17">
        <v>0.239045865824044</v>
      </c>
      <c r="AR723" s="17">
        <v>0.23860608346066001</v>
      </c>
      <c r="AS723" s="17">
        <v>0.23418196354753301</v>
      </c>
      <c r="AT723" s="17"/>
      <c r="AU723" s="17">
        <v>0.192142113709697</v>
      </c>
      <c r="AV723" s="17">
        <v>0.222672701243632</v>
      </c>
      <c r="AW723" s="17"/>
      <c r="AX723" s="17">
        <v>0.242998684588796</v>
      </c>
      <c r="AY723" s="17">
        <v>0.195826495009645</v>
      </c>
      <c r="AZ723" s="17"/>
      <c r="BA723" s="17">
        <v>0.21487608183340801</v>
      </c>
      <c r="BB723" s="17">
        <v>0.14886759533066399</v>
      </c>
      <c r="BC723" s="17"/>
      <c r="BD723" s="17">
        <v>0.16703336365175001</v>
      </c>
      <c r="BE723" s="17"/>
      <c r="BF723" s="17">
        <v>0.17439972964119199</v>
      </c>
      <c r="BG723" s="17"/>
      <c r="BH723" s="17">
        <v>0.195564923154772</v>
      </c>
      <c r="BI723" s="17"/>
      <c r="BJ723" s="17">
        <v>0.183674888808806</v>
      </c>
      <c r="BK723" s="17"/>
      <c r="BL723" s="17">
        <v>0.39630779005229699</v>
      </c>
      <c r="BM723" s="17">
        <v>5.6056282146352401E-2</v>
      </c>
      <c r="BN723" s="17">
        <v>0.23976952475878199</v>
      </c>
      <c r="BO723" s="17">
        <v>0.19913792808730199</v>
      </c>
      <c r="BP723" s="17"/>
      <c r="BQ723" s="17">
        <v>0.18088129027496599</v>
      </c>
      <c r="BR723" s="17">
        <v>0.18800338647248699</v>
      </c>
      <c r="BS723" s="17">
        <v>0.20260445906906699</v>
      </c>
      <c r="BT723" s="17">
        <v>0.198918979658958</v>
      </c>
      <c r="BU723" s="17">
        <v>0.218053721194749</v>
      </c>
      <c r="BV723" s="17">
        <v>0.258222305771516</v>
      </c>
      <c r="BW723" s="17"/>
      <c r="BX723" s="17">
        <v>0.16562046563538499</v>
      </c>
      <c r="BY723" s="17">
        <v>0.17841661466737699</v>
      </c>
      <c r="BZ723" s="17">
        <v>0.200746558995615</v>
      </c>
      <c r="CA723" s="17">
        <v>0.17584937956544799</v>
      </c>
      <c r="CB723" s="17">
        <v>0.26034784038701603</v>
      </c>
      <c r="CC723" s="17">
        <v>0.29344960510398599</v>
      </c>
    </row>
    <row r="724" spans="2:81" x14ac:dyDescent="0.35">
      <c r="B724" t="s">
        <v>368</v>
      </c>
      <c r="C724" s="17">
        <v>4.5011497799841503E-2</v>
      </c>
      <c r="D724" s="17">
        <v>4.6032151708671497E-2</v>
      </c>
      <c r="E724" s="17">
        <v>4.3773539886822602E-2</v>
      </c>
      <c r="F724" s="17"/>
      <c r="G724" s="17">
        <v>3.7480538274698202E-2</v>
      </c>
      <c r="H724" s="17">
        <v>3.7117612006540603E-2</v>
      </c>
      <c r="I724" s="17">
        <v>3.14590347589363E-2</v>
      </c>
      <c r="J724" s="17">
        <v>5.5997099507145501E-2</v>
      </c>
      <c r="K724" s="17">
        <v>5.48513083813865E-2</v>
      </c>
      <c r="L724" s="17">
        <v>5.1947533232528598E-2</v>
      </c>
      <c r="M724" s="17"/>
      <c r="N724" s="17">
        <v>3.0947902946685601E-2</v>
      </c>
      <c r="O724" s="17">
        <v>4.2409747252705098E-2</v>
      </c>
      <c r="P724" s="17">
        <v>4.66354666270258E-2</v>
      </c>
      <c r="Q724" s="17">
        <v>6.1300063711865103E-2</v>
      </c>
      <c r="R724" s="17"/>
      <c r="S724" s="17">
        <v>3.3752742725068098E-2</v>
      </c>
      <c r="T724" s="17">
        <v>3.7898338856627502E-2</v>
      </c>
      <c r="U724" s="17">
        <v>3.6736698345531803E-2</v>
      </c>
      <c r="V724" s="17">
        <v>4.7943866704443901E-2</v>
      </c>
      <c r="W724" s="17">
        <v>6.3336570010337906E-2</v>
      </c>
      <c r="X724" s="17">
        <v>4.3174203458838302E-2</v>
      </c>
      <c r="Y724" s="17">
        <v>4.1773214057112103E-2</v>
      </c>
      <c r="Z724" s="17">
        <v>2.4735827567721899E-2</v>
      </c>
      <c r="AA724" s="17">
        <v>4.2036758217030901E-2</v>
      </c>
      <c r="AB724" s="17">
        <v>6.1320585433674302E-2</v>
      </c>
      <c r="AC724" s="17">
        <v>4.84000867938831E-2</v>
      </c>
      <c r="AD724" s="17">
        <v>9.6401079893575103E-2</v>
      </c>
      <c r="AE724" s="17"/>
      <c r="AF724" s="17">
        <v>4.2586590070294202E-2</v>
      </c>
      <c r="AG724" s="17">
        <v>5.8853339274101503E-2</v>
      </c>
      <c r="AH724" s="17">
        <v>5.9590353459716902E-2</v>
      </c>
      <c r="AI724" s="17">
        <v>9.6948555414148097E-2</v>
      </c>
      <c r="AJ724" s="17"/>
      <c r="AK724" s="17">
        <v>2.51074996020028E-2</v>
      </c>
      <c r="AL724" s="17">
        <v>4.4329307062416098E-2</v>
      </c>
      <c r="AM724" s="17"/>
      <c r="AN724" s="17">
        <v>3.6547599594745801E-2</v>
      </c>
      <c r="AO724" s="17">
        <v>4.9277880303024602E-2</v>
      </c>
      <c r="AP724" s="17">
        <v>3.1795375118694798E-2</v>
      </c>
      <c r="AQ724" s="17">
        <v>5.2266363416736197E-2</v>
      </c>
      <c r="AR724" s="17">
        <v>5.3351055348209303E-2</v>
      </c>
      <c r="AS724" s="17">
        <v>5.4075417804855801E-2</v>
      </c>
      <c r="AT724" s="17"/>
      <c r="AU724" s="17">
        <v>4.1124886694931903E-2</v>
      </c>
      <c r="AV724" s="17">
        <v>5.0211127202191397E-2</v>
      </c>
      <c r="AW724" s="17"/>
      <c r="AX724" s="17">
        <v>5.7043815765559003E-2</v>
      </c>
      <c r="AY724" s="17">
        <v>4.2124090569136498E-2</v>
      </c>
      <c r="AZ724" s="17"/>
      <c r="BA724" s="17">
        <v>4.6588455390520901E-2</v>
      </c>
      <c r="BB724" s="17">
        <v>3.5305945485336103E-2</v>
      </c>
      <c r="BC724" s="17"/>
      <c r="BD724" s="17">
        <v>3.31983800159803E-2</v>
      </c>
      <c r="BE724" s="17"/>
      <c r="BF724" s="17">
        <v>3.5344594182905899E-2</v>
      </c>
      <c r="BG724" s="17"/>
      <c r="BH724" s="17">
        <v>5.5593048587527998E-2</v>
      </c>
      <c r="BI724" s="17"/>
      <c r="BJ724" s="17">
        <v>3.4680000494215997E-2</v>
      </c>
      <c r="BK724" s="17"/>
      <c r="BL724" s="17">
        <v>0.15857354456664199</v>
      </c>
      <c r="BM724" s="17">
        <v>5.1441736478391601E-3</v>
      </c>
      <c r="BN724" s="17">
        <v>3.3098150358966898E-2</v>
      </c>
      <c r="BO724" s="17">
        <v>2.7362431525515301E-2</v>
      </c>
      <c r="BP724" s="17"/>
      <c r="BQ724" s="17">
        <v>2.7359067822089401E-2</v>
      </c>
      <c r="BR724" s="17">
        <v>3.50488081262922E-2</v>
      </c>
      <c r="BS724" s="17">
        <v>4.2435496401588599E-2</v>
      </c>
      <c r="BT724" s="17">
        <v>3.8090943011683198E-2</v>
      </c>
      <c r="BU724" s="17">
        <v>6.3387782211777696E-2</v>
      </c>
      <c r="BV724" s="17">
        <v>7.8321265659386699E-2</v>
      </c>
      <c r="BW724" s="17"/>
      <c r="BX724" s="17">
        <v>2.04138240807996E-2</v>
      </c>
      <c r="BY724" s="17">
        <v>3.8870140029721501E-2</v>
      </c>
      <c r="BZ724" s="17">
        <v>3.7832579040695202E-2</v>
      </c>
      <c r="CA724" s="17">
        <v>3.1176642887147301E-2</v>
      </c>
      <c r="CB724" s="17">
        <v>5.8144560746008003E-2</v>
      </c>
      <c r="CC724" s="17">
        <v>0.12667087871954</v>
      </c>
    </row>
    <row r="725" spans="2:81" x14ac:dyDescent="0.35">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row>
    <row r="726" spans="2:81" x14ac:dyDescent="0.35">
      <c r="B726" s="6" t="s">
        <v>386</v>
      </c>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row>
    <row r="727" spans="2:81" x14ac:dyDescent="0.35">
      <c r="B727" s="24"/>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row>
    <row r="728" spans="2:81" x14ac:dyDescent="0.35">
      <c r="B728" t="s">
        <v>365</v>
      </c>
      <c r="C728" s="17">
        <v>0.212074124906626</v>
      </c>
      <c r="D728" s="17">
        <v>0.22411206230258901</v>
      </c>
      <c r="E728" s="17">
        <v>0.19785439414461101</v>
      </c>
      <c r="F728" s="17"/>
      <c r="G728" s="17">
        <v>0.38099288702629203</v>
      </c>
      <c r="H728" s="17">
        <v>0.37277513811915902</v>
      </c>
      <c r="I728" s="17">
        <v>0.250308112419247</v>
      </c>
      <c r="J728" s="17">
        <v>0.148715083398199</v>
      </c>
      <c r="K728" s="17">
        <v>8.8176126711714806E-2</v>
      </c>
      <c r="L728" s="17">
        <v>7.2661440192329396E-2</v>
      </c>
      <c r="M728" s="17"/>
      <c r="N728" s="17">
        <v>0.30020019148758498</v>
      </c>
      <c r="O728" s="17">
        <v>0.18016407970020901</v>
      </c>
      <c r="P728" s="17">
        <v>0.18179751926436</v>
      </c>
      <c r="Q728" s="17">
        <v>0.177035196739006</v>
      </c>
      <c r="R728" s="17"/>
      <c r="S728" s="17">
        <v>0.38564750503439399</v>
      </c>
      <c r="T728" s="17">
        <v>0.14729916783830099</v>
      </c>
      <c r="U728" s="17">
        <v>0.16920305830978</v>
      </c>
      <c r="V728" s="17">
        <v>0.18487675093845901</v>
      </c>
      <c r="W728" s="17">
        <v>0.17647180482956201</v>
      </c>
      <c r="X728" s="17">
        <v>0.19608832037276799</v>
      </c>
      <c r="Y728" s="17">
        <v>0.184401880338358</v>
      </c>
      <c r="Z728" s="17">
        <v>0.220972595125111</v>
      </c>
      <c r="AA728" s="17">
        <v>0.227387245219178</v>
      </c>
      <c r="AB728" s="17">
        <v>0.190820854607851</v>
      </c>
      <c r="AC728" s="17">
        <v>0.150627789896599</v>
      </c>
      <c r="AD728" s="17">
        <v>0.181716506590583</v>
      </c>
      <c r="AE728" s="17"/>
      <c r="AF728" s="17">
        <v>0.213830807350438</v>
      </c>
      <c r="AG728" s="17">
        <v>0.16889347988880701</v>
      </c>
      <c r="AH728" s="17">
        <v>0.16757210396522801</v>
      </c>
      <c r="AI728" s="17">
        <v>0.16719232044235999</v>
      </c>
      <c r="AJ728" s="17"/>
      <c r="AK728" s="17">
        <v>0.28723196563873798</v>
      </c>
      <c r="AL728" s="17">
        <v>0.26094581593080801</v>
      </c>
      <c r="AM728" s="17"/>
      <c r="AN728" s="17">
        <v>0.37519117398263702</v>
      </c>
      <c r="AO728" s="17">
        <v>0.17469856119747099</v>
      </c>
      <c r="AP728" s="17">
        <v>0.17396918263751801</v>
      </c>
      <c r="AQ728" s="17">
        <v>0.11579164493495001</v>
      </c>
      <c r="AR728" s="17">
        <v>0.141423276529167</v>
      </c>
      <c r="AS728" s="17">
        <v>0.18603145840725399</v>
      </c>
      <c r="AT728" s="17"/>
      <c r="AU728" s="17">
        <v>0.19270847470882299</v>
      </c>
      <c r="AV728" s="17">
        <v>0.239491522808466</v>
      </c>
      <c r="AW728" s="17"/>
      <c r="AX728" s="17">
        <v>0.19397687576342801</v>
      </c>
      <c r="AY728" s="17">
        <v>0.216416939664416</v>
      </c>
      <c r="AZ728" s="17"/>
      <c r="BA728" s="17">
        <v>0.17704079531484901</v>
      </c>
      <c r="BB728" s="17">
        <v>0.395386076953053</v>
      </c>
      <c r="BC728" s="17"/>
      <c r="BD728" s="17">
        <v>0.22395491130144199</v>
      </c>
      <c r="BE728" s="17"/>
      <c r="BF728" s="17">
        <v>0.21155105154870699</v>
      </c>
      <c r="BG728" s="17"/>
      <c r="BH728" s="17">
        <v>0.21787059595161601</v>
      </c>
      <c r="BI728" s="17"/>
      <c r="BJ728" s="17">
        <v>0.166769221601448</v>
      </c>
      <c r="BK728" s="17"/>
      <c r="BL728" s="17">
        <v>0.126770871064489</v>
      </c>
      <c r="BM728" s="17">
        <v>0.39942674962517799</v>
      </c>
      <c r="BN728" s="17">
        <v>8.0325782302735196E-2</v>
      </c>
      <c r="BO728" s="17">
        <v>0.21622315285055199</v>
      </c>
      <c r="BP728" s="17"/>
      <c r="BQ728" s="17">
        <v>0.30203991872727098</v>
      </c>
      <c r="BR728" s="17">
        <v>0.16195511868449899</v>
      </c>
      <c r="BS728" s="17">
        <v>9.3924671032153004E-2</v>
      </c>
      <c r="BT728" s="17">
        <v>0.24694424362687001</v>
      </c>
      <c r="BU728" s="17">
        <v>0.27778983631383503</v>
      </c>
      <c r="BV728" s="17">
        <v>0.15408668319751601</v>
      </c>
      <c r="BW728" s="17"/>
      <c r="BX728" s="17">
        <v>0.350020487633735</v>
      </c>
      <c r="BY728" s="17">
        <v>0.20092272812449599</v>
      </c>
      <c r="BZ728" s="17">
        <v>9.2337244262238202E-2</v>
      </c>
      <c r="CA728" s="17">
        <v>0.265238608422528</v>
      </c>
      <c r="CB728" s="17">
        <v>0.36845511861890801</v>
      </c>
      <c r="CC728" s="17">
        <v>9.6328887167763305E-2</v>
      </c>
    </row>
    <row r="729" spans="2:81" x14ac:dyDescent="0.35">
      <c r="B729" t="s">
        <v>366</v>
      </c>
      <c r="C729" s="17">
        <v>0.38527448688764498</v>
      </c>
      <c r="D729" s="17">
        <v>0.36496321511296098</v>
      </c>
      <c r="E729" s="17">
        <v>0.40604104193568202</v>
      </c>
      <c r="F729" s="17"/>
      <c r="G729" s="17">
        <v>0.426691400063891</v>
      </c>
      <c r="H729" s="17">
        <v>0.38092619822266399</v>
      </c>
      <c r="I729" s="17">
        <v>0.42761019325476302</v>
      </c>
      <c r="J729" s="17">
        <v>0.41543631927235197</v>
      </c>
      <c r="K729" s="17">
        <v>0.350661107986452</v>
      </c>
      <c r="L729" s="17">
        <v>0.32561200475645002</v>
      </c>
      <c r="M729" s="17"/>
      <c r="N729" s="17">
        <v>0.38144679147326799</v>
      </c>
      <c r="O729" s="17">
        <v>0.40408734259369</v>
      </c>
      <c r="P729" s="17">
        <v>0.37137010508400398</v>
      </c>
      <c r="Q729" s="17">
        <v>0.37916046465826198</v>
      </c>
      <c r="R729" s="17"/>
      <c r="S729" s="17">
        <v>0.38027184520597401</v>
      </c>
      <c r="T729" s="17">
        <v>0.36291402798301498</v>
      </c>
      <c r="U729" s="17">
        <v>0.375477796424599</v>
      </c>
      <c r="V729" s="17">
        <v>0.376356233232918</v>
      </c>
      <c r="W729" s="17">
        <v>0.39557781958757299</v>
      </c>
      <c r="X729" s="17">
        <v>0.437451873739792</v>
      </c>
      <c r="Y729" s="17">
        <v>0.36301224478210398</v>
      </c>
      <c r="Z729" s="17">
        <v>0.35067483238668901</v>
      </c>
      <c r="AA729" s="17">
        <v>0.39081813851814901</v>
      </c>
      <c r="AB729" s="17">
        <v>0.38888666809828698</v>
      </c>
      <c r="AC729" s="17">
        <v>0.383955241240098</v>
      </c>
      <c r="AD729" s="17">
        <v>0.45435479163528097</v>
      </c>
      <c r="AE729" s="17"/>
      <c r="AF729" s="17">
        <v>0.37645449199616698</v>
      </c>
      <c r="AG729" s="17">
        <v>0.40296341663660101</v>
      </c>
      <c r="AH729" s="17">
        <v>0.39050105892515102</v>
      </c>
      <c r="AI729" s="17">
        <v>0.42662481368496402</v>
      </c>
      <c r="AJ729" s="17"/>
      <c r="AK729" s="17">
        <v>0.43844968278590402</v>
      </c>
      <c r="AL729" s="17">
        <v>0.41363851716407601</v>
      </c>
      <c r="AM729" s="17"/>
      <c r="AN729" s="17">
        <v>0.38685429360116302</v>
      </c>
      <c r="AO729" s="17">
        <v>0.37161558498684999</v>
      </c>
      <c r="AP729" s="17">
        <v>0.38834322388021902</v>
      </c>
      <c r="AQ729" s="17">
        <v>0.429658261726788</v>
      </c>
      <c r="AR729" s="17">
        <v>0.35291226159411698</v>
      </c>
      <c r="AS729" s="17">
        <v>0.34733690751734703</v>
      </c>
      <c r="AT729" s="17"/>
      <c r="AU729" s="17">
        <v>0.38656680293690299</v>
      </c>
      <c r="AV729" s="17">
        <v>0.38348599284701101</v>
      </c>
      <c r="AW729" s="17"/>
      <c r="AX729" s="17">
        <v>0.38373619843517198</v>
      </c>
      <c r="AY729" s="17">
        <v>0.38564363148748299</v>
      </c>
      <c r="AZ729" s="17"/>
      <c r="BA729" s="17">
        <v>0.38068605969214298</v>
      </c>
      <c r="BB729" s="17">
        <v>0.41146128012925698</v>
      </c>
      <c r="BC729" s="17"/>
      <c r="BD729" s="17">
        <v>0.36728155921943201</v>
      </c>
      <c r="BE729" s="17"/>
      <c r="BF729" s="17">
        <v>0.35013927912935999</v>
      </c>
      <c r="BG729" s="17"/>
      <c r="BH729" s="17">
        <v>0.38553951933403002</v>
      </c>
      <c r="BI729" s="17"/>
      <c r="BJ729" s="17">
        <v>0.40045514161673301</v>
      </c>
      <c r="BK729" s="17"/>
      <c r="BL729" s="17">
        <v>0.28847866703577302</v>
      </c>
      <c r="BM729" s="17">
        <v>0.40753474039052001</v>
      </c>
      <c r="BN729" s="17">
        <v>0.33953418713917599</v>
      </c>
      <c r="BO729" s="17">
        <v>0.47113878412426002</v>
      </c>
      <c r="BP729" s="17"/>
      <c r="BQ729" s="17">
        <v>0.43444313978886301</v>
      </c>
      <c r="BR729" s="17">
        <v>0.34098617936301601</v>
      </c>
      <c r="BS729" s="17">
        <v>0.29382837429078801</v>
      </c>
      <c r="BT729" s="17">
        <v>0.38131164657218902</v>
      </c>
      <c r="BU729" s="17">
        <v>0.40168435464496899</v>
      </c>
      <c r="BV729" s="17">
        <v>0.38492973301595601</v>
      </c>
      <c r="BW729" s="17"/>
      <c r="BX729" s="17">
        <v>0.44162194441918301</v>
      </c>
      <c r="BY729" s="17">
        <v>0.38108981189767499</v>
      </c>
      <c r="BZ729" s="17">
        <v>0.287627807493952</v>
      </c>
      <c r="CA729" s="17">
        <v>0.42181501190929199</v>
      </c>
      <c r="CB729" s="17">
        <v>0.37801787400897702</v>
      </c>
      <c r="CC729" s="17">
        <v>0.38521497008758099</v>
      </c>
    </row>
    <row r="730" spans="2:81" x14ac:dyDescent="0.35">
      <c r="B730" t="s">
        <v>367</v>
      </c>
      <c r="C730" s="17">
        <v>0.29514929915702298</v>
      </c>
      <c r="D730" s="17">
        <v>0.281624329450466</v>
      </c>
      <c r="E730" s="17">
        <v>0.309813672902297</v>
      </c>
      <c r="F730" s="17"/>
      <c r="G730" s="17">
        <v>0.15841819214295999</v>
      </c>
      <c r="H730" s="17">
        <v>0.171242572153911</v>
      </c>
      <c r="I730" s="17">
        <v>0.24479022965348499</v>
      </c>
      <c r="J730" s="17">
        <v>0.32229942274123002</v>
      </c>
      <c r="K730" s="17">
        <v>0.39192719062773301</v>
      </c>
      <c r="L730" s="17">
        <v>0.440718197556702</v>
      </c>
      <c r="M730" s="17"/>
      <c r="N730" s="17">
        <v>0.24111641346591001</v>
      </c>
      <c r="O730" s="17">
        <v>0.31195614466059202</v>
      </c>
      <c r="P730" s="17">
        <v>0.32328603371150499</v>
      </c>
      <c r="Q730" s="17">
        <v>0.31306781736980399</v>
      </c>
      <c r="R730" s="17"/>
      <c r="S730" s="17">
        <v>0.179960726659743</v>
      </c>
      <c r="T730" s="17">
        <v>0.37468821224634102</v>
      </c>
      <c r="U730" s="17">
        <v>0.325407421935133</v>
      </c>
      <c r="V730" s="17">
        <v>0.32332104370230602</v>
      </c>
      <c r="W730" s="17">
        <v>0.30494144728858802</v>
      </c>
      <c r="X730" s="17">
        <v>0.27267666664985801</v>
      </c>
      <c r="Y730" s="17">
        <v>0.32687899250694902</v>
      </c>
      <c r="Z730" s="17">
        <v>0.296287316367007</v>
      </c>
      <c r="AA730" s="17">
        <v>0.270722746160383</v>
      </c>
      <c r="AB730" s="17">
        <v>0.30069490282813199</v>
      </c>
      <c r="AC730" s="17">
        <v>0.35207916971370101</v>
      </c>
      <c r="AD730" s="17">
        <v>0.25926818112282302</v>
      </c>
      <c r="AE730" s="17"/>
      <c r="AF730" s="17">
        <v>0.30301953876614202</v>
      </c>
      <c r="AG730" s="17">
        <v>0.30476030245844599</v>
      </c>
      <c r="AH730" s="17">
        <v>0.314607625009315</v>
      </c>
      <c r="AI730" s="17">
        <v>0.295607052482179</v>
      </c>
      <c r="AJ730" s="17"/>
      <c r="AK730" s="17">
        <v>0.18946515892006699</v>
      </c>
      <c r="AL730" s="17">
        <v>0.24608357127344199</v>
      </c>
      <c r="AM730" s="17"/>
      <c r="AN730" s="17">
        <v>0.17413691516503699</v>
      </c>
      <c r="AO730" s="17">
        <v>0.33938176031875</v>
      </c>
      <c r="AP730" s="17">
        <v>0.32578980347099901</v>
      </c>
      <c r="AQ730" s="17">
        <v>0.31934960816950397</v>
      </c>
      <c r="AR730" s="17">
        <v>0.364938649449363</v>
      </c>
      <c r="AS730" s="17">
        <v>0.35789618433138398</v>
      </c>
      <c r="AT730" s="17"/>
      <c r="AU730" s="17">
        <v>0.31379209514583101</v>
      </c>
      <c r="AV730" s="17">
        <v>0.26904076452291897</v>
      </c>
      <c r="AW730" s="17"/>
      <c r="AX730" s="17">
        <v>0.29512670035754202</v>
      </c>
      <c r="AY730" s="17">
        <v>0.295154722213263</v>
      </c>
      <c r="AZ730" s="17"/>
      <c r="BA730" s="17">
        <v>0.32398838039446698</v>
      </c>
      <c r="BB730" s="17">
        <v>0.14255752325269899</v>
      </c>
      <c r="BC730" s="17"/>
      <c r="BD730" s="17">
        <v>0.297066414660907</v>
      </c>
      <c r="BE730" s="17"/>
      <c r="BF730" s="17">
        <v>0.31602152729601501</v>
      </c>
      <c r="BG730" s="17"/>
      <c r="BH730" s="17">
        <v>0.29884443445162701</v>
      </c>
      <c r="BI730" s="17"/>
      <c r="BJ730" s="17">
        <v>0.33164018849236399</v>
      </c>
      <c r="BK730" s="17"/>
      <c r="BL730" s="17">
        <v>0.36985668070734901</v>
      </c>
      <c r="BM730" s="17">
        <v>0.15782754826648299</v>
      </c>
      <c r="BN730" s="17">
        <v>0.41104470720060698</v>
      </c>
      <c r="BO730" s="17">
        <v>0.264148547596122</v>
      </c>
      <c r="BP730" s="17"/>
      <c r="BQ730" s="17">
        <v>0.21435560644969201</v>
      </c>
      <c r="BR730" s="17">
        <v>0.365838782991593</v>
      </c>
      <c r="BS730" s="17">
        <v>0.34881922038963598</v>
      </c>
      <c r="BT730" s="17">
        <v>0.30445671564721999</v>
      </c>
      <c r="BU730" s="17">
        <v>0.22651980156284601</v>
      </c>
      <c r="BV730" s="17">
        <v>0.34233201626894799</v>
      </c>
      <c r="BW730" s="17"/>
      <c r="BX730" s="17">
        <v>0.183013906808911</v>
      </c>
      <c r="BY730" s="17">
        <v>0.31928393244703401</v>
      </c>
      <c r="BZ730" s="17">
        <v>0.38247779896166301</v>
      </c>
      <c r="CA730" s="17">
        <v>0.26055465956906498</v>
      </c>
      <c r="CB730" s="17">
        <v>0.19188270091280199</v>
      </c>
      <c r="CC730" s="17">
        <v>0.37880726855170399</v>
      </c>
    </row>
    <row r="731" spans="2:81" x14ac:dyDescent="0.35">
      <c r="B731" t="s">
        <v>368</v>
      </c>
      <c r="C731" s="17">
        <v>0.10750208904870601</v>
      </c>
      <c r="D731" s="17">
        <v>0.129300393133984</v>
      </c>
      <c r="E731" s="17">
        <v>8.6290891017408902E-2</v>
      </c>
      <c r="F731" s="17"/>
      <c r="G731" s="17">
        <v>3.3897520766856898E-2</v>
      </c>
      <c r="H731" s="17">
        <v>7.5056091504265898E-2</v>
      </c>
      <c r="I731" s="17">
        <v>7.7291464672505805E-2</v>
      </c>
      <c r="J731" s="17">
        <v>0.113549174588218</v>
      </c>
      <c r="K731" s="17">
        <v>0.1692355746741</v>
      </c>
      <c r="L731" s="17">
        <v>0.161008357494518</v>
      </c>
      <c r="M731" s="17"/>
      <c r="N731" s="17">
        <v>7.7236603573237306E-2</v>
      </c>
      <c r="O731" s="17">
        <v>0.103792433045509</v>
      </c>
      <c r="P731" s="17">
        <v>0.123546341940131</v>
      </c>
      <c r="Q731" s="17">
        <v>0.13073652123292701</v>
      </c>
      <c r="R731" s="17"/>
      <c r="S731" s="17">
        <v>5.4119923099888799E-2</v>
      </c>
      <c r="T731" s="17">
        <v>0.11509859193234299</v>
      </c>
      <c r="U731" s="17">
        <v>0.12991172333048701</v>
      </c>
      <c r="V731" s="17">
        <v>0.11544597212631701</v>
      </c>
      <c r="W731" s="17">
        <v>0.123008928294277</v>
      </c>
      <c r="X731" s="17">
        <v>9.37831392375824E-2</v>
      </c>
      <c r="Y731" s="17">
        <v>0.12570688237258901</v>
      </c>
      <c r="Z731" s="17">
        <v>0.13206525612119299</v>
      </c>
      <c r="AA731" s="17">
        <v>0.111071870102291</v>
      </c>
      <c r="AB731" s="17">
        <v>0.11959757446572999</v>
      </c>
      <c r="AC731" s="17">
        <v>0.113337799149602</v>
      </c>
      <c r="AD731" s="17">
        <v>0.104660520651312</v>
      </c>
      <c r="AE731" s="17"/>
      <c r="AF731" s="17">
        <v>0.106695161887253</v>
      </c>
      <c r="AG731" s="17">
        <v>0.123382801016146</v>
      </c>
      <c r="AH731" s="17">
        <v>0.127319212100306</v>
      </c>
      <c r="AI731" s="17">
        <v>0.110575813390497</v>
      </c>
      <c r="AJ731" s="17"/>
      <c r="AK731" s="17">
        <v>8.4853192655291398E-2</v>
      </c>
      <c r="AL731" s="17">
        <v>7.9332095631673497E-2</v>
      </c>
      <c r="AM731" s="17"/>
      <c r="AN731" s="17">
        <v>6.3817617251163097E-2</v>
      </c>
      <c r="AO731" s="17">
        <v>0.11430409349693001</v>
      </c>
      <c r="AP731" s="17">
        <v>0.111897790011264</v>
      </c>
      <c r="AQ731" s="17">
        <v>0.13520048516875799</v>
      </c>
      <c r="AR731" s="17">
        <v>0.14072581242735299</v>
      </c>
      <c r="AS731" s="17">
        <v>0.108735449744016</v>
      </c>
      <c r="AT731" s="17"/>
      <c r="AU731" s="17">
        <v>0.106932627208443</v>
      </c>
      <c r="AV731" s="17">
        <v>0.107981719821604</v>
      </c>
      <c r="AW731" s="17"/>
      <c r="AX731" s="17">
        <v>0.12716022544385799</v>
      </c>
      <c r="AY731" s="17">
        <v>0.10278470663483801</v>
      </c>
      <c r="AZ731" s="17"/>
      <c r="BA731" s="17">
        <v>0.118284764598541</v>
      </c>
      <c r="BB731" s="17">
        <v>5.0595119664990897E-2</v>
      </c>
      <c r="BC731" s="17"/>
      <c r="BD731" s="17">
        <v>0.11169711481821901</v>
      </c>
      <c r="BE731" s="17"/>
      <c r="BF731" s="17">
        <v>0.12228814202591801</v>
      </c>
      <c r="BG731" s="17"/>
      <c r="BH731" s="17">
        <v>9.7745450262727504E-2</v>
      </c>
      <c r="BI731" s="17"/>
      <c r="BJ731" s="17">
        <v>0.101135448289455</v>
      </c>
      <c r="BK731" s="17"/>
      <c r="BL731" s="17">
        <v>0.21489378119239</v>
      </c>
      <c r="BM731" s="17">
        <v>3.5210961717818498E-2</v>
      </c>
      <c r="BN731" s="17">
        <v>0.16909532335748101</v>
      </c>
      <c r="BO731" s="17">
        <v>4.8489515429066397E-2</v>
      </c>
      <c r="BP731" s="17"/>
      <c r="BQ731" s="17">
        <v>4.9161335034174199E-2</v>
      </c>
      <c r="BR731" s="17">
        <v>0.131219918960891</v>
      </c>
      <c r="BS731" s="17">
        <v>0.263427734287423</v>
      </c>
      <c r="BT731" s="17">
        <v>6.7287394153720995E-2</v>
      </c>
      <c r="BU731" s="17">
        <v>9.4006007478350195E-2</v>
      </c>
      <c r="BV731" s="17">
        <v>0.11865156751757901</v>
      </c>
      <c r="BW731" s="17"/>
      <c r="BX731" s="17">
        <v>2.53436611381711E-2</v>
      </c>
      <c r="BY731" s="17">
        <v>9.8703527530794602E-2</v>
      </c>
      <c r="BZ731" s="17">
        <v>0.237557149282147</v>
      </c>
      <c r="CA731" s="17">
        <v>5.2391720099114997E-2</v>
      </c>
      <c r="CB731" s="17">
        <v>6.1644306459313097E-2</v>
      </c>
      <c r="CC731" s="17">
        <v>0.13964887419295199</v>
      </c>
    </row>
    <row r="732" spans="2:81" x14ac:dyDescent="0.35">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row>
    <row r="733" spans="2:81" x14ac:dyDescent="0.35">
      <c r="B733" s="6" t="s">
        <v>387</v>
      </c>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row>
    <row r="734" spans="2:81" x14ac:dyDescent="0.35">
      <c r="B734" s="24"/>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row>
    <row r="735" spans="2:81" x14ac:dyDescent="0.35">
      <c r="B735" t="s">
        <v>365</v>
      </c>
      <c r="C735" s="17">
        <v>0.216416387310957</v>
      </c>
      <c r="D735" s="17">
        <v>0.246387526036454</v>
      </c>
      <c r="E735" s="17">
        <v>0.187672941730747</v>
      </c>
      <c r="F735" s="17"/>
      <c r="G735" s="17">
        <v>0.32243518673835198</v>
      </c>
      <c r="H735" s="17">
        <v>0.320300821428188</v>
      </c>
      <c r="I735" s="17">
        <v>0.22348080091088901</v>
      </c>
      <c r="J735" s="17">
        <v>0.16365128313975499</v>
      </c>
      <c r="K735" s="17">
        <v>0.135983099423194</v>
      </c>
      <c r="L735" s="17">
        <v>0.152581451677792</v>
      </c>
      <c r="M735" s="17"/>
      <c r="N735" s="17">
        <v>0.27036047656436601</v>
      </c>
      <c r="O735" s="17">
        <v>0.18010480207616</v>
      </c>
      <c r="P735" s="17">
        <v>0.19855810779493499</v>
      </c>
      <c r="Q735" s="17">
        <v>0.21208467694275901</v>
      </c>
      <c r="R735" s="17"/>
      <c r="S735" s="17">
        <v>0.32964679344592401</v>
      </c>
      <c r="T735" s="17">
        <v>0.16339774329362</v>
      </c>
      <c r="U735" s="17">
        <v>0.188913383931962</v>
      </c>
      <c r="V735" s="17">
        <v>0.194917963344759</v>
      </c>
      <c r="W735" s="17">
        <v>0.20431987987293501</v>
      </c>
      <c r="X735" s="17">
        <v>0.20063644606276501</v>
      </c>
      <c r="Y735" s="17">
        <v>0.25307092799012698</v>
      </c>
      <c r="Z735" s="17">
        <v>0.22201992147703101</v>
      </c>
      <c r="AA735" s="17">
        <v>0.22928311367996801</v>
      </c>
      <c r="AB735" s="17">
        <v>0.17143313119110201</v>
      </c>
      <c r="AC735" s="17">
        <v>0.17503100282183101</v>
      </c>
      <c r="AD735" s="17">
        <v>0.18272249663613399</v>
      </c>
      <c r="AE735" s="17"/>
      <c r="AF735" s="17">
        <v>0.222972260452895</v>
      </c>
      <c r="AG735" s="17">
        <v>0.171610363428366</v>
      </c>
      <c r="AH735" s="17">
        <v>0.172082125166445</v>
      </c>
      <c r="AI735" s="17">
        <v>0.13534464940889601</v>
      </c>
      <c r="AJ735" s="17"/>
      <c r="AK735" s="17">
        <v>0.25744303325156798</v>
      </c>
      <c r="AL735" s="17">
        <v>0.228860377980764</v>
      </c>
      <c r="AM735" s="17"/>
      <c r="AN735" s="17">
        <v>0.329712701784586</v>
      </c>
      <c r="AO735" s="17">
        <v>0.19654333690259501</v>
      </c>
      <c r="AP735" s="17">
        <v>0.197738467241317</v>
      </c>
      <c r="AQ735" s="17">
        <v>0.14845356978392901</v>
      </c>
      <c r="AR735" s="17">
        <v>0.145848571334177</v>
      </c>
      <c r="AS735" s="17">
        <v>0.19745801266751001</v>
      </c>
      <c r="AT735" s="17"/>
      <c r="AU735" s="17">
        <v>0.21716717316304401</v>
      </c>
      <c r="AV735" s="17">
        <v>0.21477558621625001</v>
      </c>
      <c r="AW735" s="17"/>
      <c r="AX735" s="17">
        <v>0.185159795219071</v>
      </c>
      <c r="AY735" s="17">
        <v>0.22391706259816699</v>
      </c>
      <c r="AZ735" s="17"/>
      <c r="BA735" s="17">
        <v>0.19296657798585101</v>
      </c>
      <c r="BB735" s="17">
        <v>0.33875555605157298</v>
      </c>
      <c r="BC735" s="17"/>
      <c r="BD735" s="17">
        <v>0.26384156455700403</v>
      </c>
      <c r="BE735" s="17"/>
      <c r="BF735" s="17">
        <v>0.25344668868601999</v>
      </c>
      <c r="BG735" s="17"/>
      <c r="BH735" s="17">
        <v>0.19569672494065499</v>
      </c>
      <c r="BI735" s="17"/>
      <c r="BJ735" s="17">
        <v>0.18913597354289099</v>
      </c>
      <c r="BK735" s="17"/>
      <c r="BL735" s="17">
        <v>7.2405009563827699E-2</v>
      </c>
      <c r="BM735" s="17">
        <v>0.43528628771828198</v>
      </c>
      <c r="BN735" s="17">
        <v>0.149051860771927</v>
      </c>
      <c r="BO735" s="17">
        <v>0.15722195104116199</v>
      </c>
      <c r="BP735" s="17"/>
      <c r="BQ735" s="17">
        <v>0.255752521624243</v>
      </c>
      <c r="BR735" s="17">
        <v>0.233200609085215</v>
      </c>
      <c r="BS735" s="17">
        <v>0.18763846759733499</v>
      </c>
      <c r="BT735" s="17">
        <v>0.23156802216932601</v>
      </c>
      <c r="BU735" s="17">
        <v>0.206632606976593</v>
      </c>
      <c r="BV735" s="17">
        <v>0.16219585724871899</v>
      </c>
      <c r="BW735" s="17"/>
      <c r="BX735" s="17">
        <v>0.29122290881286</v>
      </c>
      <c r="BY735" s="17">
        <v>0.25676693861279598</v>
      </c>
      <c r="BZ735" s="17">
        <v>0.17507002665402299</v>
      </c>
      <c r="CA735" s="17">
        <v>0.21597505159955599</v>
      </c>
      <c r="CB735" s="17">
        <v>0.23953983538477</v>
      </c>
      <c r="CC735" s="17">
        <v>0.118584674780357</v>
      </c>
    </row>
    <row r="736" spans="2:81" x14ac:dyDescent="0.35">
      <c r="B736" t="s">
        <v>366</v>
      </c>
      <c r="C736" s="17">
        <v>0.43382089333817597</v>
      </c>
      <c r="D736" s="17">
        <v>0.45173440385375002</v>
      </c>
      <c r="E736" s="17">
        <v>0.41599429174977298</v>
      </c>
      <c r="F736" s="17"/>
      <c r="G736" s="17">
        <v>0.44489631278330599</v>
      </c>
      <c r="H736" s="17">
        <v>0.400690709767967</v>
      </c>
      <c r="I736" s="17">
        <v>0.44987714121565697</v>
      </c>
      <c r="J736" s="17">
        <v>0.45747908505206702</v>
      </c>
      <c r="K736" s="17">
        <v>0.43477395721385098</v>
      </c>
      <c r="L736" s="17">
        <v>0.42051851244911398</v>
      </c>
      <c r="M736" s="17"/>
      <c r="N736" s="17">
        <v>0.42225539793279399</v>
      </c>
      <c r="O736" s="17">
        <v>0.455952889256594</v>
      </c>
      <c r="P736" s="17">
        <v>0.44434215007337402</v>
      </c>
      <c r="Q736" s="17">
        <v>0.414751684293026</v>
      </c>
      <c r="R736" s="17"/>
      <c r="S736" s="17">
        <v>0.44259109074453901</v>
      </c>
      <c r="T736" s="17">
        <v>0.43157413238276399</v>
      </c>
      <c r="U736" s="17">
        <v>0.42539735768500597</v>
      </c>
      <c r="V736" s="17">
        <v>0.41774672124766898</v>
      </c>
      <c r="W736" s="17">
        <v>0.45406057858420101</v>
      </c>
      <c r="X736" s="17">
        <v>0.44912319029137798</v>
      </c>
      <c r="Y736" s="17">
        <v>0.39318044433744997</v>
      </c>
      <c r="Z736" s="17">
        <v>0.45092988788482802</v>
      </c>
      <c r="AA736" s="17">
        <v>0.45458158345855498</v>
      </c>
      <c r="AB736" s="17">
        <v>0.44849209642904903</v>
      </c>
      <c r="AC736" s="17">
        <v>0.36774417293480699</v>
      </c>
      <c r="AD736" s="17">
        <v>0.455739636843357</v>
      </c>
      <c r="AE736" s="17"/>
      <c r="AF736" s="17">
        <v>0.42547530939654699</v>
      </c>
      <c r="AG736" s="17">
        <v>0.46916570180683898</v>
      </c>
      <c r="AH736" s="17">
        <v>0.41170465738525103</v>
      </c>
      <c r="AI736" s="17">
        <v>0.49191646967608699</v>
      </c>
      <c r="AJ736" s="17"/>
      <c r="AK736" s="17">
        <v>0.47258230394201101</v>
      </c>
      <c r="AL736" s="17">
        <v>0.44934600195240998</v>
      </c>
      <c r="AM736" s="17"/>
      <c r="AN736" s="17">
        <v>0.42167598097335202</v>
      </c>
      <c r="AO736" s="17">
        <v>0.436552606311779</v>
      </c>
      <c r="AP736" s="17">
        <v>0.44863873962082801</v>
      </c>
      <c r="AQ736" s="17">
        <v>0.44330218071977301</v>
      </c>
      <c r="AR736" s="17">
        <v>0.44135848460291099</v>
      </c>
      <c r="AS736" s="17">
        <v>0.38827612085911201</v>
      </c>
      <c r="AT736" s="17"/>
      <c r="AU736" s="17">
        <v>0.43050370383692699</v>
      </c>
      <c r="AV736" s="17">
        <v>0.43874187424322197</v>
      </c>
      <c r="AW736" s="17"/>
      <c r="AX736" s="17">
        <v>0.384444925956824</v>
      </c>
      <c r="AY736" s="17">
        <v>0.445669693016357</v>
      </c>
      <c r="AZ736" s="17"/>
      <c r="BA736" s="17">
        <v>0.43375557759634797</v>
      </c>
      <c r="BB736" s="17">
        <v>0.436687701403071</v>
      </c>
      <c r="BC736" s="17"/>
      <c r="BD736" s="17">
        <v>0.42474565691774702</v>
      </c>
      <c r="BE736" s="17"/>
      <c r="BF736" s="17">
        <v>0.42390257525882002</v>
      </c>
      <c r="BG736" s="17"/>
      <c r="BH736" s="17">
        <v>0.46075249323602502</v>
      </c>
      <c r="BI736" s="17"/>
      <c r="BJ736" s="17">
        <v>0.41498952774653203</v>
      </c>
      <c r="BK736" s="17"/>
      <c r="BL736" s="17">
        <v>0.28815826520447402</v>
      </c>
      <c r="BM736" s="17">
        <v>0.44427537050614502</v>
      </c>
      <c r="BN736" s="17">
        <v>0.440814757279684</v>
      </c>
      <c r="BO736" s="17">
        <v>0.50600054138045303</v>
      </c>
      <c r="BP736" s="17"/>
      <c r="BQ736" s="17">
        <v>0.44783045071626998</v>
      </c>
      <c r="BR736" s="17">
        <v>0.43851037719289099</v>
      </c>
      <c r="BS736" s="17">
        <v>0.43016015889381798</v>
      </c>
      <c r="BT736" s="17">
        <v>0.43521200695701501</v>
      </c>
      <c r="BU736" s="17">
        <v>0.39225127918322</v>
      </c>
      <c r="BV736" s="17">
        <v>0.39668296486256999</v>
      </c>
      <c r="BW736" s="17"/>
      <c r="BX736" s="17">
        <v>0.44965615503803402</v>
      </c>
      <c r="BY736" s="17">
        <v>0.43933478151158201</v>
      </c>
      <c r="BZ736" s="17">
        <v>0.468356214465179</v>
      </c>
      <c r="CA736" s="17">
        <v>0.456325429756398</v>
      </c>
      <c r="CB736" s="17">
        <v>0.361844616657372</v>
      </c>
      <c r="CC736" s="17">
        <v>0.36468282372324001</v>
      </c>
    </row>
    <row r="737" spans="2:81" x14ac:dyDescent="0.35">
      <c r="B737" t="s">
        <v>367</v>
      </c>
      <c r="C737" s="17">
        <v>0.28668867942814402</v>
      </c>
      <c r="D737" s="17">
        <v>0.240759277690754</v>
      </c>
      <c r="E737" s="17">
        <v>0.331980202509851</v>
      </c>
      <c r="F737" s="17"/>
      <c r="G737" s="17">
        <v>0.17849157761668399</v>
      </c>
      <c r="H737" s="17">
        <v>0.22002153546533401</v>
      </c>
      <c r="I737" s="17">
        <v>0.26210123387360001</v>
      </c>
      <c r="J737" s="17">
        <v>0.31804674774886199</v>
      </c>
      <c r="K737" s="17">
        <v>0.359305418201738</v>
      </c>
      <c r="L737" s="17">
        <v>0.35856921568376798</v>
      </c>
      <c r="M737" s="17"/>
      <c r="N737" s="17">
        <v>0.26318733282207402</v>
      </c>
      <c r="O737" s="17">
        <v>0.30331544624815499</v>
      </c>
      <c r="P737" s="17">
        <v>0.30034634605071098</v>
      </c>
      <c r="Q737" s="17">
        <v>0.28148078731751203</v>
      </c>
      <c r="R737" s="17"/>
      <c r="S737" s="17">
        <v>0.187676083330993</v>
      </c>
      <c r="T737" s="17">
        <v>0.355571483143722</v>
      </c>
      <c r="U737" s="17">
        <v>0.32183544868094199</v>
      </c>
      <c r="V737" s="17">
        <v>0.30911075779979502</v>
      </c>
      <c r="W737" s="17">
        <v>0.26098553918537498</v>
      </c>
      <c r="X737" s="17">
        <v>0.27776488265244897</v>
      </c>
      <c r="Y737" s="17">
        <v>0.27955222952758602</v>
      </c>
      <c r="Z737" s="17">
        <v>0.284527215071054</v>
      </c>
      <c r="AA737" s="17">
        <v>0.25268134519760999</v>
      </c>
      <c r="AB737" s="17">
        <v>0.30889242646598802</v>
      </c>
      <c r="AC737" s="17">
        <v>0.39919019316617099</v>
      </c>
      <c r="AD737" s="17">
        <v>0.26847442696594198</v>
      </c>
      <c r="AE737" s="17"/>
      <c r="AF737" s="17">
        <v>0.28842998568932998</v>
      </c>
      <c r="AG737" s="17">
        <v>0.29142646961859597</v>
      </c>
      <c r="AH737" s="17">
        <v>0.378577029024874</v>
      </c>
      <c r="AI737" s="17">
        <v>0.278586978752973</v>
      </c>
      <c r="AJ737" s="17"/>
      <c r="AK737" s="17">
        <v>0.20947070138254301</v>
      </c>
      <c r="AL737" s="17">
        <v>0.27358621879343098</v>
      </c>
      <c r="AM737" s="17"/>
      <c r="AN737" s="17">
        <v>0.19534235788756901</v>
      </c>
      <c r="AO737" s="17">
        <v>0.30596827536386401</v>
      </c>
      <c r="AP737" s="17">
        <v>0.30623889569592899</v>
      </c>
      <c r="AQ737" s="17">
        <v>0.32974691924240601</v>
      </c>
      <c r="AR737" s="17">
        <v>0.32571870691073901</v>
      </c>
      <c r="AS737" s="17">
        <v>0.35916895114755798</v>
      </c>
      <c r="AT737" s="17"/>
      <c r="AU737" s="17">
        <v>0.29634271965272102</v>
      </c>
      <c r="AV737" s="17">
        <v>0.27361428724023501</v>
      </c>
      <c r="AW737" s="17"/>
      <c r="AX737" s="17">
        <v>0.34266903345233501</v>
      </c>
      <c r="AY737" s="17">
        <v>0.27325501856184897</v>
      </c>
      <c r="AZ737" s="17"/>
      <c r="BA737" s="17">
        <v>0.30693511078979702</v>
      </c>
      <c r="BB737" s="17">
        <v>0.17941052397871601</v>
      </c>
      <c r="BC737" s="17"/>
      <c r="BD737" s="17">
        <v>0.26034755045451802</v>
      </c>
      <c r="BE737" s="17"/>
      <c r="BF737" s="17">
        <v>0.26520817905746802</v>
      </c>
      <c r="BG737" s="17"/>
      <c r="BH737" s="17">
        <v>0.27796434672439502</v>
      </c>
      <c r="BI737" s="17"/>
      <c r="BJ737" s="17">
        <v>0.353906747317485</v>
      </c>
      <c r="BK737" s="17"/>
      <c r="BL737" s="17">
        <v>0.43606061479349101</v>
      </c>
      <c r="BM737" s="17">
        <v>0.111136835692769</v>
      </c>
      <c r="BN737" s="17">
        <v>0.35512290554888598</v>
      </c>
      <c r="BO737" s="17">
        <v>0.298012285914807</v>
      </c>
      <c r="BP737" s="17"/>
      <c r="BQ737" s="17">
        <v>0.25544973744525301</v>
      </c>
      <c r="BR737" s="17">
        <v>0.27549986224151202</v>
      </c>
      <c r="BS737" s="17">
        <v>0.30248265915221101</v>
      </c>
      <c r="BT737" s="17">
        <v>0.29204983266902701</v>
      </c>
      <c r="BU737" s="17">
        <v>0.307802438580631</v>
      </c>
      <c r="BV737" s="17">
        <v>0.32923379264258001</v>
      </c>
      <c r="BW737" s="17"/>
      <c r="BX737" s="17">
        <v>0.22678909263993299</v>
      </c>
      <c r="BY737" s="17">
        <v>0.25028642116162397</v>
      </c>
      <c r="BZ737" s="17">
        <v>0.28470112842147499</v>
      </c>
      <c r="CA737" s="17">
        <v>0.289039187549534</v>
      </c>
      <c r="CB737" s="17">
        <v>0.30440849578310403</v>
      </c>
      <c r="CC737" s="17">
        <v>0.35423766744053098</v>
      </c>
    </row>
    <row r="738" spans="2:81" x14ac:dyDescent="0.35">
      <c r="B738" t="s">
        <v>368</v>
      </c>
      <c r="C738" s="17">
        <v>6.3074039922723799E-2</v>
      </c>
      <c r="D738" s="17">
        <v>6.1118792419041598E-2</v>
      </c>
      <c r="E738" s="17">
        <v>6.4352564009629007E-2</v>
      </c>
      <c r="F738" s="17"/>
      <c r="G738" s="17">
        <v>5.4176922861657303E-2</v>
      </c>
      <c r="H738" s="17">
        <v>5.8986933338511301E-2</v>
      </c>
      <c r="I738" s="17">
        <v>6.45408239998536E-2</v>
      </c>
      <c r="J738" s="17">
        <v>6.0822884059315997E-2</v>
      </c>
      <c r="K738" s="17">
        <v>6.9937525161216499E-2</v>
      </c>
      <c r="L738" s="17">
        <v>6.83308201893255E-2</v>
      </c>
      <c r="M738" s="17"/>
      <c r="N738" s="17">
        <v>4.4196792680766102E-2</v>
      </c>
      <c r="O738" s="17">
        <v>6.0626862419090898E-2</v>
      </c>
      <c r="P738" s="17">
        <v>5.6753396080980303E-2</v>
      </c>
      <c r="Q738" s="17">
        <v>9.1682851446703406E-2</v>
      </c>
      <c r="R738" s="17"/>
      <c r="S738" s="17">
        <v>4.0086032478543698E-2</v>
      </c>
      <c r="T738" s="17">
        <v>4.9456641179894602E-2</v>
      </c>
      <c r="U738" s="17">
        <v>6.3853809702089301E-2</v>
      </c>
      <c r="V738" s="17">
        <v>7.8224557607777301E-2</v>
      </c>
      <c r="W738" s="17">
        <v>8.0634002357488702E-2</v>
      </c>
      <c r="X738" s="17">
        <v>7.2475480993408295E-2</v>
      </c>
      <c r="Y738" s="17">
        <v>7.4196398144836903E-2</v>
      </c>
      <c r="Z738" s="17">
        <v>4.25229755670865E-2</v>
      </c>
      <c r="AA738" s="17">
        <v>6.3453957663867397E-2</v>
      </c>
      <c r="AB738" s="17">
        <v>7.1182345913860107E-2</v>
      </c>
      <c r="AC738" s="17">
        <v>5.8034631077191298E-2</v>
      </c>
      <c r="AD738" s="17">
        <v>9.3063439554567695E-2</v>
      </c>
      <c r="AE738" s="17"/>
      <c r="AF738" s="17">
        <v>6.3122444461228194E-2</v>
      </c>
      <c r="AG738" s="17">
        <v>6.7797465146199207E-2</v>
      </c>
      <c r="AH738" s="17">
        <v>3.7636188423430701E-2</v>
      </c>
      <c r="AI738" s="17">
        <v>9.4151902162043902E-2</v>
      </c>
      <c r="AJ738" s="17"/>
      <c r="AK738" s="17">
        <v>6.0503961423878601E-2</v>
      </c>
      <c r="AL738" s="17">
        <v>4.8207401273394998E-2</v>
      </c>
      <c r="AM738" s="17"/>
      <c r="AN738" s="17">
        <v>5.3268959354492398E-2</v>
      </c>
      <c r="AO738" s="17">
        <v>6.0935781421762397E-2</v>
      </c>
      <c r="AP738" s="17">
        <v>4.7383897441925699E-2</v>
      </c>
      <c r="AQ738" s="17">
        <v>7.84973302538923E-2</v>
      </c>
      <c r="AR738" s="17">
        <v>8.7074237152173203E-2</v>
      </c>
      <c r="AS738" s="17">
        <v>5.5096915325819597E-2</v>
      </c>
      <c r="AT738" s="17"/>
      <c r="AU738" s="17">
        <v>5.5986403347307499E-2</v>
      </c>
      <c r="AV738" s="17">
        <v>7.2868252300293299E-2</v>
      </c>
      <c r="AW738" s="17"/>
      <c r="AX738" s="17">
        <v>8.7726245371769707E-2</v>
      </c>
      <c r="AY738" s="17">
        <v>5.7158225823627597E-2</v>
      </c>
      <c r="AZ738" s="17"/>
      <c r="BA738" s="17">
        <v>6.6342733628003997E-2</v>
      </c>
      <c r="BB738" s="17">
        <v>4.5146218566640597E-2</v>
      </c>
      <c r="BC738" s="17"/>
      <c r="BD738" s="17">
        <v>5.1065228070730898E-2</v>
      </c>
      <c r="BE738" s="17"/>
      <c r="BF738" s="17">
        <v>5.7442556997692303E-2</v>
      </c>
      <c r="BG738" s="17"/>
      <c r="BH738" s="17">
        <v>6.55864350989252E-2</v>
      </c>
      <c r="BI738" s="17"/>
      <c r="BJ738" s="17">
        <v>4.1967751393091703E-2</v>
      </c>
      <c r="BK738" s="17"/>
      <c r="BL738" s="17">
        <v>0.203376110438207</v>
      </c>
      <c r="BM738" s="17">
        <v>9.30150608280517E-3</v>
      </c>
      <c r="BN738" s="17">
        <v>5.5010476399502899E-2</v>
      </c>
      <c r="BO738" s="17">
        <v>3.8765221663576897E-2</v>
      </c>
      <c r="BP738" s="17"/>
      <c r="BQ738" s="17">
        <v>4.0967290214234502E-2</v>
      </c>
      <c r="BR738" s="17">
        <v>5.2789151480382199E-2</v>
      </c>
      <c r="BS738" s="17">
        <v>7.9718714356635995E-2</v>
      </c>
      <c r="BT738" s="17">
        <v>4.1170138204631397E-2</v>
      </c>
      <c r="BU738" s="17">
        <v>9.3313675259555903E-2</v>
      </c>
      <c r="BV738" s="17">
        <v>0.111887385246131</v>
      </c>
      <c r="BW738" s="17"/>
      <c r="BX738" s="17">
        <v>3.2331843509172897E-2</v>
      </c>
      <c r="BY738" s="17">
        <v>5.3611858713998498E-2</v>
      </c>
      <c r="BZ738" s="17">
        <v>7.1872630459322698E-2</v>
      </c>
      <c r="CA738" s="17">
        <v>3.8660331094512501E-2</v>
      </c>
      <c r="CB738" s="17">
        <v>9.4207052174754294E-2</v>
      </c>
      <c r="CC738" s="17">
        <v>0.16249483405587201</v>
      </c>
    </row>
    <row r="739" spans="2:81" x14ac:dyDescent="0.35">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row>
    <row r="740" spans="2:81" x14ac:dyDescent="0.35">
      <c r="B740" s="6" t="s">
        <v>388</v>
      </c>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row>
    <row r="741" spans="2:81" x14ac:dyDescent="0.35">
      <c r="B741" s="24"/>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row>
    <row r="742" spans="2:81" x14ac:dyDescent="0.35">
      <c r="B742" t="s">
        <v>365</v>
      </c>
      <c r="C742" s="17">
        <v>0.27982207880181797</v>
      </c>
      <c r="D742" s="17">
        <v>0.27225504929516198</v>
      </c>
      <c r="E742" s="17">
        <v>0.28502871017430598</v>
      </c>
      <c r="F742" s="17"/>
      <c r="G742" s="17">
        <v>0.40928222997087399</v>
      </c>
      <c r="H742" s="17">
        <v>0.41637062082854098</v>
      </c>
      <c r="I742" s="17">
        <v>0.294279572554347</v>
      </c>
      <c r="J742" s="17">
        <v>0.22716847003481</v>
      </c>
      <c r="K742" s="17">
        <v>0.19622931120586201</v>
      </c>
      <c r="L742" s="17">
        <v>0.16986996270067201</v>
      </c>
      <c r="M742" s="17"/>
      <c r="N742" s="17">
        <v>0.345454177647253</v>
      </c>
      <c r="O742" s="17">
        <v>0.25632859527014001</v>
      </c>
      <c r="P742" s="17">
        <v>0.27391840257319</v>
      </c>
      <c r="Q742" s="17">
        <v>0.23885246425491699</v>
      </c>
      <c r="R742" s="17"/>
      <c r="S742" s="17">
        <v>0.37514898635113397</v>
      </c>
      <c r="T742" s="17">
        <v>0.24776612899179501</v>
      </c>
      <c r="U742" s="17">
        <v>0.29041048810518899</v>
      </c>
      <c r="V742" s="17">
        <v>0.26646490132506201</v>
      </c>
      <c r="W742" s="17">
        <v>0.25754251396175198</v>
      </c>
      <c r="X742" s="17">
        <v>0.25755350149649098</v>
      </c>
      <c r="Y742" s="17">
        <v>0.25564489063537399</v>
      </c>
      <c r="Z742" s="17">
        <v>0.31293097692736399</v>
      </c>
      <c r="AA742" s="17">
        <v>0.28484929669322001</v>
      </c>
      <c r="AB742" s="17">
        <v>0.23153041551717099</v>
      </c>
      <c r="AC742" s="17">
        <v>0.273781983594656</v>
      </c>
      <c r="AD742" s="17">
        <v>0.261364924831956</v>
      </c>
      <c r="AE742" s="17"/>
      <c r="AF742" s="17">
        <v>0.27817050676516702</v>
      </c>
      <c r="AG742" s="17">
        <v>0.20718414315624201</v>
      </c>
      <c r="AH742" s="17">
        <v>0.30222430018440199</v>
      </c>
      <c r="AI742" s="17">
        <v>0.24928127459091201</v>
      </c>
      <c r="AJ742" s="17"/>
      <c r="AK742" s="17">
        <v>0.376250611811071</v>
      </c>
      <c r="AL742" s="17">
        <v>0.31146996335508997</v>
      </c>
      <c r="AM742" s="17"/>
      <c r="AN742" s="17">
        <v>0.40898092179774898</v>
      </c>
      <c r="AO742" s="17">
        <v>0.242008855236656</v>
      </c>
      <c r="AP742" s="17">
        <v>0.273206248461622</v>
      </c>
      <c r="AQ742" s="17">
        <v>0.20794941660470401</v>
      </c>
      <c r="AR742" s="17">
        <v>0.20140826000411899</v>
      </c>
      <c r="AS742" s="17">
        <v>0.27849685166751398</v>
      </c>
      <c r="AT742" s="17"/>
      <c r="AU742" s="17">
        <v>0.27381596203662201</v>
      </c>
      <c r="AV742" s="17">
        <v>0.28890588403225997</v>
      </c>
      <c r="AW742" s="17"/>
      <c r="AX742" s="17">
        <v>0.27455988699016198</v>
      </c>
      <c r="AY742" s="17">
        <v>0.28108485217014401</v>
      </c>
      <c r="AZ742" s="17"/>
      <c r="BA742" s="17">
        <v>0.256136602700829</v>
      </c>
      <c r="BB742" s="17">
        <v>0.40652814691094102</v>
      </c>
      <c r="BC742" s="17"/>
      <c r="BD742" s="17">
        <v>0.313861551482428</v>
      </c>
      <c r="BE742" s="17"/>
      <c r="BF742" s="17">
        <v>0.28786707580401899</v>
      </c>
      <c r="BG742" s="17"/>
      <c r="BH742" s="17">
        <v>0.22805024454766901</v>
      </c>
      <c r="BI742" s="17"/>
      <c r="BJ742" s="17">
        <v>0.29357849394721203</v>
      </c>
      <c r="BK742" s="17"/>
      <c r="BL742" s="17">
        <v>0.15109422118382601</v>
      </c>
      <c r="BM742" s="17">
        <v>0.48756023676144</v>
      </c>
      <c r="BN742" s="17">
        <v>0.137089468459511</v>
      </c>
      <c r="BO742" s="17">
        <v>0.30198891294143498</v>
      </c>
      <c r="BP742" s="17"/>
      <c r="BQ742" s="17">
        <v>0.35162685553856798</v>
      </c>
      <c r="BR742" s="17">
        <v>0.241629446659164</v>
      </c>
      <c r="BS742" s="17">
        <v>0.18498223796782501</v>
      </c>
      <c r="BT742" s="17">
        <v>0.29863393509535702</v>
      </c>
      <c r="BU742" s="17">
        <v>0.326854167197138</v>
      </c>
      <c r="BV742" s="17">
        <v>0.24375722216824799</v>
      </c>
      <c r="BW742" s="17"/>
      <c r="BX742" s="17">
        <v>0.41239351517025502</v>
      </c>
      <c r="BY742" s="17">
        <v>0.27030633348545902</v>
      </c>
      <c r="BZ742" s="17">
        <v>0.194679768196237</v>
      </c>
      <c r="CA742" s="17">
        <v>0.30784208433631699</v>
      </c>
      <c r="CB742" s="17">
        <v>0.36753810938173398</v>
      </c>
      <c r="CC742" s="17">
        <v>0.17926432889321101</v>
      </c>
    </row>
    <row r="743" spans="2:81" x14ac:dyDescent="0.35">
      <c r="B743" t="s">
        <v>366</v>
      </c>
      <c r="C743" s="17">
        <v>0.47328876040766799</v>
      </c>
      <c r="D743" s="17">
        <v>0.46097218824487202</v>
      </c>
      <c r="E743" s="17">
        <v>0.48673398637887499</v>
      </c>
      <c r="F743" s="17"/>
      <c r="G743" s="17">
        <v>0.44097371639374</v>
      </c>
      <c r="H743" s="17">
        <v>0.40614274182980797</v>
      </c>
      <c r="I743" s="17">
        <v>0.48271384007101098</v>
      </c>
      <c r="J743" s="17">
        <v>0.52322829806466498</v>
      </c>
      <c r="K743" s="17">
        <v>0.52210513919225598</v>
      </c>
      <c r="L743" s="17">
        <v>0.46841283140315698</v>
      </c>
      <c r="M743" s="17"/>
      <c r="N743" s="17">
        <v>0.44470552443310302</v>
      </c>
      <c r="O743" s="17">
        <v>0.51079013043673205</v>
      </c>
      <c r="P743" s="17">
        <v>0.46619911904588202</v>
      </c>
      <c r="Q743" s="17">
        <v>0.47004100223818701</v>
      </c>
      <c r="R743" s="17"/>
      <c r="S743" s="17">
        <v>0.43771713822189301</v>
      </c>
      <c r="T743" s="17">
        <v>0.48036470646720802</v>
      </c>
      <c r="U743" s="17">
        <v>0.48530340718902498</v>
      </c>
      <c r="V743" s="17">
        <v>0.45871134320089202</v>
      </c>
      <c r="W743" s="17">
        <v>0.50245881318591401</v>
      </c>
      <c r="X743" s="17">
        <v>0.48153843718609601</v>
      </c>
      <c r="Y743" s="17">
        <v>0.46779720050512402</v>
      </c>
      <c r="Z743" s="17">
        <v>0.44853527514987701</v>
      </c>
      <c r="AA743" s="17">
        <v>0.45505965257325298</v>
      </c>
      <c r="AB743" s="17">
        <v>0.509548561220864</v>
      </c>
      <c r="AC743" s="17">
        <v>0.47291130745988103</v>
      </c>
      <c r="AD743" s="17">
        <v>0.53383958640536899</v>
      </c>
      <c r="AE743" s="17"/>
      <c r="AF743" s="17">
        <v>0.46851128390758601</v>
      </c>
      <c r="AG743" s="17">
        <v>0.53943882362999396</v>
      </c>
      <c r="AH743" s="17">
        <v>0.45367117336256202</v>
      </c>
      <c r="AI743" s="17">
        <v>0.54393621873440401</v>
      </c>
      <c r="AJ743" s="17"/>
      <c r="AK743" s="17">
        <v>0.43371991522874997</v>
      </c>
      <c r="AL743" s="17">
        <v>0.44039013041927</v>
      </c>
      <c r="AM743" s="17"/>
      <c r="AN743" s="17">
        <v>0.42083673884873102</v>
      </c>
      <c r="AO743" s="17">
        <v>0.48536187770998401</v>
      </c>
      <c r="AP743" s="17">
        <v>0.48903571544289798</v>
      </c>
      <c r="AQ743" s="17">
        <v>0.50351680519837605</v>
      </c>
      <c r="AR743" s="17">
        <v>0.49867987746880199</v>
      </c>
      <c r="AS743" s="17">
        <v>0.46653935629708798</v>
      </c>
      <c r="AT743" s="17"/>
      <c r="AU743" s="17">
        <v>0.479920983430912</v>
      </c>
      <c r="AV743" s="17">
        <v>0.46512979130573801</v>
      </c>
      <c r="AW743" s="17"/>
      <c r="AX743" s="17">
        <v>0.47447020407150398</v>
      </c>
      <c r="AY743" s="17">
        <v>0.47300524820433698</v>
      </c>
      <c r="AZ743" s="17"/>
      <c r="BA743" s="17">
        <v>0.48783369943896798</v>
      </c>
      <c r="BB743" s="17">
        <v>0.40049198730754698</v>
      </c>
      <c r="BC743" s="17"/>
      <c r="BD743" s="17">
        <v>0.46371538241017102</v>
      </c>
      <c r="BE743" s="17"/>
      <c r="BF743" s="17">
        <v>0.47325142178167401</v>
      </c>
      <c r="BG743" s="17"/>
      <c r="BH743" s="17">
        <v>0.54643886148930898</v>
      </c>
      <c r="BI743" s="17"/>
      <c r="BJ743" s="17">
        <v>0.47506173780856598</v>
      </c>
      <c r="BK743" s="17"/>
      <c r="BL743" s="17">
        <v>0.375903291826584</v>
      </c>
      <c r="BM743" s="17">
        <v>0.46409513862797103</v>
      </c>
      <c r="BN743" s="17">
        <v>0.48288585389025201</v>
      </c>
      <c r="BO743" s="17">
        <v>0.53256860266385198</v>
      </c>
      <c r="BP743" s="17"/>
      <c r="BQ743" s="17">
        <v>0.48753613134010898</v>
      </c>
      <c r="BR743" s="17">
        <v>0.47169344602249502</v>
      </c>
      <c r="BS743" s="17">
        <v>0.45983605571435299</v>
      </c>
      <c r="BT743" s="17">
        <v>0.49297106901159599</v>
      </c>
      <c r="BU743" s="17">
        <v>0.463530415124142</v>
      </c>
      <c r="BV743" s="17">
        <v>0.43500592903053498</v>
      </c>
      <c r="BW743" s="17"/>
      <c r="BX743" s="17">
        <v>0.445067009314498</v>
      </c>
      <c r="BY743" s="17">
        <v>0.46804645731647398</v>
      </c>
      <c r="BZ743" s="17">
        <v>0.48805657145107401</v>
      </c>
      <c r="CA743" s="17">
        <v>0.49319120351498202</v>
      </c>
      <c r="CB743" s="17">
        <v>0.41900415615395598</v>
      </c>
      <c r="CC743" s="17">
        <v>0.43440854154300901</v>
      </c>
    </row>
    <row r="744" spans="2:81" x14ac:dyDescent="0.35">
      <c r="B744" t="s">
        <v>367</v>
      </c>
      <c r="C744" s="17">
        <v>0.19344487849539499</v>
      </c>
      <c r="D744" s="17">
        <v>0.20521959615125099</v>
      </c>
      <c r="E744" s="17">
        <v>0.18290859753528699</v>
      </c>
      <c r="F744" s="17"/>
      <c r="G744" s="17">
        <v>0.114326339879971</v>
      </c>
      <c r="H744" s="17">
        <v>0.13042489402410301</v>
      </c>
      <c r="I744" s="17">
        <v>0.18275157853122201</v>
      </c>
      <c r="J744" s="17">
        <v>0.19174020921782201</v>
      </c>
      <c r="K744" s="17">
        <v>0.22161039587259099</v>
      </c>
      <c r="L744" s="17">
        <v>0.288403860304982</v>
      </c>
      <c r="M744" s="17"/>
      <c r="N744" s="17">
        <v>0.17589444114392899</v>
      </c>
      <c r="O744" s="17">
        <v>0.189385505793179</v>
      </c>
      <c r="P744" s="17">
        <v>0.19934429511919499</v>
      </c>
      <c r="Q744" s="17">
        <v>0.21352536377287501</v>
      </c>
      <c r="R744" s="17"/>
      <c r="S744" s="17">
        <v>0.151547781963592</v>
      </c>
      <c r="T744" s="17">
        <v>0.22177285474604999</v>
      </c>
      <c r="U744" s="17">
        <v>0.18793650876071999</v>
      </c>
      <c r="V744" s="17">
        <v>0.21477840453244501</v>
      </c>
      <c r="W744" s="17">
        <v>0.17810405105219901</v>
      </c>
      <c r="X744" s="17">
        <v>0.201495370488736</v>
      </c>
      <c r="Y744" s="17">
        <v>0.21134525567008</v>
      </c>
      <c r="Z744" s="17">
        <v>0.16169446171027901</v>
      </c>
      <c r="AA744" s="17">
        <v>0.19526629565182799</v>
      </c>
      <c r="AB744" s="17">
        <v>0.20773272123988001</v>
      </c>
      <c r="AC744" s="17">
        <v>0.20907929741865</v>
      </c>
      <c r="AD744" s="17">
        <v>0.14752896799680701</v>
      </c>
      <c r="AE744" s="17"/>
      <c r="AF744" s="17">
        <v>0.19857045811389701</v>
      </c>
      <c r="AG744" s="17">
        <v>0.20560907215218199</v>
      </c>
      <c r="AH744" s="17">
        <v>0.19399685357649801</v>
      </c>
      <c r="AI744" s="17">
        <v>0.15107088838483301</v>
      </c>
      <c r="AJ744" s="17"/>
      <c r="AK744" s="17">
        <v>0.14285022704327499</v>
      </c>
      <c r="AL744" s="17">
        <v>0.18658234902298301</v>
      </c>
      <c r="AM744" s="17"/>
      <c r="AN744" s="17">
        <v>0.12763922500563801</v>
      </c>
      <c r="AO744" s="17">
        <v>0.21642244072325001</v>
      </c>
      <c r="AP744" s="17">
        <v>0.1950505295211</v>
      </c>
      <c r="AQ744" s="17">
        <v>0.22186376675577801</v>
      </c>
      <c r="AR744" s="17">
        <v>0.240264416527878</v>
      </c>
      <c r="AS744" s="17">
        <v>0.19537883621288499</v>
      </c>
      <c r="AT744" s="17"/>
      <c r="AU744" s="17">
        <v>0.19421808863440401</v>
      </c>
      <c r="AV744" s="17">
        <v>0.190687976523462</v>
      </c>
      <c r="AW744" s="17"/>
      <c r="AX744" s="17">
        <v>0.183503867101663</v>
      </c>
      <c r="AY744" s="17">
        <v>0.195830432821716</v>
      </c>
      <c r="AZ744" s="17"/>
      <c r="BA744" s="17">
        <v>0.20357019534002899</v>
      </c>
      <c r="BB744" s="17">
        <v>0.135817369110275</v>
      </c>
      <c r="BC744" s="17"/>
      <c r="BD744" s="17">
        <v>0.17846034512408299</v>
      </c>
      <c r="BE744" s="17"/>
      <c r="BF744" s="17">
        <v>0.18962450846633999</v>
      </c>
      <c r="BG744" s="17"/>
      <c r="BH744" s="17">
        <v>0.18330333606527599</v>
      </c>
      <c r="BI744" s="17"/>
      <c r="BJ744" s="17">
        <v>0.18166948263833499</v>
      </c>
      <c r="BK744" s="17"/>
      <c r="BL744" s="17">
        <v>0.315820995780563</v>
      </c>
      <c r="BM744" s="17">
        <v>4.4894381678092198E-2</v>
      </c>
      <c r="BN744" s="17">
        <v>0.31297395826102198</v>
      </c>
      <c r="BO744" s="17">
        <v>0.140391070617994</v>
      </c>
      <c r="BP744" s="17"/>
      <c r="BQ744" s="17">
        <v>0.128783051339427</v>
      </c>
      <c r="BR744" s="17">
        <v>0.231932452835308</v>
      </c>
      <c r="BS744" s="17">
        <v>0.28030049188473699</v>
      </c>
      <c r="BT744" s="17">
        <v>0.17360096953599199</v>
      </c>
      <c r="BU744" s="17">
        <v>0.14574239410739701</v>
      </c>
      <c r="BV744" s="17">
        <v>0.23814414334689199</v>
      </c>
      <c r="BW744" s="17"/>
      <c r="BX744" s="17">
        <v>0.114457025644172</v>
      </c>
      <c r="BY744" s="17">
        <v>0.20454187292739101</v>
      </c>
      <c r="BZ744" s="17">
        <v>0.25474148368381999</v>
      </c>
      <c r="CA744" s="17">
        <v>0.16532194567934599</v>
      </c>
      <c r="CB744" s="17">
        <v>0.156896993565836</v>
      </c>
      <c r="CC744" s="17">
        <v>0.25717540177092701</v>
      </c>
    </row>
    <row r="745" spans="2:81" x14ac:dyDescent="0.35">
      <c r="B745" t="s">
        <v>368</v>
      </c>
      <c r="C745" s="17">
        <v>5.34442822951188E-2</v>
      </c>
      <c r="D745" s="17">
        <v>6.1553166308715102E-2</v>
      </c>
      <c r="E745" s="17">
        <v>4.5328705911532E-2</v>
      </c>
      <c r="F745" s="17"/>
      <c r="G745" s="17">
        <v>3.5417713755415602E-2</v>
      </c>
      <c r="H745" s="17">
        <v>4.7061743317547901E-2</v>
      </c>
      <c r="I745" s="17">
        <v>4.0255008843419898E-2</v>
      </c>
      <c r="J745" s="17">
        <v>5.7863022682703102E-2</v>
      </c>
      <c r="K745" s="17">
        <v>6.0055153729291801E-2</v>
      </c>
      <c r="L745" s="17">
        <v>7.3313345591189003E-2</v>
      </c>
      <c r="M745" s="17"/>
      <c r="N745" s="17">
        <v>3.3945856775714198E-2</v>
      </c>
      <c r="O745" s="17">
        <v>4.3495768499949898E-2</v>
      </c>
      <c r="P745" s="17">
        <v>6.0538183261732603E-2</v>
      </c>
      <c r="Q745" s="17">
        <v>7.7581169734020794E-2</v>
      </c>
      <c r="R745" s="17"/>
      <c r="S745" s="17">
        <v>3.5586093463381499E-2</v>
      </c>
      <c r="T745" s="17">
        <v>5.0096309794946697E-2</v>
      </c>
      <c r="U745" s="17">
        <v>3.6349595945065399E-2</v>
      </c>
      <c r="V745" s="17">
        <v>6.0045350941601898E-2</v>
      </c>
      <c r="W745" s="17">
        <v>6.18946218001356E-2</v>
      </c>
      <c r="X745" s="17">
        <v>5.9412690828676402E-2</v>
      </c>
      <c r="Y745" s="17">
        <v>6.5212653189421904E-2</v>
      </c>
      <c r="Z745" s="17">
        <v>7.6839286212480498E-2</v>
      </c>
      <c r="AA745" s="17">
        <v>6.4824755081699506E-2</v>
      </c>
      <c r="AB745" s="17">
        <v>5.1188302022084103E-2</v>
      </c>
      <c r="AC745" s="17">
        <v>4.42274115268129E-2</v>
      </c>
      <c r="AD745" s="17">
        <v>5.7266520765867399E-2</v>
      </c>
      <c r="AE745" s="17"/>
      <c r="AF745" s="17">
        <v>5.47477512133498E-2</v>
      </c>
      <c r="AG745" s="17">
        <v>4.7767961061582202E-2</v>
      </c>
      <c r="AH745" s="17">
        <v>5.0107672876537598E-2</v>
      </c>
      <c r="AI745" s="17">
        <v>5.5711618289850801E-2</v>
      </c>
      <c r="AJ745" s="17"/>
      <c r="AK745" s="17">
        <v>4.7179245916903798E-2</v>
      </c>
      <c r="AL745" s="17">
        <v>6.1557557202656397E-2</v>
      </c>
      <c r="AM745" s="17"/>
      <c r="AN745" s="17">
        <v>4.2543114347882702E-2</v>
      </c>
      <c r="AO745" s="17">
        <v>5.62068263301101E-2</v>
      </c>
      <c r="AP745" s="17">
        <v>4.2707506574379703E-2</v>
      </c>
      <c r="AQ745" s="17">
        <v>6.66700114411415E-2</v>
      </c>
      <c r="AR745" s="17">
        <v>5.9647445999201201E-2</v>
      </c>
      <c r="AS745" s="17">
        <v>5.9584955822512602E-2</v>
      </c>
      <c r="AT745" s="17"/>
      <c r="AU745" s="17">
        <v>5.2044965898062401E-2</v>
      </c>
      <c r="AV745" s="17">
        <v>5.5276348138540099E-2</v>
      </c>
      <c r="AW745" s="17"/>
      <c r="AX745" s="17">
        <v>6.7466041836670099E-2</v>
      </c>
      <c r="AY745" s="17">
        <v>5.0079466803803097E-2</v>
      </c>
      <c r="AZ745" s="17"/>
      <c r="BA745" s="17">
        <v>5.2459502520174499E-2</v>
      </c>
      <c r="BB745" s="17">
        <v>5.7162496671237698E-2</v>
      </c>
      <c r="BC745" s="17"/>
      <c r="BD745" s="17">
        <v>4.3962720983318798E-2</v>
      </c>
      <c r="BE745" s="17"/>
      <c r="BF745" s="17">
        <v>4.9256993947966503E-2</v>
      </c>
      <c r="BG745" s="17"/>
      <c r="BH745" s="17">
        <v>4.2207557897744899E-2</v>
      </c>
      <c r="BI745" s="17"/>
      <c r="BJ745" s="17">
        <v>4.9690285605887001E-2</v>
      </c>
      <c r="BK745" s="17"/>
      <c r="BL745" s="17">
        <v>0.157181491209027</v>
      </c>
      <c r="BM745" s="17">
        <v>3.4502429324968602E-3</v>
      </c>
      <c r="BN745" s="17">
        <v>6.7050719389215002E-2</v>
      </c>
      <c r="BO745" s="17">
        <v>2.5051413776719399E-2</v>
      </c>
      <c r="BP745" s="17"/>
      <c r="BQ745" s="17">
        <v>3.2053961781896102E-2</v>
      </c>
      <c r="BR745" s="17">
        <v>5.4744654483032999E-2</v>
      </c>
      <c r="BS745" s="17">
        <v>7.4881214433084903E-2</v>
      </c>
      <c r="BT745" s="17">
        <v>3.4794026357055002E-2</v>
      </c>
      <c r="BU745" s="17">
        <v>6.3873023571322698E-2</v>
      </c>
      <c r="BV745" s="17">
        <v>8.3092705454324498E-2</v>
      </c>
      <c r="BW745" s="17"/>
      <c r="BX745" s="17">
        <v>2.8082449871075901E-2</v>
      </c>
      <c r="BY745" s="17">
        <v>5.7105336270675502E-2</v>
      </c>
      <c r="BZ745" s="17">
        <v>6.2522176668868598E-2</v>
      </c>
      <c r="CA745" s="17">
        <v>3.3644766469354798E-2</v>
      </c>
      <c r="CB745" s="17">
        <v>5.6560740898473398E-2</v>
      </c>
      <c r="CC745" s="17">
        <v>0.129151727792854</v>
      </c>
    </row>
    <row r="746" spans="2:81" x14ac:dyDescent="0.35">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row>
    <row r="747" spans="2:81" x14ac:dyDescent="0.35">
      <c r="B747" s="6" t="s">
        <v>389</v>
      </c>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row>
    <row r="748" spans="2:81" x14ac:dyDescent="0.35">
      <c r="B748" s="24"/>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row>
    <row r="749" spans="2:81" x14ac:dyDescent="0.35">
      <c r="B749" t="s">
        <v>365</v>
      </c>
      <c r="C749" s="17">
        <v>0.240048543698376</v>
      </c>
      <c r="D749" s="17">
        <v>0.265905537632944</v>
      </c>
      <c r="E749" s="17">
        <v>0.214860695983184</v>
      </c>
      <c r="F749" s="17"/>
      <c r="G749" s="17">
        <v>0.34926819983431101</v>
      </c>
      <c r="H749" s="17">
        <v>0.31368294308945199</v>
      </c>
      <c r="I749" s="17">
        <v>0.21729107745969001</v>
      </c>
      <c r="J749" s="17">
        <v>0.21470511142568499</v>
      </c>
      <c r="K749" s="17">
        <v>0.179082875499293</v>
      </c>
      <c r="L749" s="17">
        <v>0.18766670355348999</v>
      </c>
      <c r="M749" s="17"/>
      <c r="N749" s="17">
        <v>0.30449286341387199</v>
      </c>
      <c r="O749" s="17">
        <v>0.198195683703692</v>
      </c>
      <c r="P749" s="17">
        <v>0.203268887090407</v>
      </c>
      <c r="Q749" s="17">
        <v>0.24819030169121101</v>
      </c>
      <c r="R749" s="17"/>
      <c r="S749" s="17">
        <v>0.366993542875164</v>
      </c>
      <c r="T749" s="17">
        <v>0.20981050484814701</v>
      </c>
      <c r="U749" s="17">
        <v>0.23967587505086299</v>
      </c>
      <c r="V749" s="17">
        <v>0.197307181932908</v>
      </c>
      <c r="W749" s="17">
        <v>0.21700416879756099</v>
      </c>
      <c r="X749" s="17">
        <v>0.19954072866766401</v>
      </c>
      <c r="Y749" s="17">
        <v>0.187744275626092</v>
      </c>
      <c r="Z749" s="17">
        <v>0.318438746552555</v>
      </c>
      <c r="AA749" s="17">
        <v>0.26942911104599598</v>
      </c>
      <c r="AB749" s="17">
        <v>0.19128512577357501</v>
      </c>
      <c r="AC749" s="17">
        <v>0.202894727389831</v>
      </c>
      <c r="AD749" s="17">
        <v>0.218667652337459</v>
      </c>
      <c r="AE749" s="17"/>
      <c r="AF749" s="17">
        <v>0.24782253086908099</v>
      </c>
      <c r="AG749" s="17">
        <v>0.18820258437538101</v>
      </c>
      <c r="AH749" s="17">
        <v>0.21899017422896699</v>
      </c>
      <c r="AI749" s="17">
        <v>0.213281896888913</v>
      </c>
      <c r="AJ749" s="17"/>
      <c r="AK749" s="17">
        <v>0.239667916593924</v>
      </c>
      <c r="AL749" s="17">
        <v>0.25541766072814098</v>
      </c>
      <c r="AM749" s="17"/>
      <c r="AN749" s="17">
        <v>0.348288759851203</v>
      </c>
      <c r="AO749" s="17">
        <v>0.20662072983358001</v>
      </c>
      <c r="AP749" s="17">
        <v>0.233501707941667</v>
      </c>
      <c r="AQ749" s="17">
        <v>0.17419684636014901</v>
      </c>
      <c r="AR749" s="17">
        <v>0.19013564680853901</v>
      </c>
      <c r="AS749" s="17">
        <v>0.23114223055834901</v>
      </c>
      <c r="AT749" s="17"/>
      <c r="AU749" s="17">
        <v>0.249320109001267</v>
      </c>
      <c r="AV749" s="17">
        <v>0.22770178267302099</v>
      </c>
      <c r="AW749" s="17"/>
      <c r="AX749" s="17">
        <v>0.20498546246374399</v>
      </c>
      <c r="AY749" s="17">
        <v>0.24846266594615299</v>
      </c>
      <c r="AZ749" s="17"/>
      <c r="BA749" s="17">
        <v>0.225314348613504</v>
      </c>
      <c r="BB749" s="17">
        <v>0.31813978531568499</v>
      </c>
      <c r="BC749" s="17"/>
      <c r="BD749" s="17">
        <v>0.28626684161986299</v>
      </c>
      <c r="BE749" s="17"/>
      <c r="BF749" s="17">
        <v>0.28456970243688801</v>
      </c>
      <c r="BG749" s="17"/>
      <c r="BH749" s="17">
        <v>0.209911788544068</v>
      </c>
      <c r="BI749" s="17"/>
      <c r="BJ749" s="17">
        <v>0.242507593756392</v>
      </c>
      <c r="BK749" s="17"/>
      <c r="BL749" s="17">
        <v>7.1522185341249905E-2</v>
      </c>
      <c r="BM749" s="17">
        <v>0.47814823036035398</v>
      </c>
      <c r="BN749" s="17">
        <v>0.16668640789927999</v>
      </c>
      <c r="BO749" s="17">
        <v>0.183070264443635</v>
      </c>
      <c r="BP749" s="17"/>
      <c r="BQ749" s="17">
        <v>0.28165286123953098</v>
      </c>
      <c r="BR749" s="17">
        <v>0.272720097362604</v>
      </c>
      <c r="BS749" s="17">
        <v>0.190971863695061</v>
      </c>
      <c r="BT749" s="17">
        <v>0.285360566848402</v>
      </c>
      <c r="BU749" s="17">
        <v>0.20955919674560999</v>
      </c>
      <c r="BV749" s="17">
        <v>0.156104863521804</v>
      </c>
      <c r="BW749" s="17"/>
      <c r="BX749" s="17">
        <v>0.32146594087588398</v>
      </c>
      <c r="BY749" s="17">
        <v>0.29995720233582801</v>
      </c>
      <c r="BZ749" s="17">
        <v>0.19746533859467</v>
      </c>
      <c r="CA749" s="17">
        <v>0.27719305797393301</v>
      </c>
      <c r="CB749" s="17">
        <v>0.20784899851156699</v>
      </c>
      <c r="CC749" s="17">
        <v>0.121715272299463</v>
      </c>
    </row>
    <row r="750" spans="2:81" x14ac:dyDescent="0.35">
      <c r="B750" t="s">
        <v>366</v>
      </c>
      <c r="C750" s="17">
        <v>0.45319872593788302</v>
      </c>
      <c r="D750" s="17">
        <v>0.45906444661158102</v>
      </c>
      <c r="E750" s="17">
        <v>0.44732736497062098</v>
      </c>
      <c r="F750" s="17"/>
      <c r="G750" s="17">
        <v>0.39771573732161802</v>
      </c>
      <c r="H750" s="17">
        <v>0.43896999599522601</v>
      </c>
      <c r="I750" s="17">
        <v>0.47428227116383598</v>
      </c>
      <c r="J750" s="17">
        <v>0.47011770866446201</v>
      </c>
      <c r="K750" s="17">
        <v>0.44623247471627597</v>
      </c>
      <c r="L750" s="17">
        <v>0.475364631912923</v>
      </c>
      <c r="M750" s="17"/>
      <c r="N750" s="17">
        <v>0.43161172729286001</v>
      </c>
      <c r="O750" s="17">
        <v>0.47302785989356499</v>
      </c>
      <c r="P750" s="17">
        <v>0.47531503306821998</v>
      </c>
      <c r="Q750" s="17">
        <v>0.43551200601780499</v>
      </c>
      <c r="R750" s="17"/>
      <c r="S750" s="17">
        <v>0.41887224870617401</v>
      </c>
      <c r="T750" s="17">
        <v>0.44861537452814498</v>
      </c>
      <c r="U750" s="17">
        <v>0.44650628444713902</v>
      </c>
      <c r="V750" s="17">
        <v>0.451497635090233</v>
      </c>
      <c r="W750" s="17">
        <v>0.46432274234971799</v>
      </c>
      <c r="X750" s="17">
        <v>0.48222856635778999</v>
      </c>
      <c r="Y750" s="17">
        <v>0.46171872792157398</v>
      </c>
      <c r="Z750" s="17">
        <v>0.452764912317002</v>
      </c>
      <c r="AA750" s="17">
        <v>0.45334931643194698</v>
      </c>
      <c r="AB750" s="17">
        <v>0.458501420616445</v>
      </c>
      <c r="AC750" s="17">
        <v>0.43428578426717201</v>
      </c>
      <c r="AD750" s="17">
        <v>0.53606073035604096</v>
      </c>
      <c r="AE750" s="17"/>
      <c r="AF750" s="17">
        <v>0.44962303081535998</v>
      </c>
      <c r="AG750" s="17">
        <v>0.477751408587403</v>
      </c>
      <c r="AH750" s="17">
        <v>0.43304258572476301</v>
      </c>
      <c r="AI750" s="17">
        <v>0.51489507451382399</v>
      </c>
      <c r="AJ750" s="17"/>
      <c r="AK750" s="17">
        <v>0.45108683697763002</v>
      </c>
      <c r="AL750" s="17">
        <v>0.45533624773338599</v>
      </c>
      <c r="AM750" s="17"/>
      <c r="AN750" s="17">
        <v>0.41438750403191199</v>
      </c>
      <c r="AO750" s="17">
        <v>0.47368597840869497</v>
      </c>
      <c r="AP750" s="17">
        <v>0.462664709439366</v>
      </c>
      <c r="AQ750" s="17">
        <v>0.47712323014539498</v>
      </c>
      <c r="AR750" s="17">
        <v>0.46715574668825</v>
      </c>
      <c r="AS750" s="17">
        <v>0.39983672777631801</v>
      </c>
      <c r="AT750" s="17"/>
      <c r="AU750" s="17">
        <v>0.46512475795762098</v>
      </c>
      <c r="AV750" s="17">
        <v>0.43639201396210697</v>
      </c>
      <c r="AW750" s="17"/>
      <c r="AX750" s="17">
        <v>0.43574873338051201</v>
      </c>
      <c r="AY750" s="17">
        <v>0.45738621789325301</v>
      </c>
      <c r="AZ750" s="17"/>
      <c r="BA750" s="17">
        <v>0.45505915729965901</v>
      </c>
      <c r="BB750" s="17">
        <v>0.445401819741367</v>
      </c>
      <c r="BC750" s="17"/>
      <c r="BD750" s="17">
        <v>0.44951044774446097</v>
      </c>
      <c r="BE750" s="17"/>
      <c r="BF750" s="17">
        <v>0.44456500964672202</v>
      </c>
      <c r="BG750" s="17"/>
      <c r="BH750" s="17">
        <v>0.468808603870773</v>
      </c>
      <c r="BI750" s="17"/>
      <c r="BJ750" s="17">
        <v>0.422486619429226</v>
      </c>
      <c r="BK750" s="17"/>
      <c r="BL750" s="17">
        <v>0.31281101350950202</v>
      </c>
      <c r="BM750" s="17">
        <v>0.44150855208566397</v>
      </c>
      <c r="BN750" s="17">
        <v>0.49639633516508103</v>
      </c>
      <c r="BO750" s="17">
        <v>0.506056597060348</v>
      </c>
      <c r="BP750" s="17"/>
      <c r="BQ750" s="17">
        <v>0.46229594310216299</v>
      </c>
      <c r="BR750" s="17">
        <v>0.45940244328450802</v>
      </c>
      <c r="BS750" s="17">
        <v>0.47218994986453799</v>
      </c>
      <c r="BT750" s="17">
        <v>0.42823872918355699</v>
      </c>
      <c r="BU750" s="17">
        <v>0.39786467113968199</v>
      </c>
      <c r="BV750" s="17">
        <v>0.42586825772897002</v>
      </c>
      <c r="BW750" s="17"/>
      <c r="BX750" s="17">
        <v>0.445884275202863</v>
      </c>
      <c r="BY750" s="17">
        <v>0.44496963314169002</v>
      </c>
      <c r="BZ750" s="17">
        <v>0.49304167833502199</v>
      </c>
      <c r="CA750" s="17">
        <v>0.460517150887574</v>
      </c>
      <c r="CB750" s="17">
        <v>0.38228418173565298</v>
      </c>
      <c r="CC750" s="17">
        <v>0.38107353034386199</v>
      </c>
    </row>
    <row r="751" spans="2:81" x14ac:dyDescent="0.35">
      <c r="B751" t="s">
        <v>367</v>
      </c>
      <c r="C751" s="17">
        <v>0.24657020664725801</v>
      </c>
      <c r="D751" s="17">
        <v>0.21895955062424899</v>
      </c>
      <c r="E751" s="17">
        <v>0.27425977749980301</v>
      </c>
      <c r="F751" s="17"/>
      <c r="G751" s="17">
        <v>0.21538070295536901</v>
      </c>
      <c r="H751" s="17">
        <v>0.183029467757688</v>
      </c>
      <c r="I751" s="17">
        <v>0.26542194922257101</v>
      </c>
      <c r="J751" s="17">
        <v>0.25637396471142399</v>
      </c>
      <c r="K751" s="17">
        <v>0.28466593709946098</v>
      </c>
      <c r="L751" s="17">
        <v>0.27010239412592502</v>
      </c>
      <c r="M751" s="17"/>
      <c r="N751" s="17">
        <v>0.221920942237507</v>
      </c>
      <c r="O751" s="17">
        <v>0.265973048828064</v>
      </c>
      <c r="P751" s="17">
        <v>0.25444734468658198</v>
      </c>
      <c r="Q751" s="17">
        <v>0.245087549606332</v>
      </c>
      <c r="R751" s="17"/>
      <c r="S751" s="17">
        <v>0.18035020444406599</v>
      </c>
      <c r="T751" s="17">
        <v>0.26328973777904702</v>
      </c>
      <c r="U751" s="17">
        <v>0.26451107522262202</v>
      </c>
      <c r="V751" s="17">
        <v>0.29497626218262102</v>
      </c>
      <c r="W751" s="17">
        <v>0.24081160753174299</v>
      </c>
      <c r="X751" s="17">
        <v>0.26412636960901498</v>
      </c>
      <c r="Y751" s="17">
        <v>0.282546009042487</v>
      </c>
      <c r="Z751" s="17">
        <v>0.18132061234796101</v>
      </c>
      <c r="AA751" s="17">
        <v>0.20836266466795</v>
      </c>
      <c r="AB751" s="17">
        <v>0.29242359207822199</v>
      </c>
      <c r="AC751" s="17">
        <v>0.29873464643464898</v>
      </c>
      <c r="AD751" s="17">
        <v>0.157485514580646</v>
      </c>
      <c r="AE751" s="17"/>
      <c r="AF751" s="17">
        <v>0.242546806181304</v>
      </c>
      <c r="AG751" s="17">
        <v>0.27869435226672401</v>
      </c>
      <c r="AH751" s="17">
        <v>0.28047559935087701</v>
      </c>
      <c r="AI751" s="17">
        <v>0.186331973431729</v>
      </c>
      <c r="AJ751" s="17"/>
      <c r="AK751" s="17">
        <v>0.25663802378209999</v>
      </c>
      <c r="AL751" s="17">
        <v>0.232207922300737</v>
      </c>
      <c r="AM751" s="17"/>
      <c r="AN751" s="17">
        <v>0.185516774628155</v>
      </c>
      <c r="AO751" s="17">
        <v>0.26003643380715902</v>
      </c>
      <c r="AP751" s="17">
        <v>0.25774039624273398</v>
      </c>
      <c r="AQ751" s="17">
        <v>0.278614308234436</v>
      </c>
      <c r="AR751" s="17">
        <v>0.27217671063607002</v>
      </c>
      <c r="AS751" s="17">
        <v>0.28584999947343698</v>
      </c>
      <c r="AT751" s="17"/>
      <c r="AU751" s="17">
        <v>0.23211656256261901</v>
      </c>
      <c r="AV751" s="17">
        <v>0.26643135711785298</v>
      </c>
      <c r="AW751" s="17"/>
      <c r="AX751" s="17">
        <v>0.28236326276447099</v>
      </c>
      <c r="AY751" s="17">
        <v>0.23798091160566001</v>
      </c>
      <c r="AZ751" s="17"/>
      <c r="BA751" s="17">
        <v>0.25782013400557802</v>
      </c>
      <c r="BB751" s="17">
        <v>0.187296167714642</v>
      </c>
      <c r="BC751" s="17"/>
      <c r="BD751" s="17">
        <v>0.214564435958149</v>
      </c>
      <c r="BE751" s="17"/>
      <c r="BF751" s="17">
        <v>0.218113766211007</v>
      </c>
      <c r="BG751" s="17"/>
      <c r="BH751" s="17">
        <v>0.27325518156203399</v>
      </c>
      <c r="BI751" s="17"/>
      <c r="BJ751" s="17">
        <v>0.27766952753837298</v>
      </c>
      <c r="BK751" s="17"/>
      <c r="BL751" s="17">
        <v>0.41847685444608801</v>
      </c>
      <c r="BM751" s="17">
        <v>7.1337517096652106E-2</v>
      </c>
      <c r="BN751" s="17">
        <v>0.28225369446189702</v>
      </c>
      <c r="BO751" s="17">
        <v>0.27825399599822598</v>
      </c>
      <c r="BP751" s="17"/>
      <c r="BQ751" s="17">
        <v>0.21676948854932601</v>
      </c>
      <c r="BR751" s="17">
        <v>0.21094350711241699</v>
      </c>
      <c r="BS751" s="17">
        <v>0.267113269548931</v>
      </c>
      <c r="BT751" s="17">
        <v>0.243350925297629</v>
      </c>
      <c r="BU751" s="17">
        <v>0.30069214014494799</v>
      </c>
      <c r="BV751" s="17">
        <v>0.326677858629841</v>
      </c>
      <c r="BW751" s="17"/>
      <c r="BX751" s="17">
        <v>0.20339858339484199</v>
      </c>
      <c r="BY751" s="17">
        <v>0.20422180887379901</v>
      </c>
      <c r="BZ751" s="17">
        <v>0.24870331967105799</v>
      </c>
      <c r="CA751" s="17">
        <v>0.23101914355849401</v>
      </c>
      <c r="CB751" s="17">
        <v>0.30866770222642997</v>
      </c>
      <c r="CC751" s="17">
        <v>0.33900939480172798</v>
      </c>
    </row>
    <row r="752" spans="2:81" x14ac:dyDescent="0.35">
      <c r="B752" t="s">
        <v>368</v>
      </c>
      <c r="C752" s="17">
        <v>6.0182523716483402E-2</v>
      </c>
      <c r="D752" s="17">
        <v>5.6070465131226703E-2</v>
      </c>
      <c r="E752" s="17">
        <v>6.3552161546392899E-2</v>
      </c>
      <c r="F752" s="17"/>
      <c r="G752" s="17">
        <v>3.7635359888702397E-2</v>
      </c>
      <c r="H752" s="17">
        <v>6.4317593157634106E-2</v>
      </c>
      <c r="I752" s="17">
        <v>4.3004702153902799E-2</v>
      </c>
      <c r="J752" s="17">
        <v>5.8803215198429598E-2</v>
      </c>
      <c r="K752" s="17">
        <v>9.0018712684970095E-2</v>
      </c>
      <c r="L752" s="17">
        <v>6.6866270407662298E-2</v>
      </c>
      <c r="M752" s="17"/>
      <c r="N752" s="17">
        <v>4.19744670557613E-2</v>
      </c>
      <c r="O752" s="17">
        <v>6.2803407574678505E-2</v>
      </c>
      <c r="P752" s="17">
        <v>6.6968735154791001E-2</v>
      </c>
      <c r="Q752" s="17">
        <v>7.1210142684652797E-2</v>
      </c>
      <c r="R752" s="17"/>
      <c r="S752" s="17">
        <v>3.3784003974596501E-2</v>
      </c>
      <c r="T752" s="17">
        <v>7.8284382844661202E-2</v>
      </c>
      <c r="U752" s="17">
        <v>4.9306765279375699E-2</v>
      </c>
      <c r="V752" s="17">
        <v>5.6218920794238E-2</v>
      </c>
      <c r="W752" s="17">
        <v>7.7861481320978004E-2</v>
      </c>
      <c r="X752" s="17">
        <v>5.4104335365530797E-2</v>
      </c>
      <c r="Y752" s="17">
        <v>6.7990987409847006E-2</v>
      </c>
      <c r="Z752" s="17">
        <v>4.7475728782482698E-2</v>
      </c>
      <c r="AA752" s="17">
        <v>6.8858907854107004E-2</v>
      </c>
      <c r="AB752" s="17">
        <v>5.7789861531758302E-2</v>
      </c>
      <c r="AC752" s="17">
        <v>6.4084841908347498E-2</v>
      </c>
      <c r="AD752" s="17">
        <v>8.7786102725853202E-2</v>
      </c>
      <c r="AE752" s="17"/>
      <c r="AF752" s="17">
        <v>6.0007632134255397E-2</v>
      </c>
      <c r="AG752" s="17">
        <v>5.53516547704919E-2</v>
      </c>
      <c r="AH752" s="17">
        <v>6.7491640695392804E-2</v>
      </c>
      <c r="AI752" s="17">
        <v>8.5491055165534596E-2</v>
      </c>
      <c r="AJ752" s="17"/>
      <c r="AK752" s="17">
        <v>5.2607222646346201E-2</v>
      </c>
      <c r="AL752" s="17">
        <v>5.70381692377364E-2</v>
      </c>
      <c r="AM752" s="17"/>
      <c r="AN752" s="17">
        <v>5.1806961488729597E-2</v>
      </c>
      <c r="AO752" s="17">
        <v>5.9656857950566598E-2</v>
      </c>
      <c r="AP752" s="17">
        <v>4.6093186376233303E-2</v>
      </c>
      <c r="AQ752" s="17">
        <v>7.0065615260020905E-2</v>
      </c>
      <c r="AR752" s="17">
        <v>7.0531895867140995E-2</v>
      </c>
      <c r="AS752" s="17">
        <v>8.3171042191895805E-2</v>
      </c>
      <c r="AT752" s="17"/>
      <c r="AU752" s="17">
        <v>5.3438570478492098E-2</v>
      </c>
      <c r="AV752" s="17">
        <v>6.9474846247018496E-2</v>
      </c>
      <c r="AW752" s="17"/>
      <c r="AX752" s="17">
        <v>7.6902541391273394E-2</v>
      </c>
      <c r="AY752" s="17">
        <v>5.6170204554933899E-2</v>
      </c>
      <c r="AZ752" s="17"/>
      <c r="BA752" s="17">
        <v>6.18063600812589E-2</v>
      </c>
      <c r="BB752" s="17">
        <v>4.9162227228305801E-2</v>
      </c>
      <c r="BC752" s="17"/>
      <c r="BD752" s="17">
        <v>4.9658274677527398E-2</v>
      </c>
      <c r="BE752" s="17"/>
      <c r="BF752" s="17">
        <v>5.2751521705382998E-2</v>
      </c>
      <c r="BG752" s="17"/>
      <c r="BH752" s="17">
        <v>4.8024426023124497E-2</v>
      </c>
      <c r="BI752" s="17"/>
      <c r="BJ752" s="17">
        <v>5.7336259276008897E-2</v>
      </c>
      <c r="BK752" s="17"/>
      <c r="BL752" s="17">
        <v>0.19718994670316001</v>
      </c>
      <c r="BM752" s="17">
        <v>9.0057004573304393E-3</v>
      </c>
      <c r="BN752" s="17">
        <v>5.4663562473742003E-2</v>
      </c>
      <c r="BO752" s="17">
        <v>3.2619142497791402E-2</v>
      </c>
      <c r="BP752" s="17"/>
      <c r="BQ752" s="17">
        <v>3.9281707108979998E-2</v>
      </c>
      <c r="BR752" s="17">
        <v>5.6933952240471097E-2</v>
      </c>
      <c r="BS752" s="17">
        <v>6.9724916891469493E-2</v>
      </c>
      <c r="BT752" s="17">
        <v>4.3049778670411799E-2</v>
      </c>
      <c r="BU752" s="17">
        <v>9.18839919697607E-2</v>
      </c>
      <c r="BV752" s="17">
        <v>9.1349020119385504E-2</v>
      </c>
      <c r="BW752" s="17"/>
      <c r="BX752" s="17">
        <v>2.9251200526411902E-2</v>
      </c>
      <c r="BY752" s="17">
        <v>5.0851355648682997E-2</v>
      </c>
      <c r="BZ752" s="17">
        <v>6.0789663399250002E-2</v>
      </c>
      <c r="CA752" s="17">
        <v>3.1270647579998201E-2</v>
      </c>
      <c r="CB752" s="17">
        <v>0.101199117526349</v>
      </c>
      <c r="CC752" s="17">
        <v>0.15820180255494801</v>
      </c>
    </row>
    <row r="753" spans="2:81" x14ac:dyDescent="0.35">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row>
    <row r="754" spans="2:81" x14ac:dyDescent="0.35">
      <c r="B754" s="6" t="s">
        <v>390</v>
      </c>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row>
    <row r="755" spans="2:81" x14ac:dyDescent="0.35">
      <c r="B755" s="24"/>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row>
    <row r="756" spans="2:81" x14ac:dyDescent="0.35">
      <c r="B756" t="s">
        <v>365</v>
      </c>
      <c r="C756" s="17">
        <v>0.200739075334226</v>
      </c>
      <c r="D756" s="17">
        <v>0.22609101466531401</v>
      </c>
      <c r="E756" s="17">
        <v>0.175949183066757</v>
      </c>
      <c r="F756" s="17"/>
      <c r="G756" s="17">
        <v>0.35012260364130399</v>
      </c>
      <c r="H756" s="17">
        <v>0.33844809843172102</v>
      </c>
      <c r="I756" s="17">
        <v>0.22024162805964101</v>
      </c>
      <c r="J756" s="17">
        <v>0.115495692713804</v>
      </c>
      <c r="K756" s="17">
        <v>0.10315715951736899</v>
      </c>
      <c r="L756" s="17">
        <v>0.10834859021630799</v>
      </c>
      <c r="M756" s="17"/>
      <c r="N756" s="17">
        <v>0.26584151368034298</v>
      </c>
      <c r="O756" s="17">
        <v>0.16736734878895301</v>
      </c>
      <c r="P756" s="17">
        <v>0.19186802402662501</v>
      </c>
      <c r="Q756" s="17">
        <v>0.17417215844604</v>
      </c>
      <c r="R756" s="17"/>
      <c r="S756" s="17">
        <v>0.36027852315254</v>
      </c>
      <c r="T756" s="17">
        <v>0.14872453196350799</v>
      </c>
      <c r="U756" s="17">
        <v>0.16919941828659901</v>
      </c>
      <c r="V756" s="17">
        <v>0.19629959466055499</v>
      </c>
      <c r="W756" s="17">
        <v>0.16795632904524299</v>
      </c>
      <c r="X756" s="17">
        <v>0.18757430238178399</v>
      </c>
      <c r="Y756" s="17">
        <v>0.19118984490690599</v>
      </c>
      <c r="Z756" s="17">
        <v>0.24141752382972201</v>
      </c>
      <c r="AA756" s="17">
        <v>0.2054971709666</v>
      </c>
      <c r="AB756" s="17">
        <v>0.125141175610126</v>
      </c>
      <c r="AC756" s="17">
        <v>0.15989060190316701</v>
      </c>
      <c r="AD756" s="17">
        <v>0.14373535512815999</v>
      </c>
      <c r="AE756" s="17"/>
      <c r="AF756" s="17">
        <v>0.21312149615641399</v>
      </c>
      <c r="AG756" s="17">
        <v>0.10206286210375599</v>
      </c>
      <c r="AH756" s="17">
        <v>0.179848951093248</v>
      </c>
      <c r="AI756" s="17">
        <v>0.118472318840525</v>
      </c>
      <c r="AJ756" s="17"/>
      <c r="AK756" s="17">
        <v>0.226192740543156</v>
      </c>
      <c r="AL756" s="17">
        <v>0.18768425405275499</v>
      </c>
      <c r="AM756" s="17"/>
      <c r="AN756" s="17">
        <v>0.34889218461432397</v>
      </c>
      <c r="AO756" s="17">
        <v>0.15558188441130399</v>
      </c>
      <c r="AP756" s="17">
        <v>0.16766298595440501</v>
      </c>
      <c r="AQ756" s="17">
        <v>0.142879065846792</v>
      </c>
      <c r="AR756" s="17">
        <v>0.124741644159863</v>
      </c>
      <c r="AS756" s="17">
        <v>0.145072388493385</v>
      </c>
      <c r="AT756" s="17"/>
      <c r="AU756" s="17">
        <v>0.20044063437708501</v>
      </c>
      <c r="AV756" s="17">
        <v>0.20182220055171199</v>
      </c>
      <c r="AW756" s="17"/>
      <c r="AX756" s="17">
        <v>0.171101275557244</v>
      </c>
      <c r="AY756" s="17">
        <v>0.20785128743018899</v>
      </c>
      <c r="AZ756" s="17"/>
      <c r="BA756" s="17">
        <v>0.180499422358292</v>
      </c>
      <c r="BB756" s="17">
        <v>0.30288180938570403</v>
      </c>
      <c r="BC756" s="17"/>
      <c r="BD756" s="17">
        <v>0.242947003128995</v>
      </c>
      <c r="BE756" s="17"/>
      <c r="BF756" s="17">
        <v>0.249584873319636</v>
      </c>
      <c r="BG756" s="17"/>
      <c r="BH756" s="17">
        <v>0.13060078041322001</v>
      </c>
      <c r="BI756" s="17"/>
      <c r="BJ756" s="17">
        <v>0.16606020400801899</v>
      </c>
      <c r="BK756" s="17"/>
      <c r="BL756" s="17">
        <v>5.1413245965055601E-2</v>
      </c>
      <c r="BM756" s="17">
        <v>0.42580810912670802</v>
      </c>
      <c r="BN756" s="17">
        <v>0.13510031299722899</v>
      </c>
      <c r="BO756" s="17">
        <v>0.13679168931369201</v>
      </c>
      <c r="BP756" s="17"/>
      <c r="BQ756" s="17">
        <v>0.24107723808043799</v>
      </c>
      <c r="BR756" s="17">
        <v>0.19362542438477401</v>
      </c>
      <c r="BS756" s="17">
        <v>0.184155200769692</v>
      </c>
      <c r="BT756" s="17">
        <v>0.25726239596376899</v>
      </c>
      <c r="BU756" s="17">
        <v>0.178993236724488</v>
      </c>
      <c r="BV756" s="17">
        <v>0.15233536979706599</v>
      </c>
      <c r="BW756" s="17"/>
      <c r="BX756" s="17">
        <v>0.27901136635686002</v>
      </c>
      <c r="BY756" s="17">
        <v>0.219499571496031</v>
      </c>
      <c r="BZ756" s="17">
        <v>0.1813223568923</v>
      </c>
      <c r="CA756" s="17">
        <v>0.240338208619014</v>
      </c>
      <c r="CB756" s="17">
        <v>0.22374184699938099</v>
      </c>
      <c r="CC756" s="17">
        <v>0.110122148012718</v>
      </c>
    </row>
    <row r="757" spans="2:81" x14ac:dyDescent="0.35">
      <c r="B757" t="s">
        <v>366</v>
      </c>
      <c r="C757" s="17">
        <v>0.403555151691598</v>
      </c>
      <c r="D757" s="17">
        <v>0.37716450304093402</v>
      </c>
      <c r="E757" s="17">
        <v>0.42927537282408701</v>
      </c>
      <c r="F757" s="17"/>
      <c r="G757" s="17">
        <v>0.43710100636747601</v>
      </c>
      <c r="H757" s="17">
        <v>0.36804213751505899</v>
      </c>
      <c r="I757" s="17">
        <v>0.45973888448038602</v>
      </c>
      <c r="J757" s="17">
        <v>0.44162319423572699</v>
      </c>
      <c r="K757" s="17">
        <v>0.373559965234597</v>
      </c>
      <c r="L757" s="17">
        <v>0.35368316368105401</v>
      </c>
      <c r="M757" s="17"/>
      <c r="N757" s="17">
        <v>0.36242534811508798</v>
      </c>
      <c r="O757" s="17">
        <v>0.42964927540123998</v>
      </c>
      <c r="P757" s="17">
        <v>0.44057588374499002</v>
      </c>
      <c r="Q757" s="17">
        <v>0.389398821966982</v>
      </c>
      <c r="R757" s="17"/>
      <c r="S757" s="17">
        <v>0.37132461941692602</v>
      </c>
      <c r="T757" s="17">
        <v>0.388736961562618</v>
      </c>
      <c r="U757" s="17">
        <v>0.44187073005418798</v>
      </c>
      <c r="V757" s="17">
        <v>0.3997043832462</v>
      </c>
      <c r="W757" s="17">
        <v>0.45649778478567299</v>
      </c>
      <c r="X757" s="17">
        <v>0.40160552137615602</v>
      </c>
      <c r="Y757" s="17">
        <v>0.40908769671756501</v>
      </c>
      <c r="Z757" s="17">
        <v>0.41475147629348103</v>
      </c>
      <c r="AA757" s="17">
        <v>0.42485111349132199</v>
      </c>
      <c r="AB757" s="17">
        <v>0.35493722648706499</v>
      </c>
      <c r="AC757" s="17">
        <v>0.40161311468293898</v>
      </c>
      <c r="AD757" s="17">
        <v>0.45116838176325602</v>
      </c>
      <c r="AE757" s="17"/>
      <c r="AF757" s="17">
        <v>0.40056936933242399</v>
      </c>
      <c r="AG757" s="17">
        <v>0.36900172398810599</v>
      </c>
      <c r="AH757" s="17">
        <v>0.37796066893484798</v>
      </c>
      <c r="AI757" s="17">
        <v>0.44805937089734399</v>
      </c>
      <c r="AJ757" s="17"/>
      <c r="AK757" s="17">
        <v>0.471128842729645</v>
      </c>
      <c r="AL757" s="17">
        <v>0.40090284743127802</v>
      </c>
      <c r="AM757" s="17"/>
      <c r="AN757" s="17">
        <v>0.39128615590650001</v>
      </c>
      <c r="AO757" s="17">
        <v>0.39064370473439303</v>
      </c>
      <c r="AP757" s="17">
        <v>0.433712650210756</v>
      </c>
      <c r="AQ757" s="17">
        <v>0.40742672975418598</v>
      </c>
      <c r="AR757" s="17">
        <v>0.39652418656118898</v>
      </c>
      <c r="AS757" s="17">
        <v>0.46449363353210199</v>
      </c>
      <c r="AT757" s="17"/>
      <c r="AU757" s="17">
        <v>0.41302916319702798</v>
      </c>
      <c r="AV757" s="17">
        <v>0.38978754166381602</v>
      </c>
      <c r="AW757" s="17"/>
      <c r="AX757" s="17">
        <v>0.37320236902999399</v>
      </c>
      <c r="AY757" s="17">
        <v>0.410838938936818</v>
      </c>
      <c r="AZ757" s="17"/>
      <c r="BA757" s="17">
        <v>0.39321314542471703</v>
      </c>
      <c r="BB757" s="17">
        <v>0.45967936730238101</v>
      </c>
      <c r="BC757" s="17"/>
      <c r="BD757" s="17">
        <v>0.40806265867202801</v>
      </c>
      <c r="BE757" s="17"/>
      <c r="BF757" s="17">
        <v>0.40945849870961198</v>
      </c>
      <c r="BG757" s="17"/>
      <c r="BH757" s="17">
        <v>0.38673135257611801</v>
      </c>
      <c r="BI757" s="17"/>
      <c r="BJ757" s="17">
        <v>0.407997471277459</v>
      </c>
      <c r="BK757" s="17"/>
      <c r="BL757" s="17">
        <v>0.25539988989385198</v>
      </c>
      <c r="BM757" s="17">
        <v>0.449140338601141</v>
      </c>
      <c r="BN757" s="17">
        <v>0.36482371318198598</v>
      </c>
      <c r="BO757" s="17">
        <v>0.49038053492204497</v>
      </c>
      <c r="BP757" s="17"/>
      <c r="BQ757" s="17">
        <v>0.41459019038986999</v>
      </c>
      <c r="BR757" s="17">
        <v>0.42859142627775199</v>
      </c>
      <c r="BS757" s="17">
        <v>0.40218888767500199</v>
      </c>
      <c r="BT757" s="17">
        <v>0.34656976788370503</v>
      </c>
      <c r="BU757" s="17">
        <v>0.39484857737349</v>
      </c>
      <c r="BV757" s="17">
        <v>0.385308346860125</v>
      </c>
      <c r="BW757" s="17"/>
      <c r="BX757" s="17">
        <v>0.41146996988002499</v>
      </c>
      <c r="BY757" s="17">
        <v>0.42629902554905003</v>
      </c>
      <c r="BZ757" s="17">
        <v>0.42641498435552799</v>
      </c>
      <c r="CA757" s="17">
        <v>0.37755257438319301</v>
      </c>
      <c r="CB757" s="17">
        <v>0.34197011691430701</v>
      </c>
      <c r="CC757" s="17">
        <v>0.35308933113146102</v>
      </c>
    </row>
    <row r="758" spans="2:81" x14ac:dyDescent="0.35">
      <c r="B758" t="s">
        <v>367</v>
      </c>
      <c r="C758" s="17">
        <v>0.30448199713232299</v>
      </c>
      <c r="D758" s="17">
        <v>0.30200851420335201</v>
      </c>
      <c r="E758" s="17">
        <v>0.307446428545957</v>
      </c>
      <c r="F758" s="17"/>
      <c r="G758" s="17">
        <v>0.17041594013926201</v>
      </c>
      <c r="H758" s="17">
        <v>0.21701495032252099</v>
      </c>
      <c r="I758" s="17">
        <v>0.25163486978468502</v>
      </c>
      <c r="J758" s="17">
        <v>0.32798200177606301</v>
      </c>
      <c r="K758" s="17">
        <v>0.37473448202951698</v>
      </c>
      <c r="L758" s="17">
        <v>0.44141623139317698</v>
      </c>
      <c r="M758" s="17"/>
      <c r="N758" s="17">
        <v>0.29849509142171998</v>
      </c>
      <c r="O758" s="17">
        <v>0.29704155949481098</v>
      </c>
      <c r="P758" s="17">
        <v>0.28906454842764501</v>
      </c>
      <c r="Q758" s="17">
        <v>0.32931549772823698</v>
      </c>
      <c r="R758" s="17"/>
      <c r="S758" s="17">
        <v>0.207940923402958</v>
      </c>
      <c r="T758" s="17">
        <v>0.37845177727166002</v>
      </c>
      <c r="U758" s="17">
        <v>0.31392251728416298</v>
      </c>
      <c r="V758" s="17">
        <v>0.307762265943127</v>
      </c>
      <c r="W758" s="17">
        <v>0.29983362391977803</v>
      </c>
      <c r="X758" s="17">
        <v>0.31001946110306799</v>
      </c>
      <c r="Y758" s="17">
        <v>0.30344598593618299</v>
      </c>
      <c r="Z758" s="17">
        <v>0.269230967807708</v>
      </c>
      <c r="AA758" s="17">
        <v>0.27456000612798698</v>
      </c>
      <c r="AB758" s="17">
        <v>0.38911800514119399</v>
      </c>
      <c r="AC758" s="17">
        <v>0.32147523086767898</v>
      </c>
      <c r="AD758" s="17">
        <v>0.27091688660310997</v>
      </c>
      <c r="AE758" s="17"/>
      <c r="AF758" s="17">
        <v>0.29918386945584702</v>
      </c>
      <c r="AG758" s="17">
        <v>0.40237369179056998</v>
      </c>
      <c r="AH758" s="17">
        <v>0.34087781372971998</v>
      </c>
      <c r="AI758" s="17">
        <v>0.28933271532103699</v>
      </c>
      <c r="AJ758" s="17"/>
      <c r="AK758" s="17">
        <v>0.23521168075513099</v>
      </c>
      <c r="AL758" s="17">
        <v>0.32299401879474499</v>
      </c>
      <c r="AM758" s="17"/>
      <c r="AN758" s="17">
        <v>0.18606293786046099</v>
      </c>
      <c r="AO758" s="17">
        <v>0.35663285407005502</v>
      </c>
      <c r="AP758" s="17">
        <v>0.32860974418963401</v>
      </c>
      <c r="AQ758" s="17">
        <v>0.33626652986475702</v>
      </c>
      <c r="AR758" s="17">
        <v>0.37380379529416902</v>
      </c>
      <c r="AS758" s="17">
        <v>0.29950137992149301</v>
      </c>
      <c r="AT758" s="17"/>
      <c r="AU758" s="17">
        <v>0.30489873076553903</v>
      </c>
      <c r="AV758" s="17">
        <v>0.30434173242351598</v>
      </c>
      <c r="AW758" s="17"/>
      <c r="AX758" s="17">
        <v>0.35107267104685602</v>
      </c>
      <c r="AY758" s="17">
        <v>0.29330158707936999</v>
      </c>
      <c r="AZ758" s="17"/>
      <c r="BA758" s="17">
        <v>0.33036332055588702</v>
      </c>
      <c r="BB758" s="17">
        <v>0.17075120281161399</v>
      </c>
      <c r="BC758" s="17"/>
      <c r="BD758" s="17">
        <v>0.27344066682163398</v>
      </c>
      <c r="BE758" s="17"/>
      <c r="BF758" s="17">
        <v>0.26795639464488602</v>
      </c>
      <c r="BG758" s="17"/>
      <c r="BH758" s="17">
        <v>0.371920342734058</v>
      </c>
      <c r="BI758" s="17"/>
      <c r="BJ758" s="17">
        <v>0.31551427199442</v>
      </c>
      <c r="BK758" s="17"/>
      <c r="BL758" s="17">
        <v>0.43172149995402098</v>
      </c>
      <c r="BM758" s="17">
        <v>0.114000457712073</v>
      </c>
      <c r="BN758" s="17">
        <v>0.399154949357583</v>
      </c>
      <c r="BO758" s="17">
        <v>0.31672579615192997</v>
      </c>
      <c r="BP758" s="17"/>
      <c r="BQ758" s="17">
        <v>0.26783030459923601</v>
      </c>
      <c r="BR758" s="17">
        <v>0.31099075714709001</v>
      </c>
      <c r="BS758" s="17">
        <v>0.32162934719367903</v>
      </c>
      <c r="BT758" s="17">
        <v>0.304190382297507</v>
      </c>
      <c r="BU758" s="17">
        <v>0.27822278837628001</v>
      </c>
      <c r="BV758" s="17">
        <v>0.34386938984105397</v>
      </c>
      <c r="BW758" s="17"/>
      <c r="BX758" s="17">
        <v>0.24076056384849101</v>
      </c>
      <c r="BY758" s="17">
        <v>0.28862547143560302</v>
      </c>
      <c r="BZ758" s="17">
        <v>0.30523117980646602</v>
      </c>
      <c r="CA758" s="17">
        <v>0.31898647681368297</v>
      </c>
      <c r="CB758" s="17">
        <v>0.302996185460645</v>
      </c>
      <c r="CC758" s="17">
        <v>0.36252553115082298</v>
      </c>
    </row>
    <row r="759" spans="2:81" x14ac:dyDescent="0.35">
      <c r="B759" t="s">
        <v>368</v>
      </c>
      <c r="C759" s="17">
        <v>9.1223775841852706E-2</v>
      </c>
      <c r="D759" s="17">
        <v>9.4735968090400594E-2</v>
      </c>
      <c r="E759" s="17">
        <v>8.7329015563198706E-2</v>
      </c>
      <c r="F759" s="17"/>
      <c r="G759" s="17">
        <v>4.2360449851958998E-2</v>
      </c>
      <c r="H759" s="17">
        <v>7.6494813730697997E-2</v>
      </c>
      <c r="I759" s="17">
        <v>6.8384617675287807E-2</v>
      </c>
      <c r="J759" s="17">
        <v>0.114899111274405</v>
      </c>
      <c r="K759" s="17">
        <v>0.14854839321851701</v>
      </c>
      <c r="L759" s="17">
        <v>9.6552014709461106E-2</v>
      </c>
      <c r="M759" s="17"/>
      <c r="N759" s="17">
        <v>7.3238046782849106E-2</v>
      </c>
      <c r="O759" s="17">
        <v>0.105941816314995</v>
      </c>
      <c r="P759" s="17">
        <v>7.8491543800739805E-2</v>
      </c>
      <c r="Q759" s="17">
        <v>0.107113521858741</v>
      </c>
      <c r="R759" s="17"/>
      <c r="S759" s="17">
        <v>6.0455934027576402E-2</v>
      </c>
      <c r="T759" s="17">
        <v>8.4086729202213398E-2</v>
      </c>
      <c r="U759" s="17">
        <v>7.5007334375050499E-2</v>
      </c>
      <c r="V759" s="17">
        <v>9.6233756150118602E-2</v>
      </c>
      <c r="W759" s="17">
        <v>7.5712262249305898E-2</v>
      </c>
      <c r="X759" s="17">
        <v>0.100800715138992</v>
      </c>
      <c r="Y759" s="17">
        <v>9.6276472439345895E-2</v>
      </c>
      <c r="Z759" s="17">
        <v>7.4600032069088801E-2</v>
      </c>
      <c r="AA759" s="17">
        <v>9.5091709414090994E-2</v>
      </c>
      <c r="AB759" s="17">
        <v>0.13080359276161499</v>
      </c>
      <c r="AC759" s="17">
        <v>0.117021052546216</v>
      </c>
      <c r="AD759" s="17">
        <v>0.13417937650547501</v>
      </c>
      <c r="AE759" s="17"/>
      <c r="AF759" s="17">
        <v>8.7125265055314302E-2</v>
      </c>
      <c r="AG759" s="17">
        <v>0.126561722117569</v>
      </c>
      <c r="AH759" s="17">
        <v>0.101312566242185</v>
      </c>
      <c r="AI759" s="17">
        <v>0.14413559494109399</v>
      </c>
      <c r="AJ759" s="17"/>
      <c r="AK759" s="17">
        <v>6.7466735972068897E-2</v>
      </c>
      <c r="AL759" s="17">
        <v>8.8418879721221505E-2</v>
      </c>
      <c r="AM759" s="17"/>
      <c r="AN759" s="17">
        <v>7.3758721618715398E-2</v>
      </c>
      <c r="AO759" s="17">
        <v>9.7141556784247796E-2</v>
      </c>
      <c r="AP759" s="17">
        <v>7.0014619645204806E-2</v>
      </c>
      <c r="AQ759" s="17">
        <v>0.113427674534265</v>
      </c>
      <c r="AR759" s="17">
        <v>0.104930373984779</v>
      </c>
      <c r="AS759" s="17">
        <v>9.0932598053019897E-2</v>
      </c>
      <c r="AT759" s="17"/>
      <c r="AU759" s="17">
        <v>8.1631471660348204E-2</v>
      </c>
      <c r="AV759" s="17">
        <v>0.104048525360955</v>
      </c>
      <c r="AW759" s="17"/>
      <c r="AX759" s="17">
        <v>0.10462368436590699</v>
      </c>
      <c r="AY759" s="17">
        <v>8.8008186553622705E-2</v>
      </c>
      <c r="AZ759" s="17"/>
      <c r="BA759" s="17">
        <v>9.5924111661103206E-2</v>
      </c>
      <c r="BB759" s="17">
        <v>6.6687620500300707E-2</v>
      </c>
      <c r="BC759" s="17"/>
      <c r="BD759" s="17">
        <v>7.5549671377343197E-2</v>
      </c>
      <c r="BE759" s="17"/>
      <c r="BF759" s="17">
        <v>7.3000233325866207E-2</v>
      </c>
      <c r="BG759" s="17"/>
      <c r="BH759" s="17">
        <v>0.110747524276604</v>
      </c>
      <c r="BI759" s="17"/>
      <c r="BJ759" s="17">
        <v>0.11042805272010101</v>
      </c>
      <c r="BK759" s="17"/>
      <c r="BL759" s="17">
        <v>0.261465364187072</v>
      </c>
      <c r="BM759" s="17">
        <v>1.1051094560078399E-2</v>
      </c>
      <c r="BN759" s="17">
        <v>0.100921024463202</v>
      </c>
      <c r="BO759" s="17">
        <v>5.6101979612332903E-2</v>
      </c>
      <c r="BP759" s="17"/>
      <c r="BQ759" s="17">
        <v>7.65022669304561E-2</v>
      </c>
      <c r="BR759" s="17">
        <v>6.6792392190382993E-2</v>
      </c>
      <c r="BS759" s="17">
        <v>9.2026564361626706E-2</v>
      </c>
      <c r="BT759" s="17">
        <v>9.1977453855018404E-2</v>
      </c>
      <c r="BU759" s="17">
        <v>0.147935397525742</v>
      </c>
      <c r="BV759" s="17">
        <v>0.11848689350175599</v>
      </c>
      <c r="BW759" s="17"/>
      <c r="BX759" s="17">
        <v>6.8758099914624796E-2</v>
      </c>
      <c r="BY759" s="17">
        <v>6.5575931519315706E-2</v>
      </c>
      <c r="BZ759" s="17">
        <v>8.7031478945706495E-2</v>
      </c>
      <c r="CA759" s="17">
        <v>6.3122740184109793E-2</v>
      </c>
      <c r="CB759" s="17">
        <v>0.13129185062566701</v>
      </c>
      <c r="CC759" s="17">
        <v>0.17426298970499901</v>
      </c>
    </row>
    <row r="760" spans="2:81" x14ac:dyDescent="0.35">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row>
    <row r="761" spans="2:81" x14ac:dyDescent="0.35">
      <c r="B761" s="6" t="s">
        <v>391</v>
      </c>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row>
    <row r="762" spans="2:81" x14ac:dyDescent="0.35">
      <c r="B762" s="24"/>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row>
    <row r="763" spans="2:81" x14ac:dyDescent="0.35">
      <c r="B763" t="s">
        <v>365</v>
      </c>
      <c r="C763" s="17">
        <v>0.31810471451594802</v>
      </c>
      <c r="D763" s="17">
        <v>0.30373222960372898</v>
      </c>
      <c r="E763" s="17">
        <v>0.33062223736678098</v>
      </c>
      <c r="F763" s="17"/>
      <c r="G763" s="17">
        <v>0.43946494703126299</v>
      </c>
      <c r="H763" s="17">
        <v>0.40127582318148403</v>
      </c>
      <c r="I763" s="17">
        <v>0.30515703943475198</v>
      </c>
      <c r="J763" s="17">
        <v>0.25386639980992498</v>
      </c>
      <c r="K763" s="17">
        <v>0.22985932343868701</v>
      </c>
      <c r="L763" s="17">
        <v>0.29178620984661702</v>
      </c>
      <c r="M763" s="17"/>
      <c r="N763" s="17">
        <v>0.371604114533368</v>
      </c>
      <c r="O763" s="17">
        <v>0.27442105831576402</v>
      </c>
      <c r="P763" s="17">
        <v>0.309964916649067</v>
      </c>
      <c r="Q763" s="17">
        <v>0.30907216072915999</v>
      </c>
      <c r="R763" s="17"/>
      <c r="S763" s="17">
        <v>0.438607087900096</v>
      </c>
      <c r="T763" s="17">
        <v>0.29910569749321703</v>
      </c>
      <c r="U763" s="17">
        <v>0.27009415405397302</v>
      </c>
      <c r="V763" s="17">
        <v>0.287279858564785</v>
      </c>
      <c r="W763" s="17">
        <v>0.27777761573564802</v>
      </c>
      <c r="X763" s="17">
        <v>0.289642474027834</v>
      </c>
      <c r="Y763" s="17">
        <v>0.273724855428992</v>
      </c>
      <c r="Z763" s="17">
        <v>0.38555751202531702</v>
      </c>
      <c r="AA763" s="17">
        <v>0.35539306868560699</v>
      </c>
      <c r="AB763" s="17">
        <v>0.273870964039646</v>
      </c>
      <c r="AC763" s="17">
        <v>0.297354536074451</v>
      </c>
      <c r="AD763" s="17">
        <v>0.297094581716979</v>
      </c>
      <c r="AE763" s="17"/>
      <c r="AF763" s="17">
        <v>0.318346644375057</v>
      </c>
      <c r="AG763" s="17">
        <v>0.27461402294827503</v>
      </c>
      <c r="AH763" s="17">
        <v>0.32844290544903298</v>
      </c>
      <c r="AI763" s="17">
        <v>0.29161596522322403</v>
      </c>
      <c r="AJ763" s="17"/>
      <c r="AK763" s="17">
        <v>0.36811917177342002</v>
      </c>
      <c r="AL763" s="17">
        <v>0.325371391677443</v>
      </c>
      <c r="AM763" s="17"/>
      <c r="AN763" s="17">
        <v>0.44111957668410301</v>
      </c>
      <c r="AO763" s="17">
        <v>0.274509770158606</v>
      </c>
      <c r="AP763" s="17">
        <v>0.25447326391376801</v>
      </c>
      <c r="AQ763" s="17">
        <v>0.27698106641040499</v>
      </c>
      <c r="AR763" s="17">
        <v>0.276483053556835</v>
      </c>
      <c r="AS763" s="17">
        <v>0.33006414674007301</v>
      </c>
      <c r="AT763" s="17"/>
      <c r="AU763" s="17">
        <v>0.32598899862984299</v>
      </c>
      <c r="AV763" s="17">
        <v>0.30822619325856898</v>
      </c>
      <c r="AW763" s="17"/>
      <c r="AX763" s="17">
        <v>0.35670473177315898</v>
      </c>
      <c r="AY763" s="17">
        <v>0.30884183023618</v>
      </c>
      <c r="AZ763" s="17"/>
      <c r="BA763" s="17">
        <v>0.30319823501170401</v>
      </c>
      <c r="BB763" s="17">
        <v>0.39750961839714499</v>
      </c>
      <c r="BC763" s="17"/>
      <c r="BD763" s="17">
        <v>0.37003534812141903</v>
      </c>
      <c r="BE763" s="17"/>
      <c r="BF763" s="17">
        <v>0.35201449833570903</v>
      </c>
      <c r="BG763" s="17"/>
      <c r="BH763" s="17">
        <v>0.29938554875722301</v>
      </c>
      <c r="BI763" s="17"/>
      <c r="BJ763" s="17">
        <v>0.33385013882619902</v>
      </c>
      <c r="BK763" s="17"/>
      <c r="BL763" s="17">
        <v>0.16743827990669699</v>
      </c>
      <c r="BM763" s="17">
        <v>0.51351827256317695</v>
      </c>
      <c r="BN763" s="17">
        <v>0.24813077698932101</v>
      </c>
      <c r="BO763" s="17">
        <v>0.28929721772315697</v>
      </c>
      <c r="BP763" s="17"/>
      <c r="BQ763" s="17">
        <v>0.36890337303895598</v>
      </c>
      <c r="BR763" s="17">
        <v>0.31508586590718102</v>
      </c>
      <c r="BS763" s="17">
        <v>0.23420704139729401</v>
      </c>
      <c r="BT763" s="17">
        <v>0.36651026383132801</v>
      </c>
      <c r="BU763" s="17">
        <v>0.357143332448291</v>
      </c>
      <c r="BV763" s="17">
        <v>0.24509114697861201</v>
      </c>
      <c r="BW763" s="17"/>
      <c r="BX763" s="17">
        <v>0.38536602516045299</v>
      </c>
      <c r="BY763" s="17">
        <v>0.341428663920188</v>
      </c>
      <c r="BZ763" s="17">
        <v>0.26365577305479598</v>
      </c>
      <c r="CA763" s="17">
        <v>0.382079669618971</v>
      </c>
      <c r="CB763" s="17">
        <v>0.39675357983936399</v>
      </c>
      <c r="CC763" s="17">
        <v>0.203166071122592</v>
      </c>
    </row>
    <row r="764" spans="2:81" x14ac:dyDescent="0.35">
      <c r="B764" t="s">
        <v>366</v>
      </c>
      <c r="C764" s="17">
        <v>0.47059981313398902</v>
      </c>
      <c r="D764" s="17">
        <v>0.47036669089173599</v>
      </c>
      <c r="E764" s="17">
        <v>0.47223611922321101</v>
      </c>
      <c r="F764" s="17"/>
      <c r="G764" s="17">
        <v>0.37577996289154297</v>
      </c>
      <c r="H764" s="17">
        <v>0.408234179587038</v>
      </c>
      <c r="I764" s="17">
        <v>0.48843023165505101</v>
      </c>
      <c r="J764" s="17">
        <v>0.50871132646043704</v>
      </c>
      <c r="K764" s="17">
        <v>0.52961565653829401</v>
      </c>
      <c r="L764" s="17">
        <v>0.49921734906341703</v>
      </c>
      <c r="M764" s="17"/>
      <c r="N764" s="17">
        <v>0.45501099650042898</v>
      </c>
      <c r="O764" s="17">
        <v>0.49183672657924299</v>
      </c>
      <c r="P764" s="17">
        <v>0.47929831634909997</v>
      </c>
      <c r="Q764" s="17">
        <v>0.45906667003063301</v>
      </c>
      <c r="R764" s="17"/>
      <c r="S764" s="17">
        <v>0.40726198567994498</v>
      </c>
      <c r="T764" s="17">
        <v>0.479394783130771</v>
      </c>
      <c r="U764" s="17">
        <v>0.52027099091472295</v>
      </c>
      <c r="V764" s="17">
        <v>0.49491272622329102</v>
      </c>
      <c r="W764" s="17">
        <v>0.50585857472802198</v>
      </c>
      <c r="X764" s="17">
        <v>0.500341232080596</v>
      </c>
      <c r="Y764" s="17">
        <v>0.49967723835100503</v>
      </c>
      <c r="Z764" s="17">
        <v>0.37429484781592398</v>
      </c>
      <c r="AA764" s="17">
        <v>0.431244012563403</v>
      </c>
      <c r="AB764" s="17">
        <v>0.48282930198803597</v>
      </c>
      <c r="AC764" s="17">
        <v>0.48470783922849497</v>
      </c>
      <c r="AD764" s="17">
        <v>0.48611658244734401</v>
      </c>
      <c r="AE764" s="17"/>
      <c r="AF764" s="17">
        <v>0.46991431000883599</v>
      </c>
      <c r="AG764" s="17">
        <v>0.49437163078823498</v>
      </c>
      <c r="AH764" s="17">
        <v>0.47244603181609302</v>
      </c>
      <c r="AI764" s="17">
        <v>0.46728968623782302</v>
      </c>
      <c r="AJ764" s="17"/>
      <c r="AK764" s="17">
        <v>0.451638295598637</v>
      </c>
      <c r="AL764" s="17">
        <v>0.47083893294901602</v>
      </c>
      <c r="AM764" s="17"/>
      <c r="AN764" s="17">
        <v>0.39640663280803401</v>
      </c>
      <c r="AO764" s="17">
        <v>0.49698185562906999</v>
      </c>
      <c r="AP764" s="17">
        <v>0.48105755448717802</v>
      </c>
      <c r="AQ764" s="17">
        <v>0.51320781461609499</v>
      </c>
      <c r="AR764" s="17">
        <v>0.48699031298958101</v>
      </c>
      <c r="AS764" s="17">
        <v>0.48590081248255101</v>
      </c>
      <c r="AT764" s="17"/>
      <c r="AU764" s="17">
        <v>0.49317522867497099</v>
      </c>
      <c r="AV764" s="17">
        <v>0.43947538015736898</v>
      </c>
      <c r="AW764" s="17"/>
      <c r="AX764" s="17">
        <v>0.44306180743897799</v>
      </c>
      <c r="AY764" s="17">
        <v>0.47720813556941</v>
      </c>
      <c r="AZ764" s="17"/>
      <c r="BA764" s="17">
        <v>0.47879975080510201</v>
      </c>
      <c r="BB764" s="17">
        <v>0.43501251847921502</v>
      </c>
      <c r="BC764" s="17"/>
      <c r="BD764" s="17">
        <v>0.453306448413208</v>
      </c>
      <c r="BE764" s="17"/>
      <c r="BF764" s="17">
        <v>0.46428352579207199</v>
      </c>
      <c r="BG764" s="17"/>
      <c r="BH764" s="17">
        <v>0.49389948427298302</v>
      </c>
      <c r="BI764" s="17"/>
      <c r="BJ764" s="17">
        <v>0.49441304294898403</v>
      </c>
      <c r="BK764" s="17"/>
      <c r="BL764" s="17">
        <v>0.40753933145319798</v>
      </c>
      <c r="BM764" s="17">
        <v>0.42375201396138101</v>
      </c>
      <c r="BN764" s="17">
        <v>0.51942201149942002</v>
      </c>
      <c r="BO764" s="17">
        <v>0.504953830161192</v>
      </c>
      <c r="BP764" s="17"/>
      <c r="BQ764" s="17">
        <v>0.48151900618875298</v>
      </c>
      <c r="BR764" s="17">
        <v>0.48117111748274</v>
      </c>
      <c r="BS764" s="17">
        <v>0.476285768231128</v>
      </c>
      <c r="BT764" s="17">
        <v>0.45914950056392501</v>
      </c>
      <c r="BU764" s="17">
        <v>0.43755172025642702</v>
      </c>
      <c r="BV764" s="17">
        <v>0.45590869851231403</v>
      </c>
      <c r="BW764" s="17"/>
      <c r="BX764" s="17">
        <v>0.46795509456514101</v>
      </c>
      <c r="BY764" s="17">
        <v>0.46328804181984701</v>
      </c>
      <c r="BZ764" s="17">
        <v>0.49545079535008102</v>
      </c>
      <c r="CA764" s="17">
        <v>0.45968738584015301</v>
      </c>
      <c r="CB764" s="17">
        <v>0.43937044598101099</v>
      </c>
      <c r="CC764" s="17">
        <v>0.39225131347956499</v>
      </c>
    </row>
    <row r="765" spans="2:81" x14ac:dyDescent="0.35">
      <c r="B765" t="s">
        <v>367</v>
      </c>
      <c r="C765" s="17">
        <v>0.17023312251950101</v>
      </c>
      <c r="D765" s="17">
        <v>0.17948834106366801</v>
      </c>
      <c r="E765" s="17">
        <v>0.16156340176766901</v>
      </c>
      <c r="F765" s="17"/>
      <c r="G765" s="17">
        <v>0.157085464487356</v>
      </c>
      <c r="H765" s="17">
        <v>0.13524719919296399</v>
      </c>
      <c r="I765" s="17">
        <v>0.179380390774633</v>
      </c>
      <c r="J765" s="17">
        <v>0.18518948127312801</v>
      </c>
      <c r="K765" s="17">
        <v>0.19569526366088399</v>
      </c>
      <c r="L765" s="17">
        <v>0.17075665731063899</v>
      </c>
      <c r="M765" s="17"/>
      <c r="N765" s="17">
        <v>0.14720301045895401</v>
      </c>
      <c r="O765" s="17">
        <v>0.196338128870997</v>
      </c>
      <c r="P765" s="17">
        <v>0.169098503226802</v>
      </c>
      <c r="Q765" s="17">
        <v>0.17167024597828401</v>
      </c>
      <c r="R765" s="17"/>
      <c r="S765" s="17">
        <v>0.122001785371945</v>
      </c>
      <c r="T765" s="17">
        <v>0.19273907559593201</v>
      </c>
      <c r="U765" s="17">
        <v>0.17888076299855099</v>
      </c>
      <c r="V765" s="17">
        <v>0.172202329551012</v>
      </c>
      <c r="W765" s="17">
        <v>0.16981183495138299</v>
      </c>
      <c r="X765" s="17">
        <v>0.15903783807505201</v>
      </c>
      <c r="Y765" s="17">
        <v>0.19703177737549199</v>
      </c>
      <c r="Z765" s="17">
        <v>0.19972108380930301</v>
      </c>
      <c r="AA765" s="17">
        <v>0.16975909002360201</v>
      </c>
      <c r="AB765" s="17">
        <v>0.19046569406664199</v>
      </c>
      <c r="AC765" s="17">
        <v>0.15751035178862699</v>
      </c>
      <c r="AD765" s="17">
        <v>0.154832720508637</v>
      </c>
      <c r="AE765" s="17"/>
      <c r="AF765" s="17">
        <v>0.17270335709521301</v>
      </c>
      <c r="AG765" s="17">
        <v>0.18215462914368799</v>
      </c>
      <c r="AH765" s="17">
        <v>0.153395991706546</v>
      </c>
      <c r="AI765" s="17">
        <v>0.17112383200464401</v>
      </c>
      <c r="AJ765" s="17"/>
      <c r="AK765" s="17">
        <v>0.14109661820262101</v>
      </c>
      <c r="AL765" s="17">
        <v>0.17097695643732999</v>
      </c>
      <c r="AM765" s="17"/>
      <c r="AN765" s="17">
        <v>0.12450267411539601</v>
      </c>
      <c r="AO765" s="17">
        <v>0.186913228948033</v>
      </c>
      <c r="AP765" s="17">
        <v>0.22393595754669199</v>
      </c>
      <c r="AQ765" s="17">
        <v>0.16699621425706401</v>
      </c>
      <c r="AR765" s="17">
        <v>0.19349143900310101</v>
      </c>
      <c r="AS765" s="17">
        <v>0.13918705599578499</v>
      </c>
      <c r="AT765" s="17"/>
      <c r="AU765" s="17">
        <v>0.14669495408365901</v>
      </c>
      <c r="AV765" s="17">
        <v>0.20187028730060499</v>
      </c>
      <c r="AW765" s="17"/>
      <c r="AX765" s="17">
        <v>0.16176269944678701</v>
      </c>
      <c r="AY765" s="17">
        <v>0.17226577831341999</v>
      </c>
      <c r="AZ765" s="17"/>
      <c r="BA765" s="17">
        <v>0.17627772968022401</v>
      </c>
      <c r="BB765" s="17">
        <v>0.13344227103047901</v>
      </c>
      <c r="BC765" s="17"/>
      <c r="BD765" s="17">
        <v>0.14547678812231599</v>
      </c>
      <c r="BE765" s="17"/>
      <c r="BF765" s="17">
        <v>0.15046441823144699</v>
      </c>
      <c r="BG765" s="17"/>
      <c r="BH765" s="17">
        <v>0.159202729370366</v>
      </c>
      <c r="BI765" s="17"/>
      <c r="BJ765" s="17">
        <v>0.12114908613915</v>
      </c>
      <c r="BK765" s="17"/>
      <c r="BL765" s="17">
        <v>0.287280560997631</v>
      </c>
      <c r="BM765" s="17">
        <v>6.0197042719155498E-2</v>
      </c>
      <c r="BN765" s="17">
        <v>0.19411923337001699</v>
      </c>
      <c r="BO765" s="17">
        <v>0.18294001972262799</v>
      </c>
      <c r="BP765" s="17"/>
      <c r="BQ765" s="17">
        <v>0.12316356443418</v>
      </c>
      <c r="BR765" s="17">
        <v>0.16475397694824301</v>
      </c>
      <c r="BS765" s="17">
        <v>0.23321496508600201</v>
      </c>
      <c r="BT765" s="17">
        <v>0.15639815660569401</v>
      </c>
      <c r="BU765" s="17">
        <v>0.14556397704362001</v>
      </c>
      <c r="BV765" s="17">
        <v>0.23600608547712401</v>
      </c>
      <c r="BW765" s="17"/>
      <c r="BX765" s="17">
        <v>0.12828870058088801</v>
      </c>
      <c r="BY765" s="17">
        <v>0.15935770005650601</v>
      </c>
      <c r="BZ765" s="17">
        <v>0.19227489277006701</v>
      </c>
      <c r="CA765" s="17">
        <v>0.13982584317831001</v>
      </c>
      <c r="CB765" s="17">
        <v>0.119673503765543</v>
      </c>
      <c r="CC765" s="17">
        <v>0.29064822180602101</v>
      </c>
    </row>
    <row r="766" spans="2:81" x14ac:dyDescent="0.35">
      <c r="B766" t="s">
        <v>368</v>
      </c>
      <c r="C766" s="17">
        <v>4.1062349830561798E-2</v>
      </c>
      <c r="D766" s="17">
        <v>4.6412738440866998E-2</v>
      </c>
      <c r="E766" s="17">
        <v>3.5578241642338797E-2</v>
      </c>
      <c r="F766" s="17"/>
      <c r="G766" s="17">
        <v>2.7669625589839E-2</v>
      </c>
      <c r="H766" s="17">
        <v>5.5242798038514701E-2</v>
      </c>
      <c r="I766" s="17">
        <v>2.7032338135564299E-2</v>
      </c>
      <c r="J766" s="17">
        <v>5.2232792456509997E-2</v>
      </c>
      <c r="K766" s="17">
        <v>4.4829756362134397E-2</v>
      </c>
      <c r="L766" s="17">
        <v>3.8239783779326998E-2</v>
      </c>
      <c r="M766" s="17"/>
      <c r="N766" s="17">
        <v>2.6181878507249699E-2</v>
      </c>
      <c r="O766" s="17">
        <v>3.7404086233996797E-2</v>
      </c>
      <c r="P766" s="17">
        <v>4.1638263775029903E-2</v>
      </c>
      <c r="Q766" s="17">
        <v>6.0190923261922401E-2</v>
      </c>
      <c r="R766" s="17"/>
      <c r="S766" s="17">
        <v>3.2129141048014898E-2</v>
      </c>
      <c r="T766" s="17">
        <v>2.8760443780080299E-2</v>
      </c>
      <c r="U766" s="17">
        <v>3.0754092032753502E-2</v>
      </c>
      <c r="V766" s="17">
        <v>4.5605085660911898E-2</v>
      </c>
      <c r="W766" s="17">
        <v>4.6551974584946101E-2</v>
      </c>
      <c r="X766" s="17">
        <v>5.0978455816517797E-2</v>
      </c>
      <c r="Y766" s="17">
        <v>2.9566128844511499E-2</v>
      </c>
      <c r="Z766" s="17">
        <v>4.0426556349455599E-2</v>
      </c>
      <c r="AA766" s="17">
        <v>4.3603828727389098E-2</v>
      </c>
      <c r="AB766" s="17">
        <v>5.28340399056757E-2</v>
      </c>
      <c r="AC766" s="17">
        <v>6.0427272908426498E-2</v>
      </c>
      <c r="AD766" s="17">
        <v>6.1956115327039998E-2</v>
      </c>
      <c r="AE766" s="17"/>
      <c r="AF766" s="17">
        <v>3.9035688520893598E-2</v>
      </c>
      <c r="AG766" s="17">
        <v>4.8859717119802699E-2</v>
      </c>
      <c r="AH766" s="17">
        <v>4.5715071028328398E-2</v>
      </c>
      <c r="AI766" s="17">
        <v>6.9970516534309093E-2</v>
      </c>
      <c r="AJ766" s="17"/>
      <c r="AK766" s="17">
        <v>3.9145914425321698E-2</v>
      </c>
      <c r="AL766" s="17">
        <v>3.2812718936210697E-2</v>
      </c>
      <c r="AM766" s="17"/>
      <c r="AN766" s="17">
        <v>3.79711163924671E-2</v>
      </c>
      <c r="AO766" s="17">
        <v>4.1595145264291401E-2</v>
      </c>
      <c r="AP766" s="17">
        <v>4.0533224052361698E-2</v>
      </c>
      <c r="AQ766" s="17">
        <v>4.2814904716435898E-2</v>
      </c>
      <c r="AR766" s="17">
        <v>4.3035194450483497E-2</v>
      </c>
      <c r="AS766" s="17">
        <v>4.4847984781591001E-2</v>
      </c>
      <c r="AT766" s="17"/>
      <c r="AU766" s="17">
        <v>3.41408186115277E-2</v>
      </c>
      <c r="AV766" s="17">
        <v>5.0428139283457601E-2</v>
      </c>
      <c r="AW766" s="17"/>
      <c r="AX766" s="17">
        <v>3.8470761341076097E-2</v>
      </c>
      <c r="AY766" s="17">
        <v>4.1684255880989798E-2</v>
      </c>
      <c r="AZ766" s="17"/>
      <c r="BA766" s="17">
        <v>4.1724284502969902E-2</v>
      </c>
      <c r="BB766" s="17">
        <v>3.4035592093161197E-2</v>
      </c>
      <c r="BC766" s="17"/>
      <c r="BD766" s="17">
        <v>3.1181415343057101E-2</v>
      </c>
      <c r="BE766" s="17"/>
      <c r="BF766" s="17">
        <v>3.3237557640772797E-2</v>
      </c>
      <c r="BG766" s="17"/>
      <c r="BH766" s="17">
        <v>4.7512237599428297E-2</v>
      </c>
      <c r="BI766" s="17"/>
      <c r="BJ766" s="17">
        <v>5.0587732085666803E-2</v>
      </c>
      <c r="BK766" s="17"/>
      <c r="BL766" s="17">
        <v>0.137741827642474</v>
      </c>
      <c r="BM766" s="17">
        <v>2.5326707562870602E-3</v>
      </c>
      <c r="BN766" s="17">
        <v>3.8327978141241302E-2</v>
      </c>
      <c r="BO766" s="17">
        <v>2.28089323930225E-2</v>
      </c>
      <c r="BP766" s="17"/>
      <c r="BQ766" s="17">
        <v>2.6414056338110399E-2</v>
      </c>
      <c r="BR766" s="17">
        <v>3.8989039661835499E-2</v>
      </c>
      <c r="BS766" s="17">
        <v>5.6292225285576099E-2</v>
      </c>
      <c r="BT766" s="17">
        <v>1.79420789990536E-2</v>
      </c>
      <c r="BU766" s="17">
        <v>5.9740970251661099E-2</v>
      </c>
      <c r="BV766" s="17">
        <v>6.2994069031949207E-2</v>
      </c>
      <c r="BW766" s="17"/>
      <c r="BX766" s="17">
        <v>1.8390179693517701E-2</v>
      </c>
      <c r="BY766" s="17">
        <v>3.5925594203459102E-2</v>
      </c>
      <c r="BZ766" s="17">
        <v>4.8618538825056297E-2</v>
      </c>
      <c r="CA766" s="17">
        <v>1.8407101362566101E-2</v>
      </c>
      <c r="CB766" s="17">
        <v>4.4202470414081499E-2</v>
      </c>
      <c r="CC766" s="17">
        <v>0.113934393591822</v>
      </c>
    </row>
    <row r="767" spans="2:81" x14ac:dyDescent="0.35">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row>
    <row r="768" spans="2:81" x14ac:dyDescent="0.35">
      <c r="B768" s="6" t="s">
        <v>392</v>
      </c>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row>
    <row r="769" spans="2:81" x14ac:dyDescent="0.35">
      <c r="B769" s="24"/>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row>
    <row r="770" spans="2:81" x14ac:dyDescent="0.35">
      <c r="B770" t="s">
        <v>365</v>
      </c>
      <c r="C770" s="17">
        <v>0.18792302114833301</v>
      </c>
      <c r="D770" s="17">
        <v>0.22223196713871601</v>
      </c>
      <c r="E770" s="17">
        <v>0.15480400125875701</v>
      </c>
      <c r="F770" s="17"/>
      <c r="G770" s="17">
        <v>0.33160027579437901</v>
      </c>
      <c r="H770" s="17">
        <v>0.32642112092909198</v>
      </c>
      <c r="I770" s="17">
        <v>0.19439202834470701</v>
      </c>
      <c r="J770" s="17">
        <v>0.13023040054298701</v>
      </c>
      <c r="K770" s="17">
        <v>9.29632434820305E-2</v>
      </c>
      <c r="L770" s="17">
        <v>8.5169865993254004E-2</v>
      </c>
      <c r="M770" s="17"/>
      <c r="N770" s="17">
        <v>0.24996469823516801</v>
      </c>
      <c r="O770" s="17">
        <v>0.141988150675808</v>
      </c>
      <c r="P770" s="17">
        <v>0.17354959266811101</v>
      </c>
      <c r="Q770" s="17">
        <v>0.18250768663092001</v>
      </c>
      <c r="R770" s="17"/>
      <c r="S770" s="17">
        <v>0.33111805937858502</v>
      </c>
      <c r="T770" s="17">
        <v>0.13985906899584999</v>
      </c>
      <c r="U770" s="17">
        <v>0.134504240708713</v>
      </c>
      <c r="V770" s="17">
        <v>0.15366903349743199</v>
      </c>
      <c r="W770" s="17">
        <v>0.17558438675829099</v>
      </c>
      <c r="X770" s="17">
        <v>0.186844669321306</v>
      </c>
      <c r="Y770" s="17">
        <v>0.1622907904649</v>
      </c>
      <c r="Z770" s="17">
        <v>0.216874205065133</v>
      </c>
      <c r="AA770" s="17">
        <v>0.21543410601375701</v>
      </c>
      <c r="AB770" s="17">
        <v>0.14869795028734401</v>
      </c>
      <c r="AC770" s="17">
        <v>0.12944590643189699</v>
      </c>
      <c r="AD770" s="17">
        <v>0.149260608107364</v>
      </c>
      <c r="AE770" s="17"/>
      <c r="AF770" s="17">
        <v>0.19203982301431799</v>
      </c>
      <c r="AG770" s="17">
        <v>0.14305072008382799</v>
      </c>
      <c r="AH770" s="17">
        <v>0.126889095751477</v>
      </c>
      <c r="AI770" s="17">
        <v>0.160877498732934</v>
      </c>
      <c r="AJ770" s="17"/>
      <c r="AK770" s="17">
        <v>0.24315370561623201</v>
      </c>
      <c r="AL770" s="17">
        <v>0.19387913099148099</v>
      </c>
      <c r="AM770" s="17"/>
      <c r="AN770" s="17">
        <v>0.32905136327989598</v>
      </c>
      <c r="AO770" s="17">
        <v>0.14749990275414401</v>
      </c>
      <c r="AP770" s="17">
        <v>0.15333897675300501</v>
      </c>
      <c r="AQ770" s="17">
        <v>0.123147793449398</v>
      </c>
      <c r="AR770" s="17">
        <v>0.12155372299193801</v>
      </c>
      <c r="AS770" s="17">
        <v>0.156478119402747</v>
      </c>
      <c r="AT770" s="17"/>
      <c r="AU770" s="17">
        <v>0.18340960530400399</v>
      </c>
      <c r="AV770" s="17">
        <v>0.19586601321560401</v>
      </c>
      <c r="AW770" s="17"/>
      <c r="AX770" s="17">
        <v>0.158798832122025</v>
      </c>
      <c r="AY770" s="17">
        <v>0.19491198156498599</v>
      </c>
      <c r="AZ770" s="17"/>
      <c r="BA770" s="17">
        <v>0.16278540647478401</v>
      </c>
      <c r="BB770" s="17">
        <v>0.31625384653095601</v>
      </c>
      <c r="BC770" s="17"/>
      <c r="BD770" s="17">
        <v>0.21919033289867401</v>
      </c>
      <c r="BE770" s="17"/>
      <c r="BF770" s="17">
        <v>0.21404974254478801</v>
      </c>
      <c r="BG770" s="17"/>
      <c r="BH770" s="17">
        <v>0.17699007894079399</v>
      </c>
      <c r="BI770" s="17"/>
      <c r="BJ770" s="17">
        <v>0.13065844720366901</v>
      </c>
      <c r="BK770" s="17"/>
      <c r="BL770" s="17">
        <v>8.2540654614395803E-2</v>
      </c>
      <c r="BM770" s="17">
        <v>0.36594948164633501</v>
      </c>
      <c r="BN770" s="17">
        <v>9.9163626778245903E-2</v>
      </c>
      <c r="BO770" s="17">
        <v>0.168403379586612</v>
      </c>
      <c r="BP770" s="17"/>
      <c r="BQ770" s="17">
        <v>0.23434696922136999</v>
      </c>
      <c r="BR770" s="17">
        <v>0.18244758080688001</v>
      </c>
      <c r="BS770" s="17">
        <v>0.114907502087574</v>
      </c>
      <c r="BT770" s="17">
        <v>0.22778578643465699</v>
      </c>
      <c r="BU770" s="17">
        <v>0.24194716170778</v>
      </c>
      <c r="BV770" s="17">
        <v>0.13601430793724001</v>
      </c>
      <c r="BW770" s="17"/>
      <c r="BX770" s="17">
        <v>0.27219358417599898</v>
      </c>
      <c r="BY770" s="17">
        <v>0.21288257133514499</v>
      </c>
      <c r="BZ770" s="17">
        <v>0.119002633656447</v>
      </c>
      <c r="CA770" s="17">
        <v>0.213547611258013</v>
      </c>
      <c r="CB770" s="17">
        <v>0.25493175696674703</v>
      </c>
      <c r="CC770" s="17">
        <v>0.11525491221803399</v>
      </c>
    </row>
    <row r="771" spans="2:81" x14ac:dyDescent="0.35">
      <c r="B771" t="s">
        <v>366</v>
      </c>
      <c r="C771" s="17">
        <v>0.43136922118777399</v>
      </c>
      <c r="D771" s="17">
        <v>0.42616352079575498</v>
      </c>
      <c r="E771" s="17">
        <v>0.43705156518013299</v>
      </c>
      <c r="F771" s="17"/>
      <c r="G771" s="17">
        <v>0.43282783535644997</v>
      </c>
      <c r="H771" s="17">
        <v>0.44097300227160302</v>
      </c>
      <c r="I771" s="17">
        <v>0.44269671720544301</v>
      </c>
      <c r="J771" s="17">
        <v>0.45864634328180598</v>
      </c>
      <c r="K771" s="17">
        <v>0.44510724247323202</v>
      </c>
      <c r="L771" s="17">
        <v>0.38201531073693001</v>
      </c>
      <c r="M771" s="17"/>
      <c r="N771" s="17">
        <v>0.41222538143210702</v>
      </c>
      <c r="O771" s="17">
        <v>0.47566225424363201</v>
      </c>
      <c r="P771" s="17">
        <v>0.42968778041172101</v>
      </c>
      <c r="Q771" s="17">
        <v>0.40698986535647702</v>
      </c>
      <c r="R771" s="17"/>
      <c r="S771" s="17">
        <v>0.43957537014181902</v>
      </c>
      <c r="T771" s="17">
        <v>0.40861122993641003</v>
      </c>
      <c r="U771" s="17">
        <v>0.48651673401480899</v>
      </c>
      <c r="V771" s="17">
        <v>0.41635508983642799</v>
      </c>
      <c r="W771" s="17">
        <v>0.41406852394564297</v>
      </c>
      <c r="X771" s="17">
        <v>0.45021715161943099</v>
      </c>
      <c r="Y771" s="17">
        <v>0.42248436753627799</v>
      </c>
      <c r="Z771" s="17">
        <v>0.40269381628281198</v>
      </c>
      <c r="AA771" s="17">
        <v>0.38913396186698901</v>
      </c>
      <c r="AB771" s="17">
        <v>0.46321681687815802</v>
      </c>
      <c r="AC771" s="17">
        <v>0.42228951598908898</v>
      </c>
      <c r="AD771" s="17">
        <v>0.50987950489940104</v>
      </c>
      <c r="AE771" s="17"/>
      <c r="AF771" s="17">
        <v>0.41786798026753702</v>
      </c>
      <c r="AG771" s="17">
        <v>0.49414871383496201</v>
      </c>
      <c r="AH771" s="17">
        <v>0.45968105486833699</v>
      </c>
      <c r="AI771" s="17">
        <v>0.51416119569350305</v>
      </c>
      <c r="AJ771" s="17"/>
      <c r="AK771" s="17">
        <v>0.45269083730106602</v>
      </c>
      <c r="AL771" s="17">
        <v>0.47494179236560402</v>
      </c>
      <c r="AM771" s="17"/>
      <c r="AN771" s="17">
        <v>0.42739251006242701</v>
      </c>
      <c r="AO771" s="17">
        <v>0.42408119535562699</v>
      </c>
      <c r="AP771" s="17">
        <v>0.464935139917378</v>
      </c>
      <c r="AQ771" s="17">
        <v>0.43695833319341698</v>
      </c>
      <c r="AR771" s="17">
        <v>0.39122145348444398</v>
      </c>
      <c r="AS771" s="17">
        <v>0.47184028011102702</v>
      </c>
      <c r="AT771" s="17"/>
      <c r="AU771" s="17">
        <v>0.44024767000922299</v>
      </c>
      <c r="AV771" s="17">
        <v>0.41889196581674398</v>
      </c>
      <c r="AW771" s="17"/>
      <c r="AX771" s="17">
        <v>0.41094825271913299</v>
      </c>
      <c r="AY771" s="17">
        <v>0.43626966116803001</v>
      </c>
      <c r="AZ771" s="17"/>
      <c r="BA771" s="17">
        <v>0.42755861298521802</v>
      </c>
      <c r="BB771" s="17">
        <v>0.45651010816743198</v>
      </c>
      <c r="BC771" s="17"/>
      <c r="BD771" s="17">
        <v>0.410007211618439</v>
      </c>
      <c r="BE771" s="17"/>
      <c r="BF771" s="17">
        <v>0.401953626250659</v>
      </c>
      <c r="BG771" s="17"/>
      <c r="BH771" s="17">
        <v>0.47698307825298703</v>
      </c>
      <c r="BI771" s="17"/>
      <c r="BJ771" s="17">
        <v>0.47607133016633602</v>
      </c>
      <c r="BK771" s="17"/>
      <c r="BL771" s="17">
        <v>0.38018751079830199</v>
      </c>
      <c r="BM771" s="17">
        <v>0.44143020672049599</v>
      </c>
      <c r="BN771" s="17">
        <v>0.39259788967067799</v>
      </c>
      <c r="BO771" s="17">
        <v>0.493898822736072</v>
      </c>
      <c r="BP771" s="17"/>
      <c r="BQ771" s="17">
        <v>0.468978218922457</v>
      </c>
      <c r="BR771" s="17">
        <v>0.39104950142858902</v>
      </c>
      <c r="BS771" s="17">
        <v>0.37820712850629901</v>
      </c>
      <c r="BT771" s="17">
        <v>0.41944094882251798</v>
      </c>
      <c r="BU771" s="17">
        <v>0.40374271977092302</v>
      </c>
      <c r="BV771" s="17">
        <v>0.41987862565601303</v>
      </c>
      <c r="BW771" s="17"/>
      <c r="BX771" s="17">
        <v>0.45529226396035599</v>
      </c>
      <c r="BY771" s="17">
        <v>0.41167439996962601</v>
      </c>
      <c r="BZ771" s="17">
        <v>0.40681503336096297</v>
      </c>
      <c r="CA771" s="17">
        <v>0.45389837298818703</v>
      </c>
      <c r="CB771" s="17">
        <v>0.43508281448435998</v>
      </c>
      <c r="CC771" s="17">
        <v>0.38526462551868501</v>
      </c>
    </row>
    <row r="772" spans="2:81" x14ac:dyDescent="0.35">
      <c r="B772" t="s">
        <v>367</v>
      </c>
      <c r="C772" s="17">
        <v>0.32845183267143002</v>
      </c>
      <c r="D772" s="17">
        <v>0.30023767014668401</v>
      </c>
      <c r="E772" s="17">
        <v>0.35570432294440002</v>
      </c>
      <c r="F772" s="17"/>
      <c r="G772" s="17">
        <v>0.19478450439643899</v>
      </c>
      <c r="H772" s="17">
        <v>0.18046864093016299</v>
      </c>
      <c r="I772" s="17">
        <v>0.33066455105453002</v>
      </c>
      <c r="J772" s="17">
        <v>0.35941504047608003</v>
      </c>
      <c r="K772" s="17">
        <v>0.3968821145516</v>
      </c>
      <c r="L772" s="17">
        <v>0.46470067652034602</v>
      </c>
      <c r="M772" s="17"/>
      <c r="N772" s="17">
        <v>0.30298024591480599</v>
      </c>
      <c r="O772" s="17">
        <v>0.33835200923733599</v>
      </c>
      <c r="P772" s="17">
        <v>0.335688236538561</v>
      </c>
      <c r="Q772" s="17">
        <v>0.34152589830758401</v>
      </c>
      <c r="R772" s="17"/>
      <c r="S772" s="17">
        <v>0.20226905722959501</v>
      </c>
      <c r="T772" s="17">
        <v>0.38530278889945202</v>
      </c>
      <c r="U772" s="17">
        <v>0.32794519147817602</v>
      </c>
      <c r="V772" s="17">
        <v>0.37322700986865798</v>
      </c>
      <c r="W772" s="17">
        <v>0.34620169747792301</v>
      </c>
      <c r="X772" s="17">
        <v>0.30777704364834901</v>
      </c>
      <c r="Y772" s="17">
        <v>0.35935120586681601</v>
      </c>
      <c r="Z772" s="17">
        <v>0.30988557267980898</v>
      </c>
      <c r="AA772" s="17">
        <v>0.340123854773001</v>
      </c>
      <c r="AB772" s="17">
        <v>0.35121001817360897</v>
      </c>
      <c r="AC772" s="17">
        <v>0.38258797245367099</v>
      </c>
      <c r="AD772" s="17">
        <v>0.29959917076104797</v>
      </c>
      <c r="AE772" s="17"/>
      <c r="AF772" s="17">
        <v>0.33594421472590902</v>
      </c>
      <c r="AG772" s="17">
        <v>0.32809339209917598</v>
      </c>
      <c r="AH772" s="17">
        <v>0.33810990108808803</v>
      </c>
      <c r="AI772" s="17">
        <v>0.29382956152845402</v>
      </c>
      <c r="AJ772" s="17"/>
      <c r="AK772" s="17">
        <v>0.25807289074143902</v>
      </c>
      <c r="AL772" s="17">
        <v>0.28820030925215401</v>
      </c>
      <c r="AM772" s="17"/>
      <c r="AN772" s="17">
        <v>0.20720897664952201</v>
      </c>
      <c r="AO772" s="17">
        <v>0.372518129057897</v>
      </c>
      <c r="AP772" s="17">
        <v>0.32728404270162598</v>
      </c>
      <c r="AQ772" s="17">
        <v>0.38144703832275501</v>
      </c>
      <c r="AR772" s="17">
        <v>0.42440176512397099</v>
      </c>
      <c r="AS772" s="17">
        <v>0.30879762810077299</v>
      </c>
      <c r="AT772" s="17"/>
      <c r="AU772" s="17">
        <v>0.32831237638456201</v>
      </c>
      <c r="AV772" s="17">
        <v>0.32725186304641701</v>
      </c>
      <c r="AW772" s="17"/>
      <c r="AX772" s="17">
        <v>0.36541854448511202</v>
      </c>
      <c r="AY772" s="17">
        <v>0.31958089431272602</v>
      </c>
      <c r="AZ772" s="17"/>
      <c r="BA772" s="17">
        <v>0.355603018182994</v>
      </c>
      <c r="BB772" s="17">
        <v>0.18562221782743299</v>
      </c>
      <c r="BC772" s="17"/>
      <c r="BD772" s="17">
        <v>0.32024806428244701</v>
      </c>
      <c r="BE772" s="17"/>
      <c r="BF772" s="17">
        <v>0.33268337554850802</v>
      </c>
      <c r="BG772" s="17"/>
      <c r="BH772" s="17">
        <v>0.31493270438843901</v>
      </c>
      <c r="BI772" s="17"/>
      <c r="BJ772" s="17">
        <v>0.34874711734235297</v>
      </c>
      <c r="BK772" s="17"/>
      <c r="BL772" s="17">
        <v>0.41043649882260502</v>
      </c>
      <c r="BM772" s="17">
        <v>0.17801303144080199</v>
      </c>
      <c r="BN772" s="17">
        <v>0.44349653389490001</v>
      </c>
      <c r="BO772" s="17">
        <v>0.307001005135979</v>
      </c>
      <c r="BP772" s="17"/>
      <c r="BQ772" s="17">
        <v>0.26196454188021101</v>
      </c>
      <c r="BR772" s="17">
        <v>0.372835225040135</v>
      </c>
      <c r="BS772" s="17">
        <v>0.422259948008192</v>
      </c>
      <c r="BT772" s="17">
        <v>0.316681384552853</v>
      </c>
      <c r="BU772" s="17">
        <v>0.274085758834341</v>
      </c>
      <c r="BV772" s="17">
        <v>0.37711836943917898</v>
      </c>
      <c r="BW772" s="17"/>
      <c r="BX772" s="17">
        <v>0.24180396477725599</v>
      </c>
      <c r="BY772" s="17">
        <v>0.32367438226963102</v>
      </c>
      <c r="BZ772" s="17">
        <v>0.40283481122848303</v>
      </c>
      <c r="CA772" s="17">
        <v>0.30523418610250902</v>
      </c>
      <c r="CB772" s="17">
        <v>0.26254411269185202</v>
      </c>
      <c r="CC772" s="17">
        <v>0.38687842796533201</v>
      </c>
    </row>
    <row r="773" spans="2:81" x14ac:dyDescent="0.35">
      <c r="B773" t="s">
        <v>368</v>
      </c>
      <c r="C773" s="17">
        <v>5.2255924992462899E-2</v>
      </c>
      <c r="D773" s="17">
        <v>5.1366841918844698E-2</v>
      </c>
      <c r="E773" s="17">
        <v>5.2440110616711097E-2</v>
      </c>
      <c r="F773" s="17"/>
      <c r="G773" s="17">
        <v>4.0787384452732202E-2</v>
      </c>
      <c r="H773" s="17">
        <v>5.2137235869142602E-2</v>
      </c>
      <c r="I773" s="17">
        <v>3.2246703395319397E-2</v>
      </c>
      <c r="J773" s="17">
        <v>5.1708215699127202E-2</v>
      </c>
      <c r="K773" s="17">
        <v>6.5047399493137106E-2</v>
      </c>
      <c r="L773" s="17">
        <v>6.8114146749469404E-2</v>
      </c>
      <c r="M773" s="17"/>
      <c r="N773" s="17">
        <v>3.4829674417919003E-2</v>
      </c>
      <c r="O773" s="17">
        <v>4.3997585843224801E-2</v>
      </c>
      <c r="P773" s="17">
        <v>6.10743903816066E-2</v>
      </c>
      <c r="Q773" s="17">
        <v>6.89765497050185E-2</v>
      </c>
      <c r="R773" s="17"/>
      <c r="S773" s="17">
        <v>2.70375132500002E-2</v>
      </c>
      <c r="T773" s="17">
        <v>6.6226912168288396E-2</v>
      </c>
      <c r="U773" s="17">
        <v>5.1033833798301599E-2</v>
      </c>
      <c r="V773" s="17">
        <v>5.6748866797481798E-2</v>
      </c>
      <c r="W773" s="17">
        <v>6.4145391818143105E-2</v>
      </c>
      <c r="X773" s="17">
        <v>5.5161135410914101E-2</v>
      </c>
      <c r="Y773" s="17">
        <v>5.5873636132006403E-2</v>
      </c>
      <c r="Z773" s="17">
        <v>7.0546405972246207E-2</v>
      </c>
      <c r="AA773" s="17">
        <v>5.5308077346253003E-2</v>
      </c>
      <c r="AB773" s="17">
        <v>3.6875214660888903E-2</v>
      </c>
      <c r="AC773" s="17">
        <v>6.5676605125342402E-2</v>
      </c>
      <c r="AD773" s="17">
        <v>4.1260716232186898E-2</v>
      </c>
      <c r="AE773" s="17"/>
      <c r="AF773" s="17">
        <v>5.4147981992236797E-2</v>
      </c>
      <c r="AG773" s="17">
        <v>3.4707173982034899E-2</v>
      </c>
      <c r="AH773" s="17">
        <v>7.5319948292097705E-2</v>
      </c>
      <c r="AI773" s="17">
        <v>3.1131744045108298E-2</v>
      </c>
      <c r="AJ773" s="17"/>
      <c r="AK773" s="17">
        <v>4.6082566341262898E-2</v>
      </c>
      <c r="AL773" s="17">
        <v>4.2978767390761903E-2</v>
      </c>
      <c r="AM773" s="17"/>
      <c r="AN773" s="17">
        <v>3.6347150008154701E-2</v>
      </c>
      <c r="AO773" s="17">
        <v>5.5900772832332399E-2</v>
      </c>
      <c r="AP773" s="17">
        <v>5.4441840627991497E-2</v>
      </c>
      <c r="AQ773" s="17">
        <v>5.8446835034430697E-2</v>
      </c>
      <c r="AR773" s="17">
        <v>6.2823058399645706E-2</v>
      </c>
      <c r="AS773" s="17">
        <v>6.2883972385453707E-2</v>
      </c>
      <c r="AT773" s="17"/>
      <c r="AU773" s="17">
        <v>4.8030348302210903E-2</v>
      </c>
      <c r="AV773" s="17">
        <v>5.7990157921234901E-2</v>
      </c>
      <c r="AW773" s="17"/>
      <c r="AX773" s="17">
        <v>6.4834370673730005E-2</v>
      </c>
      <c r="AY773" s="17">
        <v>4.9237462954258703E-2</v>
      </c>
      <c r="AZ773" s="17"/>
      <c r="BA773" s="17">
        <v>5.40529623570037E-2</v>
      </c>
      <c r="BB773" s="17">
        <v>4.1613827474178501E-2</v>
      </c>
      <c r="BC773" s="17"/>
      <c r="BD773" s="17">
        <v>5.05543912004408E-2</v>
      </c>
      <c r="BE773" s="17"/>
      <c r="BF773" s="17">
        <v>5.1313255656044901E-2</v>
      </c>
      <c r="BG773" s="17"/>
      <c r="BH773" s="17">
        <v>3.10941384177802E-2</v>
      </c>
      <c r="BI773" s="17"/>
      <c r="BJ773" s="17">
        <v>4.4523105287642202E-2</v>
      </c>
      <c r="BK773" s="17"/>
      <c r="BL773" s="17">
        <v>0.12683533576469799</v>
      </c>
      <c r="BM773" s="17">
        <v>1.4607280192367501E-2</v>
      </c>
      <c r="BN773" s="17">
        <v>6.4741949656175496E-2</v>
      </c>
      <c r="BO773" s="17">
        <v>3.0696792541337899E-2</v>
      </c>
      <c r="BP773" s="17"/>
      <c r="BQ773" s="17">
        <v>3.4710269975962202E-2</v>
      </c>
      <c r="BR773" s="17">
        <v>5.3667692724395498E-2</v>
      </c>
      <c r="BS773" s="17">
        <v>8.4625421397935094E-2</v>
      </c>
      <c r="BT773" s="17">
        <v>3.6091880189971899E-2</v>
      </c>
      <c r="BU773" s="17">
        <v>8.0224359686956501E-2</v>
      </c>
      <c r="BV773" s="17">
        <v>6.6988696967567998E-2</v>
      </c>
      <c r="BW773" s="17"/>
      <c r="BX773" s="17">
        <v>3.0710187086389399E-2</v>
      </c>
      <c r="BY773" s="17">
        <v>5.1768646425597503E-2</v>
      </c>
      <c r="BZ773" s="17">
        <v>7.1347521754106302E-2</v>
      </c>
      <c r="CA773" s="17">
        <v>2.7319829651291198E-2</v>
      </c>
      <c r="CB773" s="17">
        <v>4.74413158570402E-2</v>
      </c>
      <c r="CC773" s="17">
        <v>0.112602034297949</v>
      </c>
    </row>
    <row r="774" spans="2:81" x14ac:dyDescent="0.35">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row>
    <row r="775" spans="2:81" x14ac:dyDescent="0.35">
      <c r="B775" s="6" t="s">
        <v>393</v>
      </c>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row>
    <row r="776" spans="2:81" x14ac:dyDescent="0.35">
      <c r="B776" s="24"/>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row>
    <row r="777" spans="2:81" x14ac:dyDescent="0.35">
      <c r="B777" t="s">
        <v>365</v>
      </c>
      <c r="C777" s="17">
        <v>0.14629532327606801</v>
      </c>
      <c r="D777" s="17">
        <v>0.176132940880494</v>
      </c>
      <c r="E777" s="17">
        <v>0.117414966132956</v>
      </c>
      <c r="F777" s="17"/>
      <c r="G777" s="17">
        <v>0.271142654715191</v>
      </c>
      <c r="H777" s="17">
        <v>0.22771704017386199</v>
      </c>
      <c r="I777" s="17">
        <v>0.148309094130435</v>
      </c>
      <c r="J777" s="17">
        <v>0.101839819036272</v>
      </c>
      <c r="K777" s="17">
        <v>7.6538547838024898E-2</v>
      </c>
      <c r="L777" s="17">
        <v>7.8450803017285894E-2</v>
      </c>
      <c r="M777" s="17"/>
      <c r="N777" s="17">
        <v>0.19609303627635399</v>
      </c>
      <c r="O777" s="17">
        <v>0.11255345454113901</v>
      </c>
      <c r="P777" s="17">
        <v>0.14479976285578799</v>
      </c>
      <c r="Q777" s="17">
        <v>0.130190262271934</v>
      </c>
      <c r="R777" s="17"/>
      <c r="S777" s="17">
        <v>0.26905627977014801</v>
      </c>
      <c r="T777" s="17">
        <v>0.11287782920612199</v>
      </c>
      <c r="U777" s="17">
        <v>0.127223618267745</v>
      </c>
      <c r="V777" s="17">
        <v>0.133022830860444</v>
      </c>
      <c r="W777" s="17">
        <v>0.116959030094063</v>
      </c>
      <c r="X777" s="17">
        <v>0.13171403300916301</v>
      </c>
      <c r="Y777" s="17">
        <v>0.13881142993106099</v>
      </c>
      <c r="Z777" s="17">
        <v>0.127419688245165</v>
      </c>
      <c r="AA777" s="17">
        <v>0.13875647867872501</v>
      </c>
      <c r="AB777" s="17">
        <v>0.11824093335965501</v>
      </c>
      <c r="AC777" s="17">
        <v>0.124890110606831</v>
      </c>
      <c r="AD777" s="17">
        <v>0.113743256646081</v>
      </c>
      <c r="AE777" s="17"/>
      <c r="AF777" s="17">
        <v>0.15340165971306599</v>
      </c>
      <c r="AG777" s="17">
        <v>0.106855918902478</v>
      </c>
      <c r="AH777" s="17">
        <v>0.115881060129646</v>
      </c>
      <c r="AI777" s="17">
        <v>0.113426461938019</v>
      </c>
      <c r="AJ777" s="17"/>
      <c r="AK777" s="17">
        <v>0.14744218267040299</v>
      </c>
      <c r="AL777" s="17">
        <v>0.15802485718773801</v>
      </c>
      <c r="AM777" s="17"/>
      <c r="AN777" s="17">
        <v>0.24930928636862801</v>
      </c>
      <c r="AO777" s="17">
        <v>0.122226707904714</v>
      </c>
      <c r="AP777" s="17">
        <v>0.124836482403928</v>
      </c>
      <c r="AQ777" s="17">
        <v>9.0686379822200305E-2</v>
      </c>
      <c r="AR777" s="17">
        <v>8.6999321047880093E-2</v>
      </c>
      <c r="AS777" s="17">
        <v>0.13926777131679599</v>
      </c>
      <c r="AT777" s="17"/>
      <c r="AU777" s="17">
        <v>0.14620345535601501</v>
      </c>
      <c r="AV777" s="17">
        <v>0.14705058958419101</v>
      </c>
      <c r="AW777" s="17"/>
      <c r="AX777" s="17">
        <v>0.111319849846374</v>
      </c>
      <c r="AY777" s="17">
        <v>0.154688422192334</v>
      </c>
      <c r="AZ777" s="17"/>
      <c r="BA777" s="17">
        <v>0.13028898424024801</v>
      </c>
      <c r="BB777" s="17">
        <v>0.22990158130757701</v>
      </c>
      <c r="BC777" s="17"/>
      <c r="BD777" s="17">
        <v>0.18219770225106</v>
      </c>
      <c r="BE777" s="17"/>
      <c r="BF777" s="17">
        <v>0.169484060765942</v>
      </c>
      <c r="BG777" s="17"/>
      <c r="BH777" s="17">
        <v>0.12074757527423401</v>
      </c>
      <c r="BI777" s="17"/>
      <c r="BJ777" s="17">
        <v>0.108540992327071</v>
      </c>
      <c r="BK777" s="17"/>
      <c r="BL777" s="17">
        <v>5.36918397919686E-2</v>
      </c>
      <c r="BM777" s="17">
        <v>0.30698404942073898</v>
      </c>
      <c r="BN777" s="17">
        <v>9.3763513436293605E-2</v>
      </c>
      <c r="BO777" s="17">
        <v>9.7970677305823997E-2</v>
      </c>
      <c r="BP777" s="17"/>
      <c r="BQ777" s="17">
        <v>0.166968473509742</v>
      </c>
      <c r="BR777" s="17">
        <v>0.14427510000746099</v>
      </c>
      <c r="BS777" s="17">
        <v>0.13360071432899401</v>
      </c>
      <c r="BT777" s="17">
        <v>0.202853401567655</v>
      </c>
      <c r="BU777" s="17">
        <v>0.17529691894298</v>
      </c>
      <c r="BV777" s="17">
        <v>8.9167530915639101E-2</v>
      </c>
      <c r="BW777" s="17"/>
      <c r="BX777" s="17">
        <v>0.199131326431462</v>
      </c>
      <c r="BY777" s="17">
        <v>0.156990142987812</v>
      </c>
      <c r="BZ777" s="17">
        <v>0.122802088082235</v>
      </c>
      <c r="CA777" s="17">
        <v>0.18397365720685899</v>
      </c>
      <c r="CB777" s="17">
        <v>0.17919135622632301</v>
      </c>
      <c r="CC777" s="17">
        <v>8.7748872311566403E-2</v>
      </c>
    </row>
    <row r="778" spans="2:81" x14ac:dyDescent="0.35">
      <c r="B778" t="s">
        <v>366</v>
      </c>
      <c r="C778" s="17">
        <v>0.42558022067060503</v>
      </c>
      <c r="D778" s="17">
        <v>0.42447614534316702</v>
      </c>
      <c r="E778" s="17">
        <v>0.426635563730006</v>
      </c>
      <c r="F778" s="17"/>
      <c r="G778" s="17">
        <v>0.37117415763508399</v>
      </c>
      <c r="H778" s="17">
        <v>0.430660841447706</v>
      </c>
      <c r="I778" s="17">
        <v>0.495893815866632</v>
      </c>
      <c r="J778" s="17">
        <v>0.430521995977245</v>
      </c>
      <c r="K778" s="17">
        <v>0.41319522587881602</v>
      </c>
      <c r="L778" s="17">
        <v>0.40459931872713301</v>
      </c>
      <c r="M778" s="17"/>
      <c r="N778" s="17">
        <v>0.41690825465485198</v>
      </c>
      <c r="O778" s="17">
        <v>0.43770693053369603</v>
      </c>
      <c r="P778" s="17">
        <v>0.43034969525108902</v>
      </c>
      <c r="Q778" s="17">
        <v>0.41888020662578501</v>
      </c>
      <c r="R778" s="17"/>
      <c r="S778" s="17">
        <v>0.40034438167971897</v>
      </c>
      <c r="T778" s="17">
        <v>0.41916626957452102</v>
      </c>
      <c r="U778" s="17">
        <v>0.40533783945512197</v>
      </c>
      <c r="V778" s="17">
        <v>0.38778812512753402</v>
      </c>
      <c r="W778" s="17">
        <v>0.44342548126852999</v>
      </c>
      <c r="X778" s="17">
        <v>0.41737239914384999</v>
      </c>
      <c r="Y778" s="17">
        <v>0.416976387522348</v>
      </c>
      <c r="Z778" s="17">
        <v>0.44385987299572599</v>
      </c>
      <c r="AA778" s="17">
        <v>0.47019962977973501</v>
      </c>
      <c r="AB778" s="17">
        <v>0.44557761007313801</v>
      </c>
      <c r="AC778" s="17">
        <v>0.39932616848552599</v>
      </c>
      <c r="AD778" s="17">
        <v>0.54020956363130401</v>
      </c>
      <c r="AE778" s="17"/>
      <c r="AF778" s="17">
        <v>0.42123840696925902</v>
      </c>
      <c r="AG778" s="17">
        <v>0.45706675947946201</v>
      </c>
      <c r="AH778" s="17">
        <v>0.43379116875307699</v>
      </c>
      <c r="AI778" s="17">
        <v>0.51546317918376505</v>
      </c>
      <c r="AJ778" s="17"/>
      <c r="AK778" s="17">
        <v>0.39485130337926599</v>
      </c>
      <c r="AL778" s="17">
        <v>0.40233540263934903</v>
      </c>
      <c r="AM778" s="17"/>
      <c r="AN778" s="17">
        <v>0.41467762150288701</v>
      </c>
      <c r="AO778" s="17">
        <v>0.42989181107142899</v>
      </c>
      <c r="AP778" s="17">
        <v>0.43431046162131698</v>
      </c>
      <c r="AQ778" s="17">
        <v>0.42536821283106002</v>
      </c>
      <c r="AR778" s="17">
        <v>0.43515661524691002</v>
      </c>
      <c r="AS778" s="17">
        <v>0.41226910126293498</v>
      </c>
      <c r="AT778" s="17"/>
      <c r="AU778" s="17">
        <v>0.42724911062662302</v>
      </c>
      <c r="AV778" s="17">
        <v>0.42363975996889502</v>
      </c>
      <c r="AW778" s="17"/>
      <c r="AX778" s="17">
        <v>0.42815007449590597</v>
      </c>
      <c r="AY778" s="17">
        <v>0.42496353030901601</v>
      </c>
      <c r="AZ778" s="17"/>
      <c r="BA778" s="17">
        <v>0.42534371449641201</v>
      </c>
      <c r="BB778" s="17">
        <v>0.43346731713602998</v>
      </c>
      <c r="BC778" s="17"/>
      <c r="BD778" s="17">
        <v>0.41993357849005197</v>
      </c>
      <c r="BE778" s="17"/>
      <c r="BF778" s="17">
        <v>0.41828650471130202</v>
      </c>
      <c r="BG778" s="17"/>
      <c r="BH778" s="17">
        <v>0.43813337558537002</v>
      </c>
      <c r="BI778" s="17"/>
      <c r="BJ778" s="17">
        <v>0.44696299614875801</v>
      </c>
      <c r="BK778" s="17"/>
      <c r="BL778" s="17">
        <v>0.35926329783208499</v>
      </c>
      <c r="BM778" s="17">
        <v>0.44384652196709201</v>
      </c>
      <c r="BN778" s="17">
        <v>0.42644242763019702</v>
      </c>
      <c r="BO778" s="17">
        <v>0.447355482142758</v>
      </c>
      <c r="BP778" s="17"/>
      <c r="BQ778" s="17">
        <v>0.45085596787488502</v>
      </c>
      <c r="BR778" s="17">
        <v>0.39399532476684002</v>
      </c>
      <c r="BS778" s="17">
        <v>0.44088408042163602</v>
      </c>
      <c r="BT778" s="17">
        <v>0.410223591176407</v>
      </c>
      <c r="BU778" s="17">
        <v>0.40302099377413397</v>
      </c>
      <c r="BV778" s="17">
        <v>0.401210668712214</v>
      </c>
      <c r="BW778" s="17"/>
      <c r="BX778" s="17">
        <v>0.43834026308430202</v>
      </c>
      <c r="BY778" s="17">
        <v>0.43386866744917002</v>
      </c>
      <c r="BZ778" s="17">
        <v>0.44053436435875798</v>
      </c>
      <c r="CA778" s="17">
        <v>0.404454928984119</v>
      </c>
      <c r="CB778" s="17">
        <v>0.34689800056556802</v>
      </c>
      <c r="CC778" s="17">
        <v>0.387953218305509</v>
      </c>
    </row>
    <row r="779" spans="2:81" x14ac:dyDescent="0.35">
      <c r="B779" t="s">
        <v>367</v>
      </c>
      <c r="C779" s="17">
        <v>0.37096211542587898</v>
      </c>
      <c r="D779" s="17">
        <v>0.34373645770008499</v>
      </c>
      <c r="E779" s="17">
        <v>0.39749661114763302</v>
      </c>
      <c r="F779" s="17"/>
      <c r="G779" s="17">
        <v>0.305379635627402</v>
      </c>
      <c r="H779" s="17">
        <v>0.27905691386668802</v>
      </c>
      <c r="I779" s="17">
        <v>0.32546011568022298</v>
      </c>
      <c r="J779" s="17">
        <v>0.41342201801020301</v>
      </c>
      <c r="K779" s="17">
        <v>0.44552534542662497</v>
      </c>
      <c r="L779" s="17">
        <v>0.44181482054475302</v>
      </c>
      <c r="M779" s="17"/>
      <c r="N779" s="17">
        <v>0.33826240433928401</v>
      </c>
      <c r="O779" s="17">
        <v>0.40872408361591001</v>
      </c>
      <c r="P779" s="17">
        <v>0.36348192271298302</v>
      </c>
      <c r="Q779" s="17">
        <v>0.371552888753647</v>
      </c>
      <c r="R779" s="17"/>
      <c r="S779" s="17">
        <v>0.29480177550366099</v>
      </c>
      <c r="T779" s="17">
        <v>0.40807826498510402</v>
      </c>
      <c r="U779" s="17">
        <v>0.41503321613257399</v>
      </c>
      <c r="V779" s="17">
        <v>0.41057111458727402</v>
      </c>
      <c r="W779" s="17">
        <v>0.37831451958116302</v>
      </c>
      <c r="X779" s="17">
        <v>0.39234113921581198</v>
      </c>
      <c r="Y779" s="17">
        <v>0.37147677038158899</v>
      </c>
      <c r="Z779" s="17">
        <v>0.35291209580490801</v>
      </c>
      <c r="AA779" s="17">
        <v>0.320630922721026</v>
      </c>
      <c r="AB779" s="17">
        <v>0.39959512055726298</v>
      </c>
      <c r="AC779" s="17">
        <v>0.408091342199212</v>
      </c>
      <c r="AD779" s="17">
        <v>0.307327533007904</v>
      </c>
      <c r="AE779" s="17"/>
      <c r="AF779" s="17">
        <v>0.36615045049961198</v>
      </c>
      <c r="AG779" s="17">
        <v>0.40437579303772098</v>
      </c>
      <c r="AH779" s="17">
        <v>0.39013787546422501</v>
      </c>
      <c r="AI779" s="17">
        <v>0.33193785024667299</v>
      </c>
      <c r="AJ779" s="17"/>
      <c r="AK779" s="17">
        <v>0.388428458143253</v>
      </c>
      <c r="AL779" s="17">
        <v>0.38086110434180498</v>
      </c>
      <c r="AM779" s="17"/>
      <c r="AN779" s="17">
        <v>0.28895200931628101</v>
      </c>
      <c r="AO779" s="17">
        <v>0.39214067323268698</v>
      </c>
      <c r="AP779" s="17">
        <v>0.39832965625393402</v>
      </c>
      <c r="AQ779" s="17">
        <v>0.41093088369837399</v>
      </c>
      <c r="AR779" s="17">
        <v>0.40757672988169402</v>
      </c>
      <c r="AS779" s="17">
        <v>0.38154124374568399</v>
      </c>
      <c r="AT779" s="17"/>
      <c r="AU779" s="17">
        <v>0.375040425266917</v>
      </c>
      <c r="AV779" s="17">
        <v>0.36438938378480501</v>
      </c>
      <c r="AW779" s="17"/>
      <c r="AX779" s="17">
        <v>0.39119069268670997</v>
      </c>
      <c r="AY779" s="17">
        <v>0.36610784375385302</v>
      </c>
      <c r="AZ779" s="17"/>
      <c r="BA779" s="17">
        <v>0.38827937750407898</v>
      </c>
      <c r="BB779" s="17">
        <v>0.275187758784951</v>
      </c>
      <c r="BC779" s="17"/>
      <c r="BD779" s="17">
        <v>0.349240407920416</v>
      </c>
      <c r="BE779" s="17"/>
      <c r="BF779" s="17">
        <v>0.356137986623286</v>
      </c>
      <c r="BG779" s="17"/>
      <c r="BH779" s="17">
        <v>0.417767471672155</v>
      </c>
      <c r="BI779" s="17"/>
      <c r="BJ779" s="17">
        <v>0.38658421580379998</v>
      </c>
      <c r="BK779" s="17"/>
      <c r="BL779" s="17">
        <v>0.45003314072214201</v>
      </c>
      <c r="BM779" s="17">
        <v>0.23154864026627101</v>
      </c>
      <c r="BN779" s="17">
        <v>0.41344320139989399</v>
      </c>
      <c r="BO779" s="17">
        <v>0.41694612949401</v>
      </c>
      <c r="BP779" s="17"/>
      <c r="BQ779" s="17">
        <v>0.33304791711665199</v>
      </c>
      <c r="BR779" s="17">
        <v>0.40270933584209601</v>
      </c>
      <c r="BS779" s="17">
        <v>0.358678341933517</v>
      </c>
      <c r="BT779" s="17">
        <v>0.34732685420804499</v>
      </c>
      <c r="BU779" s="17">
        <v>0.36303962334723699</v>
      </c>
      <c r="BV779" s="17">
        <v>0.43689289842845302</v>
      </c>
      <c r="BW779" s="17"/>
      <c r="BX779" s="17">
        <v>0.31889156576852301</v>
      </c>
      <c r="BY779" s="17">
        <v>0.35870484136068898</v>
      </c>
      <c r="BZ779" s="17">
        <v>0.37475203101645699</v>
      </c>
      <c r="CA779" s="17">
        <v>0.36834677665585602</v>
      </c>
      <c r="CB779" s="17">
        <v>0.41600294102295099</v>
      </c>
      <c r="CC779" s="17">
        <v>0.41052702761174098</v>
      </c>
    </row>
    <row r="780" spans="2:81" x14ac:dyDescent="0.35">
      <c r="B780" t="s">
        <v>368</v>
      </c>
      <c r="C780" s="17">
        <v>5.7162340627447801E-2</v>
      </c>
      <c r="D780" s="17">
        <v>5.5654456076253099E-2</v>
      </c>
      <c r="E780" s="17">
        <v>5.8452858989405103E-2</v>
      </c>
      <c r="F780" s="17"/>
      <c r="G780" s="17">
        <v>5.2303552022324402E-2</v>
      </c>
      <c r="H780" s="17">
        <v>6.2565204511743702E-2</v>
      </c>
      <c r="I780" s="17">
        <v>3.0336974322709799E-2</v>
      </c>
      <c r="J780" s="17">
        <v>5.42161669762799E-2</v>
      </c>
      <c r="K780" s="17">
        <v>6.47408808565339E-2</v>
      </c>
      <c r="L780" s="17">
        <v>7.5135057710828304E-2</v>
      </c>
      <c r="M780" s="17"/>
      <c r="N780" s="17">
        <v>4.8736304729510203E-2</v>
      </c>
      <c r="O780" s="17">
        <v>4.1015531309255199E-2</v>
      </c>
      <c r="P780" s="17">
        <v>6.1368619180139299E-2</v>
      </c>
      <c r="Q780" s="17">
        <v>7.9376642348634202E-2</v>
      </c>
      <c r="R780" s="17"/>
      <c r="S780" s="17">
        <v>3.5797563046471997E-2</v>
      </c>
      <c r="T780" s="17">
        <v>5.9877636234253698E-2</v>
      </c>
      <c r="U780" s="17">
        <v>5.2405326144558402E-2</v>
      </c>
      <c r="V780" s="17">
        <v>6.8617929424748203E-2</v>
      </c>
      <c r="W780" s="17">
        <v>6.1300969056243902E-2</v>
      </c>
      <c r="X780" s="17">
        <v>5.8572428631174997E-2</v>
      </c>
      <c r="Y780" s="17">
        <v>7.2735412165001706E-2</v>
      </c>
      <c r="Z780" s="17">
        <v>7.5808342954200095E-2</v>
      </c>
      <c r="AA780" s="17">
        <v>7.0412968820513899E-2</v>
      </c>
      <c r="AB780" s="17">
        <v>3.6586336009944098E-2</v>
      </c>
      <c r="AC780" s="17">
        <v>6.7692378708431603E-2</v>
      </c>
      <c r="AD780" s="17">
        <v>3.87196467147113E-2</v>
      </c>
      <c r="AE780" s="17"/>
      <c r="AF780" s="17">
        <v>5.9209482818063999E-2</v>
      </c>
      <c r="AG780" s="17">
        <v>3.1701528580338999E-2</v>
      </c>
      <c r="AH780" s="17">
        <v>6.0189895653052598E-2</v>
      </c>
      <c r="AI780" s="17">
        <v>3.9172508631543201E-2</v>
      </c>
      <c r="AJ780" s="17"/>
      <c r="AK780" s="17">
        <v>6.9278055807077604E-2</v>
      </c>
      <c r="AL780" s="17">
        <v>5.8778635831107699E-2</v>
      </c>
      <c r="AM780" s="17"/>
      <c r="AN780" s="17">
        <v>4.7061082812203801E-2</v>
      </c>
      <c r="AO780" s="17">
        <v>5.5740807791170903E-2</v>
      </c>
      <c r="AP780" s="17">
        <v>4.2523399720822301E-2</v>
      </c>
      <c r="AQ780" s="17">
        <v>7.3014523648365304E-2</v>
      </c>
      <c r="AR780" s="17">
        <v>7.0267333823515396E-2</v>
      </c>
      <c r="AS780" s="17">
        <v>6.6921883674584695E-2</v>
      </c>
      <c r="AT780" s="17"/>
      <c r="AU780" s="17">
        <v>5.1507008750444797E-2</v>
      </c>
      <c r="AV780" s="17">
        <v>6.49202666621089E-2</v>
      </c>
      <c r="AW780" s="17"/>
      <c r="AX780" s="17">
        <v>6.9339382971009E-2</v>
      </c>
      <c r="AY780" s="17">
        <v>5.4240203744797398E-2</v>
      </c>
      <c r="AZ780" s="17"/>
      <c r="BA780" s="17">
        <v>5.6087923759262102E-2</v>
      </c>
      <c r="BB780" s="17">
        <v>6.1443342771441298E-2</v>
      </c>
      <c r="BC780" s="17"/>
      <c r="BD780" s="17">
        <v>4.8628311338472098E-2</v>
      </c>
      <c r="BE780" s="17"/>
      <c r="BF780" s="17">
        <v>5.6091447899470903E-2</v>
      </c>
      <c r="BG780" s="17"/>
      <c r="BH780" s="17">
        <v>2.3351577468241201E-2</v>
      </c>
      <c r="BI780" s="17"/>
      <c r="BJ780" s="17">
        <v>5.79117957203708E-2</v>
      </c>
      <c r="BK780" s="17"/>
      <c r="BL780" s="17">
        <v>0.13701172165380501</v>
      </c>
      <c r="BM780" s="17">
        <v>1.76207883458981E-2</v>
      </c>
      <c r="BN780" s="17">
        <v>6.6350857533615998E-2</v>
      </c>
      <c r="BO780" s="17">
        <v>3.77277110574087E-2</v>
      </c>
      <c r="BP780" s="17"/>
      <c r="BQ780" s="17">
        <v>4.9127641498721598E-2</v>
      </c>
      <c r="BR780" s="17">
        <v>5.9020239383602402E-2</v>
      </c>
      <c r="BS780" s="17">
        <v>6.6836863315853506E-2</v>
      </c>
      <c r="BT780" s="17">
        <v>3.9596153047893899E-2</v>
      </c>
      <c r="BU780" s="17">
        <v>5.8642463935649897E-2</v>
      </c>
      <c r="BV780" s="17">
        <v>7.2728901943694205E-2</v>
      </c>
      <c r="BW780" s="17"/>
      <c r="BX780" s="17">
        <v>4.3636844715713101E-2</v>
      </c>
      <c r="BY780" s="17">
        <v>5.0436348202329201E-2</v>
      </c>
      <c r="BZ780" s="17">
        <v>6.1911516542549901E-2</v>
      </c>
      <c r="CA780" s="17">
        <v>4.32246371531659E-2</v>
      </c>
      <c r="CB780" s="17">
        <v>5.7907702185157499E-2</v>
      </c>
      <c r="CC780" s="17">
        <v>0.113770881771184</v>
      </c>
    </row>
    <row r="781" spans="2:81" x14ac:dyDescent="0.35">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row>
    <row r="782" spans="2:81" x14ac:dyDescent="0.35">
      <c r="B782" s="6" t="s">
        <v>402</v>
      </c>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row>
    <row r="783" spans="2:81" x14ac:dyDescent="0.35">
      <c r="B783" s="24"/>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row>
    <row r="784" spans="2:81" x14ac:dyDescent="0.35">
      <c r="B784" t="s">
        <v>281</v>
      </c>
      <c r="C784" s="17">
        <v>0.26044772477266698</v>
      </c>
      <c r="D784" s="17">
        <v>0.27721430526956897</v>
      </c>
      <c r="E784" s="17">
        <v>0.24328323303414801</v>
      </c>
      <c r="F784" s="17"/>
      <c r="G784" s="17">
        <v>0.30016334244908099</v>
      </c>
      <c r="H784" s="17">
        <v>0.31282611268306199</v>
      </c>
      <c r="I784" s="17">
        <v>0.22056476457970101</v>
      </c>
      <c r="J784" s="17">
        <v>0.23158446659673201</v>
      </c>
      <c r="K784" s="17">
        <v>0.237147886898953</v>
      </c>
      <c r="L784" s="17">
        <v>0.26300348823644998</v>
      </c>
      <c r="M784" s="17"/>
      <c r="N784" s="17">
        <v>0.29268963774371698</v>
      </c>
      <c r="O784" s="17">
        <v>0.20656343207157399</v>
      </c>
      <c r="P784" s="17">
        <v>0.268292811019333</v>
      </c>
      <c r="Q784" s="17">
        <v>0.27305012945671803</v>
      </c>
      <c r="R784" s="17"/>
      <c r="S784" s="17">
        <v>0.34198999948540199</v>
      </c>
      <c r="T784" s="17">
        <v>0.23245392859681699</v>
      </c>
      <c r="U784" s="17">
        <v>0.26324918678149301</v>
      </c>
      <c r="V784" s="17">
        <v>0.252324681712085</v>
      </c>
      <c r="W784" s="17">
        <v>0.228373928802764</v>
      </c>
      <c r="X784" s="17">
        <v>0.25528562832525098</v>
      </c>
      <c r="Y784" s="17">
        <v>0.247504184917514</v>
      </c>
      <c r="Z784" s="17">
        <v>0.29595957784716398</v>
      </c>
      <c r="AA784" s="17">
        <v>0.30353237132828897</v>
      </c>
      <c r="AB784" s="17">
        <v>0.202801302688353</v>
      </c>
      <c r="AC784" s="17">
        <v>0.21066683579756601</v>
      </c>
      <c r="AD784" s="17">
        <v>0.193561115564063</v>
      </c>
      <c r="AE784" s="17"/>
      <c r="AF784" s="17">
        <v>0.275745602173185</v>
      </c>
      <c r="AG784" s="17">
        <v>0.20000478569696001</v>
      </c>
      <c r="AH784" s="17">
        <v>0.18595621514726501</v>
      </c>
      <c r="AI784" s="17">
        <v>0.19399207908648999</v>
      </c>
      <c r="AJ784" s="17"/>
      <c r="AK784" s="17">
        <v>0.239632298680061</v>
      </c>
      <c r="AL784" s="17">
        <v>0.248634716889443</v>
      </c>
      <c r="AM784" s="17"/>
      <c r="AN784" s="17">
        <v>0.353530196456524</v>
      </c>
      <c r="AO784" s="17">
        <v>0.233535878957839</v>
      </c>
      <c r="AP784" s="17">
        <v>0.235286284541634</v>
      </c>
      <c r="AQ784" s="17">
        <v>0.22471359898086199</v>
      </c>
      <c r="AR784" s="17">
        <v>0.22047953554368099</v>
      </c>
      <c r="AS784" s="17">
        <v>0.207600465881771</v>
      </c>
      <c r="AT784" s="17"/>
      <c r="AU784" s="17">
        <v>0.28231263600336398</v>
      </c>
      <c r="AV784" s="17">
        <v>0.23129784554886901</v>
      </c>
      <c r="AW784" s="17"/>
      <c r="AX784" s="17">
        <v>0.24566619481417201</v>
      </c>
      <c r="AY784" s="17">
        <v>0.26399486312162301</v>
      </c>
      <c r="AZ784" s="17"/>
      <c r="BA784" s="17">
        <v>0.25083187194940798</v>
      </c>
      <c r="BB784" s="17">
        <v>0.31119152556101098</v>
      </c>
      <c r="BC784" s="17"/>
      <c r="BD784" s="17">
        <v>0.34460909826706299</v>
      </c>
      <c r="BE784" s="17"/>
      <c r="BF784" s="17">
        <v>0.334205224327702</v>
      </c>
      <c r="BG784" s="17"/>
      <c r="BH784" s="17">
        <v>0.20782036623612901</v>
      </c>
      <c r="BI784" s="17"/>
      <c r="BJ784" s="17">
        <v>0.21183031343700701</v>
      </c>
      <c r="BK784" s="17"/>
      <c r="BL784" s="17">
        <v>2.85582293327209E-2</v>
      </c>
      <c r="BM784" s="17">
        <v>0.542639793383626</v>
      </c>
      <c r="BN784" s="17">
        <v>0.23765440510389399</v>
      </c>
      <c r="BO784" s="17">
        <v>0.14499718450436599</v>
      </c>
      <c r="BP784" s="17"/>
      <c r="BQ784" s="17">
        <v>0.28941645558616003</v>
      </c>
      <c r="BR784" s="17">
        <v>0.33329310883223301</v>
      </c>
      <c r="BS784" s="17">
        <v>0.24461796058506999</v>
      </c>
      <c r="BT784" s="17">
        <v>0.29342469252197201</v>
      </c>
      <c r="BU784" s="17">
        <v>0.219796584817012</v>
      </c>
      <c r="BV784" s="17">
        <v>0.15670585474851001</v>
      </c>
      <c r="BW784" s="17"/>
      <c r="BX784" s="17">
        <v>0.31645252704728599</v>
      </c>
      <c r="BY784" s="17">
        <v>0.3321167218337</v>
      </c>
      <c r="BZ784" s="17">
        <v>0.25755804324901999</v>
      </c>
      <c r="CA784" s="17">
        <v>0.306775863267642</v>
      </c>
      <c r="CB784" s="17">
        <v>0.19031047267780801</v>
      </c>
      <c r="CC784" s="17">
        <v>0.109991235919233</v>
      </c>
    </row>
    <row r="785" spans="2:81" x14ac:dyDescent="0.35">
      <c r="B785" t="s">
        <v>282</v>
      </c>
      <c r="C785" s="17">
        <v>0.43791182089722802</v>
      </c>
      <c r="D785" s="17">
        <v>0.42676169734335501</v>
      </c>
      <c r="E785" s="17">
        <v>0.44901789148342702</v>
      </c>
      <c r="F785" s="17"/>
      <c r="G785" s="17">
        <v>0.39856622236032602</v>
      </c>
      <c r="H785" s="17">
        <v>0.415094011493926</v>
      </c>
      <c r="I785" s="17">
        <v>0.48154761328489898</v>
      </c>
      <c r="J785" s="17">
        <v>0.43578637436241502</v>
      </c>
      <c r="K785" s="17">
        <v>0.44921503676452401</v>
      </c>
      <c r="L785" s="17">
        <v>0.44120004581229799</v>
      </c>
      <c r="M785" s="17"/>
      <c r="N785" s="17">
        <v>0.461200842858143</v>
      </c>
      <c r="O785" s="17">
        <v>0.46348359217650298</v>
      </c>
      <c r="P785" s="17">
        <v>0.44038871282407799</v>
      </c>
      <c r="Q785" s="17">
        <v>0.38908013223973897</v>
      </c>
      <c r="R785" s="17"/>
      <c r="S785" s="17">
        <v>0.43500030718906602</v>
      </c>
      <c r="T785" s="17">
        <v>0.43792597142658102</v>
      </c>
      <c r="U785" s="17">
        <v>0.431935505648403</v>
      </c>
      <c r="V785" s="17">
        <v>0.465614941054945</v>
      </c>
      <c r="W785" s="17">
        <v>0.46993617880340899</v>
      </c>
      <c r="X785" s="17">
        <v>0.43077713431064302</v>
      </c>
      <c r="Y785" s="17">
        <v>0.392914082931761</v>
      </c>
      <c r="Z785" s="17">
        <v>0.48905504952063</v>
      </c>
      <c r="AA785" s="17">
        <v>0.42264253921677503</v>
      </c>
      <c r="AB785" s="17">
        <v>0.451142002679772</v>
      </c>
      <c r="AC785" s="17">
        <v>0.41671138452476197</v>
      </c>
      <c r="AD785" s="17">
        <v>0.434378274099121</v>
      </c>
      <c r="AE785" s="17"/>
      <c r="AF785" s="17">
        <v>0.43382929636710799</v>
      </c>
      <c r="AG785" s="17">
        <v>0.46679912404241503</v>
      </c>
      <c r="AH785" s="17">
        <v>0.42788037833849002</v>
      </c>
      <c r="AI785" s="17">
        <v>0.42157237055368701</v>
      </c>
      <c r="AJ785" s="17"/>
      <c r="AK785" s="17">
        <v>0.46164064323408299</v>
      </c>
      <c r="AL785" s="17">
        <v>0.48079081138299101</v>
      </c>
      <c r="AM785" s="17"/>
      <c r="AN785" s="17">
        <v>0.39142552265035502</v>
      </c>
      <c r="AO785" s="17">
        <v>0.44805674613311097</v>
      </c>
      <c r="AP785" s="17">
        <v>0.42889038128957102</v>
      </c>
      <c r="AQ785" s="17">
        <v>0.45318073377903101</v>
      </c>
      <c r="AR785" s="17">
        <v>0.48423910535613102</v>
      </c>
      <c r="AS785" s="17">
        <v>0.48894763525651203</v>
      </c>
      <c r="AT785" s="17"/>
      <c r="AU785" s="17">
        <v>0.43876140310615003</v>
      </c>
      <c r="AV785" s="17">
        <v>0.43656576661589103</v>
      </c>
      <c r="AW785" s="17"/>
      <c r="AX785" s="17">
        <v>0.41654027794541598</v>
      </c>
      <c r="AY785" s="17">
        <v>0.443040371175421</v>
      </c>
      <c r="AZ785" s="17"/>
      <c r="BA785" s="17">
        <v>0.43782083330361499</v>
      </c>
      <c r="BB785" s="17">
        <v>0.44137486762514899</v>
      </c>
      <c r="BC785" s="17"/>
      <c r="BD785" s="17">
        <v>0.433165962175036</v>
      </c>
      <c r="BE785" s="17"/>
      <c r="BF785" s="17">
        <v>0.434852038788617</v>
      </c>
      <c r="BG785" s="17"/>
      <c r="BH785" s="17">
        <v>0.484565913052662</v>
      </c>
      <c r="BI785" s="17"/>
      <c r="BJ785" s="17">
        <v>0.44310881991691697</v>
      </c>
      <c r="BK785" s="17"/>
      <c r="BL785" s="17">
        <v>0.289198502076362</v>
      </c>
      <c r="BM785" s="17">
        <v>0.39306658215419399</v>
      </c>
      <c r="BN785" s="17">
        <v>0.49597025321087101</v>
      </c>
      <c r="BO785" s="17">
        <v>0.51344952714769199</v>
      </c>
      <c r="BP785" s="17"/>
      <c r="BQ785" s="17">
        <v>0.46350935289158501</v>
      </c>
      <c r="BR785" s="17">
        <v>0.44757859575565401</v>
      </c>
      <c r="BS785" s="17">
        <v>0.427752521813616</v>
      </c>
      <c r="BT785" s="17">
        <v>0.40342427488834098</v>
      </c>
      <c r="BU785" s="17">
        <v>0.36641384773619701</v>
      </c>
      <c r="BV785" s="17">
        <v>0.42009879936165101</v>
      </c>
      <c r="BW785" s="17"/>
      <c r="BX785" s="17">
        <v>0.45647774191811102</v>
      </c>
      <c r="BY785" s="17">
        <v>0.45517993331147799</v>
      </c>
      <c r="BZ785" s="17">
        <v>0.42905145679687501</v>
      </c>
      <c r="CA785" s="17">
        <v>0.42770372666901002</v>
      </c>
      <c r="CB785" s="17">
        <v>0.39425184539067798</v>
      </c>
      <c r="CC785" s="17">
        <v>0.391676298724142</v>
      </c>
    </row>
    <row r="786" spans="2:81" x14ac:dyDescent="0.35">
      <c r="B786" t="s">
        <v>283</v>
      </c>
      <c r="C786" s="17">
        <v>0.20247296171113</v>
      </c>
      <c r="D786" s="17">
        <v>0.19422122169252201</v>
      </c>
      <c r="E786" s="17">
        <v>0.21153078570780501</v>
      </c>
      <c r="F786" s="17"/>
      <c r="G786" s="17">
        <v>0.16890718926765</v>
      </c>
      <c r="H786" s="17">
        <v>0.176710143343661</v>
      </c>
      <c r="I786" s="17">
        <v>0.18836083515555399</v>
      </c>
      <c r="J786" s="17">
        <v>0.23019486079039</v>
      </c>
      <c r="K786" s="17">
        <v>0.23472259754718</v>
      </c>
      <c r="L786" s="17">
        <v>0.21306125287734901</v>
      </c>
      <c r="M786" s="17"/>
      <c r="N786" s="17">
        <v>0.166522361348515</v>
      </c>
      <c r="O786" s="17">
        <v>0.220798123632756</v>
      </c>
      <c r="P786" s="17">
        <v>0.19928660543457699</v>
      </c>
      <c r="Q786" s="17">
        <v>0.22108359494747601</v>
      </c>
      <c r="R786" s="17"/>
      <c r="S786" s="17">
        <v>0.142981856112327</v>
      </c>
      <c r="T786" s="17">
        <v>0.219382944145738</v>
      </c>
      <c r="U786" s="17">
        <v>0.21077867267443701</v>
      </c>
      <c r="V786" s="17">
        <v>0.17330386167911899</v>
      </c>
      <c r="W786" s="17">
        <v>0.198267112607177</v>
      </c>
      <c r="X786" s="17">
        <v>0.227388739513677</v>
      </c>
      <c r="Y786" s="17">
        <v>0.25336478523718597</v>
      </c>
      <c r="Z786" s="17">
        <v>0.13811346876394201</v>
      </c>
      <c r="AA786" s="17">
        <v>0.18643174241657301</v>
      </c>
      <c r="AB786" s="17">
        <v>0.22939010253446501</v>
      </c>
      <c r="AC786" s="17">
        <v>0.222363022463302</v>
      </c>
      <c r="AD786" s="17">
        <v>0.30224962400806399</v>
      </c>
      <c r="AE786" s="17"/>
      <c r="AF786" s="17">
        <v>0.19570539942241599</v>
      </c>
      <c r="AG786" s="17">
        <v>0.220271724522664</v>
      </c>
      <c r="AH786" s="17">
        <v>0.239669378637175</v>
      </c>
      <c r="AI786" s="17">
        <v>0.30559633627789501</v>
      </c>
      <c r="AJ786" s="17"/>
      <c r="AK786" s="17">
        <v>0.18912520190259999</v>
      </c>
      <c r="AL786" s="17">
        <v>0.18707343929923301</v>
      </c>
      <c r="AM786" s="17"/>
      <c r="AN786" s="17">
        <v>0.16024064186966</v>
      </c>
      <c r="AO786" s="17">
        <v>0.22554576794383399</v>
      </c>
      <c r="AP786" s="17">
        <v>0.22304547193443799</v>
      </c>
      <c r="AQ786" s="17">
        <v>0.209681003511896</v>
      </c>
      <c r="AR786" s="17">
        <v>0.19816489436860199</v>
      </c>
      <c r="AS786" s="17">
        <v>0.22641117563992499</v>
      </c>
      <c r="AT786" s="17"/>
      <c r="AU786" s="17">
        <v>0.20463466897513999</v>
      </c>
      <c r="AV786" s="17">
        <v>0.19875670693855399</v>
      </c>
      <c r="AW786" s="17"/>
      <c r="AX786" s="17">
        <v>0.225446295960162</v>
      </c>
      <c r="AY786" s="17">
        <v>0.19696002799270099</v>
      </c>
      <c r="AZ786" s="17"/>
      <c r="BA786" s="17">
        <v>0.209247906408389</v>
      </c>
      <c r="BB786" s="17">
        <v>0.16707225592408401</v>
      </c>
      <c r="BC786" s="17"/>
      <c r="BD786" s="17">
        <v>0.15495678521338599</v>
      </c>
      <c r="BE786" s="17"/>
      <c r="BF786" s="17">
        <v>0.15763707013363301</v>
      </c>
      <c r="BG786" s="17"/>
      <c r="BH786" s="17">
        <v>0.20138026253848501</v>
      </c>
      <c r="BI786" s="17"/>
      <c r="BJ786" s="17">
        <v>0.21935572726821301</v>
      </c>
      <c r="BK786" s="17"/>
      <c r="BL786" s="17">
        <v>0.34832039619480099</v>
      </c>
      <c r="BM786" s="17">
        <v>5.25799547017409E-2</v>
      </c>
      <c r="BN786" s="17">
        <v>0.204269505195287</v>
      </c>
      <c r="BO786" s="17">
        <v>0.26067633502302601</v>
      </c>
      <c r="BP786" s="17"/>
      <c r="BQ786" s="17">
        <v>0.16501788192040001</v>
      </c>
      <c r="BR786" s="17">
        <v>0.15705932759442101</v>
      </c>
      <c r="BS786" s="17">
        <v>0.22340048730707099</v>
      </c>
      <c r="BT786" s="17">
        <v>0.217032693234056</v>
      </c>
      <c r="BU786" s="17">
        <v>0.27160039263045699</v>
      </c>
      <c r="BV786" s="17">
        <v>0.25320602374204698</v>
      </c>
      <c r="BW786" s="17"/>
      <c r="BX786" s="17">
        <v>0.15706546653148601</v>
      </c>
      <c r="BY786" s="17">
        <v>0.15069827340678299</v>
      </c>
      <c r="BZ786" s="17">
        <v>0.223988739719234</v>
      </c>
      <c r="CA786" s="17">
        <v>0.17526376385290299</v>
      </c>
      <c r="CB786" s="17">
        <v>0.24826460326445099</v>
      </c>
      <c r="CC786" s="17">
        <v>0.29658853566988302</v>
      </c>
    </row>
    <row r="787" spans="2:81" x14ac:dyDescent="0.35">
      <c r="B787" t="s">
        <v>284</v>
      </c>
      <c r="C787" s="17">
        <v>5.43626643362864E-2</v>
      </c>
      <c r="D787" s="17">
        <v>5.5394796115930997E-2</v>
      </c>
      <c r="E787" s="17">
        <v>5.3624325166334003E-2</v>
      </c>
      <c r="F787" s="17"/>
      <c r="G787" s="17">
        <v>7.3276727587933105E-2</v>
      </c>
      <c r="H787" s="17">
        <v>4.5078304832850399E-2</v>
      </c>
      <c r="I787" s="17">
        <v>6.6397603599232594E-2</v>
      </c>
      <c r="J787" s="17">
        <v>5.3908501247940999E-2</v>
      </c>
      <c r="K787" s="17">
        <v>3.7895671796147397E-2</v>
      </c>
      <c r="L787" s="17">
        <v>5.0985265335486897E-2</v>
      </c>
      <c r="M787" s="17"/>
      <c r="N787" s="17">
        <v>3.8452548460481101E-2</v>
      </c>
      <c r="O787" s="17">
        <v>6.6971607122262397E-2</v>
      </c>
      <c r="P787" s="17">
        <v>5.6972070768256597E-2</v>
      </c>
      <c r="Q787" s="17">
        <v>5.6995056935445203E-2</v>
      </c>
      <c r="R787" s="17"/>
      <c r="S787" s="17">
        <v>4.0685380217206503E-2</v>
      </c>
      <c r="T787" s="17">
        <v>7.0777638990461703E-2</v>
      </c>
      <c r="U787" s="17">
        <v>4.3453141397701602E-2</v>
      </c>
      <c r="V787" s="17">
        <v>7.4768330534530206E-2</v>
      </c>
      <c r="W787" s="17">
        <v>5.5803344415756503E-2</v>
      </c>
      <c r="X787" s="17">
        <v>4.79867643487576E-2</v>
      </c>
      <c r="Y787" s="17">
        <v>5.5743938945323299E-2</v>
      </c>
      <c r="Z787" s="17">
        <v>6.5333717851989201E-2</v>
      </c>
      <c r="AA787" s="17">
        <v>3.67639116829101E-2</v>
      </c>
      <c r="AB787" s="17">
        <v>5.6889930145464597E-2</v>
      </c>
      <c r="AC787" s="17">
        <v>7.2767406961028597E-2</v>
      </c>
      <c r="AD787" s="17">
        <v>3.86586364469792E-2</v>
      </c>
      <c r="AE787" s="17"/>
      <c r="AF787" s="17">
        <v>5.2254462343925903E-2</v>
      </c>
      <c r="AG787" s="17">
        <v>7.1293468659526904E-2</v>
      </c>
      <c r="AH787" s="17">
        <v>7.0902529076989004E-2</v>
      </c>
      <c r="AI787" s="17">
        <v>4.7322508786862297E-2</v>
      </c>
      <c r="AJ787" s="17"/>
      <c r="AK787" s="17">
        <v>5.0361049620501398E-2</v>
      </c>
      <c r="AL787" s="17">
        <v>4.4938899876804099E-2</v>
      </c>
      <c r="AM787" s="17"/>
      <c r="AN787" s="17">
        <v>4.4947875019300497E-2</v>
      </c>
      <c r="AO787" s="17">
        <v>5.2651514299663499E-2</v>
      </c>
      <c r="AP787" s="17">
        <v>6.9719419985894399E-2</v>
      </c>
      <c r="AQ787" s="17">
        <v>5.9987529475808501E-2</v>
      </c>
      <c r="AR787" s="17">
        <v>6.0789620229176E-2</v>
      </c>
      <c r="AS787" s="17">
        <v>3.8072602700200603E-2</v>
      </c>
      <c r="AT787" s="17"/>
      <c r="AU787" s="17">
        <v>4.2127235141036702E-2</v>
      </c>
      <c r="AV787" s="17">
        <v>7.1792412824152302E-2</v>
      </c>
      <c r="AW787" s="17"/>
      <c r="AX787" s="17">
        <v>5.49324971118113E-2</v>
      </c>
      <c r="AY787" s="17">
        <v>5.4225921002123201E-2</v>
      </c>
      <c r="AZ787" s="17"/>
      <c r="BA787" s="17">
        <v>5.8852544474355999E-2</v>
      </c>
      <c r="BB787" s="17">
        <v>3.0788677383296301E-2</v>
      </c>
      <c r="BC787" s="17"/>
      <c r="BD787" s="17">
        <v>3.9450312142074402E-2</v>
      </c>
      <c r="BE787" s="17"/>
      <c r="BF787" s="17">
        <v>4.0081946697754202E-2</v>
      </c>
      <c r="BG787" s="17"/>
      <c r="BH787" s="17">
        <v>6.0439248565143398E-2</v>
      </c>
      <c r="BI787" s="17"/>
      <c r="BJ787" s="17">
        <v>4.8903855849438897E-2</v>
      </c>
      <c r="BK787" s="17"/>
      <c r="BL787" s="17">
        <v>0.164318909913406</v>
      </c>
      <c r="BM787" s="17">
        <v>6.4255277948009597E-3</v>
      </c>
      <c r="BN787" s="17">
        <v>3.7840762533589298E-2</v>
      </c>
      <c r="BO787" s="17">
        <v>5.1903160437047902E-2</v>
      </c>
      <c r="BP787" s="17"/>
      <c r="BQ787" s="17">
        <v>4.9957464140147602E-2</v>
      </c>
      <c r="BR787" s="17">
        <v>3.7741059421234499E-2</v>
      </c>
      <c r="BS787" s="17">
        <v>6.0835525305098503E-2</v>
      </c>
      <c r="BT787" s="17">
        <v>4.8476588279411897E-2</v>
      </c>
      <c r="BU787" s="17">
        <v>7.0957184476440893E-2</v>
      </c>
      <c r="BV787" s="17">
        <v>8.2270669355921297E-2</v>
      </c>
      <c r="BW787" s="17"/>
      <c r="BX787" s="17">
        <v>4.3539818036547502E-2</v>
      </c>
      <c r="BY787" s="17">
        <v>4.0836557501725303E-2</v>
      </c>
      <c r="BZ787" s="17">
        <v>4.8909519666875401E-2</v>
      </c>
      <c r="CA787" s="17">
        <v>5.9254490413335803E-2</v>
      </c>
      <c r="CB787" s="17">
        <v>9.5748954200067696E-2</v>
      </c>
      <c r="CC787" s="17">
        <v>6.5027438904564402E-2</v>
      </c>
    </row>
    <row r="788" spans="2:81" x14ac:dyDescent="0.35">
      <c r="B788" t="s">
        <v>285</v>
      </c>
      <c r="C788" s="17">
        <v>2.9155404320577501E-2</v>
      </c>
      <c r="D788" s="17">
        <v>3.4196088546547501E-2</v>
      </c>
      <c r="E788" s="17">
        <v>2.3461198416558901E-2</v>
      </c>
      <c r="F788" s="17"/>
      <c r="G788" s="17">
        <v>3.7144592197266298E-2</v>
      </c>
      <c r="H788" s="17">
        <v>2.4551727053016E-2</v>
      </c>
      <c r="I788" s="17">
        <v>2.8336230194847E-2</v>
      </c>
      <c r="J788" s="17">
        <v>3.4174377800788101E-2</v>
      </c>
      <c r="K788" s="17">
        <v>3.1238017781192701E-2</v>
      </c>
      <c r="L788" s="17">
        <v>2.2797458537858899E-2</v>
      </c>
      <c r="M788" s="17"/>
      <c r="N788" s="17">
        <v>2.9890171190196501E-2</v>
      </c>
      <c r="O788" s="17">
        <v>2.69767766979527E-2</v>
      </c>
      <c r="P788" s="17">
        <v>2.4290877789080099E-2</v>
      </c>
      <c r="Q788" s="17">
        <v>3.43777544191693E-2</v>
      </c>
      <c r="R788" s="17"/>
      <c r="S788" s="17">
        <v>2.5072066606804399E-2</v>
      </c>
      <c r="T788" s="17">
        <v>2.8623616569669001E-2</v>
      </c>
      <c r="U788" s="17">
        <v>4.0232849647142098E-2</v>
      </c>
      <c r="V788" s="17">
        <v>2.2249779128071499E-2</v>
      </c>
      <c r="W788" s="17">
        <v>3.6653796959955201E-2</v>
      </c>
      <c r="X788" s="17">
        <v>1.9087749998122398E-2</v>
      </c>
      <c r="Y788" s="17">
        <v>1.6958348018069402E-2</v>
      </c>
      <c r="Z788" s="17">
        <v>5.9856586849159196E-3</v>
      </c>
      <c r="AA788" s="17">
        <v>3.0106415954331001E-2</v>
      </c>
      <c r="AB788" s="17">
        <v>3.7866785227382301E-2</v>
      </c>
      <c r="AC788" s="17">
        <v>6.3383210677413093E-2</v>
      </c>
      <c r="AD788" s="17">
        <v>3.1152349881772699E-2</v>
      </c>
      <c r="AE788" s="17"/>
      <c r="AF788" s="17">
        <v>2.7037010989716399E-2</v>
      </c>
      <c r="AG788" s="17">
        <v>3.0042419271651601E-2</v>
      </c>
      <c r="AH788" s="17">
        <v>5.8928294102050902E-2</v>
      </c>
      <c r="AI788" s="17">
        <v>3.15167052950652E-2</v>
      </c>
      <c r="AJ788" s="17"/>
      <c r="AK788" s="17">
        <v>3.1053169410720501E-2</v>
      </c>
      <c r="AL788" s="17">
        <v>2.1410743110611599E-2</v>
      </c>
      <c r="AM788" s="17"/>
      <c r="AN788" s="17">
        <v>3.10882786405524E-2</v>
      </c>
      <c r="AO788" s="17">
        <v>2.8352267301344401E-2</v>
      </c>
      <c r="AP788" s="17">
        <v>2.7923931392133099E-2</v>
      </c>
      <c r="AQ788" s="17">
        <v>3.3549859657730802E-2</v>
      </c>
      <c r="AR788" s="17">
        <v>2.50868330698426E-2</v>
      </c>
      <c r="AS788" s="17">
        <v>1.95021377566384E-2</v>
      </c>
      <c r="AT788" s="17"/>
      <c r="AU788" s="17">
        <v>2.24054649263737E-2</v>
      </c>
      <c r="AV788" s="17">
        <v>3.7641052732659899E-2</v>
      </c>
      <c r="AW788" s="17"/>
      <c r="AX788" s="17">
        <v>4.2061515100567798E-2</v>
      </c>
      <c r="AY788" s="17">
        <v>2.60583121648848E-2</v>
      </c>
      <c r="AZ788" s="17"/>
      <c r="BA788" s="17">
        <v>3.0040569047265601E-2</v>
      </c>
      <c r="BB788" s="17">
        <v>2.2581823374227501E-2</v>
      </c>
      <c r="BC788" s="17"/>
      <c r="BD788" s="17">
        <v>1.5260539051432299E-2</v>
      </c>
      <c r="BE788" s="17"/>
      <c r="BF788" s="17">
        <v>2.1879178985725199E-2</v>
      </c>
      <c r="BG788" s="17"/>
      <c r="BH788" s="17">
        <v>3.5265198131570502E-2</v>
      </c>
      <c r="BI788" s="17"/>
      <c r="BJ788" s="17">
        <v>6.3225954708915399E-2</v>
      </c>
      <c r="BK788" s="17"/>
      <c r="BL788" s="17">
        <v>0.12992023888244</v>
      </c>
      <c r="BM788" s="17">
        <v>1.05129657768809E-3</v>
      </c>
      <c r="BN788" s="17">
        <v>1.3309840885016499E-2</v>
      </c>
      <c r="BO788" s="17">
        <v>1.1780834147679E-2</v>
      </c>
      <c r="BP788" s="17"/>
      <c r="BQ788" s="17">
        <v>2.0050359964979898E-2</v>
      </c>
      <c r="BR788" s="17">
        <v>1.85478025883445E-2</v>
      </c>
      <c r="BS788" s="17">
        <v>2.88718848281612E-2</v>
      </c>
      <c r="BT788" s="17">
        <v>2.2305953560611699E-2</v>
      </c>
      <c r="BU788" s="17">
        <v>3.9557980460171102E-2</v>
      </c>
      <c r="BV788" s="17">
        <v>5.86800423456472E-2</v>
      </c>
      <c r="BW788" s="17"/>
      <c r="BX788" s="17">
        <v>1.41652740029334E-2</v>
      </c>
      <c r="BY788" s="17">
        <v>1.5582924050826201E-2</v>
      </c>
      <c r="BZ788" s="17">
        <v>3.1266145980606799E-2</v>
      </c>
      <c r="CA788" s="17">
        <v>1.39782864421622E-2</v>
      </c>
      <c r="CB788" s="17">
        <v>5.3509845025409203E-2</v>
      </c>
      <c r="CC788" s="17">
        <v>9.9044835043603605E-2</v>
      </c>
    </row>
    <row r="789" spans="2:81" x14ac:dyDescent="0.35">
      <c r="B789" t="s">
        <v>171</v>
      </c>
      <c r="C789" s="17">
        <v>1.5649423962112E-2</v>
      </c>
      <c r="D789" s="17">
        <v>1.22118910320757E-2</v>
      </c>
      <c r="E789" s="17">
        <v>1.9082566191727501E-2</v>
      </c>
      <c r="F789" s="17"/>
      <c r="G789" s="17">
        <v>2.1941926137743002E-2</v>
      </c>
      <c r="H789" s="17">
        <v>2.5739700593484599E-2</v>
      </c>
      <c r="I789" s="17">
        <v>1.47929531857665E-2</v>
      </c>
      <c r="J789" s="17">
        <v>1.4351419201733899E-2</v>
      </c>
      <c r="K789" s="17">
        <v>9.7807892120037807E-3</v>
      </c>
      <c r="L789" s="17">
        <v>8.9524892005576097E-3</v>
      </c>
      <c r="M789" s="17"/>
      <c r="N789" s="17">
        <v>1.12444383989463E-2</v>
      </c>
      <c r="O789" s="17">
        <v>1.5206468298952201E-2</v>
      </c>
      <c r="P789" s="17">
        <v>1.07689221646751E-2</v>
      </c>
      <c r="Q789" s="17">
        <v>2.5413332001452099E-2</v>
      </c>
      <c r="R789" s="17"/>
      <c r="S789" s="17">
        <v>1.4270390389194599E-2</v>
      </c>
      <c r="T789" s="17">
        <v>1.0835900270734E-2</v>
      </c>
      <c r="U789" s="17">
        <v>1.0350643850823399E-2</v>
      </c>
      <c r="V789" s="17">
        <v>1.17384058912487E-2</v>
      </c>
      <c r="W789" s="17">
        <v>1.09656384109393E-2</v>
      </c>
      <c r="X789" s="17">
        <v>1.9473983503549199E-2</v>
      </c>
      <c r="Y789" s="17">
        <v>3.35146599501474E-2</v>
      </c>
      <c r="Z789" s="17">
        <v>5.5525273313587796E-3</v>
      </c>
      <c r="AA789" s="17">
        <v>2.05230194011219E-2</v>
      </c>
      <c r="AB789" s="17">
        <v>2.19098767245639E-2</v>
      </c>
      <c r="AC789" s="17">
        <v>1.41081395759286E-2</v>
      </c>
      <c r="AD789" s="17">
        <v>0</v>
      </c>
      <c r="AE789" s="17"/>
      <c r="AF789" s="17">
        <v>1.5428228703649301E-2</v>
      </c>
      <c r="AG789" s="17">
        <v>1.1588477806782699E-2</v>
      </c>
      <c r="AH789" s="17">
        <v>1.6663204698030499E-2</v>
      </c>
      <c r="AI789" s="17">
        <v>0</v>
      </c>
      <c r="AJ789" s="17"/>
      <c r="AK789" s="17">
        <v>2.8187637152033401E-2</v>
      </c>
      <c r="AL789" s="17">
        <v>1.7151389440917899E-2</v>
      </c>
      <c r="AM789" s="17"/>
      <c r="AN789" s="17">
        <v>1.87674853636077E-2</v>
      </c>
      <c r="AO789" s="17">
        <v>1.1857825364208201E-2</v>
      </c>
      <c r="AP789" s="17">
        <v>1.51345108563303E-2</v>
      </c>
      <c r="AQ789" s="17">
        <v>1.8887274594670999E-2</v>
      </c>
      <c r="AR789" s="17">
        <v>1.12400114325666E-2</v>
      </c>
      <c r="AS789" s="17">
        <v>1.9465982764952001E-2</v>
      </c>
      <c r="AT789" s="17"/>
      <c r="AU789" s="17">
        <v>9.7585918479350508E-3</v>
      </c>
      <c r="AV789" s="17">
        <v>2.39462153398728E-2</v>
      </c>
      <c r="AW789" s="17"/>
      <c r="AX789" s="17">
        <v>1.53532190678705E-2</v>
      </c>
      <c r="AY789" s="17">
        <v>1.5720504543246999E-2</v>
      </c>
      <c r="AZ789" s="17"/>
      <c r="BA789" s="17">
        <v>1.32062748169671E-2</v>
      </c>
      <c r="BB789" s="17">
        <v>2.6990850132232201E-2</v>
      </c>
      <c r="BC789" s="17"/>
      <c r="BD789" s="17">
        <v>1.2557303151008E-2</v>
      </c>
      <c r="BE789" s="17"/>
      <c r="BF789" s="17">
        <v>1.1344541066568299E-2</v>
      </c>
      <c r="BG789" s="17"/>
      <c r="BH789" s="17">
        <v>1.05290114760091E-2</v>
      </c>
      <c r="BI789" s="17"/>
      <c r="BJ789" s="17">
        <v>1.35753288195096E-2</v>
      </c>
      <c r="BK789" s="17"/>
      <c r="BL789" s="17">
        <v>3.9683723600271399E-2</v>
      </c>
      <c r="BM789" s="17">
        <v>4.2368453879503901E-3</v>
      </c>
      <c r="BN789" s="17">
        <v>1.0955233071342401E-2</v>
      </c>
      <c r="BO789" s="17">
        <v>1.7192958740189501E-2</v>
      </c>
      <c r="BP789" s="17"/>
      <c r="BQ789" s="17">
        <v>1.20484854967274E-2</v>
      </c>
      <c r="BR789" s="17">
        <v>5.7801058081129097E-3</v>
      </c>
      <c r="BS789" s="17">
        <v>1.4521620160982801E-2</v>
      </c>
      <c r="BT789" s="17">
        <v>1.5335797515607799E-2</v>
      </c>
      <c r="BU789" s="17">
        <v>3.1674009879722201E-2</v>
      </c>
      <c r="BV789" s="17">
        <v>2.90386104462231E-2</v>
      </c>
      <c r="BW789" s="17"/>
      <c r="BX789" s="17">
        <v>1.2299172463635899E-2</v>
      </c>
      <c r="BY789" s="17">
        <v>5.5855898954875402E-3</v>
      </c>
      <c r="BZ789" s="17">
        <v>9.22609458738919E-3</v>
      </c>
      <c r="CA789" s="17">
        <v>1.7023869354946701E-2</v>
      </c>
      <c r="CB789" s="17">
        <v>1.79142794415857E-2</v>
      </c>
      <c r="CC789" s="17">
        <v>3.7671655738573902E-2</v>
      </c>
    </row>
    <row r="790" spans="2:81" x14ac:dyDescent="0.35">
      <c r="B790" t="s">
        <v>286</v>
      </c>
      <c r="C790" s="17">
        <v>0.698359545669895</v>
      </c>
      <c r="D790" s="17">
        <v>0.70397600261292403</v>
      </c>
      <c r="E790" s="17">
        <v>0.69230112451757497</v>
      </c>
      <c r="F790" s="17"/>
      <c r="G790" s="17">
        <v>0.69872956480940696</v>
      </c>
      <c r="H790" s="17">
        <v>0.72792012417698804</v>
      </c>
      <c r="I790" s="17">
        <v>0.70211237786460001</v>
      </c>
      <c r="J790" s="17">
        <v>0.667370840959147</v>
      </c>
      <c r="K790" s="17">
        <v>0.68636292366347695</v>
      </c>
      <c r="L790" s="17">
        <v>0.70420353404874803</v>
      </c>
      <c r="M790" s="17"/>
      <c r="N790" s="17">
        <v>0.75389048060186103</v>
      </c>
      <c r="O790" s="17">
        <v>0.67004702424807705</v>
      </c>
      <c r="P790" s="17">
        <v>0.70868152384341099</v>
      </c>
      <c r="Q790" s="17">
        <v>0.66213026169645695</v>
      </c>
      <c r="R790" s="17"/>
      <c r="S790" s="17">
        <v>0.776990306674467</v>
      </c>
      <c r="T790" s="17">
        <v>0.67037990002339798</v>
      </c>
      <c r="U790" s="17">
        <v>0.695184692429896</v>
      </c>
      <c r="V790" s="17">
        <v>0.71793962276703105</v>
      </c>
      <c r="W790" s="17">
        <v>0.69831010760617196</v>
      </c>
      <c r="X790" s="17">
        <v>0.68606276263589405</v>
      </c>
      <c r="Y790" s="17">
        <v>0.64041826784927403</v>
      </c>
      <c r="Z790" s="17">
        <v>0.78501462736779404</v>
      </c>
      <c r="AA790" s="17">
        <v>0.726174910545063</v>
      </c>
      <c r="AB790" s="17">
        <v>0.65394330536812395</v>
      </c>
      <c r="AC790" s="17">
        <v>0.62737822032232804</v>
      </c>
      <c r="AD790" s="17">
        <v>0.62793938966318397</v>
      </c>
      <c r="AE790" s="17"/>
      <c r="AF790" s="17">
        <v>0.70957489854029199</v>
      </c>
      <c r="AG790" s="17">
        <v>0.66680390973937498</v>
      </c>
      <c r="AH790" s="17">
        <v>0.61383659348575503</v>
      </c>
      <c r="AI790" s="17">
        <v>0.61556444964017798</v>
      </c>
      <c r="AJ790" s="17"/>
      <c r="AK790" s="17">
        <v>0.70127294191414402</v>
      </c>
      <c r="AL790" s="17">
        <v>0.72942552827243301</v>
      </c>
      <c r="AM790" s="17"/>
      <c r="AN790" s="17">
        <v>0.74495571910687897</v>
      </c>
      <c r="AO790" s="17">
        <v>0.68159262509094998</v>
      </c>
      <c r="AP790" s="17">
        <v>0.66417666583120405</v>
      </c>
      <c r="AQ790" s="17">
        <v>0.67789433275989397</v>
      </c>
      <c r="AR790" s="17">
        <v>0.70471864089981295</v>
      </c>
      <c r="AS790" s="17">
        <v>0.69654810113828403</v>
      </c>
      <c r="AT790" s="17"/>
      <c r="AU790" s="17">
        <v>0.72107403910951395</v>
      </c>
      <c r="AV790" s="17">
        <v>0.66786361216476098</v>
      </c>
      <c r="AW790" s="17"/>
      <c r="AX790" s="17">
        <v>0.66220647275958799</v>
      </c>
      <c r="AY790" s="17">
        <v>0.70703523429704396</v>
      </c>
      <c r="AZ790" s="17"/>
      <c r="BA790" s="17">
        <v>0.68865270525302202</v>
      </c>
      <c r="BB790" s="17">
        <v>0.75256639318616003</v>
      </c>
      <c r="BC790" s="17"/>
      <c r="BD790" s="17">
        <v>0.77777506044209899</v>
      </c>
      <c r="BE790" s="17"/>
      <c r="BF790" s="17">
        <v>0.76905726311631895</v>
      </c>
      <c r="BG790" s="17"/>
      <c r="BH790" s="17">
        <v>0.69238627928879204</v>
      </c>
      <c r="BI790" s="17"/>
      <c r="BJ790" s="17">
        <v>0.65493913335392295</v>
      </c>
      <c r="BK790" s="17"/>
      <c r="BL790" s="17">
        <v>0.317756731409083</v>
      </c>
      <c r="BM790" s="17">
        <v>0.93570637553781999</v>
      </c>
      <c r="BN790" s="17">
        <v>0.73362465831476398</v>
      </c>
      <c r="BO790" s="17">
        <v>0.65844671165205804</v>
      </c>
      <c r="BP790" s="17"/>
      <c r="BQ790" s="17">
        <v>0.75292580847774504</v>
      </c>
      <c r="BR790" s="17">
        <v>0.78087170458788702</v>
      </c>
      <c r="BS790" s="17">
        <v>0.67237048239868602</v>
      </c>
      <c r="BT790" s="17">
        <v>0.69684896741031299</v>
      </c>
      <c r="BU790" s="17">
        <v>0.58621043255320804</v>
      </c>
      <c r="BV790" s="17">
        <v>0.57680465411016102</v>
      </c>
      <c r="BW790" s="17"/>
      <c r="BX790" s="17">
        <v>0.77293026896539696</v>
      </c>
      <c r="BY790" s="17">
        <v>0.78729665514517799</v>
      </c>
      <c r="BZ790" s="17">
        <v>0.68660950004589505</v>
      </c>
      <c r="CA790" s="17">
        <v>0.73447958993665197</v>
      </c>
      <c r="CB790" s="17">
        <v>0.58456231806848602</v>
      </c>
      <c r="CC790" s="17">
        <v>0.50166753464337499</v>
      </c>
    </row>
    <row r="791" spans="2:81" x14ac:dyDescent="0.35">
      <c r="B791" t="s">
        <v>287</v>
      </c>
      <c r="C791" s="17">
        <v>8.3518068656863897E-2</v>
      </c>
      <c r="D791" s="17">
        <v>8.9590884662478401E-2</v>
      </c>
      <c r="E791" s="17">
        <v>7.7085523582892904E-2</v>
      </c>
      <c r="F791" s="17"/>
      <c r="G791" s="17">
        <v>0.11042131978519901</v>
      </c>
      <c r="H791" s="17">
        <v>6.96300318858665E-2</v>
      </c>
      <c r="I791" s="17">
        <v>9.4733833794079597E-2</v>
      </c>
      <c r="J791" s="17">
        <v>8.8082879048729107E-2</v>
      </c>
      <c r="K791" s="17">
        <v>6.9133689577340104E-2</v>
      </c>
      <c r="L791" s="17">
        <v>7.3782723873345807E-2</v>
      </c>
      <c r="M791" s="17"/>
      <c r="N791" s="17">
        <v>6.8342719650677605E-2</v>
      </c>
      <c r="O791" s="17">
        <v>9.3948383820215198E-2</v>
      </c>
      <c r="P791" s="17">
        <v>8.1262948557336706E-2</v>
      </c>
      <c r="Q791" s="17">
        <v>9.1372811354614406E-2</v>
      </c>
      <c r="R791" s="17"/>
      <c r="S791" s="17">
        <v>6.5757446824010898E-2</v>
      </c>
      <c r="T791" s="17">
        <v>9.94012555601307E-2</v>
      </c>
      <c r="U791" s="17">
        <v>8.3685991044843699E-2</v>
      </c>
      <c r="V791" s="17">
        <v>9.7018109662601701E-2</v>
      </c>
      <c r="W791" s="17">
        <v>9.2457141375711704E-2</v>
      </c>
      <c r="X791" s="17">
        <v>6.7074514346879999E-2</v>
      </c>
      <c r="Y791" s="17">
        <v>7.2702286963392704E-2</v>
      </c>
      <c r="Z791" s="17">
        <v>7.1319376536905094E-2</v>
      </c>
      <c r="AA791" s="17">
        <v>6.6870327637241198E-2</v>
      </c>
      <c r="AB791" s="17">
        <v>9.4756715372846897E-2</v>
      </c>
      <c r="AC791" s="17">
        <v>0.136150617638442</v>
      </c>
      <c r="AD791" s="17">
        <v>6.9810986328751906E-2</v>
      </c>
      <c r="AE791" s="17"/>
      <c r="AF791" s="17">
        <v>7.9291473333642296E-2</v>
      </c>
      <c r="AG791" s="17">
        <v>0.101335887931178</v>
      </c>
      <c r="AH791" s="17">
        <v>0.12983082317903999</v>
      </c>
      <c r="AI791" s="17">
        <v>7.8839214081927497E-2</v>
      </c>
      <c r="AJ791" s="17"/>
      <c r="AK791" s="17">
        <v>8.1414219031221896E-2</v>
      </c>
      <c r="AL791" s="17">
        <v>6.6349642987415705E-2</v>
      </c>
      <c r="AM791" s="17"/>
      <c r="AN791" s="17">
        <v>7.6036153659853001E-2</v>
      </c>
      <c r="AO791" s="17">
        <v>8.1003781601008004E-2</v>
      </c>
      <c r="AP791" s="17">
        <v>9.7643351378027404E-2</v>
      </c>
      <c r="AQ791" s="17">
        <v>9.3537389133539303E-2</v>
      </c>
      <c r="AR791" s="17">
        <v>8.5876453299018607E-2</v>
      </c>
      <c r="AS791" s="17">
        <v>5.7574740456839003E-2</v>
      </c>
      <c r="AT791" s="17"/>
      <c r="AU791" s="17">
        <v>6.4532700067410395E-2</v>
      </c>
      <c r="AV791" s="17">
        <v>0.10943346555681201</v>
      </c>
      <c r="AW791" s="17"/>
      <c r="AX791" s="17">
        <v>9.6994012212379105E-2</v>
      </c>
      <c r="AY791" s="17">
        <v>8.0284233167008098E-2</v>
      </c>
      <c r="AZ791" s="17"/>
      <c r="BA791" s="17">
        <v>8.8893113521621603E-2</v>
      </c>
      <c r="BB791" s="17">
        <v>5.3370500757523802E-2</v>
      </c>
      <c r="BC791" s="17"/>
      <c r="BD791" s="17">
        <v>5.4710851193506702E-2</v>
      </c>
      <c r="BE791" s="17"/>
      <c r="BF791" s="17">
        <v>6.1961125683479397E-2</v>
      </c>
      <c r="BG791" s="17"/>
      <c r="BH791" s="17">
        <v>9.5704446696713893E-2</v>
      </c>
      <c r="BI791" s="17"/>
      <c r="BJ791" s="17">
        <v>0.112129810558354</v>
      </c>
      <c r="BK791" s="17"/>
      <c r="BL791" s="17">
        <v>0.29423914879584501</v>
      </c>
      <c r="BM791" s="17">
        <v>7.47682437248905E-3</v>
      </c>
      <c r="BN791" s="17">
        <v>5.1150603418605799E-2</v>
      </c>
      <c r="BO791" s="17">
        <v>6.36839945847269E-2</v>
      </c>
      <c r="BP791" s="17"/>
      <c r="BQ791" s="17">
        <v>7.00078241051275E-2</v>
      </c>
      <c r="BR791" s="17">
        <v>5.6288862009578999E-2</v>
      </c>
      <c r="BS791" s="17">
        <v>8.9707410133259696E-2</v>
      </c>
      <c r="BT791" s="17">
        <v>7.0782541840023597E-2</v>
      </c>
      <c r="BU791" s="17">
        <v>0.110515164936612</v>
      </c>
      <c r="BV791" s="17">
        <v>0.140950711701568</v>
      </c>
      <c r="BW791" s="17"/>
      <c r="BX791" s="17">
        <v>5.7705092039480897E-2</v>
      </c>
      <c r="BY791" s="17">
        <v>5.6419481552551498E-2</v>
      </c>
      <c r="BZ791" s="17">
        <v>8.01756656474822E-2</v>
      </c>
      <c r="CA791" s="17">
        <v>7.3232776855498005E-2</v>
      </c>
      <c r="CB791" s="17">
        <v>0.149258799225477</v>
      </c>
      <c r="CC791" s="17">
        <v>0.16407227394816801</v>
      </c>
    </row>
    <row r="792" spans="2:81" x14ac:dyDescent="0.35">
      <c r="B792" t="s">
        <v>288</v>
      </c>
      <c r="C792" s="17">
        <v>0.61484147701303105</v>
      </c>
      <c r="D792" s="17">
        <v>0.61438511795044504</v>
      </c>
      <c r="E792" s="17">
        <v>0.61521560093468197</v>
      </c>
      <c r="F792" s="17"/>
      <c r="G792" s="17">
        <v>0.58830824502420798</v>
      </c>
      <c r="H792" s="17">
        <v>0.65829009229112201</v>
      </c>
      <c r="I792" s="17">
        <v>0.60737854407052005</v>
      </c>
      <c r="J792" s="17">
        <v>0.57928796191041798</v>
      </c>
      <c r="K792" s="17">
        <v>0.61722923408613695</v>
      </c>
      <c r="L792" s="17">
        <v>0.63042081017540197</v>
      </c>
      <c r="M792" s="17"/>
      <c r="N792" s="17">
        <v>0.68554776095118297</v>
      </c>
      <c r="O792" s="17">
        <v>0.57609864042786196</v>
      </c>
      <c r="P792" s="17">
        <v>0.62741857528607403</v>
      </c>
      <c r="Q792" s="17">
        <v>0.570757450341843</v>
      </c>
      <c r="R792" s="17"/>
      <c r="S792" s="17">
        <v>0.71123285985045603</v>
      </c>
      <c r="T792" s="17">
        <v>0.57097864446326696</v>
      </c>
      <c r="U792" s="17">
        <v>0.61149870138505202</v>
      </c>
      <c r="V792" s="17">
        <v>0.620921513104429</v>
      </c>
      <c r="W792" s="17">
        <v>0.60585296623046103</v>
      </c>
      <c r="X792" s="17">
        <v>0.618988248289014</v>
      </c>
      <c r="Y792" s="17">
        <v>0.56771598088588204</v>
      </c>
      <c r="Z792" s="17">
        <v>0.71369525083088903</v>
      </c>
      <c r="AA792" s="17">
        <v>0.65930458290782201</v>
      </c>
      <c r="AB792" s="17">
        <v>0.55918658999527704</v>
      </c>
      <c r="AC792" s="17">
        <v>0.49122760268388599</v>
      </c>
      <c r="AD792" s="17">
        <v>0.55812840333443203</v>
      </c>
      <c r="AE792" s="17"/>
      <c r="AF792" s="17">
        <v>0.63028342520665004</v>
      </c>
      <c r="AG792" s="17">
        <v>0.565468021808197</v>
      </c>
      <c r="AH792" s="17">
        <v>0.48400577030671499</v>
      </c>
      <c r="AI792" s="17">
        <v>0.53672523555825002</v>
      </c>
      <c r="AJ792" s="17"/>
      <c r="AK792" s="17">
        <v>0.61985872288292199</v>
      </c>
      <c r="AL792" s="17">
        <v>0.66307588528501804</v>
      </c>
      <c r="AM792" s="17"/>
      <c r="AN792" s="17">
        <v>0.66891956544702602</v>
      </c>
      <c r="AO792" s="17">
        <v>0.60058884348994201</v>
      </c>
      <c r="AP792" s="17">
        <v>0.56653331445317701</v>
      </c>
      <c r="AQ792" s="17">
        <v>0.58435694362635404</v>
      </c>
      <c r="AR792" s="17">
        <v>0.61884218760079401</v>
      </c>
      <c r="AS792" s="17">
        <v>0.63897336068144495</v>
      </c>
      <c r="AT792" s="17"/>
      <c r="AU792" s="17">
        <v>0.65654133904210399</v>
      </c>
      <c r="AV792" s="17">
        <v>0.55843014660794799</v>
      </c>
      <c r="AW792" s="17"/>
      <c r="AX792" s="17">
        <v>0.56521246054720897</v>
      </c>
      <c r="AY792" s="17">
        <v>0.62675100113003601</v>
      </c>
      <c r="AZ792" s="17"/>
      <c r="BA792" s="17">
        <v>0.59975959173140103</v>
      </c>
      <c r="BB792" s="17">
        <v>0.699195892428636</v>
      </c>
      <c r="BC792" s="17"/>
      <c r="BD792" s="17">
        <v>0.72306420924859205</v>
      </c>
      <c r="BE792" s="17"/>
      <c r="BF792" s="17">
        <v>0.70709613743284006</v>
      </c>
      <c r="BG792" s="17"/>
      <c r="BH792" s="17">
        <v>0.59668183259207797</v>
      </c>
      <c r="BI792" s="17"/>
      <c r="BJ792" s="17">
        <v>0.54280932279556904</v>
      </c>
      <c r="BK792" s="17"/>
      <c r="BL792" s="17">
        <v>2.3517582613237199E-2</v>
      </c>
      <c r="BM792" s="17">
        <v>0.92822955116533101</v>
      </c>
      <c r="BN792" s="17">
        <v>0.68247405489615898</v>
      </c>
      <c r="BO792" s="17">
        <v>0.59476271706733097</v>
      </c>
      <c r="BP792" s="17"/>
      <c r="BQ792" s="17">
        <v>0.68291798437261697</v>
      </c>
      <c r="BR792" s="17">
        <v>0.72458284257830796</v>
      </c>
      <c r="BS792" s="17">
        <v>0.58266307226542702</v>
      </c>
      <c r="BT792" s="17">
        <v>0.62606642557028902</v>
      </c>
      <c r="BU792" s="17">
        <v>0.47569526761659597</v>
      </c>
      <c r="BV792" s="17">
        <v>0.43585394240859299</v>
      </c>
      <c r="BW792" s="17"/>
      <c r="BX792" s="17">
        <v>0.71522517692591603</v>
      </c>
      <c r="BY792" s="17">
        <v>0.73087717359262705</v>
      </c>
      <c r="BZ792" s="17">
        <v>0.60643383439841203</v>
      </c>
      <c r="CA792" s="17">
        <v>0.66124681308115396</v>
      </c>
      <c r="CB792" s="17">
        <v>0.435303518843009</v>
      </c>
      <c r="CC792" s="17">
        <v>0.33759526069520701</v>
      </c>
    </row>
    <row r="793" spans="2:81" x14ac:dyDescent="0.35">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row>
    <row r="794" spans="2:81" x14ac:dyDescent="0.35">
      <c r="B794" s="6" t="s">
        <v>403</v>
      </c>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row>
    <row r="795" spans="2:81" x14ac:dyDescent="0.35">
      <c r="B795" s="24"/>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row>
    <row r="796" spans="2:81" x14ac:dyDescent="0.35">
      <c r="B796" t="s">
        <v>281</v>
      </c>
      <c r="C796" s="17">
        <v>0.26623887376041799</v>
      </c>
      <c r="D796" s="17">
        <v>0.289147013064392</v>
      </c>
      <c r="E796" s="17">
        <v>0.243585777565067</v>
      </c>
      <c r="F796" s="17"/>
      <c r="G796" s="17">
        <v>0.29911269374170701</v>
      </c>
      <c r="H796" s="17">
        <v>0.323368746661574</v>
      </c>
      <c r="I796" s="17">
        <v>0.272043919147957</v>
      </c>
      <c r="J796" s="17">
        <v>0.21812331487387199</v>
      </c>
      <c r="K796" s="17">
        <v>0.26577922928133202</v>
      </c>
      <c r="L796" s="17">
        <v>0.23257700313620899</v>
      </c>
      <c r="M796" s="17"/>
      <c r="N796" s="17">
        <v>0.32307616943789202</v>
      </c>
      <c r="O796" s="17">
        <v>0.235799451170076</v>
      </c>
      <c r="P796" s="17">
        <v>0.26405892216242699</v>
      </c>
      <c r="Q796" s="17">
        <v>0.23682892375514</v>
      </c>
      <c r="R796" s="17"/>
      <c r="S796" s="17">
        <v>0.33952203300716099</v>
      </c>
      <c r="T796" s="17">
        <v>0.246054848994125</v>
      </c>
      <c r="U796" s="17">
        <v>0.28098605925311398</v>
      </c>
      <c r="V796" s="17">
        <v>0.23523456044552499</v>
      </c>
      <c r="W796" s="17">
        <v>0.21538266134301201</v>
      </c>
      <c r="X796" s="17">
        <v>0.26392569847568897</v>
      </c>
      <c r="Y796" s="17">
        <v>0.243042997208607</v>
      </c>
      <c r="Z796" s="17">
        <v>0.32598240723361199</v>
      </c>
      <c r="AA796" s="17">
        <v>0.301229246181213</v>
      </c>
      <c r="AB796" s="17">
        <v>0.23478783791576099</v>
      </c>
      <c r="AC796" s="17">
        <v>0.21397003228404901</v>
      </c>
      <c r="AD796" s="17">
        <v>0.22639025497072399</v>
      </c>
      <c r="AE796" s="17"/>
      <c r="AF796" s="17">
        <v>0.27092553138442799</v>
      </c>
      <c r="AG796" s="17">
        <v>0.246116754986654</v>
      </c>
      <c r="AH796" s="17">
        <v>0.194287298606381</v>
      </c>
      <c r="AI796" s="17">
        <v>0.22812647661227001</v>
      </c>
      <c r="AJ796" s="17"/>
      <c r="AK796" s="17">
        <v>0.29926578126130499</v>
      </c>
      <c r="AL796" s="17">
        <v>0.28234363758213299</v>
      </c>
      <c r="AM796" s="17"/>
      <c r="AN796" s="17">
        <v>0.35717380855243402</v>
      </c>
      <c r="AO796" s="17">
        <v>0.250738780529217</v>
      </c>
      <c r="AP796" s="17">
        <v>0.25708233328803498</v>
      </c>
      <c r="AQ796" s="17">
        <v>0.209388004174999</v>
      </c>
      <c r="AR796" s="17">
        <v>0.224306722417803</v>
      </c>
      <c r="AS796" s="17">
        <v>0.20955616468083399</v>
      </c>
      <c r="AT796" s="17"/>
      <c r="AU796" s="17">
        <v>0.28197983792599601</v>
      </c>
      <c r="AV796" s="17">
        <v>0.24631142874544901</v>
      </c>
      <c r="AW796" s="17"/>
      <c r="AX796" s="17">
        <v>0.22615068773531699</v>
      </c>
      <c r="AY796" s="17">
        <v>0.27585887536979398</v>
      </c>
      <c r="AZ796" s="17"/>
      <c r="BA796" s="17">
        <v>0.253569270351717</v>
      </c>
      <c r="BB796" s="17">
        <v>0.33592056243713397</v>
      </c>
      <c r="BC796" s="17"/>
      <c r="BD796" s="17">
        <v>0.33406659026705499</v>
      </c>
      <c r="BE796" s="17"/>
      <c r="BF796" s="17">
        <v>0.320327240058489</v>
      </c>
      <c r="BG796" s="17"/>
      <c r="BH796" s="17">
        <v>0.245257180892265</v>
      </c>
      <c r="BI796" s="17"/>
      <c r="BJ796" s="17">
        <v>0.21923889188901899</v>
      </c>
      <c r="BK796" s="17"/>
      <c r="BL796" s="17">
        <v>5.2432656575000999E-2</v>
      </c>
      <c r="BM796" s="17">
        <v>0.52109514787675704</v>
      </c>
      <c r="BN796" s="17">
        <v>0.23473398777965601</v>
      </c>
      <c r="BO796" s="17">
        <v>0.17621956077592801</v>
      </c>
      <c r="BP796" s="17"/>
      <c r="BQ796" s="17">
        <v>0.30538011972877899</v>
      </c>
      <c r="BR796" s="17">
        <v>0.33999962083470497</v>
      </c>
      <c r="BS796" s="17">
        <v>0.23066618045641599</v>
      </c>
      <c r="BT796" s="17">
        <v>0.27049268468883397</v>
      </c>
      <c r="BU796" s="17">
        <v>0.21838712393868501</v>
      </c>
      <c r="BV796" s="17">
        <v>0.163784351762016</v>
      </c>
      <c r="BW796" s="17"/>
      <c r="BX796" s="17">
        <v>0.32965979977522097</v>
      </c>
      <c r="BY796" s="17">
        <v>0.34751922932651902</v>
      </c>
      <c r="BZ796" s="17">
        <v>0.245623626882224</v>
      </c>
      <c r="CA796" s="17">
        <v>0.28976186992319097</v>
      </c>
      <c r="CB796" s="17">
        <v>0.23138151999418999</v>
      </c>
      <c r="CC796" s="17">
        <v>0.12690039799667299</v>
      </c>
    </row>
    <row r="797" spans="2:81" x14ac:dyDescent="0.35">
      <c r="B797" t="s">
        <v>282</v>
      </c>
      <c r="C797" s="17">
        <v>0.42196518721290799</v>
      </c>
      <c r="D797" s="17">
        <v>0.41348942546419198</v>
      </c>
      <c r="E797" s="17">
        <v>0.430849862631633</v>
      </c>
      <c r="F797" s="17"/>
      <c r="G797" s="17">
        <v>0.42794943315230399</v>
      </c>
      <c r="H797" s="17">
        <v>0.36856913139393699</v>
      </c>
      <c r="I797" s="17">
        <v>0.42668947588809703</v>
      </c>
      <c r="J797" s="17">
        <v>0.45284950801809498</v>
      </c>
      <c r="K797" s="17">
        <v>0.392952790212175</v>
      </c>
      <c r="L797" s="17">
        <v>0.45199055623850998</v>
      </c>
      <c r="M797" s="17"/>
      <c r="N797" s="17">
        <v>0.43737755868970202</v>
      </c>
      <c r="O797" s="17">
        <v>0.44339100274429899</v>
      </c>
      <c r="P797" s="17">
        <v>0.39303982470071602</v>
      </c>
      <c r="Q797" s="17">
        <v>0.41317315721543901</v>
      </c>
      <c r="R797" s="17"/>
      <c r="S797" s="17">
        <v>0.38460051413964502</v>
      </c>
      <c r="T797" s="17">
        <v>0.43906435932489601</v>
      </c>
      <c r="U797" s="17">
        <v>0.42682089084026298</v>
      </c>
      <c r="V797" s="17">
        <v>0.47054785500677498</v>
      </c>
      <c r="W797" s="17">
        <v>0.47904010522992202</v>
      </c>
      <c r="X797" s="17">
        <v>0.41168489382135498</v>
      </c>
      <c r="Y797" s="17">
        <v>0.40212638821597602</v>
      </c>
      <c r="Z797" s="17">
        <v>0.42663216708987201</v>
      </c>
      <c r="AA797" s="17">
        <v>0.40103904960658299</v>
      </c>
      <c r="AB797" s="17">
        <v>0.41239497008307302</v>
      </c>
      <c r="AC797" s="17">
        <v>0.39595402924786</v>
      </c>
      <c r="AD797" s="17">
        <v>0.456664154096736</v>
      </c>
      <c r="AE797" s="17"/>
      <c r="AF797" s="17">
        <v>0.423238431818446</v>
      </c>
      <c r="AG797" s="17">
        <v>0.40868632719959302</v>
      </c>
      <c r="AH797" s="17">
        <v>0.40877886844384598</v>
      </c>
      <c r="AI797" s="17">
        <v>0.46040295336860798</v>
      </c>
      <c r="AJ797" s="17"/>
      <c r="AK797" s="17">
        <v>0.41591068831351302</v>
      </c>
      <c r="AL797" s="17">
        <v>0.42441390411662799</v>
      </c>
      <c r="AM797" s="17"/>
      <c r="AN797" s="17">
        <v>0.384336890164719</v>
      </c>
      <c r="AO797" s="17">
        <v>0.40999799545872101</v>
      </c>
      <c r="AP797" s="17">
        <v>0.427360450257387</v>
      </c>
      <c r="AQ797" s="17">
        <v>0.43881373585606498</v>
      </c>
      <c r="AR797" s="17">
        <v>0.48180006759449501</v>
      </c>
      <c r="AS797" s="17">
        <v>0.46954346781171902</v>
      </c>
      <c r="AT797" s="17"/>
      <c r="AU797" s="17">
        <v>0.41872170537561898</v>
      </c>
      <c r="AV797" s="17">
        <v>0.42716899775822997</v>
      </c>
      <c r="AW797" s="17"/>
      <c r="AX797" s="17">
        <v>0.41560991675655501</v>
      </c>
      <c r="AY797" s="17">
        <v>0.42349026774361198</v>
      </c>
      <c r="AZ797" s="17"/>
      <c r="BA797" s="17">
        <v>0.42492677842592202</v>
      </c>
      <c r="BB797" s="17">
        <v>0.405095900661117</v>
      </c>
      <c r="BC797" s="17"/>
      <c r="BD797" s="17">
        <v>0.41207870392114598</v>
      </c>
      <c r="BE797" s="17"/>
      <c r="BF797" s="17">
        <v>0.42543644786215601</v>
      </c>
      <c r="BG797" s="17"/>
      <c r="BH797" s="17">
        <v>0.43419879886881702</v>
      </c>
      <c r="BI797" s="17"/>
      <c r="BJ797" s="17">
        <v>0.44395148942931001</v>
      </c>
      <c r="BK797" s="17"/>
      <c r="BL797" s="17">
        <v>0.29147206907401102</v>
      </c>
      <c r="BM797" s="17">
        <v>0.39806396137590899</v>
      </c>
      <c r="BN797" s="17">
        <v>0.46342923146269899</v>
      </c>
      <c r="BO797" s="17">
        <v>0.48277966630041802</v>
      </c>
      <c r="BP797" s="17"/>
      <c r="BQ797" s="17">
        <v>0.438844193935712</v>
      </c>
      <c r="BR797" s="17">
        <v>0.42424486880179901</v>
      </c>
      <c r="BS797" s="17">
        <v>0.38018899056357203</v>
      </c>
      <c r="BT797" s="17">
        <v>0.42583064253585301</v>
      </c>
      <c r="BU797" s="17">
        <v>0.38303749342191301</v>
      </c>
      <c r="BV797" s="17">
        <v>0.42726513900663998</v>
      </c>
      <c r="BW797" s="17"/>
      <c r="BX797" s="17">
        <v>0.42716767697630398</v>
      </c>
      <c r="BY797" s="17">
        <v>0.43753729285659598</v>
      </c>
      <c r="BZ797" s="17">
        <v>0.406625243199707</v>
      </c>
      <c r="CA797" s="17">
        <v>0.43995674175703098</v>
      </c>
      <c r="CB797" s="17">
        <v>0.38541001986182399</v>
      </c>
      <c r="CC797" s="17">
        <v>0.36393855041068301</v>
      </c>
    </row>
    <row r="798" spans="2:81" x14ac:dyDescent="0.35">
      <c r="B798" t="s">
        <v>283</v>
      </c>
      <c r="C798" s="17">
        <v>0.22491563022383501</v>
      </c>
      <c r="D798" s="17">
        <v>0.21434056664836601</v>
      </c>
      <c r="E798" s="17">
        <v>0.23587459427143101</v>
      </c>
      <c r="F798" s="17"/>
      <c r="G798" s="17">
        <v>0.173118091992396</v>
      </c>
      <c r="H798" s="17">
        <v>0.221800033012887</v>
      </c>
      <c r="I798" s="17">
        <v>0.21539991574098999</v>
      </c>
      <c r="J798" s="17">
        <v>0.24280955751186001</v>
      </c>
      <c r="K798" s="17">
        <v>0.26162382617836999</v>
      </c>
      <c r="L798" s="17">
        <v>0.23041684062864201</v>
      </c>
      <c r="M798" s="17"/>
      <c r="N798" s="17">
        <v>0.17953029542188201</v>
      </c>
      <c r="O798" s="17">
        <v>0.223887760977966</v>
      </c>
      <c r="P798" s="17">
        <v>0.25527417724406098</v>
      </c>
      <c r="Q798" s="17">
        <v>0.244807567541999</v>
      </c>
      <c r="R798" s="17"/>
      <c r="S798" s="17">
        <v>0.19737778054831501</v>
      </c>
      <c r="T798" s="17">
        <v>0.23084058725020301</v>
      </c>
      <c r="U798" s="17">
        <v>0.201096314190324</v>
      </c>
      <c r="V798" s="17">
        <v>0.20971107349646501</v>
      </c>
      <c r="W798" s="17">
        <v>0.211140082792103</v>
      </c>
      <c r="X798" s="17">
        <v>0.24547466295552001</v>
      </c>
      <c r="Y798" s="17">
        <v>0.25261491212350401</v>
      </c>
      <c r="Z798" s="17">
        <v>0.14548330068603901</v>
      </c>
      <c r="AA798" s="17">
        <v>0.23063038672865799</v>
      </c>
      <c r="AB798" s="17">
        <v>0.25451238590933201</v>
      </c>
      <c r="AC798" s="17">
        <v>0.25744801162412301</v>
      </c>
      <c r="AD798" s="17">
        <v>0.27542975050386997</v>
      </c>
      <c r="AE798" s="17"/>
      <c r="AF798" s="17">
        <v>0.220161050226681</v>
      </c>
      <c r="AG798" s="17">
        <v>0.25242125866609</v>
      </c>
      <c r="AH798" s="17">
        <v>0.25102794939925599</v>
      </c>
      <c r="AI798" s="17">
        <v>0.27075876967260099</v>
      </c>
      <c r="AJ798" s="17"/>
      <c r="AK798" s="17">
        <v>0.20968190754287799</v>
      </c>
      <c r="AL798" s="17">
        <v>0.21232897690892499</v>
      </c>
      <c r="AM798" s="17"/>
      <c r="AN798" s="17">
        <v>0.18305140559611399</v>
      </c>
      <c r="AO798" s="17">
        <v>0.248219493173719</v>
      </c>
      <c r="AP798" s="17">
        <v>0.23657717140606099</v>
      </c>
      <c r="AQ798" s="17">
        <v>0.247407462676631</v>
      </c>
      <c r="AR798" s="17">
        <v>0.20095491770784699</v>
      </c>
      <c r="AS798" s="17">
        <v>0.25565402646379298</v>
      </c>
      <c r="AT798" s="17"/>
      <c r="AU798" s="17">
        <v>0.2192949721203</v>
      </c>
      <c r="AV798" s="17">
        <v>0.23114840939376699</v>
      </c>
      <c r="AW798" s="17"/>
      <c r="AX798" s="17">
        <v>0.254033492422851</v>
      </c>
      <c r="AY798" s="17">
        <v>0.21792818806217801</v>
      </c>
      <c r="AZ798" s="17"/>
      <c r="BA798" s="17">
        <v>0.23275871652591401</v>
      </c>
      <c r="BB798" s="17">
        <v>0.18574796788065601</v>
      </c>
      <c r="BC798" s="17"/>
      <c r="BD798" s="17">
        <v>0.19039336013741701</v>
      </c>
      <c r="BE798" s="17"/>
      <c r="BF798" s="17">
        <v>0.185631430149794</v>
      </c>
      <c r="BG798" s="17"/>
      <c r="BH798" s="17">
        <v>0.22426066070856199</v>
      </c>
      <c r="BI798" s="17"/>
      <c r="BJ798" s="17">
        <v>0.20686909463299599</v>
      </c>
      <c r="BK798" s="17"/>
      <c r="BL798" s="17">
        <v>0.37858106779346801</v>
      </c>
      <c r="BM798" s="17">
        <v>6.6074330063410597E-2</v>
      </c>
      <c r="BN798" s="17">
        <v>0.23788575676193799</v>
      </c>
      <c r="BO798" s="17">
        <v>0.27544799202605502</v>
      </c>
      <c r="BP798" s="17"/>
      <c r="BQ798" s="17">
        <v>0.19891479968598899</v>
      </c>
      <c r="BR798" s="17">
        <v>0.16628118843548201</v>
      </c>
      <c r="BS798" s="17">
        <v>0.270745481300737</v>
      </c>
      <c r="BT798" s="17">
        <v>0.20706764239169601</v>
      </c>
      <c r="BU798" s="17">
        <v>0.28737785596860299</v>
      </c>
      <c r="BV798" s="17">
        <v>0.27801636241312999</v>
      </c>
      <c r="BW798" s="17"/>
      <c r="BX798" s="17">
        <v>0.19688412105302799</v>
      </c>
      <c r="BY798" s="17">
        <v>0.15888560211729899</v>
      </c>
      <c r="BZ798" s="17">
        <v>0.24288169660893399</v>
      </c>
      <c r="CA798" s="17">
        <v>0.19382842895939201</v>
      </c>
      <c r="CB798" s="17">
        <v>0.262100340073256</v>
      </c>
      <c r="CC798" s="17">
        <v>0.31824380192193302</v>
      </c>
    </row>
    <row r="799" spans="2:81" x14ac:dyDescent="0.35">
      <c r="B799" t="s">
        <v>284</v>
      </c>
      <c r="C799" s="17">
        <v>4.2865444840484698E-2</v>
      </c>
      <c r="D799" s="17">
        <v>4.1510955920240601E-2</v>
      </c>
      <c r="E799" s="17">
        <v>4.4399938899946999E-2</v>
      </c>
      <c r="F799" s="17"/>
      <c r="G799" s="17">
        <v>5.7607620244632701E-2</v>
      </c>
      <c r="H799" s="17">
        <v>4.04628795633152E-2</v>
      </c>
      <c r="I799" s="17">
        <v>4.3326523059853399E-2</v>
      </c>
      <c r="J799" s="17">
        <v>3.3466279584620597E-2</v>
      </c>
      <c r="K799" s="17">
        <v>4.5358475995237103E-2</v>
      </c>
      <c r="L799" s="17">
        <v>4.0619411118915497E-2</v>
      </c>
      <c r="M799" s="17"/>
      <c r="N799" s="17">
        <v>2.2600827752144399E-2</v>
      </c>
      <c r="O799" s="17">
        <v>5.4990766109688602E-2</v>
      </c>
      <c r="P799" s="17">
        <v>5.4734546729416002E-2</v>
      </c>
      <c r="Q799" s="17">
        <v>4.1384239800196398E-2</v>
      </c>
      <c r="R799" s="17"/>
      <c r="S799" s="17">
        <v>3.70599516224085E-2</v>
      </c>
      <c r="T799" s="17">
        <v>3.76157900395067E-2</v>
      </c>
      <c r="U799" s="17">
        <v>5.1150844624478303E-2</v>
      </c>
      <c r="V799" s="17">
        <v>5.4758046216988501E-2</v>
      </c>
      <c r="W799" s="17">
        <v>4.8613793980070798E-2</v>
      </c>
      <c r="X799" s="17">
        <v>4.0804625391143198E-2</v>
      </c>
      <c r="Y799" s="17">
        <v>3.9877774894463397E-2</v>
      </c>
      <c r="Z799" s="17">
        <v>6.1072226197057898E-2</v>
      </c>
      <c r="AA799" s="17">
        <v>3.4474162422543801E-2</v>
      </c>
      <c r="AB799" s="17">
        <v>5.0173244843681901E-2</v>
      </c>
      <c r="AC799" s="17">
        <v>4.5728234408198502E-2</v>
      </c>
      <c r="AD799" s="17">
        <v>1.54627897376325E-2</v>
      </c>
      <c r="AE799" s="17"/>
      <c r="AF799" s="17">
        <v>4.3632790494642797E-2</v>
      </c>
      <c r="AG799" s="17">
        <v>5.1682903638376E-2</v>
      </c>
      <c r="AH799" s="17">
        <v>4.8179070936004299E-2</v>
      </c>
      <c r="AI799" s="17">
        <v>2.49655894924968E-2</v>
      </c>
      <c r="AJ799" s="17"/>
      <c r="AK799" s="17">
        <v>2.8967832536197901E-2</v>
      </c>
      <c r="AL799" s="17">
        <v>4.79767289738516E-2</v>
      </c>
      <c r="AM799" s="17"/>
      <c r="AN799" s="17">
        <v>3.2407167074076003E-2</v>
      </c>
      <c r="AO799" s="17">
        <v>4.3461289729190597E-2</v>
      </c>
      <c r="AP799" s="17">
        <v>3.7972379510742699E-2</v>
      </c>
      <c r="AQ799" s="17">
        <v>5.4164528510242102E-2</v>
      </c>
      <c r="AR799" s="17">
        <v>5.3116429465013902E-2</v>
      </c>
      <c r="AS799" s="17">
        <v>4.1624271407112702E-2</v>
      </c>
      <c r="AT799" s="17"/>
      <c r="AU799" s="17">
        <v>3.9218906199624599E-2</v>
      </c>
      <c r="AV799" s="17">
        <v>4.8300448534449897E-2</v>
      </c>
      <c r="AW799" s="17"/>
      <c r="AX799" s="17">
        <v>5.28210818614668E-2</v>
      </c>
      <c r="AY799" s="17">
        <v>4.04763807879421E-2</v>
      </c>
      <c r="AZ799" s="17"/>
      <c r="BA799" s="17">
        <v>4.5015273865184502E-2</v>
      </c>
      <c r="BB799" s="17">
        <v>3.2958184496814799E-2</v>
      </c>
      <c r="BC799" s="17"/>
      <c r="BD799" s="17">
        <v>3.0930322893364101E-2</v>
      </c>
      <c r="BE799" s="17"/>
      <c r="BF799" s="17">
        <v>3.2552914945478302E-2</v>
      </c>
      <c r="BG799" s="17"/>
      <c r="BH799" s="17">
        <v>5.5174477542859098E-2</v>
      </c>
      <c r="BI799" s="17"/>
      <c r="BJ799" s="17">
        <v>3.9583159199786902E-2</v>
      </c>
      <c r="BK799" s="17"/>
      <c r="BL799" s="17">
        <v>0.127685500975984</v>
      </c>
      <c r="BM799" s="17">
        <v>6.7051024888838502E-3</v>
      </c>
      <c r="BN799" s="17">
        <v>2.7467664120303301E-2</v>
      </c>
      <c r="BO799" s="17">
        <v>4.2951400315731698E-2</v>
      </c>
      <c r="BP799" s="17"/>
      <c r="BQ799" s="17">
        <v>2.7579032931750399E-2</v>
      </c>
      <c r="BR799" s="17">
        <v>3.1457658744725399E-2</v>
      </c>
      <c r="BS799" s="17">
        <v>7.2549213448539707E-2</v>
      </c>
      <c r="BT799" s="17">
        <v>4.7300484643895198E-2</v>
      </c>
      <c r="BU799" s="17">
        <v>5.90112385512091E-2</v>
      </c>
      <c r="BV799" s="17">
        <v>6.22686176094834E-2</v>
      </c>
      <c r="BW799" s="17"/>
      <c r="BX799" s="17">
        <v>2.5222119224411799E-2</v>
      </c>
      <c r="BY799" s="17">
        <v>2.7265291775416398E-2</v>
      </c>
      <c r="BZ799" s="17">
        <v>5.9261778396055301E-2</v>
      </c>
      <c r="CA799" s="17">
        <v>3.7193921371059598E-2</v>
      </c>
      <c r="CB799" s="17">
        <v>7.1984745528543198E-2</v>
      </c>
      <c r="CC799" s="17">
        <v>7.3917106096264701E-2</v>
      </c>
    </row>
    <row r="800" spans="2:81" x14ac:dyDescent="0.35">
      <c r="B800" t="s">
        <v>285</v>
      </c>
      <c r="C800" s="17">
        <v>1.95100991777135E-2</v>
      </c>
      <c r="D800" s="17">
        <v>2.33180214300183E-2</v>
      </c>
      <c r="E800" s="17">
        <v>1.4971525152580999E-2</v>
      </c>
      <c r="F800" s="17"/>
      <c r="G800" s="17">
        <v>1.4743873484892501E-2</v>
      </c>
      <c r="H800" s="17">
        <v>1.52379580527511E-2</v>
      </c>
      <c r="I800" s="17">
        <v>1.5455279041603201E-2</v>
      </c>
      <c r="J800" s="17">
        <v>2.9778389559960799E-2</v>
      </c>
      <c r="K800" s="17">
        <v>1.8014554338047301E-2</v>
      </c>
      <c r="L800" s="17">
        <v>2.2119320553025901E-2</v>
      </c>
      <c r="M800" s="17"/>
      <c r="N800" s="17">
        <v>1.9378585277091898E-2</v>
      </c>
      <c r="O800" s="17">
        <v>1.50844244841291E-2</v>
      </c>
      <c r="P800" s="17">
        <v>1.6207626808436602E-2</v>
      </c>
      <c r="Q800" s="17">
        <v>2.7476772150023601E-2</v>
      </c>
      <c r="R800" s="17"/>
      <c r="S800" s="17">
        <v>1.8435108972679401E-2</v>
      </c>
      <c r="T800" s="17">
        <v>2.7801980247268099E-2</v>
      </c>
      <c r="U800" s="17">
        <v>2.65159945876484E-2</v>
      </c>
      <c r="V800" s="17">
        <v>8.7569784064918093E-3</v>
      </c>
      <c r="W800" s="17">
        <v>1.7618347631833599E-2</v>
      </c>
      <c r="X800" s="17">
        <v>3.7663665772453602E-3</v>
      </c>
      <c r="Y800" s="17">
        <v>1.1148161718189799E-2</v>
      </c>
      <c r="Z800" s="17">
        <v>2.2503662866060901E-2</v>
      </c>
      <c r="AA800" s="17">
        <v>1.7788171933433201E-2</v>
      </c>
      <c r="AB800" s="17">
        <v>2.6502635842168699E-2</v>
      </c>
      <c r="AC800" s="17">
        <v>4.2926723412631401E-2</v>
      </c>
      <c r="AD800" s="17">
        <v>1.8436684834398299E-2</v>
      </c>
      <c r="AE800" s="17"/>
      <c r="AF800" s="17">
        <v>1.6325710124215999E-2</v>
      </c>
      <c r="AG800" s="17">
        <v>2.9356401845035601E-2</v>
      </c>
      <c r="AH800" s="17">
        <v>5.4338181207767303E-2</v>
      </c>
      <c r="AI800" s="17">
        <v>8.0407645864349307E-3</v>
      </c>
      <c r="AJ800" s="17"/>
      <c r="AK800" s="17">
        <v>2.5149803617749999E-2</v>
      </c>
      <c r="AL800" s="17">
        <v>1.0437052538925301E-2</v>
      </c>
      <c r="AM800" s="17"/>
      <c r="AN800" s="17">
        <v>1.84506361235535E-2</v>
      </c>
      <c r="AO800" s="17">
        <v>1.9147543213932298E-2</v>
      </c>
      <c r="AP800" s="17">
        <v>1.54353793785729E-2</v>
      </c>
      <c r="AQ800" s="17">
        <v>2.68763624701846E-2</v>
      </c>
      <c r="AR800" s="17">
        <v>1.7714812427453899E-2</v>
      </c>
      <c r="AS800" s="17">
        <v>1.40780726347656E-2</v>
      </c>
      <c r="AT800" s="17"/>
      <c r="AU800" s="17">
        <v>2.0620503201903499E-2</v>
      </c>
      <c r="AV800" s="17">
        <v>1.6870676613323799E-2</v>
      </c>
      <c r="AW800" s="17"/>
      <c r="AX800" s="17">
        <v>2.12633930560737E-2</v>
      </c>
      <c r="AY800" s="17">
        <v>1.9089359513390101E-2</v>
      </c>
      <c r="AZ800" s="17"/>
      <c r="BA800" s="17">
        <v>2.0598920572466799E-2</v>
      </c>
      <c r="BB800" s="17">
        <v>1.1625284821586101E-2</v>
      </c>
      <c r="BC800" s="17"/>
      <c r="BD800" s="17">
        <v>1.1016128568384799E-2</v>
      </c>
      <c r="BE800" s="17"/>
      <c r="BF800" s="17">
        <v>1.52428361531877E-2</v>
      </c>
      <c r="BG800" s="17"/>
      <c r="BH800" s="17">
        <v>3.4457616251807703E-2</v>
      </c>
      <c r="BI800" s="17"/>
      <c r="BJ800" s="17">
        <v>3.4171560808352E-2</v>
      </c>
      <c r="BK800" s="17"/>
      <c r="BL800" s="17">
        <v>7.6588606223292402E-2</v>
      </c>
      <c r="BM800" s="17">
        <v>9.1703005227161997E-4</v>
      </c>
      <c r="BN800" s="17">
        <v>1.69336458549889E-2</v>
      </c>
      <c r="BO800" s="17">
        <v>5.5854370699859298E-3</v>
      </c>
      <c r="BP800" s="17"/>
      <c r="BQ800" s="17">
        <v>1.0410589536342701E-2</v>
      </c>
      <c r="BR800" s="17">
        <v>2.3380211364125301E-2</v>
      </c>
      <c r="BS800" s="17">
        <v>2.6980197914789599E-2</v>
      </c>
      <c r="BT800" s="17">
        <v>1.6160001616482001E-2</v>
      </c>
      <c r="BU800" s="17">
        <v>1.1941905382507801E-2</v>
      </c>
      <c r="BV800" s="17">
        <v>2.7665742810992901E-2</v>
      </c>
      <c r="BW800" s="17"/>
      <c r="BX800" s="17">
        <v>4.2899734958635602E-3</v>
      </c>
      <c r="BY800" s="17">
        <v>1.6009591708576701E-2</v>
      </c>
      <c r="BZ800" s="17">
        <v>2.82953647132737E-2</v>
      </c>
      <c r="CA800" s="17">
        <v>1.12006252742266E-2</v>
      </c>
      <c r="CB800" s="17">
        <v>1.70877662837755E-2</v>
      </c>
      <c r="CC800" s="17">
        <v>5.63925423008542E-2</v>
      </c>
    </row>
    <row r="801" spans="2:81" x14ac:dyDescent="0.35">
      <c r="B801" t="s">
        <v>171</v>
      </c>
      <c r="C801" s="17">
        <v>2.4504764784640701E-2</v>
      </c>
      <c r="D801" s="17">
        <v>1.8194017472790602E-2</v>
      </c>
      <c r="E801" s="17">
        <v>3.0318301479341499E-2</v>
      </c>
      <c r="F801" s="17"/>
      <c r="G801" s="17">
        <v>2.7468287384067699E-2</v>
      </c>
      <c r="H801" s="17">
        <v>3.0561251315535401E-2</v>
      </c>
      <c r="I801" s="17">
        <v>2.70848871214995E-2</v>
      </c>
      <c r="J801" s="17">
        <v>2.29729504515911E-2</v>
      </c>
      <c r="K801" s="17">
        <v>1.6271123994838699E-2</v>
      </c>
      <c r="L801" s="17">
        <v>2.22768683246975E-2</v>
      </c>
      <c r="M801" s="17"/>
      <c r="N801" s="17">
        <v>1.8036563421287399E-2</v>
      </c>
      <c r="O801" s="17">
        <v>2.6846594513841301E-2</v>
      </c>
      <c r="P801" s="17">
        <v>1.66849023549436E-2</v>
      </c>
      <c r="Q801" s="17">
        <v>3.6329339537202597E-2</v>
      </c>
      <c r="R801" s="17"/>
      <c r="S801" s="17">
        <v>2.30046117097907E-2</v>
      </c>
      <c r="T801" s="17">
        <v>1.86224341440006E-2</v>
      </c>
      <c r="U801" s="17">
        <v>1.34298965041727E-2</v>
      </c>
      <c r="V801" s="17">
        <v>2.0991486427754402E-2</v>
      </c>
      <c r="W801" s="17">
        <v>2.8205009023058201E-2</v>
      </c>
      <c r="X801" s="17">
        <v>3.4343752779047998E-2</v>
      </c>
      <c r="Y801" s="17">
        <v>5.1189765839259202E-2</v>
      </c>
      <c r="Z801" s="17">
        <v>1.8326235927359099E-2</v>
      </c>
      <c r="AA801" s="17">
        <v>1.4838983127569099E-2</v>
      </c>
      <c r="AB801" s="17">
        <v>2.16289254059839E-2</v>
      </c>
      <c r="AC801" s="17">
        <v>4.3972969023138297E-2</v>
      </c>
      <c r="AD801" s="17">
        <v>7.6163658566400201E-3</v>
      </c>
      <c r="AE801" s="17"/>
      <c r="AF801" s="17">
        <v>2.5716485951586002E-2</v>
      </c>
      <c r="AG801" s="17">
        <v>1.17363536642513E-2</v>
      </c>
      <c r="AH801" s="17">
        <v>4.3388631406746501E-2</v>
      </c>
      <c r="AI801" s="17">
        <v>7.70544626758862E-3</v>
      </c>
      <c r="AJ801" s="17"/>
      <c r="AK801" s="17">
        <v>2.1023986728355398E-2</v>
      </c>
      <c r="AL801" s="17">
        <v>2.2499699879536199E-2</v>
      </c>
      <c r="AM801" s="17"/>
      <c r="AN801" s="17">
        <v>2.4580092489103599E-2</v>
      </c>
      <c r="AO801" s="17">
        <v>2.8434897895220398E-2</v>
      </c>
      <c r="AP801" s="17">
        <v>2.55722861592011E-2</v>
      </c>
      <c r="AQ801" s="17">
        <v>2.33499063118782E-2</v>
      </c>
      <c r="AR801" s="17">
        <v>2.21070503873874E-2</v>
      </c>
      <c r="AS801" s="17">
        <v>9.5439970017768792E-3</v>
      </c>
      <c r="AT801" s="17"/>
      <c r="AU801" s="17">
        <v>2.01640751765573E-2</v>
      </c>
      <c r="AV801" s="17">
        <v>3.0200038954779799E-2</v>
      </c>
      <c r="AW801" s="17"/>
      <c r="AX801" s="17">
        <v>3.0121428167736101E-2</v>
      </c>
      <c r="AY801" s="17">
        <v>2.3156928523083101E-2</v>
      </c>
      <c r="AZ801" s="17"/>
      <c r="BA801" s="17">
        <v>2.31310402587954E-2</v>
      </c>
      <c r="BB801" s="17">
        <v>2.86520997026917E-2</v>
      </c>
      <c r="BC801" s="17"/>
      <c r="BD801" s="17">
        <v>2.1514894212632599E-2</v>
      </c>
      <c r="BE801" s="17"/>
      <c r="BF801" s="17">
        <v>2.08091308308954E-2</v>
      </c>
      <c r="BG801" s="17"/>
      <c r="BH801" s="17">
        <v>6.6512657356889602E-3</v>
      </c>
      <c r="BI801" s="17"/>
      <c r="BJ801" s="17">
        <v>5.6185804040536198E-2</v>
      </c>
      <c r="BK801" s="17"/>
      <c r="BL801" s="17">
        <v>7.3240099358243493E-2</v>
      </c>
      <c r="BM801" s="17">
        <v>7.1444281427679697E-3</v>
      </c>
      <c r="BN801" s="17">
        <v>1.9549714020415099E-2</v>
      </c>
      <c r="BO801" s="17">
        <v>1.7015943511881602E-2</v>
      </c>
      <c r="BP801" s="17"/>
      <c r="BQ801" s="17">
        <v>1.88712641814264E-2</v>
      </c>
      <c r="BR801" s="17">
        <v>1.4636451819163499E-2</v>
      </c>
      <c r="BS801" s="17">
        <v>1.8869936315945999E-2</v>
      </c>
      <c r="BT801" s="17">
        <v>3.3148544123240503E-2</v>
      </c>
      <c r="BU801" s="17">
        <v>4.0244382737081599E-2</v>
      </c>
      <c r="BV801" s="17">
        <v>4.0999786397737797E-2</v>
      </c>
      <c r="BW801" s="17"/>
      <c r="BX801" s="17">
        <v>1.6776309475171499E-2</v>
      </c>
      <c r="BY801" s="17">
        <v>1.27829922155936E-2</v>
      </c>
      <c r="BZ801" s="17">
        <v>1.7312290199805899E-2</v>
      </c>
      <c r="CA801" s="17">
        <v>2.80584127150997E-2</v>
      </c>
      <c r="CB801" s="17">
        <v>3.2035608258411001E-2</v>
      </c>
      <c r="CC801" s="17">
        <v>6.0607601273592902E-2</v>
      </c>
    </row>
    <row r="802" spans="2:81" x14ac:dyDescent="0.35">
      <c r="B802" t="s">
        <v>286</v>
      </c>
      <c r="C802" s="17">
        <v>0.68820406097332698</v>
      </c>
      <c r="D802" s="17">
        <v>0.70263643852858404</v>
      </c>
      <c r="E802" s="17">
        <v>0.67443564019669999</v>
      </c>
      <c r="F802" s="17"/>
      <c r="G802" s="17">
        <v>0.72706212689401095</v>
      </c>
      <c r="H802" s="17">
        <v>0.69193787805551099</v>
      </c>
      <c r="I802" s="17">
        <v>0.69873339503605403</v>
      </c>
      <c r="J802" s="17">
        <v>0.67097282289196702</v>
      </c>
      <c r="K802" s="17">
        <v>0.65873201949350702</v>
      </c>
      <c r="L802" s="17">
        <v>0.68456755937471903</v>
      </c>
      <c r="M802" s="17"/>
      <c r="N802" s="17">
        <v>0.76045372812759404</v>
      </c>
      <c r="O802" s="17">
        <v>0.67919045391437505</v>
      </c>
      <c r="P802" s="17">
        <v>0.65709874686314296</v>
      </c>
      <c r="Q802" s="17">
        <v>0.65000208097057899</v>
      </c>
      <c r="R802" s="17"/>
      <c r="S802" s="17">
        <v>0.72412254714680602</v>
      </c>
      <c r="T802" s="17">
        <v>0.68511920831902196</v>
      </c>
      <c r="U802" s="17">
        <v>0.70780695009337702</v>
      </c>
      <c r="V802" s="17">
        <v>0.70578241545230003</v>
      </c>
      <c r="W802" s="17">
        <v>0.694422766572934</v>
      </c>
      <c r="X802" s="17">
        <v>0.67561059229704401</v>
      </c>
      <c r="Y802" s="17">
        <v>0.64516938542458302</v>
      </c>
      <c r="Z802" s="17">
        <v>0.752614574323484</v>
      </c>
      <c r="AA802" s="17">
        <v>0.70226829578779604</v>
      </c>
      <c r="AB802" s="17">
        <v>0.64718280799883399</v>
      </c>
      <c r="AC802" s="17">
        <v>0.60992406153190903</v>
      </c>
      <c r="AD802" s="17">
        <v>0.68305440906745996</v>
      </c>
      <c r="AE802" s="17"/>
      <c r="AF802" s="17">
        <v>0.69416396320287399</v>
      </c>
      <c r="AG802" s="17">
        <v>0.65480308218624705</v>
      </c>
      <c r="AH802" s="17">
        <v>0.60306616705022598</v>
      </c>
      <c r="AI802" s="17">
        <v>0.68852942998087796</v>
      </c>
      <c r="AJ802" s="17"/>
      <c r="AK802" s="17">
        <v>0.71517646957481795</v>
      </c>
      <c r="AL802" s="17">
        <v>0.70675754169876204</v>
      </c>
      <c r="AM802" s="17"/>
      <c r="AN802" s="17">
        <v>0.74151069871715303</v>
      </c>
      <c r="AO802" s="17">
        <v>0.66073677598793701</v>
      </c>
      <c r="AP802" s="17">
        <v>0.68444278354542198</v>
      </c>
      <c r="AQ802" s="17">
        <v>0.64820174003106401</v>
      </c>
      <c r="AR802" s="17">
        <v>0.70610679001229804</v>
      </c>
      <c r="AS802" s="17">
        <v>0.67909963249255201</v>
      </c>
      <c r="AT802" s="17"/>
      <c r="AU802" s="17">
        <v>0.70070154330161505</v>
      </c>
      <c r="AV802" s="17">
        <v>0.67348042650368001</v>
      </c>
      <c r="AW802" s="17"/>
      <c r="AX802" s="17">
        <v>0.641760604491873</v>
      </c>
      <c r="AY802" s="17">
        <v>0.69934914311340701</v>
      </c>
      <c r="AZ802" s="17"/>
      <c r="BA802" s="17">
        <v>0.67849604877763903</v>
      </c>
      <c r="BB802" s="17">
        <v>0.74101646309825198</v>
      </c>
      <c r="BC802" s="17"/>
      <c r="BD802" s="17">
        <v>0.74614529418820097</v>
      </c>
      <c r="BE802" s="17"/>
      <c r="BF802" s="17">
        <v>0.74576368792064496</v>
      </c>
      <c r="BG802" s="17"/>
      <c r="BH802" s="17">
        <v>0.67945597976108196</v>
      </c>
      <c r="BI802" s="17"/>
      <c r="BJ802" s="17">
        <v>0.66319038131832897</v>
      </c>
      <c r="BK802" s="17"/>
      <c r="BL802" s="17">
        <v>0.34390472564901198</v>
      </c>
      <c r="BM802" s="17">
        <v>0.91915910925266597</v>
      </c>
      <c r="BN802" s="17">
        <v>0.69816321924235503</v>
      </c>
      <c r="BO802" s="17">
        <v>0.65899922707634595</v>
      </c>
      <c r="BP802" s="17"/>
      <c r="BQ802" s="17">
        <v>0.74422431366449204</v>
      </c>
      <c r="BR802" s="17">
        <v>0.76424448963650404</v>
      </c>
      <c r="BS802" s="17">
        <v>0.61085517101998799</v>
      </c>
      <c r="BT802" s="17">
        <v>0.69632332722468604</v>
      </c>
      <c r="BU802" s="17">
        <v>0.60142461736059805</v>
      </c>
      <c r="BV802" s="17">
        <v>0.59104949076865598</v>
      </c>
      <c r="BW802" s="17"/>
      <c r="BX802" s="17">
        <v>0.75682747675152495</v>
      </c>
      <c r="BY802" s="17">
        <v>0.78505652218311395</v>
      </c>
      <c r="BZ802" s="17">
        <v>0.652248870081931</v>
      </c>
      <c r="CA802" s="17">
        <v>0.72971861168022201</v>
      </c>
      <c r="CB802" s="17">
        <v>0.61679153985601398</v>
      </c>
      <c r="CC802" s="17">
        <v>0.49083894840735498</v>
      </c>
    </row>
    <row r="803" spans="2:81" x14ac:dyDescent="0.35">
      <c r="B803" t="s">
        <v>287</v>
      </c>
      <c r="C803" s="17">
        <v>6.2375544018198198E-2</v>
      </c>
      <c r="D803" s="17">
        <v>6.4828977350258901E-2</v>
      </c>
      <c r="E803" s="17">
        <v>5.9371464052528002E-2</v>
      </c>
      <c r="F803" s="17"/>
      <c r="G803" s="17">
        <v>7.2351493729525193E-2</v>
      </c>
      <c r="H803" s="17">
        <v>5.5700837616066298E-2</v>
      </c>
      <c r="I803" s="17">
        <v>5.8781802101456601E-2</v>
      </c>
      <c r="J803" s="17">
        <v>6.3244669144581295E-2</v>
      </c>
      <c r="K803" s="17">
        <v>6.3373030333284397E-2</v>
      </c>
      <c r="L803" s="17">
        <v>6.2738731671941494E-2</v>
      </c>
      <c r="M803" s="17"/>
      <c r="N803" s="17">
        <v>4.1979413029236301E-2</v>
      </c>
      <c r="O803" s="17">
        <v>7.0075190593817699E-2</v>
      </c>
      <c r="P803" s="17">
        <v>7.0942173537852607E-2</v>
      </c>
      <c r="Q803" s="17">
        <v>6.8861011950220097E-2</v>
      </c>
      <c r="R803" s="17"/>
      <c r="S803" s="17">
        <v>5.5495060595087999E-2</v>
      </c>
      <c r="T803" s="17">
        <v>6.5417770286774798E-2</v>
      </c>
      <c r="U803" s="17">
        <v>7.7666839212126706E-2</v>
      </c>
      <c r="V803" s="17">
        <v>6.3515024623480298E-2</v>
      </c>
      <c r="W803" s="17">
        <v>6.6232141611904397E-2</v>
      </c>
      <c r="X803" s="17">
        <v>4.4570991968388499E-2</v>
      </c>
      <c r="Y803" s="17">
        <v>5.1025936612653297E-2</v>
      </c>
      <c r="Z803" s="17">
        <v>8.3575889063118899E-2</v>
      </c>
      <c r="AA803" s="17">
        <v>5.2262334355976998E-2</v>
      </c>
      <c r="AB803" s="17">
        <v>7.66758806858506E-2</v>
      </c>
      <c r="AC803" s="17">
        <v>8.8654957820829897E-2</v>
      </c>
      <c r="AD803" s="17">
        <v>3.3899474572030797E-2</v>
      </c>
      <c r="AE803" s="17"/>
      <c r="AF803" s="17">
        <v>5.9958500618858802E-2</v>
      </c>
      <c r="AG803" s="17">
        <v>8.1039305483411594E-2</v>
      </c>
      <c r="AH803" s="17">
        <v>0.102517252143772</v>
      </c>
      <c r="AI803" s="17">
        <v>3.3006354078931703E-2</v>
      </c>
      <c r="AJ803" s="17"/>
      <c r="AK803" s="17">
        <v>5.4117636153947997E-2</v>
      </c>
      <c r="AL803" s="17">
        <v>5.8413781512776798E-2</v>
      </c>
      <c r="AM803" s="17"/>
      <c r="AN803" s="17">
        <v>5.0857803197629503E-2</v>
      </c>
      <c r="AO803" s="17">
        <v>6.2608832943122902E-2</v>
      </c>
      <c r="AP803" s="17">
        <v>5.34077588893156E-2</v>
      </c>
      <c r="AQ803" s="17">
        <v>8.1040890980426702E-2</v>
      </c>
      <c r="AR803" s="17">
        <v>7.0831241892467797E-2</v>
      </c>
      <c r="AS803" s="17">
        <v>5.57023440418783E-2</v>
      </c>
      <c r="AT803" s="17"/>
      <c r="AU803" s="17">
        <v>5.9839409401528099E-2</v>
      </c>
      <c r="AV803" s="17">
        <v>6.5171125147773706E-2</v>
      </c>
      <c r="AW803" s="17"/>
      <c r="AX803" s="17">
        <v>7.4084474917540499E-2</v>
      </c>
      <c r="AY803" s="17">
        <v>5.9565740301332201E-2</v>
      </c>
      <c r="AZ803" s="17"/>
      <c r="BA803" s="17">
        <v>6.5614194437651305E-2</v>
      </c>
      <c r="BB803" s="17">
        <v>4.4583469318401001E-2</v>
      </c>
      <c r="BC803" s="17"/>
      <c r="BD803" s="17">
        <v>4.1946451461748899E-2</v>
      </c>
      <c r="BE803" s="17"/>
      <c r="BF803" s="17">
        <v>4.7795751098666003E-2</v>
      </c>
      <c r="BG803" s="17"/>
      <c r="BH803" s="17">
        <v>8.9632093794666801E-2</v>
      </c>
      <c r="BI803" s="17"/>
      <c r="BJ803" s="17">
        <v>7.3754720008138902E-2</v>
      </c>
      <c r="BK803" s="17"/>
      <c r="BL803" s="17">
        <v>0.20427410719927599</v>
      </c>
      <c r="BM803" s="17">
        <v>7.6221325411554696E-3</v>
      </c>
      <c r="BN803" s="17">
        <v>4.4401309975292201E-2</v>
      </c>
      <c r="BO803" s="17">
        <v>4.8536837385717603E-2</v>
      </c>
      <c r="BP803" s="17"/>
      <c r="BQ803" s="17">
        <v>3.79896224680931E-2</v>
      </c>
      <c r="BR803" s="17">
        <v>5.4837870108850703E-2</v>
      </c>
      <c r="BS803" s="17">
        <v>9.9529411363329295E-2</v>
      </c>
      <c r="BT803" s="17">
        <v>6.3460486260377202E-2</v>
      </c>
      <c r="BU803" s="17">
        <v>7.0953143933716906E-2</v>
      </c>
      <c r="BV803" s="17">
        <v>8.9934360420476298E-2</v>
      </c>
      <c r="BW803" s="17"/>
      <c r="BX803" s="17">
        <v>2.9512092720275301E-2</v>
      </c>
      <c r="BY803" s="17">
        <v>4.32748834839932E-2</v>
      </c>
      <c r="BZ803" s="17">
        <v>8.7557143109328994E-2</v>
      </c>
      <c r="CA803" s="17">
        <v>4.8394546645286203E-2</v>
      </c>
      <c r="CB803" s="17">
        <v>8.9072511812318705E-2</v>
      </c>
      <c r="CC803" s="17">
        <v>0.130309648397119</v>
      </c>
    </row>
    <row r="804" spans="2:81" x14ac:dyDescent="0.35">
      <c r="B804" t="s">
        <v>288</v>
      </c>
      <c r="C804" s="17">
        <v>0.62582851695512898</v>
      </c>
      <c r="D804" s="17">
        <v>0.63780746117832499</v>
      </c>
      <c r="E804" s="17">
        <v>0.61506417614417197</v>
      </c>
      <c r="F804" s="17"/>
      <c r="G804" s="17">
        <v>0.65471063316448597</v>
      </c>
      <c r="H804" s="17">
        <v>0.63623704043944496</v>
      </c>
      <c r="I804" s="17">
        <v>0.63995159293459702</v>
      </c>
      <c r="J804" s="17">
        <v>0.60772815374738598</v>
      </c>
      <c r="K804" s="17">
        <v>0.59535898916022201</v>
      </c>
      <c r="L804" s="17">
        <v>0.62182882770277703</v>
      </c>
      <c r="M804" s="17"/>
      <c r="N804" s="17">
        <v>0.71847431509835802</v>
      </c>
      <c r="O804" s="17">
        <v>0.60911526332055699</v>
      </c>
      <c r="P804" s="17">
        <v>0.58615657332529003</v>
      </c>
      <c r="Q804" s="17">
        <v>0.581141069020359</v>
      </c>
      <c r="R804" s="17"/>
      <c r="S804" s="17">
        <v>0.668627486551718</v>
      </c>
      <c r="T804" s="17">
        <v>0.61970143803224698</v>
      </c>
      <c r="U804" s="17">
        <v>0.63014011088124999</v>
      </c>
      <c r="V804" s="17">
        <v>0.64226739082882001</v>
      </c>
      <c r="W804" s="17">
        <v>0.62819062496102995</v>
      </c>
      <c r="X804" s="17">
        <v>0.63103960032865503</v>
      </c>
      <c r="Y804" s="17">
        <v>0.59414344881193004</v>
      </c>
      <c r="Z804" s="17">
        <v>0.66903868526036503</v>
      </c>
      <c r="AA804" s="17">
        <v>0.65000596143181899</v>
      </c>
      <c r="AB804" s="17">
        <v>0.57050692731298303</v>
      </c>
      <c r="AC804" s="17">
        <v>0.52126910371107904</v>
      </c>
      <c r="AD804" s="17">
        <v>0.64915493449542905</v>
      </c>
      <c r="AE804" s="17"/>
      <c r="AF804" s="17">
        <v>0.634205462584016</v>
      </c>
      <c r="AG804" s="17">
        <v>0.57376377670283596</v>
      </c>
      <c r="AH804" s="17">
        <v>0.50054891490645503</v>
      </c>
      <c r="AI804" s="17">
        <v>0.65552307590194703</v>
      </c>
      <c r="AJ804" s="17"/>
      <c r="AK804" s="17">
        <v>0.66105883342087002</v>
      </c>
      <c r="AL804" s="17">
        <v>0.64834376018598505</v>
      </c>
      <c r="AM804" s="17"/>
      <c r="AN804" s="17">
        <v>0.69065289551952302</v>
      </c>
      <c r="AO804" s="17">
        <v>0.59812794304481498</v>
      </c>
      <c r="AP804" s="17">
        <v>0.63103502465610595</v>
      </c>
      <c r="AQ804" s="17">
        <v>0.56716084905063802</v>
      </c>
      <c r="AR804" s="17">
        <v>0.63527554811983</v>
      </c>
      <c r="AS804" s="17">
        <v>0.62339728845067399</v>
      </c>
      <c r="AT804" s="17"/>
      <c r="AU804" s="17">
        <v>0.64086213390008695</v>
      </c>
      <c r="AV804" s="17">
        <v>0.608309301355906</v>
      </c>
      <c r="AW804" s="17"/>
      <c r="AX804" s="17">
        <v>0.567676129574332</v>
      </c>
      <c r="AY804" s="17">
        <v>0.63978340281207402</v>
      </c>
      <c r="AZ804" s="17"/>
      <c r="BA804" s="17">
        <v>0.61288185433998799</v>
      </c>
      <c r="BB804" s="17">
        <v>0.69643299377985102</v>
      </c>
      <c r="BC804" s="17"/>
      <c r="BD804" s="17">
        <v>0.70419884272645195</v>
      </c>
      <c r="BE804" s="17"/>
      <c r="BF804" s="17">
        <v>0.697967936821979</v>
      </c>
      <c r="BG804" s="17"/>
      <c r="BH804" s="17">
        <v>0.58982388596641599</v>
      </c>
      <c r="BI804" s="17"/>
      <c r="BJ804" s="17">
        <v>0.58943566131018998</v>
      </c>
      <c r="BK804" s="17"/>
      <c r="BL804" s="17">
        <v>0.13963061844973601</v>
      </c>
      <c r="BM804" s="17">
        <v>0.91153697671151102</v>
      </c>
      <c r="BN804" s="17">
        <v>0.65376190926706201</v>
      </c>
      <c r="BO804" s="17">
        <v>0.61046238969062905</v>
      </c>
      <c r="BP804" s="17"/>
      <c r="BQ804" s="17">
        <v>0.70623469119639903</v>
      </c>
      <c r="BR804" s="17">
        <v>0.70940661952765305</v>
      </c>
      <c r="BS804" s="17">
        <v>0.51132575965665905</v>
      </c>
      <c r="BT804" s="17">
        <v>0.632862840964309</v>
      </c>
      <c r="BU804" s="17">
        <v>0.53047147342688195</v>
      </c>
      <c r="BV804" s="17">
        <v>0.50111513034818</v>
      </c>
      <c r="BW804" s="17"/>
      <c r="BX804" s="17">
        <v>0.72731538403124996</v>
      </c>
      <c r="BY804" s="17">
        <v>0.74178163869912095</v>
      </c>
      <c r="BZ804" s="17">
        <v>0.56469172697260195</v>
      </c>
      <c r="CA804" s="17">
        <v>0.68132406503493603</v>
      </c>
      <c r="CB804" s="17">
        <v>0.52771902804369497</v>
      </c>
      <c r="CC804" s="17">
        <v>0.36052930001023598</v>
      </c>
    </row>
    <row r="805" spans="2:81" x14ac:dyDescent="0.35">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row>
    <row r="806" spans="2:81" x14ac:dyDescent="0.35">
      <c r="B806" s="6" t="s">
        <v>404</v>
      </c>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row>
    <row r="807" spans="2:81" x14ac:dyDescent="0.35">
      <c r="B807" s="24"/>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row>
    <row r="808" spans="2:81" x14ac:dyDescent="0.35">
      <c r="B808" t="s">
        <v>281</v>
      </c>
      <c r="C808" s="17">
        <v>0.173519370497389</v>
      </c>
      <c r="D808" s="17">
        <v>0.19331276515076801</v>
      </c>
      <c r="E808" s="17">
        <v>0.153447671078318</v>
      </c>
      <c r="F808" s="17"/>
      <c r="G808" s="17">
        <v>0.26763331952673503</v>
      </c>
      <c r="H808" s="17">
        <v>0.26472803612194301</v>
      </c>
      <c r="I808" s="17">
        <v>0.185379390559538</v>
      </c>
      <c r="J808" s="17">
        <v>0.12958106946440001</v>
      </c>
      <c r="K808" s="17">
        <v>0.101376580143892</v>
      </c>
      <c r="L808" s="17">
        <v>0.11126737888562301</v>
      </c>
      <c r="M808" s="17"/>
      <c r="N808" s="17">
        <v>0.22009061126453999</v>
      </c>
      <c r="O808" s="17">
        <v>0.13147721448288099</v>
      </c>
      <c r="P808" s="17">
        <v>0.16703173717008099</v>
      </c>
      <c r="Q808" s="17">
        <v>0.17244815502153699</v>
      </c>
      <c r="R808" s="17"/>
      <c r="S808" s="17">
        <v>0.27860109737144101</v>
      </c>
      <c r="T808" s="17">
        <v>0.114264133395409</v>
      </c>
      <c r="U808" s="17">
        <v>0.156681928110841</v>
      </c>
      <c r="V808" s="17">
        <v>0.14421917764224601</v>
      </c>
      <c r="W808" s="17">
        <v>0.16937953800105701</v>
      </c>
      <c r="X808" s="17">
        <v>0.165088626210597</v>
      </c>
      <c r="Y808" s="17">
        <v>0.171440535642915</v>
      </c>
      <c r="Z808" s="17">
        <v>0.184120258659626</v>
      </c>
      <c r="AA808" s="17">
        <v>0.22745263084383799</v>
      </c>
      <c r="AB808" s="17">
        <v>0.11902997151994001</v>
      </c>
      <c r="AC808" s="17">
        <v>0.12044544116764</v>
      </c>
      <c r="AD808" s="17">
        <v>0.15326973672408101</v>
      </c>
      <c r="AE808" s="17"/>
      <c r="AF808" s="17">
        <v>0.17740775545814499</v>
      </c>
      <c r="AG808" s="17">
        <v>0.125375605495227</v>
      </c>
      <c r="AH808" s="17">
        <v>0.12886153883305501</v>
      </c>
      <c r="AI808" s="17">
        <v>0.12254822100030401</v>
      </c>
      <c r="AJ808" s="17"/>
      <c r="AK808" s="17">
        <v>0.234321632344311</v>
      </c>
      <c r="AL808" s="17">
        <v>0.161844584762456</v>
      </c>
      <c r="AM808" s="17"/>
      <c r="AN808" s="17">
        <v>0.283952548175678</v>
      </c>
      <c r="AO808" s="17">
        <v>0.14903803082623501</v>
      </c>
      <c r="AP808" s="17">
        <v>0.145736507637278</v>
      </c>
      <c r="AQ808" s="17">
        <v>0.106785357340781</v>
      </c>
      <c r="AR808" s="17">
        <v>0.13653252095316101</v>
      </c>
      <c r="AS808" s="17">
        <v>0.13251913817635799</v>
      </c>
      <c r="AT808" s="17"/>
      <c r="AU808" s="17">
        <v>0.18424361481840701</v>
      </c>
      <c r="AV808" s="17">
        <v>0.160236371535522</v>
      </c>
      <c r="AW808" s="17"/>
      <c r="AX808" s="17">
        <v>0.12370992023805</v>
      </c>
      <c r="AY808" s="17">
        <v>0.18547219349010099</v>
      </c>
      <c r="AZ808" s="17"/>
      <c r="BA808" s="17">
        <v>0.15621630274359399</v>
      </c>
      <c r="BB808" s="17">
        <v>0.26430702245813098</v>
      </c>
      <c r="BC808" s="17"/>
      <c r="BD808" s="17">
        <v>0.22466173035610601</v>
      </c>
      <c r="BE808" s="17"/>
      <c r="BF808" s="17">
        <v>0.212504168713611</v>
      </c>
      <c r="BG808" s="17"/>
      <c r="BH808" s="17">
        <v>0.14685490858587399</v>
      </c>
      <c r="BI808" s="17"/>
      <c r="BJ808" s="17">
        <v>0.14617958336239401</v>
      </c>
      <c r="BK808" s="17"/>
      <c r="BL808" s="17">
        <v>2.7340001703572699E-2</v>
      </c>
      <c r="BM808" s="17">
        <v>0.40409530041402603</v>
      </c>
      <c r="BN808" s="17">
        <v>0.114078882180685</v>
      </c>
      <c r="BO808" s="17">
        <v>9.5555676270991999E-2</v>
      </c>
      <c r="BP808" s="17"/>
      <c r="BQ808" s="17">
        <v>0.20583713567959599</v>
      </c>
      <c r="BR808" s="17">
        <v>0.22076694370694699</v>
      </c>
      <c r="BS808" s="17">
        <v>0.12641969318407301</v>
      </c>
      <c r="BT808" s="17">
        <v>0.21629450420531601</v>
      </c>
      <c r="BU808" s="17">
        <v>0.12778770282956201</v>
      </c>
      <c r="BV808" s="17">
        <v>9.8579802863762195E-2</v>
      </c>
      <c r="BW808" s="17"/>
      <c r="BX808" s="17">
        <v>0.23132391293662899</v>
      </c>
      <c r="BY808" s="17">
        <v>0.227266008108228</v>
      </c>
      <c r="BZ808" s="17">
        <v>0.14988817200411</v>
      </c>
      <c r="CA808" s="17">
        <v>0.21040582974035801</v>
      </c>
      <c r="CB808" s="17">
        <v>0.14654432140113099</v>
      </c>
      <c r="CC808" s="17">
        <v>6.7501233291769505E-2</v>
      </c>
    </row>
    <row r="809" spans="2:81" x14ac:dyDescent="0.35">
      <c r="B809" t="s">
        <v>282</v>
      </c>
      <c r="C809" s="17">
        <v>0.36523768547740598</v>
      </c>
      <c r="D809" s="17">
        <v>0.35811888574574102</v>
      </c>
      <c r="E809" s="17">
        <v>0.37304296424136502</v>
      </c>
      <c r="F809" s="17"/>
      <c r="G809" s="17">
        <v>0.39264508786373797</v>
      </c>
      <c r="H809" s="17">
        <v>0.38918672127352599</v>
      </c>
      <c r="I809" s="17">
        <v>0.386735666107696</v>
      </c>
      <c r="J809" s="17">
        <v>0.37323701862416803</v>
      </c>
      <c r="K809" s="17">
        <v>0.33836146908688702</v>
      </c>
      <c r="L809" s="17">
        <v>0.32160550821906397</v>
      </c>
      <c r="M809" s="17"/>
      <c r="N809" s="17">
        <v>0.39316190007288099</v>
      </c>
      <c r="O809" s="17">
        <v>0.40295275625275501</v>
      </c>
      <c r="P809" s="17">
        <v>0.352817703394805</v>
      </c>
      <c r="Q809" s="17">
        <v>0.309600248852336</v>
      </c>
      <c r="R809" s="17"/>
      <c r="S809" s="17">
        <v>0.397648873100864</v>
      </c>
      <c r="T809" s="17">
        <v>0.401608731992806</v>
      </c>
      <c r="U809" s="17">
        <v>0.39045394763740898</v>
      </c>
      <c r="V809" s="17">
        <v>0.411104362091813</v>
      </c>
      <c r="W809" s="17">
        <v>0.34981279399300202</v>
      </c>
      <c r="X809" s="17">
        <v>0.36040972360316698</v>
      </c>
      <c r="Y809" s="17">
        <v>0.36185875792363797</v>
      </c>
      <c r="Z809" s="17">
        <v>0.34296842452970899</v>
      </c>
      <c r="AA809" s="17">
        <v>0.34550989164846302</v>
      </c>
      <c r="AB809" s="17">
        <v>0.31256066624520301</v>
      </c>
      <c r="AC809" s="17">
        <v>0.27502339934091202</v>
      </c>
      <c r="AD809" s="17">
        <v>0.32143903690025999</v>
      </c>
      <c r="AE809" s="17"/>
      <c r="AF809" s="17">
        <v>0.37838074893758999</v>
      </c>
      <c r="AG809" s="17">
        <v>0.31248440854034898</v>
      </c>
      <c r="AH809" s="17">
        <v>0.31134949860706601</v>
      </c>
      <c r="AI809" s="17">
        <v>0.33828042182387502</v>
      </c>
      <c r="AJ809" s="17"/>
      <c r="AK809" s="17">
        <v>0.32980451154262203</v>
      </c>
      <c r="AL809" s="17">
        <v>0.39757221460001402</v>
      </c>
      <c r="AM809" s="17"/>
      <c r="AN809" s="17">
        <v>0.38215151234587202</v>
      </c>
      <c r="AO809" s="17">
        <v>0.34925652993702999</v>
      </c>
      <c r="AP809" s="17">
        <v>0.38256230999072299</v>
      </c>
      <c r="AQ809" s="17">
        <v>0.362395340385609</v>
      </c>
      <c r="AR809" s="17">
        <v>0.34854919578526</v>
      </c>
      <c r="AS809" s="17">
        <v>0.370551986847099</v>
      </c>
      <c r="AT809" s="17"/>
      <c r="AU809" s="17">
        <v>0.36125347311116901</v>
      </c>
      <c r="AV809" s="17">
        <v>0.37097972906686799</v>
      </c>
      <c r="AW809" s="17"/>
      <c r="AX809" s="17">
        <v>0.31261580196914301</v>
      </c>
      <c r="AY809" s="17">
        <v>0.37786541085567399</v>
      </c>
      <c r="AZ809" s="17"/>
      <c r="BA809" s="17">
        <v>0.35835393948605598</v>
      </c>
      <c r="BB809" s="17">
        <v>0.40635089115096601</v>
      </c>
      <c r="BC809" s="17"/>
      <c r="BD809" s="17">
        <v>0.38578310974003899</v>
      </c>
      <c r="BE809" s="17"/>
      <c r="BF809" s="17">
        <v>0.38754289169036599</v>
      </c>
      <c r="BG809" s="17"/>
      <c r="BH809" s="17">
        <v>0.33004716512698601</v>
      </c>
      <c r="BI809" s="17"/>
      <c r="BJ809" s="17">
        <v>0.32632393823976302</v>
      </c>
      <c r="BK809" s="17"/>
      <c r="BL809" s="17">
        <v>0.16758053397876499</v>
      </c>
      <c r="BM809" s="17">
        <v>0.46443070575813999</v>
      </c>
      <c r="BN809" s="17">
        <v>0.35383127746278398</v>
      </c>
      <c r="BO809" s="17">
        <v>0.40004670000125497</v>
      </c>
      <c r="BP809" s="17"/>
      <c r="BQ809" s="17">
        <v>0.40816001173583699</v>
      </c>
      <c r="BR809" s="17">
        <v>0.362679812427182</v>
      </c>
      <c r="BS809" s="17">
        <v>0.35417092693549801</v>
      </c>
      <c r="BT809" s="17">
        <v>0.376205650387339</v>
      </c>
      <c r="BU809" s="17">
        <v>0.34241517013676098</v>
      </c>
      <c r="BV809" s="17">
        <v>0.32193705426243602</v>
      </c>
      <c r="BW809" s="17"/>
      <c r="BX809" s="17">
        <v>0.42359583647016602</v>
      </c>
      <c r="BY809" s="17">
        <v>0.37721110607710201</v>
      </c>
      <c r="BZ809" s="17">
        <v>0.35886616374931701</v>
      </c>
      <c r="CA809" s="17">
        <v>0.38746484629653299</v>
      </c>
      <c r="CB809" s="17">
        <v>0.349509459277281</v>
      </c>
      <c r="CC809" s="17">
        <v>0.23942625665488601</v>
      </c>
    </row>
    <row r="810" spans="2:81" x14ac:dyDescent="0.35">
      <c r="B810" t="s">
        <v>283</v>
      </c>
      <c r="C810" s="17">
        <v>0.298022599850778</v>
      </c>
      <c r="D810" s="17">
        <v>0.28703563363398898</v>
      </c>
      <c r="E810" s="17">
        <v>0.308751297957925</v>
      </c>
      <c r="F810" s="17"/>
      <c r="G810" s="17">
        <v>0.220974806211338</v>
      </c>
      <c r="H810" s="17">
        <v>0.21152522788640099</v>
      </c>
      <c r="I810" s="17">
        <v>0.26234443661669798</v>
      </c>
      <c r="J810" s="17">
        <v>0.31845659904802698</v>
      </c>
      <c r="K810" s="17">
        <v>0.34902853180924298</v>
      </c>
      <c r="L810" s="17">
        <v>0.39776129868992399</v>
      </c>
      <c r="M810" s="17"/>
      <c r="N810" s="17">
        <v>0.249525931230234</v>
      </c>
      <c r="O810" s="17">
        <v>0.29206011033925899</v>
      </c>
      <c r="P810" s="17">
        <v>0.33075207605803503</v>
      </c>
      <c r="Q810" s="17">
        <v>0.32454714586947703</v>
      </c>
      <c r="R810" s="17"/>
      <c r="S810" s="17">
        <v>0.21936552803898901</v>
      </c>
      <c r="T810" s="17">
        <v>0.29536344373756801</v>
      </c>
      <c r="U810" s="17">
        <v>0.30868606099339901</v>
      </c>
      <c r="V810" s="17">
        <v>0.27594746903841699</v>
      </c>
      <c r="W810" s="17">
        <v>0.35865739601878499</v>
      </c>
      <c r="X810" s="17">
        <v>0.31441503468327298</v>
      </c>
      <c r="Y810" s="17">
        <v>0.30389679085842503</v>
      </c>
      <c r="Z810" s="17">
        <v>0.311584591940055</v>
      </c>
      <c r="AA810" s="17">
        <v>0.278297398661634</v>
      </c>
      <c r="AB810" s="17">
        <v>0.34297768850090798</v>
      </c>
      <c r="AC810" s="17">
        <v>0.34387827973262902</v>
      </c>
      <c r="AD810" s="17">
        <v>0.35100458018619202</v>
      </c>
      <c r="AE810" s="17"/>
      <c r="AF810" s="17">
        <v>0.28916855439176298</v>
      </c>
      <c r="AG810" s="17">
        <v>0.34605820997480002</v>
      </c>
      <c r="AH810" s="17">
        <v>0.29566118894953197</v>
      </c>
      <c r="AI810" s="17">
        <v>0.35540707443046698</v>
      </c>
      <c r="AJ810" s="17"/>
      <c r="AK810" s="17">
        <v>0.31610476508255297</v>
      </c>
      <c r="AL810" s="17">
        <v>0.25767689713403602</v>
      </c>
      <c r="AM810" s="17"/>
      <c r="AN810" s="17">
        <v>0.20648118597168799</v>
      </c>
      <c r="AO810" s="17">
        <v>0.33921096584397697</v>
      </c>
      <c r="AP810" s="17">
        <v>0.30540009011675201</v>
      </c>
      <c r="AQ810" s="17">
        <v>0.34408072834605202</v>
      </c>
      <c r="AR810" s="17">
        <v>0.30134940548651301</v>
      </c>
      <c r="AS810" s="17">
        <v>0.35122407580658899</v>
      </c>
      <c r="AT810" s="17"/>
      <c r="AU810" s="17">
        <v>0.30821551926370699</v>
      </c>
      <c r="AV810" s="17">
        <v>0.28246199123598797</v>
      </c>
      <c r="AW810" s="17"/>
      <c r="AX810" s="17">
        <v>0.34167454657931301</v>
      </c>
      <c r="AY810" s="17">
        <v>0.28754739906424298</v>
      </c>
      <c r="AZ810" s="17"/>
      <c r="BA810" s="17">
        <v>0.31267430446296302</v>
      </c>
      <c r="BB810" s="17">
        <v>0.21868238720715999</v>
      </c>
      <c r="BC810" s="17"/>
      <c r="BD810" s="17">
        <v>0.26218740029467702</v>
      </c>
      <c r="BE810" s="17"/>
      <c r="BF810" s="17">
        <v>0.27043378344190799</v>
      </c>
      <c r="BG810" s="17"/>
      <c r="BH810" s="17">
        <v>0.339105318408781</v>
      </c>
      <c r="BI810" s="17"/>
      <c r="BJ810" s="17">
        <v>0.31438695978068898</v>
      </c>
      <c r="BK810" s="17"/>
      <c r="BL810" s="17">
        <v>0.35678638327176698</v>
      </c>
      <c r="BM810" s="17">
        <v>0.114188778076301</v>
      </c>
      <c r="BN810" s="17">
        <v>0.36299224989019402</v>
      </c>
      <c r="BO810" s="17">
        <v>0.377326049811258</v>
      </c>
      <c r="BP810" s="17"/>
      <c r="BQ810" s="17">
        <v>0.26046436906729498</v>
      </c>
      <c r="BR810" s="17">
        <v>0.29265006312145703</v>
      </c>
      <c r="BS810" s="17">
        <v>0.33733512190051301</v>
      </c>
      <c r="BT810" s="17">
        <v>0.22716091683856299</v>
      </c>
      <c r="BU810" s="17">
        <v>0.33229589441042101</v>
      </c>
      <c r="BV810" s="17">
        <v>0.34629374843472999</v>
      </c>
      <c r="BW810" s="17"/>
      <c r="BX810" s="17">
        <v>0.24371068857612099</v>
      </c>
      <c r="BY810" s="17">
        <v>0.28487005064277099</v>
      </c>
      <c r="BZ810" s="17">
        <v>0.33155280657416297</v>
      </c>
      <c r="CA810" s="17">
        <v>0.248271279265802</v>
      </c>
      <c r="CB810" s="17">
        <v>0.29069868611496902</v>
      </c>
      <c r="CC810" s="17">
        <v>0.37142151403086399</v>
      </c>
    </row>
    <row r="811" spans="2:81" x14ac:dyDescent="0.35">
      <c r="B811" t="s">
        <v>284</v>
      </c>
      <c r="C811" s="17">
        <v>9.6580510326398403E-2</v>
      </c>
      <c r="D811" s="17">
        <v>9.8130509852093997E-2</v>
      </c>
      <c r="E811" s="17">
        <v>9.5092243050050096E-2</v>
      </c>
      <c r="F811" s="17"/>
      <c r="G811" s="17">
        <v>5.6529311083195498E-2</v>
      </c>
      <c r="H811" s="17">
        <v>7.9182247490287905E-2</v>
      </c>
      <c r="I811" s="17">
        <v>0.100671766458148</v>
      </c>
      <c r="J811" s="17">
        <v>9.5567960729359899E-2</v>
      </c>
      <c r="K811" s="17">
        <v>0.126908162081109</v>
      </c>
      <c r="L811" s="17">
        <v>0.114454901113025</v>
      </c>
      <c r="M811" s="17"/>
      <c r="N811" s="17">
        <v>7.9585001985289103E-2</v>
      </c>
      <c r="O811" s="17">
        <v>0.108265305442747</v>
      </c>
      <c r="P811" s="17">
        <v>9.5146765117158402E-2</v>
      </c>
      <c r="Q811" s="17">
        <v>0.105583930446761</v>
      </c>
      <c r="R811" s="17"/>
      <c r="S811" s="17">
        <v>5.41704640182821E-2</v>
      </c>
      <c r="T811" s="17">
        <v>0.11354102241236499</v>
      </c>
      <c r="U811" s="17">
        <v>0.100266195469233</v>
      </c>
      <c r="V811" s="17">
        <v>0.10223821587663801</v>
      </c>
      <c r="W811" s="17">
        <v>7.1411594006241794E-2</v>
      </c>
      <c r="X811" s="17">
        <v>7.9026052874181393E-2</v>
      </c>
      <c r="Y811" s="17">
        <v>9.5193455831457302E-2</v>
      </c>
      <c r="Z811" s="17">
        <v>0.10956333009899399</v>
      </c>
      <c r="AA811" s="17">
        <v>8.1344477771937096E-2</v>
      </c>
      <c r="AB811" s="17">
        <v>0.15124043844246299</v>
      </c>
      <c r="AC811" s="17">
        <v>0.13471740504704699</v>
      </c>
      <c r="AD811" s="17">
        <v>0.12029352618023301</v>
      </c>
      <c r="AE811" s="17"/>
      <c r="AF811" s="17">
        <v>9.0947128303856498E-2</v>
      </c>
      <c r="AG811" s="17">
        <v>0.15215281504986999</v>
      </c>
      <c r="AH811" s="17">
        <v>0.12915964406581601</v>
      </c>
      <c r="AI811" s="17">
        <v>0.12075279639631201</v>
      </c>
      <c r="AJ811" s="17"/>
      <c r="AK811" s="17">
        <v>6.4224703412819995E-2</v>
      </c>
      <c r="AL811" s="17">
        <v>0.10510065434728599</v>
      </c>
      <c r="AM811" s="17"/>
      <c r="AN811" s="17">
        <v>7.36632337761947E-2</v>
      </c>
      <c r="AO811" s="17">
        <v>0.102280736897836</v>
      </c>
      <c r="AP811" s="17">
        <v>0.109594442496264</v>
      </c>
      <c r="AQ811" s="17">
        <v>9.7553101213576299E-2</v>
      </c>
      <c r="AR811" s="17">
        <v>0.12583977243758501</v>
      </c>
      <c r="AS811" s="17">
        <v>8.2305161103961494E-2</v>
      </c>
      <c r="AT811" s="17"/>
      <c r="AU811" s="17">
        <v>9.1397169961440303E-2</v>
      </c>
      <c r="AV811" s="17">
        <v>0.104627462616331</v>
      </c>
      <c r="AW811" s="17"/>
      <c r="AX811" s="17">
        <v>0.13503842704563901</v>
      </c>
      <c r="AY811" s="17">
        <v>8.7351726053129394E-2</v>
      </c>
      <c r="AZ811" s="17"/>
      <c r="BA811" s="17">
        <v>0.106360195728229</v>
      </c>
      <c r="BB811" s="17">
        <v>4.7349818588962901E-2</v>
      </c>
      <c r="BC811" s="17"/>
      <c r="BD811" s="17">
        <v>7.9842995195114494E-2</v>
      </c>
      <c r="BE811" s="17"/>
      <c r="BF811" s="17">
        <v>7.9665169332881203E-2</v>
      </c>
      <c r="BG811" s="17"/>
      <c r="BH811" s="17">
        <v>0.122646133800126</v>
      </c>
      <c r="BI811" s="17"/>
      <c r="BJ811" s="17">
        <v>0.130099143156577</v>
      </c>
      <c r="BK811" s="17"/>
      <c r="BL811" s="17">
        <v>0.20571373979837301</v>
      </c>
      <c r="BM811" s="17">
        <v>1.0235999301088599E-2</v>
      </c>
      <c r="BN811" s="17">
        <v>0.115919952367533</v>
      </c>
      <c r="BO811" s="17">
        <v>9.5234326319498894E-2</v>
      </c>
      <c r="BP811" s="17"/>
      <c r="BQ811" s="17">
        <v>7.42387653720748E-2</v>
      </c>
      <c r="BR811" s="17">
        <v>8.5238496530635394E-2</v>
      </c>
      <c r="BS811" s="17">
        <v>9.9074274014327599E-2</v>
      </c>
      <c r="BT811" s="17">
        <v>0.113832806087897</v>
      </c>
      <c r="BU811" s="17">
        <v>0.130103720427243</v>
      </c>
      <c r="BV811" s="17">
        <v>0.10806156655398901</v>
      </c>
      <c r="BW811" s="17"/>
      <c r="BX811" s="17">
        <v>6.0722879224493098E-2</v>
      </c>
      <c r="BY811" s="17">
        <v>7.7338146248531997E-2</v>
      </c>
      <c r="BZ811" s="17">
        <v>9.5601290060968097E-2</v>
      </c>
      <c r="CA811" s="17">
        <v>0.101167186275978</v>
      </c>
      <c r="CB811" s="17">
        <v>0.13621488440221999</v>
      </c>
      <c r="CC811" s="17">
        <v>0.112606628215942</v>
      </c>
    </row>
    <row r="812" spans="2:81" x14ac:dyDescent="0.35">
      <c r="B812" t="s">
        <v>285</v>
      </c>
      <c r="C812" s="17">
        <v>5.1214920302885603E-2</v>
      </c>
      <c r="D812" s="17">
        <v>5.1870179885568198E-2</v>
      </c>
      <c r="E812" s="17">
        <v>5.0364372029493301E-2</v>
      </c>
      <c r="F812" s="17"/>
      <c r="G812" s="17">
        <v>4.24405514129962E-2</v>
      </c>
      <c r="H812" s="17">
        <v>3.3929638477086799E-2</v>
      </c>
      <c r="I812" s="17">
        <v>4.8299230592595097E-2</v>
      </c>
      <c r="J812" s="17">
        <v>6.3222373709378304E-2</v>
      </c>
      <c r="K812" s="17">
        <v>7.6264486998615294E-2</v>
      </c>
      <c r="L812" s="17">
        <v>4.6925709621400601E-2</v>
      </c>
      <c r="M812" s="17"/>
      <c r="N812" s="17">
        <v>4.3454944331504798E-2</v>
      </c>
      <c r="O812" s="17">
        <v>5.2963695816575299E-2</v>
      </c>
      <c r="P812" s="17">
        <v>4.4957032963200701E-2</v>
      </c>
      <c r="Q812" s="17">
        <v>6.3101917579539896E-2</v>
      </c>
      <c r="R812" s="17"/>
      <c r="S812" s="17">
        <v>3.05310266586734E-2</v>
      </c>
      <c r="T812" s="17">
        <v>6.4462287280371594E-2</v>
      </c>
      <c r="U812" s="17">
        <v>3.3658397139785398E-2</v>
      </c>
      <c r="V812" s="17">
        <v>5.7284476224433903E-2</v>
      </c>
      <c r="W812" s="17">
        <v>4.2759034637123203E-2</v>
      </c>
      <c r="X812" s="17">
        <v>5.4530850596807401E-2</v>
      </c>
      <c r="Y812" s="17">
        <v>3.7199829868824599E-2</v>
      </c>
      <c r="Z812" s="17">
        <v>2.8998922575943699E-2</v>
      </c>
      <c r="AA812" s="17">
        <v>5.6301236318914198E-2</v>
      </c>
      <c r="AB812" s="17">
        <v>6.1259825459102801E-2</v>
      </c>
      <c r="AC812" s="17">
        <v>0.116306626215776</v>
      </c>
      <c r="AD812" s="17">
        <v>3.8450826417198603E-2</v>
      </c>
      <c r="AE812" s="17"/>
      <c r="AF812" s="17">
        <v>4.82101103676233E-2</v>
      </c>
      <c r="AG812" s="17">
        <v>5.2340483132971703E-2</v>
      </c>
      <c r="AH812" s="17">
        <v>0.12942010474849699</v>
      </c>
      <c r="AI812" s="17">
        <v>4.7287411323928497E-2</v>
      </c>
      <c r="AJ812" s="17"/>
      <c r="AK812" s="17">
        <v>3.4713036507715102E-2</v>
      </c>
      <c r="AL812" s="17">
        <v>5.7474459864135498E-2</v>
      </c>
      <c r="AM812" s="17"/>
      <c r="AN812" s="17">
        <v>3.71677355241707E-2</v>
      </c>
      <c r="AO812" s="17">
        <v>4.9645015350138197E-2</v>
      </c>
      <c r="AP812" s="17">
        <v>4.3414991643315803E-2</v>
      </c>
      <c r="AQ812" s="17">
        <v>7.0559139131581905E-2</v>
      </c>
      <c r="AR812" s="17">
        <v>6.7899658246087805E-2</v>
      </c>
      <c r="AS812" s="17">
        <v>4.3565386345520499E-2</v>
      </c>
      <c r="AT812" s="17"/>
      <c r="AU812" s="17">
        <v>4.3689721223011402E-2</v>
      </c>
      <c r="AV812" s="17">
        <v>6.02818785957751E-2</v>
      </c>
      <c r="AW812" s="17"/>
      <c r="AX812" s="17">
        <v>7.4224759403408905E-2</v>
      </c>
      <c r="AY812" s="17">
        <v>4.5693226479176202E-2</v>
      </c>
      <c r="AZ812" s="17"/>
      <c r="BA812" s="17">
        <v>5.4545862111684801E-2</v>
      </c>
      <c r="BB812" s="17">
        <v>3.0717278732846399E-2</v>
      </c>
      <c r="BC812" s="17"/>
      <c r="BD812" s="17">
        <v>3.5914022261261301E-2</v>
      </c>
      <c r="BE812" s="17"/>
      <c r="BF812" s="17">
        <v>3.9916964343282201E-2</v>
      </c>
      <c r="BG812" s="17"/>
      <c r="BH812" s="17">
        <v>5.4868780348284803E-2</v>
      </c>
      <c r="BI812" s="17"/>
      <c r="BJ812" s="17">
        <v>8.3010375460577296E-2</v>
      </c>
      <c r="BK812" s="17"/>
      <c r="BL812" s="17">
        <v>0.196441632923119</v>
      </c>
      <c r="BM812" s="17">
        <v>4.5347913220446304E-3</v>
      </c>
      <c r="BN812" s="17">
        <v>4.0573572320464102E-2</v>
      </c>
      <c r="BO812" s="17">
        <v>1.9475702270976801E-2</v>
      </c>
      <c r="BP812" s="17"/>
      <c r="BQ812" s="17">
        <v>3.9102419979014001E-2</v>
      </c>
      <c r="BR812" s="17">
        <v>3.29038658407746E-2</v>
      </c>
      <c r="BS812" s="17">
        <v>7.30363472777915E-2</v>
      </c>
      <c r="BT812" s="17">
        <v>4.64021185824154E-2</v>
      </c>
      <c r="BU812" s="17">
        <v>4.8428689149965898E-2</v>
      </c>
      <c r="BV812" s="17">
        <v>9.2096289731841502E-2</v>
      </c>
      <c r="BW812" s="17"/>
      <c r="BX812" s="17">
        <v>3.02725232942565E-2</v>
      </c>
      <c r="BY812" s="17">
        <v>2.77522447479461E-2</v>
      </c>
      <c r="BZ812" s="17">
        <v>5.7468208231368098E-2</v>
      </c>
      <c r="CA812" s="17">
        <v>3.38826312809722E-2</v>
      </c>
      <c r="CB812" s="17">
        <v>5.8475444767441799E-2</v>
      </c>
      <c r="CC812" s="17">
        <v>0.15636106530826999</v>
      </c>
    </row>
    <row r="813" spans="2:81" x14ac:dyDescent="0.35">
      <c r="B813" t="s">
        <v>171</v>
      </c>
      <c r="C813" s="17">
        <v>1.54249135451429E-2</v>
      </c>
      <c r="D813" s="17">
        <v>1.1532025731840201E-2</v>
      </c>
      <c r="E813" s="17">
        <v>1.93014516428483E-2</v>
      </c>
      <c r="F813" s="17"/>
      <c r="G813" s="17">
        <v>1.9776923901997302E-2</v>
      </c>
      <c r="H813" s="17">
        <v>2.14481287507555E-2</v>
      </c>
      <c r="I813" s="17">
        <v>1.6569509665324101E-2</v>
      </c>
      <c r="J813" s="17">
        <v>1.99349784246666E-2</v>
      </c>
      <c r="K813" s="17">
        <v>8.0607698802535807E-3</v>
      </c>
      <c r="L813" s="17">
        <v>7.9852034709629403E-3</v>
      </c>
      <c r="M813" s="17"/>
      <c r="N813" s="17">
        <v>1.41816111155514E-2</v>
      </c>
      <c r="O813" s="17">
        <v>1.22809176657829E-2</v>
      </c>
      <c r="P813" s="17">
        <v>9.2946852967195001E-3</v>
      </c>
      <c r="Q813" s="17">
        <v>2.4718602230349801E-2</v>
      </c>
      <c r="R813" s="17"/>
      <c r="S813" s="17">
        <v>1.9683010811751101E-2</v>
      </c>
      <c r="T813" s="17">
        <v>1.0760381181480001E-2</v>
      </c>
      <c r="U813" s="17">
        <v>1.0253470649332999E-2</v>
      </c>
      <c r="V813" s="17">
        <v>9.2062991264516298E-3</v>
      </c>
      <c r="W813" s="17">
        <v>7.9796433437906607E-3</v>
      </c>
      <c r="X813" s="17">
        <v>2.6529712031974201E-2</v>
      </c>
      <c r="Y813" s="17">
        <v>3.0410629874740198E-2</v>
      </c>
      <c r="Z813" s="17">
        <v>2.2764472195671698E-2</v>
      </c>
      <c r="AA813" s="17">
        <v>1.1094364755213399E-2</v>
      </c>
      <c r="AB813" s="17">
        <v>1.29314098323832E-2</v>
      </c>
      <c r="AC813" s="17">
        <v>9.6288484959964407E-3</v>
      </c>
      <c r="AD813" s="17">
        <v>1.5542293592035499E-2</v>
      </c>
      <c r="AE813" s="17"/>
      <c r="AF813" s="17">
        <v>1.5885702541021798E-2</v>
      </c>
      <c r="AG813" s="17">
        <v>1.1588477806782699E-2</v>
      </c>
      <c r="AH813" s="17">
        <v>5.5480247960331902E-3</v>
      </c>
      <c r="AI813" s="17">
        <v>1.5724075025112999E-2</v>
      </c>
      <c r="AJ813" s="17"/>
      <c r="AK813" s="17">
        <v>2.0831351109978399E-2</v>
      </c>
      <c r="AL813" s="17">
        <v>2.03311892920723E-2</v>
      </c>
      <c r="AM813" s="17"/>
      <c r="AN813" s="17">
        <v>1.6583784206396401E-2</v>
      </c>
      <c r="AO813" s="17">
        <v>1.0568721144784601E-2</v>
      </c>
      <c r="AP813" s="17">
        <v>1.3291658115666599E-2</v>
      </c>
      <c r="AQ813" s="17">
        <v>1.8626333582400002E-2</v>
      </c>
      <c r="AR813" s="17">
        <v>1.9829447091393199E-2</v>
      </c>
      <c r="AS813" s="17">
        <v>1.98342517204728E-2</v>
      </c>
      <c r="AT813" s="17"/>
      <c r="AU813" s="17">
        <v>1.1200501622264601E-2</v>
      </c>
      <c r="AV813" s="17">
        <v>2.14125669495163E-2</v>
      </c>
      <c r="AW813" s="17"/>
      <c r="AX813" s="17">
        <v>1.27365447644462E-2</v>
      </c>
      <c r="AY813" s="17">
        <v>1.6070044057676099E-2</v>
      </c>
      <c r="AZ813" s="17"/>
      <c r="BA813" s="17">
        <v>1.1849395467472301E-2</v>
      </c>
      <c r="BB813" s="17">
        <v>3.25926018619348E-2</v>
      </c>
      <c r="BC813" s="17"/>
      <c r="BD813" s="17">
        <v>1.1610742152802099E-2</v>
      </c>
      <c r="BE813" s="17"/>
      <c r="BF813" s="17">
        <v>9.9370224779512604E-3</v>
      </c>
      <c r="BG813" s="17"/>
      <c r="BH813" s="17">
        <v>6.4776937299486897E-3</v>
      </c>
      <c r="BI813" s="17"/>
      <c r="BJ813" s="17">
        <v>0</v>
      </c>
      <c r="BK813" s="17"/>
      <c r="BL813" s="17">
        <v>4.6137708324403497E-2</v>
      </c>
      <c r="BM813" s="17">
        <v>2.5144251283998201E-3</v>
      </c>
      <c r="BN813" s="17">
        <v>1.26040657783403E-2</v>
      </c>
      <c r="BO813" s="17">
        <v>1.23615453260191E-2</v>
      </c>
      <c r="BP813" s="17"/>
      <c r="BQ813" s="17">
        <v>1.2197298166182801E-2</v>
      </c>
      <c r="BR813" s="17">
        <v>5.7608183730040504E-3</v>
      </c>
      <c r="BS813" s="17">
        <v>9.96363668779718E-3</v>
      </c>
      <c r="BT813" s="17">
        <v>2.0104003898469901E-2</v>
      </c>
      <c r="BU813" s="17">
        <v>1.8968823046046902E-2</v>
      </c>
      <c r="BV813" s="17">
        <v>3.3031538153241301E-2</v>
      </c>
      <c r="BW813" s="17"/>
      <c r="BX813" s="17">
        <v>1.03741594983352E-2</v>
      </c>
      <c r="BY813" s="17">
        <v>5.5624441754207402E-3</v>
      </c>
      <c r="BZ813" s="17">
        <v>6.6233593800736797E-3</v>
      </c>
      <c r="CA813" s="17">
        <v>1.8808227140356799E-2</v>
      </c>
      <c r="CB813" s="17">
        <v>1.8557204036957198E-2</v>
      </c>
      <c r="CC813" s="17">
        <v>5.2683302498268803E-2</v>
      </c>
    </row>
    <row r="814" spans="2:81" x14ac:dyDescent="0.35">
      <c r="B814" t="s">
        <v>286</v>
      </c>
      <c r="C814" s="17">
        <v>0.53875705597479495</v>
      </c>
      <c r="D814" s="17">
        <v>0.55143165089650903</v>
      </c>
      <c r="E814" s="17">
        <v>0.52649063531968299</v>
      </c>
      <c r="F814" s="17"/>
      <c r="G814" s="17">
        <v>0.66027840739047305</v>
      </c>
      <c r="H814" s="17">
        <v>0.653914757395469</v>
      </c>
      <c r="I814" s="17">
        <v>0.57211505666723494</v>
      </c>
      <c r="J814" s="17">
        <v>0.50281808808856798</v>
      </c>
      <c r="K814" s="17">
        <v>0.43973804923078003</v>
      </c>
      <c r="L814" s="17">
        <v>0.43287288710468702</v>
      </c>
      <c r="M814" s="17"/>
      <c r="N814" s="17">
        <v>0.61325251133742098</v>
      </c>
      <c r="O814" s="17">
        <v>0.53442997073563603</v>
      </c>
      <c r="P814" s="17">
        <v>0.51984944056488602</v>
      </c>
      <c r="Q814" s="17">
        <v>0.48204840387387299</v>
      </c>
      <c r="R814" s="17"/>
      <c r="S814" s="17">
        <v>0.67624997047230495</v>
      </c>
      <c r="T814" s="17">
        <v>0.51587286538821497</v>
      </c>
      <c r="U814" s="17">
        <v>0.54713587574824996</v>
      </c>
      <c r="V814" s="17">
        <v>0.55532353973405901</v>
      </c>
      <c r="W814" s="17">
        <v>0.51919233199405901</v>
      </c>
      <c r="X814" s="17">
        <v>0.52549834981376398</v>
      </c>
      <c r="Y814" s="17">
        <v>0.53329929356655303</v>
      </c>
      <c r="Z814" s="17">
        <v>0.52708868318933499</v>
      </c>
      <c r="AA814" s="17">
        <v>0.57296252249230195</v>
      </c>
      <c r="AB814" s="17">
        <v>0.431590637765143</v>
      </c>
      <c r="AC814" s="17">
        <v>0.39546884050855102</v>
      </c>
      <c r="AD814" s="17">
        <v>0.47470877362434</v>
      </c>
      <c r="AE814" s="17"/>
      <c r="AF814" s="17">
        <v>0.55578850439573502</v>
      </c>
      <c r="AG814" s="17">
        <v>0.43786001403557601</v>
      </c>
      <c r="AH814" s="17">
        <v>0.44021103744012102</v>
      </c>
      <c r="AI814" s="17">
        <v>0.46082864282418001</v>
      </c>
      <c r="AJ814" s="17"/>
      <c r="AK814" s="17">
        <v>0.56412614388693305</v>
      </c>
      <c r="AL814" s="17">
        <v>0.55941679936247002</v>
      </c>
      <c r="AM814" s="17"/>
      <c r="AN814" s="17">
        <v>0.66610406052155002</v>
      </c>
      <c r="AO814" s="17">
        <v>0.49829456076326401</v>
      </c>
      <c r="AP814" s="17">
        <v>0.52829881762800102</v>
      </c>
      <c r="AQ814" s="17">
        <v>0.46918069772638998</v>
      </c>
      <c r="AR814" s="17">
        <v>0.48508171673842099</v>
      </c>
      <c r="AS814" s="17">
        <v>0.50307112502345697</v>
      </c>
      <c r="AT814" s="17"/>
      <c r="AU814" s="17">
        <v>0.54549708792957696</v>
      </c>
      <c r="AV814" s="17">
        <v>0.53121610060239</v>
      </c>
      <c r="AW814" s="17"/>
      <c r="AX814" s="17">
        <v>0.43632572220719301</v>
      </c>
      <c r="AY814" s="17">
        <v>0.56333760434577496</v>
      </c>
      <c r="AZ814" s="17"/>
      <c r="BA814" s="17">
        <v>0.51457024222964998</v>
      </c>
      <c r="BB814" s="17">
        <v>0.67065791360909599</v>
      </c>
      <c r="BC814" s="17"/>
      <c r="BD814" s="17">
        <v>0.61044484009614597</v>
      </c>
      <c r="BE814" s="17"/>
      <c r="BF814" s="17">
        <v>0.60004706040397704</v>
      </c>
      <c r="BG814" s="17"/>
      <c r="BH814" s="17">
        <v>0.47690207371285898</v>
      </c>
      <c r="BI814" s="17"/>
      <c r="BJ814" s="17">
        <v>0.47250352160215697</v>
      </c>
      <c r="BK814" s="17"/>
      <c r="BL814" s="17">
        <v>0.194920535682337</v>
      </c>
      <c r="BM814" s="17">
        <v>0.86852600617216602</v>
      </c>
      <c r="BN814" s="17">
        <v>0.46791015964346899</v>
      </c>
      <c r="BO814" s="17">
        <v>0.49560237627224701</v>
      </c>
      <c r="BP814" s="17"/>
      <c r="BQ814" s="17">
        <v>0.61399714741543299</v>
      </c>
      <c r="BR814" s="17">
        <v>0.583446756134129</v>
      </c>
      <c r="BS814" s="17">
        <v>0.48059062011957099</v>
      </c>
      <c r="BT814" s="17">
        <v>0.59250015459265404</v>
      </c>
      <c r="BU814" s="17">
        <v>0.47020287296632302</v>
      </c>
      <c r="BV814" s="17">
        <v>0.42051685712619802</v>
      </c>
      <c r="BW814" s="17"/>
      <c r="BX814" s="17">
        <v>0.65491974940679398</v>
      </c>
      <c r="BY814" s="17">
        <v>0.60447711418533001</v>
      </c>
      <c r="BZ814" s="17">
        <v>0.50875433575342699</v>
      </c>
      <c r="CA814" s="17">
        <v>0.59787067603689104</v>
      </c>
      <c r="CB814" s="17">
        <v>0.49605378067841199</v>
      </c>
      <c r="CC814" s="17">
        <v>0.30692748994665497</v>
      </c>
    </row>
    <row r="815" spans="2:81" x14ac:dyDescent="0.35">
      <c r="B815" t="s">
        <v>287</v>
      </c>
      <c r="C815" s="17">
        <v>0.14779543062928399</v>
      </c>
      <c r="D815" s="17">
        <v>0.15000068973766201</v>
      </c>
      <c r="E815" s="17">
        <v>0.14545661507954299</v>
      </c>
      <c r="F815" s="17"/>
      <c r="G815" s="17">
        <v>9.8969862496191705E-2</v>
      </c>
      <c r="H815" s="17">
        <v>0.11311188596737499</v>
      </c>
      <c r="I815" s="17">
        <v>0.14897099705074299</v>
      </c>
      <c r="J815" s="17">
        <v>0.158790334438738</v>
      </c>
      <c r="K815" s="17">
        <v>0.20317264907972399</v>
      </c>
      <c r="L815" s="17">
        <v>0.161380610734426</v>
      </c>
      <c r="M815" s="17"/>
      <c r="N815" s="17">
        <v>0.123039946316794</v>
      </c>
      <c r="O815" s="17">
        <v>0.16122900125932299</v>
      </c>
      <c r="P815" s="17">
        <v>0.140103798080359</v>
      </c>
      <c r="Q815" s="17">
        <v>0.16868584802629999</v>
      </c>
      <c r="R815" s="17"/>
      <c r="S815" s="17">
        <v>8.4701490676955496E-2</v>
      </c>
      <c r="T815" s="17">
        <v>0.17800330969273701</v>
      </c>
      <c r="U815" s="17">
        <v>0.13392459260901901</v>
      </c>
      <c r="V815" s="17">
        <v>0.15952269210107201</v>
      </c>
      <c r="W815" s="17">
        <v>0.114170628643365</v>
      </c>
      <c r="X815" s="17">
        <v>0.133556903470989</v>
      </c>
      <c r="Y815" s="17">
        <v>0.132393285700282</v>
      </c>
      <c r="Z815" s="17">
        <v>0.13856225267493799</v>
      </c>
      <c r="AA815" s="17">
        <v>0.137645714090851</v>
      </c>
      <c r="AB815" s="17">
        <v>0.21250026390156601</v>
      </c>
      <c r="AC815" s="17">
        <v>0.25102403126282302</v>
      </c>
      <c r="AD815" s="17">
        <v>0.158744352597432</v>
      </c>
      <c r="AE815" s="17"/>
      <c r="AF815" s="17">
        <v>0.13915723867148</v>
      </c>
      <c r="AG815" s="17">
        <v>0.20449329818284201</v>
      </c>
      <c r="AH815" s="17">
        <v>0.258579748814313</v>
      </c>
      <c r="AI815" s="17">
        <v>0.168040207720241</v>
      </c>
      <c r="AJ815" s="17"/>
      <c r="AK815" s="17">
        <v>9.8937739920535103E-2</v>
      </c>
      <c r="AL815" s="17">
        <v>0.16257511421142201</v>
      </c>
      <c r="AM815" s="17"/>
      <c r="AN815" s="17">
        <v>0.110830969300365</v>
      </c>
      <c r="AO815" s="17">
        <v>0.151925752247974</v>
      </c>
      <c r="AP815" s="17">
        <v>0.15300943413957999</v>
      </c>
      <c r="AQ815" s="17">
        <v>0.16811224034515801</v>
      </c>
      <c r="AR815" s="17">
        <v>0.193739430683673</v>
      </c>
      <c r="AS815" s="17">
        <v>0.12587054744948201</v>
      </c>
      <c r="AT815" s="17"/>
      <c r="AU815" s="17">
        <v>0.135086891184452</v>
      </c>
      <c r="AV815" s="17">
        <v>0.16490934121210599</v>
      </c>
      <c r="AW815" s="17"/>
      <c r="AX815" s="17">
        <v>0.20926318644904801</v>
      </c>
      <c r="AY815" s="17">
        <v>0.133044952532306</v>
      </c>
      <c r="AZ815" s="17"/>
      <c r="BA815" s="17">
        <v>0.16090605783991399</v>
      </c>
      <c r="BB815" s="17">
        <v>7.8067097321809303E-2</v>
      </c>
      <c r="BC815" s="17"/>
      <c r="BD815" s="17">
        <v>0.115757017456376</v>
      </c>
      <c r="BE815" s="17"/>
      <c r="BF815" s="17">
        <v>0.11958213367616299</v>
      </c>
      <c r="BG815" s="17"/>
      <c r="BH815" s="17">
        <v>0.177514914148411</v>
      </c>
      <c r="BI815" s="17"/>
      <c r="BJ815" s="17">
        <v>0.21310951861715499</v>
      </c>
      <c r="BK815" s="17"/>
      <c r="BL815" s="17">
        <v>0.40215537272149199</v>
      </c>
      <c r="BM815" s="17">
        <v>1.4770790623133301E-2</v>
      </c>
      <c r="BN815" s="17">
        <v>0.15649352468799699</v>
      </c>
      <c r="BO815" s="17">
        <v>0.11471002859047599</v>
      </c>
      <c r="BP815" s="17"/>
      <c r="BQ815" s="17">
        <v>0.113341185351089</v>
      </c>
      <c r="BR815" s="17">
        <v>0.11814236237141</v>
      </c>
      <c r="BS815" s="17">
        <v>0.17211062129211899</v>
      </c>
      <c r="BT815" s="17">
        <v>0.160234924670313</v>
      </c>
      <c r="BU815" s="17">
        <v>0.17853240957720901</v>
      </c>
      <c r="BV815" s="17">
        <v>0.20015785628582999</v>
      </c>
      <c r="BW815" s="17"/>
      <c r="BX815" s="17">
        <v>9.0995402518749602E-2</v>
      </c>
      <c r="BY815" s="17">
        <v>0.105090390996478</v>
      </c>
      <c r="BZ815" s="17">
        <v>0.15306949829233599</v>
      </c>
      <c r="CA815" s="17">
        <v>0.13504981755695</v>
      </c>
      <c r="CB815" s="17">
        <v>0.194690329169661</v>
      </c>
      <c r="CC815" s="17">
        <v>0.26896769352421201</v>
      </c>
    </row>
    <row r="816" spans="2:81" x14ac:dyDescent="0.35">
      <c r="B816" t="s">
        <v>288</v>
      </c>
      <c r="C816" s="17">
        <v>0.39096162534551099</v>
      </c>
      <c r="D816" s="17">
        <v>0.40143096115884702</v>
      </c>
      <c r="E816" s="17">
        <v>0.38103402024013999</v>
      </c>
      <c r="F816" s="17"/>
      <c r="G816" s="17">
        <v>0.56130854489428195</v>
      </c>
      <c r="H816" s="17">
        <v>0.54080287142809402</v>
      </c>
      <c r="I816" s="17">
        <v>0.42314405961649199</v>
      </c>
      <c r="J816" s="17">
        <v>0.34402775364983001</v>
      </c>
      <c r="K816" s="17">
        <v>0.23656540015105601</v>
      </c>
      <c r="L816" s="17">
        <v>0.27149227637026102</v>
      </c>
      <c r="M816" s="17"/>
      <c r="N816" s="17">
        <v>0.49021256502062699</v>
      </c>
      <c r="O816" s="17">
        <v>0.37320096947631298</v>
      </c>
      <c r="P816" s="17">
        <v>0.37974564248452702</v>
      </c>
      <c r="Q816" s="17">
        <v>0.313362555847572</v>
      </c>
      <c r="R816" s="17"/>
      <c r="S816" s="17">
        <v>0.59154847979534897</v>
      </c>
      <c r="T816" s="17">
        <v>0.337869555695479</v>
      </c>
      <c r="U816" s="17">
        <v>0.413211283139231</v>
      </c>
      <c r="V816" s="17">
        <v>0.39580084763298701</v>
      </c>
      <c r="W816" s="17">
        <v>0.40502170335069398</v>
      </c>
      <c r="X816" s="17">
        <v>0.391941446342775</v>
      </c>
      <c r="Y816" s="17">
        <v>0.40090600786627101</v>
      </c>
      <c r="Z816" s="17">
        <v>0.388526430514397</v>
      </c>
      <c r="AA816" s="17">
        <v>0.43531680840144998</v>
      </c>
      <c r="AB816" s="17">
        <v>0.21909037386357699</v>
      </c>
      <c r="AC816" s="17">
        <v>0.144444809245728</v>
      </c>
      <c r="AD816" s="17">
        <v>0.31596442102690903</v>
      </c>
      <c r="AE816" s="17"/>
      <c r="AF816" s="17">
        <v>0.41663126572425502</v>
      </c>
      <c r="AG816" s="17">
        <v>0.233366715852734</v>
      </c>
      <c r="AH816" s="17">
        <v>0.18163128862580799</v>
      </c>
      <c r="AI816" s="17">
        <v>0.29278843510393898</v>
      </c>
      <c r="AJ816" s="17"/>
      <c r="AK816" s="17">
        <v>0.46518840396639799</v>
      </c>
      <c r="AL816" s="17">
        <v>0.39684168515104901</v>
      </c>
      <c r="AM816" s="17"/>
      <c r="AN816" s="17">
        <v>0.55527309122118496</v>
      </c>
      <c r="AO816" s="17">
        <v>0.346368808515291</v>
      </c>
      <c r="AP816" s="17">
        <v>0.375289383488421</v>
      </c>
      <c r="AQ816" s="17">
        <v>0.301068457381232</v>
      </c>
      <c r="AR816" s="17">
        <v>0.29134228605474799</v>
      </c>
      <c r="AS816" s="17">
        <v>0.37720057757397502</v>
      </c>
      <c r="AT816" s="17"/>
      <c r="AU816" s="17">
        <v>0.41041019674512502</v>
      </c>
      <c r="AV816" s="17">
        <v>0.36630675939028401</v>
      </c>
      <c r="AW816" s="17"/>
      <c r="AX816" s="17">
        <v>0.227062535758145</v>
      </c>
      <c r="AY816" s="17">
        <v>0.43029265181346898</v>
      </c>
      <c r="AZ816" s="17"/>
      <c r="BA816" s="17">
        <v>0.35366418438973601</v>
      </c>
      <c r="BB816" s="17">
        <v>0.59259081628728705</v>
      </c>
      <c r="BC816" s="17"/>
      <c r="BD816" s="17">
        <v>0.49468782263977001</v>
      </c>
      <c r="BE816" s="17"/>
      <c r="BF816" s="17">
        <v>0.48046492672781399</v>
      </c>
      <c r="BG816" s="17"/>
      <c r="BH816" s="17">
        <v>0.299387159564449</v>
      </c>
      <c r="BI816" s="17"/>
      <c r="BJ816" s="17">
        <v>0.25939400298500198</v>
      </c>
      <c r="BK816" s="17"/>
      <c r="BL816" s="17">
        <v>-0.20723483703915499</v>
      </c>
      <c r="BM816" s="17">
        <v>0.853755215549033</v>
      </c>
      <c r="BN816" s="17">
        <v>0.311416634955472</v>
      </c>
      <c r="BO816" s="17">
        <v>0.38089234768177099</v>
      </c>
      <c r="BP816" s="17"/>
      <c r="BQ816" s="17">
        <v>0.50065596206434404</v>
      </c>
      <c r="BR816" s="17">
        <v>0.46530439376271898</v>
      </c>
      <c r="BS816" s="17">
        <v>0.30847999882745197</v>
      </c>
      <c r="BT816" s="17">
        <v>0.43226522992234201</v>
      </c>
      <c r="BU816" s="17">
        <v>0.29167046338911401</v>
      </c>
      <c r="BV816" s="17">
        <v>0.220359000840368</v>
      </c>
      <c r="BW816" s="17"/>
      <c r="BX816" s="17">
        <v>0.56392434688804505</v>
      </c>
      <c r="BY816" s="17">
        <v>0.49938672318885202</v>
      </c>
      <c r="BZ816" s="17">
        <v>0.35568483746109097</v>
      </c>
      <c r="CA816" s="17">
        <v>0.46282085847993998</v>
      </c>
      <c r="CB816" s="17">
        <v>0.30136345150875099</v>
      </c>
      <c r="CC816" s="17">
        <v>3.7959796422443202E-2</v>
      </c>
    </row>
    <row r="817" spans="2:81" x14ac:dyDescent="0.35">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row>
    <row r="818" spans="2:81" x14ac:dyDescent="0.35">
      <c r="B818" s="6" t="s">
        <v>405</v>
      </c>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row>
    <row r="819" spans="2:81" x14ac:dyDescent="0.35">
      <c r="B819" s="24"/>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row>
    <row r="820" spans="2:81" x14ac:dyDescent="0.35">
      <c r="B820" t="s">
        <v>281</v>
      </c>
      <c r="C820" s="17">
        <v>0.247051512706087</v>
      </c>
      <c r="D820" s="17">
        <v>0.26688700122877701</v>
      </c>
      <c r="E820" s="17">
        <v>0.22891194226561101</v>
      </c>
      <c r="F820" s="17"/>
      <c r="G820" s="17">
        <v>0.29934586901850402</v>
      </c>
      <c r="H820" s="17">
        <v>0.29794378950995898</v>
      </c>
      <c r="I820" s="17">
        <v>0.22597324372214</v>
      </c>
      <c r="J820" s="17">
        <v>0.213167013282032</v>
      </c>
      <c r="K820" s="17">
        <v>0.203079650151299</v>
      </c>
      <c r="L820" s="17">
        <v>0.245104272929313</v>
      </c>
      <c r="M820" s="17"/>
      <c r="N820" s="17">
        <v>0.29477343567328201</v>
      </c>
      <c r="O820" s="17">
        <v>0.197004302731772</v>
      </c>
      <c r="P820" s="17">
        <v>0.257490824946431</v>
      </c>
      <c r="Q820" s="17">
        <v>0.23628813796171899</v>
      </c>
      <c r="R820" s="17"/>
      <c r="S820" s="17">
        <v>0.34120677642888497</v>
      </c>
      <c r="T820" s="17">
        <v>0.206463196145455</v>
      </c>
      <c r="U820" s="17">
        <v>0.27825768255130401</v>
      </c>
      <c r="V820" s="17">
        <v>0.24097911003955799</v>
      </c>
      <c r="W820" s="17">
        <v>0.203320227248731</v>
      </c>
      <c r="X820" s="17">
        <v>0.21362498741434399</v>
      </c>
      <c r="Y820" s="17">
        <v>0.21750838397012501</v>
      </c>
      <c r="Z820" s="17">
        <v>0.28581104111996097</v>
      </c>
      <c r="AA820" s="17">
        <v>0.29231946295665601</v>
      </c>
      <c r="AB820" s="17">
        <v>0.178340416442482</v>
      </c>
      <c r="AC820" s="17">
        <v>0.22832270566007701</v>
      </c>
      <c r="AD820" s="17">
        <v>0.219351165970601</v>
      </c>
      <c r="AE820" s="17"/>
      <c r="AF820" s="17">
        <v>0.25656102295946498</v>
      </c>
      <c r="AG820" s="17">
        <v>0.18172445109790999</v>
      </c>
      <c r="AH820" s="17">
        <v>0.20397868650332701</v>
      </c>
      <c r="AI820" s="17">
        <v>0.21354101857473301</v>
      </c>
      <c r="AJ820" s="17"/>
      <c r="AK820" s="17">
        <v>0.25973762981630599</v>
      </c>
      <c r="AL820" s="17">
        <v>0.22445559053234099</v>
      </c>
      <c r="AM820" s="17"/>
      <c r="AN820" s="17">
        <v>0.34941566684476699</v>
      </c>
      <c r="AO820" s="17">
        <v>0.21842397743167499</v>
      </c>
      <c r="AP820" s="17">
        <v>0.23453382938162101</v>
      </c>
      <c r="AQ820" s="17">
        <v>0.19132779582363099</v>
      </c>
      <c r="AR820" s="17">
        <v>0.20458072650921699</v>
      </c>
      <c r="AS820" s="17">
        <v>0.208637768144424</v>
      </c>
      <c r="AT820" s="17"/>
      <c r="AU820" s="17">
        <v>0.27935901846037797</v>
      </c>
      <c r="AV820" s="17">
        <v>0.20401514685566899</v>
      </c>
      <c r="AW820" s="17"/>
      <c r="AX820" s="17">
        <v>0.19400235727661</v>
      </c>
      <c r="AY820" s="17">
        <v>0.25978177094945198</v>
      </c>
      <c r="AZ820" s="17"/>
      <c r="BA820" s="17">
        <v>0.23703577001631099</v>
      </c>
      <c r="BB820" s="17">
        <v>0.30241544598764297</v>
      </c>
      <c r="BC820" s="17"/>
      <c r="BD820" s="17">
        <v>0.33356561106962501</v>
      </c>
      <c r="BE820" s="17"/>
      <c r="BF820" s="17">
        <v>0.32347449896390801</v>
      </c>
      <c r="BG820" s="17"/>
      <c r="BH820" s="17">
        <v>0.20518123962738499</v>
      </c>
      <c r="BI820" s="17"/>
      <c r="BJ820" s="17">
        <v>0.23833336036658601</v>
      </c>
      <c r="BK820" s="17"/>
      <c r="BL820" s="17">
        <v>1.48595646689729E-2</v>
      </c>
      <c r="BM820" s="17">
        <v>0.56659975772522497</v>
      </c>
      <c r="BN820" s="17">
        <v>0.21608791503017799</v>
      </c>
      <c r="BO820" s="17">
        <v>0.10297287681547999</v>
      </c>
      <c r="BP820" s="17"/>
      <c r="BQ820" s="17">
        <v>0.26858738887773198</v>
      </c>
      <c r="BR820" s="17">
        <v>0.34896085625914502</v>
      </c>
      <c r="BS820" s="17">
        <v>0.218332610051273</v>
      </c>
      <c r="BT820" s="17">
        <v>0.27971583096701602</v>
      </c>
      <c r="BU820" s="17">
        <v>0.16428539722204799</v>
      </c>
      <c r="BV820" s="17">
        <v>0.14547338702120399</v>
      </c>
      <c r="BW820" s="17"/>
      <c r="BX820" s="17">
        <v>0.29339288513900003</v>
      </c>
      <c r="BY820" s="17">
        <v>0.36926225748816799</v>
      </c>
      <c r="BZ820" s="17">
        <v>0.232466941759672</v>
      </c>
      <c r="CA820" s="17">
        <v>0.29207262670002998</v>
      </c>
      <c r="CB820" s="17">
        <v>0.141972415853509</v>
      </c>
      <c r="CC820" s="17">
        <v>0.10752620312969299</v>
      </c>
    </row>
    <row r="821" spans="2:81" x14ac:dyDescent="0.35">
      <c r="B821" t="s">
        <v>282</v>
      </c>
      <c r="C821" s="17">
        <v>0.38927898342158701</v>
      </c>
      <c r="D821" s="17">
        <v>0.37289815556602302</v>
      </c>
      <c r="E821" s="17">
        <v>0.40464202834898799</v>
      </c>
      <c r="F821" s="17"/>
      <c r="G821" s="17">
        <v>0.37415836964933802</v>
      </c>
      <c r="H821" s="17">
        <v>0.37633642254293098</v>
      </c>
      <c r="I821" s="17">
        <v>0.38794927274298302</v>
      </c>
      <c r="J821" s="17">
        <v>0.40069766697589498</v>
      </c>
      <c r="K821" s="17">
        <v>0.380574043040946</v>
      </c>
      <c r="L821" s="17">
        <v>0.40749609098471601</v>
      </c>
      <c r="M821" s="17"/>
      <c r="N821" s="17">
        <v>0.39364685094760399</v>
      </c>
      <c r="O821" s="17">
        <v>0.40624750700234202</v>
      </c>
      <c r="P821" s="17">
        <v>0.38697567651390802</v>
      </c>
      <c r="Q821" s="17">
        <v>0.370412231079289</v>
      </c>
      <c r="R821" s="17"/>
      <c r="S821" s="17">
        <v>0.36906948909918003</v>
      </c>
      <c r="T821" s="17">
        <v>0.43146463569383497</v>
      </c>
      <c r="U821" s="17">
        <v>0.38984841320234098</v>
      </c>
      <c r="V821" s="17">
        <v>0.39417945873841098</v>
      </c>
      <c r="W821" s="17">
        <v>0.41957669584224999</v>
      </c>
      <c r="X821" s="17">
        <v>0.41763187834926802</v>
      </c>
      <c r="Y821" s="17">
        <v>0.418944631091763</v>
      </c>
      <c r="Z821" s="17">
        <v>0.41760674341927501</v>
      </c>
      <c r="AA821" s="17">
        <v>0.34863510019036398</v>
      </c>
      <c r="AB821" s="17">
        <v>0.34596078513756701</v>
      </c>
      <c r="AC821" s="17">
        <v>0.36156648144631098</v>
      </c>
      <c r="AD821" s="17">
        <v>0.337089835794398</v>
      </c>
      <c r="AE821" s="17"/>
      <c r="AF821" s="17">
        <v>0.39873070357477902</v>
      </c>
      <c r="AG821" s="17">
        <v>0.34957637221648802</v>
      </c>
      <c r="AH821" s="17">
        <v>0.36542908562978299</v>
      </c>
      <c r="AI821" s="17">
        <v>0.31303889439147697</v>
      </c>
      <c r="AJ821" s="17"/>
      <c r="AK821" s="17">
        <v>0.37953842040499902</v>
      </c>
      <c r="AL821" s="17">
        <v>0.43645768897230303</v>
      </c>
      <c r="AM821" s="17"/>
      <c r="AN821" s="17">
        <v>0.33952862553506702</v>
      </c>
      <c r="AO821" s="17">
        <v>0.399431588304828</v>
      </c>
      <c r="AP821" s="17">
        <v>0.37443797018651498</v>
      </c>
      <c r="AQ821" s="17">
        <v>0.42993808997701699</v>
      </c>
      <c r="AR821" s="17">
        <v>0.42889777075441199</v>
      </c>
      <c r="AS821" s="17">
        <v>0.38638645156869</v>
      </c>
      <c r="AT821" s="17"/>
      <c r="AU821" s="17">
        <v>0.39077821115582301</v>
      </c>
      <c r="AV821" s="17">
        <v>0.38822756290501698</v>
      </c>
      <c r="AW821" s="17"/>
      <c r="AX821" s="17">
        <v>0.38605040318280498</v>
      </c>
      <c r="AY821" s="17">
        <v>0.39005374901147</v>
      </c>
      <c r="AZ821" s="17"/>
      <c r="BA821" s="17">
        <v>0.38479767994556702</v>
      </c>
      <c r="BB821" s="17">
        <v>0.41421673552271498</v>
      </c>
      <c r="BC821" s="17"/>
      <c r="BD821" s="17">
        <v>0.40117033054405699</v>
      </c>
      <c r="BE821" s="17"/>
      <c r="BF821" s="17">
        <v>0.408016416626232</v>
      </c>
      <c r="BG821" s="17"/>
      <c r="BH821" s="17">
        <v>0.34418082421477603</v>
      </c>
      <c r="BI821" s="17"/>
      <c r="BJ821" s="17">
        <v>0.39585091352009399</v>
      </c>
      <c r="BK821" s="17"/>
      <c r="BL821" s="17">
        <v>0.173770801349872</v>
      </c>
      <c r="BM821" s="17">
        <v>0.38075764026944098</v>
      </c>
      <c r="BN821" s="17">
        <v>0.46757569125810799</v>
      </c>
      <c r="BO821" s="17">
        <v>0.44830772697124399</v>
      </c>
      <c r="BP821" s="17"/>
      <c r="BQ821" s="17">
        <v>0.40466749118068301</v>
      </c>
      <c r="BR821" s="17">
        <v>0.40900927809716398</v>
      </c>
      <c r="BS821" s="17">
        <v>0.41096269053818402</v>
      </c>
      <c r="BT821" s="17">
        <v>0.37423990535101398</v>
      </c>
      <c r="BU821" s="17">
        <v>0.31959550232924999</v>
      </c>
      <c r="BV821" s="17">
        <v>0.37316380183532399</v>
      </c>
      <c r="BW821" s="17"/>
      <c r="BX821" s="17">
        <v>0.41046708416821498</v>
      </c>
      <c r="BY821" s="17">
        <v>0.39873931725174599</v>
      </c>
      <c r="BZ821" s="17">
        <v>0.410746058124761</v>
      </c>
      <c r="CA821" s="17">
        <v>0.38566433997534599</v>
      </c>
      <c r="CB821" s="17">
        <v>0.35387428257833897</v>
      </c>
      <c r="CC821" s="17">
        <v>0.30635054853955801</v>
      </c>
    </row>
    <row r="822" spans="2:81" x14ac:dyDescent="0.35">
      <c r="B822" t="s">
        <v>283</v>
      </c>
      <c r="C822" s="17">
        <v>0.25009473348324501</v>
      </c>
      <c r="D822" s="17">
        <v>0.24498847440903701</v>
      </c>
      <c r="E822" s="17">
        <v>0.25532344660147599</v>
      </c>
      <c r="F822" s="17"/>
      <c r="G822" s="17">
        <v>0.21284488613730099</v>
      </c>
      <c r="H822" s="17">
        <v>0.20841269774983001</v>
      </c>
      <c r="I822" s="17">
        <v>0.24919283074908</v>
      </c>
      <c r="J822" s="17">
        <v>0.270491698890307</v>
      </c>
      <c r="K822" s="17">
        <v>0.30224478707310298</v>
      </c>
      <c r="L822" s="17">
        <v>0.25792012245304602</v>
      </c>
      <c r="M822" s="17"/>
      <c r="N822" s="17">
        <v>0.219263359051939</v>
      </c>
      <c r="O822" s="17">
        <v>0.26728520050671101</v>
      </c>
      <c r="P822" s="17">
        <v>0.249399365508818</v>
      </c>
      <c r="Q822" s="17">
        <v>0.26684492723241299</v>
      </c>
      <c r="R822" s="17"/>
      <c r="S822" s="17">
        <v>0.185588757583034</v>
      </c>
      <c r="T822" s="17">
        <v>0.241533533747156</v>
      </c>
      <c r="U822" s="17">
        <v>0.23118324390297501</v>
      </c>
      <c r="V822" s="17">
        <v>0.250119243335585</v>
      </c>
      <c r="W822" s="17">
        <v>0.26644553373520002</v>
      </c>
      <c r="X822" s="17">
        <v>0.25204178224665802</v>
      </c>
      <c r="Y822" s="17">
        <v>0.269600902369869</v>
      </c>
      <c r="Z822" s="17">
        <v>0.21741106503468</v>
      </c>
      <c r="AA822" s="17">
        <v>0.275211596415949</v>
      </c>
      <c r="AB822" s="17">
        <v>0.32507922481054202</v>
      </c>
      <c r="AC822" s="17">
        <v>0.236095977468294</v>
      </c>
      <c r="AD822" s="17">
        <v>0.29241165131993602</v>
      </c>
      <c r="AE822" s="17"/>
      <c r="AF822" s="17">
        <v>0.240837449154436</v>
      </c>
      <c r="AG822" s="17">
        <v>0.32286388172930902</v>
      </c>
      <c r="AH822" s="17">
        <v>0.24517820580525401</v>
      </c>
      <c r="AI822" s="17">
        <v>0.32272961989848797</v>
      </c>
      <c r="AJ822" s="17"/>
      <c r="AK822" s="17">
        <v>0.24039272680870399</v>
      </c>
      <c r="AL822" s="17">
        <v>0.23549302398663399</v>
      </c>
      <c r="AM822" s="17"/>
      <c r="AN822" s="17">
        <v>0.20175912468634699</v>
      </c>
      <c r="AO822" s="17">
        <v>0.27051411727371599</v>
      </c>
      <c r="AP822" s="17">
        <v>0.27473941441436101</v>
      </c>
      <c r="AQ822" s="17">
        <v>0.26294603732816602</v>
      </c>
      <c r="AR822" s="17">
        <v>0.24654911867479401</v>
      </c>
      <c r="AS822" s="17">
        <v>0.28740388435989001</v>
      </c>
      <c r="AT822" s="17"/>
      <c r="AU822" s="17">
        <v>0.23629335759227299</v>
      </c>
      <c r="AV822" s="17">
        <v>0.26711924044708601</v>
      </c>
      <c r="AW822" s="17"/>
      <c r="AX822" s="17">
        <v>0.27815027910986201</v>
      </c>
      <c r="AY822" s="17">
        <v>0.24336221647908399</v>
      </c>
      <c r="AZ822" s="17"/>
      <c r="BA822" s="17">
        <v>0.26191179545978399</v>
      </c>
      <c r="BB822" s="17">
        <v>0.186909924709137</v>
      </c>
      <c r="BC822" s="17"/>
      <c r="BD822" s="17">
        <v>0.19642930670175501</v>
      </c>
      <c r="BE822" s="17"/>
      <c r="BF822" s="17">
        <v>0.19470373487237799</v>
      </c>
      <c r="BG822" s="17"/>
      <c r="BH822" s="17">
        <v>0.31507684893071403</v>
      </c>
      <c r="BI822" s="17"/>
      <c r="BJ822" s="17">
        <v>0.22710149253571901</v>
      </c>
      <c r="BK822" s="17"/>
      <c r="BL822" s="17">
        <v>0.41250882202598399</v>
      </c>
      <c r="BM822" s="17">
        <v>4.4560382001259703E-2</v>
      </c>
      <c r="BN822" s="17">
        <v>0.25708539248317103</v>
      </c>
      <c r="BO822" s="17">
        <v>0.34834749365588702</v>
      </c>
      <c r="BP822" s="17"/>
      <c r="BQ822" s="17">
        <v>0.23054799829709399</v>
      </c>
      <c r="BR822" s="17">
        <v>0.172252806145298</v>
      </c>
      <c r="BS822" s="17">
        <v>0.25556540847971598</v>
      </c>
      <c r="BT822" s="17">
        <v>0.23439050521827601</v>
      </c>
      <c r="BU822" s="17">
        <v>0.31659293129307597</v>
      </c>
      <c r="BV822" s="17">
        <v>0.32034157548284098</v>
      </c>
      <c r="BW822" s="17"/>
      <c r="BX822" s="17">
        <v>0.21067662112806301</v>
      </c>
      <c r="BY822" s="17">
        <v>0.171662004860094</v>
      </c>
      <c r="BZ822" s="17">
        <v>0.24407599847827899</v>
      </c>
      <c r="CA822" s="17">
        <v>0.23260225192981901</v>
      </c>
      <c r="CB822" s="17">
        <v>0.31110691379776201</v>
      </c>
      <c r="CC822" s="17">
        <v>0.365350756114669</v>
      </c>
    </row>
    <row r="823" spans="2:81" x14ac:dyDescent="0.35">
      <c r="B823" t="s">
        <v>284</v>
      </c>
      <c r="C823" s="17">
        <v>6.39036708424187E-2</v>
      </c>
      <c r="D823" s="17">
        <v>6.45110808153075E-2</v>
      </c>
      <c r="E823" s="17">
        <v>6.3142801444242905E-2</v>
      </c>
      <c r="F823" s="17"/>
      <c r="G823" s="17">
        <v>6.3570498318977098E-2</v>
      </c>
      <c r="H823" s="17">
        <v>6.9129660428760398E-2</v>
      </c>
      <c r="I823" s="17">
        <v>8.18510041942066E-2</v>
      </c>
      <c r="J823" s="17">
        <v>5.7530779986931402E-2</v>
      </c>
      <c r="K823" s="17">
        <v>6.1071828762210102E-2</v>
      </c>
      <c r="L823" s="17">
        <v>5.2333712443314501E-2</v>
      </c>
      <c r="M823" s="17"/>
      <c r="N823" s="17">
        <v>5.0589693989392698E-2</v>
      </c>
      <c r="O823" s="17">
        <v>8.4710122620241496E-2</v>
      </c>
      <c r="P823" s="17">
        <v>6.2005162626509E-2</v>
      </c>
      <c r="Q823" s="17">
        <v>5.7415385530799001E-2</v>
      </c>
      <c r="R823" s="17"/>
      <c r="S823" s="17">
        <v>5.6338291534596803E-2</v>
      </c>
      <c r="T823" s="17">
        <v>7.4053385878408901E-2</v>
      </c>
      <c r="U823" s="17">
        <v>6.7766994246031095E-2</v>
      </c>
      <c r="V823" s="17">
        <v>7.8153304300155199E-2</v>
      </c>
      <c r="W823" s="17">
        <v>6.0203586568830403E-2</v>
      </c>
      <c r="X823" s="17">
        <v>5.74885366267519E-2</v>
      </c>
      <c r="Y823" s="17">
        <v>5.1145450984327302E-2</v>
      </c>
      <c r="Z823" s="17">
        <v>6.1651170763162601E-2</v>
      </c>
      <c r="AA823" s="17">
        <v>3.2785196140746597E-2</v>
      </c>
      <c r="AB823" s="17">
        <v>9.3599854413896594E-2</v>
      </c>
      <c r="AC823" s="17">
        <v>8.1177727371543204E-2</v>
      </c>
      <c r="AD823" s="17">
        <v>6.3305286389887305E-2</v>
      </c>
      <c r="AE823" s="17"/>
      <c r="AF823" s="17">
        <v>6.0365825664455197E-2</v>
      </c>
      <c r="AG823" s="17">
        <v>8.0397341328202004E-2</v>
      </c>
      <c r="AH823" s="17">
        <v>8.5884965793842805E-2</v>
      </c>
      <c r="AI823" s="17">
        <v>6.4045699998290101E-2</v>
      </c>
      <c r="AJ823" s="17"/>
      <c r="AK823" s="17">
        <v>6.9146154542862395E-2</v>
      </c>
      <c r="AL823" s="17">
        <v>5.6960725754038898E-2</v>
      </c>
      <c r="AM823" s="17"/>
      <c r="AN823" s="17">
        <v>5.81817723304517E-2</v>
      </c>
      <c r="AO823" s="17">
        <v>6.0557879985727703E-2</v>
      </c>
      <c r="AP823" s="17">
        <v>7.6901306072102202E-2</v>
      </c>
      <c r="AQ823" s="17">
        <v>6.7414520774679201E-2</v>
      </c>
      <c r="AR823" s="17">
        <v>7.3926340003246396E-2</v>
      </c>
      <c r="AS823" s="17">
        <v>4.33324522487505E-2</v>
      </c>
      <c r="AT823" s="17"/>
      <c r="AU823" s="17">
        <v>5.2448608405648099E-2</v>
      </c>
      <c r="AV823" s="17">
        <v>7.9803790981939196E-2</v>
      </c>
      <c r="AW823" s="17"/>
      <c r="AX823" s="17">
        <v>7.5211454542973594E-2</v>
      </c>
      <c r="AY823" s="17">
        <v>6.1190130815197301E-2</v>
      </c>
      <c r="AZ823" s="17"/>
      <c r="BA823" s="17">
        <v>6.7888833313812097E-2</v>
      </c>
      <c r="BB823" s="17">
        <v>4.3188722666250103E-2</v>
      </c>
      <c r="BC823" s="17"/>
      <c r="BD823" s="17">
        <v>4.0036285487190501E-2</v>
      </c>
      <c r="BE823" s="17"/>
      <c r="BF823" s="17">
        <v>4.2766943452651099E-2</v>
      </c>
      <c r="BG823" s="17"/>
      <c r="BH823" s="17">
        <v>7.5608105491721894E-2</v>
      </c>
      <c r="BI823" s="17"/>
      <c r="BJ823" s="17">
        <v>8.3055982211094795E-2</v>
      </c>
      <c r="BK823" s="17"/>
      <c r="BL823" s="17">
        <v>0.212765870630577</v>
      </c>
      <c r="BM823" s="17">
        <v>3.7066324295700502E-3</v>
      </c>
      <c r="BN823" s="17">
        <v>3.0054273454817901E-2</v>
      </c>
      <c r="BO823" s="17">
        <v>6.7994285530956003E-2</v>
      </c>
      <c r="BP823" s="17"/>
      <c r="BQ823" s="17">
        <v>6.10278282361209E-2</v>
      </c>
      <c r="BR823" s="17">
        <v>3.93620777417827E-2</v>
      </c>
      <c r="BS823" s="17">
        <v>6.5361170302850199E-2</v>
      </c>
      <c r="BT823" s="17">
        <v>6.9313353949618697E-2</v>
      </c>
      <c r="BU823" s="17">
        <v>0.11007480234013201</v>
      </c>
      <c r="BV823" s="17">
        <v>7.6434886434861002E-2</v>
      </c>
      <c r="BW823" s="17"/>
      <c r="BX823" s="17">
        <v>5.7695778517601701E-2</v>
      </c>
      <c r="BY823" s="17">
        <v>4.0032356466145599E-2</v>
      </c>
      <c r="BZ823" s="17">
        <v>5.6662030631381699E-2</v>
      </c>
      <c r="CA823" s="17">
        <v>5.4283810041309298E-2</v>
      </c>
      <c r="CB823" s="17">
        <v>0.113915536307437</v>
      </c>
      <c r="CC823" s="17">
        <v>8.6122196159827705E-2</v>
      </c>
    </row>
    <row r="824" spans="2:81" x14ac:dyDescent="0.35">
      <c r="B824" t="s">
        <v>285</v>
      </c>
      <c r="C824" s="17">
        <v>3.16519626488092E-2</v>
      </c>
      <c r="D824" s="17">
        <v>3.7492838257833602E-2</v>
      </c>
      <c r="E824" s="17">
        <v>2.5188990152052299E-2</v>
      </c>
      <c r="F824" s="17"/>
      <c r="G824" s="17">
        <v>2.24731158181126E-2</v>
      </c>
      <c r="H824" s="17">
        <v>2.5317404295453101E-2</v>
      </c>
      <c r="I824" s="17">
        <v>3.6842289196517199E-2</v>
      </c>
      <c r="J824" s="17">
        <v>3.8126097874717997E-2</v>
      </c>
      <c r="K824" s="17">
        <v>3.8089361592202498E-2</v>
      </c>
      <c r="L824" s="17">
        <v>2.9098087804576799E-2</v>
      </c>
      <c r="M824" s="17"/>
      <c r="N824" s="17">
        <v>2.8789523452339899E-2</v>
      </c>
      <c r="O824" s="17">
        <v>2.5858560116938101E-2</v>
      </c>
      <c r="P824" s="17">
        <v>3.0795160841155599E-2</v>
      </c>
      <c r="Q824" s="17">
        <v>4.2030410185873598E-2</v>
      </c>
      <c r="R824" s="17"/>
      <c r="S824" s="17">
        <v>2.6396062843853301E-2</v>
      </c>
      <c r="T824" s="17">
        <v>3.3200660856482399E-2</v>
      </c>
      <c r="U824" s="17">
        <v>2.26193126484075E-2</v>
      </c>
      <c r="V824" s="17">
        <v>2.7434060332079499E-2</v>
      </c>
      <c r="W824" s="17">
        <v>2.48603035882102E-2</v>
      </c>
      <c r="X824" s="17">
        <v>3.0695982221688199E-2</v>
      </c>
      <c r="Y824" s="17">
        <v>1.21057430287711E-2</v>
      </c>
      <c r="Z824" s="17">
        <v>1.19674523315628E-2</v>
      </c>
      <c r="AA824" s="17">
        <v>4.4100378031018399E-2</v>
      </c>
      <c r="AB824" s="17">
        <v>3.3284027038162502E-2</v>
      </c>
      <c r="AC824" s="17">
        <v>6.3125763755004102E-2</v>
      </c>
      <c r="AD824" s="17">
        <v>8.0301880185117899E-2</v>
      </c>
      <c r="AE824" s="17"/>
      <c r="AF824" s="17">
        <v>2.7115626944118901E-2</v>
      </c>
      <c r="AG824" s="17">
        <v>4.1881803795483799E-2</v>
      </c>
      <c r="AH824" s="17">
        <v>7.1853988712475503E-2</v>
      </c>
      <c r="AI824" s="17">
        <v>7.9016397445763095E-2</v>
      </c>
      <c r="AJ824" s="17"/>
      <c r="AK824" s="17">
        <v>2.3940654442895899E-2</v>
      </c>
      <c r="AL824" s="17">
        <v>2.9746774833736701E-2</v>
      </c>
      <c r="AM824" s="17"/>
      <c r="AN824" s="17">
        <v>2.9579374568653199E-2</v>
      </c>
      <c r="AO824" s="17">
        <v>3.2372542324995097E-2</v>
      </c>
      <c r="AP824" s="17">
        <v>2.1337023690849499E-2</v>
      </c>
      <c r="AQ824" s="17">
        <v>3.3405147327191603E-2</v>
      </c>
      <c r="AR824" s="17">
        <v>3.3234692375300301E-2</v>
      </c>
      <c r="AS824" s="17">
        <v>5.5162375087156497E-2</v>
      </c>
      <c r="AT824" s="17"/>
      <c r="AU824" s="17">
        <v>2.7010794688400001E-2</v>
      </c>
      <c r="AV824" s="17">
        <v>3.7240582523403697E-2</v>
      </c>
      <c r="AW824" s="17"/>
      <c r="AX824" s="17">
        <v>4.9479544854595797E-2</v>
      </c>
      <c r="AY824" s="17">
        <v>2.7373860132432901E-2</v>
      </c>
      <c r="AZ824" s="17"/>
      <c r="BA824" s="17">
        <v>3.32529076941026E-2</v>
      </c>
      <c r="BB824" s="17">
        <v>2.1459579411251099E-2</v>
      </c>
      <c r="BC824" s="17"/>
      <c r="BD824" s="17">
        <v>1.3869921436562601E-2</v>
      </c>
      <c r="BE824" s="17"/>
      <c r="BF824" s="17">
        <v>1.9365718761937201E-2</v>
      </c>
      <c r="BG824" s="17"/>
      <c r="BH824" s="17">
        <v>4.2538415046970098E-2</v>
      </c>
      <c r="BI824" s="17"/>
      <c r="BJ824" s="17">
        <v>2.6489426293607302E-2</v>
      </c>
      <c r="BK824" s="17"/>
      <c r="BL824" s="17">
        <v>0.14524225307079</v>
      </c>
      <c r="BM824" s="17">
        <v>0</v>
      </c>
      <c r="BN824" s="17">
        <v>1.45046896226524E-2</v>
      </c>
      <c r="BO824" s="17">
        <v>1.1280837247487701E-2</v>
      </c>
      <c r="BP824" s="17"/>
      <c r="BQ824" s="17">
        <v>2.1718776822357701E-2</v>
      </c>
      <c r="BR824" s="17">
        <v>1.9614667732473199E-2</v>
      </c>
      <c r="BS824" s="17">
        <v>3.9154574942275297E-2</v>
      </c>
      <c r="BT824" s="17">
        <v>2.3864182543716101E-2</v>
      </c>
      <c r="BU824" s="17">
        <v>3.9666200582352699E-2</v>
      </c>
      <c r="BV824" s="17">
        <v>5.5259119813594E-2</v>
      </c>
      <c r="BW824" s="17"/>
      <c r="BX824" s="17">
        <v>1.6702833346537601E-2</v>
      </c>
      <c r="BY824" s="17">
        <v>1.02824589986502E-2</v>
      </c>
      <c r="BZ824" s="17">
        <v>3.92588619345067E-2</v>
      </c>
      <c r="CA824" s="17">
        <v>1.8234674105765899E-2</v>
      </c>
      <c r="CB824" s="17">
        <v>5.7138891676146102E-2</v>
      </c>
      <c r="CC824" s="17">
        <v>9.3820381587228496E-2</v>
      </c>
    </row>
    <row r="825" spans="2:81" x14ac:dyDescent="0.35">
      <c r="B825" t="s">
        <v>171</v>
      </c>
      <c r="C825" s="17">
        <v>1.8019136897852901E-2</v>
      </c>
      <c r="D825" s="17">
        <v>1.32224497230224E-2</v>
      </c>
      <c r="E825" s="17">
        <v>2.2790791187629701E-2</v>
      </c>
      <c r="F825" s="17"/>
      <c r="G825" s="17">
        <v>2.7607261057766699E-2</v>
      </c>
      <c r="H825" s="17">
        <v>2.2860025473066599E-2</v>
      </c>
      <c r="I825" s="17">
        <v>1.81913593950737E-2</v>
      </c>
      <c r="J825" s="17">
        <v>1.9986742990115901E-2</v>
      </c>
      <c r="K825" s="17">
        <v>1.4940329380238201E-2</v>
      </c>
      <c r="L825" s="17">
        <v>8.0477133850336002E-3</v>
      </c>
      <c r="M825" s="17"/>
      <c r="N825" s="17">
        <v>1.2937136885441999E-2</v>
      </c>
      <c r="O825" s="17">
        <v>1.8894307021994801E-2</v>
      </c>
      <c r="P825" s="17">
        <v>1.33338095631787E-2</v>
      </c>
      <c r="Q825" s="17">
        <v>2.7008908009906799E-2</v>
      </c>
      <c r="R825" s="17"/>
      <c r="S825" s="17">
        <v>2.1400622510451099E-2</v>
      </c>
      <c r="T825" s="17">
        <v>1.3284587678663E-2</v>
      </c>
      <c r="U825" s="17">
        <v>1.0324353448941601E-2</v>
      </c>
      <c r="V825" s="17">
        <v>9.1348232542122904E-3</v>
      </c>
      <c r="W825" s="17">
        <v>2.5593653016778802E-2</v>
      </c>
      <c r="X825" s="17">
        <v>2.85168331412901E-2</v>
      </c>
      <c r="Y825" s="17">
        <v>3.0694888555144E-2</v>
      </c>
      <c r="Z825" s="17">
        <v>5.5525273313587796E-3</v>
      </c>
      <c r="AA825" s="17">
        <v>6.9482662652656704E-3</v>
      </c>
      <c r="AB825" s="17">
        <v>2.37356921573499E-2</v>
      </c>
      <c r="AC825" s="17">
        <v>2.9711344298770901E-2</v>
      </c>
      <c r="AD825" s="17">
        <v>7.5401803400598896E-3</v>
      </c>
      <c r="AE825" s="17"/>
      <c r="AF825" s="17">
        <v>1.6389371702746201E-2</v>
      </c>
      <c r="AG825" s="17">
        <v>2.3556149832607402E-2</v>
      </c>
      <c r="AH825" s="17">
        <v>2.7675067555317699E-2</v>
      </c>
      <c r="AI825" s="17">
        <v>7.6283696912494096E-3</v>
      </c>
      <c r="AJ825" s="17"/>
      <c r="AK825" s="17">
        <v>2.7244413984232999E-2</v>
      </c>
      <c r="AL825" s="17">
        <v>1.6886195920946201E-2</v>
      </c>
      <c r="AM825" s="17"/>
      <c r="AN825" s="17">
        <v>2.1535436034714001E-2</v>
      </c>
      <c r="AO825" s="17">
        <v>1.86998946790582E-2</v>
      </c>
      <c r="AP825" s="17">
        <v>1.8050456254551098E-2</v>
      </c>
      <c r="AQ825" s="17">
        <v>1.4968408769315E-2</v>
      </c>
      <c r="AR825" s="17">
        <v>1.2811351683029101E-2</v>
      </c>
      <c r="AS825" s="17">
        <v>1.9077068591088799E-2</v>
      </c>
      <c r="AT825" s="17"/>
      <c r="AU825" s="17">
        <v>1.41100096974777E-2</v>
      </c>
      <c r="AV825" s="17">
        <v>2.35936762868846E-2</v>
      </c>
      <c r="AW825" s="17"/>
      <c r="AX825" s="17">
        <v>1.7105961033153701E-2</v>
      </c>
      <c r="AY825" s="17">
        <v>1.8238272612363701E-2</v>
      </c>
      <c r="AZ825" s="17"/>
      <c r="BA825" s="17">
        <v>1.5113013570423901E-2</v>
      </c>
      <c r="BB825" s="17">
        <v>3.1809591703004098E-2</v>
      </c>
      <c r="BC825" s="17"/>
      <c r="BD825" s="17">
        <v>1.49285447608102E-2</v>
      </c>
      <c r="BE825" s="17"/>
      <c r="BF825" s="17">
        <v>1.16726873228936E-2</v>
      </c>
      <c r="BG825" s="17"/>
      <c r="BH825" s="17">
        <v>1.7414566688434E-2</v>
      </c>
      <c r="BI825" s="17"/>
      <c r="BJ825" s="17">
        <v>2.91688250728993E-2</v>
      </c>
      <c r="BK825" s="17"/>
      <c r="BL825" s="17">
        <v>4.0852688253803997E-2</v>
      </c>
      <c r="BM825" s="17">
        <v>4.3755875745034598E-3</v>
      </c>
      <c r="BN825" s="17">
        <v>1.4692038151071901E-2</v>
      </c>
      <c r="BO825" s="17">
        <v>2.1096779778944402E-2</v>
      </c>
      <c r="BP825" s="17"/>
      <c r="BQ825" s="17">
        <v>1.34505165860123E-2</v>
      </c>
      <c r="BR825" s="17">
        <v>1.08003140241371E-2</v>
      </c>
      <c r="BS825" s="17">
        <v>1.06235456857014E-2</v>
      </c>
      <c r="BT825" s="17">
        <v>1.8476221970358898E-2</v>
      </c>
      <c r="BU825" s="17">
        <v>4.9785166233141803E-2</v>
      </c>
      <c r="BV825" s="17">
        <v>2.9327229412176501E-2</v>
      </c>
      <c r="BW825" s="17"/>
      <c r="BX825" s="17">
        <v>1.1064797700581899E-2</v>
      </c>
      <c r="BY825" s="17">
        <v>1.00216049351959E-2</v>
      </c>
      <c r="BZ825" s="17">
        <v>1.6790109071400199E-2</v>
      </c>
      <c r="CA825" s="17">
        <v>1.7142297247730601E-2</v>
      </c>
      <c r="CB825" s="17">
        <v>2.1991959786806799E-2</v>
      </c>
      <c r="CC825" s="17">
        <v>4.0829914469023898E-2</v>
      </c>
    </row>
    <row r="826" spans="2:81" x14ac:dyDescent="0.35">
      <c r="B826" t="s">
        <v>286</v>
      </c>
      <c r="C826" s="17">
        <v>0.63633049612767401</v>
      </c>
      <c r="D826" s="17">
        <v>0.63978515679479997</v>
      </c>
      <c r="E826" s="17">
        <v>0.63355397061459895</v>
      </c>
      <c r="F826" s="17"/>
      <c r="G826" s="17">
        <v>0.67350423866784304</v>
      </c>
      <c r="H826" s="17">
        <v>0.67428021205289002</v>
      </c>
      <c r="I826" s="17">
        <v>0.61392251646512197</v>
      </c>
      <c r="J826" s="17">
        <v>0.61386468025792695</v>
      </c>
      <c r="K826" s="17">
        <v>0.58365369319224603</v>
      </c>
      <c r="L826" s="17">
        <v>0.65260036391402898</v>
      </c>
      <c r="M826" s="17"/>
      <c r="N826" s="17">
        <v>0.68842028662088595</v>
      </c>
      <c r="O826" s="17">
        <v>0.60325180973411396</v>
      </c>
      <c r="P826" s="17">
        <v>0.64446650146033801</v>
      </c>
      <c r="Q826" s="17">
        <v>0.60670036904100799</v>
      </c>
      <c r="R826" s="17"/>
      <c r="S826" s="17">
        <v>0.710276265528065</v>
      </c>
      <c r="T826" s="17">
        <v>0.63792783183929003</v>
      </c>
      <c r="U826" s="17">
        <v>0.66810609575364499</v>
      </c>
      <c r="V826" s="17">
        <v>0.63515856877796795</v>
      </c>
      <c r="W826" s="17">
        <v>0.62289692309098099</v>
      </c>
      <c r="X826" s="17">
        <v>0.63125686576361195</v>
      </c>
      <c r="Y826" s="17">
        <v>0.63645301506188801</v>
      </c>
      <c r="Z826" s="17">
        <v>0.70341778453923598</v>
      </c>
      <c r="AA826" s="17">
        <v>0.64095456314702004</v>
      </c>
      <c r="AB826" s="17">
        <v>0.524301201580049</v>
      </c>
      <c r="AC826" s="17">
        <v>0.58988918710638805</v>
      </c>
      <c r="AD826" s="17">
        <v>0.556441001764999</v>
      </c>
      <c r="AE826" s="17"/>
      <c r="AF826" s="17">
        <v>0.65529172653424395</v>
      </c>
      <c r="AG826" s="17">
        <v>0.53130082331439799</v>
      </c>
      <c r="AH826" s="17">
        <v>0.56940777213311</v>
      </c>
      <c r="AI826" s="17">
        <v>0.52657991296620998</v>
      </c>
      <c r="AJ826" s="17"/>
      <c r="AK826" s="17">
        <v>0.63927605022130396</v>
      </c>
      <c r="AL826" s="17">
        <v>0.66091327950464396</v>
      </c>
      <c r="AM826" s="17"/>
      <c r="AN826" s="17">
        <v>0.68894429237983401</v>
      </c>
      <c r="AO826" s="17">
        <v>0.61785556573650302</v>
      </c>
      <c r="AP826" s="17">
        <v>0.60897179956813596</v>
      </c>
      <c r="AQ826" s="17">
        <v>0.62126588580064801</v>
      </c>
      <c r="AR826" s="17">
        <v>0.63347849726363004</v>
      </c>
      <c r="AS826" s="17">
        <v>0.59502421971311403</v>
      </c>
      <c r="AT826" s="17"/>
      <c r="AU826" s="17">
        <v>0.67013722961620104</v>
      </c>
      <c r="AV826" s="17">
        <v>0.59224270976068605</v>
      </c>
      <c r="AW826" s="17"/>
      <c r="AX826" s="17">
        <v>0.58005276045941501</v>
      </c>
      <c r="AY826" s="17">
        <v>0.64983551996092204</v>
      </c>
      <c r="AZ826" s="17"/>
      <c r="BA826" s="17">
        <v>0.62183344996187795</v>
      </c>
      <c r="BB826" s="17">
        <v>0.71663218151035801</v>
      </c>
      <c r="BC826" s="17"/>
      <c r="BD826" s="17">
        <v>0.73473594161368205</v>
      </c>
      <c r="BE826" s="17"/>
      <c r="BF826" s="17">
        <v>0.73149091559014001</v>
      </c>
      <c r="BG826" s="17"/>
      <c r="BH826" s="17">
        <v>0.54936206384216002</v>
      </c>
      <c r="BI826" s="17"/>
      <c r="BJ826" s="17">
        <v>0.63418427388667997</v>
      </c>
      <c r="BK826" s="17"/>
      <c r="BL826" s="17">
        <v>0.188630366018845</v>
      </c>
      <c r="BM826" s="17">
        <v>0.94735739799466701</v>
      </c>
      <c r="BN826" s="17">
        <v>0.68366360628828704</v>
      </c>
      <c r="BO826" s="17">
        <v>0.55128060378672505</v>
      </c>
      <c r="BP826" s="17"/>
      <c r="BQ826" s="17">
        <v>0.67325488005841505</v>
      </c>
      <c r="BR826" s="17">
        <v>0.757970134356309</v>
      </c>
      <c r="BS826" s="17">
        <v>0.62929530058945704</v>
      </c>
      <c r="BT826" s="17">
        <v>0.65395573631802995</v>
      </c>
      <c r="BU826" s="17">
        <v>0.48388089955129798</v>
      </c>
      <c r="BV826" s="17">
        <v>0.51863718885652799</v>
      </c>
      <c r="BW826" s="17"/>
      <c r="BX826" s="17">
        <v>0.70385996930721595</v>
      </c>
      <c r="BY826" s="17">
        <v>0.76800157473991404</v>
      </c>
      <c r="BZ826" s="17">
        <v>0.64321299988443204</v>
      </c>
      <c r="CA826" s="17">
        <v>0.67773696667537497</v>
      </c>
      <c r="CB826" s="17">
        <v>0.49584669843184798</v>
      </c>
      <c r="CC826" s="17">
        <v>0.41387675166925098</v>
      </c>
    </row>
    <row r="827" spans="2:81" x14ac:dyDescent="0.35">
      <c r="B827" t="s">
        <v>287</v>
      </c>
      <c r="C827" s="17">
        <v>9.5555633491228004E-2</v>
      </c>
      <c r="D827" s="17">
        <v>0.10200391907314101</v>
      </c>
      <c r="E827" s="17">
        <v>8.8331791596295298E-2</v>
      </c>
      <c r="F827" s="17"/>
      <c r="G827" s="17">
        <v>8.6043614137089705E-2</v>
      </c>
      <c r="H827" s="17">
        <v>9.4447064724213506E-2</v>
      </c>
      <c r="I827" s="17">
        <v>0.118693293390724</v>
      </c>
      <c r="J827" s="17">
        <v>9.5656877861649503E-2</v>
      </c>
      <c r="K827" s="17">
        <v>9.9161190354412607E-2</v>
      </c>
      <c r="L827" s="17">
        <v>8.1431800247891303E-2</v>
      </c>
      <c r="M827" s="17"/>
      <c r="N827" s="17">
        <v>7.9379217441732597E-2</v>
      </c>
      <c r="O827" s="17">
        <v>0.11056868273718</v>
      </c>
      <c r="P827" s="17">
        <v>9.2800323467664703E-2</v>
      </c>
      <c r="Q827" s="17">
        <v>9.94457957166726E-2</v>
      </c>
      <c r="R827" s="17"/>
      <c r="S827" s="17">
        <v>8.2734354378450101E-2</v>
      </c>
      <c r="T827" s="17">
        <v>0.107254046734891</v>
      </c>
      <c r="U827" s="17">
        <v>9.0386306894438703E-2</v>
      </c>
      <c r="V827" s="17">
        <v>0.105587364632235</v>
      </c>
      <c r="W827" s="17">
        <v>8.5063890157040606E-2</v>
      </c>
      <c r="X827" s="17">
        <v>8.8184518848440099E-2</v>
      </c>
      <c r="Y827" s="17">
        <v>6.3251194013098394E-2</v>
      </c>
      <c r="Z827" s="17">
        <v>7.3618623094725402E-2</v>
      </c>
      <c r="AA827" s="17">
        <v>7.6885574171765003E-2</v>
      </c>
      <c r="AB827" s="17">
        <v>0.12688388145205901</v>
      </c>
      <c r="AC827" s="17">
        <v>0.144303491126547</v>
      </c>
      <c r="AD827" s="17">
        <v>0.143607166575005</v>
      </c>
      <c r="AE827" s="17"/>
      <c r="AF827" s="17">
        <v>8.7481452608574095E-2</v>
      </c>
      <c r="AG827" s="17">
        <v>0.122279145123686</v>
      </c>
      <c r="AH827" s="17">
        <v>0.157738954506318</v>
      </c>
      <c r="AI827" s="17">
        <v>0.14306209744405299</v>
      </c>
      <c r="AJ827" s="17"/>
      <c r="AK827" s="17">
        <v>9.3086808985758301E-2</v>
      </c>
      <c r="AL827" s="17">
        <v>8.6707500587775599E-2</v>
      </c>
      <c r="AM827" s="17"/>
      <c r="AN827" s="17">
        <v>8.77611468991049E-2</v>
      </c>
      <c r="AO827" s="17">
        <v>9.2930422310722696E-2</v>
      </c>
      <c r="AP827" s="17">
        <v>9.8238329762951701E-2</v>
      </c>
      <c r="AQ827" s="17">
        <v>0.100819668101871</v>
      </c>
      <c r="AR827" s="17">
        <v>0.107161032378547</v>
      </c>
      <c r="AS827" s="17">
        <v>9.8494827335907004E-2</v>
      </c>
      <c r="AT827" s="17"/>
      <c r="AU827" s="17">
        <v>7.9459403094048101E-2</v>
      </c>
      <c r="AV827" s="17">
        <v>0.117044373505343</v>
      </c>
      <c r="AW827" s="17"/>
      <c r="AX827" s="17">
        <v>0.124690999397569</v>
      </c>
      <c r="AY827" s="17">
        <v>8.8563990947630206E-2</v>
      </c>
      <c r="AZ827" s="17"/>
      <c r="BA827" s="17">
        <v>0.101141741007915</v>
      </c>
      <c r="BB827" s="17">
        <v>6.4648302077501205E-2</v>
      </c>
      <c r="BC827" s="17"/>
      <c r="BD827" s="17">
        <v>5.39062069237531E-2</v>
      </c>
      <c r="BE827" s="17"/>
      <c r="BF827" s="17">
        <v>6.21326622145882E-2</v>
      </c>
      <c r="BG827" s="17"/>
      <c r="BH827" s="17">
        <v>0.118146520538692</v>
      </c>
      <c r="BI827" s="17"/>
      <c r="BJ827" s="17">
        <v>0.109545408504702</v>
      </c>
      <c r="BK827" s="17"/>
      <c r="BL827" s="17">
        <v>0.35800812370136698</v>
      </c>
      <c r="BM827" s="17">
        <v>3.7066324295700502E-3</v>
      </c>
      <c r="BN827" s="17">
        <v>4.4558963077470301E-2</v>
      </c>
      <c r="BO827" s="17">
        <v>7.9275122778443702E-2</v>
      </c>
      <c r="BP827" s="17"/>
      <c r="BQ827" s="17">
        <v>8.2746605058478598E-2</v>
      </c>
      <c r="BR827" s="17">
        <v>5.8976745474255902E-2</v>
      </c>
      <c r="BS827" s="17">
        <v>0.104515745245125</v>
      </c>
      <c r="BT827" s="17">
        <v>9.3177536493334795E-2</v>
      </c>
      <c r="BU827" s="17">
        <v>0.14974100292248399</v>
      </c>
      <c r="BV827" s="17">
        <v>0.13169400624845501</v>
      </c>
      <c r="BW827" s="17"/>
      <c r="BX827" s="17">
        <v>7.4398611864139402E-2</v>
      </c>
      <c r="BY827" s="17">
        <v>5.0314815464795798E-2</v>
      </c>
      <c r="BZ827" s="17">
        <v>9.5920892565888399E-2</v>
      </c>
      <c r="CA827" s="17">
        <v>7.2518484147075193E-2</v>
      </c>
      <c r="CB827" s="17">
        <v>0.171054427983583</v>
      </c>
      <c r="CC827" s="17">
        <v>0.17994257774705599</v>
      </c>
    </row>
    <row r="828" spans="2:81" x14ac:dyDescent="0.35">
      <c r="B828" t="s">
        <v>288</v>
      </c>
      <c r="C828" s="17">
        <v>0.54077486263644603</v>
      </c>
      <c r="D828" s="17">
        <v>0.53778123772165898</v>
      </c>
      <c r="E828" s="17">
        <v>0.54522217901830405</v>
      </c>
      <c r="F828" s="17"/>
      <c r="G828" s="17">
        <v>0.58746062453075298</v>
      </c>
      <c r="H828" s="17">
        <v>0.57983314732867597</v>
      </c>
      <c r="I828" s="17">
        <v>0.49522922307439798</v>
      </c>
      <c r="J828" s="17">
        <v>0.51820780239627795</v>
      </c>
      <c r="K828" s="17">
        <v>0.48449250283783302</v>
      </c>
      <c r="L828" s="17">
        <v>0.571168563666138</v>
      </c>
      <c r="M828" s="17"/>
      <c r="N828" s="17">
        <v>0.60904106917915302</v>
      </c>
      <c r="O828" s="17">
        <v>0.49268312699693501</v>
      </c>
      <c r="P828" s="17">
        <v>0.55166617799267403</v>
      </c>
      <c r="Q828" s="17">
        <v>0.50725457332433499</v>
      </c>
      <c r="R828" s="17"/>
      <c r="S828" s="17">
        <v>0.62754191114961499</v>
      </c>
      <c r="T828" s="17">
        <v>0.530673785104399</v>
      </c>
      <c r="U828" s="17">
        <v>0.57771978885920605</v>
      </c>
      <c r="V828" s="17">
        <v>0.529571204145733</v>
      </c>
      <c r="W828" s="17">
        <v>0.53783303293394102</v>
      </c>
      <c r="X828" s="17">
        <v>0.54307234691517203</v>
      </c>
      <c r="Y828" s="17">
        <v>0.57320182104879003</v>
      </c>
      <c r="Z828" s="17">
        <v>0.62979916144451098</v>
      </c>
      <c r="AA828" s="17">
        <v>0.56406898897525504</v>
      </c>
      <c r="AB828" s="17">
        <v>0.39741732012799003</v>
      </c>
      <c r="AC828" s="17">
        <v>0.44558569597983999</v>
      </c>
      <c r="AD828" s="17">
        <v>0.412833835189994</v>
      </c>
      <c r="AE828" s="17"/>
      <c r="AF828" s="17">
        <v>0.56781027392566996</v>
      </c>
      <c r="AG828" s="17">
        <v>0.409021678190712</v>
      </c>
      <c r="AH828" s="17">
        <v>0.41166881762679097</v>
      </c>
      <c r="AI828" s="17">
        <v>0.38351781552215702</v>
      </c>
      <c r="AJ828" s="17"/>
      <c r="AK828" s="17">
        <v>0.54618924123554602</v>
      </c>
      <c r="AL828" s="17">
        <v>0.57420577891686897</v>
      </c>
      <c r="AM828" s="17"/>
      <c r="AN828" s="17">
        <v>0.60118314548072904</v>
      </c>
      <c r="AO828" s="17">
        <v>0.52492514342578001</v>
      </c>
      <c r="AP828" s="17">
        <v>0.51073346980518397</v>
      </c>
      <c r="AQ828" s="17">
        <v>0.52044621769877797</v>
      </c>
      <c r="AR828" s="17">
        <v>0.52631746488508302</v>
      </c>
      <c r="AS828" s="17">
        <v>0.496529392377207</v>
      </c>
      <c r="AT828" s="17"/>
      <c r="AU828" s="17">
        <v>0.59067782652215295</v>
      </c>
      <c r="AV828" s="17">
        <v>0.47519833625534302</v>
      </c>
      <c r="AW828" s="17"/>
      <c r="AX828" s="17">
        <v>0.45536176106184501</v>
      </c>
      <c r="AY828" s="17">
        <v>0.56127152901329203</v>
      </c>
      <c r="AZ828" s="17"/>
      <c r="BA828" s="17">
        <v>0.520691708953963</v>
      </c>
      <c r="BB828" s="17">
        <v>0.65198387943285696</v>
      </c>
      <c r="BC828" s="17"/>
      <c r="BD828" s="17">
        <v>0.68082973468992902</v>
      </c>
      <c r="BE828" s="17"/>
      <c r="BF828" s="17">
        <v>0.66935825337555199</v>
      </c>
      <c r="BG828" s="17"/>
      <c r="BH828" s="17">
        <v>0.43121554330346801</v>
      </c>
      <c r="BI828" s="17"/>
      <c r="BJ828" s="17">
        <v>0.52463886538197801</v>
      </c>
      <c r="BK828" s="17"/>
      <c r="BL828" s="17">
        <v>-0.169377757682522</v>
      </c>
      <c r="BM828" s="17">
        <v>0.94365076556509697</v>
      </c>
      <c r="BN828" s="17">
        <v>0.63910464321081595</v>
      </c>
      <c r="BO828" s="17">
        <v>0.47200548100828099</v>
      </c>
      <c r="BP828" s="17"/>
      <c r="BQ828" s="17">
        <v>0.59050827499993697</v>
      </c>
      <c r="BR828" s="17">
        <v>0.69899338888205298</v>
      </c>
      <c r="BS828" s="17">
        <v>0.52477955534433196</v>
      </c>
      <c r="BT828" s="17">
        <v>0.56077819982469501</v>
      </c>
      <c r="BU828" s="17">
        <v>0.33413989662881399</v>
      </c>
      <c r="BV828" s="17">
        <v>0.38694318260807298</v>
      </c>
      <c r="BW828" s="17"/>
      <c r="BX828" s="17">
        <v>0.62946135744307596</v>
      </c>
      <c r="BY828" s="17">
        <v>0.71768675927511805</v>
      </c>
      <c r="BZ828" s="17">
        <v>0.54729210731854405</v>
      </c>
      <c r="CA828" s="17">
        <v>0.60521848252830002</v>
      </c>
      <c r="CB828" s="17">
        <v>0.32479227044826497</v>
      </c>
      <c r="CC828" s="17">
        <v>0.23393417392219501</v>
      </c>
    </row>
    <row r="829" spans="2:81" x14ac:dyDescent="0.35">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row>
    <row r="830" spans="2:81" x14ac:dyDescent="0.35">
      <c r="B830" s="6" t="s">
        <v>406</v>
      </c>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row>
    <row r="831" spans="2:81" x14ac:dyDescent="0.35">
      <c r="B831" s="24"/>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row>
    <row r="832" spans="2:81" x14ac:dyDescent="0.35">
      <c r="B832" t="s">
        <v>281</v>
      </c>
      <c r="C832" s="17">
        <v>9.9022233752496094E-2</v>
      </c>
      <c r="D832" s="17">
        <v>0.12941941986257299</v>
      </c>
      <c r="E832" s="17">
        <v>6.9839515277652198E-2</v>
      </c>
      <c r="F832" s="17"/>
      <c r="G832" s="17">
        <v>0.17573128973744701</v>
      </c>
      <c r="H832" s="17">
        <v>0.13976571826836401</v>
      </c>
      <c r="I832" s="17">
        <v>9.5446237945538803E-2</v>
      </c>
      <c r="J832" s="17">
        <v>6.7102675074349402E-2</v>
      </c>
      <c r="K832" s="17">
        <v>7.2719188753713707E-2</v>
      </c>
      <c r="L832" s="17">
        <v>6.1439339296839299E-2</v>
      </c>
      <c r="M832" s="17"/>
      <c r="N832" s="17">
        <v>0.107519074424532</v>
      </c>
      <c r="O832" s="17">
        <v>8.5338291406505298E-2</v>
      </c>
      <c r="P832" s="17">
        <v>9.7645336463204002E-2</v>
      </c>
      <c r="Q832" s="17">
        <v>0.105899989109959</v>
      </c>
      <c r="R832" s="17"/>
      <c r="S832" s="17">
        <v>0.15378108731793799</v>
      </c>
      <c r="T832" s="17">
        <v>7.8076752221832094E-2</v>
      </c>
      <c r="U832" s="17">
        <v>9.2679740800164501E-2</v>
      </c>
      <c r="V832" s="17">
        <v>0.112431234452448</v>
      </c>
      <c r="W832" s="17">
        <v>9.3184317719373397E-2</v>
      </c>
      <c r="X832" s="17">
        <v>8.5777390066488199E-2</v>
      </c>
      <c r="Y832" s="17">
        <v>8.2319392047292397E-2</v>
      </c>
      <c r="Z832" s="17">
        <v>8.0573309971761806E-2</v>
      </c>
      <c r="AA832" s="17">
        <v>9.8199400305247805E-2</v>
      </c>
      <c r="AB832" s="17">
        <v>7.9777397554929394E-2</v>
      </c>
      <c r="AC832" s="17">
        <v>0.116854455180946</v>
      </c>
      <c r="AD832" s="17">
        <v>6.4478228605818297E-2</v>
      </c>
      <c r="AE832" s="17"/>
      <c r="AF832" s="17">
        <v>0.104330774590997</v>
      </c>
      <c r="AG832" s="17">
        <v>7.8175387592843107E-2</v>
      </c>
      <c r="AH832" s="17">
        <v>0.112790962707041</v>
      </c>
      <c r="AI832" s="17">
        <v>8.3909069475329903E-2</v>
      </c>
      <c r="AJ832" s="17"/>
      <c r="AK832" s="17">
        <v>6.3896063322884195E-2</v>
      </c>
      <c r="AL832" s="17">
        <v>8.0913527786216105E-2</v>
      </c>
      <c r="AM832" s="17"/>
      <c r="AN832" s="17">
        <v>0.15887743054654899</v>
      </c>
      <c r="AO832" s="17">
        <v>7.5611872412705894E-2</v>
      </c>
      <c r="AP832" s="17">
        <v>8.1079130120372003E-2</v>
      </c>
      <c r="AQ832" s="17">
        <v>8.6921212867969402E-2</v>
      </c>
      <c r="AR832" s="17">
        <v>6.8977746691422398E-2</v>
      </c>
      <c r="AS832" s="17">
        <v>7.5418231068961603E-2</v>
      </c>
      <c r="AT832" s="17"/>
      <c r="AU832" s="17">
        <v>9.1153393348083298E-2</v>
      </c>
      <c r="AV832" s="17">
        <v>0.109583048620403</v>
      </c>
      <c r="AW832" s="17"/>
      <c r="AX832" s="17">
        <v>0.115625004455678</v>
      </c>
      <c r="AY832" s="17">
        <v>9.5038050462568802E-2</v>
      </c>
      <c r="AZ832" s="17"/>
      <c r="BA832" s="17">
        <v>9.44520464412308E-2</v>
      </c>
      <c r="BB832" s="17">
        <v>0.123850432659025</v>
      </c>
      <c r="BC832" s="17"/>
      <c r="BD832" s="17">
        <v>0.105926929557576</v>
      </c>
      <c r="BE832" s="17"/>
      <c r="BF832" s="17">
        <v>0.11022493780685801</v>
      </c>
      <c r="BG832" s="17"/>
      <c r="BH832" s="17">
        <v>8.8313583829299006E-2</v>
      </c>
      <c r="BI832" s="17"/>
      <c r="BJ832" s="17">
        <v>8.3658923613441794E-2</v>
      </c>
      <c r="BK832" s="17"/>
      <c r="BL832" s="17">
        <v>0.16109717239205101</v>
      </c>
      <c r="BM832" s="17">
        <v>0.15533667273922</v>
      </c>
      <c r="BN832" s="17">
        <v>7.1051149254611298E-2</v>
      </c>
      <c r="BO832" s="17">
        <v>3.3751381272794603E-2</v>
      </c>
      <c r="BP832" s="17"/>
      <c r="BQ832" s="17">
        <v>9.3046431943582406E-2</v>
      </c>
      <c r="BR832" s="17">
        <v>8.00266820493407E-2</v>
      </c>
      <c r="BS832" s="17">
        <v>0.113763952149461</v>
      </c>
      <c r="BT832" s="17">
        <v>0.159392622478328</v>
      </c>
      <c r="BU832" s="17">
        <v>0.115883676120319</v>
      </c>
      <c r="BV832" s="17">
        <v>8.3411913621049702E-2</v>
      </c>
      <c r="BW832" s="17"/>
      <c r="BX832" s="17">
        <v>9.9843512938747395E-2</v>
      </c>
      <c r="BY832" s="17">
        <v>9.5604654692709595E-2</v>
      </c>
      <c r="BZ832" s="17">
        <v>9.1054554173529506E-2</v>
      </c>
      <c r="CA832" s="17">
        <v>0.14077529998660299</v>
      </c>
      <c r="CB832" s="17">
        <v>0.117851752919887</v>
      </c>
      <c r="CC832" s="17">
        <v>0.13628379257324999</v>
      </c>
    </row>
    <row r="833" spans="2:81" x14ac:dyDescent="0.35">
      <c r="B833" t="s">
        <v>282</v>
      </c>
      <c r="C833" s="17">
        <v>0.211637787669056</v>
      </c>
      <c r="D833" s="17">
        <v>0.21730529880492899</v>
      </c>
      <c r="E833" s="17">
        <v>0.205767117933814</v>
      </c>
      <c r="F833" s="17"/>
      <c r="G833" s="17">
        <v>0.28034017808640299</v>
      </c>
      <c r="H833" s="17">
        <v>0.220244536340654</v>
      </c>
      <c r="I833" s="17">
        <v>0.22826863147478399</v>
      </c>
      <c r="J833" s="17">
        <v>0.172351023130836</v>
      </c>
      <c r="K833" s="17">
        <v>0.21825266052512499</v>
      </c>
      <c r="L833" s="17">
        <v>0.17296080794394</v>
      </c>
      <c r="M833" s="17"/>
      <c r="N833" s="17">
        <v>0.21630359217318301</v>
      </c>
      <c r="O833" s="17">
        <v>0.21167936254747599</v>
      </c>
      <c r="P833" s="17">
        <v>0.194810390061044</v>
      </c>
      <c r="Q833" s="17">
        <v>0.22169837804180001</v>
      </c>
      <c r="R833" s="17"/>
      <c r="S833" s="17">
        <v>0.25089020923210797</v>
      </c>
      <c r="T833" s="17">
        <v>0.18935858135404701</v>
      </c>
      <c r="U833" s="17">
        <v>0.17406938920029499</v>
      </c>
      <c r="V833" s="17">
        <v>0.20833431463527399</v>
      </c>
      <c r="W833" s="17">
        <v>0.22942795383661299</v>
      </c>
      <c r="X833" s="17">
        <v>0.19836943752397099</v>
      </c>
      <c r="Y833" s="17">
        <v>0.22271255276740701</v>
      </c>
      <c r="Z833" s="17">
        <v>0.206279670103551</v>
      </c>
      <c r="AA833" s="17">
        <v>0.193174119771714</v>
      </c>
      <c r="AB833" s="17">
        <v>0.21272221789715101</v>
      </c>
      <c r="AC833" s="17">
        <v>0.21083623296586401</v>
      </c>
      <c r="AD833" s="17">
        <v>0.27680733486433701</v>
      </c>
      <c r="AE833" s="17"/>
      <c r="AF833" s="17">
        <v>0.210370186453052</v>
      </c>
      <c r="AG833" s="17">
        <v>0.21962005070594301</v>
      </c>
      <c r="AH833" s="17">
        <v>0.24443076646085801</v>
      </c>
      <c r="AI833" s="17">
        <v>0.287968864965094</v>
      </c>
      <c r="AJ833" s="17"/>
      <c r="AK833" s="17">
        <v>0.16490116172622399</v>
      </c>
      <c r="AL833" s="17">
        <v>0.21252327258033901</v>
      </c>
      <c r="AM833" s="17"/>
      <c r="AN833" s="17">
        <v>0.23786388179131099</v>
      </c>
      <c r="AO833" s="17">
        <v>0.20242654458331599</v>
      </c>
      <c r="AP833" s="17">
        <v>0.22501185493824799</v>
      </c>
      <c r="AQ833" s="17">
        <v>0.18879012739302101</v>
      </c>
      <c r="AR833" s="17">
        <v>0.18609296448302301</v>
      </c>
      <c r="AS833" s="17">
        <v>0.229736164016695</v>
      </c>
      <c r="AT833" s="17"/>
      <c r="AU833" s="17">
        <v>0.196174268659393</v>
      </c>
      <c r="AV833" s="17">
        <v>0.23368008289329301</v>
      </c>
      <c r="AW833" s="17"/>
      <c r="AX833" s="17">
        <v>0.21325950778504199</v>
      </c>
      <c r="AY833" s="17">
        <v>0.21124862189049101</v>
      </c>
      <c r="AZ833" s="17"/>
      <c r="BA833" s="17">
        <v>0.21066742883929099</v>
      </c>
      <c r="BB833" s="17">
        <v>0.21959251272185301</v>
      </c>
      <c r="BC833" s="17"/>
      <c r="BD833" s="17">
        <v>0.19047552807014101</v>
      </c>
      <c r="BE833" s="17"/>
      <c r="BF833" s="17">
        <v>0.20470334853618799</v>
      </c>
      <c r="BG833" s="17"/>
      <c r="BH833" s="17">
        <v>0.204582977931558</v>
      </c>
      <c r="BI833" s="17"/>
      <c r="BJ833" s="17">
        <v>0.198602302185584</v>
      </c>
      <c r="BK833" s="17"/>
      <c r="BL833" s="17">
        <v>0.317669035224666</v>
      </c>
      <c r="BM833" s="17">
        <v>0.18273890698195</v>
      </c>
      <c r="BN833" s="17">
        <v>0.18913435453736499</v>
      </c>
      <c r="BO833" s="17">
        <v>0.198840327250281</v>
      </c>
      <c r="BP833" s="17"/>
      <c r="BQ833" s="17">
        <v>0.20610395612313401</v>
      </c>
      <c r="BR833" s="17">
        <v>0.16870721926632101</v>
      </c>
      <c r="BS833" s="17">
        <v>0.24855933404009001</v>
      </c>
      <c r="BT833" s="17">
        <v>0.24798434757783799</v>
      </c>
      <c r="BU833" s="17">
        <v>0.27865154642907097</v>
      </c>
      <c r="BV833" s="17">
        <v>0.20532211667873901</v>
      </c>
      <c r="BW833" s="17"/>
      <c r="BX833" s="17">
        <v>0.21454160144647999</v>
      </c>
      <c r="BY833" s="17">
        <v>0.173480593063042</v>
      </c>
      <c r="BZ833" s="17">
        <v>0.222128379233268</v>
      </c>
      <c r="CA833" s="17">
        <v>0.22391942801761</v>
      </c>
      <c r="CB833" s="17">
        <v>0.27825313654293099</v>
      </c>
      <c r="CC833" s="17">
        <v>0.212464091578736</v>
      </c>
    </row>
    <row r="834" spans="2:81" x14ac:dyDescent="0.35">
      <c r="B834" t="s">
        <v>283</v>
      </c>
      <c r="C834" s="17">
        <v>0.263366104823405</v>
      </c>
      <c r="D834" s="17">
        <v>0.25193912847218902</v>
      </c>
      <c r="E834" s="17">
        <v>0.27483068657391901</v>
      </c>
      <c r="F834" s="17"/>
      <c r="G834" s="17">
        <v>0.218643189673974</v>
      </c>
      <c r="H834" s="17">
        <v>0.232080930859174</v>
      </c>
      <c r="I834" s="17">
        <v>0.240673052697184</v>
      </c>
      <c r="J834" s="17">
        <v>0.293195680293451</v>
      </c>
      <c r="K834" s="17">
        <v>0.27278579229171102</v>
      </c>
      <c r="L834" s="17">
        <v>0.30643891784813099</v>
      </c>
      <c r="M834" s="17"/>
      <c r="N834" s="17">
        <v>0.21250909109426799</v>
      </c>
      <c r="O834" s="17">
        <v>0.26249266840494201</v>
      </c>
      <c r="P834" s="17">
        <v>0.28360627050958198</v>
      </c>
      <c r="Q834" s="17">
        <v>0.297599949402089</v>
      </c>
      <c r="R834" s="17"/>
      <c r="S834" s="17">
        <v>0.20881911678310699</v>
      </c>
      <c r="T834" s="17">
        <v>0.25777415603341702</v>
      </c>
      <c r="U834" s="17">
        <v>0.249976723801346</v>
      </c>
      <c r="V834" s="17">
        <v>0.25446225366458503</v>
      </c>
      <c r="W834" s="17">
        <v>0.28972941839081501</v>
      </c>
      <c r="X834" s="17">
        <v>0.28524641632546699</v>
      </c>
      <c r="Y834" s="17">
        <v>0.31823370808337997</v>
      </c>
      <c r="Z834" s="17">
        <v>0.24377722522450199</v>
      </c>
      <c r="AA834" s="17">
        <v>0.25947892940839801</v>
      </c>
      <c r="AB834" s="17">
        <v>0.31459051997705001</v>
      </c>
      <c r="AC834" s="17">
        <v>0.240863169872507</v>
      </c>
      <c r="AD834" s="17">
        <v>0.25528033902835301</v>
      </c>
      <c r="AE834" s="17"/>
      <c r="AF834" s="17">
        <v>0.26082211855986898</v>
      </c>
      <c r="AG834" s="17">
        <v>0.28605382346485603</v>
      </c>
      <c r="AH834" s="17">
        <v>0.242101368707341</v>
      </c>
      <c r="AI834" s="17">
        <v>0.23121323228907301</v>
      </c>
      <c r="AJ834" s="17"/>
      <c r="AK834" s="17">
        <v>0.29114922625029199</v>
      </c>
      <c r="AL834" s="17">
        <v>0.28783435998783502</v>
      </c>
      <c r="AM834" s="17"/>
      <c r="AN834" s="17">
        <v>0.216157428631648</v>
      </c>
      <c r="AO834" s="17">
        <v>0.27894226683657197</v>
      </c>
      <c r="AP834" s="17">
        <v>0.27946961337925402</v>
      </c>
      <c r="AQ834" s="17">
        <v>0.29106163581135802</v>
      </c>
      <c r="AR834" s="17">
        <v>0.27492928842583297</v>
      </c>
      <c r="AS834" s="17">
        <v>0.25397903458480398</v>
      </c>
      <c r="AT834" s="17"/>
      <c r="AU834" s="17">
        <v>0.26582222321229398</v>
      </c>
      <c r="AV834" s="17">
        <v>0.25817367407314001</v>
      </c>
      <c r="AW834" s="17"/>
      <c r="AX834" s="17">
        <v>0.31174570164179899</v>
      </c>
      <c r="AY834" s="17">
        <v>0.25175640517367598</v>
      </c>
      <c r="AZ834" s="17"/>
      <c r="BA834" s="17">
        <v>0.261308706220441</v>
      </c>
      <c r="BB834" s="17">
        <v>0.26878008547599902</v>
      </c>
      <c r="BC834" s="17"/>
      <c r="BD834" s="17">
        <v>0.23621359074531101</v>
      </c>
      <c r="BE834" s="17"/>
      <c r="BF834" s="17">
        <v>0.24008461309279999</v>
      </c>
      <c r="BG834" s="17"/>
      <c r="BH834" s="17">
        <v>0.287331906448963</v>
      </c>
      <c r="BI834" s="17"/>
      <c r="BJ834" s="17">
        <v>0.233243827394227</v>
      </c>
      <c r="BK834" s="17"/>
      <c r="BL834" s="17">
        <v>0.28013932148802301</v>
      </c>
      <c r="BM834" s="17">
        <v>0.13702694874706001</v>
      </c>
      <c r="BN834" s="17">
        <v>0.30211295459888998</v>
      </c>
      <c r="BO834" s="17">
        <v>0.33870324636184101</v>
      </c>
      <c r="BP834" s="17"/>
      <c r="BQ834" s="17">
        <v>0.25029687144691198</v>
      </c>
      <c r="BR834" s="17">
        <v>0.234409413309488</v>
      </c>
      <c r="BS834" s="17">
        <v>0.28187255262318001</v>
      </c>
      <c r="BT834" s="17">
        <v>0.18113157958080001</v>
      </c>
      <c r="BU834" s="17">
        <v>0.26051141174645898</v>
      </c>
      <c r="BV834" s="17">
        <v>0.33214467372806999</v>
      </c>
      <c r="BW834" s="17"/>
      <c r="BX834" s="17">
        <v>0.23983295593130799</v>
      </c>
      <c r="BY834" s="17">
        <v>0.22213546134265899</v>
      </c>
      <c r="BZ834" s="17">
        <v>0.26762053631016502</v>
      </c>
      <c r="CA834" s="17">
        <v>0.208937681546809</v>
      </c>
      <c r="CB834" s="17">
        <v>0.26198845604107401</v>
      </c>
      <c r="CC834" s="17">
        <v>0.355540159984643</v>
      </c>
    </row>
    <row r="835" spans="2:81" x14ac:dyDescent="0.35">
      <c r="B835" t="s">
        <v>284</v>
      </c>
      <c r="C835" s="17">
        <v>0.24410698889222099</v>
      </c>
      <c r="D835" s="17">
        <v>0.22772174748305099</v>
      </c>
      <c r="E835" s="17">
        <v>0.259690819140934</v>
      </c>
      <c r="F835" s="17"/>
      <c r="G835" s="17">
        <v>0.18558822844874301</v>
      </c>
      <c r="H835" s="17">
        <v>0.20325053393883799</v>
      </c>
      <c r="I835" s="17">
        <v>0.26841610684047701</v>
      </c>
      <c r="J835" s="17">
        <v>0.27481592778477398</v>
      </c>
      <c r="K835" s="17">
        <v>0.25943237376109002</v>
      </c>
      <c r="L835" s="17">
        <v>0.26118151733434603</v>
      </c>
      <c r="M835" s="17"/>
      <c r="N835" s="17">
        <v>0.24058463655597301</v>
      </c>
      <c r="O835" s="17">
        <v>0.263823345716935</v>
      </c>
      <c r="P835" s="17">
        <v>0.26119247246353</v>
      </c>
      <c r="Q835" s="17">
        <v>0.214301543644909</v>
      </c>
      <c r="R835" s="17"/>
      <c r="S835" s="17">
        <v>0.202749488202393</v>
      </c>
      <c r="T835" s="17">
        <v>0.2871566897758</v>
      </c>
      <c r="U835" s="17">
        <v>0.25943889571621598</v>
      </c>
      <c r="V835" s="17">
        <v>0.24579455710453599</v>
      </c>
      <c r="W835" s="17">
        <v>0.24375898793575401</v>
      </c>
      <c r="X835" s="17">
        <v>0.269152559353314</v>
      </c>
      <c r="Y835" s="17">
        <v>0.199032577691763</v>
      </c>
      <c r="Z835" s="17">
        <v>0.24995320710129501</v>
      </c>
      <c r="AA835" s="17">
        <v>0.228385170787922</v>
      </c>
      <c r="AB835" s="17">
        <v>0.258564228817737</v>
      </c>
      <c r="AC835" s="17">
        <v>0.26591675602097697</v>
      </c>
      <c r="AD835" s="17">
        <v>0.22060581156332901</v>
      </c>
      <c r="AE835" s="17"/>
      <c r="AF835" s="17">
        <v>0.237621450617337</v>
      </c>
      <c r="AG835" s="17">
        <v>0.272955651499587</v>
      </c>
      <c r="AH835" s="17">
        <v>0.26060825599708198</v>
      </c>
      <c r="AI835" s="17">
        <v>0.22763038265095201</v>
      </c>
      <c r="AJ835" s="17"/>
      <c r="AK835" s="17">
        <v>0.27677288323865601</v>
      </c>
      <c r="AL835" s="17">
        <v>0.23807372833014101</v>
      </c>
      <c r="AM835" s="17"/>
      <c r="AN835" s="17">
        <v>0.186230347663768</v>
      </c>
      <c r="AO835" s="17">
        <v>0.27565958182192801</v>
      </c>
      <c r="AP835" s="17">
        <v>0.23125975016571901</v>
      </c>
      <c r="AQ835" s="17">
        <v>0.255394355963658</v>
      </c>
      <c r="AR835" s="17">
        <v>0.29822648741765201</v>
      </c>
      <c r="AS835" s="17">
        <v>0.24277695711606101</v>
      </c>
      <c r="AT835" s="17"/>
      <c r="AU835" s="17">
        <v>0.25226190151554201</v>
      </c>
      <c r="AV835" s="17">
        <v>0.234326159162628</v>
      </c>
      <c r="AW835" s="17"/>
      <c r="AX835" s="17">
        <v>0.22242813316523399</v>
      </c>
      <c r="AY835" s="17">
        <v>0.249309285320711</v>
      </c>
      <c r="AZ835" s="17"/>
      <c r="BA835" s="17">
        <v>0.252989630238807</v>
      </c>
      <c r="BB835" s="17">
        <v>0.19713640340350799</v>
      </c>
      <c r="BC835" s="17"/>
      <c r="BD835" s="17">
        <v>0.23804598387054601</v>
      </c>
      <c r="BE835" s="17"/>
      <c r="BF835" s="17">
        <v>0.23185152143455001</v>
      </c>
      <c r="BG835" s="17"/>
      <c r="BH835" s="17">
        <v>0.28500800195761999</v>
      </c>
      <c r="BI835" s="17"/>
      <c r="BJ835" s="17">
        <v>0.33154727108474702</v>
      </c>
      <c r="BK835" s="17"/>
      <c r="BL835" s="17">
        <v>0.14544710558688501</v>
      </c>
      <c r="BM835" s="17">
        <v>0.224093405196123</v>
      </c>
      <c r="BN835" s="17">
        <v>0.27025097284102401</v>
      </c>
      <c r="BO835" s="17">
        <v>0.29753467616044399</v>
      </c>
      <c r="BP835" s="17"/>
      <c r="BQ835" s="17">
        <v>0.25696920905865001</v>
      </c>
      <c r="BR835" s="17">
        <v>0.26406224763688302</v>
      </c>
      <c r="BS835" s="17">
        <v>0.20332243048486601</v>
      </c>
      <c r="BT835" s="17">
        <v>0.25341434980495298</v>
      </c>
      <c r="BU835" s="17">
        <v>0.19658501107822399</v>
      </c>
      <c r="BV835" s="17">
        <v>0.23926121907739001</v>
      </c>
      <c r="BW835" s="17"/>
      <c r="BX835" s="17">
        <v>0.24955425496950601</v>
      </c>
      <c r="BY835" s="17">
        <v>0.26264560763612499</v>
      </c>
      <c r="BZ835" s="17">
        <v>0.24445791458878299</v>
      </c>
      <c r="CA835" s="17">
        <v>0.256259995012388</v>
      </c>
      <c r="CB835" s="17">
        <v>0.19391885389020899</v>
      </c>
      <c r="CC835" s="17">
        <v>0.18205417468492499</v>
      </c>
    </row>
    <row r="836" spans="2:81" x14ac:dyDescent="0.35">
      <c r="B836" t="s">
        <v>285</v>
      </c>
      <c r="C836" s="17">
        <v>0.16460365767455401</v>
      </c>
      <c r="D836" s="17">
        <v>0.160076446219969</v>
      </c>
      <c r="E836" s="17">
        <v>0.16936459453086999</v>
      </c>
      <c r="F836" s="17"/>
      <c r="G836" s="17">
        <v>0.111001309035139</v>
      </c>
      <c r="H836" s="17">
        <v>0.17889086799906301</v>
      </c>
      <c r="I836" s="17">
        <v>0.14931609601379101</v>
      </c>
      <c r="J836" s="17">
        <v>0.17388207151268101</v>
      </c>
      <c r="K836" s="17">
        <v>0.16837369265338101</v>
      </c>
      <c r="L836" s="17">
        <v>0.190928499578222</v>
      </c>
      <c r="M836" s="17"/>
      <c r="N836" s="17">
        <v>0.205401466684064</v>
      </c>
      <c r="O836" s="17">
        <v>0.16457373677920301</v>
      </c>
      <c r="P836" s="17">
        <v>0.14955556576623499</v>
      </c>
      <c r="Q836" s="17">
        <v>0.13444684501107201</v>
      </c>
      <c r="R836" s="17"/>
      <c r="S836" s="17">
        <v>0.151684069588121</v>
      </c>
      <c r="T836" s="17">
        <v>0.17423448312334999</v>
      </c>
      <c r="U836" s="17">
        <v>0.21329857045974299</v>
      </c>
      <c r="V836" s="17">
        <v>0.16697881279678101</v>
      </c>
      <c r="W836" s="17">
        <v>0.13253960725792099</v>
      </c>
      <c r="X836" s="17">
        <v>0.14199329516324699</v>
      </c>
      <c r="Y836" s="17">
        <v>0.150052855761929</v>
      </c>
      <c r="Z836" s="17">
        <v>0.20835931670528501</v>
      </c>
      <c r="AA836" s="17">
        <v>0.212186447976832</v>
      </c>
      <c r="AB836" s="17">
        <v>0.12032434318301601</v>
      </c>
      <c r="AC836" s="17">
        <v>0.140752878654123</v>
      </c>
      <c r="AD836" s="17">
        <v>0.16739202952962301</v>
      </c>
      <c r="AE836" s="17"/>
      <c r="AF836" s="17">
        <v>0.169410606133377</v>
      </c>
      <c r="AG836" s="17">
        <v>0.13039936917453801</v>
      </c>
      <c r="AH836" s="17">
        <v>0.122888662374613</v>
      </c>
      <c r="AI836" s="17">
        <v>0.153661652980422</v>
      </c>
      <c r="AJ836" s="17"/>
      <c r="AK836" s="17">
        <v>0.18225445477649099</v>
      </c>
      <c r="AL836" s="17">
        <v>0.163415834072797</v>
      </c>
      <c r="AM836" s="17"/>
      <c r="AN836" s="17">
        <v>0.170661593001604</v>
      </c>
      <c r="AO836" s="17">
        <v>0.15730801244405099</v>
      </c>
      <c r="AP836" s="17">
        <v>0.17118010895906899</v>
      </c>
      <c r="AQ836" s="17">
        <v>0.161783020216512</v>
      </c>
      <c r="AR836" s="17">
        <v>0.16523894008779</v>
      </c>
      <c r="AS836" s="17">
        <v>0.166294637545115</v>
      </c>
      <c r="AT836" s="17"/>
      <c r="AU836" s="17">
        <v>0.18243425314485201</v>
      </c>
      <c r="AV836" s="17">
        <v>0.14027974788658901</v>
      </c>
      <c r="AW836" s="17"/>
      <c r="AX836" s="17">
        <v>0.120083846952891</v>
      </c>
      <c r="AY836" s="17">
        <v>0.17528712064100799</v>
      </c>
      <c r="AZ836" s="17"/>
      <c r="BA836" s="17">
        <v>0.165412334465557</v>
      </c>
      <c r="BB836" s="17">
        <v>0.16212579897951801</v>
      </c>
      <c r="BC836" s="17"/>
      <c r="BD836" s="17">
        <v>0.21245822974913001</v>
      </c>
      <c r="BE836" s="17"/>
      <c r="BF836" s="17">
        <v>0.19646153877745401</v>
      </c>
      <c r="BG836" s="17"/>
      <c r="BH836" s="17">
        <v>0.126868816249946</v>
      </c>
      <c r="BI836" s="17"/>
      <c r="BJ836" s="17">
        <v>0.13788495202277601</v>
      </c>
      <c r="BK836" s="17"/>
      <c r="BL836" s="17">
        <v>6.3481865191429093E-2</v>
      </c>
      <c r="BM836" s="17">
        <v>0.29102451851736899</v>
      </c>
      <c r="BN836" s="17">
        <v>0.152734217665842</v>
      </c>
      <c r="BO836" s="17">
        <v>0.112926049000412</v>
      </c>
      <c r="BP836" s="17"/>
      <c r="BQ836" s="17">
        <v>0.18068682874525299</v>
      </c>
      <c r="BR836" s="17">
        <v>0.24070674929282099</v>
      </c>
      <c r="BS836" s="17">
        <v>0.14850523899368601</v>
      </c>
      <c r="BT836" s="17">
        <v>0.12106230816902699</v>
      </c>
      <c r="BU836" s="17">
        <v>0.130449956523498</v>
      </c>
      <c r="BV836" s="17">
        <v>0.113924064661762</v>
      </c>
      <c r="BW836" s="17"/>
      <c r="BX836" s="17">
        <v>0.18595377854560199</v>
      </c>
      <c r="BY836" s="17">
        <v>0.234567175765379</v>
      </c>
      <c r="BZ836" s="17">
        <v>0.16784577439998</v>
      </c>
      <c r="CA836" s="17">
        <v>0.139386163887356</v>
      </c>
      <c r="CB836" s="17">
        <v>0.133743806232131</v>
      </c>
      <c r="CC836" s="17">
        <v>6.7800949205109803E-2</v>
      </c>
    </row>
    <row r="837" spans="2:81" x14ac:dyDescent="0.35">
      <c r="B837" t="s">
        <v>171</v>
      </c>
      <c r="C837" s="17">
        <v>1.7263227188268001E-2</v>
      </c>
      <c r="D837" s="17">
        <v>1.35379591572887E-2</v>
      </c>
      <c r="E837" s="17">
        <v>2.0507266542810602E-2</v>
      </c>
      <c r="F837" s="17"/>
      <c r="G837" s="17">
        <v>2.86958050182946E-2</v>
      </c>
      <c r="H837" s="17">
        <v>2.5767412593907399E-2</v>
      </c>
      <c r="I837" s="17">
        <v>1.7879875028225599E-2</v>
      </c>
      <c r="J837" s="17">
        <v>1.86526222039076E-2</v>
      </c>
      <c r="K837" s="17">
        <v>8.4362920149788998E-3</v>
      </c>
      <c r="L837" s="17">
        <v>7.0509179985210101E-3</v>
      </c>
      <c r="M837" s="17"/>
      <c r="N837" s="17">
        <v>1.76821390679807E-2</v>
      </c>
      <c r="O837" s="17">
        <v>1.2092595144939201E-2</v>
      </c>
      <c r="P837" s="17">
        <v>1.31899647364045E-2</v>
      </c>
      <c r="Q837" s="17">
        <v>2.6053294790169799E-2</v>
      </c>
      <c r="R837" s="17"/>
      <c r="S837" s="17">
        <v>3.2076028876333401E-2</v>
      </c>
      <c r="T837" s="17">
        <v>1.33993374915544E-2</v>
      </c>
      <c r="U837" s="17">
        <v>1.0536680022235101E-2</v>
      </c>
      <c r="V837" s="17">
        <v>1.19988273463755E-2</v>
      </c>
      <c r="W837" s="17">
        <v>1.1359714859523201E-2</v>
      </c>
      <c r="X837" s="17">
        <v>1.9460901567512599E-2</v>
      </c>
      <c r="Y837" s="17">
        <v>2.76489136482281E-2</v>
      </c>
      <c r="Z837" s="17">
        <v>1.10572708936056E-2</v>
      </c>
      <c r="AA837" s="17">
        <v>8.5759317498862106E-3</v>
      </c>
      <c r="AB837" s="17">
        <v>1.40212925701176E-2</v>
      </c>
      <c r="AC837" s="17">
        <v>2.47765073055836E-2</v>
      </c>
      <c r="AD837" s="17">
        <v>1.5436256408538801E-2</v>
      </c>
      <c r="AE837" s="17"/>
      <c r="AF837" s="17">
        <v>1.7444863645367799E-2</v>
      </c>
      <c r="AG837" s="17">
        <v>1.2795717562233499E-2</v>
      </c>
      <c r="AH837" s="17">
        <v>1.7179983753064398E-2</v>
      </c>
      <c r="AI837" s="17">
        <v>1.56167976391287E-2</v>
      </c>
      <c r="AJ837" s="17"/>
      <c r="AK837" s="17">
        <v>2.10262106854525E-2</v>
      </c>
      <c r="AL837" s="17">
        <v>1.7239277242671401E-2</v>
      </c>
      <c r="AM837" s="17"/>
      <c r="AN837" s="17">
        <v>3.0209318365119101E-2</v>
      </c>
      <c r="AO837" s="17">
        <v>1.00517219014273E-2</v>
      </c>
      <c r="AP837" s="17">
        <v>1.1999542437337699E-2</v>
      </c>
      <c r="AQ837" s="17">
        <v>1.60496477474814E-2</v>
      </c>
      <c r="AR837" s="17">
        <v>6.5345728942792797E-3</v>
      </c>
      <c r="AS837" s="17">
        <v>3.17949756683642E-2</v>
      </c>
      <c r="AT837" s="17"/>
      <c r="AU837" s="17">
        <v>1.2153960119835199E-2</v>
      </c>
      <c r="AV837" s="17">
        <v>2.3957287363947199E-2</v>
      </c>
      <c r="AW837" s="17"/>
      <c r="AX837" s="17">
        <v>1.6857805999356899E-2</v>
      </c>
      <c r="AY837" s="17">
        <v>1.7360516511545399E-2</v>
      </c>
      <c r="AZ837" s="17"/>
      <c r="BA837" s="17">
        <v>1.51698537946739E-2</v>
      </c>
      <c r="BB837" s="17">
        <v>2.8514766760097902E-2</v>
      </c>
      <c r="BC837" s="17"/>
      <c r="BD837" s="17">
        <v>1.6879738007297598E-2</v>
      </c>
      <c r="BE837" s="17"/>
      <c r="BF837" s="17">
        <v>1.6674040352150601E-2</v>
      </c>
      <c r="BG837" s="17"/>
      <c r="BH837" s="17">
        <v>7.8947135826143607E-3</v>
      </c>
      <c r="BI837" s="17"/>
      <c r="BJ837" s="17">
        <v>1.50627236992245E-2</v>
      </c>
      <c r="BK837" s="17"/>
      <c r="BL837" s="17">
        <v>3.2165500116944301E-2</v>
      </c>
      <c r="BM837" s="17">
        <v>9.7795478182782208E-3</v>
      </c>
      <c r="BN837" s="17">
        <v>1.47163511022673E-2</v>
      </c>
      <c r="BO837" s="17">
        <v>1.82443199542267E-2</v>
      </c>
      <c r="BP837" s="17"/>
      <c r="BQ837" s="17">
        <v>1.28967026824685E-2</v>
      </c>
      <c r="BR837" s="17">
        <v>1.20876884451453E-2</v>
      </c>
      <c r="BS837" s="17">
        <v>3.97649170871818E-3</v>
      </c>
      <c r="BT837" s="17">
        <v>3.7014792389053697E-2</v>
      </c>
      <c r="BU837" s="17">
        <v>1.79183981024276E-2</v>
      </c>
      <c r="BV837" s="17">
        <v>2.5936012232989501E-2</v>
      </c>
      <c r="BW837" s="17"/>
      <c r="BX837" s="17">
        <v>1.0273896168356099E-2</v>
      </c>
      <c r="BY837" s="17">
        <v>1.1566507500085201E-2</v>
      </c>
      <c r="BZ837" s="17">
        <v>6.8928412942750403E-3</v>
      </c>
      <c r="CA837" s="17">
        <v>3.0721431549233499E-2</v>
      </c>
      <c r="CB837" s="17">
        <v>1.42439943737688E-2</v>
      </c>
      <c r="CC837" s="17">
        <v>4.5856831973336599E-2</v>
      </c>
    </row>
    <row r="838" spans="2:81" x14ac:dyDescent="0.35">
      <c r="B838" t="s">
        <v>286</v>
      </c>
      <c r="C838" s="17">
        <v>0.31066002142155202</v>
      </c>
      <c r="D838" s="17">
        <v>0.34672471866750199</v>
      </c>
      <c r="E838" s="17">
        <v>0.275606633211466</v>
      </c>
      <c r="F838" s="17"/>
      <c r="G838" s="17">
        <v>0.45607146782385</v>
      </c>
      <c r="H838" s="17">
        <v>0.36001025460901798</v>
      </c>
      <c r="I838" s="17">
        <v>0.32371486942032301</v>
      </c>
      <c r="J838" s="17">
        <v>0.239453698205186</v>
      </c>
      <c r="K838" s="17">
        <v>0.29097184927883801</v>
      </c>
      <c r="L838" s="17">
        <v>0.23440014724077901</v>
      </c>
      <c r="M838" s="17"/>
      <c r="N838" s="17">
        <v>0.32382266659771503</v>
      </c>
      <c r="O838" s="17">
        <v>0.297017653953981</v>
      </c>
      <c r="P838" s="17">
        <v>0.29245572652424801</v>
      </c>
      <c r="Q838" s="17">
        <v>0.32759836715175999</v>
      </c>
      <c r="R838" s="17"/>
      <c r="S838" s="17">
        <v>0.40467129655004502</v>
      </c>
      <c r="T838" s="17">
        <v>0.26743533357587901</v>
      </c>
      <c r="U838" s="17">
        <v>0.26674913000046002</v>
      </c>
      <c r="V838" s="17">
        <v>0.32076554908772298</v>
      </c>
      <c r="W838" s="17">
        <v>0.32261227155598599</v>
      </c>
      <c r="X838" s="17">
        <v>0.28414682759045901</v>
      </c>
      <c r="Y838" s="17">
        <v>0.30503194481469997</v>
      </c>
      <c r="Z838" s="17">
        <v>0.28685298007531301</v>
      </c>
      <c r="AA838" s="17">
        <v>0.29137352007696199</v>
      </c>
      <c r="AB838" s="17">
        <v>0.29249961545207998</v>
      </c>
      <c r="AC838" s="17">
        <v>0.32769068814681002</v>
      </c>
      <c r="AD838" s="17">
        <v>0.34128556347015498</v>
      </c>
      <c r="AE838" s="17"/>
      <c r="AF838" s="17">
        <v>0.31470096104404899</v>
      </c>
      <c r="AG838" s="17">
        <v>0.29779543829878602</v>
      </c>
      <c r="AH838" s="17">
        <v>0.35722172916790002</v>
      </c>
      <c r="AI838" s="17">
        <v>0.371877934440424</v>
      </c>
      <c r="AJ838" s="17"/>
      <c r="AK838" s="17">
        <v>0.22879722504910899</v>
      </c>
      <c r="AL838" s="17">
        <v>0.29343680036655501</v>
      </c>
      <c r="AM838" s="17"/>
      <c r="AN838" s="17">
        <v>0.39674131233786097</v>
      </c>
      <c r="AO838" s="17">
        <v>0.278038416996022</v>
      </c>
      <c r="AP838" s="17">
        <v>0.30609098505861998</v>
      </c>
      <c r="AQ838" s="17">
        <v>0.27571134026098998</v>
      </c>
      <c r="AR838" s="17">
        <v>0.25507071117444502</v>
      </c>
      <c r="AS838" s="17">
        <v>0.30515439508565601</v>
      </c>
      <c r="AT838" s="17"/>
      <c r="AU838" s="17">
        <v>0.287327662007476</v>
      </c>
      <c r="AV838" s="17">
        <v>0.34326313151369597</v>
      </c>
      <c r="AW838" s="17"/>
      <c r="AX838" s="17">
        <v>0.32888451224071902</v>
      </c>
      <c r="AY838" s="17">
        <v>0.30628667235306001</v>
      </c>
      <c r="AZ838" s="17"/>
      <c r="BA838" s="17">
        <v>0.30511947528052202</v>
      </c>
      <c r="BB838" s="17">
        <v>0.343442945380878</v>
      </c>
      <c r="BC838" s="17"/>
      <c r="BD838" s="17">
        <v>0.296402457627716</v>
      </c>
      <c r="BE838" s="17"/>
      <c r="BF838" s="17">
        <v>0.31492828634304598</v>
      </c>
      <c r="BG838" s="17"/>
      <c r="BH838" s="17">
        <v>0.29289656176085699</v>
      </c>
      <c r="BI838" s="17"/>
      <c r="BJ838" s="17">
        <v>0.28226122579902602</v>
      </c>
      <c r="BK838" s="17"/>
      <c r="BL838" s="17">
        <v>0.47876620761671801</v>
      </c>
      <c r="BM838" s="17">
        <v>0.33807557972117003</v>
      </c>
      <c r="BN838" s="17">
        <v>0.26018550379197702</v>
      </c>
      <c r="BO838" s="17">
        <v>0.23259170852307601</v>
      </c>
      <c r="BP838" s="17"/>
      <c r="BQ838" s="17">
        <v>0.29915038806671701</v>
      </c>
      <c r="BR838" s="17">
        <v>0.248733901315662</v>
      </c>
      <c r="BS838" s="17">
        <v>0.36232328618955001</v>
      </c>
      <c r="BT838" s="17">
        <v>0.40737697005616602</v>
      </c>
      <c r="BU838" s="17">
        <v>0.394535222549391</v>
      </c>
      <c r="BV838" s="17">
        <v>0.288734030299789</v>
      </c>
      <c r="BW838" s="17"/>
      <c r="BX838" s="17">
        <v>0.31438511438522698</v>
      </c>
      <c r="BY838" s="17">
        <v>0.26908524775575199</v>
      </c>
      <c r="BZ838" s="17">
        <v>0.31318293340679698</v>
      </c>
      <c r="CA838" s="17">
        <v>0.36469472800421399</v>
      </c>
      <c r="CB838" s="17">
        <v>0.39610488946281802</v>
      </c>
      <c r="CC838" s="17">
        <v>0.34874788415198599</v>
      </c>
    </row>
    <row r="839" spans="2:81" x14ac:dyDescent="0.35">
      <c r="B839" t="s">
        <v>287</v>
      </c>
      <c r="C839" s="17">
        <v>0.40871064656677403</v>
      </c>
      <c r="D839" s="17">
        <v>0.38779819370302099</v>
      </c>
      <c r="E839" s="17">
        <v>0.429055413671804</v>
      </c>
      <c r="F839" s="17"/>
      <c r="G839" s="17">
        <v>0.296589537483882</v>
      </c>
      <c r="H839" s="17">
        <v>0.38214140193790103</v>
      </c>
      <c r="I839" s="17">
        <v>0.41773220285426799</v>
      </c>
      <c r="J839" s="17">
        <v>0.44869799929745602</v>
      </c>
      <c r="K839" s="17">
        <v>0.427806066414471</v>
      </c>
      <c r="L839" s="17">
        <v>0.45211001691256802</v>
      </c>
      <c r="M839" s="17"/>
      <c r="N839" s="17">
        <v>0.44598610324003701</v>
      </c>
      <c r="O839" s="17">
        <v>0.428397082496138</v>
      </c>
      <c r="P839" s="17">
        <v>0.41074803822976602</v>
      </c>
      <c r="Q839" s="17">
        <v>0.34874838865598101</v>
      </c>
      <c r="R839" s="17"/>
      <c r="S839" s="17">
        <v>0.354433557790514</v>
      </c>
      <c r="T839" s="17">
        <v>0.46139117289914999</v>
      </c>
      <c r="U839" s="17">
        <v>0.47273746617596002</v>
      </c>
      <c r="V839" s="17">
        <v>0.41277336990131702</v>
      </c>
      <c r="W839" s="17">
        <v>0.37629859519367598</v>
      </c>
      <c r="X839" s="17">
        <v>0.41114585451656099</v>
      </c>
      <c r="Y839" s="17">
        <v>0.34908543345369197</v>
      </c>
      <c r="Z839" s="17">
        <v>0.45831252380658</v>
      </c>
      <c r="AA839" s="17">
        <v>0.44057161876475398</v>
      </c>
      <c r="AB839" s="17">
        <v>0.37888857200075299</v>
      </c>
      <c r="AC839" s="17">
        <v>0.40666963467509998</v>
      </c>
      <c r="AD839" s="17">
        <v>0.38799784109295299</v>
      </c>
      <c r="AE839" s="17"/>
      <c r="AF839" s="17">
        <v>0.40703205675071402</v>
      </c>
      <c r="AG839" s="17">
        <v>0.40335502067412499</v>
      </c>
      <c r="AH839" s="17">
        <v>0.38349691837169497</v>
      </c>
      <c r="AI839" s="17">
        <v>0.38129203563137398</v>
      </c>
      <c r="AJ839" s="17"/>
      <c r="AK839" s="17">
        <v>0.459027338015147</v>
      </c>
      <c r="AL839" s="17">
        <v>0.40148956240293798</v>
      </c>
      <c r="AM839" s="17"/>
      <c r="AN839" s="17">
        <v>0.356891940665372</v>
      </c>
      <c r="AO839" s="17">
        <v>0.43296759426597897</v>
      </c>
      <c r="AP839" s="17">
        <v>0.40243985912478802</v>
      </c>
      <c r="AQ839" s="17">
        <v>0.41717737618016998</v>
      </c>
      <c r="AR839" s="17">
        <v>0.46346542750544201</v>
      </c>
      <c r="AS839" s="17">
        <v>0.40907159466117599</v>
      </c>
      <c r="AT839" s="17"/>
      <c r="AU839" s="17">
        <v>0.43469615466039502</v>
      </c>
      <c r="AV839" s="17">
        <v>0.37460590704921698</v>
      </c>
      <c r="AW839" s="17"/>
      <c r="AX839" s="17">
        <v>0.342511980118125</v>
      </c>
      <c r="AY839" s="17">
        <v>0.42459640596171899</v>
      </c>
      <c r="AZ839" s="17"/>
      <c r="BA839" s="17">
        <v>0.41840196470436303</v>
      </c>
      <c r="BB839" s="17">
        <v>0.35926220238302597</v>
      </c>
      <c r="BC839" s="17"/>
      <c r="BD839" s="17">
        <v>0.45050421361967502</v>
      </c>
      <c r="BE839" s="17"/>
      <c r="BF839" s="17">
        <v>0.42831306021200399</v>
      </c>
      <c r="BG839" s="17"/>
      <c r="BH839" s="17">
        <v>0.411876818207566</v>
      </c>
      <c r="BI839" s="17"/>
      <c r="BJ839" s="17">
        <v>0.46943222310752297</v>
      </c>
      <c r="BK839" s="17"/>
      <c r="BL839" s="17">
        <v>0.20892897077831499</v>
      </c>
      <c r="BM839" s="17">
        <v>0.51511792371349197</v>
      </c>
      <c r="BN839" s="17">
        <v>0.422985190506866</v>
      </c>
      <c r="BO839" s="17">
        <v>0.41046072516085602</v>
      </c>
      <c r="BP839" s="17"/>
      <c r="BQ839" s="17">
        <v>0.437656037803903</v>
      </c>
      <c r="BR839" s="17">
        <v>0.504768996929705</v>
      </c>
      <c r="BS839" s="17">
        <v>0.35182766947855199</v>
      </c>
      <c r="BT839" s="17">
        <v>0.37447665797398</v>
      </c>
      <c r="BU839" s="17">
        <v>0.32703496760172301</v>
      </c>
      <c r="BV839" s="17">
        <v>0.35318528373915198</v>
      </c>
      <c r="BW839" s="17"/>
      <c r="BX839" s="17">
        <v>0.43550803351510797</v>
      </c>
      <c r="BY839" s="17">
        <v>0.49721278340150399</v>
      </c>
      <c r="BZ839" s="17">
        <v>0.41230368898876302</v>
      </c>
      <c r="CA839" s="17">
        <v>0.39564615889974403</v>
      </c>
      <c r="CB839" s="17">
        <v>0.32766266012234002</v>
      </c>
      <c r="CC839" s="17">
        <v>0.249855123890035</v>
      </c>
    </row>
    <row r="840" spans="2:81" x14ac:dyDescent="0.35">
      <c r="B840" t="s">
        <v>288</v>
      </c>
      <c r="C840" s="17">
        <v>-9.8050625145221906E-2</v>
      </c>
      <c r="D840" s="17">
        <v>-4.1073475035519197E-2</v>
      </c>
      <c r="E840" s="17">
        <v>-0.153448780460338</v>
      </c>
      <c r="F840" s="17"/>
      <c r="G840" s="17">
        <v>0.15948193033996799</v>
      </c>
      <c r="H840" s="17">
        <v>-2.2131147328882699E-2</v>
      </c>
      <c r="I840" s="17">
        <v>-9.4017333433945194E-2</v>
      </c>
      <c r="J840" s="17">
        <v>-0.20924430109226999</v>
      </c>
      <c r="K840" s="17">
        <v>-0.13683421713563301</v>
      </c>
      <c r="L840" s="17">
        <v>-0.21770986967178901</v>
      </c>
      <c r="M840" s="17"/>
      <c r="N840" s="17">
        <v>-0.122163436642322</v>
      </c>
      <c r="O840" s="17">
        <v>-0.13137942854215801</v>
      </c>
      <c r="P840" s="17">
        <v>-0.118292311705518</v>
      </c>
      <c r="Q840" s="17">
        <v>-2.1150021504221201E-2</v>
      </c>
      <c r="R840" s="17"/>
      <c r="S840" s="17">
        <v>5.0237738759531601E-2</v>
      </c>
      <c r="T840" s="17">
        <v>-0.19395583932327101</v>
      </c>
      <c r="U840" s="17">
        <v>-0.2059883361755</v>
      </c>
      <c r="V840" s="17">
        <v>-9.2007820813594196E-2</v>
      </c>
      <c r="W840" s="17">
        <v>-5.3686323637689499E-2</v>
      </c>
      <c r="X840" s="17">
        <v>-0.12699902692610199</v>
      </c>
      <c r="Y840" s="17">
        <v>-4.4053488638992798E-2</v>
      </c>
      <c r="Z840" s="17">
        <v>-0.17145954373126801</v>
      </c>
      <c r="AA840" s="17">
        <v>-0.14919809868779199</v>
      </c>
      <c r="AB840" s="17">
        <v>-8.6388956548672804E-2</v>
      </c>
      <c r="AC840" s="17">
        <v>-7.8978946528290003E-2</v>
      </c>
      <c r="AD840" s="17">
        <v>-4.67122776227974E-2</v>
      </c>
      <c r="AE840" s="17"/>
      <c r="AF840" s="17">
        <v>-9.2331095706665103E-2</v>
      </c>
      <c r="AG840" s="17">
        <v>-0.105559582375339</v>
      </c>
      <c r="AH840" s="17">
        <v>-2.62751892037952E-2</v>
      </c>
      <c r="AI840" s="17">
        <v>-9.4141011909501492E-3</v>
      </c>
      <c r="AJ840" s="17"/>
      <c r="AK840" s="17">
        <v>-0.23023011296603799</v>
      </c>
      <c r="AL840" s="17">
        <v>-0.108052762036383</v>
      </c>
      <c r="AM840" s="17"/>
      <c r="AN840" s="17">
        <v>3.9849371672488802E-2</v>
      </c>
      <c r="AO840" s="17">
        <v>-0.154929177269957</v>
      </c>
      <c r="AP840" s="17">
        <v>-9.6348874066168405E-2</v>
      </c>
      <c r="AQ840" s="17">
        <v>-0.14146603591918</v>
      </c>
      <c r="AR840" s="17">
        <v>-0.20839471633099699</v>
      </c>
      <c r="AS840" s="17">
        <v>-0.103917199575519</v>
      </c>
      <c r="AT840" s="17"/>
      <c r="AU840" s="17">
        <v>-0.14736849265291799</v>
      </c>
      <c r="AV840" s="17">
        <v>-3.1342775535520701E-2</v>
      </c>
      <c r="AW840" s="17"/>
      <c r="AX840" s="17">
        <v>-1.3627467877405401E-2</v>
      </c>
      <c r="AY840" s="17">
        <v>-0.118309733608659</v>
      </c>
      <c r="AZ840" s="17"/>
      <c r="BA840" s="17">
        <v>-0.113282489423842</v>
      </c>
      <c r="BB840" s="17">
        <v>-1.58192570021485E-2</v>
      </c>
      <c r="BC840" s="17"/>
      <c r="BD840" s="17">
        <v>-0.15410175599195899</v>
      </c>
      <c r="BE840" s="17"/>
      <c r="BF840" s="17">
        <v>-0.113384773868958</v>
      </c>
      <c r="BG840" s="17"/>
      <c r="BH840" s="17">
        <v>-0.11898025644670999</v>
      </c>
      <c r="BI840" s="17"/>
      <c r="BJ840" s="17">
        <v>-0.18717099730849701</v>
      </c>
      <c r="BK840" s="17"/>
      <c r="BL840" s="17">
        <v>0.26983723683840299</v>
      </c>
      <c r="BM840" s="17">
        <v>-0.17704234399232199</v>
      </c>
      <c r="BN840" s="17">
        <v>-0.16279968671489001</v>
      </c>
      <c r="BO840" s="17">
        <v>-0.17786901663777999</v>
      </c>
      <c r="BP840" s="17"/>
      <c r="BQ840" s="17">
        <v>-0.13850564973718599</v>
      </c>
      <c r="BR840" s="17">
        <v>-0.25603509561404297</v>
      </c>
      <c r="BS840" s="17">
        <v>1.04956167109986E-2</v>
      </c>
      <c r="BT840" s="17">
        <v>3.2900312082185697E-2</v>
      </c>
      <c r="BU840" s="17">
        <v>6.7500254947667995E-2</v>
      </c>
      <c r="BV840" s="17">
        <v>-6.4451253439363296E-2</v>
      </c>
      <c r="BW840" s="17"/>
      <c r="BX840" s="17">
        <v>-0.121122919129881</v>
      </c>
      <c r="BY840" s="17">
        <v>-0.228127535645752</v>
      </c>
      <c r="BZ840" s="17">
        <v>-9.9120755581965897E-2</v>
      </c>
      <c r="CA840" s="17">
        <v>-3.0951430895530901E-2</v>
      </c>
      <c r="CB840" s="17">
        <v>6.8442229340477806E-2</v>
      </c>
      <c r="CC840" s="17">
        <v>9.8892760261951193E-2</v>
      </c>
    </row>
    <row r="841" spans="2:81" x14ac:dyDescent="0.35">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row>
    <row r="842" spans="2:81" x14ac:dyDescent="0.35">
      <c r="B842" s="6" t="s">
        <v>407</v>
      </c>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row>
    <row r="843" spans="2:81" x14ac:dyDescent="0.35">
      <c r="B843" s="24"/>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row>
    <row r="844" spans="2:81" x14ac:dyDescent="0.35">
      <c r="B844" t="s">
        <v>281</v>
      </c>
      <c r="C844" s="17">
        <v>0.119963023385199</v>
      </c>
      <c r="D844" s="17">
        <v>0.144728617827317</v>
      </c>
      <c r="E844" s="17">
        <v>9.4985491032357497E-2</v>
      </c>
      <c r="F844" s="17"/>
      <c r="G844" s="17">
        <v>0.223903450085739</v>
      </c>
      <c r="H844" s="17">
        <v>0.165558131974015</v>
      </c>
      <c r="I844" s="17">
        <v>0.114164505305255</v>
      </c>
      <c r="J844" s="17">
        <v>8.3729115508269697E-2</v>
      </c>
      <c r="K844" s="17">
        <v>9.6963534649361402E-2</v>
      </c>
      <c r="L844" s="17">
        <v>6.3460737572902007E-2</v>
      </c>
      <c r="M844" s="17"/>
      <c r="N844" s="17">
        <v>0.135297578116088</v>
      </c>
      <c r="O844" s="17">
        <v>8.7668719887977906E-2</v>
      </c>
      <c r="P844" s="17">
        <v>0.125561523872908</v>
      </c>
      <c r="Q844" s="17">
        <v>0.13301288750079501</v>
      </c>
      <c r="R844" s="17"/>
      <c r="S844" s="17">
        <v>0.19418930139992799</v>
      </c>
      <c r="T844" s="17">
        <v>8.4471203680307499E-2</v>
      </c>
      <c r="U844" s="17">
        <v>0.109334158747458</v>
      </c>
      <c r="V844" s="17">
        <v>0.10985306160474</v>
      </c>
      <c r="W844" s="17">
        <v>0.11823978479514</v>
      </c>
      <c r="X844" s="17">
        <v>0.11516605173534</v>
      </c>
      <c r="Y844" s="17">
        <v>9.8039267461779295E-2</v>
      </c>
      <c r="Z844" s="17">
        <v>0.111432511236878</v>
      </c>
      <c r="AA844" s="17">
        <v>0.122296601298528</v>
      </c>
      <c r="AB844" s="17">
        <v>0.11791910481288199</v>
      </c>
      <c r="AC844" s="17">
        <v>9.2205636054347298E-2</v>
      </c>
      <c r="AD844" s="17">
        <v>0.11815976388091599</v>
      </c>
      <c r="AE844" s="17"/>
      <c r="AF844" s="17">
        <v>0.12472196109111799</v>
      </c>
      <c r="AG844" s="17">
        <v>0.111574921971794</v>
      </c>
      <c r="AH844" s="17">
        <v>9.3538424722904703E-2</v>
      </c>
      <c r="AI844" s="17">
        <v>0.127063048682655</v>
      </c>
      <c r="AJ844" s="17"/>
      <c r="AK844" s="17">
        <v>9.2706577365797002E-2</v>
      </c>
      <c r="AL844" s="17">
        <v>0.10848965077080699</v>
      </c>
      <c r="AM844" s="17"/>
      <c r="AN844" s="17">
        <v>0.19853074318669001</v>
      </c>
      <c r="AO844" s="17">
        <v>9.7306628419533206E-2</v>
      </c>
      <c r="AP844" s="17">
        <v>0.100405869388179</v>
      </c>
      <c r="AQ844" s="17">
        <v>8.2349963297434006E-2</v>
      </c>
      <c r="AR844" s="17">
        <v>9.2073941750464197E-2</v>
      </c>
      <c r="AS844" s="17">
        <v>8.96175857863339E-2</v>
      </c>
      <c r="AT844" s="17"/>
      <c r="AU844" s="17">
        <v>0.11624758936901899</v>
      </c>
      <c r="AV844" s="17">
        <v>0.124910513963533</v>
      </c>
      <c r="AW844" s="17"/>
      <c r="AX844" s="17">
        <v>0.141316759912541</v>
      </c>
      <c r="AY844" s="17">
        <v>0.11483874613228</v>
      </c>
      <c r="AZ844" s="17"/>
      <c r="BA844" s="17">
        <v>0.111455228802238</v>
      </c>
      <c r="BB844" s="17">
        <v>0.165732933693645</v>
      </c>
      <c r="BC844" s="17"/>
      <c r="BD844" s="17">
        <v>0.13290027591826301</v>
      </c>
      <c r="BE844" s="17"/>
      <c r="BF844" s="17">
        <v>0.13792808186927699</v>
      </c>
      <c r="BG844" s="17"/>
      <c r="BH844" s="17">
        <v>0.123857469004818</v>
      </c>
      <c r="BI844" s="17"/>
      <c r="BJ844" s="17">
        <v>8.4659199964436702E-2</v>
      </c>
      <c r="BK844" s="17"/>
      <c r="BL844" s="17">
        <v>0.155157754548268</v>
      </c>
      <c r="BM844" s="17">
        <v>0.19515521810281</v>
      </c>
      <c r="BN844" s="17">
        <v>8.0866750307588595E-2</v>
      </c>
      <c r="BO844" s="17">
        <v>6.4142381084784206E-2</v>
      </c>
      <c r="BP844" s="17"/>
      <c r="BQ844" s="17">
        <v>0.11875980127409699</v>
      </c>
      <c r="BR844" s="17">
        <v>9.1178524558464299E-2</v>
      </c>
      <c r="BS844" s="17">
        <v>0.140441572357172</v>
      </c>
      <c r="BT844" s="17">
        <v>0.17642560752026101</v>
      </c>
      <c r="BU844" s="17">
        <v>0.12706748624</v>
      </c>
      <c r="BV844" s="17">
        <v>0.105704065182151</v>
      </c>
      <c r="BW844" s="17"/>
      <c r="BX844" s="17">
        <v>0.13520079790487499</v>
      </c>
      <c r="BY844" s="17">
        <v>0.10845450546550101</v>
      </c>
      <c r="BZ844" s="17">
        <v>0.113763407768953</v>
      </c>
      <c r="CA844" s="17">
        <v>0.15758190514832399</v>
      </c>
      <c r="CB844" s="17">
        <v>0.129897496957321</v>
      </c>
      <c r="CC844" s="17">
        <v>0.12513608310737601</v>
      </c>
    </row>
    <row r="845" spans="2:81" x14ac:dyDescent="0.35">
      <c r="B845" t="s">
        <v>282</v>
      </c>
      <c r="C845" s="17">
        <v>0.26021788027354198</v>
      </c>
      <c r="D845" s="17">
        <v>0.27976223897116098</v>
      </c>
      <c r="E845" s="17">
        <v>0.24040712754549401</v>
      </c>
      <c r="F845" s="17"/>
      <c r="G845" s="17">
        <v>0.34033982489014097</v>
      </c>
      <c r="H845" s="17">
        <v>0.31653045784734901</v>
      </c>
      <c r="I845" s="17">
        <v>0.295881817011935</v>
      </c>
      <c r="J845" s="17">
        <v>0.21969726331518499</v>
      </c>
      <c r="K845" s="17">
        <v>0.21117193243923599</v>
      </c>
      <c r="L845" s="17">
        <v>0.197995370873428</v>
      </c>
      <c r="M845" s="17"/>
      <c r="N845" s="17">
        <v>0.26054465761915402</v>
      </c>
      <c r="O845" s="17">
        <v>0.28631592928231098</v>
      </c>
      <c r="P845" s="17">
        <v>0.26843569406316298</v>
      </c>
      <c r="Q845" s="17">
        <v>0.225671000193018</v>
      </c>
      <c r="R845" s="17"/>
      <c r="S845" s="17">
        <v>0.30356523879909902</v>
      </c>
      <c r="T845" s="17">
        <v>0.24297229755814201</v>
      </c>
      <c r="U845" s="17">
        <v>0.243357088716218</v>
      </c>
      <c r="V845" s="17">
        <v>0.25992709675216102</v>
      </c>
      <c r="W845" s="17">
        <v>0.276028833252912</v>
      </c>
      <c r="X845" s="17">
        <v>0.25976638373454802</v>
      </c>
      <c r="Y845" s="17">
        <v>0.261837319042244</v>
      </c>
      <c r="Z845" s="17">
        <v>0.25580210911467099</v>
      </c>
      <c r="AA845" s="17">
        <v>0.22720402056410199</v>
      </c>
      <c r="AB845" s="17">
        <v>0.26340099544124201</v>
      </c>
      <c r="AC845" s="17">
        <v>0.242210172660631</v>
      </c>
      <c r="AD845" s="17">
        <v>0.286061164181865</v>
      </c>
      <c r="AE845" s="17"/>
      <c r="AF845" s="17">
        <v>0.25516441345992202</v>
      </c>
      <c r="AG845" s="17">
        <v>0.28627998540934002</v>
      </c>
      <c r="AH845" s="17">
        <v>0.272851160324038</v>
      </c>
      <c r="AI845" s="17">
        <v>0.27305342659581899</v>
      </c>
      <c r="AJ845" s="17"/>
      <c r="AK845" s="17">
        <v>0.27144167743720898</v>
      </c>
      <c r="AL845" s="17">
        <v>0.307893037352719</v>
      </c>
      <c r="AM845" s="17"/>
      <c r="AN845" s="17">
        <v>0.29559839491884099</v>
      </c>
      <c r="AO845" s="17">
        <v>0.243815912969713</v>
      </c>
      <c r="AP845" s="17">
        <v>0.26538296899362801</v>
      </c>
      <c r="AQ845" s="17">
        <v>0.24841655808339699</v>
      </c>
      <c r="AR845" s="17">
        <v>0.21726111530927</v>
      </c>
      <c r="AS845" s="17">
        <v>0.289355607701896</v>
      </c>
      <c r="AT845" s="17"/>
      <c r="AU845" s="17">
        <v>0.240776722379416</v>
      </c>
      <c r="AV845" s="17">
        <v>0.28765172997585597</v>
      </c>
      <c r="AW845" s="17"/>
      <c r="AX845" s="17">
        <v>0.24890611215556399</v>
      </c>
      <c r="AY845" s="17">
        <v>0.262932376445349</v>
      </c>
      <c r="AZ845" s="17"/>
      <c r="BA845" s="17">
        <v>0.24940987901534001</v>
      </c>
      <c r="BB845" s="17">
        <v>0.31988571641921998</v>
      </c>
      <c r="BC845" s="17"/>
      <c r="BD845" s="17">
        <v>0.22753567063112001</v>
      </c>
      <c r="BE845" s="17"/>
      <c r="BF845" s="17">
        <v>0.238125459685739</v>
      </c>
      <c r="BG845" s="17"/>
      <c r="BH845" s="17">
        <v>0.26595984237718101</v>
      </c>
      <c r="BI845" s="17"/>
      <c r="BJ845" s="17">
        <v>0.238259302772662</v>
      </c>
      <c r="BK845" s="17"/>
      <c r="BL845" s="17">
        <v>0.339982062410221</v>
      </c>
      <c r="BM845" s="17">
        <v>0.23939478168241199</v>
      </c>
      <c r="BN845" s="17">
        <v>0.21377958242410799</v>
      </c>
      <c r="BO845" s="17">
        <v>0.280858035266913</v>
      </c>
      <c r="BP845" s="17"/>
      <c r="BQ845" s="17">
        <v>0.27443022015212598</v>
      </c>
      <c r="BR845" s="17">
        <v>0.203071766535595</v>
      </c>
      <c r="BS845" s="17">
        <v>0.29214902253625602</v>
      </c>
      <c r="BT845" s="17">
        <v>0.28951613696795298</v>
      </c>
      <c r="BU845" s="17">
        <v>0.28040170037284401</v>
      </c>
      <c r="BV845" s="17">
        <v>0.24716583918798901</v>
      </c>
      <c r="BW845" s="17"/>
      <c r="BX845" s="17">
        <v>0.26920068016647603</v>
      </c>
      <c r="BY845" s="17">
        <v>0.22042520936652299</v>
      </c>
      <c r="BZ845" s="17">
        <v>0.25614646939800001</v>
      </c>
      <c r="CA845" s="17">
        <v>0.278757190523793</v>
      </c>
      <c r="CB845" s="17">
        <v>0.32986624448040502</v>
      </c>
      <c r="CC845" s="17">
        <v>0.25057654930701101</v>
      </c>
    </row>
    <row r="846" spans="2:81" x14ac:dyDescent="0.35">
      <c r="B846" t="s">
        <v>283</v>
      </c>
      <c r="C846" s="17">
        <v>0.29140711980579498</v>
      </c>
      <c r="D846" s="17">
        <v>0.27140893686803702</v>
      </c>
      <c r="E846" s="17">
        <v>0.31188759189251303</v>
      </c>
      <c r="F846" s="17"/>
      <c r="G846" s="17">
        <v>0.201542198844465</v>
      </c>
      <c r="H846" s="17">
        <v>0.258903476285611</v>
      </c>
      <c r="I846" s="17">
        <v>0.27316097432889602</v>
      </c>
      <c r="J846" s="17">
        <v>0.28931932518307502</v>
      </c>
      <c r="K846" s="17">
        <v>0.321002215129289</v>
      </c>
      <c r="L846" s="17">
        <v>0.37416814945124199</v>
      </c>
      <c r="M846" s="17"/>
      <c r="N846" s="17">
        <v>0.26101313979541801</v>
      </c>
      <c r="O846" s="17">
        <v>0.28871471216989403</v>
      </c>
      <c r="P846" s="17">
        <v>0.29062744787412897</v>
      </c>
      <c r="Q846" s="17">
        <v>0.32819128890593902</v>
      </c>
      <c r="R846" s="17"/>
      <c r="S846" s="17">
        <v>0.23176366950694199</v>
      </c>
      <c r="T846" s="17">
        <v>0.315806358894059</v>
      </c>
      <c r="U846" s="17">
        <v>0.27972984729211597</v>
      </c>
      <c r="V846" s="17">
        <v>0.28989158232030998</v>
      </c>
      <c r="W846" s="17">
        <v>0.29480291176741702</v>
      </c>
      <c r="X846" s="17">
        <v>0.29856704061700401</v>
      </c>
      <c r="Y846" s="17">
        <v>0.32000028142720699</v>
      </c>
      <c r="Z846" s="17">
        <v>0.26346051775817098</v>
      </c>
      <c r="AA846" s="17">
        <v>0.30206867642211399</v>
      </c>
      <c r="AB846" s="17">
        <v>0.310694205679935</v>
      </c>
      <c r="AC846" s="17">
        <v>0.30769540829563402</v>
      </c>
      <c r="AD846" s="17">
        <v>0.30719167164937999</v>
      </c>
      <c r="AE846" s="17"/>
      <c r="AF846" s="17">
        <v>0.28792812320848099</v>
      </c>
      <c r="AG846" s="17">
        <v>0.29832505730485498</v>
      </c>
      <c r="AH846" s="17">
        <v>0.308450806145453</v>
      </c>
      <c r="AI846" s="17">
        <v>0.32716883820051301</v>
      </c>
      <c r="AJ846" s="17"/>
      <c r="AK846" s="17">
        <v>0.295291752507646</v>
      </c>
      <c r="AL846" s="17">
        <v>0.29197519099747199</v>
      </c>
      <c r="AM846" s="17"/>
      <c r="AN846" s="17">
        <v>0.22864317233482601</v>
      </c>
      <c r="AO846" s="17">
        <v>0.31653777598738603</v>
      </c>
      <c r="AP846" s="17">
        <v>0.29522342152456899</v>
      </c>
      <c r="AQ846" s="17">
        <v>0.32828993658043798</v>
      </c>
      <c r="AR846" s="17">
        <v>0.29953871262207599</v>
      </c>
      <c r="AS846" s="17">
        <v>0.31567441063108997</v>
      </c>
      <c r="AT846" s="17"/>
      <c r="AU846" s="17">
        <v>0.304522104559455</v>
      </c>
      <c r="AV846" s="17">
        <v>0.27103729915112301</v>
      </c>
      <c r="AW846" s="17"/>
      <c r="AX846" s="17">
        <v>0.35040285318702602</v>
      </c>
      <c r="AY846" s="17">
        <v>0.277249855375861</v>
      </c>
      <c r="AZ846" s="17"/>
      <c r="BA846" s="17">
        <v>0.30068326691000002</v>
      </c>
      <c r="BB846" s="17">
        <v>0.24237242995484001</v>
      </c>
      <c r="BC846" s="17"/>
      <c r="BD846" s="17">
        <v>0.278817594960246</v>
      </c>
      <c r="BE846" s="17"/>
      <c r="BF846" s="17">
        <v>0.27853511212036403</v>
      </c>
      <c r="BG846" s="17"/>
      <c r="BH846" s="17">
        <v>0.285652760318786</v>
      </c>
      <c r="BI846" s="17"/>
      <c r="BJ846" s="17">
        <v>0.32276928223022799</v>
      </c>
      <c r="BK846" s="17"/>
      <c r="BL846" s="17">
        <v>0.29229350490175099</v>
      </c>
      <c r="BM846" s="17">
        <v>0.15992412662814401</v>
      </c>
      <c r="BN846" s="17">
        <v>0.34643553554062401</v>
      </c>
      <c r="BO846" s="17">
        <v>0.36451587362833598</v>
      </c>
      <c r="BP846" s="17"/>
      <c r="BQ846" s="17">
        <v>0.270204678068589</v>
      </c>
      <c r="BR846" s="17">
        <v>0.28540864636202701</v>
      </c>
      <c r="BS846" s="17">
        <v>0.29058270883459197</v>
      </c>
      <c r="BT846" s="17">
        <v>0.228056911121577</v>
      </c>
      <c r="BU846" s="17">
        <v>0.32646579772735601</v>
      </c>
      <c r="BV846" s="17">
        <v>0.35549508339796498</v>
      </c>
      <c r="BW846" s="17"/>
      <c r="BX846" s="17">
        <v>0.26576678433491102</v>
      </c>
      <c r="BY846" s="17">
        <v>0.27504168616463598</v>
      </c>
      <c r="BZ846" s="17">
        <v>0.298651728224333</v>
      </c>
      <c r="CA846" s="17">
        <v>0.251071685156671</v>
      </c>
      <c r="CB846" s="17">
        <v>0.28681714270607001</v>
      </c>
      <c r="CC846" s="17">
        <v>0.36020964045972798</v>
      </c>
    </row>
    <row r="847" spans="2:81" x14ac:dyDescent="0.35">
      <c r="B847" t="s">
        <v>284</v>
      </c>
      <c r="C847" s="17">
        <v>0.20526839652591899</v>
      </c>
      <c r="D847" s="17">
        <v>0.185143735087381</v>
      </c>
      <c r="E847" s="17">
        <v>0.22487903289453101</v>
      </c>
      <c r="F847" s="17"/>
      <c r="G847" s="17">
        <v>0.14414676857983999</v>
      </c>
      <c r="H847" s="17">
        <v>0.144128170936347</v>
      </c>
      <c r="I847" s="17">
        <v>0.21205466807173001</v>
      </c>
      <c r="J847" s="17">
        <v>0.24872682448986499</v>
      </c>
      <c r="K847" s="17">
        <v>0.24841619747962199</v>
      </c>
      <c r="L847" s="17">
        <v>0.22582790456073501</v>
      </c>
      <c r="M847" s="17"/>
      <c r="N847" s="17">
        <v>0.20916337582627101</v>
      </c>
      <c r="O847" s="17">
        <v>0.209011327992631</v>
      </c>
      <c r="P847" s="17">
        <v>0.21111673743814499</v>
      </c>
      <c r="Q847" s="17">
        <v>0.19047262596761899</v>
      </c>
      <c r="R847" s="17"/>
      <c r="S847" s="17">
        <v>0.149545921937669</v>
      </c>
      <c r="T847" s="17">
        <v>0.219880309173905</v>
      </c>
      <c r="U847" s="17">
        <v>0.23283158720414901</v>
      </c>
      <c r="V847" s="17">
        <v>0.19418604585864299</v>
      </c>
      <c r="W847" s="17">
        <v>0.21497981131933899</v>
      </c>
      <c r="X847" s="17">
        <v>0.23427296013141899</v>
      </c>
      <c r="Y847" s="17">
        <v>0.18973628571046</v>
      </c>
      <c r="Z847" s="17">
        <v>0.19737644508774599</v>
      </c>
      <c r="AA847" s="17">
        <v>0.227202852290738</v>
      </c>
      <c r="AB847" s="17">
        <v>0.18645064255873101</v>
      </c>
      <c r="AC847" s="17">
        <v>0.24644597494461701</v>
      </c>
      <c r="AD847" s="17">
        <v>0.21137398761654599</v>
      </c>
      <c r="AE847" s="17"/>
      <c r="AF847" s="17">
        <v>0.20437477785873301</v>
      </c>
      <c r="AG847" s="17">
        <v>0.19222482640855401</v>
      </c>
      <c r="AH847" s="17">
        <v>0.22270449920674601</v>
      </c>
      <c r="AI847" s="17">
        <v>0.203284417108022</v>
      </c>
      <c r="AJ847" s="17"/>
      <c r="AK847" s="17">
        <v>0.21913734107350499</v>
      </c>
      <c r="AL847" s="17">
        <v>0.174266859412052</v>
      </c>
      <c r="AM847" s="17"/>
      <c r="AN847" s="17">
        <v>0.15391418208395699</v>
      </c>
      <c r="AO847" s="17">
        <v>0.22129360756243699</v>
      </c>
      <c r="AP847" s="17">
        <v>0.21535602589435801</v>
      </c>
      <c r="AQ847" s="17">
        <v>0.21525513210248901</v>
      </c>
      <c r="AR847" s="17">
        <v>0.27030375022076297</v>
      </c>
      <c r="AS847" s="17">
        <v>0.17643148504352199</v>
      </c>
      <c r="AT847" s="17"/>
      <c r="AU847" s="17">
        <v>0.21355416143449199</v>
      </c>
      <c r="AV847" s="17">
        <v>0.195647651646148</v>
      </c>
      <c r="AW847" s="17"/>
      <c r="AX847" s="17">
        <v>0.15379079413881799</v>
      </c>
      <c r="AY847" s="17">
        <v>0.21762152763293999</v>
      </c>
      <c r="AZ847" s="17"/>
      <c r="BA847" s="17">
        <v>0.21472632637322001</v>
      </c>
      <c r="BB847" s="17">
        <v>0.15491471250056499</v>
      </c>
      <c r="BC847" s="17"/>
      <c r="BD847" s="17">
        <v>0.21613436047868001</v>
      </c>
      <c r="BE847" s="17"/>
      <c r="BF847" s="17">
        <v>0.207202282307165</v>
      </c>
      <c r="BG847" s="17"/>
      <c r="BH847" s="17">
        <v>0.21636571209814301</v>
      </c>
      <c r="BI847" s="17"/>
      <c r="BJ847" s="17">
        <v>0.255872435398247</v>
      </c>
      <c r="BK847" s="17"/>
      <c r="BL847" s="17">
        <v>0.104497893833653</v>
      </c>
      <c r="BM847" s="17">
        <v>0.22918365461333701</v>
      </c>
      <c r="BN847" s="17">
        <v>0.23762165989092299</v>
      </c>
      <c r="BO847" s="17">
        <v>0.20940017494746799</v>
      </c>
      <c r="BP847" s="17"/>
      <c r="BQ847" s="17">
        <v>0.21551219440677399</v>
      </c>
      <c r="BR847" s="17">
        <v>0.242097912137064</v>
      </c>
      <c r="BS847" s="17">
        <v>0.18203021562376001</v>
      </c>
      <c r="BT847" s="17">
        <v>0.194218498839452</v>
      </c>
      <c r="BU847" s="17">
        <v>0.14586044304562101</v>
      </c>
      <c r="BV847" s="17">
        <v>0.187446352953728</v>
      </c>
      <c r="BW847" s="17"/>
      <c r="BX847" s="17">
        <v>0.206033264227788</v>
      </c>
      <c r="BY847" s="17">
        <v>0.23417447065392799</v>
      </c>
      <c r="BZ847" s="17">
        <v>0.206465109380776</v>
      </c>
      <c r="CA847" s="17">
        <v>0.20662167720815999</v>
      </c>
      <c r="CB847" s="17">
        <v>0.18039955953516901</v>
      </c>
      <c r="CC847" s="17">
        <v>0.15172430435218801</v>
      </c>
    </row>
    <row r="848" spans="2:81" x14ac:dyDescent="0.35">
      <c r="B848" t="s">
        <v>285</v>
      </c>
      <c r="C848" s="17">
        <v>9.9688419862184005E-2</v>
      </c>
      <c r="D848" s="17">
        <v>0.10058820403244501</v>
      </c>
      <c r="E848" s="17">
        <v>9.9303730208040203E-2</v>
      </c>
      <c r="F848" s="17"/>
      <c r="G848" s="17">
        <v>6.58128746444019E-2</v>
      </c>
      <c r="H848" s="17">
        <v>8.2276755450597705E-2</v>
      </c>
      <c r="I848" s="17">
        <v>8.2802834460648803E-2</v>
      </c>
      <c r="J848" s="17">
        <v>0.13156772649387499</v>
      </c>
      <c r="K848" s="17">
        <v>0.10573096052609</v>
      </c>
      <c r="L848" s="17">
        <v>0.12015141592539801</v>
      </c>
      <c r="M848" s="17"/>
      <c r="N848" s="17">
        <v>0.117795128498545</v>
      </c>
      <c r="O848" s="17">
        <v>0.105546935054907</v>
      </c>
      <c r="P848" s="17">
        <v>8.4414319639526697E-2</v>
      </c>
      <c r="Q848" s="17">
        <v>8.7053774468349707E-2</v>
      </c>
      <c r="R848" s="17"/>
      <c r="S848" s="17">
        <v>9.5823399117526797E-2</v>
      </c>
      <c r="T848" s="17">
        <v>0.110632642154414</v>
      </c>
      <c r="U848" s="17">
        <v>0.124324537809581</v>
      </c>
      <c r="V848" s="17">
        <v>0.12865503363098801</v>
      </c>
      <c r="W848" s="17">
        <v>8.1268516368445801E-2</v>
      </c>
      <c r="X848" s="17">
        <v>5.1113535474668001E-2</v>
      </c>
      <c r="Y848" s="17">
        <v>8.1351245481644699E-2</v>
      </c>
      <c r="Z848" s="17">
        <v>0.15411350697944501</v>
      </c>
      <c r="AA848" s="17">
        <v>0.11263104766585701</v>
      </c>
      <c r="AB848" s="17">
        <v>9.2732119453695E-2</v>
      </c>
      <c r="AC848" s="17">
        <v>9.1618147935853003E-2</v>
      </c>
      <c r="AD848" s="17">
        <v>6.9597046814653202E-2</v>
      </c>
      <c r="AE848" s="17"/>
      <c r="AF848" s="17">
        <v>0.104011369697476</v>
      </c>
      <c r="AG848" s="17">
        <v>8.55546523566596E-2</v>
      </c>
      <c r="AH848" s="17">
        <v>8.5673263981939099E-2</v>
      </c>
      <c r="AI848" s="17">
        <v>6.17248231454013E-2</v>
      </c>
      <c r="AJ848" s="17"/>
      <c r="AK848" s="17">
        <v>9.3945727828526795E-2</v>
      </c>
      <c r="AL848" s="17">
        <v>0.10030655779684799</v>
      </c>
      <c r="AM848" s="17"/>
      <c r="AN848" s="17">
        <v>9.7762202346046004E-2</v>
      </c>
      <c r="AO848" s="17">
        <v>0.10138898229210599</v>
      </c>
      <c r="AP848" s="17">
        <v>8.8515459438781099E-2</v>
      </c>
      <c r="AQ848" s="17">
        <v>9.9173030648883095E-2</v>
      </c>
      <c r="AR848" s="17">
        <v>0.109705263044926</v>
      </c>
      <c r="AS848" s="17">
        <v>0.109167067682185</v>
      </c>
      <c r="AT848" s="17"/>
      <c r="AU848" s="17">
        <v>0.107596755162448</v>
      </c>
      <c r="AV848" s="17">
        <v>8.8568215722401797E-2</v>
      </c>
      <c r="AW848" s="17"/>
      <c r="AX848" s="17">
        <v>7.7268696106988402E-2</v>
      </c>
      <c r="AY848" s="17">
        <v>0.10506850312341499</v>
      </c>
      <c r="AZ848" s="17"/>
      <c r="BA848" s="17">
        <v>0.102559868647629</v>
      </c>
      <c r="BB848" s="17">
        <v>8.480228655923E-2</v>
      </c>
      <c r="BC848" s="17"/>
      <c r="BD848" s="17">
        <v>0.125191909994703</v>
      </c>
      <c r="BE848" s="17"/>
      <c r="BF848" s="17">
        <v>0.119656233385457</v>
      </c>
      <c r="BG848" s="17"/>
      <c r="BH848" s="17">
        <v>8.4723129410830794E-2</v>
      </c>
      <c r="BI848" s="17"/>
      <c r="BJ848" s="17">
        <v>8.3377055935201103E-2</v>
      </c>
      <c r="BK848" s="17"/>
      <c r="BL848" s="17">
        <v>5.6622988487147398E-2</v>
      </c>
      <c r="BM848" s="17">
        <v>0.17036430404057101</v>
      </c>
      <c r="BN848" s="17">
        <v>9.53762674189952E-2</v>
      </c>
      <c r="BO848" s="17">
        <v>6.0016897806985901E-2</v>
      </c>
      <c r="BP848" s="17"/>
      <c r="BQ848" s="17">
        <v>0.101438673822578</v>
      </c>
      <c r="BR848" s="17">
        <v>0.15835369300503499</v>
      </c>
      <c r="BS848" s="17">
        <v>8.2060015299036407E-2</v>
      </c>
      <c r="BT848" s="17">
        <v>8.9083922344479496E-2</v>
      </c>
      <c r="BU848" s="17">
        <v>7.9024004497943598E-2</v>
      </c>
      <c r="BV848" s="17">
        <v>6.9794854076056595E-2</v>
      </c>
      <c r="BW848" s="17"/>
      <c r="BX848" s="17">
        <v>0.10826411508374</v>
      </c>
      <c r="BY848" s="17">
        <v>0.14105234577985601</v>
      </c>
      <c r="BZ848" s="17">
        <v>0.112663373786659</v>
      </c>
      <c r="CA848" s="17">
        <v>8.4894407407224301E-2</v>
      </c>
      <c r="CB848" s="17">
        <v>5.0939539268168299E-2</v>
      </c>
      <c r="CC848" s="17">
        <v>5.69650975326359E-2</v>
      </c>
    </row>
    <row r="849" spans="2:81" x14ac:dyDescent="0.35">
      <c r="B849" t="s">
        <v>171</v>
      </c>
      <c r="C849" s="17">
        <v>2.34551601473608E-2</v>
      </c>
      <c r="D849" s="17">
        <v>1.83682672136583E-2</v>
      </c>
      <c r="E849" s="17">
        <v>2.85370264270642E-2</v>
      </c>
      <c r="F849" s="17"/>
      <c r="G849" s="17">
        <v>2.4254882955413799E-2</v>
      </c>
      <c r="H849" s="17">
        <v>3.2603007506079501E-2</v>
      </c>
      <c r="I849" s="17">
        <v>2.1935200821535099E-2</v>
      </c>
      <c r="J849" s="17">
        <v>2.6959745009729998E-2</v>
      </c>
      <c r="K849" s="17">
        <v>1.6715159776401901E-2</v>
      </c>
      <c r="L849" s="17">
        <v>1.83964216162948E-2</v>
      </c>
      <c r="M849" s="17"/>
      <c r="N849" s="17">
        <v>1.61861201445237E-2</v>
      </c>
      <c r="O849" s="17">
        <v>2.2742375612279601E-2</v>
      </c>
      <c r="P849" s="17">
        <v>1.9844277112127901E-2</v>
      </c>
      <c r="Q849" s="17">
        <v>3.5598422964279501E-2</v>
      </c>
      <c r="R849" s="17"/>
      <c r="S849" s="17">
        <v>2.5112469238835498E-2</v>
      </c>
      <c r="T849" s="17">
        <v>2.6237188539172202E-2</v>
      </c>
      <c r="U849" s="17">
        <v>1.04227802304782E-2</v>
      </c>
      <c r="V849" s="17">
        <v>1.7487179833158301E-2</v>
      </c>
      <c r="W849" s="17">
        <v>1.4680142496746901E-2</v>
      </c>
      <c r="X849" s="17">
        <v>4.1114028307021398E-2</v>
      </c>
      <c r="Y849" s="17">
        <v>4.9035600876665801E-2</v>
      </c>
      <c r="Z849" s="17">
        <v>1.78149098230896E-2</v>
      </c>
      <c r="AA849" s="17">
        <v>8.5968017586605504E-3</v>
      </c>
      <c r="AB849" s="17">
        <v>2.8802932053515501E-2</v>
      </c>
      <c r="AC849" s="17">
        <v>1.9824660108917799E-2</v>
      </c>
      <c r="AD849" s="17">
        <v>7.6163658566400201E-3</v>
      </c>
      <c r="AE849" s="17"/>
      <c r="AF849" s="17">
        <v>2.3799354684268699E-2</v>
      </c>
      <c r="AG849" s="17">
        <v>2.6040556548796799E-2</v>
      </c>
      <c r="AH849" s="17">
        <v>1.6781845618918899E-2</v>
      </c>
      <c r="AI849" s="17">
        <v>7.70544626758862E-3</v>
      </c>
      <c r="AJ849" s="17"/>
      <c r="AK849" s="17">
        <v>2.7476923787316799E-2</v>
      </c>
      <c r="AL849" s="17">
        <v>1.7068703670101399E-2</v>
      </c>
      <c r="AM849" s="17"/>
      <c r="AN849" s="17">
        <v>2.5551305129640201E-2</v>
      </c>
      <c r="AO849" s="17">
        <v>1.9657092768826101E-2</v>
      </c>
      <c r="AP849" s="17">
        <v>3.5116254760486201E-2</v>
      </c>
      <c r="AQ849" s="17">
        <v>2.6515379287358701E-2</v>
      </c>
      <c r="AR849" s="17">
        <v>1.1117217052500799E-2</v>
      </c>
      <c r="AS849" s="17">
        <v>1.9753843154973399E-2</v>
      </c>
      <c r="AT849" s="17"/>
      <c r="AU849" s="17">
        <v>1.73026670951699E-2</v>
      </c>
      <c r="AV849" s="17">
        <v>3.21845895409376E-2</v>
      </c>
      <c r="AW849" s="17"/>
      <c r="AX849" s="17">
        <v>2.8314784499062499E-2</v>
      </c>
      <c r="AY849" s="17">
        <v>2.22889912901553E-2</v>
      </c>
      <c r="AZ849" s="17"/>
      <c r="BA849" s="17">
        <v>2.11654302515734E-2</v>
      </c>
      <c r="BB849" s="17">
        <v>3.2291920872498901E-2</v>
      </c>
      <c r="BC849" s="17"/>
      <c r="BD849" s="17">
        <v>1.9420188016989502E-2</v>
      </c>
      <c r="BE849" s="17"/>
      <c r="BF849" s="17">
        <v>1.8552830631997499E-2</v>
      </c>
      <c r="BG849" s="17"/>
      <c r="BH849" s="17">
        <v>2.3441086790241001E-2</v>
      </c>
      <c r="BI849" s="17"/>
      <c r="BJ849" s="17">
        <v>1.50627236992245E-2</v>
      </c>
      <c r="BK849" s="17"/>
      <c r="BL849" s="17">
        <v>5.1445795818958702E-2</v>
      </c>
      <c r="BM849" s="17">
        <v>5.9779149327251401E-3</v>
      </c>
      <c r="BN849" s="17">
        <v>2.5920204417761199E-2</v>
      </c>
      <c r="BO849" s="17">
        <v>2.1066637265513499E-2</v>
      </c>
      <c r="BP849" s="17"/>
      <c r="BQ849" s="17">
        <v>1.96544322758355E-2</v>
      </c>
      <c r="BR849" s="17">
        <v>1.9889457401815299E-2</v>
      </c>
      <c r="BS849" s="17">
        <v>1.2736465349182701E-2</v>
      </c>
      <c r="BT849" s="17">
        <v>2.2698923206278601E-2</v>
      </c>
      <c r="BU849" s="17">
        <v>4.1180568116235799E-2</v>
      </c>
      <c r="BV849" s="17">
        <v>3.4393805202109599E-2</v>
      </c>
      <c r="BW849" s="17"/>
      <c r="BX849" s="17">
        <v>1.55343582822103E-2</v>
      </c>
      <c r="BY849" s="17">
        <v>2.0851782569556099E-2</v>
      </c>
      <c r="BZ849" s="17">
        <v>1.23099114412791E-2</v>
      </c>
      <c r="CA849" s="17">
        <v>2.1073134555827801E-2</v>
      </c>
      <c r="CB849" s="17">
        <v>2.2080017052866899E-2</v>
      </c>
      <c r="CC849" s="17">
        <v>5.5388325241060403E-2</v>
      </c>
    </row>
    <row r="850" spans="2:81" x14ac:dyDescent="0.35">
      <c r="B850" t="s">
        <v>286</v>
      </c>
      <c r="C850" s="17">
        <v>0.38018090365874102</v>
      </c>
      <c r="D850" s="17">
        <v>0.42449085679847798</v>
      </c>
      <c r="E850" s="17">
        <v>0.33539261857785202</v>
      </c>
      <c r="F850" s="17"/>
      <c r="G850" s="17">
        <v>0.56424327497588</v>
      </c>
      <c r="H850" s="17">
        <v>0.48208858982136399</v>
      </c>
      <c r="I850" s="17">
        <v>0.41004632231719002</v>
      </c>
      <c r="J850" s="17">
        <v>0.30342637882345502</v>
      </c>
      <c r="K850" s="17">
        <v>0.30813546708859701</v>
      </c>
      <c r="L850" s="17">
        <v>0.26145610844632999</v>
      </c>
      <c r="M850" s="17"/>
      <c r="N850" s="17">
        <v>0.39584223573524202</v>
      </c>
      <c r="O850" s="17">
        <v>0.37398464917028901</v>
      </c>
      <c r="P850" s="17">
        <v>0.39399721793607201</v>
      </c>
      <c r="Q850" s="17">
        <v>0.35868388769381299</v>
      </c>
      <c r="R850" s="17"/>
      <c r="S850" s="17">
        <v>0.49775454019902698</v>
      </c>
      <c r="T850" s="17">
        <v>0.32744350123845001</v>
      </c>
      <c r="U850" s="17">
        <v>0.35269124746367497</v>
      </c>
      <c r="V850" s="17">
        <v>0.36978015835690098</v>
      </c>
      <c r="W850" s="17">
        <v>0.39426861804805102</v>
      </c>
      <c r="X850" s="17">
        <v>0.37493243546988803</v>
      </c>
      <c r="Y850" s="17">
        <v>0.35987658650402299</v>
      </c>
      <c r="Z850" s="17">
        <v>0.36723462035154902</v>
      </c>
      <c r="AA850" s="17">
        <v>0.34950062186262998</v>
      </c>
      <c r="AB850" s="17">
        <v>0.38132010025412399</v>
      </c>
      <c r="AC850" s="17">
        <v>0.334415808714979</v>
      </c>
      <c r="AD850" s="17">
        <v>0.40422092806278098</v>
      </c>
      <c r="AE850" s="17"/>
      <c r="AF850" s="17">
        <v>0.37988637455104102</v>
      </c>
      <c r="AG850" s="17">
        <v>0.39785490738113399</v>
      </c>
      <c r="AH850" s="17">
        <v>0.36638958504694302</v>
      </c>
      <c r="AI850" s="17">
        <v>0.40011647527847499</v>
      </c>
      <c r="AJ850" s="17"/>
      <c r="AK850" s="17">
        <v>0.364148254803006</v>
      </c>
      <c r="AL850" s="17">
        <v>0.41638268812352602</v>
      </c>
      <c r="AM850" s="17"/>
      <c r="AN850" s="17">
        <v>0.494129138105531</v>
      </c>
      <c r="AO850" s="17">
        <v>0.34112254138924603</v>
      </c>
      <c r="AP850" s="17">
        <v>0.36578883838180698</v>
      </c>
      <c r="AQ850" s="17">
        <v>0.33076652138083101</v>
      </c>
      <c r="AR850" s="17">
        <v>0.30933505705973402</v>
      </c>
      <c r="AS850" s="17">
        <v>0.37897319348823</v>
      </c>
      <c r="AT850" s="17"/>
      <c r="AU850" s="17">
        <v>0.35702431174843502</v>
      </c>
      <c r="AV850" s="17">
        <v>0.41256224393938901</v>
      </c>
      <c r="AW850" s="17"/>
      <c r="AX850" s="17">
        <v>0.39022287206810502</v>
      </c>
      <c r="AY850" s="17">
        <v>0.37777112257762901</v>
      </c>
      <c r="AZ850" s="17"/>
      <c r="BA850" s="17">
        <v>0.36086510781757802</v>
      </c>
      <c r="BB850" s="17">
        <v>0.48561865011286598</v>
      </c>
      <c r="BC850" s="17"/>
      <c r="BD850" s="17">
        <v>0.36043594654938199</v>
      </c>
      <c r="BE850" s="17"/>
      <c r="BF850" s="17">
        <v>0.37605354155501602</v>
      </c>
      <c r="BG850" s="17"/>
      <c r="BH850" s="17">
        <v>0.38981731138199899</v>
      </c>
      <c r="BI850" s="17"/>
      <c r="BJ850" s="17">
        <v>0.32291850273709899</v>
      </c>
      <c r="BK850" s="17"/>
      <c r="BL850" s="17">
        <v>0.49513981695848902</v>
      </c>
      <c r="BM850" s="17">
        <v>0.43454999978522302</v>
      </c>
      <c r="BN850" s="17">
        <v>0.29464633273169599</v>
      </c>
      <c r="BO850" s="17">
        <v>0.34500041635169698</v>
      </c>
      <c r="BP850" s="17"/>
      <c r="BQ850" s="17">
        <v>0.393190021426223</v>
      </c>
      <c r="BR850" s="17">
        <v>0.29425029109405898</v>
      </c>
      <c r="BS850" s="17">
        <v>0.43259059489342899</v>
      </c>
      <c r="BT850" s="17">
        <v>0.46594174448821402</v>
      </c>
      <c r="BU850" s="17">
        <v>0.40746918661284398</v>
      </c>
      <c r="BV850" s="17">
        <v>0.35286990437014099</v>
      </c>
      <c r="BW850" s="17"/>
      <c r="BX850" s="17">
        <v>0.40440147807135202</v>
      </c>
      <c r="BY850" s="17">
        <v>0.328879714832023</v>
      </c>
      <c r="BZ850" s="17">
        <v>0.36990987716695301</v>
      </c>
      <c r="CA850" s="17">
        <v>0.43633909567211698</v>
      </c>
      <c r="CB850" s="17">
        <v>0.45976374143772603</v>
      </c>
      <c r="CC850" s="17">
        <v>0.37571263241438702</v>
      </c>
    </row>
    <row r="851" spans="2:81" x14ac:dyDescent="0.35">
      <c r="B851" t="s">
        <v>287</v>
      </c>
      <c r="C851" s="17">
        <v>0.30495681638810301</v>
      </c>
      <c r="D851" s="17">
        <v>0.28573193911982597</v>
      </c>
      <c r="E851" s="17">
        <v>0.32418276310257099</v>
      </c>
      <c r="F851" s="17"/>
      <c r="G851" s="17">
        <v>0.20995964322424199</v>
      </c>
      <c r="H851" s="17">
        <v>0.22640492638694501</v>
      </c>
      <c r="I851" s="17">
        <v>0.29485750253237902</v>
      </c>
      <c r="J851" s="17">
        <v>0.38029455098373999</v>
      </c>
      <c r="K851" s="17">
        <v>0.354147158005712</v>
      </c>
      <c r="L851" s="17">
        <v>0.345979320486133</v>
      </c>
      <c r="M851" s="17"/>
      <c r="N851" s="17">
        <v>0.32695850432481599</v>
      </c>
      <c r="O851" s="17">
        <v>0.31455826304753698</v>
      </c>
      <c r="P851" s="17">
        <v>0.29553105707767202</v>
      </c>
      <c r="Q851" s="17">
        <v>0.27752640043596899</v>
      </c>
      <c r="R851" s="17"/>
      <c r="S851" s="17">
        <v>0.24536932105519599</v>
      </c>
      <c r="T851" s="17">
        <v>0.33051295132831898</v>
      </c>
      <c r="U851" s="17">
        <v>0.35715612501373101</v>
      </c>
      <c r="V851" s="17">
        <v>0.32284107948963098</v>
      </c>
      <c r="W851" s="17">
        <v>0.29624832768778497</v>
      </c>
      <c r="X851" s="17">
        <v>0.28538649560608698</v>
      </c>
      <c r="Y851" s="17">
        <v>0.27108753119210399</v>
      </c>
      <c r="Z851" s="17">
        <v>0.35148995206719102</v>
      </c>
      <c r="AA851" s="17">
        <v>0.33983389995659502</v>
      </c>
      <c r="AB851" s="17">
        <v>0.27918276201242598</v>
      </c>
      <c r="AC851" s="17">
        <v>0.33806412288047</v>
      </c>
      <c r="AD851" s="17">
        <v>0.28097103443119897</v>
      </c>
      <c r="AE851" s="17"/>
      <c r="AF851" s="17">
        <v>0.30838614755620902</v>
      </c>
      <c r="AG851" s="17">
        <v>0.27777947876521297</v>
      </c>
      <c r="AH851" s="17">
        <v>0.30837776318868498</v>
      </c>
      <c r="AI851" s="17">
        <v>0.26500924025342298</v>
      </c>
      <c r="AJ851" s="17"/>
      <c r="AK851" s="17">
        <v>0.31308306890203103</v>
      </c>
      <c r="AL851" s="17">
        <v>0.27457341720889999</v>
      </c>
      <c r="AM851" s="17"/>
      <c r="AN851" s="17">
        <v>0.25167638443000301</v>
      </c>
      <c r="AO851" s="17">
        <v>0.32268258985454201</v>
      </c>
      <c r="AP851" s="17">
        <v>0.30387148533313901</v>
      </c>
      <c r="AQ851" s="17">
        <v>0.31442816275137198</v>
      </c>
      <c r="AR851" s="17">
        <v>0.38000901326568898</v>
      </c>
      <c r="AS851" s="17">
        <v>0.285598552725707</v>
      </c>
      <c r="AT851" s="17"/>
      <c r="AU851" s="17">
        <v>0.32115091659694001</v>
      </c>
      <c r="AV851" s="17">
        <v>0.28421586736854998</v>
      </c>
      <c r="AW851" s="17"/>
      <c r="AX851" s="17">
        <v>0.23105949024580599</v>
      </c>
      <c r="AY851" s="17">
        <v>0.322690030756355</v>
      </c>
      <c r="AZ851" s="17"/>
      <c r="BA851" s="17">
        <v>0.31728619502084898</v>
      </c>
      <c r="BB851" s="17">
        <v>0.23971699905979499</v>
      </c>
      <c r="BC851" s="17"/>
      <c r="BD851" s="17">
        <v>0.34132627047338199</v>
      </c>
      <c r="BE851" s="17"/>
      <c r="BF851" s="17">
        <v>0.32685851569262198</v>
      </c>
      <c r="BG851" s="17"/>
      <c r="BH851" s="17">
        <v>0.30108884150897403</v>
      </c>
      <c r="BI851" s="17"/>
      <c r="BJ851" s="17">
        <v>0.339249491333449</v>
      </c>
      <c r="BK851" s="17"/>
      <c r="BL851" s="17">
        <v>0.16112088232080099</v>
      </c>
      <c r="BM851" s="17">
        <v>0.39954795865390802</v>
      </c>
      <c r="BN851" s="17">
        <v>0.33299792730991801</v>
      </c>
      <c r="BO851" s="17">
        <v>0.26941707275445398</v>
      </c>
      <c r="BP851" s="17"/>
      <c r="BQ851" s="17">
        <v>0.31695086822935198</v>
      </c>
      <c r="BR851" s="17">
        <v>0.40045160514209799</v>
      </c>
      <c r="BS851" s="17">
        <v>0.26409023092279699</v>
      </c>
      <c r="BT851" s="17">
        <v>0.28330242118393101</v>
      </c>
      <c r="BU851" s="17">
        <v>0.22488444754356399</v>
      </c>
      <c r="BV851" s="17">
        <v>0.25724120702978498</v>
      </c>
      <c r="BW851" s="17"/>
      <c r="BX851" s="17">
        <v>0.31429737931152701</v>
      </c>
      <c r="BY851" s="17">
        <v>0.37522681643378503</v>
      </c>
      <c r="BZ851" s="17">
        <v>0.31912848316743397</v>
      </c>
      <c r="CA851" s="17">
        <v>0.29151608461538397</v>
      </c>
      <c r="CB851" s="17">
        <v>0.231339098803337</v>
      </c>
      <c r="CC851" s="17">
        <v>0.20868940188482399</v>
      </c>
    </row>
    <row r="852" spans="2:81" x14ac:dyDescent="0.35">
      <c r="B852" t="s">
        <v>288</v>
      </c>
      <c r="C852" s="17">
        <v>7.5224087270637702E-2</v>
      </c>
      <c r="D852" s="17">
        <v>0.13875891767865201</v>
      </c>
      <c r="E852" s="17">
        <v>1.12098554752802E-2</v>
      </c>
      <c r="F852" s="17"/>
      <c r="G852" s="17">
        <v>0.35428363175163802</v>
      </c>
      <c r="H852" s="17">
        <v>0.25568366343442001</v>
      </c>
      <c r="I852" s="17">
        <v>0.11518881978481001</v>
      </c>
      <c r="J852" s="17">
        <v>-7.6868172160285297E-2</v>
      </c>
      <c r="K852" s="17">
        <v>-4.6011690917115003E-2</v>
      </c>
      <c r="L852" s="17">
        <v>-8.4523212039803397E-2</v>
      </c>
      <c r="M852" s="17"/>
      <c r="N852" s="17">
        <v>6.8883731410425406E-2</v>
      </c>
      <c r="O852" s="17">
        <v>5.9426386122752001E-2</v>
      </c>
      <c r="P852" s="17">
        <v>9.8466160858400195E-2</v>
      </c>
      <c r="Q852" s="17">
        <v>8.1157487257844704E-2</v>
      </c>
      <c r="R852" s="17"/>
      <c r="S852" s="17">
        <v>0.252385219143831</v>
      </c>
      <c r="T852" s="17">
        <v>-3.0694500898694201E-3</v>
      </c>
      <c r="U852" s="17">
        <v>-4.4648775500550899E-3</v>
      </c>
      <c r="V852" s="17">
        <v>4.6939078867269599E-2</v>
      </c>
      <c r="W852" s="17">
        <v>9.8020290360266493E-2</v>
      </c>
      <c r="X852" s="17">
        <v>8.9545939863800106E-2</v>
      </c>
      <c r="Y852" s="17">
        <v>8.8789055311918802E-2</v>
      </c>
      <c r="Z852" s="17">
        <v>1.5744668284358301E-2</v>
      </c>
      <c r="AA852" s="17">
        <v>9.6667219060352898E-3</v>
      </c>
      <c r="AB852" s="17">
        <v>0.102137338241698</v>
      </c>
      <c r="AC852" s="17">
        <v>-3.6483141654915E-3</v>
      </c>
      <c r="AD852" s="17">
        <v>0.12324989363158199</v>
      </c>
      <c r="AE852" s="17"/>
      <c r="AF852" s="17">
        <v>7.1500226994831398E-2</v>
      </c>
      <c r="AG852" s="17">
        <v>0.12007542861592101</v>
      </c>
      <c r="AH852" s="17">
        <v>5.80118218582579E-2</v>
      </c>
      <c r="AI852" s="17">
        <v>0.13510723502505201</v>
      </c>
      <c r="AJ852" s="17"/>
      <c r="AK852" s="17">
        <v>5.1065185900974898E-2</v>
      </c>
      <c r="AL852" s="17">
        <v>0.141809270914626</v>
      </c>
      <c r="AM852" s="17"/>
      <c r="AN852" s="17">
        <v>0.24245275367552699</v>
      </c>
      <c r="AO852" s="17">
        <v>1.8439951534703201E-2</v>
      </c>
      <c r="AP852" s="17">
        <v>6.1917353048668002E-2</v>
      </c>
      <c r="AQ852" s="17">
        <v>1.6338358629459801E-2</v>
      </c>
      <c r="AR852" s="17">
        <v>-7.0673956205954402E-2</v>
      </c>
      <c r="AS852" s="17">
        <v>9.3374640762522804E-2</v>
      </c>
      <c r="AT852" s="17"/>
      <c r="AU852" s="17">
        <v>3.5873395151494701E-2</v>
      </c>
      <c r="AV852" s="17">
        <v>0.128346376570839</v>
      </c>
      <c r="AW852" s="17"/>
      <c r="AX852" s="17">
        <v>0.159163381822299</v>
      </c>
      <c r="AY852" s="17">
        <v>5.5081091821274103E-2</v>
      </c>
      <c r="AZ852" s="17"/>
      <c r="BA852" s="17">
        <v>4.3578912796728903E-2</v>
      </c>
      <c r="BB852" s="17">
        <v>0.24590165105306999</v>
      </c>
      <c r="BC852" s="17"/>
      <c r="BD852" s="17">
        <v>1.91096760759999E-2</v>
      </c>
      <c r="BE852" s="17"/>
      <c r="BF852" s="17">
        <v>4.9195025862394097E-2</v>
      </c>
      <c r="BG852" s="17"/>
      <c r="BH852" s="17">
        <v>8.8728469873025198E-2</v>
      </c>
      <c r="BI852" s="17"/>
      <c r="BJ852" s="17">
        <v>-1.6330988596349402E-2</v>
      </c>
      <c r="BK852" s="17"/>
      <c r="BL852" s="17">
        <v>0.334018934637688</v>
      </c>
      <c r="BM852" s="17">
        <v>3.50020411313147E-2</v>
      </c>
      <c r="BN852" s="17">
        <v>-3.8351594578222098E-2</v>
      </c>
      <c r="BO852" s="17">
        <v>7.5583343597242905E-2</v>
      </c>
      <c r="BP852" s="17"/>
      <c r="BQ852" s="17">
        <v>7.6239153196871107E-2</v>
      </c>
      <c r="BR852" s="17">
        <v>-0.10620131404803899</v>
      </c>
      <c r="BS852" s="17">
        <v>0.16850036397063201</v>
      </c>
      <c r="BT852" s="17">
        <v>0.18263932330428301</v>
      </c>
      <c r="BU852" s="17">
        <v>0.18258473906927999</v>
      </c>
      <c r="BV852" s="17">
        <v>9.5628697340355798E-2</v>
      </c>
      <c r="BW852" s="17"/>
      <c r="BX852" s="17">
        <v>9.0104098759824294E-2</v>
      </c>
      <c r="BY852" s="17">
        <v>-4.6347101601761101E-2</v>
      </c>
      <c r="BZ852" s="17">
        <v>5.0781393999518802E-2</v>
      </c>
      <c r="CA852" s="17">
        <v>0.14482301105673301</v>
      </c>
      <c r="CB852" s="17">
        <v>0.228424642634389</v>
      </c>
      <c r="CC852" s="17">
        <v>0.167023230529563</v>
      </c>
    </row>
    <row r="853" spans="2:81" x14ac:dyDescent="0.35">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row>
    <row r="854" spans="2:81" x14ac:dyDescent="0.35">
      <c r="B854" s="6" t="s">
        <v>408</v>
      </c>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row>
    <row r="855" spans="2:81" x14ac:dyDescent="0.35">
      <c r="B855" s="24"/>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row>
    <row r="856" spans="2:81" x14ac:dyDescent="0.35">
      <c r="B856" t="s">
        <v>281</v>
      </c>
      <c r="C856" s="17">
        <v>0.148342639064551</v>
      </c>
      <c r="D856" s="17">
        <v>0.18166034575607701</v>
      </c>
      <c r="E856" s="17">
        <v>0.11468370294442901</v>
      </c>
      <c r="F856" s="17"/>
      <c r="G856" s="17">
        <v>0.26020941511891399</v>
      </c>
      <c r="H856" s="17">
        <v>0.19693016877274999</v>
      </c>
      <c r="I856" s="17">
        <v>0.14108891416271799</v>
      </c>
      <c r="J856" s="17">
        <v>0.114423599100668</v>
      </c>
      <c r="K856" s="17">
        <v>0.118226451852624</v>
      </c>
      <c r="L856" s="17">
        <v>8.8226987855720307E-2</v>
      </c>
      <c r="M856" s="17"/>
      <c r="N856" s="17">
        <v>0.15783920289018899</v>
      </c>
      <c r="O856" s="17">
        <v>0.12870592283902599</v>
      </c>
      <c r="P856" s="17">
        <v>0.163882582753135</v>
      </c>
      <c r="Q856" s="17">
        <v>0.14510836765622501</v>
      </c>
      <c r="R856" s="17"/>
      <c r="S856" s="17">
        <v>0.223779868447639</v>
      </c>
      <c r="T856" s="17">
        <v>0.119890842243455</v>
      </c>
      <c r="U856" s="17">
        <v>0.123063549665081</v>
      </c>
      <c r="V856" s="17">
        <v>0.14249288833993301</v>
      </c>
      <c r="W856" s="17">
        <v>0.11714237768423499</v>
      </c>
      <c r="X856" s="17">
        <v>0.13729167064297301</v>
      </c>
      <c r="Y856" s="17">
        <v>0.14268712620216301</v>
      </c>
      <c r="Z856" s="17">
        <v>0.15648573584938</v>
      </c>
      <c r="AA856" s="17">
        <v>0.15496174690620099</v>
      </c>
      <c r="AB856" s="17">
        <v>0.140367627638736</v>
      </c>
      <c r="AC856" s="17">
        <v>0.14045514379481899</v>
      </c>
      <c r="AD856" s="17">
        <v>0.127561127473067</v>
      </c>
      <c r="AE856" s="17"/>
      <c r="AF856" s="17">
        <v>0.151839808120832</v>
      </c>
      <c r="AG856" s="17">
        <v>0.13419433764366701</v>
      </c>
      <c r="AH856" s="17">
        <v>0.149918118167747</v>
      </c>
      <c r="AI856" s="17">
        <v>0.128677231005832</v>
      </c>
      <c r="AJ856" s="17"/>
      <c r="AK856" s="17">
        <v>0.13423600622920101</v>
      </c>
      <c r="AL856" s="17">
        <v>0.118214635506214</v>
      </c>
      <c r="AM856" s="17"/>
      <c r="AN856" s="17">
        <v>0.22444426975888401</v>
      </c>
      <c r="AO856" s="17">
        <v>0.124817220452533</v>
      </c>
      <c r="AP856" s="17">
        <v>0.114614280678719</v>
      </c>
      <c r="AQ856" s="17">
        <v>0.125954047183506</v>
      </c>
      <c r="AR856" s="17">
        <v>0.116896379684734</v>
      </c>
      <c r="AS856" s="17">
        <v>0.123301211675996</v>
      </c>
      <c r="AT856" s="17"/>
      <c r="AU856" s="17">
        <v>0.13484827344296099</v>
      </c>
      <c r="AV856" s="17">
        <v>0.167671760349558</v>
      </c>
      <c r="AW856" s="17"/>
      <c r="AX856" s="17">
        <v>0.17898344358780899</v>
      </c>
      <c r="AY856" s="17">
        <v>0.140989734928611</v>
      </c>
      <c r="AZ856" s="17"/>
      <c r="BA856" s="17">
        <v>0.14614521867524899</v>
      </c>
      <c r="BB856" s="17">
        <v>0.16086193697041601</v>
      </c>
      <c r="BC856" s="17"/>
      <c r="BD856" s="17">
        <v>0.16055210785520099</v>
      </c>
      <c r="BE856" s="17"/>
      <c r="BF856" s="17">
        <v>0.16709246704132399</v>
      </c>
      <c r="BG856" s="17"/>
      <c r="BH856" s="17">
        <v>0.148969034012292</v>
      </c>
      <c r="BI856" s="17"/>
      <c r="BJ856" s="17">
        <v>0.152260619009463</v>
      </c>
      <c r="BK856" s="17"/>
      <c r="BL856" s="17">
        <v>0.17686702054873299</v>
      </c>
      <c r="BM856" s="17">
        <v>0.228986140676494</v>
      </c>
      <c r="BN856" s="17">
        <v>9.6255714200565196E-2</v>
      </c>
      <c r="BO856" s="17">
        <v>0.104909544178833</v>
      </c>
      <c r="BP856" s="17"/>
      <c r="BQ856" s="17">
        <v>0.13716645895997201</v>
      </c>
      <c r="BR856" s="17">
        <v>0.109251663067319</v>
      </c>
      <c r="BS856" s="17">
        <v>0.208579109013383</v>
      </c>
      <c r="BT856" s="17">
        <v>0.22849530370794399</v>
      </c>
      <c r="BU856" s="17">
        <v>0.18989533163413999</v>
      </c>
      <c r="BV856" s="17">
        <v>0.11736167150755</v>
      </c>
      <c r="BW856" s="17"/>
      <c r="BX856" s="17">
        <v>0.14347795549249501</v>
      </c>
      <c r="BY856" s="17">
        <v>0.12874245116974101</v>
      </c>
      <c r="BZ856" s="17">
        <v>0.15831549168849501</v>
      </c>
      <c r="CA856" s="17">
        <v>0.210378195564351</v>
      </c>
      <c r="CB856" s="17">
        <v>0.20518688362441301</v>
      </c>
      <c r="CC856" s="17">
        <v>0.157434725589536</v>
      </c>
    </row>
    <row r="857" spans="2:81" x14ac:dyDescent="0.35">
      <c r="B857" t="s">
        <v>282</v>
      </c>
      <c r="C857" s="17">
        <v>0.29012274320055098</v>
      </c>
      <c r="D857" s="17">
        <v>0.28886636331422799</v>
      </c>
      <c r="E857" s="17">
        <v>0.29118212978616798</v>
      </c>
      <c r="F857" s="17"/>
      <c r="G857" s="17">
        <v>0.34762019584138398</v>
      </c>
      <c r="H857" s="17">
        <v>0.30301335927060202</v>
      </c>
      <c r="I857" s="17">
        <v>0.33524074032028101</v>
      </c>
      <c r="J857" s="17">
        <v>0.27923491354569202</v>
      </c>
      <c r="K857" s="17">
        <v>0.26990412685589199</v>
      </c>
      <c r="L857" s="17">
        <v>0.22715747121885699</v>
      </c>
      <c r="M857" s="17"/>
      <c r="N857" s="17">
        <v>0.29253259161148498</v>
      </c>
      <c r="O857" s="17">
        <v>0.29868904938018398</v>
      </c>
      <c r="P857" s="17">
        <v>0.28172273430164702</v>
      </c>
      <c r="Q857" s="17">
        <v>0.28574214856006802</v>
      </c>
      <c r="R857" s="17"/>
      <c r="S857" s="17">
        <v>0.308995550248228</v>
      </c>
      <c r="T857" s="17">
        <v>0.25353436724138401</v>
      </c>
      <c r="U857" s="17">
        <v>0.26261507788509603</v>
      </c>
      <c r="V857" s="17">
        <v>0.31091549511525102</v>
      </c>
      <c r="W857" s="17">
        <v>0.31359226116195998</v>
      </c>
      <c r="X857" s="17">
        <v>0.29031207892847199</v>
      </c>
      <c r="Y857" s="17">
        <v>0.26225324394767002</v>
      </c>
      <c r="Z857" s="17">
        <v>0.28231936854503897</v>
      </c>
      <c r="AA857" s="17">
        <v>0.270416093095317</v>
      </c>
      <c r="AB857" s="17">
        <v>0.31198684770864299</v>
      </c>
      <c r="AC857" s="17">
        <v>0.33816315873341302</v>
      </c>
      <c r="AD857" s="17">
        <v>0.32757973588858802</v>
      </c>
      <c r="AE857" s="17"/>
      <c r="AF857" s="17">
        <v>0.28226621045788303</v>
      </c>
      <c r="AG857" s="17">
        <v>0.33108767523903598</v>
      </c>
      <c r="AH857" s="17">
        <v>0.36419423912652399</v>
      </c>
      <c r="AI857" s="17">
        <v>0.33341363522219902</v>
      </c>
      <c r="AJ857" s="17"/>
      <c r="AK857" s="17">
        <v>0.26390927934651298</v>
      </c>
      <c r="AL857" s="17">
        <v>0.34073036195279199</v>
      </c>
      <c r="AM857" s="17"/>
      <c r="AN857" s="17">
        <v>0.29751352879943299</v>
      </c>
      <c r="AO857" s="17">
        <v>0.28461247274673901</v>
      </c>
      <c r="AP857" s="17">
        <v>0.275687621205779</v>
      </c>
      <c r="AQ857" s="17">
        <v>0.30579305383996502</v>
      </c>
      <c r="AR857" s="17">
        <v>0.276036854471094</v>
      </c>
      <c r="AS857" s="17">
        <v>0.29369428019454002</v>
      </c>
      <c r="AT857" s="17"/>
      <c r="AU857" s="17">
        <v>0.27649041884590497</v>
      </c>
      <c r="AV857" s="17">
        <v>0.308010231388405</v>
      </c>
      <c r="AW857" s="17"/>
      <c r="AX857" s="17">
        <v>0.30071707781906998</v>
      </c>
      <c r="AY857" s="17">
        <v>0.28758041025446601</v>
      </c>
      <c r="AZ857" s="17"/>
      <c r="BA857" s="17">
        <v>0.28016773695856001</v>
      </c>
      <c r="BB857" s="17">
        <v>0.34176573697293899</v>
      </c>
      <c r="BC857" s="17"/>
      <c r="BD857" s="17">
        <v>0.265913736954138</v>
      </c>
      <c r="BE857" s="17"/>
      <c r="BF857" s="17">
        <v>0.262246163080328</v>
      </c>
      <c r="BG857" s="17"/>
      <c r="BH857" s="17">
        <v>0.31121659118896</v>
      </c>
      <c r="BI857" s="17"/>
      <c r="BJ857" s="17">
        <v>0.33025339352710198</v>
      </c>
      <c r="BK857" s="17"/>
      <c r="BL857" s="17">
        <v>0.342409180673309</v>
      </c>
      <c r="BM857" s="17">
        <v>0.26440724518516101</v>
      </c>
      <c r="BN857" s="17">
        <v>0.26439309133007899</v>
      </c>
      <c r="BO857" s="17">
        <v>0.310769560819604</v>
      </c>
      <c r="BP857" s="17"/>
      <c r="BQ857" s="17">
        <v>0.33351158926503399</v>
      </c>
      <c r="BR857" s="17">
        <v>0.230834989200426</v>
      </c>
      <c r="BS857" s="17">
        <v>0.28139860601646999</v>
      </c>
      <c r="BT857" s="17">
        <v>0.28689344217873097</v>
      </c>
      <c r="BU857" s="17">
        <v>0.262179085735045</v>
      </c>
      <c r="BV857" s="17">
        <v>0.27100675233381699</v>
      </c>
      <c r="BW857" s="17"/>
      <c r="BX857" s="17">
        <v>0.32135675389816698</v>
      </c>
      <c r="BY857" s="17">
        <v>0.24271916279948799</v>
      </c>
      <c r="BZ857" s="17">
        <v>0.27327338275142599</v>
      </c>
      <c r="CA857" s="17">
        <v>0.30078305714343101</v>
      </c>
      <c r="CB857" s="17">
        <v>0.31361925743368602</v>
      </c>
      <c r="CC857" s="17">
        <v>0.268011031761139</v>
      </c>
    </row>
    <row r="858" spans="2:81" x14ac:dyDescent="0.35">
      <c r="B858" t="s">
        <v>283</v>
      </c>
      <c r="C858" s="17">
        <v>0.27786626499362999</v>
      </c>
      <c r="D858" s="17">
        <v>0.25397753943455498</v>
      </c>
      <c r="E858" s="17">
        <v>0.30207754641976498</v>
      </c>
      <c r="F858" s="17"/>
      <c r="G858" s="17">
        <v>0.195505895374677</v>
      </c>
      <c r="H858" s="17">
        <v>0.23957571431480101</v>
      </c>
      <c r="I858" s="17">
        <v>0.26682050042340799</v>
      </c>
      <c r="J858" s="17">
        <v>0.28841117293424301</v>
      </c>
      <c r="K858" s="17">
        <v>0.31115313413889301</v>
      </c>
      <c r="L858" s="17">
        <v>0.34176700522460601</v>
      </c>
      <c r="M858" s="17"/>
      <c r="N858" s="17">
        <v>0.25892109932324098</v>
      </c>
      <c r="O858" s="17">
        <v>0.269972374040237</v>
      </c>
      <c r="P858" s="17">
        <v>0.30764447865484001</v>
      </c>
      <c r="Q858" s="17">
        <v>0.279690358931796</v>
      </c>
      <c r="R858" s="17"/>
      <c r="S858" s="17">
        <v>0.23113065172060801</v>
      </c>
      <c r="T858" s="17">
        <v>0.31129826932178101</v>
      </c>
      <c r="U858" s="17">
        <v>0.309679371129362</v>
      </c>
      <c r="V858" s="17">
        <v>0.27283424109597199</v>
      </c>
      <c r="W858" s="17">
        <v>0.27699478703254798</v>
      </c>
      <c r="X858" s="17">
        <v>0.32437868790768598</v>
      </c>
      <c r="Y858" s="17">
        <v>0.284971157738726</v>
      </c>
      <c r="Z858" s="17">
        <v>0.25887333108625399</v>
      </c>
      <c r="AA858" s="17">
        <v>0.27094655955476299</v>
      </c>
      <c r="AB858" s="17">
        <v>0.28247323558709198</v>
      </c>
      <c r="AC858" s="17">
        <v>0.24883793303141499</v>
      </c>
      <c r="AD858" s="17">
        <v>0.21013581015013499</v>
      </c>
      <c r="AE858" s="17"/>
      <c r="AF858" s="17">
        <v>0.27997041153411101</v>
      </c>
      <c r="AG858" s="17">
        <v>0.28678715433026902</v>
      </c>
      <c r="AH858" s="17">
        <v>0.23809256509458099</v>
      </c>
      <c r="AI858" s="17">
        <v>0.24718249013548799</v>
      </c>
      <c r="AJ858" s="17"/>
      <c r="AK858" s="17">
        <v>0.28290026146067099</v>
      </c>
      <c r="AL858" s="17">
        <v>0.258259497407066</v>
      </c>
      <c r="AM858" s="17"/>
      <c r="AN858" s="17">
        <v>0.234025242238143</v>
      </c>
      <c r="AO858" s="17">
        <v>0.301302285822525</v>
      </c>
      <c r="AP858" s="17">
        <v>0.307411529854481</v>
      </c>
      <c r="AQ858" s="17">
        <v>0.26658649997148798</v>
      </c>
      <c r="AR858" s="17">
        <v>0.29030075832054802</v>
      </c>
      <c r="AS858" s="17">
        <v>0.311597356493652</v>
      </c>
      <c r="AT858" s="17"/>
      <c r="AU858" s="17">
        <v>0.288895180749837</v>
      </c>
      <c r="AV858" s="17">
        <v>0.26222300186414499</v>
      </c>
      <c r="AW858" s="17"/>
      <c r="AX858" s="17">
        <v>0.280587885847916</v>
      </c>
      <c r="AY858" s="17">
        <v>0.27721315494814303</v>
      </c>
      <c r="AZ858" s="17"/>
      <c r="BA858" s="17">
        <v>0.28672135658897602</v>
      </c>
      <c r="BB858" s="17">
        <v>0.23194098342261801</v>
      </c>
      <c r="BC858" s="17"/>
      <c r="BD858" s="17">
        <v>0.26611172904820202</v>
      </c>
      <c r="BE858" s="17"/>
      <c r="BF858" s="17">
        <v>0.266676809450827</v>
      </c>
      <c r="BG858" s="17"/>
      <c r="BH858" s="17">
        <v>0.29236091784500801</v>
      </c>
      <c r="BI858" s="17"/>
      <c r="BJ858" s="17">
        <v>0.26013059427572399</v>
      </c>
      <c r="BK858" s="17"/>
      <c r="BL858" s="17">
        <v>0.24885126409851199</v>
      </c>
      <c r="BM858" s="17">
        <v>0.18220355158885601</v>
      </c>
      <c r="BN858" s="17">
        <v>0.32693266000786497</v>
      </c>
      <c r="BO858" s="17">
        <v>0.339851577268801</v>
      </c>
      <c r="BP858" s="17"/>
      <c r="BQ858" s="17">
        <v>0.26281715835199698</v>
      </c>
      <c r="BR858" s="17">
        <v>0.27364160277360999</v>
      </c>
      <c r="BS858" s="17">
        <v>0.27567055046676098</v>
      </c>
      <c r="BT858" s="17">
        <v>0.24690858772869401</v>
      </c>
      <c r="BU858" s="17">
        <v>0.301137890593216</v>
      </c>
      <c r="BV858" s="17">
        <v>0.32099083739782802</v>
      </c>
      <c r="BW858" s="17"/>
      <c r="BX858" s="17">
        <v>0.26012393534848199</v>
      </c>
      <c r="BY858" s="17">
        <v>0.26095774411286699</v>
      </c>
      <c r="BZ858" s="17">
        <v>0.28081290009967402</v>
      </c>
      <c r="CA858" s="17">
        <v>0.24210616964208401</v>
      </c>
      <c r="CB858" s="17">
        <v>0.24867333401349501</v>
      </c>
      <c r="CC858" s="17">
        <v>0.34417933695168401</v>
      </c>
    </row>
    <row r="859" spans="2:81" x14ac:dyDescent="0.35">
      <c r="B859" t="s">
        <v>284</v>
      </c>
      <c r="C859" s="17">
        <v>0.17938339634756501</v>
      </c>
      <c r="D859" s="17">
        <v>0.17709770443949399</v>
      </c>
      <c r="E859" s="17">
        <v>0.18201857020759399</v>
      </c>
      <c r="F859" s="17"/>
      <c r="G859" s="17">
        <v>9.7590492585321403E-2</v>
      </c>
      <c r="H859" s="17">
        <v>0.14502910380726999</v>
      </c>
      <c r="I859" s="17">
        <v>0.180276899907752</v>
      </c>
      <c r="J859" s="17">
        <v>0.20858795002570399</v>
      </c>
      <c r="K859" s="17">
        <v>0.200605275217177</v>
      </c>
      <c r="L859" s="17">
        <v>0.22293633899826301</v>
      </c>
      <c r="M859" s="17"/>
      <c r="N859" s="17">
        <v>0.17578696067128999</v>
      </c>
      <c r="O859" s="17">
        <v>0.20832124948097699</v>
      </c>
      <c r="P859" s="17">
        <v>0.157055340267516</v>
      </c>
      <c r="Q859" s="17">
        <v>0.17175665638076801</v>
      </c>
      <c r="R859" s="17"/>
      <c r="S859" s="17">
        <v>0.115291935182984</v>
      </c>
      <c r="T859" s="17">
        <v>0.22292232903828599</v>
      </c>
      <c r="U859" s="17">
        <v>0.17471173143681601</v>
      </c>
      <c r="V859" s="17">
        <v>0.16865502781002401</v>
      </c>
      <c r="W859" s="17">
        <v>0.19402453899258301</v>
      </c>
      <c r="X859" s="17">
        <v>0.155992781664856</v>
      </c>
      <c r="Y859" s="17">
        <v>0.201388986461221</v>
      </c>
      <c r="Z859" s="17">
        <v>0.21158986677612901</v>
      </c>
      <c r="AA859" s="17">
        <v>0.2122223499507</v>
      </c>
      <c r="AB859" s="17">
        <v>0.16733732452164801</v>
      </c>
      <c r="AC859" s="17">
        <v>0.16605069396142899</v>
      </c>
      <c r="AD859" s="17">
        <v>0.20676423621609399</v>
      </c>
      <c r="AE859" s="17"/>
      <c r="AF859" s="17">
        <v>0.18231868905690601</v>
      </c>
      <c r="AG859" s="17">
        <v>0.15397138736226099</v>
      </c>
      <c r="AH859" s="17">
        <v>0.1491215288561</v>
      </c>
      <c r="AI859" s="17">
        <v>0.20443420284137701</v>
      </c>
      <c r="AJ859" s="17"/>
      <c r="AK859" s="17">
        <v>0.185302805420308</v>
      </c>
      <c r="AL859" s="17">
        <v>0.19704932656976501</v>
      </c>
      <c r="AM859" s="17"/>
      <c r="AN859" s="17">
        <v>0.13569943425727601</v>
      </c>
      <c r="AO859" s="17">
        <v>0.200767730801759</v>
      </c>
      <c r="AP859" s="17">
        <v>0.17838657174196701</v>
      </c>
      <c r="AQ859" s="17">
        <v>0.19263512716062001</v>
      </c>
      <c r="AR859" s="17">
        <v>0.21658501892314799</v>
      </c>
      <c r="AS859" s="17">
        <v>0.159755799660144</v>
      </c>
      <c r="AT859" s="17"/>
      <c r="AU859" s="17">
        <v>0.190863572346303</v>
      </c>
      <c r="AV859" s="17">
        <v>0.164385092592647</v>
      </c>
      <c r="AW859" s="17"/>
      <c r="AX859" s="17">
        <v>0.150346950462111</v>
      </c>
      <c r="AY859" s="17">
        <v>0.18635130095601299</v>
      </c>
      <c r="AZ859" s="17"/>
      <c r="BA859" s="17">
        <v>0.184190007572164</v>
      </c>
      <c r="BB859" s="17">
        <v>0.15680699831360001</v>
      </c>
      <c r="BC859" s="17"/>
      <c r="BD859" s="17">
        <v>0.18948424053907101</v>
      </c>
      <c r="BE859" s="17"/>
      <c r="BF859" s="17">
        <v>0.18864538366060199</v>
      </c>
      <c r="BG859" s="17"/>
      <c r="BH859" s="17">
        <v>0.171392202321244</v>
      </c>
      <c r="BI859" s="17"/>
      <c r="BJ859" s="17">
        <v>0.165613880475658</v>
      </c>
      <c r="BK859" s="17"/>
      <c r="BL859" s="17">
        <v>0.116177852127386</v>
      </c>
      <c r="BM859" s="17">
        <v>0.194923675847059</v>
      </c>
      <c r="BN859" s="17">
        <v>0.20700467790034499</v>
      </c>
      <c r="BO859" s="17">
        <v>0.17368853485452501</v>
      </c>
      <c r="BP859" s="17"/>
      <c r="BQ859" s="17">
        <v>0.180929891082211</v>
      </c>
      <c r="BR859" s="17">
        <v>0.247043951655252</v>
      </c>
      <c r="BS859" s="17">
        <v>0.147003328097705</v>
      </c>
      <c r="BT859" s="17">
        <v>0.14322360904775</v>
      </c>
      <c r="BU859" s="17">
        <v>0.144729720013313</v>
      </c>
      <c r="BV859" s="17">
        <v>0.165650076575627</v>
      </c>
      <c r="BW859" s="17"/>
      <c r="BX859" s="17">
        <v>0.17794329025203001</v>
      </c>
      <c r="BY859" s="17">
        <v>0.23049838992102001</v>
      </c>
      <c r="BZ859" s="17">
        <v>0.189503953520406</v>
      </c>
      <c r="CA859" s="17">
        <v>0.16071003372880099</v>
      </c>
      <c r="CB859" s="17">
        <v>0.15260753409543901</v>
      </c>
      <c r="CC859" s="17">
        <v>9.6185853075431899E-2</v>
      </c>
    </row>
    <row r="860" spans="2:81" x14ac:dyDescent="0.35">
      <c r="B860" t="s">
        <v>285</v>
      </c>
      <c r="C860" s="17">
        <v>7.8597730569778798E-2</v>
      </c>
      <c r="D860" s="17">
        <v>7.8768803867428794E-2</v>
      </c>
      <c r="E860" s="17">
        <v>7.8819951025582397E-2</v>
      </c>
      <c r="F860" s="17"/>
      <c r="G860" s="17">
        <v>5.8174622694829099E-2</v>
      </c>
      <c r="H860" s="17">
        <v>7.8076305435521701E-2</v>
      </c>
      <c r="I860" s="17">
        <v>5.8502960518734499E-2</v>
      </c>
      <c r="J860" s="17">
        <v>8.5028366805423597E-2</v>
      </c>
      <c r="K860" s="17">
        <v>8.6883192440687998E-2</v>
      </c>
      <c r="L860" s="17">
        <v>9.8153739871147297E-2</v>
      </c>
      <c r="M860" s="17"/>
      <c r="N860" s="17">
        <v>9.8928627979088496E-2</v>
      </c>
      <c r="O860" s="17">
        <v>7.1409188091336104E-2</v>
      </c>
      <c r="P860" s="17">
        <v>6.5362773796455706E-2</v>
      </c>
      <c r="Q860" s="17">
        <v>7.7047766786625504E-2</v>
      </c>
      <c r="R860" s="17"/>
      <c r="S860" s="17">
        <v>9.02141312255198E-2</v>
      </c>
      <c r="T860" s="17">
        <v>7.1718846314872395E-2</v>
      </c>
      <c r="U860" s="17">
        <v>0.11225897803856399</v>
      </c>
      <c r="V860" s="17">
        <v>8.3603519755996503E-2</v>
      </c>
      <c r="W860" s="17">
        <v>7.9250541493404894E-2</v>
      </c>
      <c r="X860" s="17">
        <v>5.1672580653254099E-2</v>
      </c>
      <c r="Y860" s="17">
        <v>7.1562251759041004E-2</v>
      </c>
      <c r="Z860" s="17">
        <v>7.3487036852705301E-2</v>
      </c>
      <c r="AA860" s="17">
        <v>7.2378161742983699E-2</v>
      </c>
      <c r="AB860" s="17">
        <v>8.1945709107233103E-2</v>
      </c>
      <c r="AC860" s="17">
        <v>6.6808193177417693E-2</v>
      </c>
      <c r="AD860" s="17">
        <v>8.6655184446770506E-2</v>
      </c>
      <c r="AE860" s="17"/>
      <c r="AF860" s="17">
        <v>7.9086264205231599E-2</v>
      </c>
      <c r="AG860" s="17">
        <v>7.9088226828155597E-2</v>
      </c>
      <c r="AH860" s="17">
        <v>4.7870700222628799E-2</v>
      </c>
      <c r="AI860" s="17">
        <v>6.3157766601215498E-2</v>
      </c>
      <c r="AJ860" s="17"/>
      <c r="AK860" s="17">
        <v>9.8201273634016401E-2</v>
      </c>
      <c r="AL860" s="17">
        <v>5.3188325125923801E-2</v>
      </c>
      <c r="AM860" s="17"/>
      <c r="AN860" s="17">
        <v>7.9656430203674494E-2</v>
      </c>
      <c r="AO860" s="17">
        <v>6.9780722572068493E-2</v>
      </c>
      <c r="AP860" s="17">
        <v>9.4088716719285301E-2</v>
      </c>
      <c r="AQ860" s="17">
        <v>7.6761582120402502E-2</v>
      </c>
      <c r="AR860" s="17">
        <v>7.9782073197448095E-2</v>
      </c>
      <c r="AS860" s="17">
        <v>8.6365198770157997E-2</v>
      </c>
      <c r="AT860" s="17"/>
      <c r="AU860" s="17">
        <v>8.9098159093687401E-2</v>
      </c>
      <c r="AV860" s="17">
        <v>6.4181700691277405E-2</v>
      </c>
      <c r="AW860" s="17"/>
      <c r="AX860" s="17">
        <v>5.2409245036822302E-2</v>
      </c>
      <c r="AY860" s="17">
        <v>8.4882207318524902E-2</v>
      </c>
      <c r="AZ860" s="17"/>
      <c r="BA860" s="17">
        <v>8.0548118805085098E-2</v>
      </c>
      <c r="BB860" s="17">
        <v>6.8013809816683202E-2</v>
      </c>
      <c r="BC860" s="17"/>
      <c r="BD860" s="17">
        <v>9.9196862213312295E-2</v>
      </c>
      <c r="BE860" s="17"/>
      <c r="BF860" s="17">
        <v>9.4699360731589799E-2</v>
      </c>
      <c r="BG860" s="17"/>
      <c r="BH860" s="17">
        <v>6.5730383561973596E-2</v>
      </c>
      <c r="BI860" s="17"/>
      <c r="BJ860" s="17">
        <v>5.5862170904811499E-2</v>
      </c>
      <c r="BK860" s="17"/>
      <c r="BL860" s="17">
        <v>5.37272244615591E-2</v>
      </c>
      <c r="BM860" s="17">
        <v>0.123279773897136</v>
      </c>
      <c r="BN860" s="17">
        <v>8.3189095404814201E-2</v>
      </c>
      <c r="BO860" s="17">
        <v>4.43271854393247E-2</v>
      </c>
      <c r="BP860" s="17"/>
      <c r="BQ860" s="17">
        <v>6.8830839873280703E-2</v>
      </c>
      <c r="BR860" s="17">
        <v>0.118580122613653</v>
      </c>
      <c r="BS860" s="17">
        <v>7.4082004906868795E-2</v>
      </c>
      <c r="BT860" s="17">
        <v>7.3529356870847301E-2</v>
      </c>
      <c r="BU860" s="17">
        <v>6.1061696238120099E-2</v>
      </c>
      <c r="BV860" s="17">
        <v>7.6008306739741002E-2</v>
      </c>
      <c r="BW860" s="17"/>
      <c r="BX860" s="17">
        <v>7.8186077279603305E-2</v>
      </c>
      <c r="BY860" s="17">
        <v>0.12202914851283</v>
      </c>
      <c r="BZ860" s="17">
        <v>8.24213448288178E-2</v>
      </c>
      <c r="CA860" s="17">
        <v>7.1698662391481205E-2</v>
      </c>
      <c r="CB860" s="17">
        <v>4.2075167414506398E-2</v>
      </c>
      <c r="CC860" s="17">
        <v>6.4628645299045495E-2</v>
      </c>
    </row>
    <row r="861" spans="2:81" x14ac:dyDescent="0.35">
      <c r="B861" t="s">
        <v>171</v>
      </c>
      <c r="C861" s="17">
        <v>2.5687225823923601E-2</v>
      </c>
      <c r="D861" s="17">
        <v>1.9629243188217401E-2</v>
      </c>
      <c r="E861" s="17">
        <v>3.1218099616460802E-2</v>
      </c>
      <c r="F861" s="17"/>
      <c r="G861" s="17">
        <v>4.0899378384874202E-2</v>
      </c>
      <c r="H861" s="17">
        <v>3.7375348399054598E-2</v>
      </c>
      <c r="I861" s="17">
        <v>1.80699846671078E-2</v>
      </c>
      <c r="J861" s="17">
        <v>2.4313997588269999E-2</v>
      </c>
      <c r="K861" s="17">
        <v>1.3227819494726799E-2</v>
      </c>
      <c r="L861" s="17">
        <v>2.1758456831406599E-2</v>
      </c>
      <c r="M861" s="17"/>
      <c r="N861" s="17">
        <v>1.5991517524707299E-2</v>
      </c>
      <c r="O861" s="17">
        <v>2.2902216168239599E-2</v>
      </c>
      <c r="P861" s="17">
        <v>2.43320902264056E-2</v>
      </c>
      <c r="Q861" s="17">
        <v>4.0654701684518103E-2</v>
      </c>
      <c r="R861" s="17"/>
      <c r="S861" s="17">
        <v>3.05878631750209E-2</v>
      </c>
      <c r="T861" s="17">
        <v>2.0635345840221801E-2</v>
      </c>
      <c r="U861" s="17">
        <v>1.7671291845080799E-2</v>
      </c>
      <c r="V861" s="17">
        <v>2.14988278828241E-2</v>
      </c>
      <c r="W861" s="17">
        <v>1.89954936352697E-2</v>
      </c>
      <c r="X861" s="17">
        <v>4.0352200202758502E-2</v>
      </c>
      <c r="Y861" s="17">
        <v>3.7137233891178997E-2</v>
      </c>
      <c r="Z861" s="17">
        <v>1.7244660890492199E-2</v>
      </c>
      <c r="AA861" s="17">
        <v>1.9075088750034601E-2</v>
      </c>
      <c r="AB861" s="17">
        <v>1.58892554366479E-2</v>
      </c>
      <c r="AC861" s="17">
        <v>3.9684877301506098E-2</v>
      </c>
      <c r="AD861" s="17">
        <v>4.1303905825346002E-2</v>
      </c>
      <c r="AE861" s="17"/>
      <c r="AF861" s="17">
        <v>2.4518616625036099E-2</v>
      </c>
      <c r="AG861" s="17">
        <v>1.4871218596612E-2</v>
      </c>
      <c r="AH861" s="17">
        <v>5.0802848532419301E-2</v>
      </c>
      <c r="AI861" s="17">
        <v>2.3134674193888399E-2</v>
      </c>
      <c r="AJ861" s="17"/>
      <c r="AK861" s="17">
        <v>3.5450373909290997E-2</v>
      </c>
      <c r="AL861" s="17">
        <v>3.2557853438239803E-2</v>
      </c>
      <c r="AM861" s="17"/>
      <c r="AN861" s="17">
        <v>2.8661094742589401E-2</v>
      </c>
      <c r="AO861" s="17">
        <v>1.8719567604375899E-2</v>
      </c>
      <c r="AP861" s="17">
        <v>2.98112797997683E-2</v>
      </c>
      <c r="AQ861" s="17">
        <v>3.2269689724018398E-2</v>
      </c>
      <c r="AR861" s="17">
        <v>2.03989154030274E-2</v>
      </c>
      <c r="AS861" s="17">
        <v>2.5286153205510701E-2</v>
      </c>
      <c r="AT861" s="17"/>
      <c r="AU861" s="17">
        <v>1.9804395521306799E-2</v>
      </c>
      <c r="AV861" s="17">
        <v>3.3528213113967302E-2</v>
      </c>
      <c r="AW861" s="17"/>
      <c r="AX861" s="17">
        <v>3.69553972462726E-2</v>
      </c>
      <c r="AY861" s="17">
        <v>2.2983191594241899E-2</v>
      </c>
      <c r="AZ861" s="17"/>
      <c r="BA861" s="17">
        <v>2.2227561399965599E-2</v>
      </c>
      <c r="BB861" s="17">
        <v>4.0610534503743301E-2</v>
      </c>
      <c r="BC861" s="17"/>
      <c r="BD861" s="17">
        <v>1.8741323390075799E-2</v>
      </c>
      <c r="BE861" s="17"/>
      <c r="BF861" s="17">
        <v>2.0639816035329401E-2</v>
      </c>
      <c r="BG861" s="17"/>
      <c r="BH861" s="17">
        <v>1.0330871070523299E-2</v>
      </c>
      <c r="BI861" s="17"/>
      <c r="BJ861" s="17">
        <v>3.58793418072412E-2</v>
      </c>
      <c r="BK861" s="17"/>
      <c r="BL861" s="17">
        <v>6.1967458090500499E-2</v>
      </c>
      <c r="BM861" s="17">
        <v>6.1996128052946601E-3</v>
      </c>
      <c r="BN861" s="17">
        <v>2.2224761156331999E-2</v>
      </c>
      <c r="BO861" s="17">
        <v>2.6453597438912499E-2</v>
      </c>
      <c r="BP861" s="17"/>
      <c r="BQ861" s="17">
        <v>1.6744062467506499E-2</v>
      </c>
      <c r="BR861" s="17">
        <v>2.06476706897398E-2</v>
      </c>
      <c r="BS861" s="17">
        <v>1.3266401498812299E-2</v>
      </c>
      <c r="BT861" s="17">
        <v>2.0949700466033099E-2</v>
      </c>
      <c r="BU861" s="17">
        <v>4.0996275786165298E-2</v>
      </c>
      <c r="BV861" s="17">
        <v>4.8982355445436401E-2</v>
      </c>
      <c r="BW861" s="17"/>
      <c r="BX861" s="17">
        <v>1.8911987729221799E-2</v>
      </c>
      <c r="BY861" s="17">
        <v>1.5053103484054401E-2</v>
      </c>
      <c r="BZ861" s="17">
        <v>1.5672927111180401E-2</v>
      </c>
      <c r="CA861" s="17">
        <v>1.4323881529851999E-2</v>
      </c>
      <c r="CB861" s="17">
        <v>3.7837823418460599E-2</v>
      </c>
      <c r="CC861" s="17">
        <v>6.9560407323163501E-2</v>
      </c>
    </row>
    <row r="862" spans="2:81" x14ac:dyDescent="0.35">
      <c r="B862" t="s">
        <v>286</v>
      </c>
      <c r="C862" s="17">
        <v>0.43846538226510301</v>
      </c>
      <c r="D862" s="17">
        <v>0.47052670907030503</v>
      </c>
      <c r="E862" s="17">
        <v>0.40586583273059701</v>
      </c>
      <c r="F862" s="17"/>
      <c r="G862" s="17">
        <v>0.60782961096029797</v>
      </c>
      <c r="H862" s="17">
        <v>0.49994352804335301</v>
      </c>
      <c r="I862" s="17">
        <v>0.47632965448299802</v>
      </c>
      <c r="J862" s="17">
        <v>0.39365851264635898</v>
      </c>
      <c r="K862" s="17">
        <v>0.38813057870851497</v>
      </c>
      <c r="L862" s="17">
        <v>0.31538445907457702</v>
      </c>
      <c r="M862" s="17"/>
      <c r="N862" s="17">
        <v>0.45037179450167297</v>
      </c>
      <c r="O862" s="17">
        <v>0.42739497221921002</v>
      </c>
      <c r="P862" s="17">
        <v>0.44560531705478201</v>
      </c>
      <c r="Q862" s="17">
        <v>0.430850516216293</v>
      </c>
      <c r="R862" s="17"/>
      <c r="S862" s="17">
        <v>0.53277541869586698</v>
      </c>
      <c r="T862" s="17">
        <v>0.37342520948483898</v>
      </c>
      <c r="U862" s="17">
        <v>0.38567862755017701</v>
      </c>
      <c r="V862" s="17">
        <v>0.45340838345518403</v>
      </c>
      <c r="W862" s="17">
        <v>0.43073463884619401</v>
      </c>
      <c r="X862" s="17">
        <v>0.42760374957144598</v>
      </c>
      <c r="Y862" s="17">
        <v>0.40494037014983297</v>
      </c>
      <c r="Z862" s="17">
        <v>0.438805104394419</v>
      </c>
      <c r="AA862" s="17">
        <v>0.42537784000151802</v>
      </c>
      <c r="AB862" s="17">
        <v>0.45235447534737899</v>
      </c>
      <c r="AC862" s="17">
        <v>0.47861830252823201</v>
      </c>
      <c r="AD862" s="17">
        <v>0.45514086336165499</v>
      </c>
      <c r="AE862" s="17"/>
      <c r="AF862" s="17">
        <v>0.434106018578715</v>
      </c>
      <c r="AG862" s="17">
        <v>0.46528201288270299</v>
      </c>
      <c r="AH862" s="17">
        <v>0.51411235729426996</v>
      </c>
      <c r="AI862" s="17">
        <v>0.46209086622803103</v>
      </c>
      <c r="AJ862" s="17"/>
      <c r="AK862" s="17">
        <v>0.39814528557571399</v>
      </c>
      <c r="AL862" s="17">
        <v>0.45894499745900502</v>
      </c>
      <c r="AM862" s="17"/>
      <c r="AN862" s="17">
        <v>0.52195779855831703</v>
      </c>
      <c r="AO862" s="17">
        <v>0.40942969319927203</v>
      </c>
      <c r="AP862" s="17">
        <v>0.39030190188449898</v>
      </c>
      <c r="AQ862" s="17">
        <v>0.43174710102347003</v>
      </c>
      <c r="AR862" s="17">
        <v>0.39293323415582898</v>
      </c>
      <c r="AS862" s="17">
        <v>0.41699549187053597</v>
      </c>
      <c r="AT862" s="17"/>
      <c r="AU862" s="17">
        <v>0.41133869228886599</v>
      </c>
      <c r="AV862" s="17">
        <v>0.47568199173796399</v>
      </c>
      <c r="AW862" s="17"/>
      <c r="AX862" s="17">
        <v>0.47970052140687902</v>
      </c>
      <c r="AY862" s="17">
        <v>0.42857014518307701</v>
      </c>
      <c r="AZ862" s="17"/>
      <c r="BA862" s="17">
        <v>0.426312955633809</v>
      </c>
      <c r="BB862" s="17">
        <v>0.50262767394335595</v>
      </c>
      <c r="BC862" s="17"/>
      <c r="BD862" s="17">
        <v>0.42646584480933802</v>
      </c>
      <c r="BE862" s="17"/>
      <c r="BF862" s="17">
        <v>0.42933863012165202</v>
      </c>
      <c r="BG862" s="17"/>
      <c r="BH862" s="17">
        <v>0.460185625201251</v>
      </c>
      <c r="BI862" s="17"/>
      <c r="BJ862" s="17">
        <v>0.48251401253656501</v>
      </c>
      <c r="BK862" s="17"/>
      <c r="BL862" s="17">
        <v>0.51927620122204199</v>
      </c>
      <c r="BM862" s="17">
        <v>0.49339338586165399</v>
      </c>
      <c r="BN862" s="17">
        <v>0.36064880553064399</v>
      </c>
      <c r="BO862" s="17">
        <v>0.41567910499843702</v>
      </c>
      <c r="BP862" s="17"/>
      <c r="BQ862" s="17">
        <v>0.47067804822500597</v>
      </c>
      <c r="BR862" s="17">
        <v>0.34008665226774498</v>
      </c>
      <c r="BS862" s="17">
        <v>0.48997771502985299</v>
      </c>
      <c r="BT862" s="17">
        <v>0.51538874588667505</v>
      </c>
      <c r="BU862" s="17">
        <v>0.45207441736918502</v>
      </c>
      <c r="BV862" s="17">
        <v>0.38836842384136699</v>
      </c>
      <c r="BW862" s="17"/>
      <c r="BX862" s="17">
        <v>0.46483470939066301</v>
      </c>
      <c r="BY862" s="17">
        <v>0.371461613969229</v>
      </c>
      <c r="BZ862" s="17">
        <v>0.431588874439922</v>
      </c>
      <c r="CA862" s="17">
        <v>0.51116125270778201</v>
      </c>
      <c r="CB862" s="17">
        <v>0.51880614105809897</v>
      </c>
      <c r="CC862" s="17">
        <v>0.42544575735067502</v>
      </c>
    </row>
    <row r="863" spans="2:81" x14ac:dyDescent="0.35">
      <c r="B863" t="s">
        <v>287</v>
      </c>
      <c r="C863" s="17">
        <v>0.25798112691734398</v>
      </c>
      <c r="D863" s="17">
        <v>0.25586650830692298</v>
      </c>
      <c r="E863" s="17">
        <v>0.26083852123317702</v>
      </c>
      <c r="F863" s="17"/>
      <c r="G863" s="17">
        <v>0.155765115280151</v>
      </c>
      <c r="H863" s="17">
        <v>0.22310540924279201</v>
      </c>
      <c r="I863" s="17">
        <v>0.238779860426486</v>
      </c>
      <c r="J863" s="17">
        <v>0.29361631683112699</v>
      </c>
      <c r="K863" s="17">
        <v>0.28748846765786501</v>
      </c>
      <c r="L863" s="17">
        <v>0.32109007886940999</v>
      </c>
      <c r="M863" s="17"/>
      <c r="N863" s="17">
        <v>0.27471558865037898</v>
      </c>
      <c r="O863" s="17">
        <v>0.27973043757231397</v>
      </c>
      <c r="P863" s="17">
        <v>0.22241811406397199</v>
      </c>
      <c r="Q863" s="17">
        <v>0.24880442316739301</v>
      </c>
      <c r="R863" s="17"/>
      <c r="S863" s="17">
        <v>0.205506066408504</v>
      </c>
      <c r="T863" s="17">
        <v>0.29464117535315798</v>
      </c>
      <c r="U863" s="17">
        <v>0.28697070947538</v>
      </c>
      <c r="V863" s="17">
        <v>0.25225854756602001</v>
      </c>
      <c r="W863" s="17">
        <v>0.27327508048598798</v>
      </c>
      <c r="X863" s="17">
        <v>0.20766536231811</v>
      </c>
      <c r="Y863" s="17">
        <v>0.27295123822026202</v>
      </c>
      <c r="Z863" s="17">
        <v>0.28507690362883498</v>
      </c>
      <c r="AA863" s="17">
        <v>0.284600511693684</v>
      </c>
      <c r="AB863" s="17">
        <v>0.24928303362888099</v>
      </c>
      <c r="AC863" s="17">
        <v>0.232858887138847</v>
      </c>
      <c r="AD863" s="17">
        <v>0.29341942066286503</v>
      </c>
      <c r="AE863" s="17"/>
      <c r="AF863" s="17">
        <v>0.26140495326213797</v>
      </c>
      <c r="AG863" s="17">
        <v>0.23305961419041599</v>
      </c>
      <c r="AH863" s="17">
        <v>0.19699222907872899</v>
      </c>
      <c r="AI863" s="17">
        <v>0.267591969442592</v>
      </c>
      <c r="AJ863" s="17"/>
      <c r="AK863" s="17">
        <v>0.28350407905432501</v>
      </c>
      <c r="AL863" s="17">
        <v>0.25023765169568801</v>
      </c>
      <c r="AM863" s="17"/>
      <c r="AN863" s="17">
        <v>0.21535586446095001</v>
      </c>
      <c r="AO863" s="17">
        <v>0.27054845337382699</v>
      </c>
      <c r="AP863" s="17">
        <v>0.27247528846125202</v>
      </c>
      <c r="AQ863" s="17">
        <v>0.26939670928102299</v>
      </c>
      <c r="AR863" s="17">
        <v>0.29636709212059598</v>
      </c>
      <c r="AS863" s="17">
        <v>0.246120998430302</v>
      </c>
      <c r="AT863" s="17"/>
      <c r="AU863" s="17">
        <v>0.27996173143998998</v>
      </c>
      <c r="AV863" s="17">
        <v>0.22856679328392401</v>
      </c>
      <c r="AW863" s="17"/>
      <c r="AX863" s="17">
        <v>0.20275619549893301</v>
      </c>
      <c r="AY863" s="17">
        <v>0.27123350827453802</v>
      </c>
      <c r="AZ863" s="17"/>
      <c r="BA863" s="17">
        <v>0.26473812637724897</v>
      </c>
      <c r="BB863" s="17">
        <v>0.22482080813028299</v>
      </c>
      <c r="BC863" s="17"/>
      <c r="BD863" s="17">
        <v>0.28868110275238401</v>
      </c>
      <c r="BE863" s="17"/>
      <c r="BF863" s="17">
        <v>0.28334474439219198</v>
      </c>
      <c r="BG863" s="17"/>
      <c r="BH863" s="17">
        <v>0.237122585883217</v>
      </c>
      <c r="BI863" s="17"/>
      <c r="BJ863" s="17">
        <v>0.221476051380469</v>
      </c>
      <c r="BK863" s="17"/>
      <c r="BL863" s="17">
        <v>0.16990507658894499</v>
      </c>
      <c r="BM863" s="17">
        <v>0.31820344974419501</v>
      </c>
      <c r="BN863" s="17">
        <v>0.290193773305159</v>
      </c>
      <c r="BO863" s="17">
        <v>0.218015720293849</v>
      </c>
      <c r="BP863" s="17"/>
      <c r="BQ863" s="17">
        <v>0.24976073095549101</v>
      </c>
      <c r="BR863" s="17">
        <v>0.36562407426890597</v>
      </c>
      <c r="BS863" s="17">
        <v>0.221085333004574</v>
      </c>
      <c r="BT863" s="17">
        <v>0.216752965918597</v>
      </c>
      <c r="BU863" s="17">
        <v>0.20579141625143299</v>
      </c>
      <c r="BV863" s="17">
        <v>0.24165838331536901</v>
      </c>
      <c r="BW863" s="17"/>
      <c r="BX863" s="17">
        <v>0.25612936753163401</v>
      </c>
      <c r="BY863" s="17">
        <v>0.35252753843384999</v>
      </c>
      <c r="BZ863" s="17">
        <v>0.27192529834922402</v>
      </c>
      <c r="CA863" s="17">
        <v>0.232408696120282</v>
      </c>
      <c r="CB863" s="17">
        <v>0.19468270150994599</v>
      </c>
      <c r="CC863" s="17">
        <v>0.16081449837447701</v>
      </c>
    </row>
    <row r="864" spans="2:81" x14ac:dyDescent="0.35">
      <c r="B864" t="s">
        <v>288</v>
      </c>
      <c r="C864" s="17">
        <v>0.180484255347759</v>
      </c>
      <c r="D864" s="17">
        <v>0.21466020076338199</v>
      </c>
      <c r="E864" s="17">
        <v>0.14502731149742101</v>
      </c>
      <c r="F864" s="17"/>
      <c r="G864" s="17">
        <v>0.452064495680147</v>
      </c>
      <c r="H864" s="17">
        <v>0.27683811880056097</v>
      </c>
      <c r="I864" s="17">
        <v>0.237549794056512</v>
      </c>
      <c r="J864" s="17">
        <v>0.10004219581523199</v>
      </c>
      <c r="K864" s="17">
        <v>0.10064211105065</v>
      </c>
      <c r="L864" s="17">
        <v>-5.7056197948324198E-3</v>
      </c>
      <c r="M864" s="17"/>
      <c r="N864" s="17">
        <v>0.17565620585129499</v>
      </c>
      <c r="O864" s="17">
        <v>0.147664534646896</v>
      </c>
      <c r="P864" s="17">
        <v>0.22318720299080999</v>
      </c>
      <c r="Q864" s="17">
        <v>0.18204609304889999</v>
      </c>
      <c r="R864" s="17"/>
      <c r="S864" s="17">
        <v>0.32726935228736298</v>
      </c>
      <c r="T864" s="17">
        <v>7.8784034131681197E-2</v>
      </c>
      <c r="U864" s="17">
        <v>9.8707918074796397E-2</v>
      </c>
      <c r="V864" s="17">
        <v>0.20114983588916399</v>
      </c>
      <c r="W864" s="17">
        <v>0.157459558360206</v>
      </c>
      <c r="X864" s="17">
        <v>0.219938387253336</v>
      </c>
      <c r="Y864" s="17">
        <v>0.13198913192957101</v>
      </c>
      <c r="Z864" s="17">
        <v>0.15372820076558499</v>
      </c>
      <c r="AA864" s="17">
        <v>0.14077732830783399</v>
      </c>
      <c r="AB864" s="17">
        <v>0.203071441718498</v>
      </c>
      <c r="AC864" s="17">
        <v>0.24575941538938501</v>
      </c>
      <c r="AD864" s="17">
        <v>0.16172144269878999</v>
      </c>
      <c r="AE864" s="17"/>
      <c r="AF864" s="17">
        <v>0.172701065316577</v>
      </c>
      <c r="AG864" s="17">
        <v>0.232222398692286</v>
      </c>
      <c r="AH864" s="17">
        <v>0.31712012821554098</v>
      </c>
      <c r="AI864" s="17">
        <v>0.194498896785439</v>
      </c>
      <c r="AJ864" s="17"/>
      <c r="AK864" s="17">
        <v>0.114641206521389</v>
      </c>
      <c r="AL864" s="17">
        <v>0.20870734576331701</v>
      </c>
      <c r="AM864" s="17"/>
      <c r="AN864" s="17">
        <v>0.30660193409736702</v>
      </c>
      <c r="AO864" s="17">
        <v>0.13888123982544401</v>
      </c>
      <c r="AP864" s="17">
        <v>0.117826613423247</v>
      </c>
      <c r="AQ864" s="17">
        <v>0.162350391742448</v>
      </c>
      <c r="AR864" s="17">
        <v>9.6566142035232394E-2</v>
      </c>
      <c r="AS864" s="17">
        <v>0.170874493440234</v>
      </c>
      <c r="AT864" s="17"/>
      <c r="AU864" s="17">
        <v>0.13137696084887501</v>
      </c>
      <c r="AV864" s="17">
        <v>0.24711519845403901</v>
      </c>
      <c r="AW864" s="17"/>
      <c r="AX864" s="17">
        <v>0.27694432590794599</v>
      </c>
      <c r="AY864" s="17">
        <v>0.157336636908539</v>
      </c>
      <c r="AZ864" s="17"/>
      <c r="BA864" s="17">
        <v>0.16157482925656</v>
      </c>
      <c r="BB864" s="17">
        <v>0.27780686581307301</v>
      </c>
      <c r="BC864" s="17"/>
      <c r="BD864" s="17">
        <v>0.13778474205695501</v>
      </c>
      <c r="BE864" s="17"/>
      <c r="BF864" s="17">
        <v>0.14599388572946001</v>
      </c>
      <c r="BG864" s="17"/>
      <c r="BH864" s="17">
        <v>0.22306303931803401</v>
      </c>
      <c r="BI864" s="17"/>
      <c r="BJ864" s="17">
        <v>0.26103796115609601</v>
      </c>
      <c r="BK864" s="17"/>
      <c r="BL864" s="17">
        <v>0.349371124633096</v>
      </c>
      <c r="BM864" s="17">
        <v>0.17518993611745901</v>
      </c>
      <c r="BN864" s="17">
        <v>7.0455032225484895E-2</v>
      </c>
      <c r="BO864" s="17">
        <v>0.197663384704588</v>
      </c>
      <c r="BP864" s="17"/>
      <c r="BQ864" s="17">
        <v>0.220917317269514</v>
      </c>
      <c r="BR864" s="17">
        <v>-2.5537422001160898E-2</v>
      </c>
      <c r="BS864" s="17">
        <v>0.26889238202527999</v>
      </c>
      <c r="BT864" s="17">
        <v>0.298635779968078</v>
      </c>
      <c r="BU864" s="17">
        <v>0.246283001117752</v>
      </c>
      <c r="BV864" s="17">
        <v>0.14671004052599901</v>
      </c>
      <c r="BW864" s="17"/>
      <c r="BX864" s="17">
        <v>0.208705341859029</v>
      </c>
      <c r="BY864" s="17">
        <v>1.8934075535378299E-2</v>
      </c>
      <c r="BZ864" s="17">
        <v>0.15966357609069801</v>
      </c>
      <c r="CA864" s="17">
        <v>0.27875255658749998</v>
      </c>
      <c r="CB864" s="17">
        <v>0.32412343954815298</v>
      </c>
      <c r="CC864" s="17">
        <v>0.26463125897619799</v>
      </c>
    </row>
    <row r="865" spans="2:81" x14ac:dyDescent="0.35">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row>
    <row r="866" spans="2:81" x14ac:dyDescent="0.35">
      <c r="B866" s="6" t="s">
        <v>417</v>
      </c>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row>
    <row r="867" spans="2:81" x14ac:dyDescent="0.35">
      <c r="B867" s="24"/>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row>
    <row r="868" spans="2:81" x14ac:dyDescent="0.35">
      <c r="B868" t="s">
        <v>409</v>
      </c>
      <c r="C868" s="17">
        <v>0.51181715893914104</v>
      </c>
      <c r="D868" s="17">
        <v>0.56585477450773003</v>
      </c>
      <c r="E868" s="17">
        <v>0.45965434119416698</v>
      </c>
      <c r="F868" s="17"/>
      <c r="G868" s="17">
        <v>0.39891148538887</v>
      </c>
      <c r="H868" s="17">
        <v>0.50911140366387098</v>
      </c>
      <c r="I868" s="17">
        <v>0.51314757500196295</v>
      </c>
      <c r="J868" s="17">
        <v>0.56958037341255197</v>
      </c>
      <c r="K868" s="17">
        <v>0.53046790734663696</v>
      </c>
      <c r="L868" s="17">
        <v>0.52845579518319197</v>
      </c>
      <c r="M868" s="17"/>
      <c r="N868" s="17">
        <v>0.56860532408687403</v>
      </c>
      <c r="O868" s="17">
        <v>0.52593506478937502</v>
      </c>
      <c r="P868" s="17">
        <v>0.49379386251254898</v>
      </c>
      <c r="Q868" s="17">
        <v>0.45074855172433798</v>
      </c>
      <c r="R868" s="17"/>
      <c r="S868" s="17">
        <v>0.49945847227280699</v>
      </c>
      <c r="T868" s="17">
        <v>0.51141828163519798</v>
      </c>
      <c r="U868" s="17">
        <v>0.56167754051879604</v>
      </c>
      <c r="V868" s="17">
        <v>0.48729148835475899</v>
      </c>
      <c r="W868" s="17">
        <v>0.53879395012031595</v>
      </c>
      <c r="X868" s="17">
        <v>0.50439303863361895</v>
      </c>
      <c r="Y868" s="17">
        <v>0.52374783292622196</v>
      </c>
      <c r="Z868" s="17">
        <v>0.57374622713980095</v>
      </c>
      <c r="AA868" s="17">
        <v>0.52567022742465097</v>
      </c>
      <c r="AB868" s="17">
        <v>0.473323776252845</v>
      </c>
      <c r="AC868" s="17">
        <v>0.45589207929598502</v>
      </c>
      <c r="AD868" s="17">
        <v>0.51464777019054198</v>
      </c>
      <c r="AE868" s="17"/>
      <c r="AF868" s="17">
        <v>0.51759656407858101</v>
      </c>
      <c r="AG868" s="17">
        <v>0.49027129948049097</v>
      </c>
      <c r="AH868" s="17">
        <v>0.44826858178975998</v>
      </c>
      <c r="AI868" s="17">
        <v>0.47593303236055501</v>
      </c>
      <c r="AJ868" s="17"/>
      <c r="AK868" s="17">
        <v>0.52882137524742001</v>
      </c>
      <c r="AL868" s="17">
        <v>0.54040603169530699</v>
      </c>
      <c r="AM868" s="17"/>
      <c r="AN868" s="17">
        <v>0.50830504614178496</v>
      </c>
      <c r="AO868" s="17">
        <v>0.52810537413563097</v>
      </c>
      <c r="AP868" s="17">
        <v>0.51328271663992797</v>
      </c>
      <c r="AQ868" s="17">
        <v>0.48037529749033803</v>
      </c>
      <c r="AR868" s="17">
        <v>0.52366965996895698</v>
      </c>
      <c r="AS868" s="17">
        <v>0.53065416358221995</v>
      </c>
      <c r="AT868" s="17"/>
      <c r="AU868" s="17">
        <v>0.55381511968396702</v>
      </c>
      <c r="AV868" s="17">
        <v>0.45591088561898602</v>
      </c>
      <c r="AW868" s="17"/>
      <c r="AX868" s="17">
        <v>0.436639948262945</v>
      </c>
      <c r="AY868" s="17">
        <v>0.52985750846357604</v>
      </c>
      <c r="AZ868" s="17"/>
      <c r="BA868" s="17">
        <v>0.50605703992407902</v>
      </c>
      <c r="BB868" s="17">
        <v>0.54243437773106895</v>
      </c>
      <c r="BC868" s="17"/>
      <c r="BD868" s="17">
        <v>0.554186652587907</v>
      </c>
      <c r="BE868" s="17"/>
      <c r="BF868" s="17">
        <v>0.55589283394334199</v>
      </c>
      <c r="BG868" s="17"/>
      <c r="BH868" s="17">
        <v>0.50653699831396504</v>
      </c>
      <c r="BI868" s="17"/>
      <c r="BJ868" s="17">
        <v>0.50159734771701903</v>
      </c>
      <c r="BK868" s="17"/>
      <c r="BL868" s="17">
        <v>0.23330173815285399</v>
      </c>
      <c r="BM868" s="17">
        <v>0.66583882060277899</v>
      </c>
      <c r="BN868" s="17">
        <v>0.51043057765049504</v>
      </c>
      <c r="BO868" s="17">
        <v>0.53105950721124295</v>
      </c>
      <c r="BP868" s="17"/>
      <c r="BQ868" s="17">
        <v>0.56525363494185299</v>
      </c>
      <c r="BR868" s="17">
        <v>0.59345019570506796</v>
      </c>
      <c r="BS868" s="17">
        <v>0.48811207809830498</v>
      </c>
      <c r="BT868" s="17">
        <v>0.45105934305300299</v>
      </c>
      <c r="BU868" s="17">
        <v>0.39400156534423603</v>
      </c>
      <c r="BV868" s="17">
        <v>0.433426745400949</v>
      </c>
      <c r="BW868" s="17"/>
      <c r="BX868" s="17">
        <v>0.57036578659486503</v>
      </c>
      <c r="BY868" s="17">
        <v>0.59095471117861298</v>
      </c>
      <c r="BZ868" s="17">
        <v>0.51715603866261595</v>
      </c>
      <c r="CA868" s="17">
        <v>0.50912872811686904</v>
      </c>
      <c r="CB868" s="17">
        <v>0.38904073087651803</v>
      </c>
      <c r="CC868" s="17">
        <v>0.343839014246548</v>
      </c>
    </row>
    <row r="869" spans="2:81" x14ac:dyDescent="0.35">
      <c r="B869" t="s">
        <v>410</v>
      </c>
      <c r="C869" s="17">
        <v>0.49908931190320799</v>
      </c>
      <c r="D869" s="17">
        <v>0.47438505923792101</v>
      </c>
      <c r="E869" s="17">
        <v>0.52470781522310395</v>
      </c>
      <c r="F869" s="17"/>
      <c r="G869" s="17">
        <v>0.30947392153618603</v>
      </c>
      <c r="H869" s="17">
        <v>0.327424279703527</v>
      </c>
      <c r="I869" s="17">
        <v>0.479384102793731</v>
      </c>
      <c r="J869" s="17">
        <v>0.51363471818587203</v>
      </c>
      <c r="K869" s="17">
        <v>0.58806174008110101</v>
      </c>
      <c r="L869" s="17">
        <v>0.70911055811870205</v>
      </c>
      <c r="M869" s="17"/>
      <c r="N869" s="17">
        <v>0.44639369091549702</v>
      </c>
      <c r="O869" s="17">
        <v>0.49225738414818399</v>
      </c>
      <c r="P869" s="17">
        <v>0.54679714134465796</v>
      </c>
      <c r="Q869" s="17">
        <v>0.51823905707763995</v>
      </c>
      <c r="R869" s="17"/>
      <c r="S869" s="17">
        <v>0.36409862053126302</v>
      </c>
      <c r="T869" s="17">
        <v>0.54935850202315895</v>
      </c>
      <c r="U869" s="17">
        <v>0.56582912955475995</v>
      </c>
      <c r="V869" s="17">
        <v>0.57292931325873198</v>
      </c>
      <c r="W869" s="17">
        <v>0.52391293426928798</v>
      </c>
      <c r="X869" s="17">
        <v>0.47554525648835899</v>
      </c>
      <c r="Y869" s="17">
        <v>0.50919343931621597</v>
      </c>
      <c r="Z869" s="17">
        <v>0.61872858972917799</v>
      </c>
      <c r="AA869" s="17">
        <v>0.499432823611557</v>
      </c>
      <c r="AB869" s="17">
        <v>0.46959084466116702</v>
      </c>
      <c r="AC869" s="17">
        <v>0.483849971503167</v>
      </c>
      <c r="AD869" s="17">
        <v>0.45052820694311102</v>
      </c>
      <c r="AE869" s="17"/>
      <c r="AF869" s="17">
        <v>0.51475757939046896</v>
      </c>
      <c r="AG869" s="17">
        <v>0.49765653780718</v>
      </c>
      <c r="AH869" s="17">
        <v>0.49280217753029998</v>
      </c>
      <c r="AI869" s="17">
        <v>0.46416480524261799</v>
      </c>
      <c r="AJ869" s="17"/>
      <c r="AK869" s="17">
        <v>0.35390445611548199</v>
      </c>
      <c r="AL869" s="17">
        <v>0.43456415506680601</v>
      </c>
      <c r="AM869" s="17"/>
      <c r="AN869" s="17">
        <v>0.35558364718609198</v>
      </c>
      <c r="AO869" s="17">
        <v>0.52711004599559397</v>
      </c>
      <c r="AP869" s="17">
        <v>0.51728970577717004</v>
      </c>
      <c r="AQ869" s="17">
        <v>0.56330633151404097</v>
      </c>
      <c r="AR869" s="17">
        <v>0.63355412892032203</v>
      </c>
      <c r="AS869" s="17">
        <v>0.50641302769247498</v>
      </c>
      <c r="AT869" s="17"/>
      <c r="AU869" s="17">
        <v>0.55613544617370103</v>
      </c>
      <c r="AV869" s="17">
        <v>0.42154359354658999</v>
      </c>
      <c r="AW869" s="17"/>
      <c r="AX869" s="17">
        <v>0.53811680113015203</v>
      </c>
      <c r="AY869" s="17">
        <v>0.48972384675250202</v>
      </c>
      <c r="AZ869" s="17"/>
      <c r="BA869" s="17">
        <v>0.53654199802839697</v>
      </c>
      <c r="BB869" s="17">
        <v>0.30625397922938302</v>
      </c>
      <c r="BC869" s="17"/>
      <c r="BD869" s="17">
        <v>0.58664733740948005</v>
      </c>
      <c r="BE869" s="17"/>
      <c r="BF869" s="17">
        <v>0.58998994369006796</v>
      </c>
      <c r="BG869" s="17"/>
      <c r="BH869" s="17">
        <v>0.49327435300200601</v>
      </c>
      <c r="BI869" s="17"/>
      <c r="BJ869" s="17">
        <v>0.52513823087951195</v>
      </c>
      <c r="BK869" s="17"/>
      <c r="BL869" s="17">
        <v>0.22349195721812801</v>
      </c>
      <c r="BM869" s="17">
        <v>0.58818094419206501</v>
      </c>
      <c r="BN869" s="17">
        <v>0.67121692610672101</v>
      </c>
      <c r="BO869" s="17">
        <v>0.39824725952541701</v>
      </c>
      <c r="BP869" s="17"/>
      <c r="BQ869" s="17">
        <v>0.45292142123301499</v>
      </c>
      <c r="BR869" s="17">
        <v>0.67426440541696897</v>
      </c>
      <c r="BS869" s="17">
        <v>0.59269511399885499</v>
      </c>
      <c r="BT869" s="17">
        <v>0.50953289661598899</v>
      </c>
      <c r="BU869" s="17">
        <v>0.40814265178675402</v>
      </c>
      <c r="BV869" s="17">
        <v>0.34489490907572301</v>
      </c>
      <c r="BW869" s="17"/>
      <c r="BX869" s="17">
        <v>0.41357693689223402</v>
      </c>
      <c r="BY869" s="17">
        <v>0.61641301314107999</v>
      </c>
      <c r="BZ869" s="17">
        <v>0.62325418090870499</v>
      </c>
      <c r="CA869" s="17">
        <v>0.51364990120169796</v>
      </c>
      <c r="CB869" s="17">
        <v>0.33162653132465097</v>
      </c>
      <c r="CC869" s="17">
        <v>0.31375123759052898</v>
      </c>
    </row>
    <row r="870" spans="2:81" x14ac:dyDescent="0.35">
      <c r="B870" t="s">
        <v>411</v>
      </c>
      <c r="C870" s="17">
        <v>0.46749327866388501</v>
      </c>
      <c r="D870" s="17">
        <v>0.43720712099963399</v>
      </c>
      <c r="E870" s="17">
        <v>0.49937301690222802</v>
      </c>
      <c r="F870" s="17"/>
      <c r="G870" s="17">
        <v>0.31692065911914402</v>
      </c>
      <c r="H870" s="17">
        <v>0.371962674434198</v>
      </c>
      <c r="I870" s="17">
        <v>0.40124215077393799</v>
      </c>
      <c r="J870" s="17">
        <v>0.45459146454629201</v>
      </c>
      <c r="K870" s="17">
        <v>0.53654887257477601</v>
      </c>
      <c r="L870" s="17">
        <v>0.66319444639458702</v>
      </c>
      <c r="M870" s="17"/>
      <c r="N870" s="17">
        <v>0.46286082632895498</v>
      </c>
      <c r="O870" s="17">
        <v>0.45617958465008601</v>
      </c>
      <c r="P870" s="17">
        <v>0.48545211251458797</v>
      </c>
      <c r="Q870" s="17">
        <v>0.46807414772586797</v>
      </c>
      <c r="R870" s="17"/>
      <c r="S870" s="17">
        <v>0.43548525581120301</v>
      </c>
      <c r="T870" s="17">
        <v>0.53728469869397699</v>
      </c>
      <c r="U870" s="17">
        <v>0.51051886206146502</v>
      </c>
      <c r="V870" s="17">
        <v>0.51785196981224002</v>
      </c>
      <c r="W870" s="17">
        <v>0.51249434838228602</v>
      </c>
      <c r="X870" s="17">
        <v>0.44191100668891797</v>
      </c>
      <c r="Y870" s="17">
        <v>0.46394697439698002</v>
      </c>
      <c r="Z870" s="17">
        <v>0.51024642927150499</v>
      </c>
      <c r="AA870" s="17">
        <v>0.45894025998469501</v>
      </c>
      <c r="AB870" s="17">
        <v>0.33994358487771098</v>
      </c>
      <c r="AC870" s="17">
        <v>0.43522114348375501</v>
      </c>
      <c r="AD870" s="17">
        <v>0.440590637055713</v>
      </c>
      <c r="AE870" s="17"/>
      <c r="AF870" s="17">
        <v>0.488320808643883</v>
      </c>
      <c r="AG870" s="17">
        <v>0.36655980346428502</v>
      </c>
      <c r="AH870" s="17">
        <v>0.41683405138019602</v>
      </c>
      <c r="AI870" s="17">
        <v>0.41709792914190802</v>
      </c>
      <c r="AJ870" s="17"/>
      <c r="AK870" s="17">
        <v>0.41216108332296397</v>
      </c>
      <c r="AL870" s="17">
        <v>0.42933643133646199</v>
      </c>
      <c r="AM870" s="17"/>
      <c r="AN870" s="17">
        <v>0.393779303996657</v>
      </c>
      <c r="AO870" s="17">
        <v>0.47884565366035098</v>
      </c>
      <c r="AP870" s="17">
        <v>0.460727450428148</v>
      </c>
      <c r="AQ870" s="17">
        <v>0.49798153469512701</v>
      </c>
      <c r="AR870" s="17">
        <v>0.56537361517090601</v>
      </c>
      <c r="AS870" s="17">
        <v>0.47537314639224199</v>
      </c>
      <c r="AT870" s="17"/>
      <c r="AU870" s="17">
        <v>0.52940690125844103</v>
      </c>
      <c r="AV870" s="17">
        <v>0.384351838263224</v>
      </c>
      <c r="AW870" s="17"/>
      <c r="AX870" s="17">
        <v>0.41682038939192501</v>
      </c>
      <c r="AY870" s="17">
        <v>0.47965330196957301</v>
      </c>
      <c r="AZ870" s="17"/>
      <c r="BA870" s="17">
        <v>0.47935544314724399</v>
      </c>
      <c r="BB870" s="17">
        <v>0.40610204485426499</v>
      </c>
      <c r="BC870" s="17"/>
      <c r="BD870" s="17">
        <v>0.56484063046326805</v>
      </c>
      <c r="BE870" s="17"/>
      <c r="BF870" s="17">
        <v>0.56986082738366195</v>
      </c>
      <c r="BG870" s="17"/>
      <c r="BH870" s="17">
        <v>0.35094070264545901</v>
      </c>
      <c r="BI870" s="17"/>
      <c r="BJ870" s="17">
        <v>0.43578372940517701</v>
      </c>
      <c r="BK870" s="17"/>
      <c r="BL870" s="17">
        <v>0.13097296385953799</v>
      </c>
      <c r="BM870" s="17">
        <v>0.63324935993432097</v>
      </c>
      <c r="BN870" s="17">
        <v>0.66278349256809899</v>
      </c>
      <c r="BO870" s="17">
        <v>0.30298025819758601</v>
      </c>
      <c r="BP870" s="17"/>
      <c r="BQ870" s="17">
        <v>0.43872441553596397</v>
      </c>
      <c r="BR870" s="17">
        <v>0.69695014884631801</v>
      </c>
      <c r="BS870" s="17">
        <v>0.495502204145157</v>
      </c>
      <c r="BT870" s="17">
        <v>0.44612848011387801</v>
      </c>
      <c r="BU870" s="17">
        <v>0.30805092287911701</v>
      </c>
      <c r="BV870" s="17">
        <v>0.34394530956335401</v>
      </c>
      <c r="BW870" s="17"/>
      <c r="BX870" s="17">
        <v>0.43811446045057101</v>
      </c>
      <c r="BY870" s="17">
        <v>0.649798937588277</v>
      </c>
      <c r="BZ870" s="17">
        <v>0.54309187848318596</v>
      </c>
      <c r="CA870" s="17">
        <v>0.46637261695538901</v>
      </c>
      <c r="CB870" s="17">
        <v>0.22477715945062199</v>
      </c>
      <c r="CC870" s="17">
        <v>0.30424897579863502</v>
      </c>
    </row>
    <row r="871" spans="2:81" x14ac:dyDescent="0.35">
      <c r="B871" t="s">
        <v>412</v>
      </c>
      <c r="C871" s="17">
        <v>0.40420676929291</v>
      </c>
      <c r="D871" s="17">
        <v>0.38469973204383201</v>
      </c>
      <c r="E871" s="17">
        <v>0.42420841797310299</v>
      </c>
      <c r="F871" s="17"/>
      <c r="G871" s="17">
        <v>0.400712801159258</v>
      </c>
      <c r="H871" s="17">
        <v>0.42895179042444698</v>
      </c>
      <c r="I871" s="17">
        <v>0.41490691949498298</v>
      </c>
      <c r="J871" s="17">
        <v>0.41442585738572502</v>
      </c>
      <c r="K871" s="17">
        <v>0.40938929041997602</v>
      </c>
      <c r="L871" s="17">
        <v>0.365912242443794</v>
      </c>
      <c r="M871" s="17"/>
      <c r="N871" s="17">
        <v>0.38964346959620999</v>
      </c>
      <c r="O871" s="17">
        <v>0.408660254698966</v>
      </c>
      <c r="P871" s="17">
        <v>0.41919174494008299</v>
      </c>
      <c r="Q871" s="17">
        <v>0.40048897315711701</v>
      </c>
      <c r="R871" s="17"/>
      <c r="S871" s="17">
        <v>0.39221796409932902</v>
      </c>
      <c r="T871" s="17">
        <v>0.37648529170218697</v>
      </c>
      <c r="U871" s="17">
        <v>0.414944766708919</v>
      </c>
      <c r="V871" s="17">
        <v>0.38508427644493098</v>
      </c>
      <c r="W871" s="17">
        <v>0.37281492536309102</v>
      </c>
      <c r="X871" s="17">
        <v>0.41153163674460502</v>
      </c>
      <c r="Y871" s="17">
        <v>0.38182204058746999</v>
      </c>
      <c r="Z871" s="17">
        <v>0.46583863015172999</v>
      </c>
      <c r="AA871" s="17">
        <v>0.40449483997377</v>
      </c>
      <c r="AB871" s="17">
        <v>0.50073871874884102</v>
      </c>
      <c r="AC871" s="17">
        <v>0.40068686060464798</v>
      </c>
      <c r="AD871" s="17">
        <v>0.35301288107492501</v>
      </c>
      <c r="AE871" s="17"/>
      <c r="AF871" s="17">
        <v>0.39225767218928298</v>
      </c>
      <c r="AG871" s="17">
        <v>0.50994321450373403</v>
      </c>
      <c r="AH871" s="17">
        <v>0.39802020993466303</v>
      </c>
      <c r="AI871" s="17">
        <v>0.34913468108732598</v>
      </c>
      <c r="AJ871" s="17"/>
      <c r="AK871" s="17">
        <v>0.43873517344365998</v>
      </c>
      <c r="AL871" s="17">
        <v>0.44411028236618</v>
      </c>
      <c r="AM871" s="17"/>
      <c r="AN871" s="17">
        <v>0.38258536896455803</v>
      </c>
      <c r="AO871" s="17">
        <v>0.40813084972499403</v>
      </c>
      <c r="AP871" s="17">
        <v>0.41908492171691603</v>
      </c>
      <c r="AQ871" s="17">
        <v>0.38738185384153201</v>
      </c>
      <c r="AR871" s="17">
        <v>0.428498593601499</v>
      </c>
      <c r="AS871" s="17">
        <v>0.46221485519835598</v>
      </c>
      <c r="AT871" s="17"/>
      <c r="AU871" s="17">
        <v>0.424925071626303</v>
      </c>
      <c r="AV871" s="17">
        <v>0.37712461881862402</v>
      </c>
      <c r="AW871" s="17"/>
      <c r="AX871" s="17">
        <v>0.42771390384515701</v>
      </c>
      <c r="AY871" s="17">
        <v>0.398565738988301</v>
      </c>
      <c r="AZ871" s="17"/>
      <c r="BA871" s="17">
        <v>0.40301654016598898</v>
      </c>
      <c r="BB871" s="17">
        <v>0.40889477341373098</v>
      </c>
      <c r="BC871" s="17"/>
      <c r="BD871" s="17">
        <v>0.44155850483883502</v>
      </c>
      <c r="BE871" s="17"/>
      <c r="BF871" s="17">
        <v>0.423995839384462</v>
      </c>
      <c r="BG871" s="17"/>
      <c r="BH871" s="17">
        <v>0.54172828434924802</v>
      </c>
      <c r="BI871" s="17"/>
      <c r="BJ871" s="17">
        <v>0.458890677167198</v>
      </c>
      <c r="BK871" s="17"/>
      <c r="BL871" s="17">
        <v>0.20358545480838</v>
      </c>
      <c r="BM871" s="17">
        <v>0.50121632686088502</v>
      </c>
      <c r="BN871" s="17">
        <v>0.401129909831419</v>
      </c>
      <c r="BO871" s="17">
        <v>0.43423440052246398</v>
      </c>
      <c r="BP871" s="17"/>
      <c r="BQ871" s="17">
        <v>0.43322042676348599</v>
      </c>
      <c r="BR871" s="17">
        <v>0.43151355563738403</v>
      </c>
      <c r="BS871" s="17">
        <v>0.39578100950949202</v>
      </c>
      <c r="BT871" s="17">
        <v>0.37129201264169098</v>
      </c>
      <c r="BU871" s="17">
        <v>0.35057069932748702</v>
      </c>
      <c r="BV871" s="17">
        <v>0.35458852935817398</v>
      </c>
      <c r="BW871" s="17"/>
      <c r="BX871" s="17">
        <v>0.41724121869466801</v>
      </c>
      <c r="BY871" s="17">
        <v>0.439682004776979</v>
      </c>
      <c r="BZ871" s="17">
        <v>0.43970006361528602</v>
      </c>
      <c r="CA871" s="17">
        <v>0.37831361854189399</v>
      </c>
      <c r="CB871" s="17">
        <v>0.36237207012721101</v>
      </c>
      <c r="CC871" s="17">
        <v>0.33835773955132598</v>
      </c>
    </row>
    <row r="872" spans="2:81" x14ac:dyDescent="0.35">
      <c r="B872" t="s">
        <v>413</v>
      </c>
      <c r="C872" s="17">
        <v>0.39810244891296398</v>
      </c>
      <c r="D872" s="17">
        <v>0.39068177519039399</v>
      </c>
      <c r="E872" s="17">
        <v>0.406833385566298</v>
      </c>
      <c r="F872" s="17"/>
      <c r="G872" s="17">
        <v>0.27078342428651098</v>
      </c>
      <c r="H872" s="17">
        <v>0.279494214287694</v>
      </c>
      <c r="I872" s="17">
        <v>0.32611177259027602</v>
      </c>
      <c r="J872" s="17">
        <v>0.36976672808664002</v>
      </c>
      <c r="K872" s="17">
        <v>0.47920074560245302</v>
      </c>
      <c r="L872" s="17">
        <v>0.60627107070960295</v>
      </c>
      <c r="M872" s="17"/>
      <c r="N872" s="17">
        <v>0.352756211468439</v>
      </c>
      <c r="O872" s="17">
        <v>0.36950734396549101</v>
      </c>
      <c r="P872" s="17">
        <v>0.45201527080788501</v>
      </c>
      <c r="Q872" s="17">
        <v>0.42986325958653399</v>
      </c>
      <c r="R872" s="17"/>
      <c r="S872" s="17">
        <v>0.31214705181873997</v>
      </c>
      <c r="T872" s="17">
        <v>0.46103113113065403</v>
      </c>
      <c r="U872" s="17">
        <v>0.487163938289916</v>
      </c>
      <c r="V872" s="17">
        <v>0.442818381781373</v>
      </c>
      <c r="W872" s="17">
        <v>0.39941887991680702</v>
      </c>
      <c r="X872" s="17">
        <v>0.38565361561881301</v>
      </c>
      <c r="Y872" s="17">
        <v>0.401423601064684</v>
      </c>
      <c r="Z872" s="17">
        <v>0.41349322443334702</v>
      </c>
      <c r="AA872" s="17">
        <v>0.376329557862421</v>
      </c>
      <c r="AB872" s="17">
        <v>0.42368505330995399</v>
      </c>
      <c r="AC872" s="17">
        <v>0.31563588476247201</v>
      </c>
      <c r="AD872" s="17">
        <v>0.30027221263452702</v>
      </c>
      <c r="AE872" s="17"/>
      <c r="AF872" s="17">
        <v>0.410979260588897</v>
      </c>
      <c r="AG872" s="17">
        <v>0.43242199767189199</v>
      </c>
      <c r="AH872" s="17">
        <v>0.34234040656897502</v>
      </c>
      <c r="AI872" s="17">
        <v>0.31023701278501098</v>
      </c>
      <c r="AJ872" s="17"/>
      <c r="AK872" s="17">
        <v>0.294704200802549</v>
      </c>
      <c r="AL872" s="17">
        <v>0.284154270679365</v>
      </c>
      <c r="AM872" s="17"/>
      <c r="AN872" s="17">
        <v>0.30001958361390901</v>
      </c>
      <c r="AO872" s="17">
        <v>0.414278863597493</v>
      </c>
      <c r="AP872" s="17">
        <v>0.385221119558739</v>
      </c>
      <c r="AQ872" s="17">
        <v>0.44059020090900702</v>
      </c>
      <c r="AR872" s="17">
        <v>0.50585407944703498</v>
      </c>
      <c r="AS872" s="17">
        <v>0.45480643894336897</v>
      </c>
      <c r="AT872" s="17"/>
      <c r="AU872" s="17">
        <v>0.44495833560806097</v>
      </c>
      <c r="AV872" s="17">
        <v>0.333753996707078</v>
      </c>
      <c r="AW872" s="17"/>
      <c r="AX872" s="17">
        <v>0.42727895727299398</v>
      </c>
      <c r="AY872" s="17">
        <v>0.39110093337410401</v>
      </c>
      <c r="AZ872" s="17"/>
      <c r="BA872" s="17">
        <v>0.425525295075249</v>
      </c>
      <c r="BB872" s="17">
        <v>0.26022107390385202</v>
      </c>
      <c r="BC872" s="17"/>
      <c r="BD872" s="17">
        <v>0.49426833145737598</v>
      </c>
      <c r="BE872" s="17"/>
      <c r="BF872" s="17">
        <v>0.49631796870920097</v>
      </c>
      <c r="BG872" s="17"/>
      <c r="BH872" s="17">
        <v>0.45070125194566102</v>
      </c>
      <c r="BI872" s="17"/>
      <c r="BJ872" s="17">
        <v>0.358268259085882</v>
      </c>
      <c r="BK872" s="17"/>
      <c r="BL872" s="17">
        <v>0.155497665718904</v>
      </c>
      <c r="BM872" s="17">
        <v>0.52091818408435497</v>
      </c>
      <c r="BN872" s="17">
        <v>0.54762107392175297</v>
      </c>
      <c r="BO872" s="17">
        <v>0.26694889242273101</v>
      </c>
      <c r="BP872" s="17"/>
      <c r="BQ872" s="17">
        <v>0.32235139654834399</v>
      </c>
      <c r="BR872" s="17">
        <v>0.59362078886775005</v>
      </c>
      <c r="BS872" s="17">
        <v>0.54699285584131796</v>
      </c>
      <c r="BT872" s="17">
        <v>0.38737224227668698</v>
      </c>
      <c r="BU872" s="17">
        <v>0.27872566513587799</v>
      </c>
      <c r="BV872" s="17">
        <v>0.27326487116711601</v>
      </c>
      <c r="BW872" s="17"/>
      <c r="BX872" s="17">
        <v>0.306965980056083</v>
      </c>
      <c r="BY872" s="17">
        <v>0.52088103098380201</v>
      </c>
      <c r="BZ872" s="17">
        <v>0.556519391562314</v>
      </c>
      <c r="CA872" s="17">
        <v>0.379887177002876</v>
      </c>
      <c r="CB872" s="17">
        <v>0.22685295774033701</v>
      </c>
      <c r="CC872" s="17">
        <v>0.215968834570267</v>
      </c>
    </row>
    <row r="873" spans="2:81" x14ac:dyDescent="0.35">
      <c r="B873" t="s">
        <v>414</v>
      </c>
      <c r="C873" s="17">
        <v>0.35384178849884701</v>
      </c>
      <c r="D873" s="17">
        <v>0.35787535614662802</v>
      </c>
      <c r="E873" s="17">
        <v>0.34818045175120499</v>
      </c>
      <c r="F873" s="17"/>
      <c r="G873" s="17">
        <v>0.40740125485870199</v>
      </c>
      <c r="H873" s="17">
        <v>0.40396325850985898</v>
      </c>
      <c r="I873" s="17">
        <v>0.40448658588501102</v>
      </c>
      <c r="J873" s="17">
        <v>0.37295919240414299</v>
      </c>
      <c r="K873" s="17">
        <v>0.32560226299606398</v>
      </c>
      <c r="L873" s="17">
        <v>0.23972971001849799</v>
      </c>
      <c r="M873" s="17"/>
      <c r="N873" s="17">
        <v>0.38695900829143798</v>
      </c>
      <c r="O873" s="17">
        <v>0.35519402402676198</v>
      </c>
      <c r="P873" s="17">
        <v>0.34614491015813098</v>
      </c>
      <c r="Q873" s="17">
        <v>0.31992162910506999</v>
      </c>
      <c r="R873" s="17"/>
      <c r="S873" s="17">
        <v>0.38893536502819698</v>
      </c>
      <c r="T873" s="17">
        <v>0.335295082123789</v>
      </c>
      <c r="U873" s="17">
        <v>0.39617925178574698</v>
      </c>
      <c r="V873" s="17">
        <v>0.27259142708008599</v>
      </c>
      <c r="W873" s="17">
        <v>0.34935726767432901</v>
      </c>
      <c r="X873" s="17">
        <v>0.35567794406139103</v>
      </c>
      <c r="Y873" s="17">
        <v>0.35620385813389999</v>
      </c>
      <c r="Z873" s="17">
        <v>0.41391196157457599</v>
      </c>
      <c r="AA873" s="17">
        <v>0.35631190063388002</v>
      </c>
      <c r="AB873" s="17">
        <v>0.32445748734214902</v>
      </c>
      <c r="AC873" s="17">
        <v>0.38221203786315999</v>
      </c>
      <c r="AD873" s="17">
        <v>0.35167334754129598</v>
      </c>
      <c r="AE873" s="17"/>
      <c r="AF873" s="17">
        <v>0.34607187991108102</v>
      </c>
      <c r="AG873" s="17">
        <v>0.32063355966102502</v>
      </c>
      <c r="AH873" s="17">
        <v>0.41258528334167499</v>
      </c>
      <c r="AI873" s="17">
        <v>0.32140856893283898</v>
      </c>
      <c r="AJ873" s="17"/>
      <c r="AK873" s="17">
        <v>0.44914193107883499</v>
      </c>
      <c r="AL873" s="17">
        <v>0.33637290736286501</v>
      </c>
      <c r="AM873" s="17"/>
      <c r="AN873" s="17">
        <v>0.38882009744026902</v>
      </c>
      <c r="AO873" s="17">
        <v>0.33455861659422598</v>
      </c>
      <c r="AP873" s="17">
        <v>0.36713878489067597</v>
      </c>
      <c r="AQ873" s="17">
        <v>0.32815108375510199</v>
      </c>
      <c r="AR873" s="17">
        <v>0.333586235826273</v>
      </c>
      <c r="AS873" s="17">
        <v>0.387088851247815</v>
      </c>
      <c r="AT873" s="17"/>
      <c r="AU873" s="17">
        <v>0.35491922552975202</v>
      </c>
      <c r="AV873" s="17">
        <v>0.35451581230525298</v>
      </c>
      <c r="AW873" s="17"/>
      <c r="AX873" s="17">
        <v>0.36553839385699299</v>
      </c>
      <c r="AY873" s="17">
        <v>0.35103494255428003</v>
      </c>
      <c r="AZ873" s="17"/>
      <c r="BA873" s="17">
        <v>0.35192222807997298</v>
      </c>
      <c r="BB873" s="17">
        <v>0.36891368927825502</v>
      </c>
      <c r="BC873" s="17"/>
      <c r="BD873" s="17">
        <v>0.35972497391254199</v>
      </c>
      <c r="BE873" s="17"/>
      <c r="BF873" s="17">
        <v>0.35275723193828401</v>
      </c>
      <c r="BG873" s="17"/>
      <c r="BH873" s="17">
        <v>0.35174271033758697</v>
      </c>
      <c r="BI873" s="17"/>
      <c r="BJ873" s="17">
        <v>0.43581030406834798</v>
      </c>
      <c r="BK873" s="17"/>
      <c r="BL873" s="17">
        <v>0.18746266705348599</v>
      </c>
      <c r="BM873" s="17">
        <v>0.52247859402959196</v>
      </c>
      <c r="BN873" s="17">
        <v>0.14690989229308199</v>
      </c>
      <c r="BO873" s="17">
        <v>0.50633137363115599</v>
      </c>
      <c r="BP873" s="17"/>
      <c r="BQ873" s="17">
        <v>0.43487793237893402</v>
      </c>
      <c r="BR873" s="17">
        <v>0.30136119179644899</v>
      </c>
      <c r="BS873" s="17">
        <v>0.25531508924724899</v>
      </c>
      <c r="BT873" s="17">
        <v>0.32797655447382701</v>
      </c>
      <c r="BU873" s="17">
        <v>0.451164593307047</v>
      </c>
      <c r="BV873" s="17">
        <v>0.31984750053483102</v>
      </c>
      <c r="BW873" s="17"/>
      <c r="BX873" s="17">
        <v>0.45482973750498701</v>
      </c>
      <c r="BY873" s="17">
        <v>0.337619955086086</v>
      </c>
      <c r="BZ873" s="17">
        <v>0.287017081676323</v>
      </c>
      <c r="CA873" s="17">
        <v>0.341980617955846</v>
      </c>
      <c r="CB873" s="17">
        <v>0.47906805725399698</v>
      </c>
      <c r="CC873" s="17">
        <v>0.23642751907175399</v>
      </c>
    </row>
    <row r="874" spans="2:81" x14ac:dyDescent="0.35">
      <c r="B874" t="s">
        <v>415</v>
      </c>
      <c r="C874" s="17">
        <v>0.321818866150202</v>
      </c>
      <c r="D874" s="17">
        <v>0.30676153527347</v>
      </c>
      <c r="E874" s="17">
        <v>0.335597432908883</v>
      </c>
      <c r="F874" s="17"/>
      <c r="G874" s="17">
        <v>0.36325494265082903</v>
      </c>
      <c r="H874" s="17">
        <v>0.37343717586251202</v>
      </c>
      <c r="I874" s="17">
        <v>0.343427032669192</v>
      </c>
      <c r="J874" s="17">
        <v>0.32431390492496498</v>
      </c>
      <c r="K874" s="17">
        <v>0.286893146334809</v>
      </c>
      <c r="L874" s="17">
        <v>0.25614440474162298</v>
      </c>
      <c r="M874" s="17"/>
      <c r="N874" s="17">
        <v>0.33595273793978703</v>
      </c>
      <c r="O874" s="17">
        <v>0.31439271122863099</v>
      </c>
      <c r="P874" s="17">
        <v>0.31645722284458799</v>
      </c>
      <c r="Q874" s="17">
        <v>0.31911101699007299</v>
      </c>
      <c r="R874" s="17"/>
      <c r="S874" s="17">
        <v>0.392561440182356</v>
      </c>
      <c r="T874" s="17">
        <v>0.27361722714896902</v>
      </c>
      <c r="U874" s="17">
        <v>0.30695219314685102</v>
      </c>
      <c r="V874" s="17">
        <v>0.26977390742757701</v>
      </c>
      <c r="W874" s="17">
        <v>0.30800340452536901</v>
      </c>
      <c r="X874" s="17">
        <v>0.326707324188174</v>
      </c>
      <c r="Y874" s="17">
        <v>0.29019990573139398</v>
      </c>
      <c r="Z874" s="17">
        <v>0.35826662318849301</v>
      </c>
      <c r="AA874" s="17">
        <v>0.31183038926920098</v>
      </c>
      <c r="AB874" s="17">
        <v>0.32756029296289002</v>
      </c>
      <c r="AC874" s="17">
        <v>0.36077471948284701</v>
      </c>
      <c r="AD874" s="17">
        <v>0.404138156364862</v>
      </c>
      <c r="AE874" s="17"/>
      <c r="AF874" s="17">
        <v>0.30981452474652899</v>
      </c>
      <c r="AG874" s="17">
        <v>0.34161853295259798</v>
      </c>
      <c r="AH874" s="17">
        <v>0.40259353407985798</v>
      </c>
      <c r="AI874" s="17">
        <v>0.40507693700125402</v>
      </c>
      <c r="AJ874" s="17"/>
      <c r="AK874" s="17">
        <v>0.34237915601875801</v>
      </c>
      <c r="AL874" s="17">
        <v>0.362056724553249</v>
      </c>
      <c r="AM874" s="17"/>
      <c r="AN874" s="17">
        <v>0.37844326936290501</v>
      </c>
      <c r="AO874" s="17">
        <v>0.31062505569460402</v>
      </c>
      <c r="AP874" s="17">
        <v>0.32218858849051202</v>
      </c>
      <c r="AQ874" s="17">
        <v>0.26560218017674603</v>
      </c>
      <c r="AR874" s="17">
        <v>0.29317232318335801</v>
      </c>
      <c r="AS874" s="17">
        <v>0.36398163186246602</v>
      </c>
      <c r="AT874" s="17"/>
      <c r="AU874" s="17">
        <v>0.33843234287044499</v>
      </c>
      <c r="AV874" s="17">
        <v>0.29926466893216302</v>
      </c>
      <c r="AW874" s="17"/>
      <c r="AX874" s="17">
        <v>0.36032337112099599</v>
      </c>
      <c r="AY874" s="17">
        <v>0.31257890204817701</v>
      </c>
      <c r="AZ874" s="17"/>
      <c r="BA874" s="17">
        <v>0.31798212428844003</v>
      </c>
      <c r="BB874" s="17">
        <v>0.348819335074185</v>
      </c>
      <c r="BC874" s="17"/>
      <c r="BD874" s="17">
        <v>0.34994553572237702</v>
      </c>
      <c r="BE874" s="17"/>
      <c r="BF874" s="17">
        <v>0.34055289034135999</v>
      </c>
      <c r="BG874" s="17"/>
      <c r="BH874" s="17">
        <v>0.38272762827800699</v>
      </c>
      <c r="BI874" s="17"/>
      <c r="BJ874" s="17">
        <v>0.44581978845541298</v>
      </c>
      <c r="BK874" s="17"/>
      <c r="BL874" s="17">
        <v>0.17265446156674499</v>
      </c>
      <c r="BM874" s="17">
        <v>0.475060813484802</v>
      </c>
      <c r="BN874" s="17">
        <v>0.249196985980839</v>
      </c>
      <c r="BO874" s="17">
        <v>0.33715821478768299</v>
      </c>
      <c r="BP874" s="17"/>
      <c r="BQ874" s="17">
        <v>0.354370364102993</v>
      </c>
      <c r="BR874" s="17">
        <v>0.30166681048509097</v>
      </c>
      <c r="BS874" s="17">
        <v>0.301639186734943</v>
      </c>
      <c r="BT874" s="17">
        <v>0.28323887082698102</v>
      </c>
      <c r="BU874" s="17">
        <v>0.370741641684253</v>
      </c>
      <c r="BV874" s="17">
        <v>0.27866588706768097</v>
      </c>
      <c r="BW874" s="17"/>
      <c r="BX874" s="17">
        <v>0.34960291383876801</v>
      </c>
      <c r="BY874" s="17">
        <v>0.31884780867137102</v>
      </c>
      <c r="BZ874" s="17">
        <v>0.31750627336466503</v>
      </c>
      <c r="CA874" s="17">
        <v>0.33394760509155502</v>
      </c>
      <c r="CB874" s="17">
        <v>0.38460730528465498</v>
      </c>
      <c r="CC874" s="17">
        <v>0.212541258760366</v>
      </c>
    </row>
    <row r="875" spans="2:81" x14ac:dyDescent="0.35">
      <c r="B875" t="s">
        <v>416</v>
      </c>
      <c r="C875" s="17">
        <v>0.31117932201214898</v>
      </c>
      <c r="D875" s="17">
        <v>0.30160426395544698</v>
      </c>
      <c r="E875" s="17">
        <v>0.31954269495607501</v>
      </c>
      <c r="F875" s="17"/>
      <c r="G875" s="17">
        <v>0.40286828032286898</v>
      </c>
      <c r="H875" s="17">
        <v>0.37051651625027798</v>
      </c>
      <c r="I875" s="17">
        <v>0.36513857022651097</v>
      </c>
      <c r="J875" s="17">
        <v>0.29359613114021099</v>
      </c>
      <c r="K875" s="17">
        <v>0.27051890607899498</v>
      </c>
      <c r="L875" s="17">
        <v>0.19968920002964199</v>
      </c>
      <c r="M875" s="17"/>
      <c r="N875" s="17">
        <v>0.37983053780377202</v>
      </c>
      <c r="O875" s="17">
        <v>0.30984179288206998</v>
      </c>
      <c r="P875" s="17">
        <v>0.27488646830339702</v>
      </c>
      <c r="Q875" s="17">
        <v>0.26829286083460402</v>
      </c>
      <c r="R875" s="17"/>
      <c r="S875" s="17">
        <v>0.39878081523031</v>
      </c>
      <c r="T875" s="17">
        <v>0.290066247896348</v>
      </c>
      <c r="U875" s="17">
        <v>0.31538827425826199</v>
      </c>
      <c r="V875" s="17">
        <v>0.26083651287047199</v>
      </c>
      <c r="W875" s="17">
        <v>0.28514276294572699</v>
      </c>
      <c r="X875" s="17">
        <v>0.25269795403011203</v>
      </c>
      <c r="Y875" s="17">
        <v>0.28500132552859497</v>
      </c>
      <c r="Z875" s="17">
        <v>0.318705184184779</v>
      </c>
      <c r="AA875" s="17">
        <v>0.31053108371830401</v>
      </c>
      <c r="AB875" s="17">
        <v>0.39445388228403999</v>
      </c>
      <c r="AC875" s="17">
        <v>0.22592591416184099</v>
      </c>
      <c r="AD875" s="17">
        <v>0.32432300790152402</v>
      </c>
      <c r="AE875" s="17"/>
      <c r="AF875" s="17">
        <v>0.29562276431175399</v>
      </c>
      <c r="AG875" s="17">
        <v>0.37698842367251101</v>
      </c>
      <c r="AH875" s="17">
        <v>0.244290410216355</v>
      </c>
      <c r="AI875" s="17">
        <v>0.31766305659598898</v>
      </c>
      <c r="AJ875" s="17"/>
      <c r="AK875" s="17">
        <v>0.44062860724452502</v>
      </c>
      <c r="AL875" s="17">
        <v>0.38046989491748301</v>
      </c>
      <c r="AM875" s="17"/>
      <c r="AN875" s="17">
        <v>0.41629402827358802</v>
      </c>
      <c r="AO875" s="17">
        <v>0.28162182452882101</v>
      </c>
      <c r="AP875" s="17">
        <v>0.288436202373345</v>
      </c>
      <c r="AQ875" s="17">
        <v>0.27251855985507401</v>
      </c>
      <c r="AR875" s="17">
        <v>0.232546549381175</v>
      </c>
      <c r="AS875" s="17">
        <v>0.30760098446926298</v>
      </c>
      <c r="AT875" s="17"/>
      <c r="AU875" s="17">
        <v>0.29819425245589098</v>
      </c>
      <c r="AV875" s="17">
        <v>0.329742804672639</v>
      </c>
      <c r="AW875" s="17"/>
      <c r="AX875" s="17">
        <v>0.30372890480307801</v>
      </c>
      <c r="AY875" s="17">
        <v>0.31296720599115802</v>
      </c>
      <c r="AZ875" s="17"/>
      <c r="BA875" s="17">
        <v>0.29303719799952099</v>
      </c>
      <c r="BB875" s="17">
        <v>0.40875764113818103</v>
      </c>
      <c r="BC875" s="17"/>
      <c r="BD875" s="17">
        <v>0.325479612187689</v>
      </c>
      <c r="BE875" s="17"/>
      <c r="BF875" s="17">
        <v>0.29183283382952002</v>
      </c>
      <c r="BG875" s="17"/>
      <c r="BH875" s="17">
        <v>0.41511794873792601</v>
      </c>
      <c r="BI875" s="17"/>
      <c r="BJ875" s="17">
        <v>0.247352283480752</v>
      </c>
      <c r="BK875" s="17"/>
      <c r="BL875" s="17">
        <v>0.15360615223646601</v>
      </c>
      <c r="BM875" s="17">
        <v>0.46736549126337001</v>
      </c>
      <c r="BN875" s="17">
        <v>0.15623351550039</v>
      </c>
      <c r="BO875" s="17">
        <v>0.41576687527190598</v>
      </c>
      <c r="BP875" s="17"/>
      <c r="BQ875" s="17">
        <v>0.38412277805619699</v>
      </c>
      <c r="BR875" s="17">
        <v>0.25968758053432101</v>
      </c>
      <c r="BS875" s="17">
        <v>0.200965246824445</v>
      </c>
      <c r="BT875" s="17">
        <v>0.334932490492446</v>
      </c>
      <c r="BU875" s="17">
        <v>0.39139125181874401</v>
      </c>
      <c r="BV875" s="17">
        <v>0.27518816010098301</v>
      </c>
      <c r="BW875" s="17"/>
      <c r="BX875" s="17">
        <v>0.42237673753793298</v>
      </c>
      <c r="BY875" s="17">
        <v>0.30967438850231699</v>
      </c>
      <c r="BZ875" s="17">
        <v>0.201737816785626</v>
      </c>
      <c r="CA875" s="17">
        <v>0.34667144540664302</v>
      </c>
      <c r="CB875" s="17">
        <v>0.43778307088389701</v>
      </c>
      <c r="CC875" s="17">
        <v>0.17416955905567499</v>
      </c>
    </row>
    <row r="876" spans="2:81" x14ac:dyDescent="0.35">
      <c r="B876" t="s">
        <v>171</v>
      </c>
      <c r="C876" s="17">
        <v>2.4747697889802401E-2</v>
      </c>
      <c r="D876" s="17">
        <v>2.0712569392570698E-2</v>
      </c>
      <c r="E876" s="17">
        <v>2.88092550192563E-2</v>
      </c>
      <c r="F876" s="17"/>
      <c r="G876" s="17">
        <v>2.4623290299279399E-2</v>
      </c>
      <c r="H876" s="17">
        <v>3.0486186349326701E-2</v>
      </c>
      <c r="I876" s="17">
        <v>2.7044685902139601E-2</v>
      </c>
      <c r="J876" s="17">
        <v>3.2720553743059301E-2</v>
      </c>
      <c r="K876" s="17">
        <v>1.72793683671939E-2</v>
      </c>
      <c r="L876" s="17">
        <v>1.6831160796434201E-2</v>
      </c>
      <c r="M876" s="17"/>
      <c r="N876" s="17">
        <v>2.30498558888152E-2</v>
      </c>
      <c r="O876" s="17">
        <v>2.56156029547575E-2</v>
      </c>
      <c r="P876" s="17">
        <v>1.8677636080289502E-2</v>
      </c>
      <c r="Q876" s="17">
        <v>3.1419824272279802E-2</v>
      </c>
      <c r="R876" s="17"/>
      <c r="S876" s="17">
        <v>2.61494954576484E-2</v>
      </c>
      <c r="T876" s="17">
        <v>2.25290335231557E-2</v>
      </c>
      <c r="U876" s="17">
        <v>6.9942175468358904E-3</v>
      </c>
      <c r="V876" s="17">
        <v>2.4285869312556899E-2</v>
      </c>
      <c r="W876" s="17">
        <v>2.57467284329248E-2</v>
      </c>
      <c r="X876" s="17">
        <v>3.6087852831293003E-2</v>
      </c>
      <c r="Y876" s="17">
        <v>2.2249707306606099E-2</v>
      </c>
      <c r="Z876" s="17">
        <v>2.2965372194111499E-2</v>
      </c>
      <c r="AA876" s="17">
        <v>3.4800168797476799E-2</v>
      </c>
      <c r="AB876" s="17">
        <v>2.1487120600943401E-2</v>
      </c>
      <c r="AC876" s="17">
        <v>3.3274121035826901E-2</v>
      </c>
      <c r="AD876" s="17">
        <v>7.9478076584613404E-3</v>
      </c>
      <c r="AE876" s="17"/>
      <c r="AF876" s="17">
        <v>2.35696724692862E-2</v>
      </c>
      <c r="AG876" s="17">
        <v>2.6362267021007298E-2</v>
      </c>
      <c r="AH876" s="17">
        <v>2.7343516742211599E-2</v>
      </c>
      <c r="AI876" s="17">
        <v>8.0407645864349307E-3</v>
      </c>
      <c r="AJ876" s="17"/>
      <c r="AK876" s="17">
        <v>4.0502943414973902E-2</v>
      </c>
      <c r="AL876" s="17">
        <v>2.2923435114985902E-2</v>
      </c>
      <c r="AM876" s="17"/>
      <c r="AN876" s="17">
        <v>2.1516169477444998E-2</v>
      </c>
      <c r="AO876" s="17">
        <v>3.1744429168258502E-2</v>
      </c>
      <c r="AP876" s="17">
        <v>2.72821567570504E-2</v>
      </c>
      <c r="AQ876" s="17">
        <v>2.6562077533876099E-2</v>
      </c>
      <c r="AR876" s="17">
        <v>1.57918743482784E-2</v>
      </c>
      <c r="AS876" s="17">
        <v>9.9677005068196291E-3</v>
      </c>
      <c r="AT876" s="17"/>
      <c r="AU876" s="17">
        <v>2.30483336111575E-2</v>
      </c>
      <c r="AV876" s="17">
        <v>2.36430784895061E-2</v>
      </c>
      <c r="AW876" s="17"/>
      <c r="AX876" s="17">
        <v>2.70694677235425E-2</v>
      </c>
      <c r="AY876" s="17">
        <v>2.4190540488786699E-2</v>
      </c>
      <c r="AZ876" s="17"/>
      <c r="BA876" s="17">
        <v>2.1847032617223001E-2</v>
      </c>
      <c r="BB876" s="17">
        <v>3.5639139788492001E-2</v>
      </c>
      <c r="BC876" s="17"/>
      <c r="BD876" s="17">
        <v>1.92156042328115E-2</v>
      </c>
      <c r="BE876" s="17"/>
      <c r="BF876" s="17">
        <v>1.94711591869174E-2</v>
      </c>
      <c r="BG876" s="17"/>
      <c r="BH876" s="17">
        <v>2.7373900462927502E-2</v>
      </c>
      <c r="BI876" s="17"/>
      <c r="BJ876" s="17">
        <v>2.1531301027595599E-2</v>
      </c>
      <c r="BK876" s="17"/>
      <c r="BL876" s="17">
        <v>4.3500026809001398E-2</v>
      </c>
      <c r="BM876" s="17">
        <v>7.4531688675560596E-3</v>
      </c>
      <c r="BN876" s="17">
        <v>1.64326316640791E-2</v>
      </c>
      <c r="BO876" s="17">
        <v>3.9279908409476302E-2</v>
      </c>
      <c r="BP876" s="17"/>
      <c r="BQ876" s="17">
        <v>1.55468494368909E-2</v>
      </c>
      <c r="BR876" s="17">
        <v>1.5953163193338799E-2</v>
      </c>
      <c r="BS876" s="17">
        <v>1.29245898332771E-2</v>
      </c>
      <c r="BT876" s="17">
        <v>2.5811600890670101E-2</v>
      </c>
      <c r="BU876" s="17">
        <v>2.49838665174359E-2</v>
      </c>
      <c r="BV876" s="17">
        <v>5.3492186394871397E-2</v>
      </c>
      <c r="BW876" s="17"/>
      <c r="BX876" s="17">
        <v>1.09168240721884E-2</v>
      </c>
      <c r="BY876" s="17">
        <v>1.7956760648365402E-2</v>
      </c>
      <c r="BZ876" s="17">
        <v>1.4031568089004E-2</v>
      </c>
      <c r="CA876" s="17">
        <v>1.34236285787272E-2</v>
      </c>
      <c r="CB876" s="17">
        <v>3.0605310921874799E-2</v>
      </c>
      <c r="CC876" s="17">
        <v>6.5343442656870407E-2</v>
      </c>
    </row>
    <row r="877" spans="2:81" x14ac:dyDescent="0.35">
      <c r="B877" t="s">
        <v>193</v>
      </c>
      <c r="C877" s="17">
        <v>7.9425361412853598E-2</v>
      </c>
      <c r="D877" s="17">
        <v>7.8539174984135096E-2</v>
      </c>
      <c r="E877" s="17">
        <v>7.9765777739301005E-2</v>
      </c>
      <c r="F877" s="17"/>
      <c r="G877" s="17">
        <v>6.2028156745846399E-2</v>
      </c>
      <c r="H877" s="17">
        <v>8.2392184684235398E-2</v>
      </c>
      <c r="I877" s="17">
        <v>7.0341876702862405E-2</v>
      </c>
      <c r="J877" s="17">
        <v>9.8530495403286705E-2</v>
      </c>
      <c r="K877" s="17">
        <v>8.0110794381280895E-2</v>
      </c>
      <c r="L877" s="17">
        <v>7.9984411956409193E-2</v>
      </c>
      <c r="M877" s="17"/>
      <c r="N877" s="17">
        <v>6.8355323505760304E-2</v>
      </c>
      <c r="O877" s="17">
        <v>8.8932018305443394E-2</v>
      </c>
      <c r="P877" s="17">
        <v>7.2590562787629001E-2</v>
      </c>
      <c r="Q877" s="17">
        <v>8.7889205486521002E-2</v>
      </c>
      <c r="R877" s="17"/>
      <c r="S877" s="17">
        <v>6.2669092491164299E-2</v>
      </c>
      <c r="T877" s="17">
        <v>8.4943251724277302E-2</v>
      </c>
      <c r="U877" s="17">
        <v>9.2955716550451206E-2</v>
      </c>
      <c r="V877" s="17">
        <v>7.6264690610230002E-2</v>
      </c>
      <c r="W877" s="17">
        <v>5.9604801169295799E-2</v>
      </c>
      <c r="X877" s="17">
        <v>7.3210059341574596E-2</v>
      </c>
      <c r="Y877" s="17">
        <v>8.6739186094894796E-2</v>
      </c>
      <c r="Z877" s="17">
        <v>6.4596059461983296E-2</v>
      </c>
      <c r="AA877" s="17">
        <v>7.11127169145188E-2</v>
      </c>
      <c r="AB877" s="17">
        <v>9.7779000900889895E-2</v>
      </c>
      <c r="AC877" s="17">
        <v>8.2569494943823998E-2</v>
      </c>
      <c r="AD877" s="17">
        <v>0.14245041945092601</v>
      </c>
      <c r="AE877" s="17"/>
      <c r="AF877" s="17">
        <v>7.6371916195661499E-2</v>
      </c>
      <c r="AG877" s="17">
        <v>9.0004168116801897E-2</v>
      </c>
      <c r="AH877" s="17">
        <v>7.7176710896198097E-2</v>
      </c>
      <c r="AI877" s="17">
        <v>0.13385624856487899</v>
      </c>
      <c r="AJ877" s="17"/>
      <c r="AK877" s="17">
        <v>7.9167474474902494E-2</v>
      </c>
      <c r="AL877" s="17">
        <v>7.6004562793158495E-2</v>
      </c>
      <c r="AM877" s="17"/>
      <c r="AN877" s="17">
        <v>7.8133836307397994E-2</v>
      </c>
      <c r="AO877" s="17">
        <v>8.2439558990765605E-2</v>
      </c>
      <c r="AP877" s="17">
        <v>7.0790640130697399E-2</v>
      </c>
      <c r="AQ877" s="17">
        <v>9.08074494793676E-2</v>
      </c>
      <c r="AR877" s="17">
        <v>6.5720428666446007E-2</v>
      </c>
      <c r="AS877" s="17">
        <v>8.0405333862717102E-2</v>
      </c>
      <c r="AT877" s="17"/>
      <c r="AU877" s="17">
        <v>6.4248296736834104E-2</v>
      </c>
      <c r="AV877" s="17">
        <v>0.100034587896178</v>
      </c>
      <c r="AW877" s="17"/>
      <c r="AX877" s="17">
        <v>9.6593364189172498E-2</v>
      </c>
      <c r="AY877" s="17">
        <v>7.5305538823860901E-2</v>
      </c>
      <c r="AZ877" s="17"/>
      <c r="BA877" s="17">
        <v>8.2034397755965702E-2</v>
      </c>
      <c r="BB877" s="17">
        <v>6.5339800185997596E-2</v>
      </c>
      <c r="BC877" s="17"/>
      <c r="BD877" s="17">
        <v>4.8187685914005997E-2</v>
      </c>
      <c r="BE877" s="17"/>
      <c r="BF877" s="17">
        <v>4.86040109670242E-2</v>
      </c>
      <c r="BG877" s="17"/>
      <c r="BH877" s="17">
        <v>8.4755446939855802E-2</v>
      </c>
      <c r="BI877" s="17"/>
      <c r="BJ877" s="17">
        <v>4.1504701403503499E-2</v>
      </c>
      <c r="BK877" s="17"/>
      <c r="BL877" s="17">
        <v>0.32529597809835398</v>
      </c>
      <c r="BM877" s="17">
        <v>3.5739196545739199E-3</v>
      </c>
      <c r="BN877" s="17">
        <v>3.7278842953188E-2</v>
      </c>
      <c r="BO877" s="17">
        <v>4.8005546498452199E-2</v>
      </c>
      <c r="BP877" s="17"/>
      <c r="BQ877" s="17">
        <v>5.2761252026831303E-2</v>
      </c>
      <c r="BR877" s="17">
        <v>3.5257786013036502E-2</v>
      </c>
      <c r="BS877" s="17">
        <v>7.8226969564446996E-2</v>
      </c>
      <c r="BT877" s="17">
        <v>8.1887093191821206E-2</v>
      </c>
      <c r="BU877" s="17">
        <v>0.122207565745239</v>
      </c>
      <c r="BV877" s="17">
        <v>0.15538298494435701</v>
      </c>
      <c r="BW877" s="17"/>
      <c r="BX877" s="17">
        <v>4.5133504370129099E-2</v>
      </c>
      <c r="BY877" s="17">
        <v>3.6828393385885803E-2</v>
      </c>
      <c r="BZ877" s="17">
        <v>6.2901196233679194E-2</v>
      </c>
      <c r="CA877" s="17">
        <v>8.1587993102079495E-2</v>
      </c>
      <c r="CB877" s="17">
        <v>0.12895312741297901</v>
      </c>
      <c r="CC877" s="17">
        <v>0.21245481262378099</v>
      </c>
    </row>
    <row r="878" spans="2:81" x14ac:dyDescent="0.35">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row>
    <row r="879" spans="2:81" x14ac:dyDescent="0.35">
      <c r="B879" s="6" t="s">
        <v>431</v>
      </c>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row>
    <row r="880" spans="2:81" x14ac:dyDescent="0.35">
      <c r="B880" s="24"/>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row>
    <row r="881" spans="2:81" x14ac:dyDescent="0.35">
      <c r="B881" t="s">
        <v>428</v>
      </c>
      <c r="C881" s="17">
        <v>0.13372015414528399</v>
      </c>
      <c r="D881" s="17">
        <v>0.12646073956523801</v>
      </c>
      <c r="E881" s="17">
        <v>0.13955402426446201</v>
      </c>
      <c r="F881" s="17"/>
      <c r="G881" s="17">
        <v>8.2606132023733E-2</v>
      </c>
      <c r="H881" s="17">
        <v>0.154039919147437</v>
      </c>
      <c r="I881" s="17">
        <v>0.150011590764909</v>
      </c>
      <c r="J881" s="17">
        <v>0.20710527172284601</v>
      </c>
      <c r="K881" s="17">
        <v>0.15930089671274</v>
      </c>
      <c r="L881" s="17">
        <v>6.10302726609709E-2</v>
      </c>
      <c r="M881" s="17"/>
      <c r="N881" s="17">
        <v>0.113543492060145</v>
      </c>
      <c r="O881" s="17">
        <v>0.168475067449881</v>
      </c>
      <c r="P881" s="17">
        <v>0.105232618149194</v>
      </c>
      <c r="Q881" s="17">
        <v>0.14762959651917901</v>
      </c>
      <c r="R881" s="17"/>
      <c r="S881" s="17">
        <v>0.10914274131594801</v>
      </c>
      <c r="T881" s="17">
        <v>0.120001891211336</v>
      </c>
      <c r="U881" s="17">
        <v>9.3092077765243503E-2</v>
      </c>
      <c r="V881" s="17">
        <v>0.12228943121951</v>
      </c>
      <c r="W881" s="17">
        <v>9.4859480077045893E-2</v>
      </c>
      <c r="X881" s="17">
        <v>0.15298855832771299</v>
      </c>
      <c r="Y881" s="17">
        <v>0.110661194302924</v>
      </c>
      <c r="Z881" s="17">
        <v>0.20830241188906301</v>
      </c>
      <c r="AA881" s="17">
        <v>0.12635988160383499</v>
      </c>
      <c r="AB881" s="17">
        <v>0.21819547471837999</v>
      </c>
      <c r="AC881" s="17">
        <v>0.14947716831300301</v>
      </c>
      <c r="AD881" s="17">
        <v>0.197075518578574</v>
      </c>
      <c r="AE881" s="17"/>
      <c r="AF881" s="17">
        <v>0.126881453502144</v>
      </c>
      <c r="AG881" s="17">
        <v>0.20589126303381899</v>
      </c>
      <c r="AH881" s="17">
        <v>0.11983783336214</v>
      </c>
      <c r="AI881" s="17">
        <v>0.195821119311792</v>
      </c>
      <c r="AJ881" s="17"/>
      <c r="AK881" s="17">
        <v>0.11889597162963</v>
      </c>
      <c r="AL881" s="17">
        <v>0.17173537724228</v>
      </c>
      <c r="AM881" s="17"/>
      <c r="AN881" s="17">
        <v>0.12679581928768999</v>
      </c>
      <c r="AO881" s="17">
        <v>0.13244105000561801</v>
      </c>
      <c r="AP881" s="17">
        <v>0.14502565676191301</v>
      </c>
      <c r="AQ881" s="17">
        <v>0.12913777557242301</v>
      </c>
      <c r="AR881" s="17">
        <v>0.15724338192020501</v>
      </c>
      <c r="AS881" s="17">
        <v>0.102613779237581</v>
      </c>
      <c r="AT881" s="17"/>
      <c r="AU881" s="17">
        <v>0.110499802391702</v>
      </c>
      <c r="AV881" s="17">
        <v>0.16530177512029601</v>
      </c>
      <c r="AW881" s="17"/>
      <c r="AX881" s="17">
        <v>0.170540691445942</v>
      </c>
      <c r="AY881" s="17">
        <v>0.124853527851611</v>
      </c>
      <c r="AZ881" s="17"/>
      <c r="BA881" s="17">
        <v>0.13700419547137399</v>
      </c>
      <c r="BB881" s="17">
        <v>0.11884230242756</v>
      </c>
      <c r="BC881" s="17"/>
      <c r="BD881" s="17">
        <v>0.111707014507784</v>
      </c>
      <c r="BE881" s="17"/>
      <c r="BF881" s="17">
        <v>8.7438937011387205E-2</v>
      </c>
      <c r="BG881" s="17"/>
      <c r="BH881" s="17">
        <v>0.189579188363072</v>
      </c>
      <c r="BI881" s="17"/>
      <c r="BJ881" s="17">
        <v>0.161107003862417</v>
      </c>
      <c r="BK881" s="17"/>
      <c r="BL881" s="17">
        <v>0.36457606235968698</v>
      </c>
      <c r="BM881" s="17">
        <v>3.5543658279415399E-2</v>
      </c>
      <c r="BN881" s="17">
        <v>7.7306936400403301E-2</v>
      </c>
      <c r="BO881" s="17">
        <v>0.152622272131717</v>
      </c>
      <c r="BP881" s="17"/>
      <c r="BQ881" s="17">
        <v>0.129703513941193</v>
      </c>
      <c r="BR881" s="17">
        <v>8.1063861868647294E-2</v>
      </c>
      <c r="BS881" s="17">
        <v>9.7069048752360207E-2</v>
      </c>
      <c r="BT881" s="17">
        <v>9.4427378640746004E-2</v>
      </c>
      <c r="BU881" s="17">
        <v>0.15903087975004601</v>
      </c>
      <c r="BV881" s="17">
        <v>0.214281931932192</v>
      </c>
      <c r="BW881" s="17"/>
      <c r="BX881" s="17">
        <v>0.10309538296262601</v>
      </c>
      <c r="BY881" s="17">
        <v>9.85753470354096E-2</v>
      </c>
      <c r="BZ881" s="17">
        <v>9.1059992648372196E-2</v>
      </c>
      <c r="CA881" s="17">
        <v>9.0467783307231306E-2</v>
      </c>
      <c r="CB881" s="17">
        <v>0.23659437763570701</v>
      </c>
      <c r="CC881" s="17">
        <v>0.29151355014175001</v>
      </c>
    </row>
    <row r="882" spans="2:81" x14ac:dyDescent="0.35">
      <c r="B882" t="s">
        <v>58</v>
      </c>
      <c r="C882" s="17">
        <v>0.110526604860223</v>
      </c>
      <c r="D882" s="17">
        <v>9.8960202858951796E-2</v>
      </c>
      <c r="E882" s="17">
        <v>0.120681460750152</v>
      </c>
      <c r="F882" s="17"/>
      <c r="G882" s="17">
        <v>0.116584574995096</v>
      </c>
      <c r="H882" s="17">
        <v>0.10501163284284599</v>
      </c>
      <c r="I882" s="17">
        <v>0.122138166147889</v>
      </c>
      <c r="J882" s="17">
        <v>0.101345218294822</v>
      </c>
      <c r="K882" s="17">
        <v>0.108289453388465</v>
      </c>
      <c r="L882" s="17">
        <v>0.110691039990457</v>
      </c>
      <c r="M882" s="17"/>
      <c r="N882" s="17">
        <v>0.10820987155956099</v>
      </c>
      <c r="O882" s="17">
        <v>0.149039177672151</v>
      </c>
      <c r="P882" s="17">
        <v>9.5693856987326104E-2</v>
      </c>
      <c r="Q882" s="17">
        <v>9.0991334974421301E-2</v>
      </c>
      <c r="R882" s="17"/>
      <c r="S882" s="17">
        <v>0.110009673210908</v>
      </c>
      <c r="T882" s="17">
        <v>0.151880010484502</v>
      </c>
      <c r="U882" s="17">
        <v>9.1851272908403295E-2</v>
      </c>
      <c r="V882" s="17">
        <v>6.4836392544635302E-2</v>
      </c>
      <c r="W882" s="17">
        <v>0.128749206076232</v>
      </c>
      <c r="X882" s="17">
        <v>7.9603147551327802E-2</v>
      </c>
      <c r="Y882" s="17">
        <v>0.13881944600226701</v>
      </c>
      <c r="Z882" s="17">
        <v>9.7478452103627294E-2</v>
      </c>
      <c r="AA882" s="17">
        <v>7.0290952451154506E-2</v>
      </c>
      <c r="AB882" s="17">
        <v>0.124751174936075</v>
      </c>
      <c r="AC882" s="17">
        <v>0.16520684610754899</v>
      </c>
      <c r="AD882" s="17">
        <v>0.131993376491505</v>
      </c>
      <c r="AE882" s="17"/>
      <c r="AF882" s="17">
        <v>0.103004110344737</v>
      </c>
      <c r="AG882" s="17">
        <v>0.11551087132082501</v>
      </c>
      <c r="AH882" s="17">
        <v>0.191790492739704</v>
      </c>
      <c r="AI882" s="17">
        <v>0.117237059107417</v>
      </c>
      <c r="AJ882" s="17"/>
      <c r="AK882" s="17">
        <v>0.12684695790282799</v>
      </c>
      <c r="AL882" s="17">
        <v>0.129534267640326</v>
      </c>
      <c r="AM882" s="17"/>
      <c r="AN882" s="17">
        <v>0.11357754770881</v>
      </c>
      <c r="AO882" s="17">
        <v>0.117807162751887</v>
      </c>
      <c r="AP882" s="17">
        <v>0.111192752176871</v>
      </c>
      <c r="AQ882" s="17">
        <v>8.8151170199430001E-2</v>
      </c>
      <c r="AR882" s="17">
        <v>0.12917047134934101</v>
      </c>
      <c r="AS882" s="17">
        <v>8.7859047294262194E-2</v>
      </c>
      <c r="AT882" s="17"/>
      <c r="AU882" s="17">
        <v>9.2310773349184999E-2</v>
      </c>
      <c r="AV882" s="17">
        <v>0.135342323746688</v>
      </c>
      <c r="AW882" s="17"/>
      <c r="AX882" s="17">
        <v>0.115130117846998</v>
      </c>
      <c r="AY882" s="17">
        <v>0.10941804881286001</v>
      </c>
      <c r="AZ882" s="17"/>
      <c r="BA882" s="17">
        <v>0.11718217374293299</v>
      </c>
      <c r="BB882" s="17">
        <v>7.8379627791539605E-2</v>
      </c>
      <c r="BC882" s="17"/>
      <c r="BD882" s="17">
        <v>7.25634637679759E-2</v>
      </c>
      <c r="BE882" s="17"/>
      <c r="BF882" s="17">
        <v>6.9193455989232197E-2</v>
      </c>
      <c r="BG882" s="17"/>
      <c r="BH882" s="17">
        <v>0.114935516046565</v>
      </c>
      <c r="BI882" s="17"/>
      <c r="BJ882" s="17">
        <v>0.21235972678686599</v>
      </c>
      <c r="BK882" s="17"/>
      <c r="BL882" s="17">
        <v>0.18810879824778701</v>
      </c>
      <c r="BM882" s="17">
        <v>4.2739792108702802E-2</v>
      </c>
      <c r="BN882" s="17">
        <v>9.5338318179292295E-2</v>
      </c>
      <c r="BO882" s="17">
        <v>0.14293722042190299</v>
      </c>
      <c r="BP882" s="17"/>
      <c r="BQ882" s="17">
        <v>0.11633818705377</v>
      </c>
      <c r="BR882" s="17">
        <v>8.0607551394764804E-2</v>
      </c>
      <c r="BS882" s="17">
        <v>7.3562594387049096E-2</v>
      </c>
      <c r="BT882" s="17">
        <v>0.12356920431075601</v>
      </c>
      <c r="BU882" s="17">
        <v>0.21505627234007901</v>
      </c>
      <c r="BV882" s="17">
        <v>0.11759476933202399</v>
      </c>
      <c r="BW882" s="17"/>
      <c r="BX882" s="17">
        <v>0.109207856418992</v>
      </c>
      <c r="BY882" s="17">
        <v>0.111210163898553</v>
      </c>
      <c r="BZ882" s="17">
        <v>9.1567299715200806E-2</v>
      </c>
      <c r="CA882" s="17">
        <v>9.8676394770217196E-2</v>
      </c>
      <c r="CB882" s="17">
        <v>0.234874383664498</v>
      </c>
      <c r="CC882" s="17">
        <v>8.3048712732744001E-2</v>
      </c>
    </row>
    <row r="883" spans="2:81" x14ac:dyDescent="0.35">
      <c r="B883" t="s">
        <v>59</v>
      </c>
      <c r="C883" s="17">
        <v>0.24394122502237001</v>
      </c>
      <c r="D883" s="17">
        <v>0.245879975010309</v>
      </c>
      <c r="E883" s="17">
        <v>0.24320106944779199</v>
      </c>
      <c r="F883" s="17"/>
      <c r="G883" s="17">
        <v>0.25783826964067802</v>
      </c>
      <c r="H883" s="17">
        <v>0.19856222361544201</v>
      </c>
      <c r="I883" s="17">
        <v>0.27287558885385499</v>
      </c>
      <c r="J883" s="17">
        <v>0.26323879260545302</v>
      </c>
      <c r="K883" s="17">
        <v>0.22790059678496499</v>
      </c>
      <c r="L883" s="17">
        <v>0.24359739993841001</v>
      </c>
      <c r="M883" s="17"/>
      <c r="N883" s="17">
        <v>0.24964674190317199</v>
      </c>
      <c r="O883" s="17">
        <v>0.24378338910715799</v>
      </c>
      <c r="P883" s="17">
        <v>0.25331661720146198</v>
      </c>
      <c r="Q883" s="17">
        <v>0.21831809934219301</v>
      </c>
      <c r="R883" s="17"/>
      <c r="S883" s="17">
        <v>0.227211491225592</v>
      </c>
      <c r="T883" s="17">
        <v>0.240274265385405</v>
      </c>
      <c r="U883" s="17">
        <v>0.26971093883632002</v>
      </c>
      <c r="V883" s="17">
        <v>0.22215757768580699</v>
      </c>
      <c r="W883" s="17">
        <v>0.33391992376651802</v>
      </c>
      <c r="X883" s="17">
        <v>0.190790126943053</v>
      </c>
      <c r="Y883" s="17">
        <v>0.27232187990648998</v>
      </c>
      <c r="Z883" s="17">
        <v>0.20083634883551199</v>
      </c>
      <c r="AA883" s="17">
        <v>0.229108526288863</v>
      </c>
      <c r="AB883" s="17">
        <v>0.28190358084504802</v>
      </c>
      <c r="AC883" s="17">
        <v>0.25603583306445499</v>
      </c>
      <c r="AD883" s="17">
        <v>0.20893016762299299</v>
      </c>
      <c r="AE883" s="17"/>
      <c r="AF883" s="17">
        <v>0.240299721207441</v>
      </c>
      <c r="AG883" s="17">
        <v>0.279715100501713</v>
      </c>
      <c r="AH883" s="17">
        <v>0.24166720480034101</v>
      </c>
      <c r="AI883" s="17">
        <v>0.213558166256127</v>
      </c>
      <c r="AJ883" s="17"/>
      <c r="AK883" s="17">
        <v>0.25572284748808899</v>
      </c>
      <c r="AL883" s="17">
        <v>0.19925460215483401</v>
      </c>
      <c r="AM883" s="17"/>
      <c r="AN883" s="17">
        <v>0.21980645174737001</v>
      </c>
      <c r="AO883" s="17">
        <v>0.244729085322614</v>
      </c>
      <c r="AP883" s="17">
        <v>0.25024198949476201</v>
      </c>
      <c r="AQ883" s="17">
        <v>0.29509800232820199</v>
      </c>
      <c r="AR883" s="17">
        <v>0.230120089918949</v>
      </c>
      <c r="AS883" s="17">
        <v>0.18015326728589401</v>
      </c>
      <c r="AT883" s="17"/>
      <c r="AU883" s="17">
        <v>0.234119681682253</v>
      </c>
      <c r="AV883" s="17">
        <v>0.25709266209392601</v>
      </c>
      <c r="AW883" s="17"/>
      <c r="AX883" s="17">
        <v>0.23283240382732501</v>
      </c>
      <c r="AY883" s="17">
        <v>0.246616301849615</v>
      </c>
      <c r="AZ883" s="17"/>
      <c r="BA883" s="17">
        <v>0.249214089939362</v>
      </c>
      <c r="BB883" s="17">
        <v>0.22041679919863999</v>
      </c>
      <c r="BC883" s="17"/>
      <c r="BD883" s="17">
        <v>0.23316547756251099</v>
      </c>
      <c r="BE883" s="17"/>
      <c r="BF883" s="17">
        <v>0.21713831125938199</v>
      </c>
      <c r="BG883" s="17"/>
      <c r="BH883" s="17">
        <v>0.27781684923433903</v>
      </c>
      <c r="BI883" s="17"/>
      <c r="BJ883" s="17">
        <v>0.19344807054340801</v>
      </c>
      <c r="BK883" s="17"/>
      <c r="BL883" s="17">
        <v>0.26743430329767298</v>
      </c>
      <c r="BM883" s="17">
        <v>0.16019124836669901</v>
      </c>
      <c r="BN883" s="17">
        <v>0.24611573462799599</v>
      </c>
      <c r="BO883" s="17">
        <v>0.30118356569735799</v>
      </c>
      <c r="BP883" s="17"/>
      <c r="BQ883" s="17">
        <v>0.24136474939494201</v>
      </c>
      <c r="BR883" s="17">
        <v>0.24283781390832199</v>
      </c>
      <c r="BS883" s="17">
        <v>0.24155794229964</v>
      </c>
      <c r="BT883" s="17">
        <v>0.24790126072938701</v>
      </c>
      <c r="BU883" s="17">
        <v>0.229561933831883</v>
      </c>
      <c r="BV883" s="17">
        <v>0.28206214288397502</v>
      </c>
      <c r="BW883" s="17"/>
      <c r="BX883" s="17">
        <v>0.25599512477198</v>
      </c>
      <c r="BY883" s="17">
        <v>0.221278041338447</v>
      </c>
      <c r="BZ883" s="17">
        <v>0.22021178949661599</v>
      </c>
      <c r="CA883" s="17">
        <v>0.27545858823385899</v>
      </c>
      <c r="CB883" s="17">
        <v>0.18599103755190699</v>
      </c>
      <c r="CC883" s="17">
        <v>0.32567023988216498</v>
      </c>
    </row>
    <row r="884" spans="2:81" x14ac:dyDescent="0.35">
      <c r="B884" t="s">
        <v>102</v>
      </c>
      <c r="C884" s="17">
        <v>0.24581446205233901</v>
      </c>
      <c r="D884" s="17">
        <v>0.24005854608725799</v>
      </c>
      <c r="E884" s="17">
        <v>0.25099952061279002</v>
      </c>
      <c r="F884" s="17"/>
      <c r="G884" s="17">
        <v>0.26153154549049501</v>
      </c>
      <c r="H884" s="17">
        <v>0.24421324143377299</v>
      </c>
      <c r="I884" s="17">
        <v>0.241582265528827</v>
      </c>
      <c r="J884" s="17">
        <v>0.223386102089939</v>
      </c>
      <c r="K884" s="17">
        <v>0.22923935949475999</v>
      </c>
      <c r="L884" s="17">
        <v>0.26942226696093702</v>
      </c>
      <c r="M884" s="17"/>
      <c r="N884" s="17">
        <v>0.25685211958535797</v>
      </c>
      <c r="O884" s="17">
        <v>0.22467057355929901</v>
      </c>
      <c r="P884" s="17">
        <v>0.247401274938368</v>
      </c>
      <c r="Q884" s="17">
        <v>0.257024778792664</v>
      </c>
      <c r="R884" s="17"/>
      <c r="S884" s="17">
        <v>0.205253791716206</v>
      </c>
      <c r="T884" s="17">
        <v>0.23304430844659199</v>
      </c>
      <c r="U884" s="17">
        <v>0.29860825294915999</v>
      </c>
      <c r="V884" s="17">
        <v>0.33704896977100002</v>
      </c>
      <c r="W884" s="17">
        <v>0.22921640272215499</v>
      </c>
      <c r="X884" s="17">
        <v>0.25274919195145501</v>
      </c>
      <c r="Y884" s="17">
        <v>0.26732219771569199</v>
      </c>
      <c r="Z884" s="17">
        <v>0.19894404008663699</v>
      </c>
      <c r="AA884" s="17">
        <v>0.27213506606659699</v>
      </c>
      <c r="AB884" s="17">
        <v>0.174413155857019</v>
      </c>
      <c r="AC884" s="17">
        <v>0.21654938888546099</v>
      </c>
      <c r="AD884" s="17">
        <v>0.20462403554176001</v>
      </c>
      <c r="AE884" s="17"/>
      <c r="AF884" s="17">
        <v>0.25449588554612201</v>
      </c>
      <c r="AG884" s="17">
        <v>0.19211114876341401</v>
      </c>
      <c r="AH884" s="17">
        <v>0.21576656650302001</v>
      </c>
      <c r="AI884" s="17">
        <v>0.20640956377903799</v>
      </c>
      <c r="AJ884" s="17"/>
      <c r="AK884" s="17">
        <v>0.24447520595135999</v>
      </c>
      <c r="AL884" s="17">
        <v>0.25564692865357302</v>
      </c>
      <c r="AM884" s="17"/>
      <c r="AN884" s="17">
        <v>0.22824443788714299</v>
      </c>
      <c r="AO884" s="17">
        <v>0.25091107624074599</v>
      </c>
      <c r="AP884" s="17">
        <v>0.23184130300287201</v>
      </c>
      <c r="AQ884" s="17">
        <v>0.24792247890507499</v>
      </c>
      <c r="AR884" s="17">
        <v>0.20818572748832401</v>
      </c>
      <c r="AS884" s="17">
        <v>0.45965954922326502</v>
      </c>
      <c r="AT884" s="17"/>
      <c r="AU884" s="17">
        <v>0.26234598434314699</v>
      </c>
      <c r="AV884" s="17">
        <v>0.221983901196634</v>
      </c>
      <c r="AW884" s="17"/>
      <c r="AX884" s="17">
        <v>0.204944489597674</v>
      </c>
      <c r="AY884" s="17">
        <v>0.25565621882598999</v>
      </c>
      <c r="AZ884" s="17"/>
      <c r="BA884" s="17">
        <v>0.23877874956982201</v>
      </c>
      <c r="BB884" s="17">
        <v>0.28044636394351902</v>
      </c>
      <c r="BC884" s="17"/>
      <c r="BD884" s="17">
        <v>0.25419586571816499</v>
      </c>
      <c r="BE884" s="17"/>
      <c r="BF884" s="17">
        <v>0.285023029603588</v>
      </c>
      <c r="BG884" s="17"/>
      <c r="BH884" s="17">
        <v>0.17286598234665601</v>
      </c>
      <c r="BI884" s="17"/>
      <c r="BJ884" s="17">
        <v>0.24037213280581901</v>
      </c>
      <c r="BK884" s="17"/>
      <c r="BL884" s="17">
        <v>7.8907727082114396E-2</v>
      </c>
      <c r="BM884" s="17">
        <v>0.26396011644067502</v>
      </c>
      <c r="BN884" s="17">
        <v>0.31789885916298899</v>
      </c>
      <c r="BO884" s="17">
        <v>0.24605980880449399</v>
      </c>
      <c r="BP884" s="17"/>
      <c r="BQ884" s="17">
        <v>0.26544434031894698</v>
      </c>
      <c r="BR884" s="17">
        <v>0.26321174566217798</v>
      </c>
      <c r="BS884" s="17">
        <v>0.25320645093301503</v>
      </c>
      <c r="BT884" s="17">
        <v>0.24436488371211401</v>
      </c>
      <c r="BU884" s="17">
        <v>0.18775204950053501</v>
      </c>
      <c r="BV884" s="17">
        <v>0.21208502274021199</v>
      </c>
      <c r="BW884" s="17"/>
      <c r="BX884" s="17">
        <v>0.27194937631289501</v>
      </c>
      <c r="BY884" s="17">
        <v>0.22785427630918101</v>
      </c>
      <c r="BZ884" s="17">
        <v>0.28597352116149199</v>
      </c>
      <c r="CA884" s="17">
        <v>0.23674513169081099</v>
      </c>
      <c r="CB884" s="17">
        <v>0.16664207960072</v>
      </c>
      <c r="CC884" s="17">
        <v>0.17118126469897099</v>
      </c>
    </row>
    <row r="885" spans="2:81" x14ac:dyDescent="0.35">
      <c r="B885" t="s">
        <v>429</v>
      </c>
      <c r="C885" s="17">
        <v>0.22905270724079299</v>
      </c>
      <c r="D885" s="17">
        <v>0.26321400461347999</v>
      </c>
      <c r="E885" s="17">
        <v>0.19743845153765199</v>
      </c>
      <c r="F885" s="17"/>
      <c r="G885" s="17">
        <v>0.22463854257688001</v>
      </c>
      <c r="H885" s="17">
        <v>0.26454320317658703</v>
      </c>
      <c r="I885" s="17">
        <v>0.19081170901878999</v>
      </c>
      <c r="J885" s="17">
        <v>0.174477854482155</v>
      </c>
      <c r="K885" s="17">
        <v>0.22515470660057901</v>
      </c>
      <c r="L885" s="17">
        <v>0.280237327054497</v>
      </c>
      <c r="M885" s="17"/>
      <c r="N885" s="17">
        <v>0.246749551316094</v>
      </c>
      <c r="O885" s="17">
        <v>0.18214262786093599</v>
      </c>
      <c r="P885" s="17">
        <v>0.25210175081237202</v>
      </c>
      <c r="Q885" s="17">
        <v>0.23965271758249301</v>
      </c>
      <c r="R885" s="17"/>
      <c r="S885" s="17">
        <v>0.32020889572209799</v>
      </c>
      <c r="T885" s="17">
        <v>0.21173581767954999</v>
      </c>
      <c r="U885" s="17">
        <v>0.198359632138844</v>
      </c>
      <c r="V885" s="17">
        <v>0.21324554840534801</v>
      </c>
      <c r="W885" s="17">
        <v>0.21325498735804899</v>
      </c>
      <c r="X885" s="17">
        <v>0.27589602425096299</v>
      </c>
      <c r="Y885" s="17">
        <v>0.184296656133316</v>
      </c>
      <c r="Z885" s="17">
        <v>0.27919483381556098</v>
      </c>
      <c r="AA885" s="17">
        <v>0.25625980233207601</v>
      </c>
      <c r="AB885" s="17">
        <v>0.16714803236494899</v>
      </c>
      <c r="AC885" s="17">
        <v>0.18543585068290999</v>
      </c>
      <c r="AD885" s="17">
        <v>0.15057242384206099</v>
      </c>
      <c r="AE885" s="17"/>
      <c r="AF885" s="17">
        <v>0.236031065263208</v>
      </c>
      <c r="AG885" s="17">
        <v>0.17932466115130999</v>
      </c>
      <c r="AH885" s="17">
        <v>0.20124114239461</v>
      </c>
      <c r="AI885" s="17">
        <v>0.143429815878999</v>
      </c>
      <c r="AJ885" s="17"/>
      <c r="AK885" s="17">
        <v>0.25405901702809303</v>
      </c>
      <c r="AL885" s="17">
        <v>0.19260827928139901</v>
      </c>
      <c r="AM885" s="17"/>
      <c r="AN885" s="17">
        <v>0.28758506098728798</v>
      </c>
      <c r="AO885" s="17">
        <v>0.21565339694618399</v>
      </c>
      <c r="AP885" s="17">
        <v>0.19461471258081101</v>
      </c>
      <c r="AQ885" s="17">
        <v>0.20030883641848701</v>
      </c>
      <c r="AR885" s="17">
        <v>0.24328823398434599</v>
      </c>
      <c r="AS885" s="17">
        <v>0.153752266482134</v>
      </c>
      <c r="AT885" s="17"/>
      <c r="AU885" s="17">
        <v>0.27012331540677598</v>
      </c>
      <c r="AV885" s="17">
        <v>0.176558186285244</v>
      </c>
      <c r="AW885" s="17"/>
      <c r="AX885" s="17">
        <v>0.23391339126348001</v>
      </c>
      <c r="AY885" s="17">
        <v>0.227882222725348</v>
      </c>
      <c r="AZ885" s="17"/>
      <c r="BA885" s="17">
        <v>0.22090865300462401</v>
      </c>
      <c r="BB885" s="17">
        <v>0.26434604937266798</v>
      </c>
      <c r="BC885" s="17"/>
      <c r="BD885" s="17">
        <v>0.29494046778405503</v>
      </c>
      <c r="BE885" s="17"/>
      <c r="BF885" s="17">
        <v>0.31375105321896601</v>
      </c>
      <c r="BG885" s="17"/>
      <c r="BH885" s="17">
        <v>0.21221743287106601</v>
      </c>
      <c r="BI885" s="17"/>
      <c r="BJ885" s="17">
        <v>0.17490910019491099</v>
      </c>
      <c r="BK885" s="17"/>
      <c r="BL885" s="17">
        <v>6.3064690573867405E-2</v>
      </c>
      <c r="BM885" s="17">
        <v>0.46791437575584499</v>
      </c>
      <c r="BN885" s="17">
        <v>0.225649853572679</v>
      </c>
      <c r="BO885" s="17">
        <v>0.115253195628094</v>
      </c>
      <c r="BP885" s="17"/>
      <c r="BQ885" s="17">
        <v>0.210553290102487</v>
      </c>
      <c r="BR885" s="17">
        <v>0.30968837585421499</v>
      </c>
      <c r="BS885" s="17">
        <v>0.30963683266008402</v>
      </c>
      <c r="BT885" s="17">
        <v>0.26157409162918099</v>
      </c>
      <c r="BU885" s="17">
        <v>0.167382730050053</v>
      </c>
      <c r="BV885" s="17">
        <v>0.134445741141303</v>
      </c>
      <c r="BW885" s="17"/>
      <c r="BX885" s="17">
        <v>0.22738867764013199</v>
      </c>
      <c r="BY885" s="17">
        <v>0.31473778114128897</v>
      </c>
      <c r="BZ885" s="17">
        <v>0.28338913942116101</v>
      </c>
      <c r="CA885" s="17">
        <v>0.274691829893776</v>
      </c>
      <c r="CB885" s="17">
        <v>0.13666012862040999</v>
      </c>
      <c r="CC885" s="17">
        <v>9.67779815200287E-2</v>
      </c>
    </row>
    <row r="886" spans="2:81" x14ac:dyDescent="0.35">
      <c r="B886" t="s">
        <v>87</v>
      </c>
      <c r="C886" s="17">
        <v>3.6944846678990603E-2</v>
      </c>
      <c r="D886" s="17">
        <v>2.5426531864762399E-2</v>
      </c>
      <c r="E886" s="17">
        <v>4.8125473387152597E-2</v>
      </c>
      <c r="F886" s="17"/>
      <c r="G886" s="17">
        <v>5.6800935273117199E-2</v>
      </c>
      <c r="H886" s="17">
        <v>3.3629779783915799E-2</v>
      </c>
      <c r="I886" s="17">
        <v>2.2580679685730801E-2</v>
      </c>
      <c r="J886" s="17">
        <v>3.04467608047858E-2</v>
      </c>
      <c r="K886" s="17">
        <v>5.01149870184915E-2</v>
      </c>
      <c r="L886" s="17">
        <v>3.5021693394728402E-2</v>
      </c>
      <c r="M886" s="17"/>
      <c r="N886" s="17">
        <v>2.49982235756693E-2</v>
      </c>
      <c r="O886" s="17">
        <v>3.1889164350575497E-2</v>
      </c>
      <c r="P886" s="17">
        <v>4.62538819112773E-2</v>
      </c>
      <c r="Q886" s="17">
        <v>4.6383472789049501E-2</v>
      </c>
      <c r="R886" s="17"/>
      <c r="S886" s="17">
        <v>2.8173406809248E-2</v>
      </c>
      <c r="T886" s="17">
        <v>4.3063706792614002E-2</v>
      </c>
      <c r="U886" s="17">
        <v>4.8377825402028903E-2</v>
      </c>
      <c r="V886" s="17">
        <v>4.0422080373699598E-2</v>
      </c>
      <c r="W886" s="17">
        <v>0</v>
      </c>
      <c r="X886" s="17">
        <v>4.7972950975488697E-2</v>
      </c>
      <c r="Y886" s="17">
        <v>2.6578625939309999E-2</v>
      </c>
      <c r="Z886" s="17">
        <v>1.5243913269599899E-2</v>
      </c>
      <c r="AA886" s="17">
        <v>4.5845771257474598E-2</v>
      </c>
      <c r="AB886" s="17">
        <v>3.35885812785294E-2</v>
      </c>
      <c r="AC886" s="17">
        <v>2.72949129466214E-2</v>
      </c>
      <c r="AD886" s="17">
        <v>0.106804477923107</v>
      </c>
      <c r="AE886" s="17"/>
      <c r="AF886" s="17">
        <v>3.9287764136348997E-2</v>
      </c>
      <c r="AG886" s="17">
        <v>2.74469552289189E-2</v>
      </c>
      <c r="AH886" s="17">
        <v>2.9696760200185201E-2</v>
      </c>
      <c r="AI886" s="17">
        <v>0.123544275666627</v>
      </c>
      <c r="AJ886" s="17"/>
      <c r="AK886" s="17">
        <v>0</v>
      </c>
      <c r="AL886" s="17">
        <v>5.1220545027587501E-2</v>
      </c>
      <c r="AM886" s="17"/>
      <c r="AN886" s="17">
        <v>2.39906823816982E-2</v>
      </c>
      <c r="AO886" s="17">
        <v>3.8458228732951703E-2</v>
      </c>
      <c r="AP886" s="17">
        <v>6.7083585982771504E-2</v>
      </c>
      <c r="AQ886" s="17">
        <v>3.9381736576383899E-2</v>
      </c>
      <c r="AR886" s="17">
        <v>3.1992095338834299E-2</v>
      </c>
      <c r="AS886" s="17">
        <v>1.59620904768627E-2</v>
      </c>
      <c r="AT886" s="17"/>
      <c r="AU886" s="17">
        <v>3.0600442826937201E-2</v>
      </c>
      <c r="AV886" s="17">
        <v>4.3721151557212498E-2</v>
      </c>
      <c r="AW886" s="17"/>
      <c r="AX886" s="17">
        <v>4.2638906018581203E-2</v>
      </c>
      <c r="AY886" s="17">
        <v>3.5573679934575698E-2</v>
      </c>
      <c r="AZ886" s="17"/>
      <c r="BA886" s="17">
        <v>3.6912138271885997E-2</v>
      </c>
      <c r="BB886" s="17">
        <v>3.7568857266073501E-2</v>
      </c>
      <c r="BC886" s="17"/>
      <c r="BD886" s="17">
        <v>3.34277106595098E-2</v>
      </c>
      <c r="BE886" s="17"/>
      <c r="BF886" s="17">
        <v>2.7455212917444599E-2</v>
      </c>
      <c r="BG886" s="17"/>
      <c r="BH886" s="17">
        <v>3.2585031138301801E-2</v>
      </c>
      <c r="BI886" s="17"/>
      <c r="BJ886" s="17">
        <v>1.7803965806579398E-2</v>
      </c>
      <c r="BK886" s="17"/>
      <c r="BL886" s="17">
        <v>3.7908418438871203E-2</v>
      </c>
      <c r="BM886" s="17">
        <v>2.96508090486618E-2</v>
      </c>
      <c r="BN886" s="17">
        <v>3.7690298056640301E-2</v>
      </c>
      <c r="BO886" s="17">
        <v>4.1943937316435101E-2</v>
      </c>
      <c r="BP886" s="17"/>
      <c r="BQ886" s="17">
        <v>3.6595919188662299E-2</v>
      </c>
      <c r="BR886" s="17">
        <v>2.2590651311873201E-2</v>
      </c>
      <c r="BS886" s="17">
        <v>2.4967130967851001E-2</v>
      </c>
      <c r="BT886" s="17">
        <v>2.8163180977814901E-2</v>
      </c>
      <c r="BU886" s="17">
        <v>4.1216134527405301E-2</v>
      </c>
      <c r="BV886" s="17">
        <v>3.9530391970293399E-2</v>
      </c>
      <c r="BW886" s="17"/>
      <c r="BX886" s="17">
        <v>3.2363581893375001E-2</v>
      </c>
      <c r="BY886" s="17">
        <v>2.6344390277120398E-2</v>
      </c>
      <c r="BZ886" s="17">
        <v>2.7798257557157501E-2</v>
      </c>
      <c r="CA886" s="17">
        <v>2.39602721041055E-2</v>
      </c>
      <c r="CB886" s="17">
        <v>3.9237992926758197E-2</v>
      </c>
      <c r="CC886" s="17">
        <v>3.1808251024341802E-2</v>
      </c>
    </row>
    <row r="887" spans="2:81" x14ac:dyDescent="0.35">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row>
    <row r="888" spans="2:81" x14ac:dyDescent="0.35">
      <c r="B888" s="6" t="s">
        <v>432</v>
      </c>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row>
    <row r="889" spans="2:81" x14ac:dyDescent="0.35">
      <c r="B889" s="24"/>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row>
    <row r="890" spans="2:81" x14ac:dyDescent="0.35">
      <c r="B890" t="s">
        <v>428</v>
      </c>
      <c r="C890" s="17">
        <v>7.9891867520804905E-2</v>
      </c>
      <c r="D890" s="17">
        <v>8.4324007607721296E-2</v>
      </c>
      <c r="E890" s="17">
        <v>7.4302428368953399E-2</v>
      </c>
      <c r="F890" s="17"/>
      <c r="G890" s="17">
        <v>5.3706898970404197E-2</v>
      </c>
      <c r="H890" s="17">
        <v>0.122569809893341</v>
      </c>
      <c r="I890" s="17">
        <v>0.108497993378077</v>
      </c>
      <c r="J890" s="17">
        <v>9.7309096263008099E-2</v>
      </c>
      <c r="K890" s="17">
        <v>6.8809828606044704E-2</v>
      </c>
      <c r="L890" s="17">
        <v>3.2599258326150897E-2</v>
      </c>
      <c r="M890" s="17"/>
      <c r="N890" s="17">
        <v>8.6747229465419906E-2</v>
      </c>
      <c r="O890" s="17">
        <v>9.9168071328900306E-2</v>
      </c>
      <c r="P890" s="17">
        <v>5.7793394560364003E-2</v>
      </c>
      <c r="Q890" s="17">
        <v>7.5472298553303202E-2</v>
      </c>
      <c r="R890" s="17"/>
      <c r="S890" s="17">
        <v>8.5156100728467493E-2</v>
      </c>
      <c r="T890" s="17">
        <v>5.67835865696261E-2</v>
      </c>
      <c r="U890" s="17">
        <v>4.9791299526711998E-2</v>
      </c>
      <c r="V890" s="17">
        <v>6.7788160740744494E-2</v>
      </c>
      <c r="W890" s="17">
        <v>5.9190243603673899E-2</v>
      </c>
      <c r="X890" s="17">
        <v>9.8372575861988706E-2</v>
      </c>
      <c r="Y890" s="17">
        <v>7.9098690970033206E-2</v>
      </c>
      <c r="Z890" s="17">
        <v>0.100079771126052</v>
      </c>
      <c r="AA890" s="17">
        <v>7.4576789151098902E-2</v>
      </c>
      <c r="AB890" s="17">
        <v>0.14027343070204801</v>
      </c>
      <c r="AC890" s="17">
        <v>5.4226772758445299E-2</v>
      </c>
      <c r="AD890" s="17">
        <v>0.14846916478577701</v>
      </c>
      <c r="AE890" s="17"/>
      <c r="AF890" s="17">
        <v>7.2034105858328507E-2</v>
      </c>
      <c r="AG890" s="17">
        <v>0.11304291771139199</v>
      </c>
      <c r="AH890" s="17">
        <v>4.4182394527624499E-2</v>
      </c>
      <c r="AI890" s="17">
        <v>0.139596540634013</v>
      </c>
      <c r="AJ890" s="17"/>
      <c r="AK890" s="17">
        <v>0.12864461102691499</v>
      </c>
      <c r="AL890" s="17">
        <v>0.12688596571699201</v>
      </c>
      <c r="AM890" s="17"/>
      <c r="AN890" s="17">
        <v>0.109773421141294</v>
      </c>
      <c r="AO890" s="17">
        <v>8.3498142232809699E-2</v>
      </c>
      <c r="AP890" s="17">
        <v>5.5693046629918599E-2</v>
      </c>
      <c r="AQ890" s="17">
        <v>7.0509330826009894E-2</v>
      </c>
      <c r="AR890" s="17">
        <v>4.97987204131164E-2</v>
      </c>
      <c r="AS890" s="17">
        <v>7.6332907459092297E-2</v>
      </c>
      <c r="AT890" s="17"/>
      <c r="AU890" s="17">
        <v>5.38947131338419E-2</v>
      </c>
      <c r="AV890" s="17">
        <v>0.114745546750033</v>
      </c>
      <c r="AW890" s="17"/>
      <c r="AX890" s="17">
        <v>8.5913175665630503E-2</v>
      </c>
      <c r="AY890" s="17">
        <v>7.8441897122945803E-2</v>
      </c>
      <c r="AZ890" s="17"/>
      <c r="BA890" s="17">
        <v>7.4086485268126806E-2</v>
      </c>
      <c r="BB890" s="17">
        <v>0.110124010002315</v>
      </c>
      <c r="BC890" s="17"/>
      <c r="BD890" s="17">
        <v>4.6977191394484398E-2</v>
      </c>
      <c r="BE890" s="17"/>
      <c r="BF890" s="17">
        <v>4.1784015621210202E-2</v>
      </c>
      <c r="BG890" s="17"/>
      <c r="BH890" s="17">
        <v>0.11248122109332501</v>
      </c>
      <c r="BI890" s="17"/>
      <c r="BJ890" s="17">
        <v>7.0588899655479195E-2</v>
      </c>
      <c r="BK890" s="17"/>
      <c r="BL890" s="17">
        <v>0.25909164037565502</v>
      </c>
      <c r="BM890" s="17">
        <v>1.49603556024238E-2</v>
      </c>
      <c r="BN890" s="17">
        <v>3.3738456254581897E-2</v>
      </c>
      <c r="BO890" s="17">
        <v>8.7263584597104898E-2</v>
      </c>
      <c r="BP890" s="17"/>
      <c r="BQ890" s="17">
        <v>7.9312159494809298E-2</v>
      </c>
      <c r="BR890" s="17">
        <v>4.0871497072137601E-2</v>
      </c>
      <c r="BS890" s="17">
        <v>4.64287799388464E-2</v>
      </c>
      <c r="BT890" s="17">
        <v>5.0350991055616703E-2</v>
      </c>
      <c r="BU890" s="17">
        <v>7.4511162638958697E-2</v>
      </c>
      <c r="BV890" s="17">
        <v>0.15143644615205301</v>
      </c>
      <c r="BW890" s="17"/>
      <c r="BX890" s="17">
        <v>7.1083479511288197E-2</v>
      </c>
      <c r="BY890" s="17">
        <v>5.0691176442507299E-2</v>
      </c>
      <c r="BZ890" s="17">
        <v>4.2234041082159002E-2</v>
      </c>
      <c r="CA890" s="17">
        <v>5.2664387263819702E-2</v>
      </c>
      <c r="CB890" s="17">
        <v>0.133732991015555</v>
      </c>
      <c r="CC890" s="17">
        <v>0.218497786954786</v>
      </c>
    </row>
    <row r="891" spans="2:81" x14ac:dyDescent="0.35">
      <c r="B891" t="s">
        <v>58</v>
      </c>
      <c r="C891" s="17">
        <v>6.2385491336436498E-2</v>
      </c>
      <c r="D891" s="17">
        <v>5.6920080304550903E-2</v>
      </c>
      <c r="E891" s="17">
        <v>6.7895394283830707E-2</v>
      </c>
      <c r="F891" s="17"/>
      <c r="G891" s="17">
        <v>0.10405556019855799</v>
      </c>
      <c r="H891" s="17">
        <v>4.68251754305564E-2</v>
      </c>
      <c r="I891" s="17">
        <v>5.5084896950260698E-2</v>
      </c>
      <c r="J891" s="17">
        <v>6.4537868441992899E-2</v>
      </c>
      <c r="K891" s="17">
        <v>4.9966387933452899E-2</v>
      </c>
      <c r="L891" s="17">
        <v>6.0702616769342098E-2</v>
      </c>
      <c r="M891" s="17"/>
      <c r="N891" s="17">
        <v>4.8967856394623199E-2</v>
      </c>
      <c r="O891" s="17">
        <v>7.4427391134890705E-2</v>
      </c>
      <c r="P891" s="17">
        <v>4.3188186021979498E-2</v>
      </c>
      <c r="Q891" s="17">
        <v>8.19170499684755E-2</v>
      </c>
      <c r="R891" s="17"/>
      <c r="S891" s="17">
        <v>7.1661968287122096E-2</v>
      </c>
      <c r="T891" s="17">
        <v>6.7921056709660296E-2</v>
      </c>
      <c r="U891" s="17">
        <v>4.1425182426808399E-2</v>
      </c>
      <c r="V891" s="17">
        <v>8.0927541693781593E-2</v>
      </c>
      <c r="W891" s="17">
        <v>3.3047797424170598E-2</v>
      </c>
      <c r="X891" s="17">
        <v>6.1187149934301903E-2</v>
      </c>
      <c r="Y891" s="17">
        <v>0.102620053485989</v>
      </c>
      <c r="Z891" s="17">
        <v>5.3333880841447801E-2</v>
      </c>
      <c r="AA891" s="17">
        <v>2.7370579424710599E-2</v>
      </c>
      <c r="AB891" s="17">
        <v>6.9979751659232703E-2</v>
      </c>
      <c r="AC891" s="17">
        <v>7.2303657184265402E-2</v>
      </c>
      <c r="AD891" s="17">
        <v>5.2830609521156403E-2</v>
      </c>
      <c r="AE891" s="17"/>
      <c r="AF891" s="17">
        <v>5.4784129053722E-2</v>
      </c>
      <c r="AG891" s="17">
        <v>6.5766018977459401E-2</v>
      </c>
      <c r="AH891" s="17">
        <v>9.3528556857569306E-2</v>
      </c>
      <c r="AI891" s="17">
        <v>9.0851669697013596E-2</v>
      </c>
      <c r="AJ891" s="17"/>
      <c r="AK891" s="17">
        <v>0.105873239813893</v>
      </c>
      <c r="AL891" s="17">
        <v>7.6338848420847705E-2</v>
      </c>
      <c r="AM891" s="17"/>
      <c r="AN891" s="17">
        <v>8.1413903087097006E-2</v>
      </c>
      <c r="AO891" s="17">
        <v>5.39109554411299E-2</v>
      </c>
      <c r="AP891" s="17">
        <v>4.8381150842073603E-2</v>
      </c>
      <c r="AQ891" s="17">
        <v>2.3919633384017001E-2</v>
      </c>
      <c r="AR891" s="17">
        <v>0.106202761471094</v>
      </c>
      <c r="AS891" s="17">
        <v>9.0300338998477697E-2</v>
      </c>
      <c r="AT891" s="17"/>
      <c r="AU891" s="17">
        <v>5.79655969710536E-2</v>
      </c>
      <c r="AV891" s="17">
        <v>6.8663850521296005E-2</v>
      </c>
      <c r="AW891" s="17"/>
      <c r="AX891" s="17">
        <v>8.0433137844647298E-2</v>
      </c>
      <c r="AY891" s="17">
        <v>5.8039499974008299E-2</v>
      </c>
      <c r="AZ891" s="17"/>
      <c r="BA891" s="17">
        <v>6.08355309730544E-2</v>
      </c>
      <c r="BB891" s="17">
        <v>7.0967447576663401E-2</v>
      </c>
      <c r="BC891" s="17"/>
      <c r="BD891" s="17">
        <v>4.4122811267689903E-2</v>
      </c>
      <c r="BE891" s="17"/>
      <c r="BF891" s="17">
        <v>3.6348298308297097E-2</v>
      </c>
      <c r="BG891" s="17"/>
      <c r="BH891" s="17">
        <v>6.6704509844222395E-2</v>
      </c>
      <c r="BI891" s="17"/>
      <c r="BJ891" s="17">
        <v>9.4120216676722698E-2</v>
      </c>
      <c r="BK891" s="17"/>
      <c r="BL891" s="17">
        <v>0.12281429030084701</v>
      </c>
      <c r="BM891" s="17">
        <v>2.13798480226642E-2</v>
      </c>
      <c r="BN891" s="17">
        <v>4.1143779925530297E-2</v>
      </c>
      <c r="BO891" s="17">
        <v>8.6958442209595602E-2</v>
      </c>
      <c r="BP891" s="17"/>
      <c r="BQ891" s="17">
        <v>6.6566382367776303E-2</v>
      </c>
      <c r="BR891" s="17">
        <v>2.9080350426339899E-2</v>
      </c>
      <c r="BS891" s="17">
        <v>2.6029195882498201E-2</v>
      </c>
      <c r="BT891" s="17">
        <v>8.3749386117324201E-2</v>
      </c>
      <c r="BU891" s="17">
        <v>0.134834327888291</v>
      </c>
      <c r="BV891" s="17">
        <v>6.9093177402613795E-2</v>
      </c>
      <c r="BW891" s="17"/>
      <c r="BX891" s="17">
        <v>6.9312028230264694E-2</v>
      </c>
      <c r="BY891" s="17">
        <v>3.4748286292247202E-2</v>
      </c>
      <c r="BZ891" s="17">
        <v>3.6689414659227503E-2</v>
      </c>
      <c r="CA891" s="17">
        <v>5.4890862737959602E-2</v>
      </c>
      <c r="CB891" s="17">
        <v>0.14540315278419999</v>
      </c>
      <c r="CC891" s="17">
        <v>8.5666741010523406E-2</v>
      </c>
    </row>
    <row r="892" spans="2:81" x14ac:dyDescent="0.35">
      <c r="B892" t="s">
        <v>59</v>
      </c>
      <c r="C892" s="17">
        <v>0.15683835027512599</v>
      </c>
      <c r="D892" s="17">
        <v>0.13610797912556799</v>
      </c>
      <c r="E892" s="17">
        <v>0.177373307264592</v>
      </c>
      <c r="F892" s="17"/>
      <c r="G892" s="17">
        <v>0.17480456383112999</v>
      </c>
      <c r="H892" s="17">
        <v>0.18999545192923301</v>
      </c>
      <c r="I892" s="17">
        <v>0.18030295194252699</v>
      </c>
      <c r="J892" s="17">
        <v>0.17884793110695901</v>
      </c>
      <c r="K892" s="17">
        <v>0.12657944958586201</v>
      </c>
      <c r="L892" s="17">
        <v>0.102180891814296</v>
      </c>
      <c r="M892" s="17"/>
      <c r="N892" s="17">
        <v>0.15835376586031899</v>
      </c>
      <c r="O892" s="17">
        <v>0.171878650873142</v>
      </c>
      <c r="P892" s="17">
        <v>0.142267570502777</v>
      </c>
      <c r="Q892" s="17">
        <v>0.15110742196475499</v>
      </c>
      <c r="R892" s="17"/>
      <c r="S892" s="17">
        <v>0.194203574314571</v>
      </c>
      <c r="T892" s="17">
        <v>0.17100384841945701</v>
      </c>
      <c r="U892" s="17">
        <v>0.17464501733267701</v>
      </c>
      <c r="V892" s="17">
        <v>0.14895701270718301</v>
      </c>
      <c r="W892" s="17">
        <v>0.143264734735574</v>
      </c>
      <c r="X892" s="17">
        <v>0.123156688420528</v>
      </c>
      <c r="Y892" s="17">
        <v>0.13094988037049199</v>
      </c>
      <c r="Z892" s="17">
        <v>0.109275531836092</v>
      </c>
      <c r="AA892" s="17">
        <v>0.14557186034269401</v>
      </c>
      <c r="AB892" s="17">
        <v>0.15205889354803201</v>
      </c>
      <c r="AC892" s="17">
        <v>0.17790203270143101</v>
      </c>
      <c r="AD892" s="17">
        <v>0.20343017389564699</v>
      </c>
      <c r="AE892" s="17"/>
      <c r="AF892" s="17">
        <v>0.152331282668768</v>
      </c>
      <c r="AG892" s="17">
        <v>0.16293259767507101</v>
      </c>
      <c r="AH892" s="17">
        <v>0.179450484451359</v>
      </c>
      <c r="AI892" s="17">
        <v>0.17749154150549001</v>
      </c>
      <c r="AJ892" s="17"/>
      <c r="AK892" s="17">
        <v>0.17472032840922899</v>
      </c>
      <c r="AL892" s="17">
        <v>0.171505509726677</v>
      </c>
      <c r="AM892" s="17"/>
      <c r="AN892" s="17">
        <v>0.146112755267752</v>
      </c>
      <c r="AO892" s="17">
        <v>0.148392171830001</v>
      </c>
      <c r="AP892" s="17">
        <v>0.21505477640878401</v>
      </c>
      <c r="AQ892" s="17">
        <v>0.141191356302419</v>
      </c>
      <c r="AR892" s="17">
        <v>0.14023747651187901</v>
      </c>
      <c r="AS892" s="17">
        <v>0.21323240036254101</v>
      </c>
      <c r="AT892" s="17"/>
      <c r="AU892" s="17">
        <v>0.14297016837829399</v>
      </c>
      <c r="AV892" s="17">
        <v>0.17244555067874101</v>
      </c>
      <c r="AW892" s="17"/>
      <c r="AX892" s="17">
        <v>0.14546715348558001</v>
      </c>
      <c r="AY892" s="17">
        <v>0.159576608862214</v>
      </c>
      <c r="AZ892" s="17"/>
      <c r="BA892" s="17">
        <v>0.15097274219081799</v>
      </c>
      <c r="BB892" s="17">
        <v>0.18833036936255501</v>
      </c>
      <c r="BC892" s="17"/>
      <c r="BD892" s="17">
        <v>0.106356180563701</v>
      </c>
      <c r="BE892" s="17"/>
      <c r="BF892" s="17">
        <v>0.10400520655808899</v>
      </c>
      <c r="BG892" s="17"/>
      <c r="BH892" s="17">
        <v>0.148489906283085</v>
      </c>
      <c r="BI892" s="17"/>
      <c r="BJ892" s="17">
        <v>0.18102148150199299</v>
      </c>
      <c r="BK892" s="17"/>
      <c r="BL892" s="17">
        <v>0.26824033648727902</v>
      </c>
      <c r="BM892" s="17">
        <v>7.4309306252168902E-2</v>
      </c>
      <c r="BN892" s="17">
        <v>0.124236537744858</v>
      </c>
      <c r="BO892" s="17">
        <v>0.20150647756919501</v>
      </c>
      <c r="BP892" s="17"/>
      <c r="BQ892" s="17">
        <v>0.149880976529157</v>
      </c>
      <c r="BR892" s="17">
        <v>9.6437094690380101E-2</v>
      </c>
      <c r="BS892" s="17">
        <v>0.151735289080068</v>
      </c>
      <c r="BT892" s="17">
        <v>0.15025682662871701</v>
      </c>
      <c r="BU892" s="17">
        <v>0.19499675973952399</v>
      </c>
      <c r="BV892" s="17">
        <v>0.227561572457675</v>
      </c>
      <c r="BW892" s="17"/>
      <c r="BX892" s="17">
        <v>0.16562719171493501</v>
      </c>
      <c r="BY892" s="17">
        <v>0.105113058063836</v>
      </c>
      <c r="BZ892" s="17">
        <v>0.118593411776238</v>
      </c>
      <c r="CA892" s="17">
        <v>0.189232164742868</v>
      </c>
      <c r="CB892" s="17">
        <v>0.20020231651180201</v>
      </c>
      <c r="CC892" s="17">
        <v>0.20516696534521101</v>
      </c>
    </row>
    <row r="893" spans="2:81" x14ac:dyDescent="0.35">
      <c r="B893" t="s">
        <v>102</v>
      </c>
      <c r="C893" s="17">
        <v>0.22862619718115099</v>
      </c>
      <c r="D893" s="17">
        <v>0.223688187695323</v>
      </c>
      <c r="E893" s="17">
        <v>0.23439062137098399</v>
      </c>
      <c r="F893" s="17"/>
      <c r="G893" s="17">
        <v>0.25906360060189298</v>
      </c>
      <c r="H893" s="17">
        <v>0.25957582896230502</v>
      </c>
      <c r="I893" s="17">
        <v>0.30325143737976301</v>
      </c>
      <c r="J893" s="17">
        <v>0.194733311315546</v>
      </c>
      <c r="K893" s="17">
        <v>0.203667694915936</v>
      </c>
      <c r="L893" s="17">
        <v>0.16837653559933299</v>
      </c>
      <c r="M893" s="17"/>
      <c r="N893" s="17">
        <v>0.23574583340916899</v>
      </c>
      <c r="O893" s="17">
        <v>0.27298490270339698</v>
      </c>
      <c r="P893" s="17">
        <v>0.18067887112297901</v>
      </c>
      <c r="Q893" s="17">
        <v>0.21642815507913801</v>
      </c>
      <c r="R893" s="17"/>
      <c r="S893" s="17">
        <v>0.189030519615077</v>
      </c>
      <c r="T893" s="17">
        <v>0.21596944076237101</v>
      </c>
      <c r="U893" s="17">
        <v>0.307193125839057</v>
      </c>
      <c r="V893" s="17">
        <v>0.24467455616379699</v>
      </c>
      <c r="W893" s="17">
        <v>0.22895199476509201</v>
      </c>
      <c r="X893" s="17">
        <v>0.19186951024433099</v>
      </c>
      <c r="Y893" s="17">
        <v>0.20467393940161999</v>
      </c>
      <c r="Z893" s="17">
        <v>0.25625343739220302</v>
      </c>
      <c r="AA893" s="17">
        <v>0.23215575128935101</v>
      </c>
      <c r="AB893" s="17">
        <v>0.243540175523632</v>
      </c>
      <c r="AC893" s="17">
        <v>0.25833061409221503</v>
      </c>
      <c r="AD893" s="17">
        <v>0.212991444497828</v>
      </c>
      <c r="AE893" s="17"/>
      <c r="AF893" s="17">
        <v>0.228483677629611</v>
      </c>
      <c r="AG893" s="17">
        <v>0.24490757981681299</v>
      </c>
      <c r="AH893" s="17">
        <v>0.219964177598586</v>
      </c>
      <c r="AI893" s="17">
        <v>0.17276289351230401</v>
      </c>
      <c r="AJ893" s="17"/>
      <c r="AK893" s="17">
        <v>0.237168429253868</v>
      </c>
      <c r="AL893" s="17">
        <v>0.20204110172992601</v>
      </c>
      <c r="AM893" s="17"/>
      <c r="AN893" s="17">
        <v>0.252924421861836</v>
      </c>
      <c r="AO893" s="17">
        <v>0.21865280219997599</v>
      </c>
      <c r="AP893" s="17">
        <v>0.19162949423521999</v>
      </c>
      <c r="AQ893" s="17">
        <v>0.25515714384537203</v>
      </c>
      <c r="AR893" s="17">
        <v>0.21035144016896101</v>
      </c>
      <c r="AS893" s="17">
        <v>0.19580773295449</v>
      </c>
      <c r="AT893" s="17"/>
      <c r="AU893" s="17">
        <v>0.21645276465128799</v>
      </c>
      <c r="AV893" s="17">
        <v>0.24632882179833299</v>
      </c>
      <c r="AW893" s="17"/>
      <c r="AX893" s="17">
        <v>0.20050739242209101</v>
      </c>
      <c r="AY893" s="17">
        <v>0.23539738934457699</v>
      </c>
      <c r="AZ893" s="17"/>
      <c r="BA893" s="17">
        <v>0.21992049803171701</v>
      </c>
      <c r="BB893" s="17">
        <v>0.27531483789677103</v>
      </c>
      <c r="BC893" s="17"/>
      <c r="BD893" s="17">
        <v>0.22449236695269301</v>
      </c>
      <c r="BE893" s="17"/>
      <c r="BF893" s="17">
        <v>0.22017876732917699</v>
      </c>
      <c r="BG893" s="17"/>
      <c r="BH893" s="17">
        <v>0.23523658873457201</v>
      </c>
      <c r="BI893" s="17"/>
      <c r="BJ893" s="17">
        <v>0.190496489132084</v>
      </c>
      <c r="BK893" s="17"/>
      <c r="BL893" s="17">
        <v>0.192858589238768</v>
      </c>
      <c r="BM893" s="17">
        <v>0.17446990031179099</v>
      </c>
      <c r="BN893" s="17">
        <v>0.21941825563220399</v>
      </c>
      <c r="BO893" s="17">
        <v>0.30320051892866401</v>
      </c>
      <c r="BP893" s="17"/>
      <c r="BQ893" s="17">
        <v>0.27561113693765898</v>
      </c>
      <c r="BR893" s="17">
        <v>0.17989315861890201</v>
      </c>
      <c r="BS893" s="17">
        <v>0.195673071829603</v>
      </c>
      <c r="BT893" s="17">
        <v>0.22759779250812301</v>
      </c>
      <c r="BU893" s="17">
        <v>0.22582670028690499</v>
      </c>
      <c r="BV893" s="17">
        <v>0.234592740329051</v>
      </c>
      <c r="BW893" s="17"/>
      <c r="BX893" s="17">
        <v>0.28826018464726499</v>
      </c>
      <c r="BY893" s="17">
        <v>0.19242354495403499</v>
      </c>
      <c r="BZ893" s="17">
        <v>0.21703112717668899</v>
      </c>
      <c r="CA893" s="17">
        <v>0.203058710854014</v>
      </c>
      <c r="CB893" s="17">
        <v>0.236115576687569</v>
      </c>
      <c r="CC893" s="17">
        <v>0.21526269279990701</v>
      </c>
    </row>
    <row r="894" spans="2:81" x14ac:dyDescent="0.35">
      <c r="B894" t="s">
        <v>429</v>
      </c>
      <c r="C894" s="17">
        <v>0.43990393916241999</v>
      </c>
      <c r="D894" s="17">
        <v>0.46817511069149198</v>
      </c>
      <c r="E894" s="17">
        <v>0.41203589757717302</v>
      </c>
      <c r="F894" s="17"/>
      <c r="G894" s="17">
        <v>0.352247688456434</v>
      </c>
      <c r="H894" s="17">
        <v>0.34647055788476</v>
      </c>
      <c r="I894" s="17">
        <v>0.33853929371908997</v>
      </c>
      <c r="J894" s="17">
        <v>0.42641050153524701</v>
      </c>
      <c r="K894" s="17">
        <v>0.50092788349811701</v>
      </c>
      <c r="L894" s="17">
        <v>0.62258317476423297</v>
      </c>
      <c r="M894" s="17"/>
      <c r="N894" s="17">
        <v>0.43743658508781602</v>
      </c>
      <c r="O894" s="17">
        <v>0.35870929765966297</v>
      </c>
      <c r="P894" s="17">
        <v>0.53194961815237995</v>
      </c>
      <c r="Q894" s="17">
        <v>0.44329752699772401</v>
      </c>
      <c r="R894" s="17"/>
      <c r="S894" s="17">
        <v>0.42628330931315001</v>
      </c>
      <c r="T894" s="17">
        <v>0.45726953476807503</v>
      </c>
      <c r="U894" s="17">
        <v>0.39853175506437</v>
      </c>
      <c r="V894" s="17">
        <v>0.44884379347896503</v>
      </c>
      <c r="W894" s="17">
        <v>0.48573684585504801</v>
      </c>
      <c r="X894" s="17">
        <v>0.467510047341891</v>
      </c>
      <c r="Y894" s="17">
        <v>0.47388866156326698</v>
      </c>
      <c r="Z894" s="17">
        <v>0.45082864977210302</v>
      </c>
      <c r="AA894" s="17">
        <v>0.47454086102682602</v>
      </c>
      <c r="AB894" s="17">
        <v>0.36903792260697599</v>
      </c>
      <c r="AC894" s="17">
        <v>0.41115041432899702</v>
      </c>
      <c r="AD894" s="17">
        <v>0.32444344684377202</v>
      </c>
      <c r="AE894" s="17"/>
      <c r="AF894" s="17">
        <v>0.45805766968661998</v>
      </c>
      <c r="AG894" s="17">
        <v>0.39501620619386801</v>
      </c>
      <c r="AH894" s="17">
        <v>0.42080645543724499</v>
      </c>
      <c r="AI894" s="17">
        <v>0.35239750976151601</v>
      </c>
      <c r="AJ894" s="17"/>
      <c r="AK894" s="17">
        <v>0.34393065096771003</v>
      </c>
      <c r="AL894" s="17">
        <v>0.389743910283675</v>
      </c>
      <c r="AM894" s="17"/>
      <c r="AN894" s="17">
        <v>0.38239440264021801</v>
      </c>
      <c r="AO894" s="17">
        <v>0.46827116548004599</v>
      </c>
      <c r="AP894" s="17">
        <v>0.42923590880812901</v>
      </c>
      <c r="AQ894" s="17">
        <v>0.490374808796262</v>
      </c>
      <c r="AR894" s="17">
        <v>0.45004866931444598</v>
      </c>
      <c r="AS894" s="17">
        <v>0.385830902084842</v>
      </c>
      <c r="AT894" s="17"/>
      <c r="AU894" s="17">
        <v>0.50389265734911004</v>
      </c>
      <c r="AV894" s="17">
        <v>0.35715571493029102</v>
      </c>
      <c r="AW894" s="17"/>
      <c r="AX894" s="17">
        <v>0.433145346072766</v>
      </c>
      <c r="AY894" s="17">
        <v>0.44153145259894699</v>
      </c>
      <c r="AZ894" s="17"/>
      <c r="BA894" s="17">
        <v>0.46018867888493498</v>
      </c>
      <c r="BB894" s="17">
        <v>0.33077650442372603</v>
      </c>
      <c r="BC894" s="17"/>
      <c r="BD894" s="17">
        <v>0.54964770931318596</v>
      </c>
      <c r="BE894" s="17"/>
      <c r="BF894" s="17">
        <v>0.57022001185967897</v>
      </c>
      <c r="BG894" s="17"/>
      <c r="BH894" s="17">
        <v>0.415320838458627</v>
      </c>
      <c r="BI894" s="17"/>
      <c r="BJ894" s="17">
        <v>0.44754196928258599</v>
      </c>
      <c r="BK894" s="17"/>
      <c r="BL894" s="17">
        <v>0.12541172296495701</v>
      </c>
      <c r="BM894" s="17">
        <v>0.69174294179007001</v>
      </c>
      <c r="BN894" s="17">
        <v>0.56127357346514195</v>
      </c>
      <c r="BO894" s="17">
        <v>0.26819938284386302</v>
      </c>
      <c r="BP894" s="17"/>
      <c r="BQ894" s="17">
        <v>0.38562585738912403</v>
      </c>
      <c r="BR894" s="17">
        <v>0.63164263646554197</v>
      </c>
      <c r="BS894" s="17">
        <v>0.56193600732853799</v>
      </c>
      <c r="BT894" s="17">
        <v>0.46936511910293099</v>
      </c>
      <c r="BU894" s="17">
        <v>0.353008571508031</v>
      </c>
      <c r="BV894" s="17">
        <v>0.29277607715341197</v>
      </c>
      <c r="BW894" s="17"/>
      <c r="BX894" s="17">
        <v>0.364278258044061</v>
      </c>
      <c r="BY894" s="17">
        <v>0.59423730328652202</v>
      </c>
      <c r="BZ894" s="17">
        <v>0.55426582105909405</v>
      </c>
      <c r="CA894" s="17">
        <v>0.47648499304431802</v>
      </c>
      <c r="CB894" s="17">
        <v>0.26112816610600298</v>
      </c>
      <c r="CC894" s="17">
        <v>0.26559698290341899</v>
      </c>
    </row>
    <row r="895" spans="2:81" x14ac:dyDescent="0.35">
      <c r="B895" t="s">
        <v>87</v>
      </c>
      <c r="C895" s="17">
        <v>3.23541545240612E-2</v>
      </c>
      <c r="D895" s="17">
        <v>3.0784634575344801E-2</v>
      </c>
      <c r="E895" s="17">
        <v>3.40023511344658E-2</v>
      </c>
      <c r="F895" s="17"/>
      <c r="G895" s="17">
        <v>5.6121687941581101E-2</v>
      </c>
      <c r="H895" s="17">
        <v>3.4563175899804503E-2</v>
      </c>
      <c r="I895" s="17">
        <v>1.43234266302827E-2</v>
      </c>
      <c r="J895" s="17">
        <v>3.8161291337247397E-2</v>
      </c>
      <c r="K895" s="17">
        <v>5.0048755460586999E-2</v>
      </c>
      <c r="L895" s="17">
        <v>1.35575227266447E-2</v>
      </c>
      <c r="M895" s="17"/>
      <c r="N895" s="17">
        <v>3.2748729782652697E-2</v>
      </c>
      <c r="O895" s="17">
        <v>2.28316863000066E-2</v>
      </c>
      <c r="P895" s="17">
        <v>4.4122359639520103E-2</v>
      </c>
      <c r="Q895" s="17">
        <v>3.17775474366035E-2</v>
      </c>
      <c r="R895" s="17"/>
      <c r="S895" s="17">
        <v>3.3664527741612001E-2</v>
      </c>
      <c r="T895" s="17">
        <v>3.10525327708111E-2</v>
      </c>
      <c r="U895" s="17">
        <v>2.8413619810375601E-2</v>
      </c>
      <c r="V895" s="17">
        <v>8.8089352155291106E-3</v>
      </c>
      <c r="W895" s="17">
        <v>4.9808383616442201E-2</v>
      </c>
      <c r="X895" s="17">
        <v>5.7904028196959598E-2</v>
      </c>
      <c r="Y895" s="17">
        <v>8.7687742085985794E-3</v>
      </c>
      <c r="Z895" s="17">
        <v>3.0228729032101598E-2</v>
      </c>
      <c r="AA895" s="17">
        <v>4.57841587653205E-2</v>
      </c>
      <c r="AB895" s="17">
        <v>2.5109825960079601E-2</v>
      </c>
      <c r="AC895" s="17">
        <v>2.6086508934646101E-2</v>
      </c>
      <c r="AD895" s="17">
        <v>5.7835160455818803E-2</v>
      </c>
      <c r="AE895" s="17"/>
      <c r="AF895" s="17">
        <v>3.4309135102950299E-2</v>
      </c>
      <c r="AG895" s="17">
        <v>1.8334679625396699E-2</v>
      </c>
      <c r="AH895" s="17">
        <v>4.2067931127616497E-2</v>
      </c>
      <c r="AI895" s="17">
        <v>6.6899844889662996E-2</v>
      </c>
      <c r="AJ895" s="17"/>
      <c r="AK895" s="17">
        <v>9.6627405283844607E-3</v>
      </c>
      <c r="AL895" s="17">
        <v>3.3484664121882203E-2</v>
      </c>
      <c r="AM895" s="17"/>
      <c r="AN895" s="17">
        <v>2.7381096001803201E-2</v>
      </c>
      <c r="AO895" s="17">
        <v>2.72747628160377E-2</v>
      </c>
      <c r="AP895" s="17">
        <v>6.0005623075875397E-2</v>
      </c>
      <c r="AQ895" s="17">
        <v>1.8847726845920301E-2</v>
      </c>
      <c r="AR895" s="17">
        <v>4.3360932120504E-2</v>
      </c>
      <c r="AS895" s="17">
        <v>3.8495718140556398E-2</v>
      </c>
      <c r="AT895" s="17"/>
      <c r="AU895" s="17">
        <v>2.4824099516413602E-2</v>
      </c>
      <c r="AV895" s="17">
        <v>4.0660515321305199E-2</v>
      </c>
      <c r="AW895" s="17"/>
      <c r="AX895" s="17">
        <v>5.4533794509285E-2</v>
      </c>
      <c r="AY895" s="17">
        <v>2.70131520973074E-2</v>
      </c>
      <c r="AZ895" s="17"/>
      <c r="BA895" s="17">
        <v>3.3996064651349002E-2</v>
      </c>
      <c r="BB895" s="17">
        <v>2.4486830737969398E-2</v>
      </c>
      <c r="BC895" s="17"/>
      <c r="BD895" s="17">
        <v>2.8403740508246102E-2</v>
      </c>
      <c r="BE895" s="17"/>
      <c r="BF895" s="17">
        <v>2.7463700323547099E-2</v>
      </c>
      <c r="BG895" s="17"/>
      <c r="BH895" s="17">
        <v>2.1766935586168899E-2</v>
      </c>
      <c r="BI895" s="17"/>
      <c r="BJ895" s="17">
        <v>1.62309437511351E-2</v>
      </c>
      <c r="BK895" s="17"/>
      <c r="BL895" s="17">
        <v>3.1583420632495599E-2</v>
      </c>
      <c r="BM895" s="17">
        <v>2.31376480208818E-2</v>
      </c>
      <c r="BN895" s="17">
        <v>2.0189396977684199E-2</v>
      </c>
      <c r="BO895" s="17">
        <v>5.2871593851577102E-2</v>
      </c>
      <c r="BP895" s="17"/>
      <c r="BQ895" s="17">
        <v>4.3003487281474399E-2</v>
      </c>
      <c r="BR895" s="17">
        <v>2.2075262726698502E-2</v>
      </c>
      <c r="BS895" s="17">
        <v>1.81976559404468E-2</v>
      </c>
      <c r="BT895" s="17">
        <v>1.8679884587288E-2</v>
      </c>
      <c r="BU895" s="17">
        <v>1.68224779382894E-2</v>
      </c>
      <c r="BV895" s="17">
        <v>2.4539986505195299E-2</v>
      </c>
      <c r="BW895" s="17"/>
      <c r="BX895" s="17">
        <v>4.1438857852186199E-2</v>
      </c>
      <c r="BY895" s="17">
        <v>2.2786630960853E-2</v>
      </c>
      <c r="BZ895" s="17">
        <v>3.1186184246592499E-2</v>
      </c>
      <c r="CA895" s="17">
        <v>2.3668881357021401E-2</v>
      </c>
      <c r="CB895" s="17">
        <v>2.3417796894870301E-2</v>
      </c>
      <c r="CC895" s="17">
        <v>9.8088309861527594E-3</v>
      </c>
    </row>
    <row r="896" spans="2:81" x14ac:dyDescent="0.35">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row>
    <row r="897" spans="2:81" x14ac:dyDescent="0.35">
      <c r="B897" s="6" t="s">
        <v>433</v>
      </c>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row>
    <row r="898" spans="2:81" x14ac:dyDescent="0.35">
      <c r="B898" s="24"/>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row>
    <row r="899" spans="2:81" x14ac:dyDescent="0.35">
      <c r="B899" t="s">
        <v>428</v>
      </c>
      <c r="C899" s="17">
        <v>0.29958553457720899</v>
      </c>
      <c r="D899" s="17">
        <v>0.27931295900681602</v>
      </c>
      <c r="E899" s="17">
        <v>0.31861757568021598</v>
      </c>
      <c r="F899" s="17"/>
      <c r="G899" s="17">
        <v>0.15927700010045401</v>
      </c>
      <c r="H899" s="17">
        <v>0.26697547037654501</v>
      </c>
      <c r="I899" s="17">
        <v>0.32298280703591398</v>
      </c>
      <c r="J899" s="17">
        <v>0.36179640291078702</v>
      </c>
      <c r="K899" s="17">
        <v>0.33300715028005401</v>
      </c>
      <c r="L899" s="17">
        <v>0.32439344888280502</v>
      </c>
      <c r="M899" s="17"/>
      <c r="N899" s="17">
        <v>0.259531373457837</v>
      </c>
      <c r="O899" s="17">
        <v>0.359765197097485</v>
      </c>
      <c r="P899" s="17">
        <v>0.27760366377165702</v>
      </c>
      <c r="Q899" s="17">
        <v>0.29525936751257098</v>
      </c>
      <c r="R899" s="17"/>
      <c r="S899" s="17">
        <v>0.26655488683367401</v>
      </c>
      <c r="T899" s="17">
        <v>0.28798569076811198</v>
      </c>
      <c r="U899" s="17">
        <v>0.26677998809331799</v>
      </c>
      <c r="V899" s="17">
        <v>0.29913308487641299</v>
      </c>
      <c r="W899" s="17">
        <v>0.2343560028187</v>
      </c>
      <c r="X899" s="17">
        <v>0.29314641819537202</v>
      </c>
      <c r="Y899" s="17">
        <v>0.36097978717444001</v>
      </c>
      <c r="Z899" s="17">
        <v>0.34564370266267902</v>
      </c>
      <c r="AA899" s="17">
        <v>0.26153790640653601</v>
      </c>
      <c r="AB899" s="17">
        <v>0.37366909184514902</v>
      </c>
      <c r="AC899" s="17">
        <v>0.32599310742882998</v>
      </c>
      <c r="AD899" s="17">
        <v>0.39764577284883101</v>
      </c>
      <c r="AE899" s="17"/>
      <c r="AF899" s="17">
        <v>0.29728529513975199</v>
      </c>
      <c r="AG899" s="17">
        <v>0.31792364796448203</v>
      </c>
      <c r="AH899" s="17">
        <v>0.29446246687718097</v>
      </c>
      <c r="AI899" s="17">
        <v>0.39892527228592201</v>
      </c>
      <c r="AJ899" s="17"/>
      <c r="AK899" s="17">
        <v>0.27573291932102501</v>
      </c>
      <c r="AL899" s="17">
        <v>0.355705486258871</v>
      </c>
      <c r="AM899" s="17"/>
      <c r="AN899" s="17">
        <v>0.271198071800138</v>
      </c>
      <c r="AO899" s="17">
        <v>0.309162424859038</v>
      </c>
      <c r="AP899" s="17">
        <v>0.287638780982509</v>
      </c>
      <c r="AQ899" s="17">
        <v>0.29637209167147599</v>
      </c>
      <c r="AR899" s="17">
        <v>0.33947217638477201</v>
      </c>
      <c r="AS899" s="17">
        <v>0.34709467044833198</v>
      </c>
      <c r="AT899" s="17"/>
      <c r="AU899" s="17">
        <v>0.27281589875457501</v>
      </c>
      <c r="AV899" s="17">
        <v>0.33548455756906098</v>
      </c>
      <c r="AW899" s="17"/>
      <c r="AX899" s="17">
        <v>0.36556304740947299</v>
      </c>
      <c r="AY899" s="17">
        <v>0.28369771780547298</v>
      </c>
      <c r="AZ899" s="17"/>
      <c r="BA899" s="17">
        <v>0.30944155833161302</v>
      </c>
      <c r="BB899" s="17">
        <v>0.24981015176881299</v>
      </c>
      <c r="BC899" s="17"/>
      <c r="BD899" s="17">
        <v>0.27028509576885401</v>
      </c>
      <c r="BE899" s="17"/>
      <c r="BF899" s="17">
        <v>0.245224504304105</v>
      </c>
      <c r="BG899" s="17"/>
      <c r="BH899" s="17">
        <v>0.34546742145609399</v>
      </c>
      <c r="BI899" s="17"/>
      <c r="BJ899" s="17">
        <v>0.349501880792633</v>
      </c>
      <c r="BK899" s="17"/>
      <c r="BL899" s="17">
        <v>0.57222064397451899</v>
      </c>
      <c r="BM899" s="17">
        <v>0.13528327223952999</v>
      </c>
      <c r="BN899" s="17">
        <v>0.29927132354660702</v>
      </c>
      <c r="BO899" s="17">
        <v>0.29685205514854102</v>
      </c>
      <c r="BP899" s="17"/>
      <c r="BQ899" s="17">
        <v>0.30502422516524802</v>
      </c>
      <c r="BR899" s="17">
        <v>0.25019317719330703</v>
      </c>
      <c r="BS899" s="17">
        <v>0.28318342818230602</v>
      </c>
      <c r="BT899" s="17">
        <v>0.204752149708227</v>
      </c>
      <c r="BU899" s="17">
        <v>0.30521690902700599</v>
      </c>
      <c r="BV899" s="17">
        <v>0.40613776280313102</v>
      </c>
      <c r="BW899" s="17"/>
      <c r="BX899" s="17">
        <v>0.25968749737310498</v>
      </c>
      <c r="BY899" s="17">
        <v>0.25715601119262899</v>
      </c>
      <c r="BZ899" s="17">
        <v>0.29795975310834799</v>
      </c>
      <c r="CA899" s="17">
        <v>0.24510860856024599</v>
      </c>
      <c r="CB899" s="17">
        <v>0.37992794290861698</v>
      </c>
      <c r="CC899" s="17">
        <v>0.440103348885376</v>
      </c>
    </row>
    <row r="900" spans="2:81" x14ac:dyDescent="0.35">
      <c r="B900" t="s">
        <v>58</v>
      </c>
      <c r="C900" s="17">
        <v>0.171595675176622</v>
      </c>
      <c r="D900" s="17">
        <v>0.173239848376568</v>
      </c>
      <c r="E900" s="17">
        <v>0.16936718651823399</v>
      </c>
      <c r="F900" s="17"/>
      <c r="G900" s="17">
        <v>0.20201288627286401</v>
      </c>
      <c r="H900" s="17">
        <v>0.120171927102057</v>
      </c>
      <c r="I900" s="17">
        <v>0.15763939172265101</v>
      </c>
      <c r="J900" s="17">
        <v>0.200149027387796</v>
      </c>
      <c r="K900" s="17">
        <v>0.19494128492806201</v>
      </c>
      <c r="L900" s="17">
        <v>0.166529062816168</v>
      </c>
      <c r="M900" s="17"/>
      <c r="N900" s="17">
        <v>0.171004243926416</v>
      </c>
      <c r="O900" s="17">
        <v>0.18639996644903301</v>
      </c>
      <c r="P900" s="17">
        <v>0.16413639769587701</v>
      </c>
      <c r="Q900" s="17">
        <v>0.165471833805413</v>
      </c>
      <c r="R900" s="17"/>
      <c r="S900" s="17">
        <v>7.7057427128039896E-2</v>
      </c>
      <c r="T900" s="17">
        <v>0.22647102627384499</v>
      </c>
      <c r="U900" s="17">
        <v>0.16844164021310501</v>
      </c>
      <c r="V900" s="17">
        <v>0.141234127239597</v>
      </c>
      <c r="W900" s="17">
        <v>0.21948752894911799</v>
      </c>
      <c r="X900" s="17">
        <v>0.14314739406702601</v>
      </c>
      <c r="Y900" s="17">
        <v>0.199277319459467</v>
      </c>
      <c r="Z900" s="17">
        <v>0.16098092943716699</v>
      </c>
      <c r="AA900" s="17">
        <v>0.16647566830096799</v>
      </c>
      <c r="AB900" s="17">
        <v>0.176600661138931</v>
      </c>
      <c r="AC900" s="17">
        <v>0.32071613053878201</v>
      </c>
      <c r="AD900" s="17">
        <v>8.3131570113390701E-2</v>
      </c>
      <c r="AE900" s="17"/>
      <c r="AF900" s="17">
        <v>0.16304383507679601</v>
      </c>
      <c r="AG900" s="17">
        <v>0.190247301797697</v>
      </c>
      <c r="AH900" s="17">
        <v>0.32213873351195099</v>
      </c>
      <c r="AI900" s="17">
        <v>6.0716989966747299E-2</v>
      </c>
      <c r="AJ900" s="17"/>
      <c r="AK900" s="17">
        <v>0.17825694792885799</v>
      </c>
      <c r="AL900" s="17">
        <v>0.19706891305232899</v>
      </c>
      <c r="AM900" s="17"/>
      <c r="AN900" s="17">
        <v>0.15329727222560099</v>
      </c>
      <c r="AO900" s="17">
        <v>0.16511367940713401</v>
      </c>
      <c r="AP900" s="17">
        <v>0.185472116489655</v>
      </c>
      <c r="AQ900" s="17">
        <v>0.172369318313873</v>
      </c>
      <c r="AR900" s="17">
        <v>0.20108540692767901</v>
      </c>
      <c r="AS900" s="17">
        <v>0.195073432806013</v>
      </c>
      <c r="AT900" s="17"/>
      <c r="AU900" s="17">
        <v>0.17287615897422201</v>
      </c>
      <c r="AV900" s="17">
        <v>0.16912980867111699</v>
      </c>
      <c r="AW900" s="17"/>
      <c r="AX900" s="17">
        <v>0.208543520594869</v>
      </c>
      <c r="AY900" s="17">
        <v>0.16269839225527399</v>
      </c>
      <c r="AZ900" s="17"/>
      <c r="BA900" s="17">
        <v>0.17606397613702399</v>
      </c>
      <c r="BB900" s="17">
        <v>0.15122410791291199</v>
      </c>
      <c r="BC900" s="17"/>
      <c r="BD900" s="17">
        <v>0.16840865428892801</v>
      </c>
      <c r="BE900" s="17"/>
      <c r="BF900" s="17">
        <v>0.15472538784839801</v>
      </c>
      <c r="BG900" s="17"/>
      <c r="BH900" s="17">
        <v>0.20390012328318199</v>
      </c>
      <c r="BI900" s="17"/>
      <c r="BJ900" s="17">
        <v>0.31801274589442002</v>
      </c>
      <c r="BK900" s="17"/>
      <c r="BL900" s="17">
        <v>0.17752394328870899</v>
      </c>
      <c r="BM900" s="17">
        <v>0.121338020199616</v>
      </c>
      <c r="BN900" s="17">
        <v>0.15734853114420499</v>
      </c>
      <c r="BO900" s="17">
        <v>0.22586481133158001</v>
      </c>
      <c r="BP900" s="17"/>
      <c r="BQ900" s="17">
        <v>0.16017235674956801</v>
      </c>
      <c r="BR900" s="17">
        <v>0.14851326611542101</v>
      </c>
      <c r="BS900" s="17">
        <v>0.16830712144936399</v>
      </c>
      <c r="BT900" s="17">
        <v>0.22705882142671599</v>
      </c>
      <c r="BU900" s="17">
        <v>0.218214777251514</v>
      </c>
      <c r="BV900" s="17">
        <v>0.153732816686899</v>
      </c>
      <c r="BW900" s="17"/>
      <c r="BX900" s="17">
        <v>0.172908960951415</v>
      </c>
      <c r="BY900" s="17">
        <v>0.15769777114494399</v>
      </c>
      <c r="BZ900" s="17">
        <v>0.14097441310901199</v>
      </c>
      <c r="CA900" s="17">
        <v>0.22516200812439899</v>
      </c>
      <c r="CB900" s="17">
        <v>0.232605502178311</v>
      </c>
      <c r="CC900" s="17">
        <v>0.12931272120309201</v>
      </c>
    </row>
    <row r="901" spans="2:81" x14ac:dyDescent="0.35">
      <c r="B901" t="s">
        <v>59</v>
      </c>
      <c r="C901" s="17">
        <v>0.24083204032578001</v>
      </c>
      <c r="D901" s="17">
        <v>0.231810232763109</v>
      </c>
      <c r="E901" s="17">
        <v>0.25055646064584802</v>
      </c>
      <c r="F901" s="17"/>
      <c r="G901" s="17">
        <v>0.20632242311718699</v>
      </c>
      <c r="H901" s="17">
        <v>0.240781256254709</v>
      </c>
      <c r="I901" s="17">
        <v>0.233947688930911</v>
      </c>
      <c r="J901" s="17">
        <v>0.225125414899883</v>
      </c>
      <c r="K901" s="17">
        <v>0.211358355517481</v>
      </c>
      <c r="L901" s="17">
        <v>0.30033159565164202</v>
      </c>
      <c r="M901" s="17"/>
      <c r="N901" s="17">
        <v>0.21778608736872301</v>
      </c>
      <c r="O901" s="17">
        <v>0.211962748569132</v>
      </c>
      <c r="P901" s="17">
        <v>0.25453703808976202</v>
      </c>
      <c r="Q901" s="17">
        <v>0.27886828946964698</v>
      </c>
      <c r="R901" s="17"/>
      <c r="S901" s="17">
        <v>0.20364013335825901</v>
      </c>
      <c r="T901" s="17">
        <v>0.25098655235956902</v>
      </c>
      <c r="U901" s="17">
        <v>0.292776040648911</v>
      </c>
      <c r="V901" s="17">
        <v>0.27111882750793598</v>
      </c>
      <c r="W901" s="17">
        <v>0.308543744073425</v>
      </c>
      <c r="X901" s="17">
        <v>0.21996799391369601</v>
      </c>
      <c r="Y901" s="17">
        <v>0.20864545058357101</v>
      </c>
      <c r="Z901" s="17">
        <v>0.275349288882756</v>
      </c>
      <c r="AA901" s="17">
        <v>0.27604330057130699</v>
      </c>
      <c r="AB901" s="17">
        <v>0.19897579337212101</v>
      </c>
      <c r="AC901" s="17">
        <v>0.16498250588498101</v>
      </c>
      <c r="AD901" s="17">
        <v>0.183186987702155</v>
      </c>
      <c r="AE901" s="17"/>
      <c r="AF901" s="17">
        <v>0.25458486090927301</v>
      </c>
      <c r="AG901" s="17">
        <v>0.21036185116074199</v>
      </c>
      <c r="AH901" s="17">
        <v>0.164543836756054</v>
      </c>
      <c r="AI901" s="17">
        <v>0.203471895622163</v>
      </c>
      <c r="AJ901" s="17"/>
      <c r="AK901" s="17">
        <v>0.19450608796483099</v>
      </c>
      <c r="AL901" s="17">
        <v>0.18262872438550601</v>
      </c>
      <c r="AM901" s="17"/>
      <c r="AN901" s="17">
        <v>0.181335990618823</v>
      </c>
      <c r="AO901" s="17">
        <v>0.255870869600347</v>
      </c>
      <c r="AP901" s="17">
        <v>0.24347113527810699</v>
      </c>
      <c r="AQ901" s="17">
        <v>0.30038468715260502</v>
      </c>
      <c r="AR901" s="17">
        <v>0.23229891693059801</v>
      </c>
      <c r="AS901" s="17">
        <v>0.25785829732975801</v>
      </c>
      <c r="AT901" s="17"/>
      <c r="AU901" s="17">
        <v>0.25501646320096</v>
      </c>
      <c r="AV901" s="17">
        <v>0.22207785279092701</v>
      </c>
      <c r="AW901" s="17"/>
      <c r="AX901" s="17">
        <v>0.20073648446778999</v>
      </c>
      <c r="AY901" s="17">
        <v>0.250487312516051</v>
      </c>
      <c r="AZ901" s="17"/>
      <c r="BA901" s="17">
        <v>0.251558287073892</v>
      </c>
      <c r="BB901" s="17">
        <v>0.18123098435699</v>
      </c>
      <c r="BC901" s="17"/>
      <c r="BD901" s="17">
        <v>0.24529929383674801</v>
      </c>
      <c r="BE901" s="17"/>
      <c r="BF901" s="17">
        <v>0.26603087164685402</v>
      </c>
      <c r="BG901" s="17"/>
      <c r="BH901" s="17">
        <v>0.16148524286383401</v>
      </c>
      <c r="BI901" s="17"/>
      <c r="BJ901" s="17">
        <v>0.15671943038261399</v>
      </c>
      <c r="BK901" s="17"/>
      <c r="BL901" s="17">
        <v>0.123926524972088</v>
      </c>
      <c r="BM901" s="17">
        <v>0.247135698386443</v>
      </c>
      <c r="BN901" s="17">
        <v>0.29213652052666</v>
      </c>
      <c r="BO901" s="17">
        <v>0.245680542994373</v>
      </c>
      <c r="BP901" s="17"/>
      <c r="BQ901" s="17">
        <v>0.223209137529504</v>
      </c>
      <c r="BR901" s="17">
        <v>0.30201754633449601</v>
      </c>
      <c r="BS901" s="17">
        <v>0.30357158768236298</v>
      </c>
      <c r="BT901" s="17">
        <v>0.25004196449711402</v>
      </c>
      <c r="BU901" s="17">
        <v>0.200141995380061</v>
      </c>
      <c r="BV901" s="17">
        <v>0.21472402149397099</v>
      </c>
      <c r="BW901" s="17"/>
      <c r="BX901" s="17">
        <v>0.23087712849827599</v>
      </c>
      <c r="BY901" s="17">
        <v>0.27099897691255298</v>
      </c>
      <c r="BZ901" s="17">
        <v>0.26869597735612599</v>
      </c>
      <c r="CA901" s="17">
        <v>0.21477866194082901</v>
      </c>
      <c r="CB901" s="17">
        <v>0.18682780253508799</v>
      </c>
      <c r="CC901" s="17">
        <v>0.29180179060502298</v>
      </c>
    </row>
    <row r="902" spans="2:81" x14ac:dyDescent="0.35">
      <c r="B902" t="s">
        <v>102</v>
      </c>
      <c r="C902" s="17">
        <v>0.14163070858681701</v>
      </c>
      <c r="D902" s="17">
        <v>0.143579640391611</v>
      </c>
      <c r="E902" s="17">
        <v>0.139006283837947</v>
      </c>
      <c r="F902" s="17"/>
      <c r="G902" s="17">
        <v>0.210365536074857</v>
      </c>
      <c r="H902" s="17">
        <v>0.171408930674944</v>
      </c>
      <c r="I902" s="17">
        <v>0.14813842328277299</v>
      </c>
      <c r="J902" s="17">
        <v>0.129599607854648</v>
      </c>
      <c r="K902" s="17">
        <v>0.10707232572254</v>
      </c>
      <c r="L902" s="17">
        <v>0.10114604194662399</v>
      </c>
      <c r="M902" s="17"/>
      <c r="N902" s="17">
        <v>0.16345370971539899</v>
      </c>
      <c r="O902" s="17">
        <v>0.13676576125818399</v>
      </c>
      <c r="P902" s="17">
        <v>0.13351693681224</v>
      </c>
      <c r="Q902" s="17">
        <v>0.13523378406186201</v>
      </c>
      <c r="R902" s="17"/>
      <c r="S902" s="17">
        <v>0.17586081064451101</v>
      </c>
      <c r="T902" s="17">
        <v>0.11497969153771299</v>
      </c>
      <c r="U902" s="17">
        <v>0.17351846614786101</v>
      </c>
      <c r="V902" s="17">
        <v>0.21320475082248899</v>
      </c>
      <c r="W902" s="17">
        <v>6.9790979781803195E-2</v>
      </c>
      <c r="X902" s="17">
        <v>0.17291014432406401</v>
      </c>
      <c r="Y902" s="17">
        <v>0.15818444695870701</v>
      </c>
      <c r="Z902" s="17">
        <v>0.10006252965351201</v>
      </c>
      <c r="AA902" s="17">
        <v>0.125939859963767</v>
      </c>
      <c r="AB902" s="17">
        <v>0.12732821928787799</v>
      </c>
      <c r="AC902" s="17">
        <v>8.0727403072355403E-2</v>
      </c>
      <c r="AD902" s="17">
        <v>7.5232989671286402E-2</v>
      </c>
      <c r="AE902" s="17"/>
      <c r="AF902" s="17">
        <v>0.14159919519403699</v>
      </c>
      <c r="AG902" s="17">
        <v>0.1695158844979</v>
      </c>
      <c r="AH902" s="17">
        <v>8.69449526856928E-2</v>
      </c>
      <c r="AI902" s="17">
        <v>5.6738657177878203E-2</v>
      </c>
      <c r="AJ902" s="17"/>
      <c r="AK902" s="17">
        <v>0.17593226775203899</v>
      </c>
      <c r="AL902" s="17">
        <v>0.150023233024419</v>
      </c>
      <c r="AM902" s="17"/>
      <c r="AN902" s="17">
        <v>0.180737952561385</v>
      </c>
      <c r="AO902" s="17">
        <v>0.124803251842092</v>
      </c>
      <c r="AP902" s="17">
        <v>0.13446962991893299</v>
      </c>
      <c r="AQ902" s="17">
        <v>0.15986415611462701</v>
      </c>
      <c r="AR902" s="17">
        <v>9.1120557869506805E-2</v>
      </c>
      <c r="AS902" s="17">
        <v>9.95542473879059E-2</v>
      </c>
      <c r="AT902" s="17"/>
      <c r="AU902" s="17">
        <v>0.14523840389304901</v>
      </c>
      <c r="AV902" s="17">
        <v>0.13789775149609701</v>
      </c>
      <c r="AW902" s="17"/>
      <c r="AX902" s="17">
        <v>0.11806897333472301</v>
      </c>
      <c r="AY902" s="17">
        <v>0.14730452859669099</v>
      </c>
      <c r="AZ902" s="17"/>
      <c r="BA902" s="17">
        <v>0.12959695287335901</v>
      </c>
      <c r="BB902" s="17">
        <v>0.20399973498990101</v>
      </c>
      <c r="BC902" s="17"/>
      <c r="BD902" s="17">
        <v>0.13792079366923499</v>
      </c>
      <c r="BE902" s="17"/>
      <c r="BF902" s="17">
        <v>0.14507337882548099</v>
      </c>
      <c r="BG902" s="17"/>
      <c r="BH902" s="17">
        <v>0.177130867222624</v>
      </c>
      <c r="BI902" s="17"/>
      <c r="BJ902" s="17">
        <v>8.7218713588177593E-2</v>
      </c>
      <c r="BK902" s="17"/>
      <c r="BL902" s="17">
        <v>6.1692256408351902E-2</v>
      </c>
      <c r="BM902" s="17">
        <v>0.199208369786676</v>
      </c>
      <c r="BN902" s="17">
        <v>0.14084287412270799</v>
      </c>
      <c r="BO902" s="17">
        <v>0.135250337604716</v>
      </c>
      <c r="BP902" s="17"/>
      <c r="BQ902" s="17">
        <v>0.155040411747076</v>
      </c>
      <c r="BR902" s="17">
        <v>0.140520348358744</v>
      </c>
      <c r="BS902" s="17">
        <v>0.12069257534936099</v>
      </c>
      <c r="BT902" s="17">
        <v>0.110069770135984</v>
      </c>
      <c r="BU902" s="17">
        <v>0.154254878466664</v>
      </c>
      <c r="BV902" s="17">
        <v>0.14011617988865099</v>
      </c>
      <c r="BW902" s="17"/>
      <c r="BX902" s="17">
        <v>0.16370057735399701</v>
      </c>
      <c r="BY902" s="17">
        <v>0.12544105855715301</v>
      </c>
      <c r="BZ902" s="17">
        <v>0.156027050713858</v>
      </c>
      <c r="CA902" s="17">
        <v>0.13432033432541199</v>
      </c>
      <c r="CB902" s="17">
        <v>0.121552738736646</v>
      </c>
      <c r="CC902" s="17">
        <v>8.6901824953902598E-2</v>
      </c>
    </row>
    <row r="903" spans="2:81" x14ac:dyDescent="0.35">
      <c r="B903" t="s">
        <v>429</v>
      </c>
      <c r="C903" s="17">
        <v>0.113034524221635</v>
      </c>
      <c r="D903" s="17">
        <v>0.141429172609848</v>
      </c>
      <c r="E903" s="17">
        <v>8.6403915001568105E-2</v>
      </c>
      <c r="F903" s="17"/>
      <c r="G903" s="17">
        <v>0.18225898090599699</v>
      </c>
      <c r="H903" s="17">
        <v>0.16585810016710001</v>
      </c>
      <c r="I903" s="17">
        <v>0.105151667876715</v>
      </c>
      <c r="J903" s="17">
        <v>4.8473875039098002E-2</v>
      </c>
      <c r="K903" s="17">
        <v>0.10341679424132399</v>
      </c>
      <c r="L903" s="17">
        <v>9.09672039137083E-2</v>
      </c>
      <c r="M903" s="17"/>
      <c r="N903" s="17">
        <v>0.160395188984406</v>
      </c>
      <c r="O903" s="17">
        <v>8.2590147319005797E-2</v>
      </c>
      <c r="P903" s="17">
        <v>0.116227168957555</v>
      </c>
      <c r="Q903" s="17">
        <v>9.5877351927675006E-2</v>
      </c>
      <c r="R903" s="17"/>
      <c r="S903" s="17">
        <v>0.243893708578134</v>
      </c>
      <c r="T903" s="17">
        <v>8.2275365219657504E-2</v>
      </c>
      <c r="U903" s="17">
        <v>5.7725162535178599E-2</v>
      </c>
      <c r="V903" s="17">
        <v>6.6500274338035598E-2</v>
      </c>
      <c r="W903" s="17">
        <v>0.153217031043302</v>
      </c>
      <c r="X903" s="17">
        <v>0.12237293562650001</v>
      </c>
      <c r="Y903" s="17">
        <v>5.5339495475197301E-2</v>
      </c>
      <c r="Z903" s="17">
        <v>8.4354894902295793E-2</v>
      </c>
      <c r="AA903" s="17">
        <v>0.124694419553459</v>
      </c>
      <c r="AB903" s="17">
        <v>8.9789126983033304E-2</v>
      </c>
      <c r="AC903" s="17">
        <v>8.0285940128430794E-2</v>
      </c>
      <c r="AD903" s="17">
        <v>0.17796540334299599</v>
      </c>
      <c r="AE903" s="17"/>
      <c r="AF903" s="17">
        <v>0.110729336059843</v>
      </c>
      <c r="AG903" s="17">
        <v>8.5693266815413699E-2</v>
      </c>
      <c r="AH903" s="17">
        <v>0.10221324996893701</v>
      </c>
      <c r="AI903" s="17">
        <v>0.21324734005762699</v>
      </c>
      <c r="AJ903" s="17"/>
      <c r="AK903" s="17">
        <v>0.13803620069828301</v>
      </c>
      <c r="AL903" s="17">
        <v>7.2850767895528898E-2</v>
      </c>
      <c r="AM903" s="17"/>
      <c r="AN903" s="17">
        <v>0.17934609553300099</v>
      </c>
      <c r="AO903" s="17">
        <v>0.11431403919691301</v>
      </c>
      <c r="AP903" s="17">
        <v>0.100892927704806</v>
      </c>
      <c r="AQ903" s="17">
        <v>5.1711356976064701E-2</v>
      </c>
      <c r="AR903" s="17">
        <v>9.8559408024805006E-2</v>
      </c>
      <c r="AS903" s="17">
        <v>5.0435063789257398E-2</v>
      </c>
      <c r="AT903" s="17"/>
      <c r="AU903" s="17">
        <v>0.122222768643478</v>
      </c>
      <c r="AV903" s="17">
        <v>0.10173714491858001</v>
      </c>
      <c r="AW903" s="17"/>
      <c r="AX903" s="17">
        <v>6.9608605393810197E-2</v>
      </c>
      <c r="AY903" s="17">
        <v>0.123491769605147</v>
      </c>
      <c r="AZ903" s="17"/>
      <c r="BA903" s="17">
        <v>0.100057083785282</v>
      </c>
      <c r="BB903" s="17">
        <v>0.17980095802202001</v>
      </c>
      <c r="BC903" s="17"/>
      <c r="BD903" s="17">
        <v>0.148068108060362</v>
      </c>
      <c r="BE903" s="17"/>
      <c r="BF903" s="17">
        <v>0.162444430214124</v>
      </c>
      <c r="BG903" s="17"/>
      <c r="BH903" s="17">
        <v>0.101565344391329</v>
      </c>
      <c r="BI903" s="17"/>
      <c r="BJ903" s="17">
        <v>7.0743263535576001E-2</v>
      </c>
      <c r="BK903" s="17"/>
      <c r="BL903" s="17">
        <v>2.84735230458316E-2</v>
      </c>
      <c r="BM903" s="17">
        <v>0.27548786735005898</v>
      </c>
      <c r="BN903" s="17">
        <v>7.7623975685097296E-2</v>
      </c>
      <c r="BO903" s="17">
        <v>5.38858344771075E-2</v>
      </c>
      <c r="BP903" s="17"/>
      <c r="BQ903" s="17">
        <v>0.116693615421328</v>
      </c>
      <c r="BR903" s="17">
        <v>0.129386399052319</v>
      </c>
      <c r="BS903" s="17">
        <v>0.10003722803244</v>
      </c>
      <c r="BT903" s="17">
        <v>0.18949363926874799</v>
      </c>
      <c r="BU903" s="17">
        <v>0.10534896193646499</v>
      </c>
      <c r="BV903" s="17">
        <v>5.64211251416009E-2</v>
      </c>
      <c r="BW903" s="17"/>
      <c r="BX903" s="17">
        <v>0.13937063009433301</v>
      </c>
      <c r="BY903" s="17">
        <v>0.15310745553205299</v>
      </c>
      <c r="BZ903" s="17">
        <v>0.10854369805915901</v>
      </c>
      <c r="CA903" s="17">
        <v>0.157045643292063</v>
      </c>
      <c r="CB903" s="17">
        <v>5.85010623666243E-2</v>
      </c>
      <c r="CC903" s="17">
        <v>3.1459159777221302E-2</v>
      </c>
    </row>
    <row r="904" spans="2:81" x14ac:dyDescent="0.35">
      <c r="B904" t="s">
        <v>87</v>
      </c>
      <c r="C904" s="17">
        <v>3.33215171119364E-2</v>
      </c>
      <c r="D904" s="17">
        <v>3.0628146852047601E-2</v>
      </c>
      <c r="E904" s="17">
        <v>3.6048578316186998E-2</v>
      </c>
      <c r="F904" s="17"/>
      <c r="G904" s="17">
        <v>3.9763173528640498E-2</v>
      </c>
      <c r="H904" s="17">
        <v>3.4804315424645502E-2</v>
      </c>
      <c r="I904" s="17">
        <v>3.2140021151035397E-2</v>
      </c>
      <c r="J904" s="17">
        <v>3.4855671907788599E-2</v>
      </c>
      <c r="K904" s="17">
        <v>5.0204089310538699E-2</v>
      </c>
      <c r="L904" s="17">
        <v>1.6632646789053601E-2</v>
      </c>
      <c r="M904" s="17"/>
      <c r="N904" s="17">
        <v>2.7829396547218801E-2</v>
      </c>
      <c r="O904" s="17">
        <v>2.251617930716E-2</v>
      </c>
      <c r="P904" s="17">
        <v>5.3978794672909003E-2</v>
      </c>
      <c r="Q904" s="17">
        <v>2.9289373222832801E-2</v>
      </c>
      <c r="R904" s="17"/>
      <c r="S904" s="17">
        <v>3.2993033457383199E-2</v>
      </c>
      <c r="T904" s="17">
        <v>3.7301673841104298E-2</v>
      </c>
      <c r="U904" s="17">
        <v>4.0758702361626598E-2</v>
      </c>
      <c r="V904" s="17">
        <v>8.8089352155291106E-3</v>
      </c>
      <c r="W904" s="17">
        <v>1.4604713333651501E-2</v>
      </c>
      <c r="X904" s="17">
        <v>4.84551138733431E-2</v>
      </c>
      <c r="Y904" s="17">
        <v>1.7573500348617301E-2</v>
      </c>
      <c r="Z904" s="17">
        <v>3.3608654461590302E-2</v>
      </c>
      <c r="AA904" s="17">
        <v>4.5308845203963298E-2</v>
      </c>
      <c r="AB904" s="17">
        <v>3.36371073728889E-2</v>
      </c>
      <c r="AC904" s="17">
        <v>2.72949129466214E-2</v>
      </c>
      <c r="AD904" s="17">
        <v>8.2837276321341205E-2</v>
      </c>
      <c r="AE904" s="17"/>
      <c r="AF904" s="17">
        <v>3.2757477620298299E-2</v>
      </c>
      <c r="AG904" s="17">
        <v>2.6258047763765498E-2</v>
      </c>
      <c r="AH904" s="17">
        <v>2.9696760200185201E-2</v>
      </c>
      <c r="AI904" s="17">
        <v>6.6899844889662996E-2</v>
      </c>
      <c r="AJ904" s="17"/>
      <c r="AK904" s="17">
        <v>3.7535576334963898E-2</v>
      </c>
      <c r="AL904" s="17">
        <v>4.1722875383346902E-2</v>
      </c>
      <c r="AM904" s="17"/>
      <c r="AN904" s="17">
        <v>3.4084617261052497E-2</v>
      </c>
      <c r="AO904" s="17">
        <v>3.0735735094476298E-2</v>
      </c>
      <c r="AP904" s="17">
        <v>4.8055409625991197E-2</v>
      </c>
      <c r="AQ904" s="17">
        <v>1.9298389771355801E-2</v>
      </c>
      <c r="AR904" s="17">
        <v>3.7463533862639002E-2</v>
      </c>
      <c r="AS904" s="17">
        <v>4.9984288238733403E-2</v>
      </c>
      <c r="AT904" s="17"/>
      <c r="AU904" s="17">
        <v>3.1830306533716303E-2</v>
      </c>
      <c r="AV904" s="17">
        <v>3.3672884554218602E-2</v>
      </c>
      <c r="AW904" s="17"/>
      <c r="AX904" s="17">
        <v>3.7479368799334799E-2</v>
      </c>
      <c r="AY904" s="17">
        <v>3.2320279221363303E-2</v>
      </c>
      <c r="AZ904" s="17"/>
      <c r="BA904" s="17">
        <v>3.3282141798830697E-2</v>
      </c>
      <c r="BB904" s="17">
        <v>3.3934062949362999E-2</v>
      </c>
      <c r="BC904" s="17"/>
      <c r="BD904" s="17">
        <v>3.0018054375874199E-2</v>
      </c>
      <c r="BE904" s="17"/>
      <c r="BF904" s="17">
        <v>2.6501427161038201E-2</v>
      </c>
      <c r="BG904" s="17"/>
      <c r="BH904" s="17">
        <v>1.0451000782937E-2</v>
      </c>
      <c r="BI904" s="17"/>
      <c r="BJ904" s="17">
        <v>1.7803965806579398E-2</v>
      </c>
      <c r="BK904" s="17"/>
      <c r="BL904" s="17">
        <v>3.6163108310501201E-2</v>
      </c>
      <c r="BM904" s="17">
        <v>2.1546772037677301E-2</v>
      </c>
      <c r="BN904" s="17">
        <v>3.27767749747227E-2</v>
      </c>
      <c r="BO904" s="17">
        <v>4.2466418443682298E-2</v>
      </c>
      <c r="BP904" s="17"/>
      <c r="BQ904" s="17">
        <v>3.9860253387274801E-2</v>
      </c>
      <c r="BR904" s="17">
        <v>2.9369262945713102E-2</v>
      </c>
      <c r="BS904" s="17">
        <v>2.42080593041668E-2</v>
      </c>
      <c r="BT904" s="17">
        <v>1.85836549632106E-2</v>
      </c>
      <c r="BU904" s="17">
        <v>1.68224779382894E-2</v>
      </c>
      <c r="BV904" s="17">
        <v>2.8868093985746499E-2</v>
      </c>
      <c r="BW904" s="17"/>
      <c r="BX904" s="17">
        <v>3.3455205728874698E-2</v>
      </c>
      <c r="BY904" s="17">
        <v>3.5598726660668101E-2</v>
      </c>
      <c r="BZ904" s="17">
        <v>2.7799107653496399E-2</v>
      </c>
      <c r="CA904" s="17">
        <v>2.3584743757050702E-2</v>
      </c>
      <c r="CB904" s="17">
        <v>2.0584951274713201E-2</v>
      </c>
      <c r="CC904" s="17">
        <v>2.0421154575385299E-2</v>
      </c>
    </row>
    <row r="905" spans="2:81" x14ac:dyDescent="0.35">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row>
    <row r="906" spans="2:81" x14ac:dyDescent="0.35">
      <c r="B906" s="6" t="s">
        <v>434</v>
      </c>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row>
    <row r="907" spans="2:81" x14ac:dyDescent="0.35">
      <c r="B907" s="24"/>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row>
    <row r="908" spans="2:81" x14ac:dyDescent="0.35">
      <c r="B908" t="s">
        <v>428</v>
      </c>
      <c r="C908" s="17">
        <v>0.12675982513852799</v>
      </c>
      <c r="D908" s="17">
        <v>0.12855331083444299</v>
      </c>
      <c r="E908" s="17">
        <v>0.123906963822565</v>
      </c>
      <c r="F908" s="17"/>
      <c r="G908" s="17">
        <v>7.8053668837296794E-2</v>
      </c>
      <c r="H908" s="17">
        <v>0.13469619493635901</v>
      </c>
      <c r="I908" s="17">
        <v>0.15846448127653501</v>
      </c>
      <c r="J908" s="17">
        <v>0.15352923376578101</v>
      </c>
      <c r="K908" s="17">
        <v>0.14758265714764299</v>
      </c>
      <c r="L908" s="17">
        <v>9.0790980756661199E-2</v>
      </c>
      <c r="M908" s="17"/>
      <c r="N908" s="17">
        <v>0.105182780562524</v>
      </c>
      <c r="O908" s="17">
        <v>0.184389487871327</v>
      </c>
      <c r="P908" s="17">
        <v>8.0657217240889506E-2</v>
      </c>
      <c r="Q908" s="17">
        <v>0.13497590111749699</v>
      </c>
      <c r="R908" s="17"/>
      <c r="S908" s="17">
        <v>9.5529822636636202E-2</v>
      </c>
      <c r="T908" s="17">
        <v>9.9281324640113605E-2</v>
      </c>
      <c r="U908" s="17">
        <v>6.2462557093371202E-2</v>
      </c>
      <c r="V908" s="17">
        <v>0.1396591931773</v>
      </c>
      <c r="W908" s="17">
        <v>8.1365444980197002E-2</v>
      </c>
      <c r="X908" s="17">
        <v>0.141528577938594</v>
      </c>
      <c r="Y908" s="17">
        <v>0.11936536310649699</v>
      </c>
      <c r="Z908" s="17">
        <v>0.146634909678136</v>
      </c>
      <c r="AA908" s="17">
        <v>0.15242119240820501</v>
      </c>
      <c r="AB908" s="17">
        <v>0.22721326352100901</v>
      </c>
      <c r="AC908" s="17">
        <v>0.10604237095424</v>
      </c>
      <c r="AD908" s="17">
        <v>0.230921405515912</v>
      </c>
      <c r="AE908" s="17"/>
      <c r="AF908" s="17">
        <v>0.119729930610003</v>
      </c>
      <c r="AG908" s="17">
        <v>0.20527386643805701</v>
      </c>
      <c r="AH908" s="17">
        <v>0.12267939013974601</v>
      </c>
      <c r="AI908" s="17">
        <v>0.170584853222256</v>
      </c>
      <c r="AJ908" s="17"/>
      <c r="AK908" s="17">
        <v>0.107156595689408</v>
      </c>
      <c r="AL908" s="17">
        <v>0.17622866637443299</v>
      </c>
      <c r="AM908" s="17"/>
      <c r="AN908" s="17">
        <v>0.1200028494591</v>
      </c>
      <c r="AO908" s="17">
        <v>0.146042817397181</v>
      </c>
      <c r="AP908" s="17">
        <v>9.6370070449316295E-2</v>
      </c>
      <c r="AQ908" s="17">
        <v>0.132914508410379</v>
      </c>
      <c r="AR908" s="17">
        <v>0.14037652456945099</v>
      </c>
      <c r="AS908" s="17">
        <v>6.9922042260241804E-2</v>
      </c>
      <c r="AT908" s="17"/>
      <c r="AU908" s="17">
        <v>9.8027056105562296E-2</v>
      </c>
      <c r="AV908" s="17">
        <v>0.16555905063416901</v>
      </c>
      <c r="AW908" s="17"/>
      <c r="AX908" s="17">
        <v>0.14304187302771701</v>
      </c>
      <c r="AY908" s="17">
        <v>0.122839001475627</v>
      </c>
      <c r="AZ908" s="17"/>
      <c r="BA908" s="17">
        <v>0.13027509314626101</v>
      </c>
      <c r="BB908" s="17">
        <v>0.110630867202809</v>
      </c>
      <c r="BC908" s="17"/>
      <c r="BD908" s="17">
        <v>0.100175156397852</v>
      </c>
      <c r="BE908" s="17"/>
      <c r="BF908" s="17">
        <v>8.6605131102551303E-2</v>
      </c>
      <c r="BG908" s="17"/>
      <c r="BH908" s="17">
        <v>0.21189127563788299</v>
      </c>
      <c r="BI908" s="17"/>
      <c r="BJ908" s="17">
        <v>0.102886885494665</v>
      </c>
      <c r="BK908" s="17"/>
      <c r="BL908" s="17">
        <v>0.32874235088921899</v>
      </c>
      <c r="BM908" s="17">
        <v>4.1222490187214203E-2</v>
      </c>
      <c r="BN908" s="17">
        <v>9.0457811410583802E-2</v>
      </c>
      <c r="BO908" s="17">
        <v>0.12988943794768101</v>
      </c>
      <c r="BP908" s="17"/>
      <c r="BQ908" s="17">
        <v>0.114806777864876</v>
      </c>
      <c r="BR908" s="17">
        <v>9.2178655592797504E-2</v>
      </c>
      <c r="BS908" s="17">
        <v>7.8449540951099697E-2</v>
      </c>
      <c r="BT908" s="17">
        <v>0.120377504710449</v>
      </c>
      <c r="BU908" s="17">
        <v>0.169664558414129</v>
      </c>
      <c r="BV908" s="17">
        <v>0.18561634647865999</v>
      </c>
      <c r="BW908" s="17"/>
      <c r="BX908" s="17">
        <v>0.10861376565891701</v>
      </c>
      <c r="BY908" s="17">
        <v>0.107642240283732</v>
      </c>
      <c r="BZ908" s="17">
        <v>6.8981882276076503E-2</v>
      </c>
      <c r="CA908" s="17">
        <v>8.8391495245454504E-2</v>
      </c>
      <c r="CB908" s="17">
        <v>0.19395889811988901</v>
      </c>
      <c r="CC908" s="17">
        <v>0.26154992296288998</v>
      </c>
    </row>
    <row r="909" spans="2:81" x14ac:dyDescent="0.35">
      <c r="B909" t="s">
        <v>58</v>
      </c>
      <c r="C909" s="17">
        <v>0.116738979376249</v>
      </c>
      <c r="D909" s="17">
        <v>0.10026929949984099</v>
      </c>
      <c r="E909" s="17">
        <v>0.13301751373021201</v>
      </c>
      <c r="F909" s="17"/>
      <c r="G909" s="17">
        <v>0.10042905949490701</v>
      </c>
      <c r="H909" s="17">
        <v>8.53817957523271E-2</v>
      </c>
      <c r="I909" s="17">
        <v>0.10847812090178301</v>
      </c>
      <c r="J909" s="17">
        <v>0.15351830314888801</v>
      </c>
      <c r="K909" s="17">
        <v>0.12674284075168399</v>
      </c>
      <c r="L909" s="17">
        <v>0.122834979891368</v>
      </c>
      <c r="M909" s="17"/>
      <c r="N909" s="17">
        <v>7.3541822305688495E-2</v>
      </c>
      <c r="O909" s="17">
        <v>0.155129763547729</v>
      </c>
      <c r="P909" s="17">
        <v>0.13897227724868999</v>
      </c>
      <c r="Q909" s="17">
        <v>0.10561845392484</v>
      </c>
      <c r="R909" s="17"/>
      <c r="S909" s="17">
        <v>7.7721328343557494E-2</v>
      </c>
      <c r="T909" s="17">
        <v>0.152485796705217</v>
      </c>
      <c r="U909" s="17">
        <v>0.14405405577569999</v>
      </c>
      <c r="V909" s="17">
        <v>8.3020387755154801E-2</v>
      </c>
      <c r="W909" s="17">
        <v>0.10125288725907</v>
      </c>
      <c r="X909" s="17">
        <v>9.2307040562449802E-2</v>
      </c>
      <c r="Y909" s="17">
        <v>0.15257770442069099</v>
      </c>
      <c r="Z909" s="17">
        <v>8.9515672975509594E-2</v>
      </c>
      <c r="AA909" s="17">
        <v>9.1863529572003499E-2</v>
      </c>
      <c r="AB909" s="17">
        <v>0.134038296084868</v>
      </c>
      <c r="AC909" s="17">
        <v>0.20797353833723101</v>
      </c>
      <c r="AD909" s="17">
        <v>8.0599905205377395E-2</v>
      </c>
      <c r="AE909" s="17"/>
      <c r="AF909" s="17">
        <v>0.11229750594054699</v>
      </c>
      <c r="AG909" s="17">
        <v>0.12531100014502</v>
      </c>
      <c r="AH909" s="17">
        <v>0.259553937953861</v>
      </c>
      <c r="AI909" s="17">
        <v>5.7788529349990299E-2</v>
      </c>
      <c r="AJ909" s="17"/>
      <c r="AK909" s="17">
        <v>8.0821456963011101E-2</v>
      </c>
      <c r="AL909" s="17">
        <v>8.6117261944727796E-2</v>
      </c>
      <c r="AM909" s="17"/>
      <c r="AN909" s="17">
        <v>0.103640211666641</v>
      </c>
      <c r="AO909" s="17">
        <v>0.120205212768505</v>
      </c>
      <c r="AP909" s="17">
        <v>0.15853986891486399</v>
      </c>
      <c r="AQ909" s="17">
        <v>9.8138027394344393E-2</v>
      </c>
      <c r="AR909" s="17">
        <v>0.122321755144034</v>
      </c>
      <c r="AS909" s="17">
        <v>0.110451472234309</v>
      </c>
      <c r="AT909" s="17"/>
      <c r="AU909" s="17">
        <v>0.114715311868663</v>
      </c>
      <c r="AV909" s="17">
        <v>0.118689848114145</v>
      </c>
      <c r="AW909" s="17"/>
      <c r="AX909" s="17">
        <v>0.14818916768957499</v>
      </c>
      <c r="AY909" s="17">
        <v>0.109165568256175</v>
      </c>
      <c r="AZ909" s="17"/>
      <c r="BA909" s="17">
        <v>0.12111104020423601</v>
      </c>
      <c r="BB909" s="17">
        <v>9.6170186494827697E-2</v>
      </c>
      <c r="BC909" s="17"/>
      <c r="BD909" s="17">
        <v>0.10814049221930699</v>
      </c>
      <c r="BE909" s="17"/>
      <c r="BF909" s="17">
        <v>8.9501711167273096E-2</v>
      </c>
      <c r="BG909" s="17"/>
      <c r="BH909" s="17">
        <v>0.12555730778072699</v>
      </c>
      <c r="BI909" s="17"/>
      <c r="BJ909" s="17">
        <v>0.257879548499091</v>
      </c>
      <c r="BK909" s="17"/>
      <c r="BL909" s="17">
        <v>0.19933220325473899</v>
      </c>
      <c r="BM909" s="17">
        <v>5.4732913871974903E-2</v>
      </c>
      <c r="BN909" s="17">
        <v>9.4676355072301904E-2</v>
      </c>
      <c r="BO909" s="17">
        <v>0.14844303542366599</v>
      </c>
      <c r="BP909" s="17"/>
      <c r="BQ909" s="17">
        <v>0.12518383370182401</v>
      </c>
      <c r="BR909" s="17">
        <v>9.2966919181052599E-2</v>
      </c>
      <c r="BS909" s="17">
        <v>0.116757904076116</v>
      </c>
      <c r="BT909" s="17">
        <v>0.115425750696433</v>
      </c>
      <c r="BU909" s="17">
        <v>0.14788664690803999</v>
      </c>
      <c r="BV909" s="17">
        <v>0.123874620225701</v>
      </c>
      <c r="BW909" s="17"/>
      <c r="BX909" s="17">
        <v>9.7688946637865898E-2</v>
      </c>
      <c r="BY909" s="17">
        <v>8.8855561706817202E-2</v>
      </c>
      <c r="BZ909" s="17">
        <v>0.110408804343904</v>
      </c>
      <c r="CA909" s="17">
        <v>0.141857193722814</v>
      </c>
      <c r="CB909" s="17">
        <v>0.175362844224733</v>
      </c>
      <c r="CC909" s="17">
        <v>0.14465198225453599</v>
      </c>
    </row>
    <row r="910" spans="2:81" x14ac:dyDescent="0.35">
      <c r="B910" t="s">
        <v>59</v>
      </c>
      <c r="C910" s="17">
        <v>0.27811176137695898</v>
      </c>
      <c r="D910" s="17">
        <v>0.26855021823987002</v>
      </c>
      <c r="E910" s="17">
        <v>0.287082572164778</v>
      </c>
      <c r="F910" s="17"/>
      <c r="G910" s="17">
        <v>0.248610483113957</v>
      </c>
      <c r="H910" s="17">
        <v>0.239058469214459</v>
      </c>
      <c r="I910" s="17">
        <v>0.32834186231208301</v>
      </c>
      <c r="J910" s="17">
        <v>0.29449730988283501</v>
      </c>
      <c r="K910" s="17">
        <v>0.25997181396281799</v>
      </c>
      <c r="L910" s="17">
        <v>0.28697271958813397</v>
      </c>
      <c r="M910" s="17"/>
      <c r="N910" s="17">
        <v>0.29256858892868398</v>
      </c>
      <c r="O910" s="17">
        <v>0.30014794143382401</v>
      </c>
      <c r="P910" s="17">
        <v>0.23810205027083101</v>
      </c>
      <c r="Q910" s="17">
        <v>0.27488884004769498</v>
      </c>
      <c r="R910" s="17"/>
      <c r="S910" s="17">
        <v>0.226663099710672</v>
      </c>
      <c r="T910" s="17">
        <v>0.29940382672115501</v>
      </c>
      <c r="U910" s="17">
        <v>0.36551989531212697</v>
      </c>
      <c r="V910" s="17">
        <v>0.26093185520080803</v>
      </c>
      <c r="W910" s="17">
        <v>0.34402133354631598</v>
      </c>
      <c r="X910" s="17">
        <v>0.26919294474790401</v>
      </c>
      <c r="Y910" s="17">
        <v>0.34786013510624197</v>
      </c>
      <c r="Z910" s="17">
        <v>0.24195030487695901</v>
      </c>
      <c r="AA910" s="17">
        <v>0.22364056201071</v>
      </c>
      <c r="AB910" s="17">
        <v>0.22247292763451901</v>
      </c>
      <c r="AC910" s="17">
        <v>0.32408968970370999</v>
      </c>
      <c r="AD910" s="17">
        <v>0.22895547453103399</v>
      </c>
      <c r="AE910" s="17"/>
      <c r="AF910" s="17">
        <v>0.29031041866909801</v>
      </c>
      <c r="AG910" s="17">
        <v>0.21118573380859301</v>
      </c>
      <c r="AH910" s="17">
        <v>0.24596256547272999</v>
      </c>
      <c r="AI910" s="17">
        <v>0.26297786794838102</v>
      </c>
      <c r="AJ910" s="17"/>
      <c r="AK910" s="17">
        <v>0.24850039092895301</v>
      </c>
      <c r="AL910" s="17">
        <v>0.32106831507198502</v>
      </c>
      <c r="AM910" s="17"/>
      <c r="AN910" s="17">
        <v>0.24617828583666199</v>
      </c>
      <c r="AO910" s="17">
        <v>0.300756468750706</v>
      </c>
      <c r="AP910" s="17">
        <v>0.26808965809305002</v>
      </c>
      <c r="AQ910" s="17">
        <v>0.25881334667126499</v>
      </c>
      <c r="AR910" s="17">
        <v>0.31137700798442203</v>
      </c>
      <c r="AS910" s="17">
        <v>0.34528934510357201</v>
      </c>
      <c r="AT910" s="17"/>
      <c r="AU910" s="17">
        <v>0.28780024291845002</v>
      </c>
      <c r="AV910" s="17">
        <v>0.265330128224182</v>
      </c>
      <c r="AW910" s="17"/>
      <c r="AX910" s="17">
        <v>0.27388995024252399</v>
      </c>
      <c r="AY910" s="17">
        <v>0.27912840112085602</v>
      </c>
      <c r="AZ910" s="17"/>
      <c r="BA910" s="17">
        <v>0.29110426420553598</v>
      </c>
      <c r="BB910" s="17">
        <v>0.216131935461193</v>
      </c>
      <c r="BC910" s="17"/>
      <c r="BD910" s="17">
        <v>0.24495060232289301</v>
      </c>
      <c r="BE910" s="17"/>
      <c r="BF910" s="17">
        <v>0.26922168235525401</v>
      </c>
      <c r="BG910" s="17"/>
      <c r="BH910" s="17">
        <v>0.217646935842118</v>
      </c>
      <c r="BI910" s="17"/>
      <c r="BJ910" s="17">
        <v>0.27674379213782502</v>
      </c>
      <c r="BK910" s="17"/>
      <c r="BL910" s="17">
        <v>0.264552288842893</v>
      </c>
      <c r="BM910" s="17">
        <v>0.19598527005203301</v>
      </c>
      <c r="BN910" s="17">
        <v>0.30496159517298599</v>
      </c>
      <c r="BO910" s="17">
        <v>0.32876893626665499</v>
      </c>
      <c r="BP910" s="17"/>
      <c r="BQ910" s="17">
        <v>0.24851047192008099</v>
      </c>
      <c r="BR910" s="17">
        <v>0.28279302477611301</v>
      </c>
      <c r="BS910" s="17">
        <v>0.31533789254483002</v>
      </c>
      <c r="BT910" s="17">
        <v>0.263110749396612</v>
      </c>
      <c r="BU910" s="17">
        <v>0.30072281439973703</v>
      </c>
      <c r="BV910" s="17">
        <v>0.31776124759737501</v>
      </c>
      <c r="BW910" s="17"/>
      <c r="BX910" s="17">
        <v>0.27383736094392602</v>
      </c>
      <c r="BY910" s="17">
        <v>0.26556610120741603</v>
      </c>
      <c r="BZ910" s="17">
        <v>0.27217899008531499</v>
      </c>
      <c r="CA910" s="17">
        <v>0.24401803069693101</v>
      </c>
      <c r="CB910" s="17">
        <v>0.32100237615501098</v>
      </c>
      <c r="CC910" s="17">
        <v>0.31535174949862099</v>
      </c>
    </row>
    <row r="911" spans="2:81" x14ac:dyDescent="0.35">
      <c r="B911" t="s">
        <v>102</v>
      </c>
      <c r="C911" s="17">
        <v>0.24558760589786599</v>
      </c>
      <c r="D911" s="17">
        <v>0.25574754522130499</v>
      </c>
      <c r="E911" s="17">
        <v>0.23699515239970301</v>
      </c>
      <c r="F911" s="17"/>
      <c r="G911" s="17">
        <v>0.28815486268425899</v>
      </c>
      <c r="H911" s="17">
        <v>0.25667947191244</v>
      </c>
      <c r="I911" s="17">
        <v>0.245912625731385</v>
      </c>
      <c r="J911" s="17">
        <v>0.21317800755567101</v>
      </c>
      <c r="K911" s="17">
        <v>0.207002234625798</v>
      </c>
      <c r="L911" s="17">
        <v>0.26076062846227299</v>
      </c>
      <c r="M911" s="17"/>
      <c r="N911" s="17">
        <v>0.25826020528057497</v>
      </c>
      <c r="O911" s="17">
        <v>0.21192007756665701</v>
      </c>
      <c r="P911" s="17">
        <v>0.25026442567902202</v>
      </c>
      <c r="Q911" s="17">
        <v>0.25825975612635299</v>
      </c>
      <c r="R911" s="17"/>
      <c r="S911" s="17">
        <v>0.23772186671585399</v>
      </c>
      <c r="T911" s="17">
        <v>0.224588201510039</v>
      </c>
      <c r="U911" s="17">
        <v>0.318122239124703</v>
      </c>
      <c r="V911" s="17">
        <v>0.29590549138191602</v>
      </c>
      <c r="W911" s="17">
        <v>0.30312406794518099</v>
      </c>
      <c r="X911" s="17">
        <v>0.20251623301632499</v>
      </c>
      <c r="Y911" s="17">
        <v>0.24129054869543501</v>
      </c>
      <c r="Z911" s="17">
        <v>0.22510113736468401</v>
      </c>
      <c r="AA911" s="17">
        <v>0.25458197524980702</v>
      </c>
      <c r="AB911" s="17">
        <v>0.24309604188849299</v>
      </c>
      <c r="AC911" s="17">
        <v>0.17506292575082899</v>
      </c>
      <c r="AD911" s="17">
        <v>0.15322316598489599</v>
      </c>
      <c r="AE911" s="17"/>
      <c r="AF911" s="17">
        <v>0.23726752717072999</v>
      </c>
      <c r="AG911" s="17">
        <v>0.25236559598170999</v>
      </c>
      <c r="AH911" s="17">
        <v>0.1855645790498</v>
      </c>
      <c r="AI911" s="17">
        <v>0.14695247619691101</v>
      </c>
      <c r="AJ911" s="17"/>
      <c r="AK911" s="17">
        <v>0.39118085669222002</v>
      </c>
      <c r="AL911" s="17">
        <v>0.20375788534789499</v>
      </c>
      <c r="AM911" s="17"/>
      <c r="AN911" s="17">
        <v>0.25701150355066699</v>
      </c>
      <c r="AO911" s="17">
        <v>0.21286679212962201</v>
      </c>
      <c r="AP911" s="17">
        <v>0.22242603792941701</v>
      </c>
      <c r="AQ911" s="17">
        <v>0.29834916749749102</v>
      </c>
      <c r="AR911" s="17">
        <v>0.23822353140548699</v>
      </c>
      <c r="AS911" s="17">
        <v>0.25054269832568299</v>
      </c>
      <c r="AT911" s="17"/>
      <c r="AU911" s="17">
        <v>0.23811107231544101</v>
      </c>
      <c r="AV911" s="17">
        <v>0.25542693111498799</v>
      </c>
      <c r="AW911" s="17"/>
      <c r="AX911" s="17">
        <v>0.19078096448384099</v>
      </c>
      <c r="AY911" s="17">
        <v>0.25878540374262599</v>
      </c>
      <c r="AZ911" s="17"/>
      <c r="BA911" s="17">
        <v>0.23318213863475501</v>
      </c>
      <c r="BB911" s="17">
        <v>0.30675145759515998</v>
      </c>
      <c r="BC911" s="17"/>
      <c r="BD911" s="17">
        <v>0.25957137090322002</v>
      </c>
      <c r="BE911" s="17"/>
      <c r="BF911" s="17">
        <v>0.25158744203253902</v>
      </c>
      <c r="BG911" s="17"/>
      <c r="BH911" s="17">
        <v>0.27844147637633598</v>
      </c>
      <c r="BI911" s="17"/>
      <c r="BJ911" s="17">
        <v>0.205644584581754</v>
      </c>
      <c r="BK911" s="17"/>
      <c r="BL911" s="17">
        <v>0.119563059216188</v>
      </c>
      <c r="BM911" s="17">
        <v>0.27419342160654597</v>
      </c>
      <c r="BN911" s="17">
        <v>0.28220266356282597</v>
      </c>
      <c r="BO911" s="17">
        <v>0.25086247778141102</v>
      </c>
      <c r="BP911" s="17"/>
      <c r="BQ911" s="17">
        <v>0.28530803149844802</v>
      </c>
      <c r="BR911" s="17">
        <v>0.25215848298269</v>
      </c>
      <c r="BS911" s="17">
        <v>0.247869373821058</v>
      </c>
      <c r="BT911" s="17">
        <v>0.239980277066425</v>
      </c>
      <c r="BU911" s="17">
        <v>0.171713088773708</v>
      </c>
      <c r="BV911" s="17">
        <v>0.211155904812516</v>
      </c>
      <c r="BW911" s="17"/>
      <c r="BX911" s="17">
        <v>0.294825109824492</v>
      </c>
      <c r="BY911" s="17">
        <v>0.246648585934304</v>
      </c>
      <c r="BZ911" s="17">
        <v>0.27198164185826601</v>
      </c>
      <c r="CA911" s="17">
        <v>0.28108146949636797</v>
      </c>
      <c r="CB911" s="17">
        <v>0.182040571901285</v>
      </c>
      <c r="CC911" s="17">
        <v>0.13146852096286701</v>
      </c>
    </row>
    <row r="912" spans="2:81" x14ac:dyDescent="0.35">
      <c r="B912" t="s">
        <v>429</v>
      </c>
      <c r="C912" s="17">
        <v>0.19234409995950999</v>
      </c>
      <c r="D912" s="17">
        <v>0.21408263180138501</v>
      </c>
      <c r="E912" s="17">
        <v>0.171031423825734</v>
      </c>
      <c r="F912" s="17"/>
      <c r="G912" s="17">
        <v>0.244546461766493</v>
      </c>
      <c r="H912" s="17">
        <v>0.23571785535474299</v>
      </c>
      <c r="I912" s="17">
        <v>0.12568396415365499</v>
      </c>
      <c r="J912" s="17">
        <v>0.13759876061582299</v>
      </c>
      <c r="K912" s="17">
        <v>0.20340243056652599</v>
      </c>
      <c r="L912" s="17">
        <v>0.214179394676</v>
      </c>
      <c r="M912" s="17"/>
      <c r="N912" s="17">
        <v>0.23755672186264301</v>
      </c>
      <c r="O912" s="17">
        <v>0.115747565769939</v>
      </c>
      <c r="P912" s="17">
        <v>0.22862434898942499</v>
      </c>
      <c r="Q912" s="17">
        <v>0.19246055637279799</v>
      </c>
      <c r="R912" s="17"/>
      <c r="S912" s="17">
        <v>0.32202207254339299</v>
      </c>
      <c r="T912" s="17">
        <v>0.18141331649408499</v>
      </c>
      <c r="U912" s="17">
        <v>8.0552610763540797E-2</v>
      </c>
      <c r="V912" s="17">
        <v>0.18709679805958501</v>
      </c>
      <c r="W912" s="17">
        <v>0.14377107621032101</v>
      </c>
      <c r="X912" s="17">
        <v>0.22671275717696701</v>
      </c>
      <c r="Y912" s="17">
        <v>0.121332748322517</v>
      </c>
      <c r="Z912" s="17">
        <v>0.250705570018247</v>
      </c>
      <c r="AA912" s="17">
        <v>0.23840253192660199</v>
      </c>
      <c r="AB912" s="17">
        <v>0.14821112377007101</v>
      </c>
      <c r="AC912" s="17">
        <v>0.13043563913259101</v>
      </c>
      <c r="AD912" s="17">
        <v>0.19670241239102501</v>
      </c>
      <c r="AE912" s="17"/>
      <c r="AF912" s="17">
        <v>0.20063435088468801</v>
      </c>
      <c r="AG912" s="17">
        <v>0.158729393429975</v>
      </c>
      <c r="AH912" s="17">
        <v>0.15654276718367799</v>
      </c>
      <c r="AI912" s="17">
        <v>0.23492105876316999</v>
      </c>
      <c r="AJ912" s="17"/>
      <c r="AK912" s="17">
        <v>0.15235055808687401</v>
      </c>
      <c r="AL912" s="17">
        <v>0.14436652718482901</v>
      </c>
      <c r="AM912" s="17"/>
      <c r="AN912" s="17">
        <v>0.24475747182191601</v>
      </c>
      <c r="AO912" s="17">
        <v>0.181054397018344</v>
      </c>
      <c r="AP912" s="17">
        <v>0.187888625202416</v>
      </c>
      <c r="AQ912" s="17">
        <v>0.17912949487471599</v>
      </c>
      <c r="AR912" s="17">
        <v>0.13227287520726499</v>
      </c>
      <c r="AS912" s="17">
        <v>0.19033384504992901</v>
      </c>
      <c r="AT912" s="17"/>
      <c r="AU912" s="17">
        <v>0.222601197552702</v>
      </c>
      <c r="AV912" s="17">
        <v>0.15384146314151001</v>
      </c>
      <c r="AW912" s="17"/>
      <c r="AX912" s="17">
        <v>0.20600164419645001</v>
      </c>
      <c r="AY912" s="17">
        <v>0.189055273947835</v>
      </c>
      <c r="AZ912" s="17"/>
      <c r="BA912" s="17">
        <v>0.18438542002851599</v>
      </c>
      <c r="BB912" s="17">
        <v>0.22675762132928801</v>
      </c>
      <c r="BC912" s="17"/>
      <c r="BD912" s="17">
        <v>0.24641376637064799</v>
      </c>
      <c r="BE912" s="17"/>
      <c r="BF912" s="17">
        <v>0.26765790069974799</v>
      </c>
      <c r="BG912" s="17"/>
      <c r="BH912" s="17">
        <v>0.14382003256523501</v>
      </c>
      <c r="BI912" s="17"/>
      <c r="BJ912" s="17">
        <v>0.13904122348008599</v>
      </c>
      <c r="BK912" s="17"/>
      <c r="BL912" s="17">
        <v>4.5593194028452001E-2</v>
      </c>
      <c r="BM912" s="17">
        <v>0.41261722984277999</v>
      </c>
      <c r="BN912" s="17">
        <v>0.18486589467108</v>
      </c>
      <c r="BO912" s="17">
        <v>8.8418274468846605E-2</v>
      </c>
      <c r="BP912" s="17"/>
      <c r="BQ912" s="17">
        <v>0.176826848302442</v>
      </c>
      <c r="BR912" s="17">
        <v>0.24620960232389799</v>
      </c>
      <c r="BS912" s="17">
        <v>0.22338763266644901</v>
      </c>
      <c r="BT912" s="17">
        <v>0.25135355982172802</v>
      </c>
      <c r="BU912" s="17">
        <v>0.16723744283070999</v>
      </c>
      <c r="BV912" s="17">
        <v>0.113116383864568</v>
      </c>
      <c r="BW912" s="17"/>
      <c r="BX912" s="17">
        <v>0.19572121767508899</v>
      </c>
      <c r="BY912" s="17">
        <v>0.25002258117527798</v>
      </c>
      <c r="BZ912" s="17">
        <v>0.23808027177329599</v>
      </c>
      <c r="CA912" s="17">
        <v>0.219023608891562</v>
      </c>
      <c r="CB912" s="17">
        <v>9.6711229789064296E-2</v>
      </c>
      <c r="CC912" s="17">
        <v>9.4172381394750704E-2</v>
      </c>
    </row>
    <row r="913" spans="2:81" x14ac:dyDescent="0.35">
      <c r="B913" t="s">
        <v>87</v>
      </c>
      <c r="C913" s="17">
        <v>4.0457728250888003E-2</v>
      </c>
      <c r="D913" s="17">
        <v>3.2796994403156199E-2</v>
      </c>
      <c r="E913" s="17">
        <v>4.79663740570083E-2</v>
      </c>
      <c r="F913" s="17"/>
      <c r="G913" s="17">
        <v>4.0205464103087001E-2</v>
      </c>
      <c r="H913" s="17">
        <v>4.8466212829671201E-2</v>
      </c>
      <c r="I913" s="17">
        <v>3.3118945624558499E-2</v>
      </c>
      <c r="J913" s="17">
        <v>4.7678385031001802E-2</v>
      </c>
      <c r="K913" s="17">
        <v>5.5298022945530399E-2</v>
      </c>
      <c r="L913" s="17">
        <v>2.4461296625564399E-2</v>
      </c>
      <c r="M913" s="17"/>
      <c r="N913" s="17">
        <v>3.28898810598846E-2</v>
      </c>
      <c r="O913" s="17">
        <v>3.2665163810523597E-2</v>
      </c>
      <c r="P913" s="17">
        <v>6.3379680571143293E-2</v>
      </c>
      <c r="Q913" s="17">
        <v>3.3796492410817197E-2</v>
      </c>
      <c r="R913" s="17"/>
      <c r="S913" s="17">
        <v>4.0341810049887003E-2</v>
      </c>
      <c r="T913" s="17">
        <v>4.2827533929390101E-2</v>
      </c>
      <c r="U913" s="17">
        <v>2.9288641930557802E-2</v>
      </c>
      <c r="V913" s="17">
        <v>3.3386274425236798E-2</v>
      </c>
      <c r="W913" s="17">
        <v>2.6465190058914598E-2</v>
      </c>
      <c r="X913" s="17">
        <v>6.7742446557760794E-2</v>
      </c>
      <c r="Y913" s="17">
        <v>1.7573500348617301E-2</v>
      </c>
      <c r="Z913" s="17">
        <v>4.6092405086463298E-2</v>
      </c>
      <c r="AA913" s="17">
        <v>3.9090208832673501E-2</v>
      </c>
      <c r="AB913" s="17">
        <v>2.4968347101039401E-2</v>
      </c>
      <c r="AC913" s="17">
        <v>5.6395836121398202E-2</v>
      </c>
      <c r="AD913" s="17">
        <v>0.109597636371755</v>
      </c>
      <c r="AE913" s="17"/>
      <c r="AF913" s="17">
        <v>3.9760266724933498E-2</v>
      </c>
      <c r="AG913" s="17">
        <v>4.7134410196644702E-2</v>
      </c>
      <c r="AH913" s="17">
        <v>2.9696760200185201E-2</v>
      </c>
      <c r="AI913" s="17">
        <v>0.126775214519292</v>
      </c>
      <c r="AJ913" s="17"/>
      <c r="AK913" s="17">
        <v>1.9990141639533499E-2</v>
      </c>
      <c r="AL913" s="17">
        <v>6.8461344076129194E-2</v>
      </c>
      <c r="AM913" s="17"/>
      <c r="AN913" s="17">
        <v>2.8409677665014201E-2</v>
      </c>
      <c r="AO913" s="17">
        <v>3.9074311935643098E-2</v>
      </c>
      <c r="AP913" s="17">
        <v>6.6685739410937001E-2</v>
      </c>
      <c r="AQ913" s="17">
        <v>3.2655455151803903E-2</v>
      </c>
      <c r="AR913" s="17">
        <v>5.5428305689342899E-2</v>
      </c>
      <c r="AS913" s="17">
        <v>3.34605970262652E-2</v>
      </c>
      <c r="AT913" s="17"/>
      <c r="AU913" s="17">
        <v>3.8745119239181197E-2</v>
      </c>
      <c r="AV913" s="17">
        <v>4.1152578771006101E-2</v>
      </c>
      <c r="AW913" s="17"/>
      <c r="AX913" s="17">
        <v>3.8096400359891897E-2</v>
      </c>
      <c r="AY913" s="17">
        <v>4.1026351456881202E-2</v>
      </c>
      <c r="AZ913" s="17"/>
      <c r="BA913" s="17">
        <v>3.9942043780695602E-2</v>
      </c>
      <c r="BB913" s="17">
        <v>4.3557931916722199E-2</v>
      </c>
      <c r="BC913" s="17"/>
      <c r="BD913" s="17">
        <v>4.0748611786079497E-2</v>
      </c>
      <c r="BE913" s="17"/>
      <c r="BF913" s="17">
        <v>3.5426132642634597E-2</v>
      </c>
      <c r="BG913" s="17"/>
      <c r="BH913" s="17">
        <v>2.2642971797700199E-2</v>
      </c>
      <c r="BI913" s="17"/>
      <c r="BJ913" s="17">
        <v>1.7803965806579398E-2</v>
      </c>
      <c r="BK913" s="17"/>
      <c r="BL913" s="17">
        <v>4.22169037685085E-2</v>
      </c>
      <c r="BM913" s="17">
        <v>2.12486744394529E-2</v>
      </c>
      <c r="BN913" s="17">
        <v>4.2835680110222603E-2</v>
      </c>
      <c r="BO913" s="17">
        <v>5.3617838111740999E-2</v>
      </c>
      <c r="BP913" s="17"/>
      <c r="BQ913" s="17">
        <v>4.9364036712329203E-2</v>
      </c>
      <c r="BR913" s="17">
        <v>3.3693315143448498E-2</v>
      </c>
      <c r="BS913" s="17">
        <v>1.81976559404468E-2</v>
      </c>
      <c r="BT913" s="17">
        <v>9.7521583083527309E-3</v>
      </c>
      <c r="BU913" s="17">
        <v>4.27754486736752E-2</v>
      </c>
      <c r="BV913" s="17">
        <v>4.84754970211803E-2</v>
      </c>
      <c r="BW913" s="17"/>
      <c r="BX913" s="17">
        <v>2.9313599259709999E-2</v>
      </c>
      <c r="BY913" s="17">
        <v>4.1264929692452101E-2</v>
      </c>
      <c r="BZ913" s="17">
        <v>3.8368409663142498E-2</v>
      </c>
      <c r="CA913" s="17">
        <v>2.56282019468691E-2</v>
      </c>
      <c r="CB913" s="17">
        <v>3.0924079810017199E-2</v>
      </c>
      <c r="CC913" s="17">
        <v>5.2805442926334198E-2</v>
      </c>
    </row>
    <row r="914" spans="2:81" x14ac:dyDescent="0.35">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row>
    <row r="915" spans="2:81" x14ac:dyDescent="0.35">
      <c r="B915" s="6" t="s">
        <v>435</v>
      </c>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row>
    <row r="916" spans="2:81" x14ac:dyDescent="0.35">
      <c r="B916" s="24"/>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row>
    <row r="917" spans="2:81" x14ac:dyDescent="0.35">
      <c r="B917" t="s">
        <v>428</v>
      </c>
      <c r="C917" s="17">
        <v>9.7524978079393101E-2</v>
      </c>
      <c r="D917" s="17">
        <v>9.9014449949174702E-2</v>
      </c>
      <c r="E917" s="17">
        <v>9.4829336226727706E-2</v>
      </c>
      <c r="F917" s="17"/>
      <c r="G917" s="17">
        <v>7.9851657222985803E-2</v>
      </c>
      <c r="H917" s="17">
        <v>0.138704963634038</v>
      </c>
      <c r="I917" s="17">
        <v>0.106675387589777</v>
      </c>
      <c r="J917" s="17">
        <v>0.12775586541781001</v>
      </c>
      <c r="K917" s="17">
        <v>8.9385293172203006E-2</v>
      </c>
      <c r="L917" s="17">
        <v>4.9338455981877603E-2</v>
      </c>
      <c r="M917" s="17"/>
      <c r="N917" s="17">
        <v>7.53209090197582E-2</v>
      </c>
      <c r="O917" s="17">
        <v>0.120017829027593</v>
      </c>
      <c r="P917" s="17">
        <v>7.3540590417578294E-2</v>
      </c>
      <c r="Q917" s="17">
        <v>0.12053095174087999</v>
      </c>
      <c r="R917" s="17"/>
      <c r="S917" s="17">
        <v>0.116718924287686</v>
      </c>
      <c r="T917" s="17">
        <v>7.8440742561241297E-2</v>
      </c>
      <c r="U917" s="17">
        <v>0.105508045522911</v>
      </c>
      <c r="V917" s="17">
        <v>0.106660912564062</v>
      </c>
      <c r="W917" s="17">
        <v>4.7746404398138598E-2</v>
      </c>
      <c r="X917" s="17">
        <v>8.5392748798710796E-2</v>
      </c>
      <c r="Y917" s="17">
        <v>6.1092788064808702E-2</v>
      </c>
      <c r="Z917" s="17">
        <v>0.17615594262063</v>
      </c>
      <c r="AA917" s="17">
        <v>7.6580802879699206E-2</v>
      </c>
      <c r="AB917" s="17">
        <v>0.140906505193271</v>
      </c>
      <c r="AC917" s="17">
        <v>6.69590219905698E-2</v>
      </c>
      <c r="AD917" s="17">
        <v>0.19792562432425001</v>
      </c>
      <c r="AE917" s="17"/>
      <c r="AF917" s="17">
        <v>9.4608443251677096E-2</v>
      </c>
      <c r="AG917" s="17">
        <v>0.132553827505731</v>
      </c>
      <c r="AH917" s="17">
        <v>5.8035032672865201E-2</v>
      </c>
      <c r="AI917" s="17">
        <v>0.19680446477287999</v>
      </c>
      <c r="AJ917" s="17"/>
      <c r="AK917" s="17">
        <v>8.4971150347861499E-2</v>
      </c>
      <c r="AL917" s="17">
        <v>0.15244326313452899</v>
      </c>
      <c r="AM917" s="17"/>
      <c r="AN917" s="17">
        <v>0.11736156961246499</v>
      </c>
      <c r="AO917" s="17">
        <v>8.9253527411850095E-2</v>
      </c>
      <c r="AP917" s="17">
        <v>7.7783190510426106E-2</v>
      </c>
      <c r="AQ917" s="17">
        <v>0.10905865649609101</v>
      </c>
      <c r="AR917" s="17">
        <v>8.7494335718737007E-2</v>
      </c>
      <c r="AS917" s="17">
        <v>6.9922042260241804E-2</v>
      </c>
      <c r="AT917" s="17"/>
      <c r="AU917" s="17">
        <v>7.2785208369013504E-2</v>
      </c>
      <c r="AV917" s="17">
        <v>0.13084828895351699</v>
      </c>
      <c r="AW917" s="17"/>
      <c r="AX917" s="17">
        <v>0.110606839822409</v>
      </c>
      <c r="AY917" s="17">
        <v>9.4374780178865594E-2</v>
      </c>
      <c r="AZ917" s="17"/>
      <c r="BA917" s="17">
        <v>9.5050614316811305E-2</v>
      </c>
      <c r="BB917" s="17">
        <v>0.111199550165179</v>
      </c>
      <c r="BC917" s="17"/>
      <c r="BD917" s="17">
        <v>6.9257766238874002E-2</v>
      </c>
      <c r="BE917" s="17"/>
      <c r="BF917" s="17">
        <v>6.1270111102145197E-2</v>
      </c>
      <c r="BG917" s="17"/>
      <c r="BH917" s="17">
        <v>0.13479706537289499</v>
      </c>
      <c r="BI917" s="17"/>
      <c r="BJ917" s="17">
        <v>8.7162916837702303E-2</v>
      </c>
      <c r="BK917" s="17"/>
      <c r="BL917" s="17">
        <v>0.31760015022940502</v>
      </c>
      <c r="BM917" s="17">
        <v>1.48919617795439E-2</v>
      </c>
      <c r="BN917" s="17">
        <v>4.71710403187185E-2</v>
      </c>
      <c r="BO917" s="17">
        <v>0.102709039209247</v>
      </c>
      <c r="BP917" s="17"/>
      <c r="BQ917" s="17">
        <v>9.6099207468429301E-2</v>
      </c>
      <c r="BR917" s="17">
        <v>3.9893756579434898E-2</v>
      </c>
      <c r="BS917" s="17">
        <v>7.2022215307108797E-2</v>
      </c>
      <c r="BT917" s="17">
        <v>0.10529079614614199</v>
      </c>
      <c r="BU917" s="17">
        <v>7.5070276629070801E-2</v>
      </c>
      <c r="BV917" s="17">
        <v>0.16800624831727001</v>
      </c>
      <c r="BW917" s="17"/>
      <c r="BX917" s="17">
        <v>9.9411771654797101E-2</v>
      </c>
      <c r="BY917" s="17">
        <v>6.0031359881448698E-2</v>
      </c>
      <c r="BZ917" s="17">
        <v>5.7468962446593101E-2</v>
      </c>
      <c r="CA917" s="17">
        <v>8.2081506614389302E-2</v>
      </c>
      <c r="CB917" s="17">
        <v>0.120795358724876</v>
      </c>
      <c r="CC917" s="17">
        <v>0.25280394928129502</v>
      </c>
    </row>
    <row r="918" spans="2:81" x14ac:dyDescent="0.35">
      <c r="B918" t="s">
        <v>58</v>
      </c>
      <c r="C918" s="17">
        <v>8.4725184938037004E-2</v>
      </c>
      <c r="D918" s="17">
        <v>8.3989007798848395E-2</v>
      </c>
      <c r="E918" s="17">
        <v>8.58156966607308E-2</v>
      </c>
      <c r="F918" s="17"/>
      <c r="G918" s="17">
        <v>0.101459572723472</v>
      </c>
      <c r="H918" s="17">
        <v>6.2270880915113E-2</v>
      </c>
      <c r="I918" s="17">
        <v>0.118469610357744</v>
      </c>
      <c r="J918" s="17">
        <v>7.1334019757335901E-2</v>
      </c>
      <c r="K918" s="17">
        <v>7.6723333662881199E-2</v>
      </c>
      <c r="L918" s="17">
        <v>8.12421829408667E-2</v>
      </c>
      <c r="M918" s="17"/>
      <c r="N918" s="17">
        <v>7.9929643974082101E-2</v>
      </c>
      <c r="O918" s="17">
        <v>9.8202791772658296E-2</v>
      </c>
      <c r="P918" s="17">
        <v>8.9735658679265598E-2</v>
      </c>
      <c r="Q918" s="17">
        <v>7.4085504813084305E-2</v>
      </c>
      <c r="R918" s="17"/>
      <c r="S918" s="17">
        <v>9.1024689533999906E-2</v>
      </c>
      <c r="T918" s="17">
        <v>0.124434215631513</v>
      </c>
      <c r="U918" s="17">
        <v>8.4642073877059507E-2</v>
      </c>
      <c r="V918" s="17">
        <v>4.7446342413976099E-2</v>
      </c>
      <c r="W918" s="17">
        <v>8.8347854096021902E-2</v>
      </c>
      <c r="X918" s="17">
        <v>9.5155179298658799E-2</v>
      </c>
      <c r="Y918" s="17">
        <v>0.11763698583459101</v>
      </c>
      <c r="Z918" s="17">
        <v>6.8653585284098498E-2</v>
      </c>
      <c r="AA918" s="17">
        <v>4.6004386158079502E-2</v>
      </c>
      <c r="AB918" s="17">
        <v>6.9739169971129195E-2</v>
      </c>
      <c r="AC918" s="17">
        <v>8.0707865476048496E-2</v>
      </c>
      <c r="AD918" s="17">
        <v>8.39876034983148E-2</v>
      </c>
      <c r="AE918" s="17"/>
      <c r="AF918" s="17">
        <v>8.7067589219793101E-2</v>
      </c>
      <c r="AG918" s="17">
        <v>5.6120342382845002E-2</v>
      </c>
      <c r="AH918" s="17">
        <v>0.103384634811723</v>
      </c>
      <c r="AI918" s="17">
        <v>3.2805091559897297E-2</v>
      </c>
      <c r="AJ918" s="17"/>
      <c r="AK918" s="17">
        <v>9.4657892115098494E-2</v>
      </c>
      <c r="AL918" s="17">
        <v>0.101368492041922</v>
      </c>
      <c r="AM918" s="17"/>
      <c r="AN918" s="17">
        <v>7.3457941838324506E-2</v>
      </c>
      <c r="AO918" s="17">
        <v>9.5696811539684998E-2</v>
      </c>
      <c r="AP918" s="17">
        <v>9.3306962241720803E-2</v>
      </c>
      <c r="AQ918" s="17">
        <v>6.3053214671909497E-2</v>
      </c>
      <c r="AR918" s="17">
        <v>0.11183114024905499</v>
      </c>
      <c r="AS918" s="17">
        <v>7.3280361611366807E-2</v>
      </c>
      <c r="AT918" s="17"/>
      <c r="AU918" s="17">
        <v>7.0836353760665605E-2</v>
      </c>
      <c r="AV918" s="17">
        <v>0.10179386573350201</v>
      </c>
      <c r="AW918" s="17"/>
      <c r="AX918" s="17">
        <v>0.12035991688466099</v>
      </c>
      <c r="AY918" s="17">
        <v>7.6144108332175206E-2</v>
      </c>
      <c r="AZ918" s="17"/>
      <c r="BA918" s="17">
        <v>8.0953800819898905E-2</v>
      </c>
      <c r="BB918" s="17">
        <v>0.10477312003431399</v>
      </c>
      <c r="BC918" s="17"/>
      <c r="BD918" s="17">
        <v>5.3494731076734602E-2</v>
      </c>
      <c r="BE918" s="17"/>
      <c r="BF918" s="17">
        <v>5.52558638558171E-2</v>
      </c>
      <c r="BG918" s="17"/>
      <c r="BH918" s="17">
        <v>5.52531605209889E-2</v>
      </c>
      <c r="BI918" s="17"/>
      <c r="BJ918" s="17">
        <v>0.10658635763184</v>
      </c>
      <c r="BK918" s="17"/>
      <c r="BL918" s="17">
        <v>0.174161156199171</v>
      </c>
      <c r="BM918" s="17">
        <v>2.7662841669330401E-2</v>
      </c>
      <c r="BN918" s="17">
        <v>5.7830639430018399E-2</v>
      </c>
      <c r="BO918" s="17">
        <v>0.11342403173724</v>
      </c>
      <c r="BP918" s="17"/>
      <c r="BQ918" s="17">
        <v>9.4928733023726702E-2</v>
      </c>
      <c r="BR918" s="17">
        <v>5.1878891906682802E-2</v>
      </c>
      <c r="BS918" s="17">
        <v>6.5283143998550494E-2</v>
      </c>
      <c r="BT918" s="17">
        <v>9.9200395681882006E-2</v>
      </c>
      <c r="BU918" s="17">
        <v>7.4659997006186293E-2</v>
      </c>
      <c r="BV918" s="17">
        <v>0.101689066800369</v>
      </c>
      <c r="BW918" s="17"/>
      <c r="BX918" s="17">
        <v>8.4331658477711194E-2</v>
      </c>
      <c r="BY918" s="17">
        <v>6.1708091452403802E-2</v>
      </c>
      <c r="BZ918" s="17">
        <v>5.2850882199161002E-2</v>
      </c>
      <c r="CA918" s="17">
        <v>0.101659706767901</v>
      </c>
      <c r="CB918" s="17">
        <v>0.146655699042019</v>
      </c>
      <c r="CC918" s="17">
        <v>0.116603111386938</v>
      </c>
    </row>
    <row r="919" spans="2:81" x14ac:dyDescent="0.35">
      <c r="B919" t="s">
        <v>59</v>
      </c>
      <c r="C919" s="17">
        <v>0.19197458745898899</v>
      </c>
      <c r="D919" s="17">
        <v>0.17253082906974099</v>
      </c>
      <c r="E919" s="17">
        <v>0.210032273454478</v>
      </c>
      <c r="F919" s="17"/>
      <c r="G919" s="17">
        <v>0.25474210545495202</v>
      </c>
      <c r="H919" s="17">
        <v>0.18468386510054</v>
      </c>
      <c r="I919" s="17">
        <v>0.221143255686576</v>
      </c>
      <c r="J919" s="17">
        <v>0.17295742088350199</v>
      </c>
      <c r="K919" s="17">
        <v>0.17293299063022199</v>
      </c>
      <c r="L919" s="17">
        <v>0.16244723845799799</v>
      </c>
      <c r="M919" s="17"/>
      <c r="N919" s="17">
        <v>0.19208342744496301</v>
      </c>
      <c r="O919" s="17">
        <v>0.22388748435445899</v>
      </c>
      <c r="P919" s="17">
        <v>0.16400315145372499</v>
      </c>
      <c r="Q919" s="17">
        <v>0.18332805836292901</v>
      </c>
      <c r="R919" s="17"/>
      <c r="S919" s="17">
        <v>0.202006309235327</v>
      </c>
      <c r="T919" s="17">
        <v>0.16070832265958601</v>
      </c>
      <c r="U919" s="17">
        <v>0.141874162345937</v>
      </c>
      <c r="V919" s="17">
        <v>0.24238848609695199</v>
      </c>
      <c r="W919" s="17">
        <v>0.26251446110935001</v>
      </c>
      <c r="X919" s="17">
        <v>0.168533375406376</v>
      </c>
      <c r="Y919" s="17">
        <v>0.13430461930832299</v>
      </c>
      <c r="Z919" s="17">
        <v>0.171856841486525</v>
      </c>
      <c r="AA919" s="17">
        <v>0.174055397273222</v>
      </c>
      <c r="AB919" s="17">
        <v>0.246521190254927</v>
      </c>
      <c r="AC919" s="17">
        <v>0.23879301282641299</v>
      </c>
      <c r="AD919" s="17">
        <v>0.203010690285227</v>
      </c>
      <c r="AE919" s="17"/>
      <c r="AF919" s="17">
        <v>0.181908766866095</v>
      </c>
      <c r="AG919" s="17">
        <v>0.18730293679058599</v>
      </c>
      <c r="AH919" s="17">
        <v>0.308347195939981</v>
      </c>
      <c r="AI919" s="17">
        <v>0.20587225684087401</v>
      </c>
      <c r="AJ919" s="17"/>
      <c r="AK919" s="17">
        <v>0.21869831460283801</v>
      </c>
      <c r="AL919" s="17">
        <v>0.16587253032457899</v>
      </c>
      <c r="AM919" s="17"/>
      <c r="AN919" s="17">
        <v>0.21850053377428599</v>
      </c>
      <c r="AO919" s="17">
        <v>0.18403291345581699</v>
      </c>
      <c r="AP919" s="17">
        <v>0.21447033044901101</v>
      </c>
      <c r="AQ919" s="17">
        <v>0.15901644397411899</v>
      </c>
      <c r="AR919" s="17">
        <v>0.18622081283976399</v>
      </c>
      <c r="AS919" s="17">
        <v>0.17466479677819599</v>
      </c>
      <c r="AT919" s="17"/>
      <c r="AU919" s="17">
        <v>0.168232708433522</v>
      </c>
      <c r="AV919" s="17">
        <v>0.22287165383889199</v>
      </c>
      <c r="AW919" s="17"/>
      <c r="AX919" s="17">
        <v>0.122140509343333</v>
      </c>
      <c r="AY919" s="17">
        <v>0.20879109038393801</v>
      </c>
      <c r="AZ919" s="17"/>
      <c r="BA919" s="17">
        <v>0.19481155886357199</v>
      </c>
      <c r="BB919" s="17">
        <v>0.18007259697886499</v>
      </c>
      <c r="BC919" s="17"/>
      <c r="BD919" s="17">
        <v>0.17739426256462401</v>
      </c>
      <c r="BE919" s="17"/>
      <c r="BF919" s="17">
        <v>0.16108253023285701</v>
      </c>
      <c r="BG919" s="17"/>
      <c r="BH919" s="17">
        <v>0.20083747232260399</v>
      </c>
      <c r="BI919" s="17"/>
      <c r="BJ919" s="17">
        <v>0.255633888981116</v>
      </c>
      <c r="BK919" s="17"/>
      <c r="BL919" s="17">
        <v>0.21580813502839999</v>
      </c>
      <c r="BM919" s="17">
        <v>0.103880262827463</v>
      </c>
      <c r="BN919" s="17">
        <v>0.201341128831973</v>
      </c>
      <c r="BO919" s="17">
        <v>0.24554689413893299</v>
      </c>
      <c r="BP919" s="17"/>
      <c r="BQ919" s="17">
        <v>0.191718248696129</v>
      </c>
      <c r="BR919" s="17">
        <v>0.135729097637492</v>
      </c>
      <c r="BS919" s="17">
        <v>0.18322944749255499</v>
      </c>
      <c r="BT919" s="17">
        <v>0.20448520949680099</v>
      </c>
      <c r="BU919" s="17">
        <v>0.30262503180080302</v>
      </c>
      <c r="BV919" s="17">
        <v>0.23621791938143</v>
      </c>
      <c r="BW919" s="17"/>
      <c r="BX919" s="17">
        <v>0.17594769512861799</v>
      </c>
      <c r="BY919" s="17">
        <v>0.16033704762207299</v>
      </c>
      <c r="BZ919" s="17">
        <v>0.19197471913684999</v>
      </c>
      <c r="CA919" s="17">
        <v>0.19768555977762001</v>
      </c>
      <c r="CB919" s="17">
        <v>0.224303664679399</v>
      </c>
      <c r="CC919" s="17">
        <v>0.205945813104701</v>
      </c>
    </row>
    <row r="920" spans="2:81" x14ac:dyDescent="0.35">
      <c r="B920" t="s">
        <v>102</v>
      </c>
      <c r="C920" s="17">
        <v>0.30352146757175402</v>
      </c>
      <c r="D920" s="17">
        <v>0.30445773954034799</v>
      </c>
      <c r="E920" s="17">
        <v>0.30257188613777197</v>
      </c>
      <c r="F920" s="17"/>
      <c r="G920" s="17">
        <v>0.282138304403735</v>
      </c>
      <c r="H920" s="17">
        <v>0.315874745548268</v>
      </c>
      <c r="I920" s="17">
        <v>0.319912329081952</v>
      </c>
      <c r="J920" s="17">
        <v>0.33327080725654501</v>
      </c>
      <c r="K920" s="17">
        <v>0.26134926880366199</v>
      </c>
      <c r="L920" s="17">
        <v>0.29791581600460199</v>
      </c>
      <c r="M920" s="17"/>
      <c r="N920" s="17">
        <v>0.33453587602875701</v>
      </c>
      <c r="O920" s="17">
        <v>0.30431893305480001</v>
      </c>
      <c r="P920" s="17">
        <v>0.30965498515680601</v>
      </c>
      <c r="Q920" s="17">
        <v>0.26267631847822798</v>
      </c>
      <c r="R920" s="17"/>
      <c r="S920" s="17">
        <v>0.264444186583982</v>
      </c>
      <c r="T920" s="17">
        <v>0.29588927777767499</v>
      </c>
      <c r="U920" s="17">
        <v>0.34378973928774698</v>
      </c>
      <c r="V920" s="17">
        <v>0.29196614581972902</v>
      </c>
      <c r="W920" s="17">
        <v>0.25113098988502502</v>
      </c>
      <c r="X920" s="17">
        <v>0.33225744550734498</v>
      </c>
      <c r="Y920" s="17">
        <v>0.34421248707019197</v>
      </c>
      <c r="Z920" s="17">
        <v>0.27756885830085798</v>
      </c>
      <c r="AA920" s="17">
        <v>0.38751051784428697</v>
      </c>
      <c r="AB920" s="17">
        <v>0.28053676080529</v>
      </c>
      <c r="AC920" s="17">
        <v>0.27579696703956802</v>
      </c>
      <c r="AD920" s="17">
        <v>0.18106327863812899</v>
      </c>
      <c r="AE920" s="17"/>
      <c r="AF920" s="17">
        <v>0.30386329355575697</v>
      </c>
      <c r="AG920" s="17">
        <v>0.35742512218838002</v>
      </c>
      <c r="AH920" s="17">
        <v>0.239418143766501</v>
      </c>
      <c r="AI920" s="17">
        <v>0.23918264355618299</v>
      </c>
      <c r="AJ920" s="17"/>
      <c r="AK920" s="17">
        <v>0.30760075245831803</v>
      </c>
      <c r="AL920" s="17">
        <v>0.30939243848657999</v>
      </c>
      <c r="AM920" s="17"/>
      <c r="AN920" s="17">
        <v>0.27454525089321502</v>
      </c>
      <c r="AO920" s="17">
        <v>0.302032825202322</v>
      </c>
      <c r="AP920" s="17">
        <v>0.29673746366171899</v>
      </c>
      <c r="AQ920" s="17">
        <v>0.33688222665154299</v>
      </c>
      <c r="AR920" s="17">
        <v>0.29444758359449802</v>
      </c>
      <c r="AS920" s="17">
        <v>0.38907976398786498</v>
      </c>
      <c r="AT920" s="17"/>
      <c r="AU920" s="17">
        <v>0.31300853024983</v>
      </c>
      <c r="AV920" s="17">
        <v>0.28962804610010101</v>
      </c>
      <c r="AW920" s="17"/>
      <c r="AX920" s="17">
        <v>0.278475610032896</v>
      </c>
      <c r="AY920" s="17">
        <v>0.30955267393868702</v>
      </c>
      <c r="AZ920" s="17"/>
      <c r="BA920" s="17">
        <v>0.30099369098805701</v>
      </c>
      <c r="BB920" s="17">
        <v>0.32002586605408501</v>
      </c>
      <c r="BC920" s="17"/>
      <c r="BD920" s="17">
        <v>0.29709661645542701</v>
      </c>
      <c r="BE920" s="17"/>
      <c r="BF920" s="17">
        <v>0.31831290623397501</v>
      </c>
      <c r="BG920" s="17"/>
      <c r="BH920" s="17">
        <v>0.35071412265839802</v>
      </c>
      <c r="BI920" s="17"/>
      <c r="BJ920" s="17">
        <v>0.26988916899027598</v>
      </c>
      <c r="BK920" s="17"/>
      <c r="BL920" s="17">
        <v>0.168872305859816</v>
      </c>
      <c r="BM920" s="17">
        <v>0.292940883679222</v>
      </c>
      <c r="BN920" s="17">
        <v>0.35266863121745301</v>
      </c>
      <c r="BO920" s="17">
        <v>0.33438522611683003</v>
      </c>
      <c r="BP920" s="17"/>
      <c r="BQ920" s="17">
        <v>0.33855266596678801</v>
      </c>
      <c r="BR920" s="17">
        <v>0.31594430871163798</v>
      </c>
      <c r="BS920" s="17">
        <v>0.26930262063701299</v>
      </c>
      <c r="BT920" s="17">
        <v>0.24824936041481599</v>
      </c>
      <c r="BU920" s="17">
        <v>0.27373447598339801</v>
      </c>
      <c r="BV920" s="17">
        <v>0.28968192932023901</v>
      </c>
      <c r="BW920" s="17"/>
      <c r="BX920" s="17">
        <v>0.35375192079256401</v>
      </c>
      <c r="BY920" s="17">
        <v>0.29231663371982702</v>
      </c>
      <c r="BZ920" s="17">
        <v>0.29843890105686099</v>
      </c>
      <c r="CA920" s="17">
        <v>0.29442238207541999</v>
      </c>
      <c r="CB920" s="17">
        <v>0.261909060401049</v>
      </c>
      <c r="CC920" s="17">
        <v>0.26632353052728402</v>
      </c>
    </row>
    <row r="921" spans="2:81" x14ac:dyDescent="0.35">
      <c r="B921" t="s">
        <v>429</v>
      </c>
      <c r="C921" s="17">
        <v>0.29773069430664201</v>
      </c>
      <c r="D921" s="17">
        <v>0.31675990298275503</v>
      </c>
      <c r="E921" s="17">
        <v>0.28089682262546301</v>
      </c>
      <c r="F921" s="17"/>
      <c r="G921" s="17">
        <v>0.24741837096932801</v>
      </c>
      <c r="H921" s="17">
        <v>0.278411752982196</v>
      </c>
      <c r="I921" s="17">
        <v>0.210009490785073</v>
      </c>
      <c r="J921" s="17">
        <v>0.25969326810672799</v>
      </c>
      <c r="K921" s="17">
        <v>0.35965053703146499</v>
      </c>
      <c r="L921" s="17">
        <v>0.40518738146076</v>
      </c>
      <c r="M921" s="17"/>
      <c r="N921" s="17">
        <v>0.29923221001450301</v>
      </c>
      <c r="O921" s="17">
        <v>0.23647691340238</v>
      </c>
      <c r="P921" s="17">
        <v>0.32682321973918599</v>
      </c>
      <c r="Q921" s="17">
        <v>0.33169399761678803</v>
      </c>
      <c r="R921" s="17"/>
      <c r="S921" s="17">
        <v>0.309451247806941</v>
      </c>
      <c r="T921" s="17">
        <v>0.31263537267256802</v>
      </c>
      <c r="U921" s="17">
        <v>0.30493537215248301</v>
      </c>
      <c r="V921" s="17">
        <v>0.30272917788975201</v>
      </c>
      <c r="W921" s="17">
        <v>0.33939636814698199</v>
      </c>
      <c r="X921" s="17">
        <v>0.27786846395981901</v>
      </c>
      <c r="Y921" s="17">
        <v>0.32517961937346901</v>
      </c>
      <c r="Z921" s="17">
        <v>0.290520859038288</v>
      </c>
      <c r="AA921" s="17">
        <v>0.28281983645990499</v>
      </c>
      <c r="AB921" s="17">
        <v>0.236588281492736</v>
      </c>
      <c r="AC921" s="17">
        <v>0.30986475230555399</v>
      </c>
      <c r="AD921" s="17">
        <v>0.249018057615261</v>
      </c>
      <c r="AE921" s="17"/>
      <c r="AF921" s="17">
        <v>0.30864266581656202</v>
      </c>
      <c r="AG921" s="17">
        <v>0.238517511819162</v>
      </c>
      <c r="AH921" s="17">
        <v>0.27599886734908502</v>
      </c>
      <c r="AI921" s="17">
        <v>0.227019307007329</v>
      </c>
      <c r="AJ921" s="17"/>
      <c r="AK921" s="17">
        <v>0.284409149947499</v>
      </c>
      <c r="AL921" s="17">
        <v>0.23849467488163301</v>
      </c>
      <c r="AM921" s="17"/>
      <c r="AN921" s="17">
        <v>0.29377394673177198</v>
      </c>
      <c r="AO921" s="17">
        <v>0.312276106447541</v>
      </c>
      <c r="AP921" s="17">
        <v>0.26384584841491798</v>
      </c>
      <c r="AQ921" s="17">
        <v>0.31997962647697997</v>
      </c>
      <c r="AR921" s="17">
        <v>0.282370884612899</v>
      </c>
      <c r="AS921" s="17">
        <v>0.27709094488546698</v>
      </c>
      <c r="AT921" s="17"/>
      <c r="AU921" s="17">
        <v>0.35490340963307199</v>
      </c>
      <c r="AV921" s="17">
        <v>0.224502539271455</v>
      </c>
      <c r="AW921" s="17"/>
      <c r="AX921" s="17">
        <v>0.33374150330119301</v>
      </c>
      <c r="AY921" s="17">
        <v>0.28905905588701902</v>
      </c>
      <c r="AZ921" s="17"/>
      <c r="BA921" s="17">
        <v>0.30175578742606002</v>
      </c>
      <c r="BB921" s="17">
        <v>0.26872804914869702</v>
      </c>
      <c r="BC921" s="17"/>
      <c r="BD921" s="17">
        <v>0.37752053284189202</v>
      </c>
      <c r="BE921" s="17"/>
      <c r="BF921" s="17">
        <v>0.38307861613424898</v>
      </c>
      <c r="BG921" s="17"/>
      <c r="BH921" s="17">
        <v>0.22506128924192301</v>
      </c>
      <c r="BI921" s="17"/>
      <c r="BJ921" s="17">
        <v>0.28072766755906498</v>
      </c>
      <c r="BK921" s="17"/>
      <c r="BL921" s="17">
        <v>0.105676475499765</v>
      </c>
      <c r="BM921" s="17">
        <v>0.54447519700992697</v>
      </c>
      <c r="BN921" s="17">
        <v>0.32059648529508</v>
      </c>
      <c r="BO921" s="17">
        <v>0.16457750803648999</v>
      </c>
      <c r="BP921" s="17"/>
      <c r="BQ921" s="17">
        <v>0.24389518825272699</v>
      </c>
      <c r="BR921" s="17">
        <v>0.44479051156023103</v>
      </c>
      <c r="BS921" s="17">
        <v>0.39196491662432598</v>
      </c>
      <c r="BT921" s="17">
        <v>0.333022079952005</v>
      </c>
      <c r="BU921" s="17">
        <v>0.25708774064225198</v>
      </c>
      <c r="BV921" s="17">
        <v>0.17960846195906199</v>
      </c>
      <c r="BW921" s="17"/>
      <c r="BX921" s="17">
        <v>0.25943516527426103</v>
      </c>
      <c r="BY921" s="17">
        <v>0.41655754498068698</v>
      </c>
      <c r="BZ921" s="17">
        <v>0.374783022994014</v>
      </c>
      <c r="CA921" s="17">
        <v>0.30828784927186997</v>
      </c>
      <c r="CB921" s="17">
        <v>0.23417457615306</v>
      </c>
      <c r="CC921" s="17">
        <v>0.13772005394622799</v>
      </c>
    </row>
    <row r="922" spans="2:81" x14ac:dyDescent="0.35">
      <c r="B922" t="s">
        <v>87</v>
      </c>
      <c r="C922" s="17">
        <v>2.45230876451859E-2</v>
      </c>
      <c r="D922" s="17">
        <v>2.3248070659133702E-2</v>
      </c>
      <c r="E922" s="17">
        <v>2.58539848948274E-2</v>
      </c>
      <c r="F922" s="17"/>
      <c r="G922" s="17">
        <v>3.4389989225527599E-2</v>
      </c>
      <c r="H922" s="17">
        <v>2.00537918198447E-2</v>
      </c>
      <c r="I922" s="17">
        <v>2.3789926498878799E-2</v>
      </c>
      <c r="J922" s="17">
        <v>3.4988618578079701E-2</v>
      </c>
      <c r="K922" s="17">
        <v>3.9958576699566602E-2</v>
      </c>
      <c r="L922" s="17">
        <v>3.8689251538953501E-3</v>
      </c>
      <c r="M922" s="17"/>
      <c r="N922" s="17">
        <v>1.8897933517937102E-2</v>
      </c>
      <c r="O922" s="17">
        <v>1.7096048388111101E-2</v>
      </c>
      <c r="P922" s="17">
        <v>3.6242394553439597E-2</v>
      </c>
      <c r="Q922" s="17">
        <v>2.7685168988090599E-2</v>
      </c>
      <c r="R922" s="17"/>
      <c r="S922" s="17">
        <v>1.6354642552063599E-2</v>
      </c>
      <c r="T922" s="17">
        <v>2.7892068697416901E-2</v>
      </c>
      <c r="U922" s="17">
        <v>1.9250606813861398E-2</v>
      </c>
      <c r="V922" s="17">
        <v>8.8089352155291106E-3</v>
      </c>
      <c r="W922" s="17">
        <v>1.0863922364481301E-2</v>
      </c>
      <c r="X922" s="17">
        <v>4.0792787029090102E-2</v>
      </c>
      <c r="Y922" s="17">
        <v>1.7573500348617301E-2</v>
      </c>
      <c r="Z922" s="17">
        <v>1.5243913269599899E-2</v>
      </c>
      <c r="AA922" s="17">
        <v>3.3029059384806998E-2</v>
      </c>
      <c r="AB922" s="17">
        <v>2.5708092282647501E-2</v>
      </c>
      <c r="AC922" s="17">
        <v>2.78783803618456E-2</v>
      </c>
      <c r="AD922" s="17">
        <v>8.4994745638818606E-2</v>
      </c>
      <c r="AE922" s="17"/>
      <c r="AF922" s="17">
        <v>2.3909241290115801E-2</v>
      </c>
      <c r="AG922" s="17">
        <v>2.8080259313296E-2</v>
      </c>
      <c r="AH922" s="17">
        <v>1.48161254598452E-2</v>
      </c>
      <c r="AI922" s="17">
        <v>9.8316236262836199E-2</v>
      </c>
      <c r="AJ922" s="17"/>
      <c r="AK922" s="17">
        <v>9.6627405283844607E-3</v>
      </c>
      <c r="AL922" s="17">
        <v>3.2428601130756803E-2</v>
      </c>
      <c r="AM922" s="17"/>
      <c r="AN922" s="17">
        <v>2.2360757149938199E-2</v>
      </c>
      <c r="AO922" s="17">
        <v>1.67078159427839E-2</v>
      </c>
      <c r="AP922" s="17">
        <v>5.3856204722205703E-2</v>
      </c>
      <c r="AQ922" s="17">
        <v>1.20098317293577E-2</v>
      </c>
      <c r="AR922" s="17">
        <v>3.7635242985046398E-2</v>
      </c>
      <c r="AS922" s="17">
        <v>1.59620904768627E-2</v>
      </c>
      <c r="AT922" s="17"/>
      <c r="AU922" s="17">
        <v>2.02337895538964E-2</v>
      </c>
      <c r="AV922" s="17">
        <v>3.0355606102532701E-2</v>
      </c>
      <c r="AW922" s="17"/>
      <c r="AX922" s="17">
        <v>3.4675620615506601E-2</v>
      </c>
      <c r="AY922" s="17">
        <v>2.20782912793158E-2</v>
      </c>
      <c r="AZ922" s="17"/>
      <c r="BA922" s="17">
        <v>2.6434547585600501E-2</v>
      </c>
      <c r="BB922" s="17">
        <v>1.520081761886E-2</v>
      </c>
      <c r="BC922" s="17"/>
      <c r="BD922" s="17">
        <v>2.5236090822448799E-2</v>
      </c>
      <c r="BE922" s="17"/>
      <c r="BF922" s="17">
        <v>2.09999724409567E-2</v>
      </c>
      <c r="BG922" s="17"/>
      <c r="BH922" s="17">
        <v>3.33368898831908E-2</v>
      </c>
      <c r="BI922" s="17"/>
      <c r="BJ922" s="17">
        <v>0</v>
      </c>
      <c r="BK922" s="17"/>
      <c r="BL922" s="17">
        <v>1.78817771834433E-2</v>
      </c>
      <c r="BM922" s="17">
        <v>1.6148853034513001E-2</v>
      </c>
      <c r="BN922" s="17">
        <v>2.0392074906756302E-2</v>
      </c>
      <c r="BO922" s="17">
        <v>3.9357300761261302E-2</v>
      </c>
      <c r="BP922" s="17"/>
      <c r="BQ922" s="17">
        <v>3.4805956592200003E-2</v>
      </c>
      <c r="BR922" s="17">
        <v>1.17634336045208E-2</v>
      </c>
      <c r="BS922" s="17">
        <v>1.81976559404468E-2</v>
      </c>
      <c r="BT922" s="17">
        <v>9.7521583083527309E-3</v>
      </c>
      <c r="BU922" s="17">
        <v>1.68224779382894E-2</v>
      </c>
      <c r="BV922" s="17">
        <v>2.4796374221629999E-2</v>
      </c>
      <c r="BW922" s="17"/>
      <c r="BX922" s="17">
        <v>2.71217886720483E-2</v>
      </c>
      <c r="BY922" s="17">
        <v>9.0493223435613793E-3</v>
      </c>
      <c r="BZ922" s="17">
        <v>2.4483512166521799E-2</v>
      </c>
      <c r="CA922" s="17">
        <v>1.58629954928012E-2</v>
      </c>
      <c r="CB922" s="17">
        <v>1.21616409995967E-2</v>
      </c>
      <c r="CC922" s="17">
        <v>2.06035417535529E-2</v>
      </c>
    </row>
    <row r="923" spans="2:81" x14ac:dyDescent="0.35">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row>
    <row r="924" spans="2:81" x14ac:dyDescent="0.35">
      <c r="B924" s="6" t="s">
        <v>436</v>
      </c>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row>
    <row r="925" spans="2:81" x14ac:dyDescent="0.35">
      <c r="B925" s="24"/>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row>
    <row r="926" spans="2:81" x14ac:dyDescent="0.35">
      <c r="B926" t="s">
        <v>428</v>
      </c>
      <c r="C926" s="17">
        <v>0.10446560901018501</v>
      </c>
      <c r="D926" s="17">
        <v>9.9712027199211198E-2</v>
      </c>
      <c r="E926" s="17">
        <v>0.107770273952266</v>
      </c>
      <c r="F926" s="17"/>
      <c r="G926" s="17">
        <v>6.10549913141386E-2</v>
      </c>
      <c r="H926" s="17">
        <v>0.12596227134763599</v>
      </c>
      <c r="I926" s="17">
        <v>0.133700304348251</v>
      </c>
      <c r="J926" s="17">
        <v>0.15708516932778099</v>
      </c>
      <c r="K926" s="17">
        <v>0.109125614362283</v>
      </c>
      <c r="L926" s="17">
        <v>4.60419919243951E-2</v>
      </c>
      <c r="M926" s="17"/>
      <c r="N926" s="17">
        <v>9.9085773344367398E-2</v>
      </c>
      <c r="O926" s="17">
        <v>0.12583472120917399</v>
      </c>
      <c r="P926" s="17">
        <v>7.2953924214514396E-2</v>
      </c>
      <c r="Q926" s="17">
        <v>0.118707068955345</v>
      </c>
      <c r="R926" s="17"/>
      <c r="S926" s="17">
        <v>9.9959919229329494E-2</v>
      </c>
      <c r="T926" s="17">
        <v>0.10033650650487801</v>
      </c>
      <c r="U926" s="17">
        <v>6.6059321106706703E-2</v>
      </c>
      <c r="V926" s="17">
        <v>0.10743602826688101</v>
      </c>
      <c r="W926" s="17">
        <v>9.4732969271015099E-2</v>
      </c>
      <c r="X926" s="17">
        <v>9.5653485028818694E-2</v>
      </c>
      <c r="Y926" s="17">
        <v>9.4339981702187103E-2</v>
      </c>
      <c r="Z926" s="17">
        <v>0.17581873192439201</v>
      </c>
      <c r="AA926" s="17">
        <v>7.4473354825670898E-2</v>
      </c>
      <c r="AB926" s="17">
        <v>0.17333693968129801</v>
      </c>
      <c r="AC926" s="17">
        <v>6.7844583317799606E-2</v>
      </c>
      <c r="AD926" s="17">
        <v>0.19792562432425001</v>
      </c>
      <c r="AE926" s="17"/>
      <c r="AF926" s="17">
        <v>9.9500152166511702E-2</v>
      </c>
      <c r="AG926" s="17">
        <v>0.17652199417216</v>
      </c>
      <c r="AH926" s="17">
        <v>5.8998519987469702E-2</v>
      </c>
      <c r="AI926" s="17">
        <v>0.170584853222256</v>
      </c>
      <c r="AJ926" s="17"/>
      <c r="AK926" s="17">
        <v>8.9824108821478899E-2</v>
      </c>
      <c r="AL926" s="17">
        <v>0.14695341249310301</v>
      </c>
      <c r="AM926" s="17"/>
      <c r="AN926" s="17">
        <v>0.105177173326111</v>
      </c>
      <c r="AO926" s="17">
        <v>0.105922128090281</v>
      </c>
      <c r="AP926" s="17">
        <v>0.104973363597408</v>
      </c>
      <c r="AQ926" s="17">
        <v>0.104544221755608</v>
      </c>
      <c r="AR926" s="17">
        <v>0.106126688645305</v>
      </c>
      <c r="AS926" s="17">
        <v>8.4013621052509493E-2</v>
      </c>
      <c r="AT926" s="17"/>
      <c r="AU926" s="17">
        <v>7.7670068598257494E-2</v>
      </c>
      <c r="AV926" s="17">
        <v>0.14054953895781799</v>
      </c>
      <c r="AW926" s="17"/>
      <c r="AX926" s="17">
        <v>0.121456042963434</v>
      </c>
      <c r="AY926" s="17">
        <v>0.100374201348187</v>
      </c>
      <c r="AZ926" s="17"/>
      <c r="BA926" s="17">
        <v>0.104089591523731</v>
      </c>
      <c r="BB926" s="17">
        <v>0.10765807910382701</v>
      </c>
      <c r="BC926" s="17"/>
      <c r="BD926" s="17">
        <v>7.2675601075456397E-2</v>
      </c>
      <c r="BE926" s="17"/>
      <c r="BF926" s="17">
        <v>6.4661161867830802E-2</v>
      </c>
      <c r="BG926" s="17"/>
      <c r="BH926" s="17">
        <v>0.16450820369986799</v>
      </c>
      <c r="BI926" s="17"/>
      <c r="BJ926" s="17">
        <v>8.83156832017465E-2</v>
      </c>
      <c r="BK926" s="17"/>
      <c r="BL926" s="17">
        <v>0.34713420466629602</v>
      </c>
      <c r="BM926" s="17">
        <v>1.4241188517978299E-2</v>
      </c>
      <c r="BN926" s="17">
        <v>5.5506633667092103E-2</v>
      </c>
      <c r="BO926" s="17">
        <v>0.102830401921647</v>
      </c>
      <c r="BP926" s="17"/>
      <c r="BQ926" s="17">
        <v>0.101435681363296</v>
      </c>
      <c r="BR926" s="17">
        <v>5.0333100001390803E-2</v>
      </c>
      <c r="BS926" s="17">
        <v>8.9856667507312596E-2</v>
      </c>
      <c r="BT926" s="17">
        <v>8.4621388592044294E-2</v>
      </c>
      <c r="BU926" s="17">
        <v>8.6045696813559697E-2</v>
      </c>
      <c r="BV926" s="17">
        <v>0.18199582235759301</v>
      </c>
      <c r="BW926" s="17"/>
      <c r="BX926" s="17">
        <v>8.4612224102052394E-2</v>
      </c>
      <c r="BY926" s="17">
        <v>6.7505070511183193E-2</v>
      </c>
      <c r="BZ926" s="17">
        <v>6.0891770237536398E-2</v>
      </c>
      <c r="CA926" s="17">
        <v>9.7526056890088406E-2</v>
      </c>
      <c r="CB926" s="17">
        <v>0.160747498863829</v>
      </c>
      <c r="CC926" s="17">
        <v>0.26148345234883502</v>
      </c>
    </row>
    <row r="927" spans="2:81" x14ac:dyDescent="0.35">
      <c r="B927" t="s">
        <v>58</v>
      </c>
      <c r="C927" s="17">
        <v>9.8955588205837997E-2</v>
      </c>
      <c r="D927" s="17">
        <v>9.05905692178883E-2</v>
      </c>
      <c r="E927" s="17">
        <v>0.107404551361476</v>
      </c>
      <c r="F927" s="17"/>
      <c r="G927" s="17">
        <v>0.114283990838651</v>
      </c>
      <c r="H927" s="17">
        <v>9.0625376830326496E-2</v>
      </c>
      <c r="I927" s="17">
        <v>9.2553308486381894E-2</v>
      </c>
      <c r="J927" s="17">
        <v>0.103013989304964</v>
      </c>
      <c r="K927" s="17">
        <v>0.101159066602859</v>
      </c>
      <c r="L927" s="17">
        <v>9.63246075267227E-2</v>
      </c>
      <c r="M927" s="17"/>
      <c r="N927" s="17">
        <v>8.5477889208819602E-2</v>
      </c>
      <c r="O927" s="17">
        <v>0.123086143780913</v>
      </c>
      <c r="P927" s="17">
        <v>0.109613712656238</v>
      </c>
      <c r="Q927" s="17">
        <v>8.2014419544941805E-2</v>
      </c>
      <c r="R927" s="17"/>
      <c r="S927" s="17">
        <v>8.3574793532606606E-2</v>
      </c>
      <c r="T927" s="17">
        <v>0.113158437295587</v>
      </c>
      <c r="U927" s="17">
        <v>9.0543290589540706E-2</v>
      </c>
      <c r="V927" s="17">
        <v>0.11480844929142101</v>
      </c>
      <c r="W927" s="17">
        <v>5.5611449326276298E-2</v>
      </c>
      <c r="X927" s="17">
        <v>0.135898062020676</v>
      </c>
      <c r="Y927" s="17">
        <v>0.114290199205227</v>
      </c>
      <c r="Z927" s="17">
        <v>5.9272108014695901E-2</v>
      </c>
      <c r="AA927" s="17">
        <v>6.7229829304775904E-2</v>
      </c>
      <c r="AB927" s="17">
        <v>0.108568103886694</v>
      </c>
      <c r="AC927" s="17">
        <v>0.14541018020884999</v>
      </c>
      <c r="AD927" s="17">
        <v>7.3345501054488005E-2</v>
      </c>
      <c r="AE927" s="17"/>
      <c r="AF927" s="17">
        <v>9.6274761464010997E-2</v>
      </c>
      <c r="AG927" s="17">
        <v>0.12428800838989899</v>
      </c>
      <c r="AH927" s="17">
        <v>0.14543406730217501</v>
      </c>
      <c r="AI927" s="17">
        <v>5.59390688076822E-2</v>
      </c>
      <c r="AJ927" s="17"/>
      <c r="AK927" s="17">
        <v>8.4735381222956097E-2</v>
      </c>
      <c r="AL927" s="17">
        <v>0.16017633009664101</v>
      </c>
      <c r="AM927" s="17"/>
      <c r="AN927" s="17">
        <v>9.3639616430778796E-2</v>
      </c>
      <c r="AO927" s="17">
        <v>0.10270754386844499</v>
      </c>
      <c r="AP927" s="17">
        <v>8.9102134607872099E-2</v>
      </c>
      <c r="AQ927" s="17">
        <v>9.0222466297540604E-2</v>
      </c>
      <c r="AR927" s="17">
        <v>0.13516468749514099</v>
      </c>
      <c r="AS927" s="17">
        <v>7.2793725891998395E-2</v>
      </c>
      <c r="AT927" s="17"/>
      <c r="AU927" s="17">
        <v>0.100656443861616</v>
      </c>
      <c r="AV927" s="17">
        <v>9.7428287192178803E-2</v>
      </c>
      <c r="AW927" s="17"/>
      <c r="AX927" s="17">
        <v>0.12199568411966399</v>
      </c>
      <c r="AY927" s="17">
        <v>9.3407382361632693E-2</v>
      </c>
      <c r="AZ927" s="17"/>
      <c r="BA927" s="17">
        <v>0.101347586667015</v>
      </c>
      <c r="BB927" s="17">
        <v>8.8138366924291597E-2</v>
      </c>
      <c r="BC927" s="17"/>
      <c r="BD927" s="17">
        <v>6.3744421487271399E-2</v>
      </c>
      <c r="BE927" s="17"/>
      <c r="BF927" s="17">
        <v>5.51243427388231E-2</v>
      </c>
      <c r="BG927" s="17"/>
      <c r="BH927" s="17">
        <v>0.11444634576761401</v>
      </c>
      <c r="BI927" s="17"/>
      <c r="BJ927" s="17">
        <v>0.15689648695828501</v>
      </c>
      <c r="BK927" s="17"/>
      <c r="BL927" s="17">
        <v>0.19173789379964301</v>
      </c>
      <c r="BM927" s="17">
        <v>2.0906361816943799E-2</v>
      </c>
      <c r="BN927" s="17">
        <v>6.3419728977351E-2</v>
      </c>
      <c r="BO927" s="17">
        <v>0.152557618667367</v>
      </c>
      <c r="BP927" s="17"/>
      <c r="BQ927" s="17">
        <v>0.108950846528252</v>
      </c>
      <c r="BR927" s="17">
        <v>6.6263273403920603E-2</v>
      </c>
      <c r="BS927" s="17">
        <v>6.9826092972334303E-2</v>
      </c>
      <c r="BT927" s="17">
        <v>0.105517354783647</v>
      </c>
      <c r="BU927" s="17">
        <v>0.17094191437577699</v>
      </c>
      <c r="BV927" s="17">
        <v>8.6814049993873696E-2</v>
      </c>
      <c r="BW927" s="17"/>
      <c r="BX927" s="17">
        <v>0.10472146701054399</v>
      </c>
      <c r="BY927" s="17">
        <v>7.5345407351957702E-2</v>
      </c>
      <c r="BZ927" s="17">
        <v>6.8923508552482596E-2</v>
      </c>
      <c r="CA927" s="17">
        <v>6.9807742664528397E-2</v>
      </c>
      <c r="CB927" s="17">
        <v>0.20992129326724401</v>
      </c>
      <c r="CC927" s="17">
        <v>0.115400580240518</v>
      </c>
    </row>
    <row r="928" spans="2:81" x14ac:dyDescent="0.35">
      <c r="B928" t="s">
        <v>59</v>
      </c>
      <c r="C928" s="17">
        <v>0.23132975702211001</v>
      </c>
      <c r="D928" s="17">
        <v>0.21287917614427501</v>
      </c>
      <c r="E928" s="17">
        <v>0.24858535397227599</v>
      </c>
      <c r="F928" s="17"/>
      <c r="G928" s="17">
        <v>0.24143437552404201</v>
      </c>
      <c r="H928" s="17">
        <v>0.21769359758592099</v>
      </c>
      <c r="I928" s="17">
        <v>0.256964588198836</v>
      </c>
      <c r="J928" s="17">
        <v>0.238748196209983</v>
      </c>
      <c r="K928" s="17">
        <v>0.214535993365425</v>
      </c>
      <c r="L928" s="17">
        <v>0.220500563620811</v>
      </c>
      <c r="M928" s="17"/>
      <c r="N928" s="17">
        <v>0.22579037906402499</v>
      </c>
      <c r="O928" s="17">
        <v>0.245740817709514</v>
      </c>
      <c r="P928" s="17">
        <v>0.19847247612382901</v>
      </c>
      <c r="Q928" s="17">
        <v>0.247148507232098</v>
      </c>
      <c r="R928" s="17"/>
      <c r="S928" s="17">
        <v>0.20311648291155601</v>
      </c>
      <c r="T928" s="17">
        <v>0.22239406005405801</v>
      </c>
      <c r="U928" s="17">
        <v>0.25876875404209299</v>
      </c>
      <c r="V928" s="17">
        <v>0.204444498348436</v>
      </c>
      <c r="W928" s="17">
        <v>0.33378891319715498</v>
      </c>
      <c r="X928" s="17">
        <v>0.18324227120737499</v>
      </c>
      <c r="Y928" s="17">
        <v>0.29502860837004002</v>
      </c>
      <c r="Z928" s="17">
        <v>0.21008688280450299</v>
      </c>
      <c r="AA928" s="17">
        <v>0.21796899460868199</v>
      </c>
      <c r="AB928" s="17">
        <v>0.22257593847832999</v>
      </c>
      <c r="AC928" s="17">
        <v>0.289965147557114</v>
      </c>
      <c r="AD928" s="17">
        <v>0.14783759276310099</v>
      </c>
      <c r="AE928" s="17"/>
      <c r="AF928" s="17">
        <v>0.232192660772749</v>
      </c>
      <c r="AG928" s="17">
        <v>0.21106691938465999</v>
      </c>
      <c r="AH928" s="17">
        <v>0.26810990195651702</v>
      </c>
      <c r="AI928" s="17">
        <v>0.198048229043637</v>
      </c>
      <c r="AJ928" s="17"/>
      <c r="AK928" s="17">
        <v>0.23025649722751601</v>
      </c>
      <c r="AL928" s="17">
        <v>0.19586241070393701</v>
      </c>
      <c r="AM928" s="17"/>
      <c r="AN928" s="17">
        <v>0.18247726031674</v>
      </c>
      <c r="AO928" s="17">
        <v>0.24638420072898801</v>
      </c>
      <c r="AP928" s="17">
        <v>0.23822911203823999</v>
      </c>
      <c r="AQ928" s="17">
        <v>0.287331143904412</v>
      </c>
      <c r="AR928" s="17">
        <v>0.20862005490643301</v>
      </c>
      <c r="AS928" s="17">
        <v>0.226354334704681</v>
      </c>
      <c r="AT928" s="17"/>
      <c r="AU928" s="17">
        <v>0.21742661369846</v>
      </c>
      <c r="AV928" s="17">
        <v>0.25133247933254499</v>
      </c>
      <c r="AW928" s="17"/>
      <c r="AX928" s="17">
        <v>0.22374024771821499</v>
      </c>
      <c r="AY928" s="17">
        <v>0.23315736051959701</v>
      </c>
      <c r="AZ928" s="17"/>
      <c r="BA928" s="17">
        <v>0.23833129587642601</v>
      </c>
      <c r="BB928" s="17">
        <v>0.194739810698592</v>
      </c>
      <c r="BC928" s="17"/>
      <c r="BD928" s="17">
        <v>0.20871668656315301</v>
      </c>
      <c r="BE928" s="17"/>
      <c r="BF928" s="17">
        <v>0.212631043779687</v>
      </c>
      <c r="BG928" s="17"/>
      <c r="BH928" s="17">
        <v>0.23959089982961099</v>
      </c>
      <c r="BI928" s="17"/>
      <c r="BJ928" s="17">
        <v>0.28730856436028301</v>
      </c>
      <c r="BK928" s="17"/>
      <c r="BL928" s="17">
        <v>0.21903861883768899</v>
      </c>
      <c r="BM928" s="17">
        <v>0.15068194809668201</v>
      </c>
      <c r="BN928" s="17">
        <v>0.25689851007480202</v>
      </c>
      <c r="BO928" s="17">
        <v>0.281334361011366</v>
      </c>
      <c r="BP928" s="17"/>
      <c r="BQ928" s="17">
        <v>0.23792635742393101</v>
      </c>
      <c r="BR928" s="17">
        <v>0.22855030330467299</v>
      </c>
      <c r="BS928" s="17">
        <v>0.20514183359409899</v>
      </c>
      <c r="BT928" s="17">
        <v>0.25539722812148602</v>
      </c>
      <c r="BU928" s="17">
        <v>0.20744892383336899</v>
      </c>
      <c r="BV928" s="17">
        <v>0.25123206538506998</v>
      </c>
      <c r="BW928" s="17"/>
      <c r="BX928" s="17">
        <v>0.215345057377508</v>
      </c>
      <c r="BY928" s="17">
        <v>0.23692880758728299</v>
      </c>
      <c r="BZ928" s="17">
        <v>0.21248102027648799</v>
      </c>
      <c r="CA928" s="17">
        <v>0.26270402911998703</v>
      </c>
      <c r="CB928" s="17">
        <v>0.211340832199468</v>
      </c>
      <c r="CC928" s="17">
        <v>0.24818217444617299</v>
      </c>
    </row>
    <row r="929" spans="2:81" x14ac:dyDescent="0.35">
      <c r="B929" t="s">
        <v>102</v>
      </c>
      <c r="C929" s="17">
        <v>0.28461420715260499</v>
      </c>
      <c r="D929" s="17">
        <v>0.30196683576414601</v>
      </c>
      <c r="E929" s="17">
        <v>0.26791577437195402</v>
      </c>
      <c r="F929" s="17"/>
      <c r="G929" s="17">
        <v>0.26356668242075598</v>
      </c>
      <c r="H929" s="17">
        <v>0.30215536387041197</v>
      </c>
      <c r="I929" s="17">
        <v>0.29276378600070102</v>
      </c>
      <c r="J929" s="17">
        <v>0.27121825357817703</v>
      </c>
      <c r="K929" s="17">
        <v>0.260109986477712</v>
      </c>
      <c r="L929" s="17">
        <v>0.30424300916087998</v>
      </c>
      <c r="M929" s="17"/>
      <c r="N929" s="17">
        <v>0.28633524835489599</v>
      </c>
      <c r="O929" s="17">
        <v>0.299700881146166</v>
      </c>
      <c r="P929" s="17">
        <v>0.31831836323518498</v>
      </c>
      <c r="Q929" s="17">
        <v>0.240404149567397</v>
      </c>
      <c r="R929" s="17"/>
      <c r="S929" s="17">
        <v>0.26441939115291602</v>
      </c>
      <c r="T929" s="17">
        <v>0.29524428309212097</v>
      </c>
      <c r="U929" s="17">
        <v>0.31114193078033098</v>
      </c>
      <c r="V929" s="17">
        <v>0.381789696256078</v>
      </c>
      <c r="W929" s="17">
        <v>0.223499095399456</v>
      </c>
      <c r="X929" s="17">
        <v>0.25583178213275298</v>
      </c>
      <c r="Y929" s="17">
        <v>0.24389287831496201</v>
      </c>
      <c r="Z929" s="17">
        <v>0.26287375022790799</v>
      </c>
      <c r="AA929" s="17">
        <v>0.325559100278281</v>
      </c>
      <c r="AB929" s="17">
        <v>0.26945441813888699</v>
      </c>
      <c r="AC929" s="17">
        <v>0.297516601083891</v>
      </c>
      <c r="AD929" s="17">
        <v>0.15389453003982501</v>
      </c>
      <c r="AE929" s="17"/>
      <c r="AF929" s="17">
        <v>0.28343367790354801</v>
      </c>
      <c r="AG929" s="17">
        <v>0.29154991337954</v>
      </c>
      <c r="AH929" s="17">
        <v>0.25937604522593799</v>
      </c>
      <c r="AI929" s="17">
        <v>0.17801489799439199</v>
      </c>
      <c r="AJ929" s="17"/>
      <c r="AK929" s="17">
        <v>0.33949879111857301</v>
      </c>
      <c r="AL929" s="17">
        <v>0.26894113649894003</v>
      </c>
      <c r="AM929" s="17"/>
      <c r="AN929" s="17">
        <v>0.30640988849413803</v>
      </c>
      <c r="AO929" s="17">
        <v>0.25561928408232099</v>
      </c>
      <c r="AP929" s="17">
        <v>0.28715189029921501</v>
      </c>
      <c r="AQ929" s="17">
        <v>0.26885504385943199</v>
      </c>
      <c r="AR929" s="17">
        <v>0.301239954478075</v>
      </c>
      <c r="AS929" s="17">
        <v>0.35606226258847301</v>
      </c>
      <c r="AT929" s="17"/>
      <c r="AU929" s="17">
        <v>0.29590249333336099</v>
      </c>
      <c r="AV929" s="17">
        <v>0.26820928725398802</v>
      </c>
      <c r="AW929" s="17"/>
      <c r="AX929" s="17">
        <v>0.235601836216594</v>
      </c>
      <c r="AY929" s="17">
        <v>0.29641670675514997</v>
      </c>
      <c r="AZ929" s="17"/>
      <c r="BA929" s="17">
        <v>0.27653659252923102</v>
      </c>
      <c r="BB929" s="17">
        <v>0.32497601268242798</v>
      </c>
      <c r="BC929" s="17"/>
      <c r="BD929" s="17">
        <v>0.29932434537703401</v>
      </c>
      <c r="BE929" s="17"/>
      <c r="BF929" s="17">
        <v>0.29359426681527601</v>
      </c>
      <c r="BG929" s="17"/>
      <c r="BH929" s="17">
        <v>0.25788202128506799</v>
      </c>
      <c r="BI929" s="17"/>
      <c r="BJ929" s="17">
        <v>0.275309490594557</v>
      </c>
      <c r="BK929" s="17"/>
      <c r="BL929" s="17">
        <v>0.129585320738172</v>
      </c>
      <c r="BM929" s="17">
        <v>0.298034446403173</v>
      </c>
      <c r="BN929" s="17">
        <v>0.34356620084165401</v>
      </c>
      <c r="BO929" s="17">
        <v>0.29581691090565299</v>
      </c>
      <c r="BP929" s="17"/>
      <c r="BQ929" s="17">
        <v>0.29262322491328902</v>
      </c>
      <c r="BR929" s="17">
        <v>0.31272570562962998</v>
      </c>
      <c r="BS929" s="17">
        <v>0.29531645991003402</v>
      </c>
      <c r="BT929" s="17">
        <v>0.214364125922969</v>
      </c>
      <c r="BU929" s="17">
        <v>0.24881968330991799</v>
      </c>
      <c r="BV929" s="17">
        <v>0.29596579614525398</v>
      </c>
      <c r="BW929" s="17"/>
      <c r="BX929" s="17">
        <v>0.304057998664016</v>
      </c>
      <c r="BY929" s="17">
        <v>0.30911760217651502</v>
      </c>
      <c r="BZ929" s="17">
        <v>0.31268825584200899</v>
      </c>
      <c r="CA929" s="17">
        <v>0.23239646523195501</v>
      </c>
      <c r="CB929" s="17">
        <v>0.22863994826901399</v>
      </c>
      <c r="CC929" s="17">
        <v>0.268191753052339</v>
      </c>
    </row>
    <row r="930" spans="2:81" x14ac:dyDescent="0.35">
      <c r="B930" t="s">
        <v>429</v>
      </c>
      <c r="C930" s="17">
        <v>0.24720689137320701</v>
      </c>
      <c r="D930" s="17">
        <v>0.265397421178588</v>
      </c>
      <c r="E930" s="17">
        <v>0.230944237023501</v>
      </c>
      <c r="F930" s="17"/>
      <c r="G930" s="17">
        <v>0.26780766815275298</v>
      </c>
      <c r="H930" s="17">
        <v>0.23872386818325</v>
      </c>
      <c r="I930" s="17">
        <v>0.19102239416462299</v>
      </c>
      <c r="J930" s="17">
        <v>0.19968441872465101</v>
      </c>
      <c r="K930" s="17">
        <v>0.26502682169550701</v>
      </c>
      <c r="L930" s="17">
        <v>0.31229134134948</v>
      </c>
      <c r="M930" s="17"/>
      <c r="N930" s="17">
        <v>0.275607307924989</v>
      </c>
      <c r="O930" s="17">
        <v>0.18227212444330301</v>
      </c>
      <c r="P930" s="17">
        <v>0.250038079396808</v>
      </c>
      <c r="Q930" s="17">
        <v>0.27698646521033998</v>
      </c>
      <c r="R930" s="17"/>
      <c r="S930" s="17">
        <v>0.31419400304624501</v>
      </c>
      <c r="T930" s="17">
        <v>0.24782600281888001</v>
      </c>
      <c r="U930" s="17">
        <v>0.242766036236399</v>
      </c>
      <c r="V930" s="17">
        <v>0.18271239262165601</v>
      </c>
      <c r="W930" s="17">
        <v>0.28150365044161602</v>
      </c>
      <c r="X930" s="17">
        <v>0.24391983367485701</v>
      </c>
      <c r="Y930" s="17">
        <v>0.24367955819898501</v>
      </c>
      <c r="Z930" s="17">
        <v>0.261456955746243</v>
      </c>
      <c r="AA930" s="17">
        <v>0.25066597448839301</v>
      </c>
      <c r="AB930" s="17">
        <v>0.20982371404236</v>
      </c>
      <c r="AC930" s="17">
        <v>0.185645677272991</v>
      </c>
      <c r="AD930" s="17">
        <v>0.31596209052762098</v>
      </c>
      <c r="AE930" s="17"/>
      <c r="AF930" s="17">
        <v>0.25218610714626</v>
      </c>
      <c r="AG930" s="17">
        <v>0.18777009956789001</v>
      </c>
      <c r="AH930" s="17">
        <v>0.25326534006805501</v>
      </c>
      <c r="AI930" s="17">
        <v>0.268975482112358</v>
      </c>
      <c r="AJ930" s="17"/>
      <c r="AK930" s="17">
        <v>0.24602248108109201</v>
      </c>
      <c r="AL930" s="17">
        <v>0.170521453680718</v>
      </c>
      <c r="AM930" s="17"/>
      <c r="AN930" s="17">
        <v>0.29033117428383498</v>
      </c>
      <c r="AO930" s="17">
        <v>0.25609423013570598</v>
      </c>
      <c r="AP930" s="17">
        <v>0.21942236785922201</v>
      </c>
      <c r="AQ930" s="17">
        <v>0.220864185817196</v>
      </c>
      <c r="AR930" s="17">
        <v>0.211617284857542</v>
      </c>
      <c r="AS930" s="17">
        <v>0.230005321913026</v>
      </c>
      <c r="AT930" s="17"/>
      <c r="AU930" s="17">
        <v>0.28040624550079501</v>
      </c>
      <c r="AV930" s="17">
        <v>0.20342832023496699</v>
      </c>
      <c r="AW930" s="17"/>
      <c r="AX930" s="17">
        <v>0.25564619430511798</v>
      </c>
      <c r="AY930" s="17">
        <v>0.24517465201001301</v>
      </c>
      <c r="AZ930" s="17"/>
      <c r="BA930" s="17">
        <v>0.246045515548344</v>
      </c>
      <c r="BB930" s="17">
        <v>0.25175967272817401</v>
      </c>
      <c r="BC930" s="17"/>
      <c r="BD930" s="17">
        <v>0.32524636231399301</v>
      </c>
      <c r="BE930" s="17"/>
      <c r="BF930" s="17">
        <v>0.34320193911833302</v>
      </c>
      <c r="BG930" s="17"/>
      <c r="BH930" s="17">
        <v>0.213121528634902</v>
      </c>
      <c r="BI930" s="17"/>
      <c r="BJ930" s="17">
        <v>0.19216977488512901</v>
      </c>
      <c r="BK930" s="17"/>
      <c r="BL930" s="17">
        <v>7.1005122184690406E-2</v>
      </c>
      <c r="BM930" s="17">
        <v>0.49377372879084003</v>
      </c>
      <c r="BN930" s="17">
        <v>0.24575147736637301</v>
      </c>
      <c r="BO930" s="17">
        <v>0.130238294489602</v>
      </c>
      <c r="BP930" s="17"/>
      <c r="BQ930" s="17">
        <v>0.223840167735985</v>
      </c>
      <c r="BR930" s="17">
        <v>0.323704521494251</v>
      </c>
      <c r="BS930" s="17">
        <v>0.30888854612875799</v>
      </c>
      <c r="BT930" s="17">
        <v>0.32062831358445598</v>
      </c>
      <c r="BU930" s="17">
        <v>0.231812725409035</v>
      </c>
      <c r="BV930" s="17">
        <v>0.145492864319101</v>
      </c>
      <c r="BW930" s="17"/>
      <c r="BX930" s="17">
        <v>0.25800723983127799</v>
      </c>
      <c r="BY930" s="17">
        <v>0.29413607783749501</v>
      </c>
      <c r="BZ930" s="17">
        <v>0.31722027310241102</v>
      </c>
      <c r="CA930" s="17">
        <v>0.30343939788324598</v>
      </c>
      <c r="CB930" s="17">
        <v>0.14963857351106899</v>
      </c>
      <c r="CC930" s="17">
        <v>8.5654315226540101E-2</v>
      </c>
    </row>
    <row r="931" spans="2:81" x14ac:dyDescent="0.35">
      <c r="B931" t="s">
        <v>87</v>
      </c>
      <c r="C931" s="17">
        <v>3.3427947236054502E-2</v>
      </c>
      <c r="D931" s="17">
        <v>2.9453970495891699E-2</v>
      </c>
      <c r="E931" s="17">
        <v>3.7379809318527801E-2</v>
      </c>
      <c r="F931" s="17"/>
      <c r="G931" s="17">
        <v>5.1852291749660703E-2</v>
      </c>
      <c r="H931" s="17">
        <v>2.4839522182454599E-2</v>
      </c>
      <c r="I931" s="17">
        <v>3.2995618801206897E-2</v>
      </c>
      <c r="J931" s="17">
        <v>3.02499728544431E-2</v>
      </c>
      <c r="K931" s="17">
        <v>5.0042517496214002E-2</v>
      </c>
      <c r="L931" s="17">
        <v>2.0598486417711202E-2</v>
      </c>
      <c r="M931" s="17"/>
      <c r="N931" s="17">
        <v>2.7703402102903101E-2</v>
      </c>
      <c r="O931" s="17">
        <v>2.33653117109291E-2</v>
      </c>
      <c r="P931" s="17">
        <v>5.0603444373424802E-2</v>
      </c>
      <c r="Q931" s="17">
        <v>3.4739389489877801E-2</v>
      </c>
      <c r="R931" s="17"/>
      <c r="S931" s="17">
        <v>3.4735410127346301E-2</v>
      </c>
      <c r="T931" s="17">
        <v>2.1040710234474898E-2</v>
      </c>
      <c r="U931" s="17">
        <v>3.0720667244930101E-2</v>
      </c>
      <c r="V931" s="17">
        <v>8.8089352155291106E-3</v>
      </c>
      <c r="W931" s="17">
        <v>1.0863922364481301E-2</v>
      </c>
      <c r="X931" s="17">
        <v>8.5454565935520102E-2</v>
      </c>
      <c r="Y931" s="17">
        <v>8.7687742085985794E-3</v>
      </c>
      <c r="Z931" s="17">
        <v>3.0491571282258299E-2</v>
      </c>
      <c r="AA931" s="17">
        <v>6.4102746494197296E-2</v>
      </c>
      <c r="AB931" s="17">
        <v>1.6240885772431001E-2</v>
      </c>
      <c r="AC931" s="17">
        <v>1.36178105593543E-2</v>
      </c>
      <c r="AD931" s="17">
        <v>0.111034661290715</v>
      </c>
      <c r="AE931" s="17"/>
      <c r="AF931" s="17">
        <v>3.6412640546920401E-2</v>
      </c>
      <c r="AG931" s="17">
        <v>8.8030651058514792E-3</v>
      </c>
      <c r="AH931" s="17">
        <v>1.48161254598452E-2</v>
      </c>
      <c r="AI931" s="17">
        <v>0.12843746881967499</v>
      </c>
      <c r="AJ931" s="17"/>
      <c r="AK931" s="17">
        <v>9.6627405283844607E-3</v>
      </c>
      <c r="AL931" s="17">
        <v>5.7545256526660697E-2</v>
      </c>
      <c r="AM931" s="17"/>
      <c r="AN931" s="17">
        <v>2.1964887148397599E-2</v>
      </c>
      <c r="AO931" s="17">
        <v>3.3272613094259697E-2</v>
      </c>
      <c r="AP931" s="17">
        <v>6.1121131598042701E-2</v>
      </c>
      <c r="AQ931" s="17">
        <v>2.8182938365812499E-2</v>
      </c>
      <c r="AR931" s="17">
        <v>3.7231329617505901E-2</v>
      </c>
      <c r="AS931" s="17">
        <v>3.0770733849311501E-2</v>
      </c>
      <c r="AT931" s="17"/>
      <c r="AU931" s="17">
        <v>2.7938135007510599E-2</v>
      </c>
      <c r="AV931" s="17">
        <v>3.9052087028504497E-2</v>
      </c>
      <c r="AW931" s="17"/>
      <c r="AX931" s="17">
        <v>4.1559994676975402E-2</v>
      </c>
      <c r="AY931" s="17">
        <v>3.1469697005420898E-2</v>
      </c>
      <c r="AZ931" s="17"/>
      <c r="BA931" s="17">
        <v>3.36494178552533E-2</v>
      </c>
      <c r="BB931" s="17">
        <v>3.27280578626871E-2</v>
      </c>
      <c r="BC931" s="17"/>
      <c r="BD931" s="17">
        <v>3.0292583183091401E-2</v>
      </c>
      <c r="BE931" s="17"/>
      <c r="BF931" s="17">
        <v>3.07872456800499E-2</v>
      </c>
      <c r="BG931" s="17"/>
      <c r="BH931" s="17">
        <v>1.0451000782937E-2</v>
      </c>
      <c r="BI931" s="17"/>
      <c r="BJ931" s="17">
        <v>0</v>
      </c>
      <c r="BK931" s="17"/>
      <c r="BL931" s="17">
        <v>4.1498839773508801E-2</v>
      </c>
      <c r="BM931" s="17">
        <v>2.23623263743832E-2</v>
      </c>
      <c r="BN931" s="17">
        <v>3.4857449072727198E-2</v>
      </c>
      <c r="BO931" s="17">
        <v>3.72224130043654E-2</v>
      </c>
      <c r="BP931" s="17"/>
      <c r="BQ931" s="17">
        <v>3.5223722035247998E-2</v>
      </c>
      <c r="BR931" s="17">
        <v>1.84230961661336E-2</v>
      </c>
      <c r="BS931" s="17">
        <v>3.0970399887462099E-2</v>
      </c>
      <c r="BT931" s="17">
        <v>1.94715889953978E-2</v>
      </c>
      <c r="BU931" s="17">
        <v>5.4931056258341299E-2</v>
      </c>
      <c r="BV931" s="17">
        <v>3.8499401799108199E-2</v>
      </c>
      <c r="BW931" s="17"/>
      <c r="BX931" s="17">
        <v>3.3256013014602501E-2</v>
      </c>
      <c r="BY931" s="17">
        <v>1.69670345355648E-2</v>
      </c>
      <c r="BZ931" s="17">
        <v>2.77951719890729E-2</v>
      </c>
      <c r="CA931" s="17">
        <v>3.4126308210194398E-2</v>
      </c>
      <c r="CB931" s="17">
        <v>3.9711853889376002E-2</v>
      </c>
      <c r="CC931" s="17">
        <v>2.10877246855956E-2</v>
      </c>
    </row>
    <row r="932" spans="2:81" x14ac:dyDescent="0.35">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row>
    <row r="933" spans="2:81" x14ac:dyDescent="0.35">
      <c r="B933" s="6" t="s">
        <v>437</v>
      </c>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row>
    <row r="934" spans="2:81" x14ac:dyDescent="0.35">
      <c r="B934" s="24"/>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row>
    <row r="935" spans="2:81" x14ac:dyDescent="0.35">
      <c r="B935" t="s">
        <v>428</v>
      </c>
      <c r="C935" s="17">
        <v>0.633832590787337</v>
      </c>
      <c r="D935" s="17">
        <v>0.621371816708159</v>
      </c>
      <c r="E935" s="17">
        <v>0.647198738543595</v>
      </c>
      <c r="F935" s="17"/>
      <c r="G935" s="17">
        <v>0.46828358434793099</v>
      </c>
      <c r="H935" s="17">
        <v>0.54229743884690895</v>
      </c>
      <c r="I935" s="17">
        <v>0.56676824208897902</v>
      </c>
      <c r="J935" s="17">
        <v>0.66243794036233605</v>
      </c>
      <c r="K935" s="17">
        <v>0.70744636576906705</v>
      </c>
      <c r="L935" s="17">
        <v>0.79499116118773405</v>
      </c>
      <c r="M935" s="17"/>
      <c r="N935" s="17">
        <v>0.655030857541119</v>
      </c>
      <c r="O935" s="17">
        <v>0.61379809147060604</v>
      </c>
      <c r="P935" s="17">
        <v>0.62530585174104603</v>
      </c>
      <c r="Q935" s="17">
        <v>0.63754175800413604</v>
      </c>
      <c r="R935" s="17"/>
      <c r="S935" s="17">
        <v>0.57290435154502894</v>
      </c>
      <c r="T935" s="17">
        <v>0.69331431847288405</v>
      </c>
      <c r="U935" s="17">
        <v>0.65417485342658999</v>
      </c>
      <c r="V935" s="17">
        <v>0.64905192322885796</v>
      </c>
      <c r="W935" s="17">
        <v>0.56125081986737002</v>
      </c>
      <c r="X935" s="17">
        <v>0.59324165434636</v>
      </c>
      <c r="Y935" s="17">
        <v>0.68089543992449497</v>
      </c>
      <c r="Z935" s="17">
        <v>0.70177149169155695</v>
      </c>
      <c r="AA935" s="17">
        <v>0.65582783067229999</v>
      </c>
      <c r="AB935" s="17">
        <v>0.65518228054710903</v>
      </c>
      <c r="AC935" s="17">
        <v>0.58846323860230398</v>
      </c>
      <c r="AD935" s="17">
        <v>0.49648857706472899</v>
      </c>
      <c r="AE935" s="17"/>
      <c r="AF935" s="17">
        <v>0.63788715982198696</v>
      </c>
      <c r="AG935" s="17">
        <v>0.66798763527792904</v>
      </c>
      <c r="AH935" s="17">
        <v>0.56265672046493997</v>
      </c>
      <c r="AI935" s="17">
        <v>0.60289580347458005</v>
      </c>
      <c r="AJ935" s="17"/>
      <c r="AK935" s="17">
        <v>0.61442092919091895</v>
      </c>
      <c r="AL935" s="17">
        <v>0.61023881237359501</v>
      </c>
      <c r="AM935" s="17"/>
      <c r="AN935" s="17">
        <v>0.56659934024343594</v>
      </c>
      <c r="AO935" s="17">
        <v>0.64484836648669297</v>
      </c>
      <c r="AP935" s="17">
        <v>0.62362249456216601</v>
      </c>
      <c r="AQ935" s="17">
        <v>0.70664725544723095</v>
      </c>
      <c r="AR935" s="17">
        <v>0.66337640415358001</v>
      </c>
      <c r="AS935" s="17">
        <v>0.59746868966324196</v>
      </c>
      <c r="AT935" s="17"/>
      <c r="AU935" s="17">
        <v>0.65539100760737301</v>
      </c>
      <c r="AV935" s="17">
        <v>0.60657316220373003</v>
      </c>
      <c r="AW935" s="17"/>
      <c r="AX935" s="17">
        <v>0.66328648580197602</v>
      </c>
      <c r="AY935" s="17">
        <v>0.62673990015505698</v>
      </c>
      <c r="AZ935" s="17"/>
      <c r="BA935" s="17">
        <v>0.65970489134611898</v>
      </c>
      <c r="BB935" s="17">
        <v>0.49897403189039502</v>
      </c>
      <c r="BC935" s="17"/>
      <c r="BD935" s="17">
        <v>0.69416046191931602</v>
      </c>
      <c r="BE935" s="17"/>
      <c r="BF935" s="17">
        <v>0.69564763560284903</v>
      </c>
      <c r="BG935" s="17"/>
      <c r="BH935" s="17">
        <v>0.69403046748102704</v>
      </c>
      <c r="BI935" s="17"/>
      <c r="BJ935" s="17">
        <v>0.60572554976172699</v>
      </c>
      <c r="BK935" s="17"/>
      <c r="BL935" s="17">
        <v>0.54503590778022204</v>
      </c>
      <c r="BM935" s="17">
        <v>0.70696166317253495</v>
      </c>
      <c r="BN935" s="17">
        <v>0.74310711957291697</v>
      </c>
      <c r="BO935" s="17">
        <v>0.50835871855389003</v>
      </c>
      <c r="BP935" s="17"/>
      <c r="BQ935" s="17">
        <v>0.60736153139312699</v>
      </c>
      <c r="BR935" s="17">
        <v>0.74704320488220999</v>
      </c>
      <c r="BS935" s="17">
        <v>0.711044301796113</v>
      </c>
      <c r="BT935" s="17">
        <v>0.65523675506645096</v>
      </c>
      <c r="BU935" s="17">
        <v>0.48615972720549699</v>
      </c>
      <c r="BV935" s="17">
        <v>0.58052936353937801</v>
      </c>
      <c r="BW935" s="17"/>
      <c r="BX935" s="17">
        <v>0.55446391494542202</v>
      </c>
      <c r="BY935" s="17">
        <v>0.72120251550318804</v>
      </c>
      <c r="BZ935" s="17">
        <v>0.69936187364962099</v>
      </c>
      <c r="CA935" s="17">
        <v>0.66529279042155398</v>
      </c>
      <c r="CB935" s="17">
        <v>0.45690763181494198</v>
      </c>
      <c r="CC935" s="17">
        <v>0.55790378390117601</v>
      </c>
    </row>
    <row r="936" spans="2:81" x14ac:dyDescent="0.35">
      <c r="B936" t="s">
        <v>58</v>
      </c>
      <c r="C936" s="17">
        <v>0.13719944245385601</v>
      </c>
      <c r="D936" s="17">
        <v>0.12217182583467</v>
      </c>
      <c r="E936" s="17">
        <v>0.14906835010082201</v>
      </c>
      <c r="F936" s="17"/>
      <c r="G936" s="17">
        <v>0.16072409975701599</v>
      </c>
      <c r="H936" s="17">
        <v>0.159463121495728</v>
      </c>
      <c r="I936" s="17">
        <v>0.14338705570818799</v>
      </c>
      <c r="J936" s="17">
        <v>0.13957214086291</v>
      </c>
      <c r="K936" s="17">
        <v>0.11476441413763599</v>
      </c>
      <c r="L936" s="17">
        <v>0.112218272823674</v>
      </c>
      <c r="M936" s="17"/>
      <c r="N936" s="17">
        <v>0.13915103785786601</v>
      </c>
      <c r="O936" s="17">
        <v>0.148777878015111</v>
      </c>
      <c r="P936" s="17">
        <v>0.127945651614818</v>
      </c>
      <c r="Q936" s="17">
        <v>0.132436548688662</v>
      </c>
      <c r="R936" s="17"/>
      <c r="S936" s="17">
        <v>0.13537654346446501</v>
      </c>
      <c r="T936" s="17">
        <v>0.11264880662834</v>
      </c>
      <c r="U936" s="17">
        <v>0.20167663685885601</v>
      </c>
      <c r="V936" s="17">
        <v>0.12623903556871599</v>
      </c>
      <c r="W936" s="17">
        <v>0.15977401078776701</v>
      </c>
      <c r="X936" s="17">
        <v>0.110705026613831</v>
      </c>
      <c r="Y936" s="17">
        <v>0.13287260149906299</v>
      </c>
      <c r="Z936" s="17">
        <v>0.11289262836531901</v>
      </c>
      <c r="AA936" s="17">
        <v>0.14668982755510901</v>
      </c>
      <c r="AB936" s="17">
        <v>0.17603243893380799</v>
      </c>
      <c r="AC936" s="17">
        <v>0.107571407764814</v>
      </c>
      <c r="AD936" s="17">
        <v>0.104259473586771</v>
      </c>
      <c r="AE936" s="17"/>
      <c r="AF936" s="17">
        <v>0.131413854388896</v>
      </c>
      <c r="AG936" s="17">
        <v>0.18845911656849401</v>
      </c>
      <c r="AH936" s="17">
        <v>0.117367294026788</v>
      </c>
      <c r="AI936" s="17">
        <v>6.1393776938928502E-2</v>
      </c>
      <c r="AJ936" s="17"/>
      <c r="AK936" s="17">
        <v>0.18053717374748601</v>
      </c>
      <c r="AL936" s="17">
        <v>9.9974531835106503E-2</v>
      </c>
      <c r="AM936" s="17"/>
      <c r="AN936" s="17">
        <v>0.12349115025204099</v>
      </c>
      <c r="AO936" s="17">
        <v>0.16551450477624399</v>
      </c>
      <c r="AP936" s="17">
        <v>0.13721584563724601</v>
      </c>
      <c r="AQ936" s="17">
        <v>0.11903828760706001</v>
      </c>
      <c r="AR936" s="17">
        <v>0.13364054169671</v>
      </c>
      <c r="AS936" s="17">
        <v>0.125245532149455</v>
      </c>
      <c r="AT936" s="17"/>
      <c r="AU936" s="17">
        <v>0.13080824323322501</v>
      </c>
      <c r="AV936" s="17">
        <v>0.14459979373111401</v>
      </c>
      <c r="AW936" s="17"/>
      <c r="AX936" s="17">
        <v>0.122803414920308</v>
      </c>
      <c r="AY936" s="17">
        <v>0.14066610007514799</v>
      </c>
      <c r="AZ936" s="17"/>
      <c r="BA936" s="17">
        <v>0.135417568772043</v>
      </c>
      <c r="BB936" s="17">
        <v>0.147879474209686</v>
      </c>
      <c r="BC936" s="17"/>
      <c r="BD936" s="17">
        <v>0.11098513177744899</v>
      </c>
      <c r="BE936" s="17"/>
      <c r="BF936" s="17">
        <v>0.104082431518095</v>
      </c>
      <c r="BG936" s="17"/>
      <c r="BH936" s="17">
        <v>0.179890575440696</v>
      </c>
      <c r="BI936" s="17"/>
      <c r="BJ936" s="17">
        <v>0.106509186280437</v>
      </c>
      <c r="BK936" s="17"/>
      <c r="BL936" s="17">
        <v>0.156397426998999</v>
      </c>
      <c r="BM936" s="17">
        <v>9.8938029219955106E-2</v>
      </c>
      <c r="BN936" s="17">
        <v>0.10669274897018299</v>
      </c>
      <c r="BO936" s="17">
        <v>0.190486990134041</v>
      </c>
      <c r="BP936" s="17"/>
      <c r="BQ936" s="17">
        <v>0.156938530011654</v>
      </c>
      <c r="BR936" s="17">
        <v>8.7174628527474804E-2</v>
      </c>
      <c r="BS936" s="17">
        <v>7.7881475708202696E-2</v>
      </c>
      <c r="BT936" s="17">
        <v>0.17822937861414501</v>
      </c>
      <c r="BU936" s="17">
        <v>0.18363655379695101</v>
      </c>
      <c r="BV936" s="17">
        <v>0.16599479008232801</v>
      </c>
      <c r="BW936" s="17"/>
      <c r="BX936" s="17">
        <v>0.181182747355767</v>
      </c>
      <c r="BY936" s="17">
        <v>9.3594113243502794E-2</v>
      </c>
      <c r="BZ936" s="17">
        <v>9.2436244473304702E-2</v>
      </c>
      <c r="CA936" s="17">
        <v>0.18438646873239301</v>
      </c>
      <c r="CB936" s="17">
        <v>0.19728141998315399</v>
      </c>
      <c r="CC936" s="17">
        <v>0.15144725645028401</v>
      </c>
    </row>
    <row r="937" spans="2:81" x14ac:dyDescent="0.35">
      <c r="B937" t="s">
        <v>59</v>
      </c>
      <c r="C937" s="17">
        <v>0.103412911705175</v>
      </c>
      <c r="D937" s="17">
        <v>0.10377162431102099</v>
      </c>
      <c r="E937" s="17">
        <v>0.10354195426247</v>
      </c>
      <c r="F937" s="17"/>
      <c r="G937" s="17">
        <v>0.146095995704562</v>
      </c>
      <c r="H937" s="17">
        <v>0.149381813327299</v>
      </c>
      <c r="I937" s="17">
        <v>0.14541483450185899</v>
      </c>
      <c r="J937" s="17">
        <v>9.5686549731617193E-2</v>
      </c>
      <c r="K937" s="17">
        <v>6.8011573569079803E-2</v>
      </c>
      <c r="L937" s="17">
        <v>3.5186320687698697E-2</v>
      </c>
      <c r="M937" s="17"/>
      <c r="N937" s="17">
        <v>8.1155619584169794E-2</v>
      </c>
      <c r="O937" s="17">
        <v>0.130419033947622</v>
      </c>
      <c r="P937" s="17">
        <v>8.8124812213233802E-2</v>
      </c>
      <c r="Q937" s="17">
        <v>0.111236125944945</v>
      </c>
      <c r="R937" s="17"/>
      <c r="S937" s="17">
        <v>0.13998779943108</v>
      </c>
      <c r="T937" s="17">
        <v>8.5264337605734195E-2</v>
      </c>
      <c r="U937" s="17">
        <v>5.2348596029114403E-2</v>
      </c>
      <c r="V937" s="17">
        <v>0.13408404135155899</v>
      </c>
      <c r="W937" s="17">
        <v>9.8717280814174704E-2</v>
      </c>
      <c r="X937" s="17">
        <v>0.101147461471813</v>
      </c>
      <c r="Y937" s="17">
        <v>7.7270709433156504E-2</v>
      </c>
      <c r="Z937" s="17">
        <v>8.8068871747650004E-2</v>
      </c>
      <c r="AA937" s="17">
        <v>8.7395405392979603E-2</v>
      </c>
      <c r="AB937" s="17">
        <v>8.39711090768335E-2</v>
      </c>
      <c r="AC937" s="17">
        <v>0.181357547213708</v>
      </c>
      <c r="AD937" s="17">
        <v>0.159358926400022</v>
      </c>
      <c r="AE937" s="17"/>
      <c r="AF937" s="17">
        <v>0.100877448073926</v>
      </c>
      <c r="AG937" s="17">
        <v>6.1053201050527799E-2</v>
      </c>
      <c r="AH937" s="17">
        <v>0.16732141002912901</v>
      </c>
      <c r="AI937" s="17">
        <v>0.155433645613441</v>
      </c>
      <c r="AJ937" s="17"/>
      <c r="AK937" s="17">
        <v>0.113736437560162</v>
      </c>
      <c r="AL937" s="17">
        <v>0.118741545422971</v>
      </c>
      <c r="AM937" s="17"/>
      <c r="AN937" s="17">
        <v>0.13981375576187199</v>
      </c>
      <c r="AO937" s="17">
        <v>7.9808727544859695E-2</v>
      </c>
      <c r="AP937" s="17">
        <v>9.5495476061948303E-2</v>
      </c>
      <c r="AQ937" s="17">
        <v>8.3962229408880498E-2</v>
      </c>
      <c r="AR937" s="17">
        <v>8.9948814574906499E-2</v>
      </c>
      <c r="AS937" s="17">
        <v>0.184876391449768</v>
      </c>
      <c r="AT937" s="17"/>
      <c r="AU937" s="17">
        <v>9.5858084262571003E-2</v>
      </c>
      <c r="AV937" s="17">
        <v>0.114121090109637</v>
      </c>
      <c r="AW937" s="17"/>
      <c r="AX937" s="17">
        <v>7.8816390907582801E-2</v>
      </c>
      <c r="AY937" s="17">
        <v>0.10933591484486301</v>
      </c>
      <c r="AZ937" s="17"/>
      <c r="BA937" s="17">
        <v>0.104388437011639</v>
      </c>
      <c r="BB937" s="17">
        <v>9.9785209980755796E-2</v>
      </c>
      <c r="BC937" s="17"/>
      <c r="BD937" s="17">
        <v>8.6216725768415603E-2</v>
      </c>
      <c r="BE937" s="17"/>
      <c r="BF937" s="17">
        <v>8.6637155179036293E-2</v>
      </c>
      <c r="BG937" s="17"/>
      <c r="BH937" s="17">
        <v>5.0458126740136E-2</v>
      </c>
      <c r="BI937" s="17"/>
      <c r="BJ937" s="17">
        <v>0.17965692028455801</v>
      </c>
      <c r="BK937" s="17"/>
      <c r="BL937" s="17">
        <v>0.130433904438362</v>
      </c>
      <c r="BM937" s="17">
        <v>7.4550078915388701E-2</v>
      </c>
      <c r="BN937" s="17">
        <v>6.5128131600081907E-2</v>
      </c>
      <c r="BO937" s="17">
        <v>0.15231291764416399</v>
      </c>
      <c r="BP937" s="17"/>
      <c r="BQ937" s="17">
        <v>0.103631307454883</v>
      </c>
      <c r="BR937" s="17">
        <v>5.1565550318843099E-2</v>
      </c>
      <c r="BS937" s="17">
        <v>0.104236910084469</v>
      </c>
      <c r="BT937" s="17">
        <v>7.4462796935973102E-2</v>
      </c>
      <c r="BU937" s="17">
        <v>0.161549524512411</v>
      </c>
      <c r="BV937" s="17">
        <v>0.14542597620127401</v>
      </c>
      <c r="BW937" s="17"/>
      <c r="BX937" s="17">
        <v>0.10516842245426899</v>
      </c>
      <c r="BY937" s="17">
        <v>6.5611127243571196E-2</v>
      </c>
      <c r="BZ937" s="17">
        <v>9.6335937706580804E-2</v>
      </c>
      <c r="CA937" s="17">
        <v>7.9258473261293497E-2</v>
      </c>
      <c r="CB937" s="17">
        <v>0.17209897406118899</v>
      </c>
      <c r="CC937" s="17">
        <v>0.18711232253686999</v>
      </c>
    </row>
    <row r="938" spans="2:81" x14ac:dyDescent="0.35">
      <c r="B938" t="s">
        <v>102</v>
      </c>
      <c r="C938" s="17">
        <v>4.8883618815988301E-2</v>
      </c>
      <c r="D938" s="17">
        <v>6.3906251963153707E-2</v>
      </c>
      <c r="E938" s="17">
        <v>3.47444424482461E-2</v>
      </c>
      <c r="F938" s="17"/>
      <c r="G938" s="17">
        <v>0.12626832052089501</v>
      </c>
      <c r="H938" s="17">
        <v>6.6501387360527894E-2</v>
      </c>
      <c r="I938" s="17">
        <v>3.1960549872133898E-2</v>
      </c>
      <c r="J938" s="17">
        <v>3.7912881550744397E-2</v>
      </c>
      <c r="K938" s="17">
        <v>4.5148240334324803E-2</v>
      </c>
      <c r="L938" s="17">
        <v>1.0280827287257901E-2</v>
      </c>
      <c r="M938" s="17"/>
      <c r="N938" s="17">
        <v>5.76193427686729E-2</v>
      </c>
      <c r="O938" s="17">
        <v>3.6834958502057299E-2</v>
      </c>
      <c r="P938" s="17">
        <v>4.9635058795896803E-2</v>
      </c>
      <c r="Q938" s="17">
        <v>5.2444349110580102E-2</v>
      </c>
      <c r="R938" s="17"/>
      <c r="S938" s="17">
        <v>6.6874288355156894E-2</v>
      </c>
      <c r="T938" s="17">
        <v>3.8715452255159398E-2</v>
      </c>
      <c r="U938" s="17">
        <v>2.04015187691911E-2</v>
      </c>
      <c r="V938" s="17">
        <v>4.0113297440599202E-2</v>
      </c>
      <c r="W938" s="17">
        <v>4.53518391672618E-2</v>
      </c>
      <c r="X938" s="17">
        <v>7.8748416063093601E-2</v>
      </c>
      <c r="Y938" s="17">
        <v>5.3745584977343101E-2</v>
      </c>
      <c r="Z938" s="17">
        <v>3.4757798717137703E-2</v>
      </c>
      <c r="AA938" s="17">
        <v>4.2236962468857102E-2</v>
      </c>
      <c r="AB938" s="17">
        <v>2.6601905083204699E-2</v>
      </c>
      <c r="AC938" s="17">
        <v>5.4163989946992099E-2</v>
      </c>
      <c r="AD938" s="17">
        <v>0.13177654820108201</v>
      </c>
      <c r="AE938" s="17"/>
      <c r="AF938" s="17">
        <v>4.7519044467448902E-2</v>
      </c>
      <c r="AG938" s="17">
        <v>2.85895608013861E-2</v>
      </c>
      <c r="AH938" s="17">
        <v>7.8187966666915201E-2</v>
      </c>
      <c r="AI938" s="17">
        <v>8.5957160031614299E-2</v>
      </c>
      <c r="AJ938" s="17"/>
      <c r="AK938" s="17">
        <v>5.2270915880874097E-2</v>
      </c>
      <c r="AL938" s="17">
        <v>7.3714051155971003E-2</v>
      </c>
      <c r="AM938" s="17"/>
      <c r="AN938" s="17">
        <v>7.8876487886895996E-2</v>
      </c>
      <c r="AO938" s="17">
        <v>3.7431063678919602E-2</v>
      </c>
      <c r="AP938" s="17">
        <v>4.1592306171585297E-2</v>
      </c>
      <c r="AQ938" s="17">
        <v>5.0876758578430797E-2</v>
      </c>
      <c r="AR938" s="17">
        <v>2.01049726298081E-2</v>
      </c>
      <c r="AS938" s="17">
        <v>3.7118916031420902E-2</v>
      </c>
      <c r="AT938" s="17"/>
      <c r="AU938" s="17">
        <v>4.3546187139981297E-2</v>
      </c>
      <c r="AV938" s="17">
        <v>5.4480921154622997E-2</v>
      </c>
      <c r="AW938" s="17"/>
      <c r="AX938" s="17">
        <v>4.4622154963425899E-2</v>
      </c>
      <c r="AY938" s="17">
        <v>4.9909807193852997E-2</v>
      </c>
      <c r="AZ938" s="17"/>
      <c r="BA938" s="17">
        <v>3.3356852287505102E-2</v>
      </c>
      <c r="BB938" s="17">
        <v>0.12769232781252701</v>
      </c>
      <c r="BC938" s="17"/>
      <c r="BD938" s="17">
        <v>3.4733876522754503E-2</v>
      </c>
      <c r="BE938" s="17"/>
      <c r="BF938" s="17">
        <v>3.8265349510343903E-2</v>
      </c>
      <c r="BG938" s="17"/>
      <c r="BH938" s="17">
        <v>1.1618289430806001E-2</v>
      </c>
      <c r="BI938" s="17"/>
      <c r="BJ938" s="17">
        <v>7.0507173058960093E-2</v>
      </c>
      <c r="BK938" s="17"/>
      <c r="BL938" s="17">
        <v>6.0159691773595897E-2</v>
      </c>
      <c r="BM938" s="17">
        <v>5.1438271302437902E-2</v>
      </c>
      <c r="BN938" s="17">
        <v>2.5960709599441498E-2</v>
      </c>
      <c r="BO938" s="17">
        <v>6.3738345535117702E-2</v>
      </c>
      <c r="BP938" s="17"/>
      <c r="BQ938" s="17">
        <v>4.4625460639071302E-2</v>
      </c>
      <c r="BR938" s="17">
        <v>4.1722857122048602E-2</v>
      </c>
      <c r="BS938" s="17">
        <v>6.8555233620349904E-2</v>
      </c>
      <c r="BT938" s="17">
        <v>2.7826337602074602E-2</v>
      </c>
      <c r="BU938" s="17">
        <v>7.3232626348989693E-2</v>
      </c>
      <c r="BV938" s="17">
        <v>4.37397324119237E-2</v>
      </c>
      <c r="BW938" s="17"/>
      <c r="BX938" s="17">
        <v>5.5166059925145103E-2</v>
      </c>
      <c r="BY938" s="17">
        <v>5.3628774656790397E-2</v>
      </c>
      <c r="BZ938" s="17">
        <v>5.7715776217886899E-2</v>
      </c>
      <c r="CA938" s="17">
        <v>2.4329735092075401E-2</v>
      </c>
      <c r="CB938" s="17">
        <v>5.6308434665800502E-2</v>
      </c>
      <c r="CC938" s="17">
        <v>5.1621054655855703E-2</v>
      </c>
    </row>
    <row r="939" spans="2:81" x14ac:dyDescent="0.35">
      <c r="B939" t="s">
        <v>429</v>
      </c>
      <c r="C939" s="17">
        <v>4.2245182213013897E-2</v>
      </c>
      <c r="D939" s="17">
        <v>5.88621078140538E-2</v>
      </c>
      <c r="E939" s="17">
        <v>2.65514948661244E-2</v>
      </c>
      <c r="F939" s="17"/>
      <c r="G939" s="17">
        <v>5.2996843081098498E-2</v>
      </c>
      <c r="H939" s="17">
        <v>4.79495031537902E-2</v>
      </c>
      <c r="I939" s="17">
        <v>7.8248685393221107E-2</v>
      </c>
      <c r="J939" s="17">
        <v>3.02414420796004E-2</v>
      </c>
      <c r="K939" s="17">
        <v>1.9901174258853099E-2</v>
      </c>
      <c r="L939" s="17">
        <v>2.63980021002546E-2</v>
      </c>
      <c r="M939" s="17"/>
      <c r="N939" s="17">
        <v>3.1453762598519001E-2</v>
      </c>
      <c r="O939" s="17">
        <v>4.3799793683970203E-2</v>
      </c>
      <c r="P939" s="17">
        <v>6.4598611951001306E-2</v>
      </c>
      <c r="Q939" s="17">
        <v>3.3057559359875699E-2</v>
      </c>
      <c r="R939" s="17"/>
      <c r="S939" s="17">
        <v>6.8546851384297502E-2</v>
      </c>
      <c r="T939" s="17">
        <v>3.1397287423272503E-2</v>
      </c>
      <c r="U939" s="17">
        <v>1.12263614728614E-2</v>
      </c>
      <c r="V939" s="17">
        <v>2.5553765415754201E-2</v>
      </c>
      <c r="W939" s="17">
        <v>9.8638910659795104E-2</v>
      </c>
      <c r="X939" s="17">
        <v>6.5738483797043099E-2</v>
      </c>
      <c r="Y939" s="17">
        <v>3.0003791926273098E-2</v>
      </c>
      <c r="Z939" s="17">
        <v>3.1331650903318298E-2</v>
      </c>
      <c r="AA939" s="17">
        <v>2.8785781529839301E-2</v>
      </c>
      <c r="AB939" s="17">
        <v>2.6230876550331898E-2</v>
      </c>
      <c r="AC939" s="17">
        <v>5.48260059128272E-2</v>
      </c>
      <c r="AD939" s="17">
        <v>5.0281314291576798E-2</v>
      </c>
      <c r="AE939" s="17"/>
      <c r="AF939" s="17">
        <v>4.3341969557028598E-2</v>
      </c>
      <c r="AG939" s="17">
        <v>2.8190809555321699E-2</v>
      </c>
      <c r="AH939" s="17">
        <v>5.9650483352382398E-2</v>
      </c>
      <c r="AI939" s="17">
        <v>2.7419769051773901E-2</v>
      </c>
      <c r="AJ939" s="17"/>
      <c r="AK939" s="17">
        <v>3.9034543620558498E-2</v>
      </c>
      <c r="AL939" s="17">
        <v>5.58630691862688E-2</v>
      </c>
      <c r="AM939" s="17"/>
      <c r="AN939" s="17">
        <v>6.5134982269582295E-2</v>
      </c>
      <c r="AO939" s="17">
        <v>3.8574559558167403E-2</v>
      </c>
      <c r="AP939" s="17">
        <v>4.8423188404910299E-2</v>
      </c>
      <c r="AQ939" s="17">
        <v>1.20087095004881E-2</v>
      </c>
      <c r="AR939" s="17">
        <v>4.2896368104221802E-2</v>
      </c>
      <c r="AS939" s="17">
        <v>3.9328380229251399E-2</v>
      </c>
      <c r="AT939" s="17"/>
      <c r="AU939" s="17">
        <v>4.66724948137935E-2</v>
      </c>
      <c r="AV939" s="17">
        <v>3.6713271670361501E-2</v>
      </c>
      <c r="AW939" s="17"/>
      <c r="AX939" s="17">
        <v>4.3742262618490298E-2</v>
      </c>
      <c r="AY939" s="17">
        <v>4.1884675456185502E-2</v>
      </c>
      <c r="AZ939" s="17"/>
      <c r="BA939" s="17">
        <v>3.271113747018E-2</v>
      </c>
      <c r="BB939" s="17">
        <v>9.0788845467735996E-2</v>
      </c>
      <c r="BC939" s="17"/>
      <c r="BD939" s="17">
        <v>4.6229993497510502E-2</v>
      </c>
      <c r="BE939" s="17"/>
      <c r="BF939" s="17">
        <v>4.8797425900867199E-2</v>
      </c>
      <c r="BG939" s="17"/>
      <c r="BH939" s="17">
        <v>3.3468135154249602E-2</v>
      </c>
      <c r="BI939" s="17"/>
      <c r="BJ939" s="17">
        <v>3.7601170614317898E-2</v>
      </c>
      <c r="BK939" s="17"/>
      <c r="BL939" s="17">
        <v>5.1792810086985802E-2</v>
      </c>
      <c r="BM939" s="17">
        <v>4.8720134914176899E-2</v>
      </c>
      <c r="BN939" s="17">
        <v>3.14154234219403E-2</v>
      </c>
      <c r="BO939" s="17">
        <v>4.2516408187929497E-2</v>
      </c>
      <c r="BP939" s="17"/>
      <c r="BQ939" s="17">
        <v>4.7058634391782497E-2</v>
      </c>
      <c r="BR939" s="17">
        <v>4.1899359147108198E-2</v>
      </c>
      <c r="BS939" s="17">
        <v>2.0084422850418601E-2</v>
      </c>
      <c r="BT939" s="17">
        <v>4.5124778826471403E-2</v>
      </c>
      <c r="BU939" s="17">
        <v>5.3262954524340898E-2</v>
      </c>
      <c r="BV939" s="17">
        <v>3.98701089160374E-2</v>
      </c>
      <c r="BW939" s="17"/>
      <c r="BX939" s="17">
        <v>6.6398066422338101E-2</v>
      </c>
      <c r="BY939" s="17">
        <v>4.1907655536878002E-2</v>
      </c>
      <c r="BZ939" s="17">
        <v>3.31956675328288E-2</v>
      </c>
      <c r="CA939" s="17">
        <v>3.08695369998826E-2</v>
      </c>
      <c r="CB939" s="17">
        <v>7.7484190786168999E-2</v>
      </c>
      <c r="CC939" s="17">
        <v>2.0836425606956002E-2</v>
      </c>
    </row>
    <row r="940" spans="2:81" x14ac:dyDescent="0.35">
      <c r="B940" t="s">
        <v>87</v>
      </c>
      <c r="C940" s="17">
        <v>3.4426254024630301E-2</v>
      </c>
      <c r="D940" s="17">
        <v>2.9916373368942699E-2</v>
      </c>
      <c r="E940" s="17">
        <v>3.8895019778741699E-2</v>
      </c>
      <c r="F940" s="17"/>
      <c r="G940" s="17">
        <v>4.5631156588497097E-2</v>
      </c>
      <c r="H940" s="17">
        <v>3.4406735815745798E-2</v>
      </c>
      <c r="I940" s="17">
        <v>3.4220632435619798E-2</v>
      </c>
      <c r="J940" s="17">
        <v>3.4149045412791998E-2</v>
      </c>
      <c r="K940" s="17">
        <v>4.4728231931039301E-2</v>
      </c>
      <c r="L940" s="17">
        <v>2.09254159133813E-2</v>
      </c>
      <c r="M940" s="17"/>
      <c r="N940" s="17">
        <v>3.5589379649653502E-2</v>
      </c>
      <c r="O940" s="17">
        <v>2.6370244380633699E-2</v>
      </c>
      <c r="P940" s="17">
        <v>4.4390013684004297E-2</v>
      </c>
      <c r="Q940" s="17">
        <v>3.3283658891802098E-2</v>
      </c>
      <c r="R940" s="17"/>
      <c r="S940" s="17">
        <v>1.6310165819971099E-2</v>
      </c>
      <c r="T940" s="17">
        <v>3.8659797614609401E-2</v>
      </c>
      <c r="U940" s="17">
        <v>6.0172033443387E-2</v>
      </c>
      <c r="V940" s="17">
        <v>2.49579369945136E-2</v>
      </c>
      <c r="W940" s="17">
        <v>3.6267138703630998E-2</v>
      </c>
      <c r="X940" s="17">
        <v>5.0418957707860201E-2</v>
      </c>
      <c r="Y940" s="17">
        <v>2.5211872239669E-2</v>
      </c>
      <c r="Z940" s="17">
        <v>3.1177558575017701E-2</v>
      </c>
      <c r="AA940" s="17">
        <v>3.9064192380914499E-2</v>
      </c>
      <c r="AB940" s="17">
        <v>3.1981389808712797E-2</v>
      </c>
      <c r="AC940" s="17">
        <v>1.36178105593543E-2</v>
      </c>
      <c r="AD940" s="17">
        <v>5.7835160455818803E-2</v>
      </c>
      <c r="AE940" s="17"/>
      <c r="AF940" s="17">
        <v>3.8960523690713102E-2</v>
      </c>
      <c r="AG940" s="17">
        <v>2.5719676746341201E-2</v>
      </c>
      <c r="AH940" s="17">
        <v>1.48161254598452E-2</v>
      </c>
      <c r="AI940" s="17">
        <v>6.6899844889662996E-2</v>
      </c>
      <c r="AJ940" s="17"/>
      <c r="AK940" s="17">
        <v>0</v>
      </c>
      <c r="AL940" s="17">
        <v>4.1467990026087302E-2</v>
      </c>
      <c r="AM940" s="17"/>
      <c r="AN940" s="17">
        <v>2.6084283586173099E-2</v>
      </c>
      <c r="AO940" s="17">
        <v>3.3822777955115797E-2</v>
      </c>
      <c r="AP940" s="17">
        <v>5.3650689162144001E-2</v>
      </c>
      <c r="AQ940" s="17">
        <v>2.7466759457909499E-2</v>
      </c>
      <c r="AR940" s="17">
        <v>5.0032898840773297E-2</v>
      </c>
      <c r="AS940" s="17">
        <v>1.59620904768627E-2</v>
      </c>
      <c r="AT940" s="17"/>
      <c r="AU940" s="17">
        <v>2.77239829430567E-2</v>
      </c>
      <c r="AV940" s="17">
        <v>4.3511761130533698E-2</v>
      </c>
      <c r="AW940" s="17"/>
      <c r="AX940" s="17">
        <v>4.6729290788217401E-2</v>
      </c>
      <c r="AY940" s="17">
        <v>3.1463602274893199E-2</v>
      </c>
      <c r="AZ940" s="17"/>
      <c r="BA940" s="17">
        <v>3.4421113112514203E-2</v>
      </c>
      <c r="BB940" s="17">
        <v>3.4880110638900098E-2</v>
      </c>
      <c r="BC940" s="17"/>
      <c r="BD940" s="17">
        <v>2.7673810514554802E-2</v>
      </c>
      <c r="BE940" s="17"/>
      <c r="BF940" s="17">
        <v>2.6570002288808299E-2</v>
      </c>
      <c r="BG940" s="17"/>
      <c r="BH940" s="17">
        <v>3.0534405753085699E-2</v>
      </c>
      <c r="BI940" s="17"/>
      <c r="BJ940" s="17">
        <v>0</v>
      </c>
      <c r="BK940" s="17"/>
      <c r="BL940" s="17">
        <v>5.6180258921835702E-2</v>
      </c>
      <c r="BM940" s="17">
        <v>1.9391822475506599E-2</v>
      </c>
      <c r="BN940" s="17">
        <v>2.7695866835436601E-2</v>
      </c>
      <c r="BO940" s="17">
        <v>4.25866199448569E-2</v>
      </c>
      <c r="BP940" s="17"/>
      <c r="BQ940" s="17">
        <v>4.0384536109482699E-2</v>
      </c>
      <c r="BR940" s="17">
        <v>3.0594400002315499E-2</v>
      </c>
      <c r="BS940" s="17">
        <v>1.81976559404468E-2</v>
      </c>
      <c r="BT940" s="17">
        <v>1.9119952954884299E-2</v>
      </c>
      <c r="BU940" s="17">
        <v>4.2158613611810503E-2</v>
      </c>
      <c r="BV940" s="17">
        <v>2.4440028849058701E-2</v>
      </c>
      <c r="BW940" s="17"/>
      <c r="BX940" s="17">
        <v>3.7620788897058902E-2</v>
      </c>
      <c r="BY940" s="17">
        <v>2.40558138160697E-2</v>
      </c>
      <c r="BZ940" s="17">
        <v>2.0954500419777498E-2</v>
      </c>
      <c r="CA940" s="17">
        <v>1.58629954928012E-2</v>
      </c>
      <c r="CB940" s="17">
        <v>3.9919348688745901E-2</v>
      </c>
      <c r="CC940" s="17">
        <v>3.10791568488584E-2</v>
      </c>
    </row>
    <row r="941" spans="2:81" x14ac:dyDescent="0.35">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row>
    <row r="942" spans="2:81" x14ac:dyDescent="0.35">
      <c r="B942" s="6" t="s">
        <v>438</v>
      </c>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row>
    <row r="943" spans="2:81" x14ac:dyDescent="0.35">
      <c r="B943" s="24"/>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row>
    <row r="944" spans="2:81" x14ac:dyDescent="0.35">
      <c r="B944" t="s">
        <v>428</v>
      </c>
      <c r="C944" s="17">
        <v>0.53023022427282496</v>
      </c>
      <c r="D944" s="17">
        <v>0.54109870467059495</v>
      </c>
      <c r="E944" s="17">
        <v>0.522259513469848</v>
      </c>
      <c r="F944" s="17"/>
      <c r="G944" s="17">
        <v>0.33985025519563999</v>
      </c>
      <c r="H944" s="17">
        <v>0.42481335354372801</v>
      </c>
      <c r="I944" s="17">
        <v>0.46017210264640301</v>
      </c>
      <c r="J944" s="17">
        <v>0.54853672682399301</v>
      </c>
      <c r="K944" s="17">
        <v>0.62559583422326803</v>
      </c>
      <c r="L944" s="17">
        <v>0.71471454541677304</v>
      </c>
      <c r="M944" s="17"/>
      <c r="N944" s="17">
        <v>0.51656292816516203</v>
      </c>
      <c r="O944" s="17">
        <v>0.50757821006914605</v>
      </c>
      <c r="P944" s="17">
        <v>0.56443256992445401</v>
      </c>
      <c r="Q944" s="17">
        <v>0.53371631959947696</v>
      </c>
      <c r="R944" s="17"/>
      <c r="S944" s="17">
        <v>0.50831838301709398</v>
      </c>
      <c r="T944" s="17">
        <v>0.52603895832275305</v>
      </c>
      <c r="U944" s="17">
        <v>0.52407659084411895</v>
      </c>
      <c r="V944" s="17">
        <v>0.55131005422611801</v>
      </c>
      <c r="W944" s="17">
        <v>0.61813030870465202</v>
      </c>
      <c r="X944" s="17">
        <v>0.44609608543775398</v>
      </c>
      <c r="Y944" s="17">
        <v>0.55382722287193797</v>
      </c>
      <c r="Z944" s="17">
        <v>0.53804252301478495</v>
      </c>
      <c r="AA944" s="17">
        <v>0.55322470393623002</v>
      </c>
      <c r="AB944" s="17">
        <v>0.54292866793389605</v>
      </c>
      <c r="AC944" s="17">
        <v>0.57014312147593404</v>
      </c>
      <c r="AD944" s="17">
        <v>0.37837723694429898</v>
      </c>
      <c r="AE944" s="17"/>
      <c r="AF944" s="17">
        <v>0.53447384631339501</v>
      </c>
      <c r="AG944" s="17">
        <v>0.58518674035166696</v>
      </c>
      <c r="AH944" s="17">
        <v>0.54791966937799497</v>
      </c>
      <c r="AI944" s="17">
        <v>0.379569847957407</v>
      </c>
      <c r="AJ944" s="17"/>
      <c r="AK944" s="17">
        <v>0.470208671334929</v>
      </c>
      <c r="AL944" s="17">
        <v>0.48923260987195899</v>
      </c>
      <c r="AM944" s="17"/>
      <c r="AN944" s="17">
        <v>0.51693443429298502</v>
      </c>
      <c r="AO944" s="17">
        <v>0.53260036866821403</v>
      </c>
      <c r="AP944" s="17">
        <v>0.46307977303589198</v>
      </c>
      <c r="AQ944" s="17">
        <v>0.56970340629772998</v>
      </c>
      <c r="AR944" s="17">
        <v>0.56641458697610403</v>
      </c>
      <c r="AS944" s="17">
        <v>0.52656808350579298</v>
      </c>
      <c r="AT944" s="17"/>
      <c r="AU944" s="17">
        <v>0.58262411403988101</v>
      </c>
      <c r="AV944" s="17">
        <v>0.46342218000373903</v>
      </c>
      <c r="AW944" s="17"/>
      <c r="AX944" s="17">
        <v>0.572713794465875</v>
      </c>
      <c r="AY944" s="17">
        <v>0.51999990260622397</v>
      </c>
      <c r="AZ944" s="17"/>
      <c r="BA944" s="17">
        <v>0.55127861509098197</v>
      </c>
      <c r="BB944" s="17">
        <v>0.42258173987891601</v>
      </c>
      <c r="BC944" s="17"/>
      <c r="BD944" s="17">
        <v>0.60775321547079497</v>
      </c>
      <c r="BE944" s="17"/>
      <c r="BF944" s="17">
        <v>0.62531021706800405</v>
      </c>
      <c r="BG944" s="17"/>
      <c r="BH944" s="17">
        <v>0.59769873621487102</v>
      </c>
      <c r="BI944" s="17"/>
      <c r="BJ944" s="17">
        <v>0.56881198882603501</v>
      </c>
      <c r="BK944" s="17"/>
      <c r="BL944" s="17">
        <v>0.273843153226348</v>
      </c>
      <c r="BM944" s="17">
        <v>0.70179517116558499</v>
      </c>
      <c r="BN944" s="17">
        <v>0.63730427527718903</v>
      </c>
      <c r="BO944" s="17">
        <v>0.41103540209385098</v>
      </c>
      <c r="BP944" s="17"/>
      <c r="BQ944" s="17">
        <v>0.50158021065479996</v>
      </c>
      <c r="BR944" s="17">
        <v>0.68200016222203097</v>
      </c>
      <c r="BS944" s="17">
        <v>0.61322147242862501</v>
      </c>
      <c r="BT944" s="17">
        <v>0.52294379606275998</v>
      </c>
      <c r="BU944" s="17">
        <v>0.46134858535849199</v>
      </c>
      <c r="BV944" s="17">
        <v>0.42710969767962698</v>
      </c>
      <c r="BW944" s="17"/>
      <c r="BX944" s="17">
        <v>0.479421145928486</v>
      </c>
      <c r="BY944" s="17">
        <v>0.64874975629447895</v>
      </c>
      <c r="BZ944" s="17">
        <v>0.61799163624296705</v>
      </c>
      <c r="CA944" s="17">
        <v>0.53974490282488896</v>
      </c>
      <c r="CB944" s="17">
        <v>0.37675976578430098</v>
      </c>
      <c r="CC944" s="17">
        <v>0.416300005275894</v>
      </c>
    </row>
    <row r="945" spans="2:81" x14ac:dyDescent="0.35">
      <c r="B945" t="s">
        <v>58</v>
      </c>
      <c r="C945" s="17">
        <v>0.14421736195248799</v>
      </c>
      <c r="D945" s="17">
        <v>0.13505754178946999</v>
      </c>
      <c r="E945" s="17">
        <v>0.152225189761895</v>
      </c>
      <c r="F945" s="17"/>
      <c r="G945" s="17">
        <v>0.159159642431318</v>
      </c>
      <c r="H945" s="17">
        <v>0.16872219279981099</v>
      </c>
      <c r="I945" s="17">
        <v>0.17463282232696101</v>
      </c>
      <c r="J945" s="17">
        <v>0.152145342659815</v>
      </c>
      <c r="K945" s="17">
        <v>0.14675417766663501</v>
      </c>
      <c r="L945" s="17">
        <v>8.2634129935877501E-2</v>
      </c>
      <c r="M945" s="17"/>
      <c r="N945" s="17">
        <v>0.17520369167501201</v>
      </c>
      <c r="O945" s="17">
        <v>0.15272053375517899</v>
      </c>
      <c r="P945" s="17">
        <v>0.116068973281892</v>
      </c>
      <c r="Q945" s="17">
        <v>0.13015839864649201</v>
      </c>
      <c r="R945" s="17"/>
      <c r="S945" s="17">
        <v>0.146965491778006</v>
      </c>
      <c r="T945" s="17">
        <v>0.17509170271483401</v>
      </c>
      <c r="U945" s="17">
        <v>0.15254896252289701</v>
      </c>
      <c r="V945" s="17">
        <v>0.114680778811587</v>
      </c>
      <c r="W945" s="17">
        <v>0.12728126507715901</v>
      </c>
      <c r="X945" s="17">
        <v>0.127276991249479</v>
      </c>
      <c r="Y945" s="17">
        <v>0.14857338832539299</v>
      </c>
      <c r="Z945" s="17">
        <v>0.144127623476455</v>
      </c>
      <c r="AA945" s="17">
        <v>0.12997022923377499</v>
      </c>
      <c r="AB945" s="17">
        <v>0.14741035365510499</v>
      </c>
      <c r="AC945" s="17">
        <v>0.14920219038959701</v>
      </c>
      <c r="AD945" s="17">
        <v>0.177897722773039</v>
      </c>
      <c r="AE945" s="17"/>
      <c r="AF945" s="17">
        <v>0.13457035775855</v>
      </c>
      <c r="AG945" s="17">
        <v>0.13940671784001701</v>
      </c>
      <c r="AH945" s="17">
        <v>0.16291354332201</v>
      </c>
      <c r="AI945" s="17">
        <v>0.176314332330127</v>
      </c>
      <c r="AJ945" s="17"/>
      <c r="AK945" s="17">
        <v>0.222944413647678</v>
      </c>
      <c r="AL945" s="17">
        <v>0.113895490502001</v>
      </c>
      <c r="AM945" s="17"/>
      <c r="AN945" s="17">
        <v>0.13797707786595401</v>
      </c>
      <c r="AO945" s="17">
        <v>0.16129449234321899</v>
      </c>
      <c r="AP945" s="17">
        <v>0.155533330298572</v>
      </c>
      <c r="AQ945" s="17">
        <v>0.156410326657139</v>
      </c>
      <c r="AR945" s="17">
        <v>0.126212120225416</v>
      </c>
      <c r="AS945" s="17">
        <v>3.3089895833288301E-2</v>
      </c>
      <c r="AT945" s="17"/>
      <c r="AU945" s="17">
        <v>0.135323435079237</v>
      </c>
      <c r="AV945" s="17">
        <v>0.156986010160201</v>
      </c>
      <c r="AW945" s="17"/>
      <c r="AX945" s="17">
        <v>9.8301790286210305E-2</v>
      </c>
      <c r="AY945" s="17">
        <v>0.15527413202895199</v>
      </c>
      <c r="AZ945" s="17"/>
      <c r="BA945" s="17">
        <v>0.14173949833490099</v>
      </c>
      <c r="BB945" s="17">
        <v>0.15428778423211501</v>
      </c>
      <c r="BC945" s="17"/>
      <c r="BD945" s="17">
        <v>0.119517011789781</v>
      </c>
      <c r="BE945" s="17"/>
      <c r="BF945" s="17">
        <v>0.11382729031755499</v>
      </c>
      <c r="BG945" s="17"/>
      <c r="BH945" s="17">
        <v>0.122468728885771</v>
      </c>
      <c r="BI945" s="17"/>
      <c r="BJ945" s="17">
        <v>0.161537471725302</v>
      </c>
      <c r="BK945" s="17"/>
      <c r="BL945" s="17">
        <v>0.14446280666312999</v>
      </c>
      <c r="BM945" s="17">
        <v>0.10057602450528599</v>
      </c>
      <c r="BN945" s="17">
        <v>0.12790318471767201</v>
      </c>
      <c r="BO945" s="17">
        <v>0.197886714683952</v>
      </c>
      <c r="BP945" s="17"/>
      <c r="BQ945" s="17">
        <v>0.164789917056862</v>
      </c>
      <c r="BR945" s="17">
        <v>8.5150714407876901E-2</v>
      </c>
      <c r="BS945" s="17">
        <v>0.14297349523460501</v>
      </c>
      <c r="BT945" s="17">
        <v>0.13409831242023501</v>
      </c>
      <c r="BU945" s="17">
        <v>0.14897765680757</v>
      </c>
      <c r="BV945" s="17">
        <v>0.186594966240924</v>
      </c>
      <c r="BW945" s="17"/>
      <c r="BX945" s="17">
        <v>0.167436719467111</v>
      </c>
      <c r="BY945" s="17">
        <v>9.5404510965005199E-2</v>
      </c>
      <c r="BZ945" s="17">
        <v>0.135858768854591</v>
      </c>
      <c r="CA945" s="17">
        <v>0.146724847996966</v>
      </c>
      <c r="CB945" s="17">
        <v>0.189548368910786</v>
      </c>
      <c r="CC945" s="17">
        <v>0.13362968598218999</v>
      </c>
    </row>
    <row r="946" spans="2:81" x14ac:dyDescent="0.35">
      <c r="B946" t="s">
        <v>59</v>
      </c>
      <c r="C946" s="17">
        <v>0.136867087039346</v>
      </c>
      <c r="D946" s="17">
        <v>0.129090930907345</v>
      </c>
      <c r="E946" s="17">
        <v>0.14348633530510499</v>
      </c>
      <c r="F946" s="17"/>
      <c r="G946" s="17">
        <v>0.24295488599415399</v>
      </c>
      <c r="H946" s="17">
        <v>0.16523956305252299</v>
      </c>
      <c r="I946" s="17">
        <v>0.13378770689931199</v>
      </c>
      <c r="J946" s="17">
        <v>0.11657112189600601</v>
      </c>
      <c r="K946" s="17">
        <v>7.9013653703435396E-2</v>
      </c>
      <c r="L946" s="17">
        <v>0.103395256526326</v>
      </c>
      <c r="M946" s="17"/>
      <c r="N946" s="17">
        <v>0.135151189622775</v>
      </c>
      <c r="O946" s="17">
        <v>0.14637934268899899</v>
      </c>
      <c r="P946" s="17">
        <v>0.10983383563796199</v>
      </c>
      <c r="Q946" s="17">
        <v>0.15313017282055799</v>
      </c>
      <c r="R946" s="17"/>
      <c r="S946" s="17">
        <v>0.13925714225864899</v>
      </c>
      <c r="T946" s="17">
        <v>0.120804563690825</v>
      </c>
      <c r="U946" s="17">
        <v>0.13455563785279401</v>
      </c>
      <c r="V946" s="17">
        <v>0.134827573376509</v>
      </c>
      <c r="W946" s="17">
        <v>0.12836190168351</v>
      </c>
      <c r="X946" s="17">
        <v>0.19073276589114399</v>
      </c>
      <c r="Y946" s="17">
        <v>0.13123249539811899</v>
      </c>
      <c r="Z946" s="17">
        <v>0.14563703164589001</v>
      </c>
      <c r="AA946" s="17">
        <v>0.113873255427305</v>
      </c>
      <c r="AB946" s="17">
        <v>0.124419710250529</v>
      </c>
      <c r="AC946" s="17">
        <v>0.14679985484666999</v>
      </c>
      <c r="AD946" s="17">
        <v>0.17510050896863499</v>
      </c>
      <c r="AE946" s="17"/>
      <c r="AF946" s="17">
        <v>0.14140644146002701</v>
      </c>
      <c r="AG946" s="17">
        <v>9.4418149259758097E-2</v>
      </c>
      <c r="AH946" s="17">
        <v>0.12427548988897601</v>
      </c>
      <c r="AI946" s="17">
        <v>0.17364245533849601</v>
      </c>
      <c r="AJ946" s="17"/>
      <c r="AK946" s="17">
        <v>0.130163779891623</v>
      </c>
      <c r="AL946" s="17">
        <v>0.15599307754956501</v>
      </c>
      <c r="AM946" s="17"/>
      <c r="AN946" s="17">
        <v>0.14042610605879799</v>
      </c>
      <c r="AO946" s="17">
        <v>0.13591202950860601</v>
      </c>
      <c r="AP946" s="17">
        <v>0.14467275783307201</v>
      </c>
      <c r="AQ946" s="17">
        <v>0.136899004910153</v>
      </c>
      <c r="AR946" s="17">
        <v>9.2210833697000394E-2</v>
      </c>
      <c r="AS946" s="17">
        <v>0.22392341126576701</v>
      </c>
      <c r="AT946" s="17"/>
      <c r="AU946" s="17">
        <v>0.114955834477344</v>
      </c>
      <c r="AV946" s="17">
        <v>0.164889884276092</v>
      </c>
      <c r="AW946" s="17"/>
      <c r="AX946" s="17">
        <v>0.105366824059627</v>
      </c>
      <c r="AY946" s="17">
        <v>0.14445255646671901</v>
      </c>
      <c r="AZ946" s="17"/>
      <c r="BA946" s="17">
        <v>0.13355305003923301</v>
      </c>
      <c r="BB946" s="17">
        <v>0.15525977319682999</v>
      </c>
      <c r="BC946" s="17"/>
      <c r="BD946" s="17">
        <v>0.121033529115294</v>
      </c>
      <c r="BE946" s="17"/>
      <c r="BF946" s="17">
        <v>0.12822823787333801</v>
      </c>
      <c r="BG946" s="17"/>
      <c r="BH946" s="17">
        <v>0.112093247064739</v>
      </c>
      <c r="BI946" s="17"/>
      <c r="BJ946" s="17">
        <v>0.113133772904965</v>
      </c>
      <c r="BK946" s="17"/>
      <c r="BL946" s="17">
        <v>0.18270509914271599</v>
      </c>
      <c r="BM946" s="17">
        <v>6.6631986709930299E-2</v>
      </c>
      <c r="BN946" s="17">
        <v>0.111299728902451</v>
      </c>
      <c r="BO946" s="17">
        <v>0.19855416119621</v>
      </c>
      <c r="BP946" s="17"/>
      <c r="BQ946" s="17">
        <v>0.14242805892600199</v>
      </c>
      <c r="BR946" s="17">
        <v>0.102588855735175</v>
      </c>
      <c r="BS946" s="17">
        <v>0.119635180151852</v>
      </c>
      <c r="BT946" s="17">
        <v>0.17106498940709799</v>
      </c>
      <c r="BU946" s="17">
        <v>0.112779894040319</v>
      </c>
      <c r="BV946" s="17">
        <v>0.16528298696902499</v>
      </c>
      <c r="BW946" s="17"/>
      <c r="BX946" s="17">
        <v>0.14463883655651</v>
      </c>
      <c r="BY946" s="17">
        <v>0.120072542789342</v>
      </c>
      <c r="BZ946" s="17">
        <v>0.10467489975131899</v>
      </c>
      <c r="CA946" s="17">
        <v>0.171909935276255</v>
      </c>
      <c r="CB946" s="17">
        <v>0.137146625937801</v>
      </c>
      <c r="CC946" s="17">
        <v>0.228347222105518</v>
      </c>
    </row>
    <row r="947" spans="2:81" x14ac:dyDescent="0.35">
      <c r="B947" t="s">
        <v>102</v>
      </c>
      <c r="C947" s="17">
        <v>8.60421943865841E-2</v>
      </c>
      <c r="D947" s="17">
        <v>8.5047085653237098E-2</v>
      </c>
      <c r="E947" s="17">
        <v>8.7386266868052606E-2</v>
      </c>
      <c r="F947" s="17"/>
      <c r="G947" s="17">
        <v>0.12235018321986001</v>
      </c>
      <c r="H947" s="17">
        <v>0.122047805732032</v>
      </c>
      <c r="I947" s="17">
        <v>8.7602471731800094E-2</v>
      </c>
      <c r="J947" s="17">
        <v>8.1560656999157502E-2</v>
      </c>
      <c r="K947" s="17">
        <v>5.49480726076257E-2</v>
      </c>
      <c r="L947" s="17">
        <v>5.6764616794921501E-2</v>
      </c>
      <c r="M947" s="17"/>
      <c r="N947" s="17">
        <v>8.5065287015929095E-2</v>
      </c>
      <c r="O947" s="17">
        <v>8.6217835930296902E-2</v>
      </c>
      <c r="P947" s="17">
        <v>9.61559651449342E-2</v>
      </c>
      <c r="Q947" s="17">
        <v>7.7274440472472894E-2</v>
      </c>
      <c r="R947" s="17"/>
      <c r="S947" s="17">
        <v>0.113700543385009</v>
      </c>
      <c r="T947" s="17">
        <v>8.3441332672109195E-2</v>
      </c>
      <c r="U947" s="17">
        <v>9.2655545738781195E-2</v>
      </c>
      <c r="V947" s="17">
        <v>0.114085529142277</v>
      </c>
      <c r="W947" s="17">
        <v>3.3340097847368799E-2</v>
      </c>
      <c r="X947" s="17">
        <v>9.7775930253254095E-2</v>
      </c>
      <c r="Y947" s="17">
        <v>6.9891502854052698E-2</v>
      </c>
      <c r="Z947" s="17">
        <v>4.57599644195976E-2</v>
      </c>
      <c r="AA947" s="17">
        <v>0.100710050244932</v>
      </c>
      <c r="AB947" s="17">
        <v>8.0416921689491702E-2</v>
      </c>
      <c r="AC947" s="17">
        <v>6.4789587542634794E-2</v>
      </c>
      <c r="AD947" s="17">
        <v>5.11843290014911E-2</v>
      </c>
      <c r="AE947" s="17"/>
      <c r="AF947" s="17">
        <v>8.6338951410225406E-2</v>
      </c>
      <c r="AG947" s="17">
        <v>7.6983039196168807E-2</v>
      </c>
      <c r="AH947" s="17">
        <v>7.0490821805705497E-2</v>
      </c>
      <c r="AI947" s="17">
        <v>8.54262195031876E-2</v>
      </c>
      <c r="AJ947" s="17"/>
      <c r="AK947" s="17">
        <v>0.10215082339401201</v>
      </c>
      <c r="AL947" s="17">
        <v>9.1440348780140707E-2</v>
      </c>
      <c r="AM947" s="17"/>
      <c r="AN947" s="17">
        <v>0.105331837675253</v>
      </c>
      <c r="AO947" s="17">
        <v>7.3053394552131598E-2</v>
      </c>
      <c r="AP947" s="17">
        <v>8.8703473632843505E-2</v>
      </c>
      <c r="AQ947" s="17">
        <v>5.0071942919242801E-2</v>
      </c>
      <c r="AR947" s="17">
        <v>0.11968329480732499</v>
      </c>
      <c r="AS947" s="17">
        <v>0.10831922479940601</v>
      </c>
      <c r="AT947" s="17"/>
      <c r="AU947" s="17">
        <v>7.9365571290812995E-2</v>
      </c>
      <c r="AV947" s="17">
        <v>9.1655913240613895E-2</v>
      </c>
      <c r="AW947" s="17"/>
      <c r="AX947" s="17">
        <v>9.80395571977902E-2</v>
      </c>
      <c r="AY947" s="17">
        <v>8.3153150924562699E-2</v>
      </c>
      <c r="AZ947" s="17"/>
      <c r="BA947" s="17">
        <v>7.6631937521634302E-2</v>
      </c>
      <c r="BB947" s="17">
        <v>0.13450685160171499</v>
      </c>
      <c r="BC947" s="17"/>
      <c r="BD947" s="17">
        <v>6.2152796899783501E-2</v>
      </c>
      <c r="BE947" s="17"/>
      <c r="BF947" s="17">
        <v>5.4853441948846497E-2</v>
      </c>
      <c r="BG947" s="17"/>
      <c r="BH947" s="17">
        <v>7.9558976477813695E-2</v>
      </c>
      <c r="BI947" s="17"/>
      <c r="BJ947" s="17">
        <v>8.4338887621791203E-2</v>
      </c>
      <c r="BK947" s="17"/>
      <c r="BL947" s="17">
        <v>0.14001787192889001</v>
      </c>
      <c r="BM947" s="17">
        <v>5.5781416847039599E-2</v>
      </c>
      <c r="BN947" s="17">
        <v>6.9087591892530595E-2</v>
      </c>
      <c r="BO947" s="17">
        <v>0.10050564341991999</v>
      </c>
      <c r="BP947" s="17"/>
      <c r="BQ947" s="17">
        <v>7.6056900236132194E-2</v>
      </c>
      <c r="BR947" s="17">
        <v>7.7409605857057695E-2</v>
      </c>
      <c r="BS947" s="17">
        <v>6.6027708743615396E-2</v>
      </c>
      <c r="BT947" s="17">
        <v>7.1471154578328894E-2</v>
      </c>
      <c r="BU947" s="17">
        <v>0.15998011398784401</v>
      </c>
      <c r="BV947" s="17">
        <v>9.2591629553369803E-2</v>
      </c>
      <c r="BW947" s="17"/>
      <c r="BX947" s="17">
        <v>9.1788697260677801E-2</v>
      </c>
      <c r="BY947" s="17">
        <v>7.1510006334670695E-2</v>
      </c>
      <c r="BZ947" s="17">
        <v>6.1564105954321102E-2</v>
      </c>
      <c r="CA947" s="17">
        <v>6.2894756076304001E-2</v>
      </c>
      <c r="CB947" s="17">
        <v>0.14560667200043201</v>
      </c>
      <c r="CC947" s="17">
        <v>7.4932673462626304E-2</v>
      </c>
    </row>
    <row r="948" spans="2:81" x14ac:dyDescent="0.35">
      <c r="B948" t="s">
        <v>429</v>
      </c>
      <c r="C948" s="17">
        <v>7.81445451695537E-2</v>
      </c>
      <c r="D948" s="17">
        <v>8.3546585271173507E-2</v>
      </c>
      <c r="E948" s="17">
        <v>7.1619864740619002E-2</v>
      </c>
      <c r="F948" s="17"/>
      <c r="G948" s="17">
        <v>8.9918028724963905E-2</v>
      </c>
      <c r="H948" s="17">
        <v>9.8688141503733798E-2</v>
      </c>
      <c r="I948" s="17">
        <v>0.124323079522665</v>
      </c>
      <c r="J948" s="17">
        <v>7.5227737932939298E-2</v>
      </c>
      <c r="K948" s="17">
        <v>5.37296850994693E-2</v>
      </c>
      <c r="L948" s="17">
        <v>3.5623884660049801E-2</v>
      </c>
      <c r="M948" s="17"/>
      <c r="N948" s="17">
        <v>6.9119837992504499E-2</v>
      </c>
      <c r="O948" s="17">
        <v>8.6763390299649898E-2</v>
      </c>
      <c r="P948" s="17">
        <v>8.3851105622764904E-2</v>
      </c>
      <c r="Q948" s="17">
        <v>7.5587505559975801E-2</v>
      </c>
      <c r="R948" s="17"/>
      <c r="S948" s="17">
        <v>7.6003862891061494E-2</v>
      </c>
      <c r="T948" s="17">
        <v>7.1352763496578903E-2</v>
      </c>
      <c r="U948" s="17">
        <v>6.5442595796478306E-2</v>
      </c>
      <c r="V948" s="17">
        <v>6.8147707611820402E-2</v>
      </c>
      <c r="W948" s="17">
        <v>9.2886426687309898E-2</v>
      </c>
      <c r="X948" s="17">
        <v>9.8503912754264594E-2</v>
      </c>
      <c r="Y948" s="17">
        <v>7.9123030461580701E-2</v>
      </c>
      <c r="Z948" s="17">
        <v>0.11118894417367201</v>
      </c>
      <c r="AA948" s="17">
        <v>5.59929997703182E-2</v>
      </c>
      <c r="AB948" s="17">
        <v>8.0892800116348501E-2</v>
      </c>
      <c r="AC948" s="17">
        <v>5.5447435185809697E-2</v>
      </c>
      <c r="AD948" s="17">
        <v>0.15960504185671601</v>
      </c>
      <c r="AE948" s="17"/>
      <c r="AF948" s="17">
        <v>7.7125451360132602E-2</v>
      </c>
      <c r="AG948" s="17">
        <v>8.6936992673538105E-2</v>
      </c>
      <c r="AH948" s="17">
        <v>7.9584350145469399E-2</v>
      </c>
      <c r="AI948" s="17">
        <v>0.118147299981119</v>
      </c>
      <c r="AJ948" s="17"/>
      <c r="AK948" s="17">
        <v>6.58437559721472E-2</v>
      </c>
      <c r="AL948" s="17">
        <v>0.10894117300117701</v>
      </c>
      <c r="AM948" s="17"/>
      <c r="AN948" s="17">
        <v>8.2997517394976197E-2</v>
      </c>
      <c r="AO948" s="17">
        <v>6.6992327891464698E-2</v>
      </c>
      <c r="AP948" s="17">
        <v>0.105059262858421</v>
      </c>
      <c r="AQ948" s="17">
        <v>7.5115071979922898E-2</v>
      </c>
      <c r="AR948" s="17">
        <v>6.9921160548337802E-2</v>
      </c>
      <c r="AS948" s="17">
        <v>7.5122426095796904E-2</v>
      </c>
      <c r="AT948" s="17"/>
      <c r="AU948" s="17">
        <v>6.5687435666343802E-2</v>
      </c>
      <c r="AV948" s="17">
        <v>9.5133564894104503E-2</v>
      </c>
      <c r="AW948" s="17"/>
      <c r="AX948" s="17">
        <v>7.9556839596393203E-2</v>
      </c>
      <c r="AY948" s="17">
        <v>7.7804455431124006E-2</v>
      </c>
      <c r="AZ948" s="17"/>
      <c r="BA948" s="17">
        <v>7.1927374226093604E-2</v>
      </c>
      <c r="BB948" s="17">
        <v>0.110428952065344</v>
      </c>
      <c r="BC948" s="17"/>
      <c r="BD948" s="17">
        <v>6.8032151096908799E-2</v>
      </c>
      <c r="BE948" s="17"/>
      <c r="BF948" s="17">
        <v>5.9496674086042999E-2</v>
      </c>
      <c r="BG948" s="17"/>
      <c r="BH948" s="17">
        <v>6.7916749895745004E-2</v>
      </c>
      <c r="BI948" s="17"/>
      <c r="BJ948" s="17">
        <v>7.2177878921906496E-2</v>
      </c>
      <c r="BK948" s="17"/>
      <c r="BL948" s="17">
        <v>0.22615240954051599</v>
      </c>
      <c r="BM948" s="17">
        <v>5.9074960976375497E-2</v>
      </c>
      <c r="BN948" s="17">
        <v>3.9050301614001998E-2</v>
      </c>
      <c r="BO948" s="17">
        <v>5.5569930605184399E-2</v>
      </c>
      <c r="BP948" s="17"/>
      <c r="BQ948" s="17">
        <v>8.7067703871759994E-2</v>
      </c>
      <c r="BR948" s="17">
        <v>4.1087228173338999E-2</v>
      </c>
      <c r="BS948" s="17">
        <v>3.9944487500856302E-2</v>
      </c>
      <c r="BT948" s="17">
        <v>9.0669589223225502E-2</v>
      </c>
      <c r="BU948" s="17">
        <v>8.8184880636289098E-2</v>
      </c>
      <c r="BV948" s="17">
        <v>9.87165528040191E-2</v>
      </c>
      <c r="BW948" s="17"/>
      <c r="BX948" s="17">
        <v>8.9772985915954895E-2</v>
      </c>
      <c r="BY948" s="17">
        <v>5.5213861272941499E-2</v>
      </c>
      <c r="BZ948" s="17">
        <v>5.8956088777024303E-2</v>
      </c>
      <c r="CA948" s="17">
        <v>6.2862562332785102E-2</v>
      </c>
      <c r="CB948" s="17">
        <v>0.12024242912199901</v>
      </c>
      <c r="CC948" s="17">
        <v>0.12585657766834399</v>
      </c>
    </row>
    <row r="949" spans="2:81" x14ac:dyDescent="0.35">
      <c r="B949" t="s">
        <v>87</v>
      </c>
      <c r="C949" s="17">
        <v>2.4498587179203599E-2</v>
      </c>
      <c r="D949" s="17">
        <v>2.6159151708179399E-2</v>
      </c>
      <c r="E949" s="17">
        <v>2.3022829854480099E-2</v>
      </c>
      <c r="F949" s="17"/>
      <c r="G949" s="17">
        <v>4.5767004434063702E-2</v>
      </c>
      <c r="H949" s="17">
        <v>2.0488943368173099E-2</v>
      </c>
      <c r="I949" s="17">
        <v>1.9481816872859301E-2</v>
      </c>
      <c r="J949" s="17">
        <v>2.5958413688089401E-2</v>
      </c>
      <c r="K949" s="17">
        <v>3.9958576699566602E-2</v>
      </c>
      <c r="L949" s="17">
        <v>6.8675666660528E-3</v>
      </c>
      <c r="M949" s="17"/>
      <c r="N949" s="17">
        <v>1.8897065528617599E-2</v>
      </c>
      <c r="O949" s="17">
        <v>2.0340687256729301E-2</v>
      </c>
      <c r="P949" s="17">
        <v>2.96575503879936E-2</v>
      </c>
      <c r="Q949" s="17">
        <v>3.0133162901024701E-2</v>
      </c>
      <c r="R949" s="17"/>
      <c r="S949" s="17">
        <v>1.57545766701804E-2</v>
      </c>
      <c r="T949" s="17">
        <v>2.3270679102899899E-2</v>
      </c>
      <c r="U949" s="17">
        <v>3.0720667244930101E-2</v>
      </c>
      <c r="V949" s="17">
        <v>1.6948356831688601E-2</v>
      </c>
      <c r="W949" s="17">
        <v>0</v>
      </c>
      <c r="X949" s="17">
        <v>3.9614314414103999E-2</v>
      </c>
      <c r="Y949" s="17">
        <v>1.7352360088915698E-2</v>
      </c>
      <c r="Z949" s="17">
        <v>1.5243913269599899E-2</v>
      </c>
      <c r="AA949" s="17">
        <v>4.6228761387440101E-2</v>
      </c>
      <c r="AB949" s="17">
        <v>2.3931546354629699E-2</v>
      </c>
      <c r="AC949" s="17">
        <v>1.36178105593543E-2</v>
      </c>
      <c r="AD949" s="17">
        <v>5.7835160455818803E-2</v>
      </c>
      <c r="AE949" s="17"/>
      <c r="AF949" s="17">
        <v>2.60849516976699E-2</v>
      </c>
      <c r="AG949" s="17">
        <v>1.7068360678852101E-2</v>
      </c>
      <c r="AH949" s="17">
        <v>1.48161254598452E-2</v>
      </c>
      <c r="AI949" s="17">
        <v>6.6899844889662996E-2</v>
      </c>
      <c r="AJ949" s="17"/>
      <c r="AK949" s="17">
        <v>8.6885557596107204E-3</v>
      </c>
      <c r="AL949" s="17">
        <v>4.04973002951576E-2</v>
      </c>
      <c r="AM949" s="17"/>
      <c r="AN949" s="17">
        <v>1.6333026712033499E-2</v>
      </c>
      <c r="AO949" s="17">
        <v>3.0147387036364499E-2</v>
      </c>
      <c r="AP949" s="17">
        <v>4.2951402341199901E-2</v>
      </c>
      <c r="AQ949" s="17">
        <v>1.1800247235812199E-2</v>
      </c>
      <c r="AR949" s="17">
        <v>2.55580037458174E-2</v>
      </c>
      <c r="AS949" s="17">
        <v>3.2976958499949402E-2</v>
      </c>
      <c r="AT949" s="17"/>
      <c r="AU949" s="17">
        <v>2.2043609446381798E-2</v>
      </c>
      <c r="AV949" s="17">
        <v>2.7912447425249998E-2</v>
      </c>
      <c r="AW949" s="17"/>
      <c r="AX949" s="17">
        <v>4.60211943941045E-2</v>
      </c>
      <c r="AY949" s="17">
        <v>1.9315802542417899E-2</v>
      </c>
      <c r="AZ949" s="17"/>
      <c r="BA949" s="17">
        <v>2.4869524787156001E-2</v>
      </c>
      <c r="BB949" s="17">
        <v>2.2934899025079801E-2</v>
      </c>
      <c r="BC949" s="17"/>
      <c r="BD949" s="17">
        <v>2.1511295627437001E-2</v>
      </c>
      <c r="BE949" s="17"/>
      <c r="BF949" s="17">
        <v>1.8284138706213201E-2</v>
      </c>
      <c r="BG949" s="17"/>
      <c r="BH949" s="17">
        <v>2.0263561461060099E-2</v>
      </c>
      <c r="BI949" s="17"/>
      <c r="BJ949" s="17">
        <v>0</v>
      </c>
      <c r="BK949" s="17"/>
      <c r="BL949" s="17">
        <v>3.2818659498400099E-2</v>
      </c>
      <c r="BM949" s="17">
        <v>1.6140439795784001E-2</v>
      </c>
      <c r="BN949" s="17">
        <v>1.53549175961551E-2</v>
      </c>
      <c r="BO949" s="17">
        <v>3.6448148000882197E-2</v>
      </c>
      <c r="BP949" s="17"/>
      <c r="BQ949" s="17">
        <v>2.8077209254443101E-2</v>
      </c>
      <c r="BR949" s="17">
        <v>1.17634336045208E-2</v>
      </c>
      <c r="BS949" s="17">
        <v>1.81976559404468E-2</v>
      </c>
      <c r="BT949" s="17">
        <v>9.7521583083527309E-3</v>
      </c>
      <c r="BU949" s="17">
        <v>2.8728869169486401E-2</v>
      </c>
      <c r="BV949" s="17">
        <v>2.9704166753034E-2</v>
      </c>
      <c r="BW949" s="17"/>
      <c r="BX949" s="17">
        <v>2.69416148712604E-2</v>
      </c>
      <c r="BY949" s="17">
        <v>9.0493223435613793E-3</v>
      </c>
      <c r="BZ949" s="17">
        <v>2.0954500419777498E-2</v>
      </c>
      <c r="CA949" s="17">
        <v>1.58629954928012E-2</v>
      </c>
      <c r="CB949" s="17">
        <v>3.06961382446806E-2</v>
      </c>
      <c r="CC949" s="17">
        <v>2.0933835505427201E-2</v>
      </c>
    </row>
    <row r="950" spans="2:81" x14ac:dyDescent="0.35">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row>
    <row r="951" spans="2:81" x14ac:dyDescent="0.35">
      <c r="B951" s="6" t="s">
        <v>439</v>
      </c>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row>
    <row r="952" spans="2:81" x14ac:dyDescent="0.35">
      <c r="B952" s="24"/>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row>
    <row r="953" spans="2:81" x14ac:dyDescent="0.35">
      <c r="B953" t="s">
        <v>428</v>
      </c>
      <c r="C953" s="17">
        <v>0.420501823261484</v>
      </c>
      <c r="D953" s="17">
        <v>0.42124971547399098</v>
      </c>
      <c r="E953" s="17">
        <v>0.42026625154655201</v>
      </c>
      <c r="F953" s="17"/>
      <c r="G953" s="17">
        <v>0.23461151994395199</v>
      </c>
      <c r="H953" s="17">
        <v>0.27855683672516202</v>
      </c>
      <c r="I953" s="17">
        <v>0.32279908358756698</v>
      </c>
      <c r="J953" s="17">
        <v>0.45863238068031698</v>
      </c>
      <c r="K953" s="17">
        <v>0.52923319516905198</v>
      </c>
      <c r="L953" s="17">
        <v>0.62892193257967899</v>
      </c>
      <c r="M953" s="17"/>
      <c r="N953" s="17">
        <v>0.42443402018837201</v>
      </c>
      <c r="O953" s="17">
        <v>0.366210027782718</v>
      </c>
      <c r="P953" s="17">
        <v>0.43249644342196097</v>
      </c>
      <c r="Q953" s="17">
        <v>0.45081243430898699</v>
      </c>
      <c r="R953" s="17"/>
      <c r="S953" s="17">
        <v>0.34191995949035098</v>
      </c>
      <c r="T953" s="17">
        <v>0.43671501855032802</v>
      </c>
      <c r="U953" s="17">
        <v>0.51011439975661099</v>
      </c>
      <c r="V953" s="17">
        <v>0.38842863997654897</v>
      </c>
      <c r="W953" s="17">
        <v>0.37152418815475102</v>
      </c>
      <c r="X953" s="17">
        <v>0.395334864459089</v>
      </c>
      <c r="Y953" s="17">
        <v>0.51613147197537002</v>
      </c>
      <c r="Z953" s="17">
        <v>0.377609074569632</v>
      </c>
      <c r="AA953" s="17">
        <v>0.46844048602584398</v>
      </c>
      <c r="AB953" s="17">
        <v>0.36178773910148398</v>
      </c>
      <c r="AC953" s="17">
        <v>0.47545045408668002</v>
      </c>
      <c r="AD953" s="17">
        <v>0.404068700665692</v>
      </c>
      <c r="AE953" s="17"/>
      <c r="AF953" s="17">
        <v>0.43069576969517298</v>
      </c>
      <c r="AG953" s="17">
        <v>0.37230668559388402</v>
      </c>
      <c r="AH953" s="17">
        <v>0.45868726766728701</v>
      </c>
      <c r="AI953" s="17">
        <v>0.399175885608888</v>
      </c>
      <c r="AJ953" s="17"/>
      <c r="AK953" s="17">
        <v>0.34964138210310602</v>
      </c>
      <c r="AL953" s="17">
        <v>0.35874541855291497</v>
      </c>
      <c r="AM953" s="17"/>
      <c r="AN953" s="17">
        <v>0.33654855725994098</v>
      </c>
      <c r="AO953" s="17">
        <v>0.45022592527667799</v>
      </c>
      <c r="AP953" s="17">
        <v>0.41790120052702601</v>
      </c>
      <c r="AQ953" s="17">
        <v>0.48477914353742302</v>
      </c>
      <c r="AR953" s="17">
        <v>0.47357002614647198</v>
      </c>
      <c r="AS953" s="17">
        <v>0.31067839357628302</v>
      </c>
      <c r="AT953" s="17"/>
      <c r="AU953" s="17">
        <v>0.45994618789195002</v>
      </c>
      <c r="AV953" s="17">
        <v>0.36997415820378998</v>
      </c>
      <c r="AW953" s="17"/>
      <c r="AX953" s="17">
        <v>0.43150571614678901</v>
      </c>
      <c r="AY953" s="17">
        <v>0.417852013857755</v>
      </c>
      <c r="AZ953" s="17"/>
      <c r="BA953" s="17">
        <v>0.44915023644047303</v>
      </c>
      <c r="BB953" s="17">
        <v>0.26900930476907697</v>
      </c>
      <c r="BC953" s="17"/>
      <c r="BD953" s="17">
        <v>0.47863729614572997</v>
      </c>
      <c r="BE953" s="17"/>
      <c r="BF953" s="17">
        <v>0.50620939004154297</v>
      </c>
      <c r="BG953" s="17"/>
      <c r="BH953" s="17">
        <v>0.35122243232962602</v>
      </c>
      <c r="BI953" s="17"/>
      <c r="BJ953" s="17">
        <v>0.49443445844803402</v>
      </c>
      <c r="BK953" s="17"/>
      <c r="BL953" s="17">
        <v>0.24279978578424399</v>
      </c>
      <c r="BM953" s="17">
        <v>0.50210217673977398</v>
      </c>
      <c r="BN953" s="17">
        <v>0.53967472343237</v>
      </c>
      <c r="BO953" s="17">
        <v>0.32477739103348902</v>
      </c>
      <c r="BP953" s="17"/>
      <c r="BQ953" s="17">
        <v>0.37670002471335601</v>
      </c>
      <c r="BR953" s="17">
        <v>0.59367988495079105</v>
      </c>
      <c r="BS953" s="17">
        <v>0.464196518612978</v>
      </c>
      <c r="BT953" s="17">
        <v>0.46507890651746803</v>
      </c>
      <c r="BU953" s="17">
        <v>0.32287628852771599</v>
      </c>
      <c r="BV953" s="17">
        <v>0.31648050077890599</v>
      </c>
      <c r="BW953" s="17"/>
      <c r="BX953" s="17">
        <v>0.35500332393447898</v>
      </c>
      <c r="BY953" s="17">
        <v>0.52924665646763003</v>
      </c>
      <c r="BZ953" s="17">
        <v>0.477813383054776</v>
      </c>
      <c r="CA953" s="17">
        <v>0.48602844614527502</v>
      </c>
      <c r="CB953" s="17">
        <v>0.26462302332556598</v>
      </c>
      <c r="CC953" s="17">
        <v>0.25851754801931298</v>
      </c>
    </row>
    <row r="954" spans="2:81" x14ac:dyDescent="0.35">
      <c r="B954" t="s">
        <v>58</v>
      </c>
      <c r="C954" s="17">
        <v>0.165401026845689</v>
      </c>
      <c r="D954" s="17">
        <v>0.16597835323395299</v>
      </c>
      <c r="E954" s="17">
        <v>0.165603985399665</v>
      </c>
      <c r="F954" s="17"/>
      <c r="G954" s="17">
        <v>0.19919020927624201</v>
      </c>
      <c r="H954" s="17">
        <v>0.17471379041475599</v>
      </c>
      <c r="I954" s="17">
        <v>0.168444882387806</v>
      </c>
      <c r="J954" s="17">
        <v>0.18899199370346301</v>
      </c>
      <c r="K954" s="17">
        <v>0.13967802766416601</v>
      </c>
      <c r="L954" s="17">
        <v>0.131952696427204</v>
      </c>
      <c r="M954" s="17"/>
      <c r="N954" s="17">
        <v>0.19957736939881901</v>
      </c>
      <c r="O954" s="17">
        <v>0.193790469564319</v>
      </c>
      <c r="P954" s="17">
        <v>0.140175128837465</v>
      </c>
      <c r="Q954" s="17">
        <v>0.12443136439606201</v>
      </c>
      <c r="R954" s="17"/>
      <c r="S954" s="17">
        <v>0.14701166543810501</v>
      </c>
      <c r="T954" s="17">
        <v>0.18633779777222401</v>
      </c>
      <c r="U954" s="17">
        <v>9.9854463071268301E-2</v>
      </c>
      <c r="V954" s="17">
        <v>0.228920555964437</v>
      </c>
      <c r="W954" s="17">
        <v>0.24373472745716299</v>
      </c>
      <c r="X954" s="17">
        <v>0.16107629654804101</v>
      </c>
      <c r="Y954" s="17">
        <v>7.88962945476612E-2</v>
      </c>
      <c r="Z954" s="17">
        <v>0.22355117522836901</v>
      </c>
      <c r="AA954" s="17">
        <v>0.15702864758282201</v>
      </c>
      <c r="AB954" s="17">
        <v>0.17043609936828</v>
      </c>
      <c r="AC954" s="17">
        <v>0.164854727344112</v>
      </c>
      <c r="AD954" s="17">
        <v>0.13186016722139399</v>
      </c>
      <c r="AE954" s="17"/>
      <c r="AF954" s="17">
        <v>0.16278472421780299</v>
      </c>
      <c r="AG954" s="17">
        <v>0.196799022820459</v>
      </c>
      <c r="AH954" s="17">
        <v>0.133997397405104</v>
      </c>
      <c r="AI954" s="17">
        <v>8.8180870969917405E-2</v>
      </c>
      <c r="AJ954" s="17"/>
      <c r="AK954" s="17">
        <v>0.20474235415286801</v>
      </c>
      <c r="AL954" s="17">
        <v>0.18791955669581201</v>
      </c>
      <c r="AM954" s="17"/>
      <c r="AN954" s="17">
        <v>0.18034229170573399</v>
      </c>
      <c r="AO954" s="17">
        <v>0.16057365385303701</v>
      </c>
      <c r="AP954" s="17">
        <v>0.155081325175316</v>
      </c>
      <c r="AQ954" s="17">
        <v>0.154957248389576</v>
      </c>
      <c r="AR954" s="17">
        <v>0.15221901666548299</v>
      </c>
      <c r="AS954" s="17">
        <v>0.22142247584170399</v>
      </c>
      <c r="AT954" s="17"/>
      <c r="AU954" s="17">
        <v>0.162020535705139</v>
      </c>
      <c r="AV954" s="17">
        <v>0.17105352841125501</v>
      </c>
      <c r="AW954" s="17"/>
      <c r="AX954" s="17">
        <v>0.13667847200083399</v>
      </c>
      <c r="AY954" s="17">
        <v>0.17231760598002699</v>
      </c>
      <c r="AZ954" s="17"/>
      <c r="BA954" s="17">
        <v>0.165477491004135</v>
      </c>
      <c r="BB954" s="17">
        <v>0.16707206823035001</v>
      </c>
      <c r="BC954" s="17"/>
      <c r="BD954" s="17">
        <v>0.15137769630551801</v>
      </c>
      <c r="BE954" s="17"/>
      <c r="BF954" s="17">
        <v>0.14926460035470199</v>
      </c>
      <c r="BG954" s="17"/>
      <c r="BH954" s="17">
        <v>0.20234093033311701</v>
      </c>
      <c r="BI954" s="17"/>
      <c r="BJ954" s="17">
        <v>0.12663904273537299</v>
      </c>
      <c r="BK954" s="17"/>
      <c r="BL954" s="17">
        <v>0.20809915958071201</v>
      </c>
      <c r="BM954" s="17">
        <v>0.14035295345943699</v>
      </c>
      <c r="BN954" s="17">
        <v>0.149361645923345</v>
      </c>
      <c r="BO954" s="17">
        <v>0.18043053429038899</v>
      </c>
      <c r="BP954" s="17"/>
      <c r="BQ954" s="17">
        <v>0.18615668086043399</v>
      </c>
      <c r="BR954" s="17">
        <v>0.138478459551163</v>
      </c>
      <c r="BS954" s="17">
        <v>0.18580588601783801</v>
      </c>
      <c r="BT954" s="17">
        <v>0.14696809804254801</v>
      </c>
      <c r="BU954" s="17">
        <v>0.14831111425142601</v>
      </c>
      <c r="BV954" s="17">
        <v>0.189403715918122</v>
      </c>
      <c r="BW954" s="17"/>
      <c r="BX954" s="17">
        <v>0.189689335322622</v>
      </c>
      <c r="BY954" s="17">
        <v>0.120760424851392</v>
      </c>
      <c r="BZ954" s="17">
        <v>0.17132638883089099</v>
      </c>
      <c r="CA954" s="17">
        <v>0.16375841141179601</v>
      </c>
      <c r="CB954" s="17">
        <v>0.188484603279235</v>
      </c>
      <c r="CC954" s="17">
        <v>0.18222327885546499</v>
      </c>
    </row>
    <row r="955" spans="2:81" x14ac:dyDescent="0.35">
      <c r="B955" t="s">
        <v>59</v>
      </c>
      <c r="C955" s="17">
        <v>0.19232244977881799</v>
      </c>
      <c r="D955" s="17">
        <v>0.193883230423298</v>
      </c>
      <c r="E955" s="17">
        <v>0.19030047669751701</v>
      </c>
      <c r="F955" s="17"/>
      <c r="G955" s="17">
        <v>0.271050636073906</v>
      </c>
      <c r="H955" s="17">
        <v>0.24558369387547199</v>
      </c>
      <c r="I955" s="17">
        <v>0.212354950027108</v>
      </c>
      <c r="J955" s="17">
        <v>0.15546052911469499</v>
      </c>
      <c r="K955" s="17">
        <v>0.14590679110329399</v>
      </c>
      <c r="L955" s="17">
        <v>0.14351469041819301</v>
      </c>
      <c r="M955" s="17"/>
      <c r="N955" s="17">
        <v>0.19710806815725901</v>
      </c>
      <c r="O955" s="17">
        <v>0.203803420099433</v>
      </c>
      <c r="P955" s="17">
        <v>0.15682609445697501</v>
      </c>
      <c r="Q955" s="17">
        <v>0.21162976500753999</v>
      </c>
      <c r="R955" s="17"/>
      <c r="S955" s="17">
        <v>0.26620973789185298</v>
      </c>
      <c r="T955" s="17">
        <v>0.178519628195242</v>
      </c>
      <c r="U955" s="17">
        <v>0.180076330674</v>
      </c>
      <c r="V955" s="17">
        <v>0.241030437003387</v>
      </c>
      <c r="W955" s="17">
        <v>0.16517004018174</v>
      </c>
      <c r="X955" s="17">
        <v>0.15054890098680601</v>
      </c>
      <c r="Y955" s="17">
        <v>0.19059370209704701</v>
      </c>
      <c r="Z955" s="17">
        <v>0.18274883772984801</v>
      </c>
      <c r="AA955" s="17">
        <v>0.155048482519722</v>
      </c>
      <c r="AB955" s="17">
        <v>0.21009326895588801</v>
      </c>
      <c r="AC955" s="17">
        <v>0.15198039987114101</v>
      </c>
      <c r="AD955" s="17">
        <v>0.18056312578248301</v>
      </c>
      <c r="AE955" s="17"/>
      <c r="AF955" s="17">
        <v>0.18897330483507399</v>
      </c>
      <c r="AG955" s="17">
        <v>0.18220503641480701</v>
      </c>
      <c r="AH955" s="17">
        <v>0.197709910259835</v>
      </c>
      <c r="AI955" s="17">
        <v>0.21570713340299999</v>
      </c>
      <c r="AJ955" s="17"/>
      <c r="AK955" s="17">
        <v>0.22485131176343701</v>
      </c>
      <c r="AL955" s="17">
        <v>0.19478890787308001</v>
      </c>
      <c r="AM955" s="17"/>
      <c r="AN955" s="17">
        <v>0.22777123061225099</v>
      </c>
      <c r="AO955" s="17">
        <v>0.15902375508112601</v>
      </c>
      <c r="AP955" s="17">
        <v>0.183389780708722</v>
      </c>
      <c r="AQ955" s="17">
        <v>0.197996544674687</v>
      </c>
      <c r="AR955" s="17">
        <v>0.16595340441509901</v>
      </c>
      <c r="AS955" s="17">
        <v>0.27221246508642299</v>
      </c>
      <c r="AT955" s="17"/>
      <c r="AU955" s="17">
        <v>0.191569455916345</v>
      </c>
      <c r="AV955" s="17">
        <v>0.19268745064256401</v>
      </c>
      <c r="AW955" s="17"/>
      <c r="AX955" s="17">
        <v>0.17317997840586899</v>
      </c>
      <c r="AY955" s="17">
        <v>0.196932082131963</v>
      </c>
      <c r="AZ955" s="17"/>
      <c r="BA955" s="17">
        <v>0.18366954457962201</v>
      </c>
      <c r="BB955" s="17">
        <v>0.23829388819243499</v>
      </c>
      <c r="BC955" s="17"/>
      <c r="BD955" s="17">
        <v>0.17194993976846101</v>
      </c>
      <c r="BE955" s="17"/>
      <c r="BF955" s="17">
        <v>0.171907326279814</v>
      </c>
      <c r="BG955" s="17"/>
      <c r="BH955" s="17">
        <v>0.196586883662562</v>
      </c>
      <c r="BI955" s="17"/>
      <c r="BJ955" s="17">
        <v>0.16267719672067801</v>
      </c>
      <c r="BK955" s="17"/>
      <c r="BL955" s="17">
        <v>0.16953555753320301</v>
      </c>
      <c r="BM955" s="17">
        <v>0.16803237732491699</v>
      </c>
      <c r="BN955" s="17">
        <v>0.16081246145299</v>
      </c>
      <c r="BO955" s="17">
        <v>0.25680411413007698</v>
      </c>
      <c r="BP955" s="17"/>
      <c r="BQ955" s="17">
        <v>0.204346037459462</v>
      </c>
      <c r="BR955" s="17">
        <v>0.13345983113968601</v>
      </c>
      <c r="BS955" s="17">
        <v>0.18873486989819299</v>
      </c>
      <c r="BT955" s="17">
        <v>0.18023170106796099</v>
      </c>
      <c r="BU955" s="17">
        <v>0.24523248420020699</v>
      </c>
      <c r="BV955" s="17">
        <v>0.24127964808487601</v>
      </c>
      <c r="BW955" s="17"/>
      <c r="BX955" s="17">
        <v>0.19927345999569801</v>
      </c>
      <c r="BY955" s="17">
        <v>0.161836407754123</v>
      </c>
      <c r="BZ955" s="17">
        <v>0.18517555457939</v>
      </c>
      <c r="CA955" s="17">
        <v>0.15764618890808499</v>
      </c>
      <c r="CB955" s="17">
        <v>0.223408408162689</v>
      </c>
      <c r="CC955" s="17">
        <v>0.32090498154469499</v>
      </c>
    </row>
    <row r="956" spans="2:81" x14ac:dyDescent="0.35">
      <c r="B956" t="s">
        <v>102</v>
      </c>
      <c r="C956" s="17">
        <v>9.3845640798933705E-2</v>
      </c>
      <c r="D956" s="17">
        <v>9.19859891512394E-2</v>
      </c>
      <c r="E956" s="17">
        <v>9.6051869399216103E-2</v>
      </c>
      <c r="F956" s="17"/>
      <c r="G956" s="17">
        <v>0.12017823280979199</v>
      </c>
      <c r="H956" s="17">
        <v>0.14526709564415999</v>
      </c>
      <c r="I956" s="17">
        <v>0.126120531778739</v>
      </c>
      <c r="J956" s="17">
        <v>8.6180503948960402E-2</v>
      </c>
      <c r="K956" s="17">
        <v>4.9808882938525499E-2</v>
      </c>
      <c r="L956" s="17">
        <v>4.5026824400090197E-2</v>
      </c>
      <c r="M956" s="17"/>
      <c r="N956" s="17">
        <v>7.78213055396237E-2</v>
      </c>
      <c r="O956" s="17">
        <v>9.9954436990146597E-2</v>
      </c>
      <c r="P956" s="17">
        <v>0.124332137448543</v>
      </c>
      <c r="Q956" s="17">
        <v>7.95946012124812E-2</v>
      </c>
      <c r="R956" s="17"/>
      <c r="S956" s="17">
        <v>8.3199863742454694E-2</v>
      </c>
      <c r="T956" s="17">
        <v>9.5162805820506E-2</v>
      </c>
      <c r="U956" s="17">
        <v>5.1999172478047501E-2</v>
      </c>
      <c r="V956" s="17">
        <v>8.2168465871761506E-2</v>
      </c>
      <c r="W956" s="17">
        <v>9.7362567709646006E-2</v>
      </c>
      <c r="X956" s="17">
        <v>0.158171812529976</v>
      </c>
      <c r="Y956" s="17">
        <v>0.110136158121856</v>
      </c>
      <c r="Z956" s="17">
        <v>0.11483779360405</v>
      </c>
      <c r="AA956" s="17">
        <v>8.9310697894816396E-2</v>
      </c>
      <c r="AB956" s="17">
        <v>6.5339427988619206E-2</v>
      </c>
      <c r="AC956" s="17">
        <v>9.6928415786294297E-2</v>
      </c>
      <c r="AD956" s="17">
        <v>9.8694693895817906E-2</v>
      </c>
      <c r="AE956" s="17"/>
      <c r="AF956" s="17">
        <v>9.6612696212268104E-2</v>
      </c>
      <c r="AG956" s="17">
        <v>7.02214951660666E-2</v>
      </c>
      <c r="AH956" s="17">
        <v>0.102874529436768</v>
      </c>
      <c r="AI956" s="17">
        <v>0.111462256351658</v>
      </c>
      <c r="AJ956" s="17"/>
      <c r="AK956" s="17">
        <v>7.8474628932788101E-2</v>
      </c>
      <c r="AL956" s="17">
        <v>6.1922912431282597E-2</v>
      </c>
      <c r="AM956" s="17"/>
      <c r="AN956" s="17">
        <v>9.3865276639076303E-2</v>
      </c>
      <c r="AO956" s="17">
        <v>0.118602262507513</v>
      </c>
      <c r="AP956" s="17">
        <v>6.0885098550007101E-2</v>
      </c>
      <c r="AQ956" s="17">
        <v>7.9011826754232406E-2</v>
      </c>
      <c r="AR956" s="17">
        <v>8.8670668143422199E-2</v>
      </c>
      <c r="AS956" s="17">
        <v>0.113597254442752</v>
      </c>
      <c r="AT956" s="17"/>
      <c r="AU956" s="17">
        <v>9.7207319053687402E-2</v>
      </c>
      <c r="AV956" s="17">
        <v>8.8298467688394097E-2</v>
      </c>
      <c r="AW956" s="17"/>
      <c r="AX956" s="17">
        <v>9.8954382926056503E-2</v>
      </c>
      <c r="AY956" s="17">
        <v>9.2615422268930506E-2</v>
      </c>
      <c r="AZ956" s="17"/>
      <c r="BA956" s="17">
        <v>8.6253994009032497E-2</v>
      </c>
      <c r="BB956" s="17">
        <v>0.13324782164774099</v>
      </c>
      <c r="BC956" s="17"/>
      <c r="BD956" s="17">
        <v>7.9416897117519605E-2</v>
      </c>
      <c r="BE956" s="17"/>
      <c r="BF956" s="17">
        <v>7.8252624240725904E-2</v>
      </c>
      <c r="BG956" s="17"/>
      <c r="BH956" s="17">
        <v>5.9755669868346697E-2</v>
      </c>
      <c r="BI956" s="17"/>
      <c r="BJ956" s="17">
        <v>0.10627768820440001</v>
      </c>
      <c r="BK956" s="17"/>
      <c r="BL956" s="17">
        <v>0.14986954642823599</v>
      </c>
      <c r="BM956" s="17">
        <v>8.1528956350344003E-2</v>
      </c>
      <c r="BN956" s="17">
        <v>7.2573004853841203E-2</v>
      </c>
      <c r="BO956" s="17">
        <v>9.6170005300259306E-2</v>
      </c>
      <c r="BP956" s="17"/>
      <c r="BQ956" s="17">
        <v>0.10439912702540501</v>
      </c>
      <c r="BR956" s="17">
        <v>6.3549147151823096E-2</v>
      </c>
      <c r="BS956" s="17">
        <v>8.5066945349106901E-2</v>
      </c>
      <c r="BT956" s="17">
        <v>6.33084734526599E-2</v>
      </c>
      <c r="BU956" s="17">
        <v>0.15312784543743399</v>
      </c>
      <c r="BV956" s="17">
        <v>6.9322109226130899E-2</v>
      </c>
      <c r="BW956" s="17"/>
      <c r="BX956" s="17">
        <v>0.122683365801575</v>
      </c>
      <c r="BY956" s="17">
        <v>8.9198268857800994E-2</v>
      </c>
      <c r="BZ956" s="17">
        <v>8.0591366622908306E-2</v>
      </c>
      <c r="CA956" s="17">
        <v>6.8336745535663407E-2</v>
      </c>
      <c r="CB956" s="17">
        <v>0.134306647759311</v>
      </c>
      <c r="CC956" s="17">
        <v>6.6073061165398905E-2</v>
      </c>
    </row>
    <row r="957" spans="2:81" x14ac:dyDescent="0.35">
      <c r="B957" t="s">
        <v>429</v>
      </c>
      <c r="C957" s="17">
        <v>8.9552692744334805E-2</v>
      </c>
      <c r="D957" s="17">
        <v>8.9099297060990304E-2</v>
      </c>
      <c r="E957" s="17">
        <v>8.8678129867380606E-2</v>
      </c>
      <c r="F957" s="17"/>
      <c r="G957" s="17">
        <v>0.119078854244264</v>
      </c>
      <c r="H957" s="17">
        <v>0.110452032325738</v>
      </c>
      <c r="I957" s="17">
        <v>0.13202114304816601</v>
      </c>
      <c r="J957" s="17">
        <v>8.0133250705758496E-2</v>
      </c>
      <c r="K957" s="17">
        <v>8.0184769550322901E-2</v>
      </c>
      <c r="L957" s="17">
        <v>3.3745529091614303E-2</v>
      </c>
      <c r="M957" s="17"/>
      <c r="N957" s="17">
        <v>7.2867952746853495E-2</v>
      </c>
      <c r="O957" s="17">
        <v>0.11239655663178499</v>
      </c>
      <c r="P957" s="17">
        <v>8.8283179703125103E-2</v>
      </c>
      <c r="Q957" s="17">
        <v>8.70532231602755E-2</v>
      </c>
      <c r="R957" s="17"/>
      <c r="S957" s="17">
        <v>0.13864512351370201</v>
      </c>
      <c r="T957" s="17">
        <v>6.3199671550330003E-2</v>
      </c>
      <c r="U957" s="17">
        <v>0.105899107600759</v>
      </c>
      <c r="V957" s="17">
        <v>5.0642965968336298E-2</v>
      </c>
      <c r="W957" s="17">
        <v>8.3412182006954494E-2</v>
      </c>
      <c r="X957" s="17">
        <v>7.7798808563308203E-2</v>
      </c>
      <c r="Y957" s="17">
        <v>8.6362794382393707E-2</v>
      </c>
      <c r="Z957" s="17">
        <v>6.8372943741970796E-2</v>
      </c>
      <c r="AA957" s="17">
        <v>7.2520948743124702E-2</v>
      </c>
      <c r="AB957" s="17">
        <v>0.14282922440129001</v>
      </c>
      <c r="AC957" s="17">
        <v>8.3491089965150797E-2</v>
      </c>
      <c r="AD957" s="17">
        <v>0.10213877271463701</v>
      </c>
      <c r="AE957" s="17"/>
      <c r="AF957" s="17">
        <v>8.3004137387141699E-2</v>
      </c>
      <c r="AG957" s="17">
        <v>0.14339496220251199</v>
      </c>
      <c r="AH957" s="17">
        <v>7.7034135030819795E-2</v>
      </c>
      <c r="AI957" s="17">
        <v>8.9841476406758894E-2</v>
      </c>
      <c r="AJ957" s="17"/>
      <c r="AK957" s="17">
        <v>0.108972120625543</v>
      </c>
      <c r="AL957" s="17">
        <v>0.153707881483022</v>
      </c>
      <c r="AM957" s="17"/>
      <c r="AN957" s="17">
        <v>0.12513462069871301</v>
      </c>
      <c r="AO957" s="17">
        <v>7.6124759581820398E-2</v>
      </c>
      <c r="AP957" s="17">
        <v>0.111881884341811</v>
      </c>
      <c r="AQ957" s="17">
        <v>5.4991069736390903E-2</v>
      </c>
      <c r="AR957" s="17">
        <v>9.3284290745532794E-2</v>
      </c>
      <c r="AS957" s="17">
        <v>3.38096205886445E-2</v>
      </c>
      <c r="AT957" s="17"/>
      <c r="AU957" s="17">
        <v>5.4201012976466303E-2</v>
      </c>
      <c r="AV957" s="17">
        <v>0.13680978001633201</v>
      </c>
      <c r="AW957" s="17"/>
      <c r="AX957" s="17">
        <v>0.103330781029031</v>
      </c>
      <c r="AY957" s="17">
        <v>8.6234838937256794E-2</v>
      </c>
      <c r="AZ957" s="17"/>
      <c r="BA957" s="17">
        <v>8.0029229068561303E-2</v>
      </c>
      <c r="BB957" s="17">
        <v>0.13863115959898001</v>
      </c>
      <c r="BC957" s="17"/>
      <c r="BD957" s="17">
        <v>8.4023637294689604E-2</v>
      </c>
      <c r="BE957" s="17"/>
      <c r="BF957" s="17">
        <v>6.4243623358458804E-2</v>
      </c>
      <c r="BG957" s="17"/>
      <c r="BH957" s="17">
        <v>0.14845565072834199</v>
      </c>
      <c r="BI957" s="17"/>
      <c r="BJ957" s="17">
        <v>9.2167648084935994E-2</v>
      </c>
      <c r="BK957" s="17"/>
      <c r="BL957" s="17">
        <v>0.188106780338856</v>
      </c>
      <c r="BM957" s="17">
        <v>7.5943008562286904E-2</v>
      </c>
      <c r="BN957" s="17">
        <v>4.7612457340407997E-2</v>
      </c>
      <c r="BO957" s="17">
        <v>9.1265071522958097E-2</v>
      </c>
      <c r="BP957" s="17"/>
      <c r="BQ957" s="17">
        <v>8.0864984805136805E-2</v>
      </c>
      <c r="BR957" s="17">
        <v>4.8291782280170503E-2</v>
      </c>
      <c r="BS957" s="17">
        <v>5.61900694593538E-2</v>
      </c>
      <c r="BT957" s="17">
        <v>0.13466066261101001</v>
      </c>
      <c r="BU957" s="17">
        <v>0.113629789644927</v>
      </c>
      <c r="BV957" s="17">
        <v>0.134595574546342</v>
      </c>
      <c r="BW957" s="17"/>
      <c r="BX957" s="17">
        <v>8.8041586466074601E-2</v>
      </c>
      <c r="BY957" s="17">
        <v>6.7570722545456693E-2</v>
      </c>
      <c r="BZ957" s="17">
        <v>5.2390050419129301E-2</v>
      </c>
      <c r="CA957" s="17">
        <v>0.101310707078151</v>
      </c>
      <c r="CB957" s="17">
        <v>0.177015676473602</v>
      </c>
      <c r="CC957" s="17">
        <v>0.131976402858176</v>
      </c>
    </row>
    <row r="958" spans="2:81" x14ac:dyDescent="0.35">
      <c r="B958" t="s">
        <v>87</v>
      </c>
      <c r="C958" s="17">
        <v>3.8376366570740901E-2</v>
      </c>
      <c r="D958" s="17">
        <v>3.78034146565282E-2</v>
      </c>
      <c r="E958" s="17">
        <v>3.9099287089669602E-2</v>
      </c>
      <c r="F958" s="17"/>
      <c r="G958" s="17">
        <v>5.5890547651844202E-2</v>
      </c>
      <c r="H958" s="17">
        <v>4.5426551014710902E-2</v>
      </c>
      <c r="I958" s="17">
        <v>3.82594091706151E-2</v>
      </c>
      <c r="J958" s="17">
        <v>3.06013418468058E-2</v>
      </c>
      <c r="K958" s="17">
        <v>5.5188333574639398E-2</v>
      </c>
      <c r="L958" s="17">
        <v>1.683832708322E-2</v>
      </c>
      <c r="M958" s="17"/>
      <c r="N958" s="17">
        <v>2.81912839690719E-2</v>
      </c>
      <c r="O958" s="17">
        <v>2.3845088931598101E-2</v>
      </c>
      <c r="P958" s="17">
        <v>5.7887016131931701E-2</v>
      </c>
      <c r="Q958" s="17">
        <v>4.6478611914655202E-2</v>
      </c>
      <c r="R958" s="17"/>
      <c r="S958" s="17">
        <v>2.3013649923534801E-2</v>
      </c>
      <c r="T958" s="17">
        <v>4.0065078111369702E-2</v>
      </c>
      <c r="U958" s="17">
        <v>5.2056526419313999E-2</v>
      </c>
      <c r="V958" s="17">
        <v>8.8089352155291106E-3</v>
      </c>
      <c r="W958" s="17">
        <v>3.8796294489745302E-2</v>
      </c>
      <c r="X958" s="17">
        <v>5.7069316912780499E-2</v>
      </c>
      <c r="Y958" s="17">
        <v>1.7879578875672899E-2</v>
      </c>
      <c r="Z958" s="17">
        <v>3.2880175126128799E-2</v>
      </c>
      <c r="AA958" s="17">
        <v>5.7650737233670001E-2</v>
      </c>
      <c r="AB958" s="17">
        <v>4.9514240184439298E-2</v>
      </c>
      <c r="AC958" s="17">
        <v>2.72949129466214E-2</v>
      </c>
      <c r="AD958" s="17">
        <v>8.2674539719975196E-2</v>
      </c>
      <c r="AE958" s="17"/>
      <c r="AF958" s="17">
        <v>3.7929367652540798E-2</v>
      </c>
      <c r="AG958" s="17">
        <v>3.5072797802272002E-2</v>
      </c>
      <c r="AH958" s="17">
        <v>2.9696760200185201E-2</v>
      </c>
      <c r="AI958" s="17">
        <v>9.5632377259777399E-2</v>
      </c>
      <c r="AJ958" s="17"/>
      <c r="AK958" s="17">
        <v>3.3318202422257498E-2</v>
      </c>
      <c r="AL958" s="17">
        <v>4.2915322963888801E-2</v>
      </c>
      <c r="AM958" s="17"/>
      <c r="AN958" s="17">
        <v>3.6338023084284701E-2</v>
      </c>
      <c r="AO958" s="17">
        <v>3.5449643699825402E-2</v>
      </c>
      <c r="AP958" s="17">
        <v>7.0860710697117302E-2</v>
      </c>
      <c r="AQ958" s="17">
        <v>2.8264166907690898E-2</v>
      </c>
      <c r="AR958" s="17">
        <v>2.6302593883990099E-2</v>
      </c>
      <c r="AS958" s="17">
        <v>4.8279790464193499E-2</v>
      </c>
      <c r="AT958" s="17"/>
      <c r="AU958" s="17">
        <v>3.5055488456413E-2</v>
      </c>
      <c r="AV958" s="17">
        <v>4.1176615037665697E-2</v>
      </c>
      <c r="AW958" s="17"/>
      <c r="AX958" s="17">
        <v>5.63506694914198E-2</v>
      </c>
      <c r="AY958" s="17">
        <v>3.4048036824067297E-2</v>
      </c>
      <c r="AZ958" s="17"/>
      <c r="BA958" s="17">
        <v>3.5419504898175198E-2</v>
      </c>
      <c r="BB958" s="17">
        <v>5.3745757561417397E-2</v>
      </c>
      <c r="BC958" s="17"/>
      <c r="BD958" s="17">
        <v>3.45945333680822E-2</v>
      </c>
      <c r="BE958" s="17"/>
      <c r="BF958" s="17">
        <v>3.01224357247558E-2</v>
      </c>
      <c r="BG958" s="17"/>
      <c r="BH958" s="17">
        <v>4.1638433078007103E-2</v>
      </c>
      <c r="BI958" s="17"/>
      <c r="BJ958" s="17">
        <v>1.7803965806579398E-2</v>
      </c>
      <c r="BK958" s="17"/>
      <c r="BL958" s="17">
        <v>4.1589170334749903E-2</v>
      </c>
      <c r="BM958" s="17">
        <v>3.2040527563241002E-2</v>
      </c>
      <c r="BN958" s="17">
        <v>2.9965706997046399E-2</v>
      </c>
      <c r="BO958" s="17">
        <v>5.0552883722826999E-2</v>
      </c>
      <c r="BP958" s="17"/>
      <c r="BQ958" s="17">
        <v>4.75331451362059E-2</v>
      </c>
      <c r="BR958" s="17">
        <v>2.25408949263666E-2</v>
      </c>
      <c r="BS958" s="17">
        <v>2.00057106625302E-2</v>
      </c>
      <c r="BT958" s="17">
        <v>9.7521583083527309E-3</v>
      </c>
      <c r="BU958" s="17">
        <v>1.68224779382894E-2</v>
      </c>
      <c r="BV958" s="17">
        <v>4.8918451445623998E-2</v>
      </c>
      <c r="BW958" s="17"/>
      <c r="BX958" s="17">
        <v>4.5308928479551598E-2</v>
      </c>
      <c r="BY958" s="17">
        <v>3.13875195235978E-2</v>
      </c>
      <c r="BZ958" s="17">
        <v>3.27032564929048E-2</v>
      </c>
      <c r="CA958" s="17">
        <v>2.2919500921029099E-2</v>
      </c>
      <c r="CB958" s="17">
        <v>1.21616409995967E-2</v>
      </c>
      <c r="CC958" s="17">
        <v>4.0304727556952198E-2</v>
      </c>
    </row>
    <row r="959" spans="2:81" x14ac:dyDescent="0.35">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row>
    <row r="960" spans="2:81" x14ac:dyDescent="0.35">
      <c r="B960" s="6" t="s">
        <v>440</v>
      </c>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row>
    <row r="961" spans="2:81" x14ac:dyDescent="0.35">
      <c r="B961" s="24"/>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row>
    <row r="962" spans="2:81" x14ac:dyDescent="0.35">
      <c r="B962" t="s">
        <v>428</v>
      </c>
      <c r="C962" s="17">
        <v>0.62471870964785503</v>
      </c>
      <c r="D962" s="17">
        <v>0.63346516559986699</v>
      </c>
      <c r="E962" s="17">
        <v>0.61464389697534305</v>
      </c>
      <c r="F962" s="17"/>
      <c r="G962" s="17">
        <v>0.44582434804261301</v>
      </c>
      <c r="H962" s="17">
        <v>0.54338724227675195</v>
      </c>
      <c r="I962" s="17">
        <v>0.570483023556836</v>
      </c>
      <c r="J962" s="17">
        <v>0.65294469032193603</v>
      </c>
      <c r="K962" s="17">
        <v>0.70721864790614297</v>
      </c>
      <c r="L962" s="17">
        <v>0.77034983722782902</v>
      </c>
      <c r="M962" s="17"/>
      <c r="N962" s="17">
        <v>0.61552739190761696</v>
      </c>
      <c r="O962" s="17">
        <v>0.61078470055468403</v>
      </c>
      <c r="P962" s="17">
        <v>0.64738651389147295</v>
      </c>
      <c r="Q962" s="17">
        <v>0.62436007375118996</v>
      </c>
      <c r="R962" s="17"/>
      <c r="S962" s="17">
        <v>0.58753704263393802</v>
      </c>
      <c r="T962" s="17">
        <v>0.684604481620397</v>
      </c>
      <c r="U962" s="17">
        <v>0.66106350412216897</v>
      </c>
      <c r="V962" s="17">
        <v>0.62555204685355603</v>
      </c>
      <c r="W962" s="17">
        <v>0.599125274293554</v>
      </c>
      <c r="X962" s="17">
        <v>0.55085187969645499</v>
      </c>
      <c r="Y962" s="17">
        <v>0.64673194001782097</v>
      </c>
      <c r="Z962" s="17">
        <v>0.65387419846635897</v>
      </c>
      <c r="AA962" s="17">
        <v>0.62304442949663097</v>
      </c>
      <c r="AB962" s="17">
        <v>0.66680956895327803</v>
      </c>
      <c r="AC962" s="17">
        <v>0.64236920613898896</v>
      </c>
      <c r="AD962" s="17">
        <v>0.42891701995815701</v>
      </c>
      <c r="AE962" s="17"/>
      <c r="AF962" s="17">
        <v>0.62628969359136899</v>
      </c>
      <c r="AG962" s="17">
        <v>0.70812932084005997</v>
      </c>
      <c r="AH962" s="17">
        <v>0.64827300149719602</v>
      </c>
      <c r="AI962" s="17">
        <v>0.43571528916088098</v>
      </c>
      <c r="AJ962" s="17"/>
      <c r="AK962" s="17">
        <v>0.57151101031351803</v>
      </c>
      <c r="AL962" s="17">
        <v>0.547619681372845</v>
      </c>
      <c r="AM962" s="17"/>
      <c r="AN962" s="17">
        <v>0.57638199492513198</v>
      </c>
      <c r="AO962" s="17">
        <v>0.653385422973911</v>
      </c>
      <c r="AP962" s="17">
        <v>0.60125882931852903</v>
      </c>
      <c r="AQ962" s="17">
        <v>0.66306002582150503</v>
      </c>
      <c r="AR962" s="17">
        <v>0.67008662510047501</v>
      </c>
      <c r="AS962" s="17">
        <v>0.505940309463907</v>
      </c>
      <c r="AT962" s="17"/>
      <c r="AU962" s="17">
        <v>0.63327249140014996</v>
      </c>
      <c r="AV962" s="17">
        <v>0.61437727049657698</v>
      </c>
      <c r="AW962" s="17"/>
      <c r="AX962" s="17">
        <v>0.62957638959579099</v>
      </c>
      <c r="AY962" s="17">
        <v>0.62354894853326504</v>
      </c>
      <c r="AZ962" s="17"/>
      <c r="BA962" s="17">
        <v>0.64895973385838102</v>
      </c>
      <c r="BB962" s="17">
        <v>0.49796282479111098</v>
      </c>
      <c r="BC962" s="17"/>
      <c r="BD962" s="17">
        <v>0.68480904404138099</v>
      </c>
      <c r="BE962" s="17"/>
      <c r="BF962" s="17">
        <v>0.68721893688760105</v>
      </c>
      <c r="BG962" s="17"/>
      <c r="BH962" s="17">
        <v>0.70686415791810597</v>
      </c>
      <c r="BI962" s="17"/>
      <c r="BJ962" s="17">
        <v>0.69011752066350296</v>
      </c>
      <c r="BK962" s="17"/>
      <c r="BL962" s="17">
        <v>0.54658481305120399</v>
      </c>
      <c r="BM962" s="17">
        <v>0.71682912360689399</v>
      </c>
      <c r="BN962" s="17">
        <v>0.73524651717850698</v>
      </c>
      <c r="BO962" s="17">
        <v>0.47607711485730297</v>
      </c>
      <c r="BP962" s="17"/>
      <c r="BQ962" s="17">
        <v>0.60744155869805605</v>
      </c>
      <c r="BR962" s="17">
        <v>0.73856508058987003</v>
      </c>
      <c r="BS962" s="17">
        <v>0.715834324139903</v>
      </c>
      <c r="BT962" s="17">
        <v>0.60669091163815503</v>
      </c>
      <c r="BU962" s="17">
        <v>0.46897670728337998</v>
      </c>
      <c r="BV962" s="17">
        <v>0.55218266945715699</v>
      </c>
      <c r="BW962" s="17"/>
      <c r="BX962" s="17">
        <v>0.58176025622212302</v>
      </c>
      <c r="BY962" s="17">
        <v>0.71124731990116496</v>
      </c>
      <c r="BZ962" s="17">
        <v>0.68947267372276599</v>
      </c>
      <c r="CA962" s="17">
        <v>0.59113595084756299</v>
      </c>
      <c r="CB962" s="17">
        <v>0.412565981816505</v>
      </c>
      <c r="CC962" s="17">
        <v>0.53305588164815598</v>
      </c>
    </row>
    <row r="963" spans="2:81" x14ac:dyDescent="0.35">
      <c r="B963" t="s">
        <v>58</v>
      </c>
      <c r="C963" s="17">
        <v>0.15440040583568099</v>
      </c>
      <c r="D963" s="17">
        <v>0.13546598132392301</v>
      </c>
      <c r="E963" s="17">
        <v>0.17320723321824699</v>
      </c>
      <c r="F963" s="17"/>
      <c r="G963" s="17">
        <v>0.16942087118354399</v>
      </c>
      <c r="H963" s="17">
        <v>0.24170178193318101</v>
      </c>
      <c r="I963" s="17">
        <v>0.13896543978967199</v>
      </c>
      <c r="J963" s="17">
        <v>0.16776713342798599</v>
      </c>
      <c r="K963" s="17">
        <v>0.12620798687088</v>
      </c>
      <c r="L963" s="17">
        <v>9.46574700202754E-2</v>
      </c>
      <c r="M963" s="17"/>
      <c r="N963" s="17">
        <v>0.16890033742872701</v>
      </c>
      <c r="O963" s="17">
        <v>0.16007768681693399</v>
      </c>
      <c r="P963" s="17">
        <v>0.14756846371243601</v>
      </c>
      <c r="Q963" s="17">
        <v>0.14144125692134299</v>
      </c>
      <c r="R963" s="17"/>
      <c r="S963" s="17">
        <v>0.16651242986741599</v>
      </c>
      <c r="T963" s="17">
        <v>0.17120198580153401</v>
      </c>
      <c r="U963" s="17">
        <v>0.152981542201477</v>
      </c>
      <c r="V963" s="17">
        <v>0.16868585461295699</v>
      </c>
      <c r="W963" s="17">
        <v>0.116581323355921</v>
      </c>
      <c r="X963" s="17">
        <v>0.162083230173899</v>
      </c>
      <c r="Y963" s="17">
        <v>0.175866773354623</v>
      </c>
      <c r="Z963" s="17">
        <v>0.16663370665052199</v>
      </c>
      <c r="AA963" s="17">
        <v>0.13817278595299801</v>
      </c>
      <c r="AB963" s="17">
        <v>0.12880341532350301</v>
      </c>
      <c r="AC963" s="17">
        <v>0.14858927371897401</v>
      </c>
      <c r="AD963" s="17">
        <v>0.103423565011765</v>
      </c>
      <c r="AE963" s="17"/>
      <c r="AF963" s="17">
        <v>0.15398770487299901</v>
      </c>
      <c r="AG963" s="17">
        <v>0.100603787492027</v>
      </c>
      <c r="AH963" s="17">
        <v>0.117801064664545</v>
      </c>
      <c r="AI963" s="17">
        <v>0.120453441145756</v>
      </c>
      <c r="AJ963" s="17"/>
      <c r="AK963" s="17">
        <v>0.24608582251017899</v>
      </c>
      <c r="AL963" s="17">
        <v>0.172846752990688</v>
      </c>
      <c r="AM963" s="17"/>
      <c r="AN963" s="17">
        <v>0.168951797741555</v>
      </c>
      <c r="AO963" s="17">
        <v>0.15514181202638599</v>
      </c>
      <c r="AP963" s="17">
        <v>0.13190448044132899</v>
      </c>
      <c r="AQ963" s="17">
        <v>0.14461090664573001</v>
      </c>
      <c r="AR963" s="17">
        <v>0.15556510320811601</v>
      </c>
      <c r="AS963" s="17">
        <v>0.170431170405554</v>
      </c>
      <c r="AT963" s="17"/>
      <c r="AU963" s="17">
        <v>0.153663685001695</v>
      </c>
      <c r="AV963" s="17">
        <v>0.156487689361686</v>
      </c>
      <c r="AW963" s="17"/>
      <c r="AX963" s="17">
        <v>0.15858904569399199</v>
      </c>
      <c r="AY963" s="17">
        <v>0.15339175395210999</v>
      </c>
      <c r="AZ963" s="17"/>
      <c r="BA963" s="17">
        <v>0.142519210074396</v>
      </c>
      <c r="BB963" s="17">
        <v>0.216159803882087</v>
      </c>
      <c r="BC963" s="17"/>
      <c r="BD963" s="17">
        <v>0.128544436780032</v>
      </c>
      <c r="BE963" s="17"/>
      <c r="BF963" s="17">
        <v>0.123769982182186</v>
      </c>
      <c r="BG963" s="17"/>
      <c r="BH963" s="17">
        <v>9.8101043773595797E-2</v>
      </c>
      <c r="BI963" s="17"/>
      <c r="BJ963" s="17">
        <v>0.124136571742857</v>
      </c>
      <c r="BK963" s="17"/>
      <c r="BL963" s="17">
        <v>0.171790418834873</v>
      </c>
      <c r="BM963" s="17">
        <v>0.105583500360151</v>
      </c>
      <c r="BN963" s="17">
        <v>0.119250904267034</v>
      </c>
      <c r="BO963" s="17">
        <v>0.22235422553002099</v>
      </c>
      <c r="BP963" s="17"/>
      <c r="BQ963" s="17">
        <v>0.179314093198229</v>
      </c>
      <c r="BR963" s="17">
        <v>0.11837601815415701</v>
      </c>
      <c r="BS963" s="17">
        <v>9.7880094223504993E-2</v>
      </c>
      <c r="BT963" s="17">
        <v>0.18989171045706299</v>
      </c>
      <c r="BU963" s="17">
        <v>0.121981730955821</v>
      </c>
      <c r="BV963" s="17">
        <v>0.20250174965927301</v>
      </c>
      <c r="BW963" s="17"/>
      <c r="BX963" s="17">
        <v>0.21874251259226801</v>
      </c>
      <c r="BY963" s="17">
        <v>0.10982146996082399</v>
      </c>
      <c r="BZ963" s="17">
        <v>9.5706860464816496E-2</v>
      </c>
      <c r="CA963" s="17">
        <v>0.220905527785733</v>
      </c>
      <c r="CB963" s="17">
        <v>0.168982756776107</v>
      </c>
      <c r="CC963" s="17">
        <v>0.18599534688061101</v>
      </c>
    </row>
    <row r="964" spans="2:81" x14ac:dyDescent="0.35">
      <c r="B964" t="s">
        <v>59</v>
      </c>
      <c r="C964" s="17">
        <v>0.10485939991309901</v>
      </c>
      <c r="D964" s="17">
        <v>0.10308161276272</v>
      </c>
      <c r="E964" s="17">
        <v>0.107037630461563</v>
      </c>
      <c r="F964" s="17"/>
      <c r="G964" s="17">
        <v>0.17150929511775101</v>
      </c>
      <c r="H964" s="17">
        <v>9.3155987268373805E-2</v>
      </c>
      <c r="I964" s="17">
        <v>0.13207035184962601</v>
      </c>
      <c r="J964" s="17">
        <v>7.2858361780491904E-2</v>
      </c>
      <c r="K964" s="17">
        <v>9.1644344917943696E-2</v>
      </c>
      <c r="L964" s="17">
        <v>8.4581885504825399E-2</v>
      </c>
      <c r="M964" s="17"/>
      <c r="N964" s="17">
        <v>0.123029634170508</v>
      </c>
      <c r="O964" s="17">
        <v>9.4612004517541398E-2</v>
      </c>
      <c r="P964" s="17">
        <v>8.2854048811294601E-2</v>
      </c>
      <c r="Q964" s="17">
        <v>0.115615318859984</v>
      </c>
      <c r="R964" s="17"/>
      <c r="S964" s="17">
        <v>0.12768893423324101</v>
      </c>
      <c r="T964" s="17">
        <v>5.3434235590804999E-2</v>
      </c>
      <c r="U964" s="17">
        <v>0.102210132334822</v>
      </c>
      <c r="V964" s="17">
        <v>0.106864619843277</v>
      </c>
      <c r="W964" s="17">
        <v>0.14884938094780301</v>
      </c>
      <c r="X964" s="17">
        <v>7.2077079938125205E-2</v>
      </c>
      <c r="Y964" s="17">
        <v>9.4795447483889503E-2</v>
      </c>
      <c r="Z964" s="17">
        <v>0.11666802837915</v>
      </c>
      <c r="AA964" s="17">
        <v>8.6609793385607398E-2</v>
      </c>
      <c r="AB964" s="17">
        <v>0.110617675418617</v>
      </c>
      <c r="AC964" s="17">
        <v>0.141724752392173</v>
      </c>
      <c r="AD964" s="17">
        <v>0.250880691310229</v>
      </c>
      <c r="AE964" s="17"/>
      <c r="AF964" s="17">
        <v>0.101715067403926</v>
      </c>
      <c r="AG964" s="17">
        <v>8.9690760134879796E-2</v>
      </c>
      <c r="AH964" s="17">
        <v>0.14142779556016799</v>
      </c>
      <c r="AI964" s="17">
        <v>0.23124345543643099</v>
      </c>
      <c r="AJ964" s="17"/>
      <c r="AK964" s="17">
        <v>8.7727517549506195E-2</v>
      </c>
      <c r="AL964" s="17">
        <v>9.3423281992488394E-2</v>
      </c>
      <c r="AM964" s="17"/>
      <c r="AN964" s="17">
        <v>0.112085236302324</v>
      </c>
      <c r="AO964" s="17">
        <v>0.101151037813558</v>
      </c>
      <c r="AP964" s="17">
        <v>0.134016194825476</v>
      </c>
      <c r="AQ964" s="17">
        <v>9.6487525115465697E-2</v>
      </c>
      <c r="AR964" s="17">
        <v>4.5444706638951497E-2</v>
      </c>
      <c r="AS964" s="17">
        <v>0.20054564769955099</v>
      </c>
      <c r="AT964" s="17"/>
      <c r="AU964" s="17">
        <v>0.102630294006175</v>
      </c>
      <c r="AV964" s="17">
        <v>0.108556273114124</v>
      </c>
      <c r="AW964" s="17"/>
      <c r="AX964" s="17">
        <v>0.106020570482858</v>
      </c>
      <c r="AY964" s="17">
        <v>0.104579782442522</v>
      </c>
      <c r="AZ964" s="17"/>
      <c r="BA964" s="17">
        <v>0.107096065759961</v>
      </c>
      <c r="BB964" s="17">
        <v>9.4897908207833198E-2</v>
      </c>
      <c r="BC964" s="17"/>
      <c r="BD964" s="17">
        <v>8.9730587805512907E-2</v>
      </c>
      <c r="BE964" s="17"/>
      <c r="BF964" s="17">
        <v>9.0718588379354703E-2</v>
      </c>
      <c r="BG964" s="17"/>
      <c r="BH964" s="17">
        <v>0.11944086929472</v>
      </c>
      <c r="BI964" s="17"/>
      <c r="BJ964" s="17">
        <v>0.13156805270654001</v>
      </c>
      <c r="BK964" s="17"/>
      <c r="BL964" s="17">
        <v>0.128843941765724</v>
      </c>
      <c r="BM964" s="17">
        <v>5.9226639644187902E-2</v>
      </c>
      <c r="BN964" s="17">
        <v>9.1330159172258202E-2</v>
      </c>
      <c r="BO964" s="17">
        <v>0.14490692114682899</v>
      </c>
      <c r="BP964" s="17"/>
      <c r="BQ964" s="17">
        <v>9.0099637016004999E-2</v>
      </c>
      <c r="BR964" s="17">
        <v>6.5193131136663404E-2</v>
      </c>
      <c r="BS964" s="17">
        <v>0.11356715732103199</v>
      </c>
      <c r="BT964" s="17">
        <v>8.0102112384473095E-2</v>
      </c>
      <c r="BU964" s="17">
        <v>0.17558401748394301</v>
      </c>
      <c r="BV964" s="17">
        <v>0.16063004647047799</v>
      </c>
      <c r="BW964" s="17"/>
      <c r="BX964" s="17">
        <v>8.75733670770273E-2</v>
      </c>
      <c r="BY964" s="17">
        <v>9.8114449668326206E-2</v>
      </c>
      <c r="BZ964" s="17">
        <v>0.11389107667722601</v>
      </c>
      <c r="CA964" s="17">
        <v>0.10655218149783301</v>
      </c>
      <c r="CB964" s="17">
        <v>0.117681383532588</v>
      </c>
      <c r="CC964" s="17">
        <v>0.19692603347486201</v>
      </c>
    </row>
    <row r="965" spans="2:81" x14ac:dyDescent="0.35">
      <c r="B965" t="s">
        <v>102</v>
      </c>
      <c r="C965" s="17">
        <v>4.8862842651953703E-2</v>
      </c>
      <c r="D965" s="17">
        <v>5.0623669552464598E-2</v>
      </c>
      <c r="E965" s="17">
        <v>4.7402431169460198E-2</v>
      </c>
      <c r="F965" s="17"/>
      <c r="G965" s="17">
        <v>0.104264428887513</v>
      </c>
      <c r="H965" s="17">
        <v>5.4826058274510203E-2</v>
      </c>
      <c r="I965" s="17">
        <v>5.6597253486327097E-2</v>
      </c>
      <c r="J965" s="17">
        <v>4.2858463716236403E-2</v>
      </c>
      <c r="K965" s="17">
        <v>1.4260801247743499E-2</v>
      </c>
      <c r="L965" s="17">
        <v>3.02484442896475E-2</v>
      </c>
      <c r="M965" s="17"/>
      <c r="N965" s="17">
        <v>3.6760108095927398E-2</v>
      </c>
      <c r="O965" s="17">
        <v>5.7894911162450297E-2</v>
      </c>
      <c r="P965" s="17">
        <v>4.4084078521120999E-2</v>
      </c>
      <c r="Q965" s="17">
        <v>5.7272442254465698E-2</v>
      </c>
      <c r="R965" s="17"/>
      <c r="S965" s="17">
        <v>4.2812660881325397E-2</v>
      </c>
      <c r="T965" s="17">
        <v>4.7556013883327003E-2</v>
      </c>
      <c r="U965" s="17">
        <v>1.12978240576875E-2</v>
      </c>
      <c r="V965" s="17">
        <v>7.3939541695696803E-2</v>
      </c>
      <c r="W965" s="17">
        <v>4.9779555036513497E-2</v>
      </c>
      <c r="X965" s="17">
        <v>7.8375231770429599E-2</v>
      </c>
      <c r="Y965" s="17">
        <v>4.6653565241545299E-2</v>
      </c>
      <c r="Z965" s="17">
        <v>3.2595337471867297E-2</v>
      </c>
      <c r="AA965" s="17">
        <v>5.5094450098810803E-2</v>
      </c>
      <c r="AB965" s="17">
        <v>3.3344241689048801E-2</v>
      </c>
      <c r="AC965" s="17">
        <v>2.6172916626769301E-2</v>
      </c>
      <c r="AD965" s="17">
        <v>0.10224329149565101</v>
      </c>
      <c r="AE965" s="17"/>
      <c r="AF965" s="17">
        <v>4.96441797925695E-2</v>
      </c>
      <c r="AG965" s="17">
        <v>4.5287473361993701E-2</v>
      </c>
      <c r="AH965" s="17">
        <v>2.8476032523885302E-2</v>
      </c>
      <c r="AI965" s="17">
        <v>0.11826820031549599</v>
      </c>
      <c r="AJ965" s="17"/>
      <c r="AK965" s="17">
        <v>3.5379251517258903E-2</v>
      </c>
      <c r="AL965" s="17">
        <v>6.4113656868201904E-2</v>
      </c>
      <c r="AM965" s="17"/>
      <c r="AN965" s="17">
        <v>6.9527198923983194E-2</v>
      </c>
      <c r="AO965" s="17">
        <v>4.2850814529383899E-2</v>
      </c>
      <c r="AP965" s="17">
        <v>3.5192963718093002E-2</v>
      </c>
      <c r="AQ965" s="17">
        <v>3.1893766666923999E-2</v>
      </c>
      <c r="AR965" s="17">
        <v>5.9005081001521902E-2</v>
      </c>
      <c r="AS965" s="17">
        <v>5.0777533701786198E-2</v>
      </c>
      <c r="AT965" s="17"/>
      <c r="AU965" s="17">
        <v>4.7368688331614603E-2</v>
      </c>
      <c r="AV965" s="17">
        <v>4.9392780846536297E-2</v>
      </c>
      <c r="AW965" s="17"/>
      <c r="AX965" s="17">
        <v>2.2135886356416199E-2</v>
      </c>
      <c r="AY965" s="17">
        <v>5.5298868598691799E-2</v>
      </c>
      <c r="AZ965" s="17"/>
      <c r="BA965" s="17">
        <v>4.3329542508239602E-2</v>
      </c>
      <c r="BB965" s="17">
        <v>7.7338903349113294E-2</v>
      </c>
      <c r="BC965" s="17"/>
      <c r="BD965" s="17">
        <v>3.7090357588839502E-2</v>
      </c>
      <c r="BE965" s="17"/>
      <c r="BF965" s="17">
        <v>3.7735836552728601E-2</v>
      </c>
      <c r="BG965" s="17"/>
      <c r="BH965" s="17">
        <v>2.14920213268406E-2</v>
      </c>
      <c r="BI965" s="17"/>
      <c r="BJ965" s="17">
        <v>3.4070207233022301E-2</v>
      </c>
      <c r="BK965" s="17"/>
      <c r="BL965" s="17">
        <v>5.2630166566581302E-2</v>
      </c>
      <c r="BM965" s="17">
        <v>4.9406519448300802E-2</v>
      </c>
      <c r="BN965" s="17">
        <v>2.0265464047564401E-2</v>
      </c>
      <c r="BO965" s="17">
        <v>7.5100922177696802E-2</v>
      </c>
      <c r="BP965" s="17"/>
      <c r="BQ965" s="17">
        <v>4.7450198252867899E-2</v>
      </c>
      <c r="BR965" s="17">
        <v>3.2502532246747901E-2</v>
      </c>
      <c r="BS965" s="17">
        <v>4.0444066518044199E-2</v>
      </c>
      <c r="BT965" s="17">
        <v>6.6952768219331896E-2</v>
      </c>
      <c r="BU965" s="17">
        <v>0.137237650032627</v>
      </c>
      <c r="BV965" s="17">
        <v>1.9201119282297199E-2</v>
      </c>
      <c r="BW965" s="17"/>
      <c r="BX965" s="17">
        <v>4.4399219114471603E-2</v>
      </c>
      <c r="BY965" s="17">
        <v>2.7679999411744802E-2</v>
      </c>
      <c r="BZ965" s="17">
        <v>4.5613799509367003E-2</v>
      </c>
      <c r="CA965" s="17">
        <v>4.1478730706472497E-2</v>
      </c>
      <c r="CB965" s="17">
        <v>0.15672433384864901</v>
      </c>
      <c r="CC965" s="17">
        <v>2.0315105355519499E-2</v>
      </c>
    </row>
    <row r="966" spans="2:81" x14ac:dyDescent="0.35">
      <c r="B966" t="s">
        <v>429</v>
      </c>
      <c r="C966" s="17">
        <v>2.8687755924991201E-2</v>
      </c>
      <c r="D966" s="17">
        <v>3.7809975270641803E-2</v>
      </c>
      <c r="E966" s="17">
        <v>2.0097454038994302E-2</v>
      </c>
      <c r="F966" s="17"/>
      <c r="G966" s="17">
        <v>3.53752296653344E-2</v>
      </c>
      <c r="H966" s="17">
        <v>3.5654789805155199E-2</v>
      </c>
      <c r="I966" s="17">
        <v>6.6763226168444795E-2</v>
      </c>
      <c r="J966" s="17">
        <v>1.19876424056894E-2</v>
      </c>
      <c r="K966" s="17">
        <v>1.6101243740186202E-2</v>
      </c>
      <c r="L966" s="17">
        <v>1.01048435196313E-2</v>
      </c>
      <c r="M966" s="17"/>
      <c r="N966" s="17">
        <v>2.5850161070809799E-2</v>
      </c>
      <c r="O966" s="17">
        <v>4.1392731324135498E-2</v>
      </c>
      <c r="P966" s="17">
        <v>2.6546048338858999E-2</v>
      </c>
      <c r="Q966" s="17">
        <v>2.1723819087069999E-2</v>
      </c>
      <c r="R966" s="17"/>
      <c r="S966" s="17">
        <v>4.76429175650009E-2</v>
      </c>
      <c r="T966" s="17">
        <v>1.02874238531366E-2</v>
      </c>
      <c r="U966" s="17">
        <v>3.1525570654318998E-2</v>
      </c>
      <c r="V966" s="17">
        <v>8.0095801628249901E-3</v>
      </c>
      <c r="W966" s="17">
        <v>5.2492782431710398E-2</v>
      </c>
      <c r="X966" s="17">
        <v>5.7987789478984898E-2</v>
      </c>
      <c r="Y966" s="17">
        <v>1.00163279328883E-2</v>
      </c>
      <c r="Z966" s="17">
        <v>1.49848157625016E-2</v>
      </c>
      <c r="AA966" s="17">
        <v>3.6346368169452498E-2</v>
      </c>
      <c r="AB966" s="17">
        <v>2.7624612073274199E-2</v>
      </c>
      <c r="AC966" s="17">
        <v>1.54468031852921E-2</v>
      </c>
      <c r="AD966" s="17">
        <v>2.3704490576716902E-2</v>
      </c>
      <c r="AE966" s="17"/>
      <c r="AF966" s="17">
        <v>2.9149262481569099E-2</v>
      </c>
      <c r="AG966" s="17">
        <v>2.9688682972641999E-2</v>
      </c>
      <c r="AH966" s="17">
        <v>1.6806062395222199E-2</v>
      </c>
      <c r="AI966" s="17">
        <v>2.7419769051773901E-2</v>
      </c>
      <c r="AJ966" s="17"/>
      <c r="AK966" s="17">
        <v>3.1025802266768099E-2</v>
      </c>
      <c r="AL966" s="17">
        <v>6.4715256577993596E-2</v>
      </c>
      <c r="AM966" s="17"/>
      <c r="AN966" s="17">
        <v>4.5268914468394199E-2</v>
      </c>
      <c r="AO966" s="17">
        <v>1.6574701132540101E-2</v>
      </c>
      <c r="AP966" s="17">
        <v>3.0636857105828599E-2</v>
      </c>
      <c r="AQ966" s="17">
        <v>3.5295303391487502E-2</v>
      </c>
      <c r="AR966" s="17">
        <v>1.8878979355835698E-2</v>
      </c>
      <c r="AS966" s="17">
        <v>0</v>
      </c>
      <c r="AT966" s="17"/>
      <c r="AU966" s="17">
        <v>2.9458371616795698E-2</v>
      </c>
      <c r="AV966" s="17">
        <v>2.7879072454344699E-2</v>
      </c>
      <c r="AW966" s="17"/>
      <c r="AX966" s="17">
        <v>2.8023586895352101E-2</v>
      </c>
      <c r="AY966" s="17">
        <v>2.88476921728942E-2</v>
      </c>
      <c r="AZ966" s="17"/>
      <c r="BA966" s="17">
        <v>2.1353842759531099E-2</v>
      </c>
      <c r="BB966" s="17">
        <v>6.5981854304088705E-2</v>
      </c>
      <c r="BC966" s="17"/>
      <c r="BD966" s="17">
        <v>3.0840519271381501E-2</v>
      </c>
      <c r="BE966" s="17"/>
      <c r="BF966" s="17">
        <v>3.4623207425184301E-2</v>
      </c>
      <c r="BG966" s="17"/>
      <c r="BH966" s="17">
        <v>2.2522411422446199E-2</v>
      </c>
      <c r="BI966" s="17"/>
      <c r="BJ966" s="17">
        <v>2.0107647654077E-2</v>
      </c>
      <c r="BK966" s="17"/>
      <c r="BL966" s="17">
        <v>3.8494283733219802E-2</v>
      </c>
      <c r="BM966" s="17">
        <v>4.3167283507858402E-2</v>
      </c>
      <c r="BN966" s="17">
        <v>1.04960693418992E-2</v>
      </c>
      <c r="BO966" s="17">
        <v>2.9343722550422099E-2</v>
      </c>
      <c r="BP966" s="17"/>
      <c r="BQ966" s="17">
        <v>2.95557804155131E-2</v>
      </c>
      <c r="BR966" s="17">
        <v>2.88701984963908E-2</v>
      </c>
      <c r="BS966" s="17">
        <v>1.4076701857069201E-2</v>
      </c>
      <c r="BT966" s="17">
        <v>4.6610338992623901E-2</v>
      </c>
      <c r="BU966" s="17">
        <v>2.56006244879175E-2</v>
      </c>
      <c r="BV966" s="17">
        <v>2.09066135975873E-2</v>
      </c>
      <c r="BW966" s="17"/>
      <c r="BX966" s="17">
        <v>2.0911217537196301E-2</v>
      </c>
      <c r="BY966" s="17">
        <v>3.9711664474903298E-2</v>
      </c>
      <c r="BZ966" s="17">
        <v>2.6892694767241401E-2</v>
      </c>
      <c r="CA966" s="17">
        <v>2.4064613669596901E-2</v>
      </c>
      <c r="CB966" s="17">
        <v>6.4509204434175793E-2</v>
      </c>
      <c r="CC966" s="17">
        <v>2.1270530699931199E-2</v>
      </c>
    </row>
    <row r="967" spans="2:81" x14ac:dyDescent="0.35">
      <c r="B967" t="s">
        <v>87</v>
      </c>
      <c r="C967" s="17">
        <v>3.8470886026420299E-2</v>
      </c>
      <c r="D967" s="17">
        <v>3.9553595490382898E-2</v>
      </c>
      <c r="E967" s="17">
        <v>3.7611354136392501E-2</v>
      </c>
      <c r="F967" s="17"/>
      <c r="G967" s="17">
        <v>7.36058271032453E-2</v>
      </c>
      <c r="H967" s="17">
        <v>3.1274140442028003E-2</v>
      </c>
      <c r="I967" s="17">
        <v>3.5120705149094301E-2</v>
      </c>
      <c r="J967" s="17">
        <v>5.1583708347660302E-2</v>
      </c>
      <c r="K967" s="17">
        <v>4.4566975317104497E-2</v>
      </c>
      <c r="L967" s="17">
        <v>1.00575194377912E-2</v>
      </c>
      <c r="M967" s="17"/>
      <c r="N967" s="17">
        <v>2.9932367326411101E-2</v>
      </c>
      <c r="O967" s="17">
        <v>3.5237965624254602E-2</v>
      </c>
      <c r="P967" s="17">
        <v>5.1560846724816103E-2</v>
      </c>
      <c r="Q967" s="17">
        <v>3.9587089125947002E-2</v>
      </c>
      <c r="R967" s="17"/>
      <c r="S967" s="17">
        <v>2.78060148190791E-2</v>
      </c>
      <c r="T967" s="17">
        <v>3.29158592507999E-2</v>
      </c>
      <c r="U967" s="17">
        <v>4.0921426629525602E-2</v>
      </c>
      <c r="V967" s="17">
        <v>1.6948356831688601E-2</v>
      </c>
      <c r="W967" s="17">
        <v>3.3171683934497903E-2</v>
      </c>
      <c r="X967" s="17">
        <v>7.8624788942106005E-2</v>
      </c>
      <c r="Y967" s="17">
        <v>2.59359459692328E-2</v>
      </c>
      <c r="Z967" s="17">
        <v>1.5243913269599899E-2</v>
      </c>
      <c r="AA967" s="17">
        <v>6.0732172896500999E-2</v>
      </c>
      <c r="AB967" s="17">
        <v>3.2800486542278302E-2</v>
      </c>
      <c r="AC967" s="17">
        <v>2.5697047937802999E-2</v>
      </c>
      <c r="AD967" s="17">
        <v>9.0830941647481095E-2</v>
      </c>
      <c r="AE967" s="17"/>
      <c r="AF967" s="17">
        <v>3.9214091857568599E-2</v>
      </c>
      <c r="AG967" s="17">
        <v>2.65999751983973E-2</v>
      </c>
      <c r="AH967" s="17">
        <v>4.7216043358982197E-2</v>
      </c>
      <c r="AI967" s="17">
        <v>6.6899844889662996E-2</v>
      </c>
      <c r="AJ967" s="17"/>
      <c r="AK967" s="17">
        <v>2.8270595842769398E-2</v>
      </c>
      <c r="AL967" s="17">
        <v>5.7281370197783101E-2</v>
      </c>
      <c r="AM967" s="17"/>
      <c r="AN967" s="17">
        <v>2.7784857638611E-2</v>
      </c>
      <c r="AO967" s="17">
        <v>3.08962115242205E-2</v>
      </c>
      <c r="AP967" s="17">
        <v>6.6990674590745203E-2</v>
      </c>
      <c r="AQ967" s="17">
        <v>2.8652472358887501E-2</v>
      </c>
      <c r="AR967" s="17">
        <v>5.1019504695099603E-2</v>
      </c>
      <c r="AS967" s="17">
        <v>7.2305338729200794E-2</v>
      </c>
      <c r="AT967" s="17"/>
      <c r="AU967" s="17">
        <v>3.3606469643570502E-2</v>
      </c>
      <c r="AV967" s="17">
        <v>4.3306913726732302E-2</v>
      </c>
      <c r="AW967" s="17"/>
      <c r="AX967" s="17">
        <v>5.5654520975592002E-2</v>
      </c>
      <c r="AY967" s="17">
        <v>3.4332954300516701E-2</v>
      </c>
      <c r="AZ967" s="17"/>
      <c r="BA967" s="17">
        <v>3.6741605039491802E-2</v>
      </c>
      <c r="BB967" s="17">
        <v>4.7658705465766699E-2</v>
      </c>
      <c r="BC967" s="17"/>
      <c r="BD967" s="17">
        <v>2.89850545128536E-2</v>
      </c>
      <c r="BE967" s="17"/>
      <c r="BF967" s="17">
        <v>2.59334485729459E-2</v>
      </c>
      <c r="BG967" s="17"/>
      <c r="BH967" s="17">
        <v>3.1579496264291899E-2</v>
      </c>
      <c r="BI967" s="17"/>
      <c r="BJ967" s="17">
        <v>0</v>
      </c>
      <c r="BK967" s="17"/>
      <c r="BL967" s="17">
        <v>6.1656376048397701E-2</v>
      </c>
      <c r="BM967" s="17">
        <v>2.5786933432608398E-2</v>
      </c>
      <c r="BN967" s="17">
        <v>2.3410885992737399E-2</v>
      </c>
      <c r="BO967" s="17">
        <v>5.22170937377276E-2</v>
      </c>
      <c r="BP967" s="17"/>
      <c r="BQ967" s="17">
        <v>4.6138732419329399E-2</v>
      </c>
      <c r="BR967" s="17">
        <v>1.6493039376170901E-2</v>
      </c>
      <c r="BS967" s="17">
        <v>1.81976559404468E-2</v>
      </c>
      <c r="BT967" s="17">
        <v>9.7521583083527309E-3</v>
      </c>
      <c r="BU967" s="17">
        <v>7.06192697563124E-2</v>
      </c>
      <c r="BV967" s="17">
        <v>4.4577801533207999E-2</v>
      </c>
      <c r="BW967" s="17"/>
      <c r="BX967" s="17">
        <v>4.6613427456913797E-2</v>
      </c>
      <c r="BY967" s="17">
        <v>1.3425096583036301E-2</v>
      </c>
      <c r="BZ967" s="17">
        <v>2.8422894858583299E-2</v>
      </c>
      <c r="CA967" s="17">
        <v>1.58629954928012E-2</v>
      </c>
      <c r="CB967" s="17">
        <v>7.9536339591974398E-2</v>
      </c>
      <c r="CC967" s="17">
        <v>4.24371019409212E-2</v>
      </c>
    </row>
    <row r="968" spans="2:81" x14ac:dyDescent="0.35">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row>
    <row r="969" spans="2:81" x14ac:dyDescent="0.35">
      <c r="B969" s="6" t="s">
        <v>431</v>
      </c>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row>
    <row r="970" spans="2:81" x14ac:dyDescent="0.35">
      <c r="B970" s="24"/>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row>
    <row r="971" spans="2:81" x14ac:dyDescent="0.35">
      <c r="B971" t="s">
        <v>428</v>
      </c>
      <c r="C971" s="17">
        <v>0.14438912168544599</v>
      </c>
      <c r="D971" s="17">
        <v>0.161353673508945</v>
      </c>
      <c r="E971" s="17">
        <v>0.12712055517988499</v>
      </c>
      <c r="F971" s="17"/>
      <c r="G971" s="17">
        <v>9.1370594226711496E-2</v>
      </c>
      <c r="H971" s="17">
        <v>8.2720500238715494E-2</v>
      </c>
      <c r="I971" s="17">
        <v>7.84843252016309E-2</v>
      </c>
      <c r="J971" s="17">
        <v>0.16278855494549099</v>
      </c>
      <c r="K971" s="17">
        <v>0.21935359675614799</v>
      </c>
      <c r="L971" s="17">
        <v>0.23083285603307499</v>
      </c>
      <c r="M971" s="17"/>
      <c r="N971" s="17">
        <v>0.112066748377865</v>
      </c>
      <c r="O971" s="17">
        <v>0.13055834774519601</v>
      </c>
      <c r="P971" s="17">
        <v>0.18255442318408199</v>
      </c>
      <c r="Q971" s="17">
        <v>0.163133216223289</v>
      </c>
      <c r="R971" s="17"/>
      <c r="S971" s="17">
        <v>0.103290618081421</v>
      </c>
      <c r="T971" s="17">
        <v>0.22041446737904399</v>
      </c>
      <c r="U971" s="17">
        <v>0.186725561808014</v>
      </c>
      <c r="V971" s="17">
        <v>0.12403672505240899</v>
      </c>
      <c r="W971" s="17">
        <v>0.154138699803961</v>
      </c>
      <c r="X971" s="17">
        <v>0.10565205892424299</v>
      </c>
      <c r="Y971" s="17">
        <v>0.17685791448708699</v>
      </c>
      <c r="Z971" s="17">
        <v>0.11179729062831301</v>
      </c>
      <c r="AA971" s="17">
        <v>8.7672285175195194E-2</v>
      </c>
      <c r="AB971" s="17">
        <v>0.132755474169895</v>
      </c>
      <c r="AC971" s="17">
        <v>0.21098255448231401</v>
      </c>
      <c r="AD971" s="17">
        <v>0.16554060402502899</v>
      </c>
      <c r="AE971" s="17"/>
      <c r="AF971" s="17">
        <v>0.147382892547224</v>
      </c>
      <c r="AG971" s="17">
        <v>0.12987483607974401</v>
      </c>
      <c r="AH971" s="17">
        <v>0.20006196936607001</v>
      </c>
      <c r="AI971" s="17">
        <v>0.19001441728537</v>
      </c>
      <c r="AJ971" s="17"/>
      <c r="AK971" s="17">
        <v>8.1377194220196195E-2</v>
      </c>
      <c r="AL971" s="17">
        <v>0.14485693735514399</v>
      </c>
      <c r="AM971" s="17"/>
      <c r="AN971" s="17">
        <v>8.2189503673817096E-2</v>
      </c>
      <c r="AO971" s="17">
        <v>0.16295374803082099</v>
      </c>
      <c r="AP971" s="17">
        <v>0.135007776506268</v>
      </c>
      <c r="AQ971" s="17">
        <v>0.18961746892558701</v>
      </c>
      <c r="AR971" s="17">
        <v>0.19909147931951199</v>
      </c>
      <c r="AS971" s="17">
        <v>0.119256678540084</v>
      </c>
      <c r="AT971" s="17"/>
      <c r="AU971" s="17">
        <v>0.138859762652675</v>
      </c>
      <c r="AV971" s="17">
        <v>0.149302518463128</v>
      </c>
      <c r="AW971" s="17"/>
      <c r="AX971" s="17">
        <v>0.192083778076102</v>
      </c>
      <c r="AY971" s="17">
        <v>0.133096884117651</v>
      </c>
      <c r="AZ971" s="17"/>
      <c r="BA971" s="17">
        <v>0.1590887349807</v>
      </c>
      <c r="BB971" s="17">
        <v>6.5265182296150401E-2</v>
      </c>
      <c r="BC971" s="17"/>
      <c r="BD971" s="17">
        <v>0.14115311988264401</v>
      </c>
      <c r="BE971" s="17"/>
      <c r="BF971" s="17">
        <v>0.14447452967518401</v>
      </c>
      <c r="BG971" s="17"/>
      <c r="BH971" s="17">
        <v>0.121706520598102</v>
      </c>
      <c r="BI971" s="17"/>
      <c r="BJ971" s="17">
        <v>0.138950292927704</v>
      </c>
      <c r="BK971" s="17"/>
      <c r="BL971" s="17">
        <v>0.323186775944107</v>
      </c>
      <c r="BM971" s="17">
        <v>3.8583364621457603E-2</v>
      </c>
      <c r="BN971" s="17">
        <v>0.217032577101861</v>
      </c>
      <c r="BO971" s="17">
        <v>8.1195839594601596E-2</v>
      </c>
      <c r="BP971" s="17"/>
      <c r="BQ971" s="17">
        <v>8.5372397171859404E-2</v>
      </c>
      <c r="BR971" s="17">
        <v>0.15223335365655999</v>
      </c>
      <c r="BS971" s="17">
        <v>0.24697481091120799</v>
      </c>
      <c r="BT971" s="17">
        <v>0.14793077817943001</v>
      </c>
      <c r="BU971" s="17">
        <v>0.16041659817887899</v>
      </c>
      <c r="BV971" s="17">
        <v>0.16897522797006201</v>
      </c>
      <c r="BW971" s="17"/>
      <c r="BX971" s="17">
        <v>6.8680181226785403E-2</v>
      </c>
      <c r="BY971" s="17">
        <v>0.106446944005103</v>
      </c>
      <c r="BZ971" s="17">
        <v>0.20749973755722301</v>
      </c>
      <c r="CA971" s="17">
        <v>0.122893713751602</v>
      </c>
      <c r="CB971" s="17">
        <v>0.116673110692255</v>
      </c>
      <c r="CC971" s="17">
        <v>0.26021635676537402</v>
      </c>
    </row>
    <row r="972" spans="2:81" x14ac:dyDescent="0.35">
      <c r="B972" t="s">
        <v>58</v>
      </c>
      <c r="C972" s="17">
        <v>0.115801478691969</v>
      </c>
      <c r="D972" s="17">
        <v>0.11771432930859101</v>
      </c>
      <c r="E972" s="17">
        <v>0.11428540279907599</v>
      </c>
      <c r="F972" s="17"/>
      <c r="G972" s="17">
        <v>8.0106585568799696E-2</v>
      </c>
      <c r="H972" s="17">
        <v>8.8955990045044495E-2</v>
      </c>
      <c r="I972" s="17">
        <v>0.110835386800594</v>
      </c>
      <c r="J972" s="17">
        <v>0.16527306270783701</v>
      </c>
      <c r="K972" s="17">
        <v>0.12071649283432399</v>
      </c>
      <c r="L972" s="17">
        <v>0.12197234455191901</v>
      </c>
      <c r="M972" s="17"/>
      <c r="N972" s="17">
        <v>0.103833655866216</v>
      </c>
      <c r="O972" s="17">
        <v>0.14229216243583101</v>
      </c>
      <c r="P972" s="17">
        <v>0.112773324806104</v>
      </c>
      <c r="Q972" s="17">
        <v>0.106539841969591</v>
      </c>
      <c r="R972" s="17"/>
      <c r="S972" s="17">
        <v>5.4310919356212899E-2</v>
      </c>
      <c r="T972" s="17">
        <v>0.130083936143152</v>
      </c>
      <c r="U972" s="17">
        <v>0.14984119267646101</v>
      </c>
      <c r="V972" s="17">
        <v>0.15222416255766899</v>
      </c>
      <c r="W972" s="17">
        <v>0.12112019358416599</v>
      </c>
      <c r="X972" s="17">
        <v>0.12034414647372001</v>
      </c>
      <c r="Y972" s="17">
        <v>0.147564739804667</v>
      </c>
      <c r="Z972" s="17">
        <v>0.13326050596788899</v>
      </c>
      <c r="AA972" s="17">
        <v>0.114607213555806</v>
      </c>
      <c r="AB972" s="17">
        <v>9.3722102219904999E-2</v>
      </c>
      <c r="AC972" s="17">
        <v>0.123827688192233</v>
      </c>
      <c r="AD972" s="17">
        <v>0.104981617375327</v>
      </c>
      <c r="AE972" s="17"/>
      <c r="AF972" s="17">
        <v>0.119032727472627</v>
      </c>
      <c r="AG972" s="17">
        <v>9.1896478241421498E-2</v>
      </c>
      <c r="AH972" s="17">
        <v>0.13633350123499699</v>
      </c>
      <c r="AI972" s="17">
        <v>0.10664698216177899</v>
      </c>
      <c r="AJ972" s="17"/>
      <c r="AK972" s="17">
        <v>0.104362752454767</v>
      </c>
      <c r="AL972" s="17">
        <v>7.0989983272709403E-2</v>
      </c>
      <c r="AM972" s="17"/>
      <c r="AN972" s="17">
        <v>7.7883722585293996E-2</v>
      </c>
      <c r="AO972" s="17">
        <v>0.14801672910439001</v>
      </c>
      <c r="AP972" s="17">
        <v>9.4226647803651004E-2</v>
      </c>
      <c r="AQ972" s="17">
        <v>0.108514186277957</v>
      </c>
      <c r="AR972" s="17">
        <v>0.17285628351097501</v>
      </c>
      <c r="AS972" s="17">
        <v>0.110043959705752</v>
      </c>
      <c r="AT972" s="17"/>
      <c r="AU972" s="17">
        <v>9.1790475416732895E-2</v>
      </c>
      <c r="AV972" s="17">
        <v>0.151741008158081</v>
      </c>
      <c r="AW972" s="17"/>
      <c r="AX972" s="17">
        <v>0.123214703189298</v>
      </c>
      <c r="AY972" s="17">
        <v>0.11404631577641</v>
      </c>
      <c r="AZ972" s="17"/>
      <c r="BA972" s="17">
        <v>0.13016976551798001</v>
      </c>
      <c r="BB972" s="17">
        <v>4.10134772895717E-2</v>
      </c>
      <c r="BC972" s="17"/>
      <c r="BD972" s="17">
        <v>0.10486430318154601</v>
      </c>
      <c r="BE972" s="17"/>
      <c r="BF972" s="17">
        <v>0.113518693127027</v>
      </c>
      <c r="BG972" s="17"/>
      <c r="BH972" s="17">
        <v>7.9909592134920202E-2</v>
      </c>
      <c r="BI972" s="17"/>
      <c r="BJ972" s="17">
        <v>0.16240003691433999</v>
      </c>
      <c r="BK972" s="17"/>
      <c r="BL972" s="17">
        <v>0.177427641867762</v>
      </c>
      <c r="BM972" s="17">
        <v>2.5744121032674899E-2</v>
      </c>
      <c r="BN972" s="17">
        <v>0.16617250864893901</v>
      </c>
      <c r="BO972" s="17">
        <v>0.12681758346494701</v>
      </c>
      <c r="BP972" s="17"/>
      <c r="BQ972" s="17">
        <v>0.104933248614</v>
      </c>
      <c r="BR972" s="17">
        <v>9.3419188526879596E-2</v>
      </c>
      <c r="BS972" s="17">
        <v>0.16398028436683099</v>
      </c>
      <c r="BT972" s="17">
        <v>0.103915039182914</v>
      </c>
      <c r="BU972" s="17">
        <v>0.150438877397128</v>
      </c>
      <c r="BV972" s="17">
        <v>0.130738362153766</v>
      </c>
      <c r="BW972" s="17"/>
      <c r="BX972" s="17">
        <v>9.2452542689571898E-2</v>
      </c>
      <c r="BY972" s="17">
        <v>0.108550476990529</v>
      </c>
      <c r="BZ972" s="17">
        <v>0.12157258191442</v>
      </c>
      <c r="CA972" s="17">
        <v>0.109293679280429</v>
      </c>
      <c r="CB972" s="17">
        <v>0.16294241805895099</v>
      </c>
      <c r="CC972" s="17">
        <v>0.14501721597776299</v>
      </c>
    </row>
    <row r="973" spans="2:81" x14ac:dyDescent="0.35">
      <c r="B973" t="s">
        <v>59</v>
      </c>
      <c r="C973" s="17">
        <v>0.21011628253224701</v>
      </c>
      <c r="D973" s="17">
        <v>0.19966898130039201</v>
      </c>
      <c r="E973" s="17">
        <v>0.22074863927749599</v>
      </c>
      <c r="F973" s="17"/>
      <c r="G973" s="17">
        <v>0.17925517878007899</v>
      </c>
      <c r="H973" s="17">
        <v>0.22809266309416701</v>
      </c>
      <c r="I973" s="17">
        <v>0.17830868447621001</v>
      </c>
      <c r="J973" s="17">
        <v>0.203447195412509</v>
      </c>
      <c r="K973" s="17">
        <v>0.221378053082286</v>
      </c>
      <c r="L973" s="17">
        <v>0.24525155987306099</v>
      </c>
      <c r="M973" s="17"/>
      <c r="N973" s="17">
        <v>0.171710356765433</v>
      </c>
      <c r="O973" s="17">
        <v>0.234914946218756</v>
      </c>
      <c r="P973" s="17">
        <v>0.18554284262691501</v>
      </c>
      <c r="Q973" s="17">
        <v>0.252995199015071</v>
      </c>
      <c r="R973" s="17"/>
      <c r="S973" s="17">
        <v>0.199971716961899</v>
      </c>
      <c r="T973" s="17">
        <v>0.205459355436866</v>
      </c>
      <c r="U973" s="17">
        <v>0.182864503059738</v>
      </c>
      <c r="V973" s="17">
        <v>0.241585887192765</v>
      </c>
      <c r="W973" s="17">
        <v>0.16291661781901301</v>
      </c>
      <c r="X973" s="17">
        <v>0.23556794476009199</v>
      </c>
      <c r="Y973" s="17">
        <v>0.233735713499022</v>
      </c>
      <c r="Z973" s="17">
        <v>0.22934300899274801</v>
      </c>
      <c r="AA973" s="17">
        <v>0.19880450107264799</v>
      </c>
      <c r="AB973" s="17">
        <v>0.237762224027387</v>
      </c>
      <c r="AC973" s="17">
        <v>0.16197475438147399</v>
      </c>
      <c r="AD973" s="17">
        <v>0.20868581870054501</v>
      </c>
      <c r="AE973" s="17"/>
      <c r="AF973" s="17">
        <v>0.20974609031869099</v>
      </c>
      <c r="AG973" s="17">
        <v>0.24874714446048701</v>
      </c>
      <c r="AH973" s="17">
        <v>0.15999005978245201</v>
      </c>
      <c r="AI973" s="17">
        <v>0.32821612146465801</v>
      </c>
      <c r="AJ973" s="17"/>
      <c r="AK973" s="17">
        <v>0.13746291483536799</v>
      </c>
      <c r="AL973" s="17">
        <v>0.224528489143068</v>
      </c>
      <c r="AM973" s="17"/>
      <c r="AN973" s="17">
        <v>0.16762575554119999</v>
      </c>
      <c r="AO973" s="17">
        <v>0.21185344553559901</v>
      </c>
      <c r="AP973" s="17">
        <v>0.242277678248905</v>
      </c>
      <c r="AQ973" s="17">
        <v>0.23806794312413501</v>
      </c>
      <c r="AR973" s="17">
        <v>0.20898020044267901</v>
      </c>
      <c r="AS973" s="17">
        <v>0.234905333657352</v>
      </c>
      <c r="AT973" s="17"/>
      <c r="AU973" s="17">
        <v>0.206546332582484</v>
      </c>
      <c r="AV973" s="17">
        <v>0.21664585246753201</v>
      </c>
      <c r="AW973" s="17"/>
      <c r="AX973" s="17">
        <v>0.1889280201479</v>
      </c>
      <c r="AY973" s="17">
        <v>0.21513283806696101</v>
      </c>
      <c r="AZ973" s="17"/>
      <c r="BA973" s="17">
        <v>0.22183562779963401</v>
      </c>
      <c r="BB973" s="17">
        <v>0.16033499391899</v>
      </c>
      <c r="BC973" s="17"/>
      <c r="BD973" s="17">
        <v>0.181717544502036</v>
      </c>
      <c r="BE973" s="17"/>
      <c r="BF973" s="17">
        <v>0.185804352075466</v>
      </c>
      <c r="BG973" s="17"/>
      <c r="BH973" s="17">
        <v>0.258153931285109</v>
      </c>
      <c r="BI973" s="17"/>
      <c r="BJ973" s="17">
        <v>0.13866425494303899</v>
      </c>
      <c r="BK973" s="17"/>
      <c r="BL973" s="17">
        <v>0.24946522028651699</v>
      </c>
      <c r="BM973" s="17">
        <v>0.141576318437592</v>
      </c>
      <c r="BN973" s="17">
        <v>0.23169969606888899</v>
      </c>
      <c r="BO973" s="17">
        <v>0.23960796064880299</v>
      </c>
      <c r="BP973" s="17"/>
      <c r="BQ973" s="17">
        <v>0.21940960514818</v>
      </c>
      <c r="BR973" s="17">
        <v>0.19389129502456501</v>
      </c>
      <c r="BS973" s="17">
        <v>0.189863822022908</v>
      </c>
      <c r="BT973" s="17">
        <v>0.12401548264861099</v>
      </c>
      <c r="BU973" s="17">
        <v>0.235491523203572</v>
      </c>
      <c r="BV973" s="17">
        <v>0.27032959612747598</v>
      </c>
      <c r="BW973" s="17"/>
      <c r="BX973" s="17">
        <v>0.19789959597232801</v>
      </c>
      <c r="BY973" s="17">
        <v>0.19450446471704499</v>
      </c>
      <c r="BZ973" s="17">
        <v>0.219988889594147</v>
      </c>
      <c r="CA973" s="17">
        <v>0.135629932210096</v>
      </c>
      <c r="CB973" s="17">
        <v>0.210191616822721</v>
      </c>
      <c r="CC973" s="17">
        <v>0.273805252219397</v>
      </c>
    </row>
    <row r="974" spans="2:81" x14ac:dyDescent="0.35">
      <c r="B974" t="s">
        <v>102</v>
      </c>
      <c r="C974" s="17">
        <v>0.27245100556372298</v>
      </c>
      <c r="D974" s="17">
        <v>0.26604071920276301</v>
      </c>
      <c r="E974" s="17">
        <v>0.27937549983281201</v>
      </c>
      <c r="F974" s="17"/>
      <c r="G974" s="17">
        <v>0.30013490484080702</v>
      </c>
      <c r="H974" s="17">
        <v>0.289397207843822</v>
      </c>
      <c r="I974" s="17">
        <v>0.34537713078915899</v>
      </c>
      <c r="J974" s="17">
        <v>0.28795520892448201</v>
      </c>
      <c r="K974" s="17">
        <v>0.20703605163872199</v>
      </c>
      <c r="L974" s="17">
        <v>0.20062180036843399</v>
      </c>
      <c r="M974" s="17"/>
      <c r="N974" s="17">
        <v>0.31649325954250801</v>
      </c>
      <c r="O974" s="17">
        <v>0.29195200204637101</v>
      </c>
      <c r="P974" s="17">
        <v>0.23434159914476699</v>
      </c>
      <c r="Q974" s="17">
        <v>0.23092320585899401</v>
      </c>
      <c r="R974" s="17"/>
      <c r="S974" s="17">
        <v>0.25460284455864701</v>
      </c>
      <c r="T974" s="17">
        <v>0.27210884254762902</v>
      </c>
      <c r="U974" s="17">
        <v>0.27218750143353199</v>
      </c>
      <c r="V974" s="17">
        <v>0.29984115162821301</v>
      </c>
      <c r="W974" s="17">
        <v>0.242691663881338</v>
      </c>
      <c r="X974" s="17">
        <v>0.29565726075695498</v>
      </c>
      <c r="Y974" s="17">
        <v>0.188226663162429</v>
      </c>
      <c r="Z974" s="17">
        <v>0.29230334051770201</v>
      </c>
      <c r="AA974" s="17">
        <v>0.324467176881858</v>
      </c>
      <c r="AB974" s="17">
        <v>0.29558841428990101</v>
      </c>
      <c r="AC974" s="17">
        <v>0.267382763110112</v>
      </c>
      <c r="AD974" s="17">
        <v>0.25330121801606498</v>
      </c>
      <c r="AE974" s="17"/>
      <c r="AF974" s="17">
        <v>0.26681942503775702</v>
      </c>
      <c r="AG974" s="17">
        <v>0.29409294110412598</v>
      </c>
      <c r="AH974" s="17">
        <v>0.27633518187282502</v>
      </c>
      <c r="AI974" s="17">
        <v>0.21167412928590501</v>
      </c>
      <c r="AJ974" s="17"/>
      <c r="AK974" s="17">
        <v>0.33252688324181001</v>
      </c>
      <c r="AL974" s="17">
        <v>0.301803807114842</v>
      </c>
      <c r="AM974" s="17"/>
      <c r="AN974" s="17">
        <v>0.27551031037976098</v>
      </c>
      <c r="AO974" s="17">
        <v>0.27633830436429702</v>
      </c>
      <c r="AP974" s="17">
        <v>0.25760040420936398</v>
      </c>
      <c r="AQ974" s="17">
        <v>0.26495668626386498</v>
      </c>
      <c r="AR974" s="17">
        <v>0.27080035976446798</v>
      </c>
      <c r="AS974" s="17">
        <v>0.30338057004934599</v>
      </c>
      <c r="AT974" s="17"/>
      <c r="AU974" s="17">
        <v>0.28036460956524001</v>
      </c>
      <c r="AV974" s="17">
        <v>0.26251588011628002</v>
      </c>
      <c r="AW974" s="17"/>
      <c r="AX974" s="17">
        <v>0.23856964643623799</v>
      </c>
      <c r="AY974" s="17">
        <v>0.28047279218177901</v>
      </c>
      <c r="AZ974" s="17"/>
      <c r="BA974" s="17">
        <v>0.263298557477541</v>
      </c>
      <c r="BB974" s="17">
        <v>0.326021965110803</v>
      </c>
      <c r="BC974" s="17"/>
      <c r="BD974" s="17">
        <v>0.24502054439415599</v>
      </c>
      <c r="BE974" s="17"/>
      <c r="BF974" s="17">
        <v>0.25245689011443501</v>
      </c>
      <c r="BG974" s="17"/>
      <c r="BH974" s="17">
        <v>0.26619962857826501</v>
      </c>
      <c r="BI974" s="17"/>
      <c r="BJ974" s="17">
        <v>0.32660073756264402</v>
      </c>
      <c r="BK974" s="17"/>
      <c r="BL974" s="17">
        <v>0.123250412610815</v>
      </c>
      <c r="BM974" s="17">
        <v>0.33272443809983698</v>
      </c>
      <c r="BN974" s="17">
        <v>0.21733328147168901</v>
      </c>
      <c r="BO974" s="17">
        <v>0.35002873300444298</v>
      </c>
      <c r="BP974" s="17"/>
      <c r="BQ974" s="17">
        <v>0.28755026129517097</v>
      </c>
      <c r="BR974" s="17">
        <v>0.301832704691127</v>
      </c>
      <c r="BS974" s="17">
        <v>0.190007678783088</v>
      </c>
      <c r="BT974" s="17">
        <v>0.26774904793438598</v>
      </c>
      <c r="BU974" s="17">
        <v>0.22235835001875001</v>
      </c>
      <c r="BV974" s="17">
        <v>0.27504626628009099</v>
      </c>
      <c r="BW974" s="17"/>
      <c r="BX974" s="17">
        <v>0.29952288435301799</v>
      </c>
      <c r="BY974" s="17">
        <v>0.31439825955760198</v>
      </c>
      <c r="BZ974" s="17">
        <v>0.22992229772405401</v>
      </c>
      <c r="CA974" s="17">
        <v>0.284180328642755</v>
      </c>
      <c r="CB974" s="17">
        <v>0.242158652045843</v>
      </c>
      <c r="CC974" s="17">
        <v>0.236022462613386</v>
      </c>
    </row>
    <row r="975" spans="2:81" x14ac:dyDescent="0.35">
      <c r="B975" t="s">
        <v>429</v>
      </c>
      <c r="C975" s="17">
        <v>0.21702648061552601</v>
      </c>
      <c r="D975" s="17">
        <v>0.221452173920242</v>
      </c>
      <c r="E975" s="17">
        <v>0.211944202227487</v>
      </c>
      <c r="F975" s="17"/>
      <c r="G975" s="17">
        <v>0.32402459926112698</v>
      </c>
      <c r="H975" s="17">
        <v>0.29280096721244098</v>
      </c>
      <c r="I975" s="17">
        <v>0.24193514186573001</v>
      </c>
      <c r="J975" s="17">
        <v>0.150691997157926</v>
      </c>
      <c r="K975" s="17">
        <v>0.166233219462914</v>
      </c>
      <c r="L975" s="17">
        <v>0.141625433160257</v>
      </c>
      <c r="M975" s="17"/>
      <c r="N975" s="17">
        <v>0.25715637646866502</v>
      </c>
      <c r="O975" s="17">
        <v>0.177187102957128</v>
      </c>
      <c r="P975" s="17">
        <v>0.24364276577814301</v>
      </c>
      <c r="Q975" s="17">
        <v>0.18566509201227099</v>
      </c>
      <c r="R975" s="17"/>
      <c r="S975" s="17">
        <v>0.36819669378935699</v>
      </c>
      <c r="T975" s="17">
        <v>0.156115299912303</v>
      </c>
      <c r="U975" s="17">
        <v>0.155525167475598</v>
      </c>
      <c r="V975" s="17">
        <v>0.142121028365401</v>
      </c>
      <c r="W975" s="17">
        <v>0.26702670198227701</v>
      </c>
      <c r="X975" s="17">
        <v>0.18073457042942401</v>
      </c>
      <c r="Y975" s="17">
        <v>0.21877695268637301</v>
      </c>
      <c r="Z975" s="17">
        <v>0.18572612420864301</v>
      </c>
      <c r="AA975" s="17">
        <v>0.23954912967175199</v>
      </c>
      <c r="AB975" s="17">
        <v>0.19514332062388301</v>
      </c>
      <c r="AC975" s="17">
        <v>0.18224064419462899</v>
      </c>
      <c r="AD975" s="17">
        <v>0.167106321759391</v>
      </c>
      <c r="AE975" s="17"/>
      <c r="AF975" s="17">
        <v>0.21901940730361799</v>
      </c>
      <c r="AG975" s="17">
        <v>0.19107885876188299</v>
      </c>
      <c r="AH975" s="17">
        <v>0.18593668041866701</v>
      </c>
      <c r="AI975" s="17">
        <v>8.2048602865511897E-2</v>
      </c>
      <c r="AJ975" s="17"/>
      <c r="AK975" s="17">
        <v>0.30512215173475199</v>
      </c>
      <c r="AL975" s="17">
        <v>0.19832222544107</v>
      </c>
      <c r="AM975" s="17"/>
      <c r="AN975" s="17">
        <v>0.37003475276637399</v>
      </c>
      <c r="AO975" s="17">
        <v>0.17071085397597899</v>
      </c>
      <c r="AP975" s="17">
        <v>0.21786448281566001</v>
      </c>
      <c r="AQ975" s="17">
        <v>0.147124139477493</v>
      </c>
      <c r="AR975" s="17">
        <v>0.10092759708773399</v>
      </c>
      <c r="AS975" s="17">
        <v>0.16370524140795301</v>
      </c>
      <c r="AT975" s="17"/>
      <c r="AU975" s="17">
        <v>0.23104287866182399</v>
      </c>
      <c r="AV975" s="17">
        <v>0.19573490939617</v>
      </c>
      <c r="AW975" s="17"/>
      <c r="AX975" s="17">
        <v>0.183114096185372</v>
      </c>
      <c r="AY975" s="17">
        <v>0.22505561281723599</v>
      </c>
      <c r="AZ975" s="17"/>
      <c r="BA975" s="17">
        <v>0.187505255572114</v>
      </c>
      <c r="BB975" s="17">
        <v>0.36355782648255902</v>
      </c>
      <c r="BC975" s="17"/>
      <c r="BD975" s="17">
        <v>0.286962159532618</v>
      </c>
      <c r="BE975" s="17"/>
      <c r="BF975" s="17">
        <v>0.262828924932418</v>
      </c>
      <c r="BG975" s="17"/>
      <c r="BH975" s="17">
        <v>0.25422617398269198</v>
      </c>
      <c r="BI975" s="17"/>
      <c r="BJ975" s="17">
        <v>0.17584655378469599</v>
      </c>
      <c r="BK975" s="17"/>
      <c r="BL975" s="17">
        <v>5.9698748329195798E-2</v>
      </c>
      <c r="BM975" s="17">
        <v>0.43959434057158397</v>
      </c>
      <c r="BN975" s="17">
        <v>0.11468319097296401</v>
      </c>
      <c r="BO975" s="17">
        <v>0.17075269205763499</v>
      </c>
      <c r="BP975" s="17"/>
      <c r="BQ975" s="17">
        <v>0.27180979723158599</v>
      </c>
      <c r="BR975" s="17">
        <v>0.21569198890403901</v>
      </c>
      <c r="BS975" s="17">
        <v>0.17471146919181599</v>
      </c>
      <c r="BT975" s="17">
        <v>0.30760058935433798</v>
      </c>
      <c r="BU975" s="17">
        <v>0.19267323669868</v>
      </c>
      <c r="BV975" s="17">
        <v>0.107615780793283</v>
      </c>
      <c r="BW975" s="17"/>
      <c r="BX975" s="17">
        <v>0.32137890877992398</v>
      </c>
      <c r="BY975" s="17">
        <v>0.23770972683758099</v>
      </c>
      <c r="BZ975" s="17">
        <v>0.17231546129658601</v>
      </c>
      <c r="CA975" s="17">
        <v>0.30034920719146602</v>
      </c>
      <c r="CB975" s="17">
        <v>0.196640093537786</v>
      </c>
      <c r="CC975" s="17">
        <v>5.3564001513201599E-2</v>
      </c>
    </row>
    <row r="976" spans="2:81" x14ac:dyDescent="0.35">
      <c r="B976" t="s">
        <v>87</v>
      </c>
      <c r="C976" s="17">
        <v>4.0215630911088103E-2</v>
      </c>
      <c r="D976" s="17">
        <v>3.3770122759067898E-2</v>
      </c>
      <c r="E976" s="17">
        <v>4.6525700683244998E-2</v>
      </c>
      <c r="F976" s="17"/>
      <c r="G976" s="17">
        <v>2.5108137322476101E-2</v>
      </c>
      <c r="H976" s="17">
        <v>1.80326715658101E-2</v>
      </c>
      <c r="I976" s="17">
        <v>4.5059330866675698E-2</v>
      </c>
      <c r="J976" s="17">
        <v>2.98439808517552E-2</v>
      </c>
      <c r="K976" s="17">
        <v>6.5282586225605899E-2</v>
      </c>
      <c r="L976" s="17">
        <v>5.96960060132537E-2</v>
      </c>
      <c r="M976" s="17"/>
      <c r="N976" s="17">
        <v>3.8739602979312497E-2</v>
      </c>
      <c r="O976" s="17">
        <v>2.3095438596718199E-2</v>
      </c>
      <c r="P976" s="17">
        <v>4.11450444599889E-2</v>
      </c>
      <c r="Q976" s="17">
        <v>6.0743444920783603E-2</v>
      </c>
      <c r="R976" s="17"/>
      <c r="S976" s="17">
        <v>1.9627207252463402E-2</v>
      </c>
      <c r="T976" s="17">
        <v>1.5818098581006801E-2</v>
      </c>
      <c r="U976" s="17">
        <v>5.2856073546657098E-2</v>
      </c>
      <c r="V976" s="17">
        <v>4.0191045203543302E-2</v>
      </c>
      <c r="W976" s="17">
        <v>5.21061229292447E-2</v>
      </c>
      <c r="X976" s="17">
        <v>6.2044018655565199E-2</v>
      </c>
      <c r="Y976" s="17">
        <v>3.4838016360421997E-2</v>
      </c>
      <c r="Z976" s="17">
        <v>4.7569729684704902E-2</v>
      </c>
      <c r="AA976" s="17">
        <v>3.4899693642740801E-2</v>
      </c>
      <c r="AB976" s="17">
        <v>4.5028464669028698E-2</v>
      </c>
      <c r="AC976" s="17">
        <v>5.3591595639239098E-2</v>
      </c>
      <c r="AD976" s="17">
        <v>0.100384420123645</v>
      </c>
      <c r="AE976" s="17"/>
      <c r="AF976" s="17">
        <v>3.7999457320081802E-2</v>
      </c>
      <c r="AG976" s="17">
        <v>4.4309741352339102E-2</v>
      </c>
      <c r="AH976" s="17">
        <v>4.1342607324989303E-2</v>
      </c>
      <c r="AI976" s="17">
        <v>8.1399746936775597E-2</v>
      </c>
      <c r="AJ976" s="17"/>
      <c r="AK976" s="17">
        <v>3.9148103513106103E-2</v>
      </c>
      <c r="AL976" s="17">
        <v>5.9498557673167099E-2</v>
      </c>
      <c r="AM976" s="17"/>
      <c r="AN976" s="17">
        <v>2.6755955053554201E-2</v>
      </c>
      <c r="AO976" s="17">
        <v>3.0126918988914099E-2</v>
      </c>
      <c r="AP976" s="17">
        <v>5.3023010416151803E-2</v>
      </c>
      <c r="AQ976" s="17">
        <v>5.1719575930964302E-2</v>
      </c>
      <c r="AR976" s="17">
        <v>4.73440798746326E-2</v>
      </c>
      <c r="AS976" s="17">
        <v>6.8708216639513195E-2</v>
      </c>
      <c r="AT976" s="17"/>
      <c r="AU976" s="17">
        <v>5.1395941121043703E-2</v>
      </c>
      <c r="AV976" s="17">
        <v>2.4059831398809899E-2</v>
      </c>
      <c r="AW976" s="17"/>
      <c r="AX976" s="17">
        <v>7.4089755965088905E-2</v>
      </c>
      <c r="AY976" s="17">
        <v>3.2195557039963102E-2</v>
      </c>
      <c r="AZ976" s="17"/>
      <c r="BA976" s="17">
        <v>3.8102058652030701E-2</v>
      </c>
      <c r="BB976" s="17">
        <v>4.3806554901925698E-2</v>
      </c>
      <c r="BC976" s="17"/>
      <c r="BD976" s="17">
        <v>4.0282328507000198E-2</v>
      </c>
      <c r="BE976" s="17"/>
      <c r="BF976" s="17">
        <v>4.0916610075469997E-2</v>
      </c>
      <c r="BG976" s="17"/>
      <c r="BH976" s="17">
        <v>1.9804153420912299E-2</v>
      </c>
      <c r="BI976" s="17"/>
      <c r="BJ976" s="17">
        <v>5.7538123867576299E-2</v>
      </c>
      <c r="BK976" s="17"/>
      <c r="BL976" s="17">
        <v>6.6971200961603694E-2</v>
      </c>
      <c r="BM976" s="17">
        <v>2.17774172368542E-2</v>
      </c>
      <c r="BN976" s="17">
        <v>5.3078745735656699E-2</v>
      </c>
      <c r="BO976" s="17">
        <v>3.1597191229569797E-2</v>
      </c>
      <c r="BP976" s="17"/>
      <c r="BQ976" s="17">
        <v>3.0924690539202802E-2</v>
      </c>
      <c r="BR976" s="17">
        <v>4.29314691968294E-2</v>
      </c>
      <c r="BS976" s="17">
        <v>3.4461934724148602E-2</v>
      </c>
      <c r="BT976" s="17">
        <v>4.8789062700321399E-2</v>
      </c>
      <c r="BU976" s="17">
        <v>3.86214145029916E-2</v>
      </c>
      <c r="BV976" s="17">
        <v>4.7294766675321898E-2</v>
      </c>
      <c r="BW976" s="17"/>
      <c r="BX976" s="17">
        <v>2.00658869783727E-2</v>
      </c>
      <c r="BY976" s="17">
        <v>3.8390127892139803E-2</v>
      </c>
      <c r="BZ976" s="17">
        <v>4.8701031913569601E-2</v>
      </c>
      <c r="CA976" s="17">
        <v>4.7653138923651202E-2</v>
      </c>
      <c r="CB976" s="17">
        <v>7.1394108842443904E-2</v>
      </c>
      <c r="CC976" s="17">
        <v>3.1374710910878401E-2</v>
      </c>
    </row>
    <row r="977" spans="2:81" x14ac:dyDescent="0.35">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row>
    <row r="978" spans="2:81" x14ac:dyDescent="0.35">
      <c r="B978" s="6" t="s">
        <v>432</v>
      </c>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row>
    <row r="979" spans="2:81" x14ac:dyDescent="0.35">
      <c r="B979" s="24"/>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row>
    <row r="980" spans="2:81" x14ac:dyDescent="0.35">
      <c r="B980" t="s">
        <v>428</v>
      </c>
      <c r="C980" s="17">
        <v>0.143579543686222</v>
      </c>
      <c r="D980" s="17">
        <v>0.16155415418997901</v>
      </c>
      <c r="E980" s="17">
        <v>0.125337475211213</v>
      </c>
      <c r="F980" s="17"/>
      <c r="G980" s="17">
        <v>8.8549328796092105E-2</v>
      </c>
      <c r="H980" s="17">
        <v>0.104443856055141</v>
      </c>
      <c r="I980" s="17">
        <v>0.10726537380026201</v>
      </c>
      <c r="J980" s="17">
        <v>0.13572173056223</v>
      </c>
      <c r="K980" s="17">
        <v>0.209695627112471</v>
      </c>
      <c r="L980" s="17">
        <v>0.215553053989678</v>
      </c>
      <c r="M980" s="17"/>
      <c r="N980" s="17">
        <v>0.101858024572994</v>
      </c>
      <c r="O980" s="17">
        <v>0.14497551707794201</v>
      </c>
      <c r="P980" s="17">
        <v>0.18214298217375399</v>
      </c>
      <c r="Q980" s="17">
        <v>0.15700337205201401</v>
      </c>
      <c r="R980" s="17"/>
      <c r="S980" s="17">
        <v>9.0658957379327706E-2</v>
      </c>
      <c r="T980" s="17">
        <v>0.25155381154823497</v>
      </c>
      <c r="U980" s="17">
        <v>0.16673137507299801</v>
      </c>
      <c r="V980" s="17">
        <v>0.16273795141695199</v>
      </c>
      <c r="W980" s="17">
        <v>0.13040595739281899</v>
      </c>
      <c r="X980" s="17">
        <v>8.7971403476074905E-2</v>
      </c>
      <c r="Y980" s="17">
        <v>0.13495465248791999</v>
      </c>
      <c r="Z980" s="17">
        <v>0.114263018659816</v>
      </c>
      <c r="AA980" s="17">
        <v>9.8518724302111199E-2</v>
      </c>
      <c r="AB980" s="17">
        <v>0.14193219962408901</v>
      </c>
      <c r="AC980" s="17">
        <v>0.212758714993564</v>
      </c>
      <c r="AD980" s="17">
        <v>0.16713778753216099</v>
      </c>
      <c r="AE980" s="17"/>
      <c r="AF980" s="17">
        <v>0.14394753861146101</v>
      </c>
      <c r="AG980" s="17">
        <v>0.123774020638913</v>
      </c>
      <c r="AH980" s="17">
        <v>0.20205194518143699</v>
      </c>
      <c r="AI980" s="17">
        <v>0.19163693754418101</v>
      </c>
      <c r="AJ980" s="17"/>
      <c r="AK980" s="17">
        <v>0.11231720634014999</v>
      </c>
      <c r="AL980" s="17">
        <v>0.105643475122932</v>
      </c>
      <c r="AM980" s="17"/>
      <c r="AN980" s="17">
        <v>8.9885002782923704E-2</v>
      </c>
      <c r="AO980" s="17">
        <v>0.173980991681734</v>
      </c>
      <c r="AP980" s="17">
        <v>0.113392566362903</v>
      </c>
      <c r="AQ980" s="17">
        <v>0.14820181729708401</v>
      </c>
      <c r="AR980" s="17">
        <v>0.20755272445631501</v>
      </c>
      <c r="AS980" s="17">
        <v>0.188980926982449</v>
      </c>
      <c r="AT980" s="17"/>
      <c r="AU980" s="17">
        <v>0.133720769716451</v>
      </c>
      <c r="AV980" s="17">
        <v>0.154839818661309</v>
      </c>
      <c r="AW980" s="17"/>
      <c r="AX980" s="17">
        <v>0.19219023233035701</v>
      </c>
      <c r="AY980" s="17">
        <v>0.132070425347941</v>
      </c>
      <c r="AZ980" s="17"/>
      <c r="BA980" s="17">
        <v>0.15980772804621601</v>
      </c>
      <c r="BB980" s="17">
        <v>5.7012883098625899E-2</v>
      </c>
      <c r="BC980" s="17"/>
      <c r="BD980" s="17">
        <v>0.13422111681617999</v>
      </c>
      <c r="BE980" s="17"/>
      <c r="BF980" s="17">
        <v>0.132951667948281</v>
      </c>
      <c r="BG980" s="17"/>
      <c r="BH980" s="17">
        <v>0.105083277746863</v>
      </c>
      <c r="BI980" s="17"/>
      <c r="BJ980" s="17">
        <v>0.13901094068525099</v>
      </c>
      <c r="BK980" s="17"/>
      <c r="BL980" s="17">
        <v>0.35035862785907401</v>
      </c>
      <c r="BM980" s="17">
        <v>2.7754232591233999E-2</v>
      </c>
      <c r="BN980" s="17">
        <v>0.201733109559041</v>
      </c>
      <c r="BO980" s="17">
        <v>8.9126980253555199E-2</v>
      </c>
      <c r="BP980" s="17"/>
      <c r="BQ980" s="17">
        <v>7.3926139042036806E-2</v>
      </c>
      <c r="BR980" s="17">
        <v>0.157651167403179</v>
      </c>
      <c r="BS980" s="17">
        <v>0.23289317298964901</v>
      </c>
      <c r="BT980" s="17">
        <v>0.13472949466728201</v>
      </c>
      <c r="BU980" s="17">
        <v>0.18433813153701301</v>
      </c>
      <c r="BV980" s="17">
        <v>0.20450968522702201</v>
      </c>
      <c r="BW980" s="17"/>
      <c r="BX980" s="17">
        <v>7.3051309918402904E-2</v>
      </c>
      <c r="BY980" s="17">
        <v>0.11385142839179301</v>
      </c>
      <c r="BZ980" s="17">
        <v>0.18422941623151901</v>
      </c>
      <c r="CA980" s="17">
        <v>6.9991027829901506E-2</v>
      </c>
      <c r="CB980" s="17">
        <v>0.17572965615445699</v>
      </c>
      <c r="CC980" s="17">
        <v>0.29862809953692598</v>
      </c>
    </row>
    <row r="981" spans="2:81" x14ac:dyDescent="0.35">
      <c r="B981" t="s">
        <v>58</v>
      </c>
      <c r="C981" s="17">
        <v>0.10796274184219599</v>
      </c>
      <c r="D981" s="17">
        <v>0.109605837719997</v>
      </c>
      <c r="E981" s="17">
        <v>0.106684171889078</v>
      </c>
      <c r="F981" s="17"/>
      <c r="G981" s="17">
        <v>0.125104699752703</v>
      </c>
      <c r="H981" s="17">
        <v>6.1132452965369802E-2</v>
      </c>
      <c r="I981" s="17">
        <v>9.4318655073249102E-2</v>
      </c>
      <c r="J981" s="17">
        <v>0.15008790886485099</v>
      </c>
      <c r="K981" s="17">
        <v>0.112416394918395</v>
      </c>
      <c r="L981" s="17">
        <v>0.106053410209316</v>
      </c>
      <c r="M981" s="17"/>
      <c r="N981" s="17">
        <v>0.10210351200413199</v>
      </c>
      <c r="O981" s="17">
        <v>0.136854404116311</v>
      </c>
      <c r="P981" s="17">
        <v>0.104964038669236</v>
      </c>
      <c r="Q981" s="17">
        <v>8.8295932301237098E-2</v>
      </c>
      <c r="R981" s="17"/>
      <c r="S981" s="17">
        <v>4.3729245358827697E-2</v>
      </c>
      <c r="T981" s="17">
        <v>0.129825104347319</v>
      </c>
      <c r="U981" s="17">
        <v>0.12887999275786599</v>
      </c>
      <c r="V981" s="17">
        <v>0.105088863592797</v>
      </c>
      <c r="W981" s="17">
        <v>0.101650264916137</v>
      </c>
      <c r="X981" s="17">
        <v>0.12728561087440801</v>
      </c>
      <c r="Y981" s="17">
        <v>0.173058119103873</v>
      </c>
      <c r="Z981" s="17">
        <v>0.11640482550337899</v>
      </c>
      <c r="AA981" s="17">
        <v>0.13033618889237</v>
      </c>
      <c r="AB981" s="17">
        <v>7.9225143450369906E-2</v>
      </c>
      <c r="AC981" s="17">
        <v>0.12580132010858899</v>
      </c>
      <c r="AD981" s="17">
        <v>5.9980635183256199E-2</v>
      </c>
      <c r="AE981" s="17"/>
      <c r="AF981" s="17">
        <v>0.11182589371620399</v>
      </c>
      <c r="AG981" s="17">
        <v>8.25273468544344E-2</v>
      </c>
      <c r="AH981" s="17">
        <v>9.8066004049831304E-2</v>
      </c>
      <c r="AI981" s="17">
        <v>4.0823682209449298E-2</v>
      </c>
      <c r="AJ981" s="17"/>
      <c r="AK981" s="17">
        <v>0.13360705694639999</v>
      </c>
      <c r="AL981" s="17">
        <v>9.0387373788388695E-2</v>
      </c>
      <c r="AM981" s="17"/>
      <c r="AN981" s="17">
        <v>7.8369248284515997E-2</v>
      </c>
      <c r="AO981" s="17">
        <v>0.113005098026062</v>
      </c>
      <c r="AP981" s="17">
        <v>7.2166146789928803E-2</v>
      </c>
      <c r="AQ981" s="17">
        <v>0.13335823368043501</v>
      </c>
      <c r="AR981" s="17">
        <v>0.17179594624526701</v>
      </c>
      <c r="AS981" s="17">
        <v>0.10415478027536799</v>
      </c>
      <c r="AT981" s="17"/>
      <c r="AU981" s="17">
        <v>9.7702701975387399E-2</v>
      </c>
      <c r="AV981" s="17">
        <v>0.12367948982440601</v>
      </c>
      <c r="AW981" s="17"/>
      <c r="AX981" s="17">
        <v>0.12589042042023901</v>
      </c>
      <c r="AY981" s="17">
        <v>0.103718165596921</v>
      </c>
      <c r="AZ981" s="17"/>
      <c r="BA981" s="17">
        <v>0.112348831784229</v>
      </c>
      <c r="BB981" s="17">
        <v>8.6221036169303003E-2</v>
      </c>
      <c r="BC981" s="17"/>
      <c r="BD981" s="17">
        <v>8.9223402365332494E-2</v>
      </c>
      <c r="BE981" s="17"/>
      <c r="BF981" s="17">
        <v>9.8332675738079606E-2</v>
      </c>
      <c r="BG981" s="17"/>
      <c r="BH981" s="17">
        <v>8.7345336734900705E-2</v>
      </c>
      <c r="BI981" s="17"/>
      <c r="BJ981" s="17">
        <v>0.16697936580883899</v>
      </c>
      <c r="BK981" s="17"/>
      <c r="BL981" s="17">
        <v>0.17214552649369899</v>
      </c>
      <c r="BM981" s="17">
        <v>3.8593109341189903E-2</v>
      </c>
      <c r="BN981" s="17">
        <v>0.12413196736929</v>
      </c>
      <c r="BO981" s="17">
        <v>0.12908706127311201</v>
      </c>
      <c r="BP981" s="17"/>
      <c r="BQ981" s="17">
        <v>0.101422391327323</v>
      </c>
      <c r="BR981" s="17">
        <v>7.3255238576255502E-2</v>
      </c>
      <c r="BS981" s="17">
        <v>0.16646292922743</v>
      </c>
      <c r="BT981" s="17">
        <v>0.115575238977175</v>
      </c>
      <c r="BU981" s="17">
        <v>8.8993522552951704E-2</v>
      </c>
      <c r="BV981" s="17">
        <v>0.12922180228653499</v>
      </c>
      <c r="BW981" s="17"/>
      <c r="BX981" s="17">
        <v>9.1191674790129601E-2</v>
      </c>
      <c r="BY981" s="17">
        <v>7.6947340523651694E-2</v>
      </c>
      <c r="BZ981" s="17">
        <v>0.122355630541679</v>
      </c>
      <c r="CA981" s="17">
        <v>0.11121647907147</v>
      </c>
      <c r="CB981" s="17">
        <v>0.114464469858579</v>
      </c>
      <c r="CC981" s="17">
        <v>0.153192710559683</v>
      </c>
    </row>
    <row r="982" spans="2:81" x14ac:dyDescent="0.35">
      <c r="B982" t="s">
        <v>59</v>
      </c>
      <c r="C982" s="17">
        <v>0.22321599043372201</v>
      </c>
      <c r="D982" s="17">
        <v>0.20589424881693</v>
      </c>
      <c r="E982" s="17">
        <v>0.24049517027391101</v>
      </c>
      <c r="F982" s="17"/>
      <c r="G982" s="17">
        <v>0.170202217502469</v>
      </c>
      <c r="H982" s="17">
        <v>0.164332039033566</v>
      </c>
      <c r="I982" s="17">
        <v>0.25096010982439998</v>
      </c>
      <c r="J982" s="17">
        <v>0.25995868796389399</v>
      </c>
      <c r="K982" s="17">
        <v>0.24222646299200101</v>
      </c>
      <c r="L982" s="17">
        <v>0.243928432719628</v>
      </c>
      <c r="M982" s="17"/>
      <c r="N982" s="17">
        <v>0.18856612869904699</v>
      </c>
      <c r="O982" s="17">
        <v>0.26475301117356098</v>
      </c>
      <c r="P982" s="17">
        <v>0.210923398739949</v>
      </c>
      <c r="Q982" s="17">
        <v>0.22968163860062701</v>
      </c>
      <c r="R982" s="17"/>
      <c r="S982" s="17">
        <v>0.204644884309197</v>
      </c>
      <c r="T982" s="17">
        <v>0.22967848335969601</v>
      </c>
      <c r="U982" s="17">
        <v>0.20623465149975201</v>
      </c>
      <c r="V982" s="17">
        <v>0.23612077423994901</v>
      </c>
      <c r="W982" s="17">
        <v>0.194129157327776</v>
      </c>
      <c r="X982" s="17">
        <v>0.26390477035377002</v>
      </c>
      <c r="Y982" s="17">
        <v>0.205084855076856</v>
      </c>
      <c r="Z982" s="17">
        <v>0.31091082722185698</v>
      </c>
      <c r="AA982" s="17">
        <v>0.21491015245047301</v>
      </c>
      <c r="AB982" s="17">
        <v>0.20221845820760201</v>
      </c>
      <c r="AC982" s="17">
        <v>0.21453342692905</v>
      </c>
      <c r="AD982" s="17">
        <v>0.27061101509938101</v>
      </c>
      <c r="AE982" s="17"/>
      <c r="AF982" s="17">
        <v>0.22151498297445299</v>
      </c>
      <c r="AG982" s="17">
        <v>0.22625099339374499</v>
      </c>
      <c r="AH982" s="17">
        <v>0.237441571314644</v>
      </c>
      <c r="AI982" s="17">
        <v>0.32301548593017199</v>
      </c>
      <c r="AJ982" s="17"/>
      <c r="AK982" s="17">
        <v>0.18426326645105601</v>
      </c>
      <c r="AL982" s="17">
        <v>0.24076401670636799</v>
      </c>
      <c r="AM982" s="17"/>
      <c r="AN982" s="17">
        <v>0.16486535253936299</v>
      </c>
      <c r="AO982" s="17">
        <v>0.231609419464014</v>
      </c>
      <c r="AP982" s="17">
        <v>0.28958334960881699</v>
      </c>
      <c r="AQ982" s="17">
        <v>0.23751640698294299</v>
      </c>
      <c r="AR982" s="17">
        <v>0.22420256216426601</v>
      </c>
      <c r="AS982" s="17">
        <v>0.25012823964334602</v>
      </c>
      <c r="AT982" s="17"/>
      <c r="AU982" s="17">
        <v>0.21306138808601299</v>
      </c>
      <c r="AV982" s="17">
        <v>0.23948671164046401</v>
      </c>
      <c r="AW982" s="17"/>
      <c r="AX982" s="17">
        <v>0.23126945812392599</v>
      </c>
      <c r="AY982" s="17">
        <v>0.22130924285895201</v>
      </c>
      <c r="AZ982" s="17"/>
      <c r="BA982" s="17">
        <v>0.23594571152020699</v>
      </c>
      <c r="BB982" s="17">
        <v>0.16042773972539701</v>
      </c>
      <c r="BC982" s="17"/>
      <c r="BD982" s="17">
        <v>0.194394895839408</v>
      </c>
      <c r="BE982" s="17"/>
      <c r="BF982" s="17">
        <v>0.198928237057591</v>
      </c>
      <c r="BG982" s="17"/>
      <c r="BH982" s="17">
        <v>0.22640017097495399</v>
      </c>
      <c r="BI982" s="17"/>
      <c r="BJ982" s="17">
        <v>0.16277344064888</v>
      </c>
      <c r="BK982" s="17"/>
      <c r="BL982" s="17">
        <v>0.24865035782936401</v>
      </c>
      <c r="BM982" s="17">
        <v>0.146474363703333</v>
      </c>
      <c r="BN982" s="17">
        <v>0.24574513801277501</v>
      </c>
      <c r="BO982" s="17">
        <v>0.26884793457964701</v>
      </c>
      <c r="BP982" s="17"/>
      <c r="BQ982" s="17">
        <v>0.212095328084528</v>
      </c>
      <c r="BR982" s="17">
        <v>0.21505457331876299</v>
      </c>
      <c r="BS982" s="17">
        <v>0.243103917867944</v>
      </c>
      <c r="BT982" s="17">
        <v>0.18442238441504899</v>
      </c>
      <c r="BU982" s="17">
        <v>0.38533302782745799</v>
      </c>
      <c r="BV982" s="17">
        <v>0.207593392153193</v>
      </c>
      <c r="BW982" s="17"/>
      <c r="BX982" s="17">
        <v>0.201770834528987</v>
      </c>
      <c r="BY982" s="17">
        <v>0.222468738952075</v>
      </c>
      <c r="BZ982" s="17">
        <v>0.22356838421151801</v>
      </c>
      <c r="CA982" s="17">
        <v>0.19246192980346699</v>
      </c>
      <c r="CB982" s="17">
        <v>0.31401917797942902</v>
      </c>
      <c r="CC982" s="17">
        <v>0.206623319219921</v>
      </c>
    </row>
    <row r="983" spans="2:81" x14ac:dyDescent="0.35">
      <c r="B983" t="s">
        <v>102</v>
      </c>
      <c r="C983" s="17">
        <v>0.240257853771984</v>
      </c>
      <c r="D983" s="17">
        <v>0.224752406221358</v>
      </c>
      <c r="E983" s="17">
        <v>0.25583811286548502</v>
      </c>
      <c r="F983" s="17"/>
      <c r="G983" s="17">
        <v>0.239162205339776</v>
      </c>
      <c r="H983" s="17">
        <v>0.33306441194387898</v>
      </c>
      <c r="I983" s="17">
        <v>0.24595097325002599</v>
      </c>
      <c r="J983" s="17">
        <v>0.20654549264671099</v>
      </c>
      <c r="K983" s="17">
        <v>0.195429276455929</v>
      </c>
      <c r="L983" s="17">
        <v>0.21601110997661499</v>
      </c>
      <c r="M983" s="17"/>
      <c r="N983" s="17">
        <v>0.28104946736421399</v>
      </c>
      <c r="O983" s="17">
        <v>0.242148854379898</v>
      </c>
      <c r="P983" s="17">
        <v>0.20060850604960601</v>
      </c>
      <c r="Q983" s="17">
        <v>0.21973552907744001</v>
      </c>
      <c r="R983" s="17"/>
      <c r="S983" s="17">
        <v>0.280218149695036</v>
      </c>
      <c r="T983" s="17">
        <v>0.21736812148126899</v>
      </c>
      <c r="U983" s="17">
        <v>0.252650520354193</v>
      </c>
      <c r="V983" s="17">
        <v>0.25292677510093298</v>
      </c>
      <c r="W983" s="17">
        <v>0.210728663487319</v>
      </c>
      <c r="X983" s="17">
        <v>0.25199390102341401</v>
      </c>
      <c r="Y983" s="17">
        <v>0.25383474334273398</v>
      </c>
      <c r="Z983" s="17">
        <v>0.17280845413634999</v>
      </c>
      <c r="AA983" s="17">
        <v>0.25310620361330899</v>
      </c>
      <c r="AB983" s="17">
        <v>0.24641444993689299</v>
      </c>
      <c r="AC983" s="17">
        <v>0.177520101068043</v>
      </c>
      <c r="AD983" s="17">
        <v>0.18556960950631601</v>
      </c>
      <c r="AE983" s="17"/>
      <c r="AF983" s="17">
        <v>0.24047842748404999</v>
      </c>
      <c r="AG983" s="17">
        <v>0.2527376329578</v>
      </c>
      <c r="AH983" s="17">
        <v>0.22041353104349501</v>
      </c>
      <c r="AI983" s="17">
        <v>0.19258204154759301</v>
      </c>
      <c r="AJ983" s="17"/>
      <c r="AK983" s="17">
        <v>0.254832078290613</v>
      </c>
      <c r="AL983" s="17">
        <v>0.25153289114044503</v>
      </c>
      <c r="AM983" s="17"/>
      <c r="AN983" s="17">
        <v>0.25439090903484801</v>
      </c>
      <c r="AO983" s="17">
        <v>0.25969155585527298</v>
      </c>
      <c r="AP983" s="17">
        <v>0.247418591319433</v>
      </c>
      <c r="AQ983" s="17">
        <v>0.21783727545186399</v>
      </c>
      <c r="AR983" s="17">
        <v>0.21120378969164399</v>
      </c>
      <c r="AS983" s="17">
        <v>0.194531949819582</v>
      </c>
      <c r="AT983" s="17"/>
      <c r="AU983" s="17">
        <v>0.23929496465852099</v>
      </c>
      <c r="AV983" s="17">
        <v>0.24314783485914401</v>
      </c>
      <c r="AW983" s="17"/>
      <c r="AX983" s="17">
        <v>0.18124971725046801</v>
      </c>
      <c r="AY983" s="17">
        <v>0.25422868292684903</v>
      </c>
      <c r="AZ983" s="17"/>
      <c r="BA983" s="17">
        <v>0.230110216888119</v>
      </c>
      <c r="BB983" s="17">
        <v>0.29358510716059399</v>
      </c>
      <c r="BC983" s="17"/>
      <c r="BD983" s="17">
        <v>0.225969244066139</v>
      </c>
      <c r="BE983" s="17"/>
      <c r="BF983" s="17">
        <v>0.23336808992413</v>
      </c>
      <c r="BG983" s="17"/>
      <c r="BH983" s="17">
        <v>0.20380599782106801</v>
      </c>
      <c r="BI983" s="17"/>
      <c r="BJ983" s="17">
        <v>0.22173851095820701</v>
      </c>
      <c r="BK983" s="17"/>
      <c r="BL983" s="17">
        <v>0.14028394590749099</v>
      </c>
      <c r="BM983" s="17">
        <v>0.27493010953680103</v>
      </c>
      <c r="BN983" s="17">
        <v>0.20467846951615501</v>
      </c>
      <c r="BO983" s="17">
        <v>0.29707786280373799</v>
      </c>
      <c r="BP983" s="17"/>
      <c r="BQ983" s="17">
        <v>0.28923669328676799</v>
      </c>
      <c r="BR983" s="17">
        <v>0.26424821209608201</v>
      </c>
      <c r="BS983" s="17">
        <v>0.14169833651644601</v>
      </c>
      <c r="BT983" s="17">
        <v>0.25816876882565298</v>
      </c>
      <c r="BU983" s="17">
        <v>0.13900481118959401</v>
      </c>
      <c r="BV983" s="17">
        <v>0.20347549584366201</v>
      </c>
      <c r="BW983" s="17"/>
      <c r="BX983" s="17">
        <v>0.31113581139895602</v>
      </c>
      <c r="BY983" s="17">
        <v>0.27711515750882998</v>
      </c>
      <c r="BZ983" s="17">
        <v>0.22065864840840901</v>
      </c>
      <c r="CA983" s="17">
        <v>0.266846894124661</v>
      </c>
      <c r="CB983" s="17">
        <v>0.16810331090437999</v>
      </c>
      <c r="CC983" s="17">
        <v>0.15104783882179701</v>
      </c>
    </row>
    <row r="984" spans="2:81" x14ac:dyDescent="0.35">
      <c r="B984" t="s">
        <v>429</v>
      </c>
      <c r="C984" s="17">
        <v>0.23191559836824399</v>
      </c>
      <c r="D984" s="17">
        <v>0.25250473467384998</v>
      </c>
      <c r="E984" s="17">
        <v>0.21133260346837099</v>
      </c>
      <c r="F984" s="17"/>
      <c r="G984" s="17">
        <v>0.33079679197370299</v>
      </c>
      <c r="H984" s="17">
        <v>0.30599338324384501</v>
      </c>
      <c r="I984" s="17">
        <v>0.24425825270451201</v>
      </c>
      <c r="J984" s="17">
        <v>0.19625589740023799</v>
      </c>
      <c r="K984" s="17">
        <v>0.17134197842002999</v>
      </c>
      <c r="L984" s="17">
        <v>0.15362194710021199</v>
      </c>
      <c r="M984" s="17"/>
      <c r="N984" s="17">
        <v>0.28349070744775501</v>
      </c>
      <c r="O984" s="17">
        <v>0.182778223964113</v>
      </c>
      <c r="P984" s="17">
        <v>0.24033242915467301</v>
      </c>
      <c r="Q984" s="17">
        <v>0.21859486280634799</v>
      </c>
      <c r="R984" s="17"/>
      <c r="S984" s="17">
        <v>0.34099132750174999</v>
      </c>
      <c r="T984" s="17">
        <v>0.14341455402207301</v>
      </c>
      <c r="U984" s="17">
        <v>0.14958622365046201</v>
      </c>
      <c r="V984" s="17">
        <v>0.20292135640971801</v>
      </c>
      <c r="W984" s="17">
        <v>0.28760982522417899</v>
      </c>
      <c r="X984" s="17">
        <v>0.20325245218086699</v>
      </c>
      <c r="Y984" s="17">
        <v>0.17222116279969399</v>
      </c>
      <c r="Z984" s="17">
        <v>0.23589443725268899</v>
      </c>
      <c r="AA984" s="17">
        <v>0.26845512173538699</v>
      </c>
      <c r="AB984" s="17">
        <v>0.271191814376819</v>
      </c>
      <c r="AC984" s="17">
        <v>0.21579484126151499</v>
      </c>
      <c r="AD984" s="17">
        <v>0.23601696641498601</v>
      </c>
      <c r="AE984" s="17"/>
      <c r="AF984" s="17">
        <v>0.226701263472847</v>
      </c>
      <c r="AG984" s="17">
        <v>0.25417576091759198</v>
      </c>
      <c r="AH984" s="17">
        <v>0.20068434108560401</v>
      </c>
      <c r="AI984" s="17">
        <v>0.16997794462015101</v>
      </c>
      <c r="AJ984" s="17"/>
      <c r="AK984" s="17">
        <v>0.30469614295763497</v>
      </c>
      <c r="AL984" s="17">
        <v>0.236054799703171</v>
      </c>
      <c r="AM984" s="17"/>
      <c r="AN984" s="17">
        <v>0.374669383274019</v>
      </c>
      <c r="AO984" s="17">
        <v>0.18345977972708899</v>
      </c>
      <c r="AP984" s="17">
        <v>0.20918836526472701</v>
      </c>
      <c r="AQ984" s="17">
        <v>0.19806809720603899</v>
      </c>
      <c r="AR984" s="17">
        <v>0.11704190468230199</v>
      </c>
      <c r="AS984" s="17">
        <v>0.172495518351582</v>
      </c>
      <c r="AT984" s="17"/>
      <c r="AU984" s="17">
        <v>0.25517798384218898</v>
      </c>
      <c r="AV984" s="17">
        <v>0.19715042249085299</v>
      </c>
      <c r="AW984" s="17"/>
      <c r="AX984" s="17">
        <v>0.189576948793651</v>
      </c>
      <c r="AY984" s="17">
        <v>0.24193974206643801</v>
      </c>
      <c r="AZ984" s="17"/>
      <c r="BA984" s="17">
        <v>0.20717280898429599</v>
      </c>
      <c r="BB984" s="17">
        <v>0.35975477242689602</v>
      </c>
      <c r="BC984" s="17"/>
      <c r="BD984" s="17">
        <v>0.30377822452602199</v>
      </c>
      <c r="BE984" s="17"/>
      <c r="BF984" s="17">
        <v>0.278176191734052</v>
      </c>
      <c r="BG984" s="17"/>
      <c r="BH984" s="17">
        <v>0.33597141470969</v>
      </c>
      <c r="BI984" s="17"/>
      <c r="BJ984" s="17">
        <v>0.251959618031247</v>
      </c>
      <c r="BK984" s="17"/>
      <c r="BL984" s="17">
        <v>2.2052909664552901E-2</v>
      </c>
      <c r="BM984" s="17">
        <v>0.48501903006627001</v>
      </c>
      <c r="BN984" s="17">
        <v>0.15961835107899899</v>
      </c>
      <c r="BO984" s="17">
        <v>0.15372230904679701</v>
      </c>
      <c r="BP984" s="17"/>
      <c r="BQ984" s="17">
        <v>0.27792850571441102</v>
      </c>
      <c r="BR984" s="17">
        <v>0.22863143251232099</v>
      </c>
      <c r="BS984" s="17">
        <v>0.16659334684323401</v>
      </c>
      <c r="BT984" s="17">
        <v>0.27820693603167201</v>
      </c>
      <c r="BU984" s="17">
        <v>0.17680035800056301</v>
      </c>
      <c r="BV984" s="17">
        <v>0.17856410782813001</v>
      </c>
      <c r="BW984" s="17"/>
      <c r="BX984" s="17">
        <v>0.29288366677683603</v>
      </c>
      <c r="BY984" s="17">
        <v>0.24893170758414601</v>
      </c>
      <c r="BZ984" s="17">
        <v>0.19848680007922201</v>
      </c>
      <c r="CA984" s="17">
        <v>0.29590890250295698</v>
      </c>
      <c r="CB984" s="17">
        <v>0.16680598151401799</v>
      </c>
      <c r="CC984" s="17">
        <v>0.11376078053675601</v>
      </c>
    </row>
    <row r="985" spans="2:81" x14ac:dyDescent="0.35">
      <c r="B985" t="s">
        <v>87</v>
      </c>
      <c r="C985" s="17">
        <v>5.30682718976326E-2</v>
      </c>
      <c r="D985" s="17">
        <v>4.5688618377885203E-2</v>
      </c>
      <c r="E985" s="17">
        <v>6.0312466291941903E-2</v>
      </c>
      <c r="F985" s="17"/>
      <c r="G985" s="17">
        <v>4.6184756635257097E-2</v>
      </c>
      <c r="H985" s="17">
        <v>3.1033856758199401E-2</v>
      </c>
      <c r="I985" s="17">
        <v>5.7246635347551297E-2</v>
      </c>
      <c r="J985" s="17">
        <v>5.14302825620752E-2</v>
      </c>
      <c r="K985" s="17">
        <v>6.8890260101174494E-2</v>
      </c>
      <c r="L985" s="17">
        <v>6.4832046004551697E-2</v>
      </c>
      <c r="M985" s="17"/>
      <c r="N985" s="17">
        <v>4.2932159911858801E-2</v>
      </c>
      <c r="O985" s="17">
        <v>2.8489989288176001E-2</v>
      </c>
      <c r="P985" s="17">
        <v>6.1028645212781701E-2</v>
      </c>
      <c r="Q985" s="17">
        <v>8.66886651623342E-2</v>
      </c>
      <c r="R985" s="17"/>
      <c r="S985" s="17">
        <v>3.9757435755861603E-2</v>
      </c>
      <c r="T985" s="17">
        <v>2.81599252414075E-2</v>
      </c>
      <c r="U985" s="17">
        <v>9.5917236664728595E-2</v>
      </c>
      <c r="V985" s="17">
        <v>4.0204279239652203E-2</v>
      </c>
      <c r="W985" s="17">
        <v>7.5476131651769293E-2</v>
      </c>
      <c r="X985" s="17">
        <v>6.5591862091466904E-2</v>
      </c>
      <c r="Y985" s="17">
        <v>6.0846467188923302E-2</v>
      </c>
      <c r="Z985" s="17">
        <v>4.9718437225908997E-2</v>
      </c>
      <c r="AA985" s="17">
        <v>3.4673609006349401E-2</v>
      </c>
      <c r="AB985" s="17">
        <v>5.90179344042275E-2</v>
      </c>
      <c r="AC985" s="17">
        <v>5.3591595639239098E-2</v>
      </c>
      <c r="AD985" s="17">
        <v>8.0683986263900206E-2</v>
      </c>
      <c r="AE985" s="17"/>
      <c r="AF985" s="17">
        <v>5.55318937409836E-2</v>
      </c>
      <c r="AG985" s="17">
        <v>6.0534245237516403E-2</v>
      </c>
      <c r="AH985" s="17">
        <v>4.1342607324989303E-2</v>
      </c>
      <c r="AI985" s="17">
        <v>8.1963908148453696E-2</v>
      </c>
      <c r="AJ985" s="17"/>
      <c r="AK985" s="17">
        <v>1.02842490141462E-2</v>
      </c>
      <c r="AL985" s="17">
        <v>7.5617443538695803E-2</v>
      </c>
      <c r="AM985" s="17"/>
      <c r="AN985" s="17">
        <v>3.7820104084330397E-2</v>
      </c>
      <c r="AO985" s="17">
        <v>3.8253155245829E-2</v>
      </c>
      <c r="AP985" s="17">
        <v>6.8250980654191107E-2</v>
      </c>
      <c r="AQ985" s="17">
        <v>6.50181693816346E-2</v>
      </c>
      <c r="AR985" s="17">
        <v>6.8203072760207206E-2</v>
      </c>
      <c r="AS985" s="17">
        <v>8.9708584927672599E-2</v>
      </c>
      <c r="AT985" s="17"/>
      <c r="AU985" s="17">
        <v>6.1042191721438599E-2</v>
      </c>
      <c r="AV985" s="17">
        <v>4.1695722523824197E-2</v>
      </c>
      <c r="AW985" s="17"/>
      <c r="AX985" s="17">
        <v>7.9823223081358002E-2</v>
      </c>
      <c r="AY985" s="17">
        <v>4.6733741202898797E-2</v>
      </c>
      <c r="AZ985" s="17"/>
      <c r="BA985" s="17">
        <v>5.4614702776932901E-2</v>
      </c>
      <c r="BB985" s="17">
        <v>4.2998461419183197E-2</v>
      </c>
      <c r="BC985" s="17"/>
      <c r="BD985" s="17">
        <v>5.2413116386919097E-2</v>
      </c>
      <c r="BE985" s="17"/>
      <c r="BF985" s="17">
        <v>5.8243137597867402E-2</v>
      </c>
      <c r="BG985" s="17"/>
      <c r="BH985" s="17">
        <v>4.1393802012525301E-2</v>
      </c>
      <c r="BI985" s="17"/>
      <c r="BJ985" s="17">
        <v>5.7538123867576299E-2</v>
      </c>
      <c r="BK985" s="17"/>
      <c r="BL985" s="17">
        <v>6.6508632245820404E-2</v>
      </c>
      <c r="BM985" s="17">
        <v>2.7229154761171801E-2</v>
      </c>
      <c r="BN985" s="17">
        <v>6.4092964463739396E-2</v>
      </c>
      <c r="BO985" s="17">
        <v>6.2137852043150997E-2</v>
      </c>
      <c r="BP985" s="17"/>
      <c r="BQ985" s="17">
        <v>4.53909425449322E-2</v>
      </c>
      <c r="BR985" s="17">
        <v>6.1159376093400997E-2</v>
      </c>
      <c r="BS985" s="17">
        <v>4.9248296555296597E-2</v>
      </c>
      <c r="BT985" s="17">
        <v>2.88971770831692E-2</v>
      </c>
      <c r="BU985" s="17">
        <v>2.5530148892421001E-2</v>
      </c>
      <c r="BV985" s="17">
        <v>7.6635516661457501E-2</v>
      </c>
      <c r="BW985" s="17"/>
      <c r="BX985" s="17">
        <v>2.99667025866889E-2</v>
      </c>
      <c r="BY985" s="17">
        <v>6.0685627039504697E-2</v>
      </c>
      <c r="BZ985" s="17">
        <v>5.0701120527653999E-2</v>
      </c>
      <c r="CA985" s="17">
        <v>6.3574766667543595E-2</v>
      </c>
      <c r="CB985" s="17">
        <v>6.0877403589136299E-2</v>
      </c>
      <c r="CC985" s="17">
        <v>7.6747251324916402E-2</v>
      </c>
    </row>
    <row r="986" spans="2:81" x14ac:dyDescent="0.35">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row>
    <row r="987" spans="2:81" x14ac:dyDescent="0.35">
      <c r="B987" s="6" t="s">
        <v>433</v>
      </c>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row>
    <row r="988" spans="2:81" x14ac:dyDescent="0.35">
      <c r="B988" s="24"/>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row>
    <row r="989" spans="2:81" x14ac:dyDescent="0.35">
      <c r="B989" t="s">
        <v>428</v>
      </c>
      <c r="C989" s="17">
        <v>0.122304097745823</v>
      </c>
      <c r="D989" s="17">
        <v>0.13248459859121101</v>
      </c>
      <c r="E989" s="17">
        <v>0.11149721926419601</v>
      </c>
      <c r="F989" s="17"/>
      <c r="G989" s="17">
        <v>4.58268407219476E-2</v>
      </c>
      <c r="H989" s="17">
        <v>7.4669586015920594E-2</v>
      </c>
      <c r="I989" s="17">
        <v>8.7903722619289998E-2</v>
      </c>
      <c r="J989" s="17">
        <v>0.13691747749704899</v>
      </c>
      <c r="K989" s="17">
        <v>0.186980449223666</v>
      </c>
      <c r="L989" s="17">
        <v>0.196610159310768</v>
      </c>
      <c r="M989" s="17"/>
      <c r="N989" s="17">
        <v>8.2399161568272594E-2</v>
      </c>
      <c r="O989" s="17">
        <v>0.115952241690345</v>
      </c>
      <c r="P989" s="17">
        <v>0.15543145624798699</v>
      </c>
      <c r="Q989" s="17">
        <v>0.14972106567951601</v>
      </c>
      <c r="R989" s="17"/>
      <c r="S989" s="17">
        <v>7.9739422678084398E-2</v>
      </c>
      <c r="T989" s="17">
        <v>0.20826961328955901</v>
      </c>
      <c r="U989" s="17">
        <v>0.16885593807246199</v>
      </c>
      <c r="V989" s="17">
        <v>8.7332149860418706E-2</v>
      </c>
      <c r="W989" s="17">
        <v>0.102735293706438</v>
      </c>
      <c r="X989" s="17">
        <v>7.0047058920534103E-2</v>
      </c>
      <c r="Y989" s="17">
        <v>0.152830098570858</v>
      </c>
      <c r="Z989" s="17">
        <v>0.12811187732594601</v>
      </c>
      <c r="AA989" s="17">
        <v>6.2979340808219902E-2</v>
      </c>
      <c r="AB989" s="17">
        <v>0.106028401320543</v>
      </c>
      <c r="AC989" s="17">
        <v>0.22923848285795001</v>
      </c>
      <c r="AD989" s="17">
        <v>0.16552700596969899</v>
      </c>
      <c r="AE989" s="17"/>
      <c r="AF989" s="17">
        <v>0.122174863438044</v>
      </c>
      <c r="AG989" s="17">
        <v>9.9328955414209302E-2</v>
      </c>
      <c r="AH989" s="17">
        <v>0.22051555772392101</v>
      </c>
      <c r="AI989" s="17">
        <v>0.16831107998015901</v>
      </c>
      <c r="AJ989" s="17"/>
      <c r="AK989" s="17">
        <v>8.1465570029819898E-2</v>
      </c>
      <c r="AL989" s="17">
        <v>6.8076667955808703E-2</v>
      </c>
      <c r="AM989" s="17"/>
      <c r="AN989" s="17">
        <v>7.0805476576408802E-2</v>
      </c>
      <c r="AO989" s="17">
        <v>0.1398545650236</v>
      </c>
      <c r="AP989" s="17">
        <v>9.4483877757363499E-2</v>
      </c>
      <c r="AQ989" s="17">
        <v>0.15307653929550299</v>
      </c>
      <c r="AR989" s="17">
        <v>0.20535221600239201</v>
      </c>
      <c r="AS989" s="17">
        <v>8.9317919004881299E-2</v>
      </c>
      <c r="AT989" s="17"/>
      <c r="AU989" s="17">
        <v>0.118594694195668</v>
      </c>
      <c r="AV989" s="17">
        <v>0.12441157021053</v>
      </c>
      <c r="AW989" s="17"/>
      <c r="AX989" s="17">
        <v>0.166774742070153</v>
      </c>
      <c r="AY989" s="17">
        <v>0.11177518070341699</v>
      </c>
      <c r="AZ989" s="17"/>
      <c r="BA989" s="17">
        <v>0.14135358406242099</v>
      </c>
      <c r="BB989" s="17">
        <v>2.5376022256235201E-2</v>
      </c>
      <c r="BC989" s="17"/>
      <c r="BD989" s="17">
        <v>0.114610547510328</v>
      </c>
      <c r="BE989" s="17"/>
      <c r="BF989" s="17">
        <v>0.12064207786335999</v>
      </c>
      <c r="BG989" s="17"/>
      <c r="BH989" s="17">
        <v>8.6137598501689006E-2</v>
      </c>
      <c r="BI989" s="17"/>
      <c r="BJ989" s="17">
        <v>0.193442399323735</v>
      </c>
      <c r="BK989" s="17"/>
      <c r="BL989" s="17">
        <v>0.31336872505542002</v>
      </c>
      <c r="BM989" s="17">
        <v>1.7701057297925302E-2</v>
      </c>
      <c r="BN989" s="17">
        <v>0.18626905429079499</v>
      </c>
      <c r="BO989" s="17">
        <v>5.9201442994044701E-2</v>
      </c>
      <c r="BP989" s="17"/>
      <c r="BQ989" s="17">
        <v>6.4712975599500802E-2</v>
      </c>
      <c r="BR989" s="17">
        <v>0.11439978876901701</v>
      </c>
      <c r="BS989" s="17">
        <v>0.214501035472171</v>
      </c>
      <c r="BT989" s="17">
        <v>0.14738481245601101</v>
      </c>
      <c r="BU989" s="17">
        <v>0.106045162279528</v>
      </c>
      <c r="BV989" s="17">
        <v>0.17134768081803201</v>
      </c>
      <c r="BW989" s="17"/>
      <c r="BX989" s="17">
        <v>4.93209121721217E-2</v>
      </c>
      <c r="BY989" s="17">
        <v>7.9009278509400704E-2</v>
      </c>
      <c r="BZ989" s="17">
        <v>0.18231481169870001</v>
      </c>
      <c r="CA989" s="17">
        <v>0.10419884697364599</v>
      </c>
      <c r="CB989" s="17">
        <v>7.8485615828229799E-2</v>
      </c>
      <c r="CC989" s="17">
        <v>0.26573104499926897</v>
      </c>
    </row>
    <row r="990" spans="2:81" x14ac:dyDescent="0.35">
      <c r="B990" t="s">
        <v>58</v>
      </c>
      <c r="C990" s="17">
        <v>0.10384128531754</v>
      </c>
      <c r="D990" s="17">
        <v>0.123856731495852</v>
      </c>
      <c r="E990" s="17">
        <v>8.3452409895149293E-2</v>
      </c>
      <c r="F990" s="17"/>
      <c r="G990" s="17">
        <v>0.111623019656425</v>
      </c>
      <c r="H990" s="17">
        <v>6.5975555380351394E-2</v>
      </c>
      <c r="I990" s="17">
        <v>7.0823913465366303E-2</v>
      </c>
      <c r="J990" s="17">
        <v>0.12701525247481901</v>
      </c>
      <c r="K990" s="17">
        <v>0.143417465428198</v>
      </c>
      <c r="L990" s="17">
        <v>0.11229303575024201</v>
      </c>
      <c r="M990" s="17"/>
      <c r="N990" s="17">
        <v>8.0435365290618205E-2</v>
      </c>
      <c r="O990" s="17">
        <v>0.114834025114409</v>
      </c>
      <c r="P990" s="17">
        <v>0.100223367654743</v>
      </c>
      <c r="Q990" s="17">
        <v>0.12258503017422601</v>
      </c>
      <c r="R990" s="17"/>
      <c r="S990" s="17">
        <v>7.9781185456203302E-2</v>
      </c>
      <c r="T990" s="17">
        <v>0.117280951913697</v>
      </c>
      <c r="U990" s="17">
        <v>5.3287775430381698E-2</v>
      </c>
      <c r="V990" s="17">
        <v>0.104834823315852</v>
      </c>
      <c r="W990" s="17">
        <v>0.10706876480582</v>
      </c>
      <c r="X990" s="17">
        <v>0.15760923200788601</v>
      </c>
      <c r="Y990" s="17">
        <v>0.11129388670943</v>
      </c>
      <c r="Z990" s="17">
        <v>0.101189432662113</v>
      </c>
      <c r="AA990" s="17">
        <v>0.12956536090127299</v>
      </c>
      <c r="AB990" s="17">
        <v>8.00968619348877E-2</v>
      </c>
      <c r="AC990" s="17">
        <v>0.105533057131663</v>
      </c>
      <c r="AD990" s="17">
        <v>0.10108933514368</v>
      </c>
      <c r="AE990" s="17"/>
      <c r="AF990" s="17">
        <v>0.109679279320623</v>
      </c>
      <c r="AG990" s="17">
        <v>9.2564554422177897E-2</v>
      </c>
      <c r="AH990" s="17">
        <v>7.8102058849587805E-2</v>
      </c>
      <c r="AI990" s="17">
        <v>0.10269295512252199</v>
      </c>
      <c r="AJ990" s="17"/>
      <c r="AK990" s="17">
        <v>6.8645256851549E-2</v>
      </c>
      <c r="AL990" s="17">
        <v>6.2375227440945598E-2</v>
      </c>
      <c r="AM990" s="17"/>
      <c r="AN990" s="17">
        <v>7.9254391106759095E-2</v>
      </c>
      <c r="AO990" s="17">
        <v>0.120652737997339</v>
      </c>
      <c r="AP990" s="17">
        <v>0.10078670175891299</v>
      </c>
      <c r="AQ990" s="17">
        <v>0.100094597901686</v>
      </c>
      <c r="AR990" s="17">
        <v>0.12975568377112201</v>
      </c>
      <c r="AS990" s="17">
        <v>0.110919110999951</v>
      </c>
      <c r="AT990" s="17"/>
      <c r="AU990" s="17">
        <v>8.9799160709178399E-2</v>
      </c>
      <c r="AV990" s="17">
        <v>0.12508153774052599</v>
      </c>
      <c r="AW990" s="17"/>
      <c r="AX990" s="17">
        <v>0.12727883004976701</v>
      </c>
      <c r="AY990" s="17">
        <v>9.8292187302148795E-2</v>
      </c>
      <c r="AZ990" s="17"/>
      <c r="BA990" s="17">
        <v>0.111866371406002</v>
      </c>
      <c r="BB990" s="17">
        <v>6.0700989606780401E-2</v>
      </c>
      <c r="BC990" s="17"/>
      <c r="BD990" s="17">
        <v>9.7218639699960904E-2</v>
      </c>
      <c r="BE990" s="17"/>
      <c r="BF990" s="17">
        <v>9.6163516506728094E-2</v>
      </c>
      <c r="BG990" s="17"/>
      <c r="BH990" s="17">
        <v>8.9245779278870493E-2</v>
      </c>
      <c r="BI990" s="17"/>
      <c r="BJ990" s="17">
        <v>7.9962763724802793E-2</v>
      </c>
      <c r="BK990" s="17"/>
      <c r="BL990" s="17">
        <v>0.14383189149817499</v>
      </c>
      <c r="BM990" s="17">
        <v>4.7766979654445998E-2</v>
      </c>
      <c r="BN990" s="17">
        <v>0.13113182537076001</v>
      </c>
      <c r="BO990" s="17">
        <v>0.113794415358395</v>
      </c>
      <c r="BP990" s="17"/>
      <c r="BQ990" s="17">
        <v>9.8139146055343907E-2</v>
      </c>
      <c r="BR990" s="17">
        <v>9.9671380665047105E-2</v>
      </c>
      <c r="BS990" s="17">
        <v>0.18108150043549201</v>
      </c>
      <c r="BT990" s="17">
        <v>3.9183744707842597E-2</v>
      </c>
      <c r="BU990" s="17">
        <v>0.140976278553546</v>
      </c>
      <c r="BV990" s="17">
        <v>9.0986882440646205E-2</v>
      </c>
      <c r="BW990" s="17"/>
      <c r="BX990" s="17">
        <v>0.103156660459629</v>
      </c>
      <c r="BY990" s="17">
        <v>9.4695510878864894E-2</v>
      </c>
      <c r="BZ990" s="17">
        <v>0.136546072312658</v>
      </c>
      <c r="CA990" s="17">
        <v>4.4450419451488102E-2</v>
      </c>
      <c r="CB990" s="17">
        <v>9.3631095703574904E-2</v>
      </c>
      <c r="CC990" s="17">
        <v>0.11103256347828699</v>
      </c>
    </row>
    <row r="991" spans="2:81" x14ac:dyDescent="0.35">
      <c r="B991" t="s">
        <v>59</v>
      </c>
      <c r="C991" s="17">
        <v>0.19726028744526999</v>
      </c>
      <c r="D991" s="17">
        <v>0.174873407479783</v>
      </c>
      <c r="E991" s="17">
        <v>0.21933749556729501</v>
      </c>
      <c r="F991" s="17"/>
      <c r="G991" s="17">
        <v>0.18026622171954201</v>
      </c>
      <c r="H991" s="17">
        <v>0.13983562406253899</v>
      </c>
      <c r="I991" s="17">
        <v>0.20003264504486701</v>
      </c>
      <c r="J991" s="17">
        <v>0.21446903796813099</v>
      </c>
      <c r="K991" s="17">
        <v>0.21311879462473499</v>
      </c>
      <c r="L991" s="17">
        <v>0.231853207744287</v>
      </c>
      <c r="M991" s="17"/>
      <c r="N991" s="17">
        <v>0.186520621470596</v>
      </c>
      <c r="O991" s="17">
        <v>0.21599455087984601</v>
      </c>
      <c r="P991" s="17">
        <v>0.20499097695211299</v>
      </c>
      <c r="Q991" s="17">
        <v>0.18410485840822799</v>
      </c>
      <c r="R991" s="17"/>
      <c r="S991" s="17">
        <v>0.163211125059085</v>
      </c>
      <c r="T991" s="17">
        <v>0.20205589401732299</v>
      </c>
      <c r="U991" s="17">
        <v>0.217318675890217</v>
      </c>
      <c r="V991" s="17">
        <v>0.28501046461228602</v>
      </c>
      <c r="W991" s="17">
        <v>0.199272596132749</v>
      </c>
      <c r="X991" s="17">
        <v>0.21340966772158801</v>
      </c>
      <c r="Y991" s="17">
        <v>0.13675918418138799</v>
      </c>
      <c r="Z991" s="17">
        <v>0.16167959893588399</v>
      </c>
      <c r="AA991" s="17">
        <v>0.24395946325187001</v>
      </c>
      <c r="AB991" s="17">
        <v>0.19442055082561699</v>
      </c>
      <c r="AC991" s="17">
        <v>0.16377183906871301</v>
      </c>
      <c r="AD991" s="17">
        <v>0.12766577951237801</v>
      </c>
      <c r="AE991" s="17"/>
      <c r="AF991" s="17">
        <v>0.201369036406498</v>
      </c>
      <c r="AG991" s="17">
        <v>0.19178293626394399</v>
      </c>
      <c r="AH991" s="17">
        <v>0.21910176313889501</v>
      </c>
      <c r="AI991" s="17">
        <v>0.22205975660298499</v>
      </c>
      <c r="AJ991" s="17"/>
      <c r="AK991" s="17">
        <v>0.137905320211898</v>
      </c>
      <c r="AL991" s="17">
        <v>0.23026544351122499</v>
      </c>
      <c r="AM991" s="17"/>
      <c r="AN991" s="17">
        <v>0.16039470271791001</v>
      </c>
      <c r="AO991" s="17">
        <v>0.21144064498310799</v>
      </c>
      <c r="AP991" s="17">
        <v>0.19447846431011201</v>
      </c>
      <c r="AQ991" s="17">
        <v>0.231231518782304</v>
      </c>
      <c r="AR991" s="17">
        <v>0.204513467858253</v>
      </c>
      <c r="AS991" s="17">
        <v>0.185255743991356</v>
      </c>
      <c r="AT991" s="17"/>
      <c r="AU991" s="17">
        <v>0.192259953929665</v>
      </c>
      <c r="AV991" s="17">
        <v>0.20580938130065801</v>
      </c>
      <c r="AW991" s="17"/>
      <c r="AX991" s="17">
        <v>0.22373396912132101</v>
      </c>
      <c r="AY991" s="17">
        <v>0.19099235041828799</v>
      </c>
      <c r="AZ991" s="17"/>
      <c r="BA991" s="17">
        <v>0.207354985821504</v>
      </c>
      <c r="BB991" s="17">
        <v>0.15004379651101499</v>
      </c>
      <c r="BC991" s="17"/>
      <c r="BD991" s="17">
        <v>0.169268960072466</v>
      </c>
      <c r="BE991" s="17"/>
      <c r="BF991" s="17">
        <v>0.17360828780305701</v>
      </c>
      <c r="BG991" s="17"/>
      <c r="BH991" s="17">
        <v>0.17505503508548301</v>
      </c>
      <c r="BI991" s="17"/>
      <c r="BJ991" s="17">
        <v>0.19521660277358599</v>
      </c>
      <c r="BK991" s="17"/>
      <c r="BL991" s="17">
        <v>0.23093388256293901</v>
      </c>
      <c r="BM991" s="17">
        <v>0.126062441069728</v>
      </c>
      <c r="BN991" s="17">
        <v>0.214079330320851</v>
      </c>
      <c r="BO991" s="17">
        <v>0.23771097381058701</v>
      </c>
      <c r="BP991" s="17"/>
      <c r="BQ991" s="17">
        <v>0.20748709584561101</v>
      </c>
      <c r="BR991" s="17">
        <v>0.206227188887214</v>
      </c>
      <c r="BS991" s="17">
        <v>0.166770339356693</v>
      </c>
      <c r="BT991" s="17">
        <v>0.126338129830664</v>
      </c>
      <c r="BU991" s="17">
        <v>0.33480734436047299</v>
      </c>
      <c r="BV991" s="17">
        <v>0.22160330350700999</v>
      </c>
      <c r="BW991" s="17"/>
      <c r="BX991" s="17">
        <v>0.14366514871881</v>
      </c>
      <c r="BY991" s="17">
        <v>0.21228967436662199</v>
      </c>
      <c r="BZ991" s="17">
        <v>0.19973975269955499</v>
      </c>
      <c r="CA991" s="17">
        <v>0.15034403092304</v>
      </c>
      <c r="CB991" s="17">
        <v>0.36224972456761001</v>
      </c>
      <c r="CC991" s="17">
        <v>0.21132326279301999</v>
      </c>
    </row>
    <row r="992" spans="2:81" x14ac:dyDescent="0.35">
      <c r="B992" t="s">
        <v>102</v>
      </c>
      <c r="C992" s="17">
        <v>0.281222474302805</v>
      </c>
      <c r="D992" s="17">
        <v>0.28297072439159499</v>
      </c>
      <c r="E992" s="17">
        <v>0.28032645148691798</v>
      </c>
      <c r="F992" s="17"/>
      <c r="G992" s="17">
        <v>0.28484714344914103</v>
      </c>
      <c r="H992" s="17">
        <v>0.368412621874254</v>
      </c>
      <c r="I992" s="17">
        <v>0.29822290857801698</v>
      </c>
      <c r="J992" s="17">
        <v>0.27800976897799601</v>
      </c>
      <c r="K992" s="17">
        <v>0.21512377671411101</v>
      </c>
      <c r="L992" s="17">
        <v>0.23414716836872901</v>
      </c>
      <c r="M992" s="17"/>
      <c r="N992" s="17">
        <v>0.29677997788242799</v>
      </c>
      <c r="O992" s="17">
        <v>0.34804799483095</v>
      </c>
      <c r="P992" s="17">
        <v>0.24144858228428501</v>
      </c>
      <c r="Q992" s="17">
        <v>0.22195215309792299</v>
      </c>
      <c r="R992" s="17"/>
      <c r="S992" s="17">
        <v>0.28263262096555802</v>
      </c>
      <c r="T992" s="17">
        <v>0.27766473274472597</v>
      </c>
      <c r="U992" s="17">
        <v>0.31155474996214999</v>
      </c>
      <c r="V992" s="17">
        <v>0.264087824247281</v>
      </c>
      <c r="W992" s="17">
        <v>0.25244232127779498</v>
      </c>
      <c r="X992" s="17">
        <v>0.24341914865581099</v>
      </c>
      <c r="Y992" s="17">
        <v>0.31877349804011501</v>
      </c>
      <c r="Z992" s="17">
        <v>0.31880546624156703</v>
      </c>
      <c r="AA992" s="17">
        <v>0.24305868737449701</v>
      </c>
      <c r="AB992" s="17">
        <v>0.31410249454823203</v>
      </c>
      <c r="AC992" s="17">
        <v>0.24508248227385901</v>
      </c>
      <c r="AD992" s="17">
        <v>0.33667461917188202</v>
      </c>
      <c r="AE992" s="17"/>
      <c r="AF992" s="17">
        <v>0.273135835159384</v>
      </c>
      <c r="AG992" s="17">
        <v>0.34112495472446103</v>
      </c>
      <c r="AH992" s="17">
        <v>0.27674532139816199</v>
      </c>
      <c r="AI992" s="17">
        <v>0.300079916087999</v>
      </c>
      <c r="AJ992" s="17"/>
      <c r="AK992" s="17">
        <v>0.28847343101459999</v>
      </c>
      <c r="AL992" s="17">
        <v>0.28509429523372898</v>
      </c>
      <c r="AM992" s="17"/>
      <c r="AN992" s="17">
        <v>0.24479300564689299</v>
      </c>
      <c r="AO992" s="17">
        <v>0.297982619923084</v>
      </c>
      <c r="AP992" s="17">
        <v>0.28307236137529601</v>
      </c>
      <c r="AQ992" s="17">
        <v>0.28474875626544</v>
      </c>
      <c r="AR992" s="17">
        <v>0.30540377885688802</v>
      </c>
      <c r="AS992" s="17">
        <v>0.31191651916589902</v>
      </c>
      <c r="AT992" s="17"/>
      <c r="AU992" s="17">
        <v>0.27976511294185002</v>
      </c>
      <c r="AV992" s="17">
        <v>0.28508979690355601</v>
      </c>
      <c r="AW992" s="17"/>
      <c r="AX992" s="17">
        <v>0.19714034213613901</v>
      </c>
      <c r="AY992" s="17">
        <v>0.30112984933148401</v>
      </c>
      <c r="AZ992" s="17"/>
      <c r="BA992" s="17">
        <v>0.279745403922605</v>
      </c>
      <c r="BB992" s="17">
        <v>0.28976794557047902</v>
      </c>
      <c r="BC992" s="17"/>
      <c r="BD992" s="17">
        <v>0.25976542841752898</v>
      </c>
      <c r="BE992" s="17"/>
      <c r="BF992" s="17">
        <v>0.27248682618351699</v>
      </c>
      <c r="BG992" s="17"/>
      <c r="BH992" s="17">
        <v>0.33777014120016402</v>
      </c>
      <c r="BI992" s="17"/>
      <c r="BJ992" s="17">
        <v>0.26961004900687002</v>
      </c>
      <c r="BK992" s="17"/>
      <c r="BL992" s="17">
        <v>0.159519950585195</v>
      </c>
      <c r="BM992" s="17">
        <v>0.29528149463194098</v>
      </c>
      <c r="BN992" s="17">
        <v>0.25360126265074801</v>
      </c>
      <c r="BO992" s="17">
        <v>0.36524905333605401</v>
      </c>
      <c r="BP992" s="17"/>
      <c r="BQ992" s="17">
        <v>0.30062942919965702</v>
      </c>
      <c r="BR992" s="17">
        <v>0.26908691575511001</v>
      </c>
      <c r="BS992" s="17">
        <v>0.19414229162145999</v>
      </c>
      <c r="BT992" s="17">
        <v>0.33923161436353699</v>
      </c>
      <c r="BU992" s="17">
        <v>0.24972228386204201</v>
      </c>
      <c r="BV992" s="17">
        <v>0.27666373044381198</v>
      </c>
      <c r="BW992" s="17"/>
      <c r="BX992" s="17">
        <v>0.33334602099969202</v>
      </c>
      <c r="BY992" s="17">
        <v>0.275182303756004</v>
      </c>
      <c r="BZ992" s="17">
        <v>0.23187805007212201</v>
      </c>
      <c r="CA992" s="17">
        <v>0.33058036137313201</v>
      </c>
      <c r="CB992" s="17">
        <v>0.26694039381071</v>
      </c>
      <c r="CC992" s="17">
        <v>0.24915976079031299</v>
      </c>
    </row>
    <row r="993" spans="2:81" x14ac:dyDescent="0.35">
      <c r="B993" t="s">
        <v>429</v>
      </c>
      <c r="C993" s="17">
        <v>0.25375300086427699</v>
      </c>
      <c r="D993" s="17">
        <v>0.25070128983180501</v>
      </c>
      <c r="E993" s="17">
        <v>0.25739579415484198</v>
      </c>
      <c r="F993" s="17"/>
      <c r="G993" s="17">
        <v>0.34702662551010999</v>
      </c>
      <c r="H993" s="17">
        <v>0.333153702623675</v>
      </c>
      <c r="I993" s="17">
        <v>0.28960369988332502</v>
      </c>
      <c r="J993" s="17">
        <v>0.20533011891487299</v>
      </c>
      <c r="K993" s="17">
        <v>0.17792113333465201</v>
      </c>
      <c r="L993" s="17">
        <v>0.17631217812254801</v>
      </c>
      <c r="M993" s="17"/>
      <c r="N993" s="17">
        <v>0.31539384007850102</v>
      </c>
      <c r="O993" s="17">
        <v>0.173166243777712</v>
      </c>
      <c r="P993" s="17">
        <v>0.26391308396443203</v>
      </c>
      <c r="Q993" s="17">
        <v>0.258182815733072</v>
      </c>
      <c r="R993" s="17"/>
      <c r="S993" s="17">
        <v>0.375008438588606</v>
      </c>
      <c r="T993" s="17">
        <v>0.17810446583946801</v>
      </c>
      <c r="U993" s="17">
        <v>0.17474637118401201</v>
      </c>
      <c r="V993" s="17">
        <v>0.22845213873926901</v>
      </c>
      <c r="W993" s="17">
        <v>0.26535843621545202</v>
      </c>
      <c r="X993" s="17">
        <v>0.27073979578173502</v>
      </c>
      <c r="Y993" s="17">
        <v>0.23712429815501099</v>
      </c>
      <c r="Z993" s="17">
        <v>0.25830513228251201</v>
      </c>
      <c r="AA993" s="17">
        <v>0.29263388841309801</v>
      </c>
      <c r="AB993" s="17">
        <v>0.24799017775038101</v>
      </c>
      <c r="AC993" s="17">
        <v>0.20278254302857601</v>
      </c>
      <c r="AD993" s="17">
        <v>0.167869358743687</v>
      </c>
      <c r="AE993" s="17"/>
      <c r="AF993" s="17">
        <v>0.25365877830692402</v>
      </c>
      <c r="AG993" s="17">
        <v>0.22498187687893001</v>
      </c>
      <c r="AH993" s="17">
        <v>0.16419269156444499</v>
      </c>
      <c r="AI993" s="17">
        <v>0.104077429260025</v>
      </c>
      <c r="AJ993" s="17"/>
      <c r="AK993" s="17">
        <v>0.40311938442670803</v>
      </c>
      <c r="AL993" s="17">
        <v>0.27839320210559998</v>
      </c>
      <c r="AM993" s="17"/>
      <c r="AN993" s="17">
        <v>0.41258885861001499</v>
      </c>
      <c r="AO993" s="17">
        <v>0.20811330993836899</v>
      </c>
      <c r="AP993" s="17">
        <v>0.26406108625097202</v>
      </c>
      <c r="AQ993" s="17">
        <v>0.17883889629211699</v>
      </c>
      <c r="AR993" s="17">
        <v>0.10086042281257999</v>
      </c>
      <c r="AS993" s="17">
        <v>0.23388249019839999</v>
      </c>
      <c r="AT993" s="17"/>
      <c r="AU993" s="17">
        <v>0.27336979846894899</v>
      </c>
      <c r="AV993" s="17">
        <v>0.22447068430443401</v>
      </c>
      <c r="AW993" s="17"/>
      <c r="AX993" s="17">
        <v>0.21563340534785699</v>
      </c>
      <c r="AY993" s="17">
        <v>0.26277823683691798</v>
      </c>
      <c r="AZ993" s="17"/>
      <c r="BA993" s="17">
        <v>0.216892422039833</v>
      </c>
      <c r="BB993" s="17">
        <v>0.44111354332782898</v>
      </c>
      <c r="BC993" s="17"/>
      <c r="BD993" s="17">
        <v>0.31718583747301998</v>
      </c>
      <c r="BE993" s="17"/>
      <c r="BF993" s="17">
        <v>0.29412711818765302</v>
      </c>
      <c r="BG993" s="17"/>
      <c r="BH993" s="17">
        <v>0.27373365537404498</v>
      </c>
      <c r="BI993" s="17"/>
      <c r="BJ993" s="17">
        <v>0.20423006130342999</v>
      </c>
      <c r="BK993" s="17"/>
      <c r="BL993" s="17">
        <v>8.2892754095377205E-2</v>
      </c>
      <c r="BM993" s="17">
        <v>0.48583877937839098</v>
      </c>
      <c r="BN993" s="17">
        <v>0.169707272702419</v>
      </c>
      <c r="BO993" s="17">
        <v>0.18697419363805901</v>
      </c>
      <c r="BP993" s="17"/>
      <c r="BQ993" s="17">
        <v>0.29833187741316503</v>
      </c>
      <c r="BR993" s="17">
        <v>0.26334546671367098</v>
      </c>
      <c r="BS993" s="17">
        <v>0.20211020175637001</v>
      </c>
      <c r="BT993" s="17">
        <v>0.31217713944112002</v>
      </c>
      <c r="BU993" s="17">
        <v>0.14291878205198899</v>
      </c>
      <c r="BV993" s="17">
        <v>0.192022841083655</v>
      </c>
      <c r="BW993" s="17"/>
      <c r="BX993" s="17">
        <v>0.35135594763097899</v>
      </c>
      <c r="BY993" s="17">
        <v>0.29512732845451101</v>
      </c>
      <c r="BZ993" s="17">
        <v>0.213880460262279</v>
      </c>
      <c r="CA993" s="17">
        <v>0.32141159479692399</v>
      </c>
      <c r="CB993" s="17">
        <v>0.12847911318316499</v>
      </c>
      <c r="CC993" s="17">
        <v>0.13137865702823301</v>
      </c>
    </row>
    <row r="994" spans="2:81" x14ac:dyDescent="0.35">
      <c r="B994" t="s">
        <v>87</v>
      </c>
      <c r="C994" s="17">
        <v>4.1618854324284298E-2</v>
      </c>
      <c r="D994" s="17">
        <v>3.5113248209753402E-2</v>
      </c>
      <c r="E994" s="17">
        <v>4.7990629631600799E-2</v>
      </c>
      <c r="F994" s="17"/>
      <c r="G994" s="17">
        <v>3.0410148942834E-2</v>
      </c>
      <c r="H994" s="17">
        <v>1.7952910043260599E-2</v>
      </c>
      <c r="I994" s="17">
        <v>5.34131104091344E-2</v>
      </c>
      <c r="J994" s="17">
        <v>3.8258344167131503E-2</v>
      </c>
      <c r="K994" s="17">
        <v>6.3438380674638195E-2</v>
      </c>
      <c r="L994" s="17">
        <v>4.8784250703425597E-2</v>
      </c>
      <c r="M994" s="17"/>
      <c r="N994" s="17">
        <v>3.8471033709584899E-2</v>
      </c>
      <c r="O994" s="17">
        <v>3.2004943706738398E-2</v>
      </c>
      <c r="P994" s="17">
        <v>3.39925328964387E-2</v>
      </c>
      <c r="Q994" s="17">
        <v>6.3454076907034807E-2</v>
      </c>
      <c r="R994" s="17"/>
      <c r="S994" s="17">
        <v>1.9627207252463402E-2</v>
      </c>
      <c r="T994" s="17">
        <v>1.66243421952279E-2</v>
      </c>
      <c r="U994" s="17">
        <v>7.4236489460776794E-2</v>
      </c>
      <c r="V994" s="17">
        <v>3.0282599224893101E-2</v>
      </c>
      <c r="W994" s="17">
        <v>7.3122587861745705E-2</v>
      </c>
      <c r="X994" s="17">
        <v>4.4775096912445397E-2</v>
      </c>
      <c r="Y994" s="17">
        <v>4.3219034343197203E-2</v>
      </c>
      <c r="Z994" s="17">
        <v>3.1908492551979202E-2</v>
      </c>
      <c r="AA994" s="17">
        <v>2.78032592510414E-2</v>
      </c>
      <c r="AB994" s="17">
        <v>5.7361513620338603E-2</v>
      </c>
      <c r="AC994" s="17">
        <v>5.3591595639239098E-2</v>
      </c>
      <c r="AD994" s="17">
        <v>0.101173901458673</v>
      </c>
      <c r="AE994" s="17"/>
      <c r="AF994" s="17">
        <v>3.9982207368527103E-2</v>
      </c>
      <c r="AG994" s="17">
        <v>5.0216722296278E-2</v>
      </c>
      <c r="AH994" s="17">
        <v>4.1342607324989303E-2</v>
      </c>
      <c r="AI994" s="17">
        <v>0.10277886294631</v>
      </c>
      <c r="AJ994" s="17"/>
      <c r="AK994" s="17">
        <v>2.0391037465425699E-2</v>
      </c>
      <c r="AL994" s="17">
        <v>7.5795163752691505E-2</v>
      </c>
      <c r="AM994" s="17"/>
      <c r="AN994" s="17">
        <v>3.2163565342014901E-2</v>
      </c>
      <c r="AO994" s="17">
        <v>2.1956122134500398E-2</v>
      </c>
      <c r="AP994" s="17">
        <v>6.3117508547343701E-2</v>
      </c>
      <c r="AQ994" s="17">
        <v>5.2009691462949599E-2</v>
      </c>
      <c r="AR994" s="17">
        <v>5.4114430698765197E-2</v>
      </c>
      <c r="AS994" s="17">
        <v>6.8708216639513195E-2</v>
      </c>
      <c r="AT994" s="17"/>
      <c r="AU994" s="17">
        <v>4.6211279754690103E-2</v>
      </c>
      <c r="AV994" s="17">
        <v>3.5137029540296003E-2</v>
      </c>
      <c r="AW994" s="17"/>
      <c r="AX994" s="17">
        <v>6.9438711274763004E-2</v>
      </c>
      <c r="AY994" s="17">
        <v>3.5032195407743001E-2</v>
      </c>
      <c r="AZ994" s="17"/>
      <c r="BA994" s="17">
        <v>4.2787232747635302E-2</v>
      </c>
      <c r="BB994" s="17">
        <v>3.2997702727660498E-2</v>
      </c>
      <c r="BC994" s="17"/>
      <c r="BD994" s="17">
        <v>4.1950586826695203E-2</v>
      </c>
      <c r="BE994" s="17"/>
      <c r="BF994" s="17">
        <v>4.2972173455684298E-2</v>
      </c>
      <c r="BG994" s="17"/>
      <c r="BH994" s="17">
        <v>3.8057790559749102E-2</v>
      </c>
      <c r="BI994" s="17"/>
      <c r="BJ994" s="17">
        <v>5.7538123867576299E-2</v>
      </c>
      <c r="BK994" s="17"/>
      <c r="BL994" s="17">
        <v>6.9452796202893602E-2</v>
      </c>
      <c r="BM994" s="17">
        <v>2.73492479675689E-2</v>
      </c>
      <c r="BN994" s="17">
        <v>4.52112546644267E-2</v>
      </c>
      <c r="BO994" s="17">
        <v>3.7069920862859998E-2</v>
      </c>
      <c r="BP994" s="17"/>
      <c r="BQ994" s="17">
        <v>3.0699475886722699E-2</v>
      </c>
      <c r="BR994" s="17">
        <v>4.7269259209940503E-2</v>
      </c>
      <c r="BS994" s="17">
        <v>4.1394631357814099E-2</v>
      </c>
      <c r="BT994" s="17">
        <v>3.5684559200825097E-2</v>
      </c>
      <c r="BU994" s="17">
        <v>2.5530148892421001E-2</v>
      </c>
      <c r="BV994" s="17">
        <v>4.7375561706844697E-2</v>
      </c>
      <c r="BW994" s="17"/>
      <c r="BX994" s="17">
        <v>1.9155310018767802E-2</v>
      </c>
      <c r="BY994" s="17">
        <v>4.3695904034597298E-2</v>
      </c>
      <c r="BZ994" s="17">
        <v>3.5640852954686199E-2</v>
      </c>
      <c r="CA994" s="17">
        <v>4.9014746481769803E-2</v>
      </c>
      <c r="CB994" s="17">
        <v>7.0214056906710606E-2</v>
      </c>
      <c r="CC994" s="17">
        <v>3.1374710910878401E-2</v>
      </c>
    </row>
    <row r="995" spans="2:81" x14ac:dyDescent="0.35">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row>
    <row r="996" spans="2:81" x14ac:dyDescent="0.35">
      <c r="B996" s="6" t="s">
        <v>434</v>
      </c>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row>
    <row r="997" spans="2:81" x14ac:dyDescent="0.35">
      <c r="B997" s="24"/>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row>
    <row r="998" spans="2:81" x14ac:dyDescent="0.35">
      <c r="B998" t="s">
        <v>428</v>
      </c>
      <c r="C998" s="17">
        <v>0.13869432650256999</v>
      </c>
      <c r="D998" s="17">
        <v>0.142829816855821</v>
      </c>
      <c r="E998" s="17">
        <v>0.13374590190946201</v>
      </c>
      <c r="F998" s="17"/>
      <c r="G998" s="17">
        <v>0.10437887160658001</v>
      </c>
      <c r="H998" s="17">
        <v>0.115517716451654</v>
      </c>
      <c r="I998" s="17">
        <v>8.7192543455234806E-2</v>
      </c>
      <c r="J998" s="17">
        <v>0.16223786648692401</v>
      </c>
      <c r="K998" s="17">
        <v>0.16041117156252799</v>
      </c>
      <c r="L998" s="17">
        <v>0.19531371257695801</v>
      </c>
      <c r="M998" s="17"/>
      <c r="N998" s="17">
        <v>0.10599289964767999</v>
      </c>
      <c r="O998" s="17">
        <v>0.13163588711378399</v>
      </c>
      <c r="P998" s="17">
        <v>0.172298558624711</v>
      </c>
      <c r="Q998" s="17">
        <v>0.15434392209111999</v>
      </c>
      <c r="R998" s="17"/>
      <c r="S998" s="17">
        <v>9.0697257084935506E-2</v>
      </c>
      <c r="T998" s="17">
        <v>0.217146482947707</v>
      </c>
      <c r="U998" s="17">
        <v>0.17773251922484101</v>
      </c>
      <c r="V998" s="17">
        <v>0.106381994253789</v>
      </c>
      <c r="W998" s="17">
        <v>0.13233838033533199</v>
      </c>
      <c r="X998" s="17">
        <v>0.125815542854295</v>
      </c>
      <c r="Y998" s="17">
        <v>0.16327464917767701</v>
      </c>
      <c r="Z998" s="17">
        <v>0.14761994143770801</v>
      </c>
      <c r="AA998" s="17">
        <v>4.9115764037916197E-2</v>
      </c>
      <c r="AB998" s="17">
        <v>0.14467670161206</v>
      </c>
      <c r="AC998" s="17">
        <v>0.22895608711617599</v>
      </c>
      <c r="AD998" s="17">
        <v>0.16554060402502899</v>
      </c>
      <c r="AE998" s="17"/>
      <c r="AF998" s="17">
        <v>0.13958917770562501</v>
      </c>
      <c r="AG998" s="17">
        <v>0.116154345931886</v>
      </c>
      <c r="AH998" s="17">
        <v>0.23936786591637099</v>
      </c>
      <c r="AI998" s="17">
        <v>0.19364724696354901</v>
      </c>
      <c r="AJ998" s="17"/>
      <c r="AK998" s="17">
        <v>8.1083491675340999E-2</v>
      </c>
      <c r="AL998" s="17">
        <v>9.5876084778469303E-2</v>
      </c>
      <c r="AM998" s="17"/>
      <c r="AN998" s="17">
        <v>9.9961836410392593E-2</v>
      </c>
      <c r="AO998" s="17">
        <v>0.15075579525542501</v>
      </c>
      <c r="AP998" s="17">
        <v>0.123228413496101</v>
      </c>
      <c r="AQ998" s="17">
        <v>0.14150925883152299</v>
      </c>
      <c r="AR998" s="17">
        <v>0.22070732880573601</v>
      </c>
      <c r="AS998" s="17">
        <v>0.135745758691414</v>
      </c>
      <c r="AT998" s="17"/>
      <c r="AU998" s="17">
        <v>0.127526046427763</v>
      </c>
      <c r="AV998" s="17">
        <v>0.15184579170375001</v>
      </c>
      <c r="AW998" s="17"/>
      <c r="AX998" s="17">
        <v>0.19450710060559401</v>
      </c>
      <c r="AY998" s="17">
        <v>0.125480034752005</v>
      </c>
      <c r="AZ998" s="17"/>
      <c r="BA998" s="17">
        <v>0.15612143733636399</v>
      </c>
      <c r="BB998" s="17">
        <v>4.6146952864130397E-2</v>
      </c>
      <c r="BC998" s="17"/>
      <c r="BD998" s="17">
        <v>0.13478214053335599</v>
      </c>
      <c r="BE998" s="17"/>
      <c r="BF998" s="17">
        <v>0.13569580908315801</v>
      </c>
      <c r="BG998" s="17"/>
      <c r="BH998" s="17">
        <v>0.116653406148295</v>
      </c>
      <c r="BI998" s="17"/>
      <c r="BJ998" s="17">
        <v>0.19094496730822799</v>
      </c>
      <c r="BK998" s="17"/>
      <c r="BL998" s="17">
        <v>0.325380012442261</v>
      </c>
      <c r="BM998" s="17">
        <v>2.02396349039465E-2</v>
      </c>
      <c r="BN998" s="17">
        <v>0.20822443707421001</v>
      </c>
      <c r="BO998" s="17">
        <v>8.7628688083491807E-2</v>
      </c>
      <c r="BP998" s="17"/>
      <c r="BQ998" s="17">
        <v>8.6818275000059397E-2</v>
      </c>
      <c r="BR998" s="17">
        <v>0.14240911476270399</v>
      </c>
      <c r="BS998" s="17">
        <v>0.23191582813348099</v>
      </c>
      <c r="BT998" s="17">
        <v>0.12803644445276799</v>
      </c>
      <c r="BU998" s="17">
        <v>0.185983227378689</v>
      </c>
      <c r="BV998" s="17">
        <v>0.17498655244523401</v>
      </c>
      <c r="BW998" s="17"/>
      <c r="BX998" s="17">
        <v>8.5494271946747899E-2</v>
      </c>
      <c r="BY998" s="17">
        <v>0.10684024617988901</v>
      </c>
      <c r="BZ998" s="17">
        <v>0.185928214519468</v>
      </c>
      <c r="CA998" s="17">
        <v>9.8590389531064901E-2</v>
      </c>
      <c r="CB998" s="17">
        <v>0.115091880117767</v>
      </c>
      <c r="CC998" s="17">
        <v>0.29657046848065299</v>
      </c>
    </row>
    <row r="999" spans="2:81" x14ac:dyDescent="0.35">
      <c r="B999" t="s">
        <v>58</v>
      </c>
      <c r="C999" s="17">
        <v>0.10450927919689899</v>
      </c>
      <c r="D999" s="17">
        <v>0.113712917993055</v>
      </c>
      <c r="E999" s="17">
        <v>9.5951078428791498E-2</v>
      </c>
      <c r="F999" s="17"/>
      <c r="G999" s="17">
        <v>9.8332869233225997E-2</v>
      </c>
      <c r="H999" s="17">
        <v>6.7916255077787105E-2</v>
      </c>
      <c r="I999" s="17">
        <v>9.6569452366546502E-2</v>
      </c>
      <c r="J999" s="17">
        <v>0.124054170234266</v>
      </c>
      <c r="K999" s="17">
        <v>0.12605225195158701</v>
      </c>
      <c r="L999" s="17">
        <v>0.11579989804330899</v>
      </c>
      <c r="M999" s="17"/>
      <c r="N999" s="17">
        <v>0.107530922689243</v>
      </c>
      <c r="O999" s="17">
        <v>0.10965199527370301</v>
      </c>
      <c r="P999" s="17">
        <v>8.7513775462169305E-2</v>
      </c>
      <c r="Q999" s="17">
        <v>0.11183239646326699</v>
      </c>
      <c r="R999" s="17"/>
      <c r="S999" s="17">
        <v>7.9397914319469395E-2</v>
      </c>
      <c r="T999" s="17">
        <v>8.3871534310904605E-2</v>
      </c>
      <c r="U999" s="17">
        <v>7.3615802142797795E-2</v>
      </c>
      <c r="V999" s="17">
        <v>0.121546461654042</v>
      </c>
      <c r="W999" s="17">
        <v>0.12314147087383</v>
      </c>
      <c r="X999" s="17">
        <v>0.115289686695593</v>
      </c>
      <c r="Y999" s="17">
        <v>0.18762508283569801</v>
      </c>
      <c r="Z999" s="17">
        <v>0.131645932374819</v>
      </c>
      <c r="AA999" s="17">
        <v>0.11593731837185201</v>
      </c>
      <c r="AB999" s="17">
        <v>7.6756437744858005E-2</v>
      </c>
      <c r="AC999" s="17">
        <v>8.8961142097649104E-2</v>
      </c>
      <c r="AD999" s="17">
        <v>8.1094360539800903E-2</v>
      </c>
      <c r="AE999" s="17"/>
      <c r="AF999" s="17">
        <v>0.109389462901925</v>
      </c>
      <c r="AG999" s="17">
        <v>8.1466218423400905E-2</v>
      </c>
      <c r="AH999" s="17">
        <v>9.8524799860563395E-2</v>
      </c>
      <c r="AI999" s="17">
        <v>0.103329170454562</v>
      </c>
      <c r="AJ999" s="17"/>
      <c r="AK999" s="17">
        <v>8.3909470593555205E-2</v>
      </c>
      <c r="AL999" s="17">
        <v>0.123399601600254</v>
      </c>
      <c r="AM999" s="17"/>
      <c r="AN999" s="17">
        <v>7.1625397879704594E-2</v>
      </c>
      <c r="AO999" s="17">
        <v>0.12197289999442799</v>
      </c>
      <c r="AP999" s="17">
        <v>8.6277708052131405E-2</v>
      </c>
      <c r="AQ999" s="17">
        <v>0.106476561193627</v>
      </c>
      <c r="AR999" s="17">
        <v>0.14904118730463001</v>
      </c>
      <c r="AS999" s="17">
        <v>0.12973573915559999</v>
      </c>
      <c r="AT999" s="17"/>
      <c r="AU999" s="17">
        <v>9.19108648271863E-2</v>
      </c>
      <c r="AV999" s="17">
        <v>0.123635514492867</v>
      </c>
      <c r="AW999" s="17"/>
      <c r="AX999" s="17">
        <v>8.7157454902948794E-2</v>
      </c>
      <c r="AY999" s="17">
        <v>0.108617515569482</v>
      </c>
      <c r="AZ999" s="17"/>
      <c r="BA999" s="17">
        <v>0.10824384111514899</v>
      </c>
      <c r="BB999" s="17">
        <v>8.9909593353996606E-2</v>
      </c>
      <c r="BC999" s="17"/>
      <c r="BD999" s="17">
        <v>8.9293677977476504E-2</v>
      </c>
      <c r="BE999" s="17"/>
      <c r="BF999" s="17">
        <v>9.9062875946051995E-2</v>
      </c>
      <c r="BG999" s="17"/>
      <c r="BH999" s="17">
        <v>6.7764154163275497E-2</v>
      </c>
      <c r="BI999" s="17"/>
      <c r="BJ999" s="17">
        <v>8.2670169211911004E-2</v>
      </c>
      <c r="BK999" s="17"/>
      <c r="BL999" s="17">
        <v>0.17135843239715501</v>
      </c>
      <c r="BM999" s="17">
        <v>4.3849074896314399E-2</v>
      </c>
      <c r="BN999" s="17">
        <v>0.140997416090651</v>
      </c>
      <c r="BO999" s="17">
        <v>9.4439850814989498E-2</v>
      </c>
      <c r="BP999" s="17"/>
      <c r="BQ999" s="17">
        <v>0.10064590060136699</v>
      </c>
      <c r="BR999" s="17">
        <v>9.8838078835409002E-2</v>
      </c>
      <c r="BS999" s="17">
        <v>0.136568129754886</v>
      </c>
      <c r="BT999" s="17">
        <v>6.9590088184099397E-2</v>
      </c>
      <c r="BU999" s="17">
        <v>0.112271476309354</v>
      </c>
      <c r="BV999" s="17">
        <v>0.118558286889939</v>
      </c>
      <c r="BW999" s="17"/>
      <c r="BX999" s="17">
        <v>9.6506212923508E-2</v>
      </c>
      <c r="BY999" s="17">
        <v>9.6725780527772004E-2</v>
      </c>
      <c r="BZ999" s="17">
        <v>0.110637635034822</v>
      </c>
      <c r="CA999" s="17">
        <v>7.8496891440590993E-2</v>
      </c>
      <c r="CB999" s="17">
        <v>0.127933067338176</v>
      </c>
      <c r="CC999" s="17">
        <v>0.13537306841845401</v>
      </c>
    </row>
    <row r="1000" spans="2:81" x14ac:dyDescent="0.35">
      <c r="B1000" t="s">
        <v>59</v>
      </c>
      <c r="C1000" s="17">
        <v>0.22993565677515501</v>
      </c>
      <c r="D1000" s="17">
        <v>0.22351367332956201</v>
      </c>
      <c r="E1000" s="17">
        <v>0.23675271560969599</v>
      </c>
      <c r="F1000" s="17"/>
      <c r="G1000" s="17">
        <v>0.209268670597651</v>
      </c>
      <c r="H1000" s="17">
        <v>0.19546291679335201</v>
      </c>
      <c r="I1000" s="17">
        <v>0.21338385200226401</v>
      </c>
      <c r="J1000" s="17">
        <v>0.279238425288592</v>
      </c>
      <c r="K1000" s="17">
        <v>0.252899862732192</v>
      </c>
      <c r="L1000" s="17">
        <v>0.229448739695714</v>
      </c>
      <c r="M1000" s="17"/>
      <c r="N1000" s="17">
        <v>0.20734037014968301</v>
      </c>
      <c r="O1000" s="17">
        <v>0.26526129263849701</v>
      </c>
      <c r="P1000" s="17">
        <v>0.232494789063939</v>
      </c>
      <c r="Q1000" s="17">
        <v>0.21848656847091399</v>
      </c>
      <c r="R1000" s="17"/>
      <c r="S1000" s="17">
        <v>0.188378113059363</v>
      </c>
      <c r="T1000" s="17">
        <v>0.26273118599277301</v>
      </c>
      <c r="U1000" s="17">
        <v>0.28449467522975003</v>
      </c>
      <c r="V1000" s="17">
        <v>0.27980411873150002</v>
      </c>
      <c r="W1000" s="17">
        <v>0.15309038718239201</v>
      </c>
      <c r="X1000" s="17">
        <v>0.243044890909585</v>
      </c>
      <c r="Y1000" s="17">
        <v>0.218317266512222</v>
      </c>
      <c r="Z1000" s="17">
        <v>0.23045601568701099</v>
      </c>
      <c r="AA1000" s="17">
        <v>0.26290309581727</v>
      </c>
      <c r="AB1000" s="17">
        <v>0.19242682445839901</v>
      </c>
      <c r="AC1000" s="17">
        <v>0.17832828488053301</v>
      </c>
      <c r="AD1000" s="17">
        <v>0.27028566010895799</v>
      </c>
      <c r="AE1000" s="17"/>
      <c r="AF1000" s="17">
        <v>0.23300231887599299</v>
      </c>
      <c r="AG1000" s="17">
        <v>0.217979289273632</v>
      </c>
      <c r="AH1000" s="17">
        <v>0.17911424694654901</v>
      </c>
      <c r="AI1000" s="17">
        <v>0.25399619727719802</v>
      </c>
      <c r="AJ1000" s="17"/>
      <c r="AK1000" s="17">
        <v>0.225677356590577</v>
      </c>
      <c r="AL1000" s="17">
        <v>0.19209082971750199</v>
      </c>
      <c r="AM1000" s="17"/>
      <c r="AN1000" s="17">
        <v>0.16214547245226699</v>
      </c>
      <c r="AO1000" s="17">
        <v>0.26943880140406801</v>
      </c>
      <c r="AP1000" s="17">
        <v>0.25340956547975002</v>
      </c>
      <c r="AQ1000" s="17">
        <v>0.24164449400566301</v>
      </c>
      <c r="AR1000" s="17">
        <v>0.26900680914942598</v>
      </c>
      <c r="AS1000" s="17">
        <v>0.19409729628283501</v>
      </c>
      <c r="AT1000" s="17"/>
      <c r="AU1000" s="17">
        <v>0.21182250861594501</v>
      </c>
      <c r="AV1000" s="17">
        <v>0.25792399333034999</v>
      </c>
      <c r="AW1000" s="17"/>
      <c r="AX1000" s="17">
        <v>0.23036469589911099</v>
      </c>
      <c r="AY1000" s="17">
        <v>0.229834077015907</v>
      </c>
      <c r="AZ1000" s="17"/>
      <c r="BA1000" s="17">
        <v>0.24702562166455</v>
      </c>
      <c r="BB1000" s="17">
        <v>0.147007485825565</v>
      </c>
      <c r="BC1000" s="17"/>
      <c r="BD1000" s="17">
        <v>0.218647437944339</v>
      </c>
      <c r="BE1000" s="17"/>
      <c r="BF1000" s="17">
        <v>0.21044232001742599</v>
      </c>
      <c r="BG1000" s="17"/>
      <c r="BH1000" s="17">
        <v>0.222150270393525</v>
      </c>
      <c r="BI1000" s="17"/>
      <c r="BJ1000" s="17">
        <v>0.19401506112299199</v>
      </c>
      <c r="BK1000" s="17"/>
      <c r="BL1000" s="17">
        <v>0.21476472062170901</v>
      </c>
      <c r="BM1000" s="17">
        <v>0.17284736451565999</v>
      </c>
      <c r="BN1000" s="17">
        <v>0.24145705750327101</v>
      </c>
      <c r="BO1000" s="17">
        <v>0.28919561058232102</v>
      </c>
      <c r="BP1000" s="17"/>
      <c r="BQ1000" s="17">
        <v>0.22885971451737799</v>
      </c>
      <c r="BR1000" s="17">
        <v>0.23927440619603699</v>
      </c>
      <c r="BS1000" s="17">
        <v>0.22165765376661101</v>
      </c>
      <c r="BT1000" s="17">
        <v>0.22023352026781901</v>
      </c>
      <c r="BU1000" s="17">
        <v>0.28911898270994502</v>
      </c>
      <c r="BV1000" s="17">
        <v>0.22149672348193</v>
      </c>
      <c r="BW1000" s="17"/>
      <c r="BX1000" s="17">
        <v>0.200492291172851</v>
      </c>
      <c r="BY1000" s="17">
        <v>0.250625066109607</v>
      </c>
      <c r="BZ1000" s="17">
        <v>0.229715464322827</v>
      </c>
      <c r="CA1000" s="17">
        <v>0.23532861764889701</v>
      </c>
      <c r="CB1000" s="17">
        <v>0.26113695211021998</v>
      </c>
      <c r="CC1000" s="17">
        <v>0.19828052198330001</v>
      </c>
    </row>
    <row r="1001" spans="2:81" x14ac:dyDescent="0.35">
      <c r="B1001" t="s">
        <v>102</v>
      </c>
      <c r="C1001" s="17">
        <v>0.261783523857263</v>
      </c>
      <c r="D1001" s="17">
        <v>0.25204653008223699</v>
      </c>
      <c r="E1001" s="17">
        <v>0.27187710115402902</v>
      </c>
      <c r="F1001" s="17"/>
      <c r="G1001" s="17">
        <v>0.230512749644458</v>
      </c>
      <c r="H1001" s="17">
        <v>0.31184970558832698</v>
      </c>
      <c r="I1001" s="17">
        <v>0.31549761465681297</v>
      </c>
      <c r="J1001" s="17">
        <v>0.21675149017852599</v>
      </c>
      <c r="K1001" s="17">
        <v>0.26476722725330099</v>
      </c>
      <c r="L1001" s="17">
        <v>0.233161358607123</v>
      </c>
      <c r="M1001" s="17"/>
      <c r="N1001" s="17">
        <v>0.26645510283871698</v>
      </c>
      <c r="O1001" s="17">
        <v>0.307611009466149</v>
      </c>
      <c r="P1001" s="17">
        <v>0.225648982086158</v>
      </c>
      <c r="Q1001" s="17">
        <v>0.23248132366940599</v>
      </c>
      <c r="R1001" s="17"/>
      <c r="S1001" s="17">
        <v>0.25492128802927899</v>
      </c>
      <c r="T1001" s="17">
        <v>0.28060129655605198</v>
      </c>
      <c r="U1001" s="17">
        <v>0.21300230387938901</v>
      </c>
      <c r="V1001" s="17">
        <v>0.27122793352719698</v>
      </c>
      <c r="W1001" s="17">
        <v>0.28339621555671102</v>
      </c>
      <c r="X1001" s="17">
        <v>0.26794763714500502</v>
      </c>
      <c r="Y1001" s="17">
        <v>0.23469449598471001</v>
      </c>
      <c r="Z1001" s="17">
        <v>0.25676551931004798</v>
      </c>
      <c r="AA1001" s="17">
        <v>0.260067989083266</v>
      </c>
      <c r="AB1001" s="17">
        <v>0.291790681420245</v>
      </c>
      <c r="AC1001" s="17">
        <v>0.26901158298670302</v>
      </c>
      <c r="AD1001" s="17">
        <v>0.23059903690032499</v>
      </c>
      <c r="AE1001" s="17"/>
      <c r="AF1001" s="17">
        <v>0.25358345602371701</v>
      </c>
      <c r="AG1001" s="17">
        <v>0.29437118710023902</v>
      </c>
      <c r="AH1001" s="17">
        <v>0.27866192125964201</v>
      </c>
      <c r="AI1001" s="17">
        <v>0.238058713904092</v>
      </c>
      <c r="AJ1001" s="17"/>
      <c r="AK1001" s="17">
        <v>0.312345130461404</v>
      </c>
      <c r="AL1001" s="17">
        <v>0.28969945189976998</v>
      </c>
      <c r="AM1001" s="17"/>
      <c r="AN1001" s="17">
        <v>0.26613007059232102</v>
      </c>
      <c r="AO1001" s="17">
        <v>0.239668304705069</v>
      </c>
      <c r="AP1001" s="17">
        <v>0.240196973618893</v>
      </c>
      <c r="AQ1001" s="17">
        <v>0.32266926385913902</v>
      </c>
      <c r="AR1001" s="17">
        <v>0.219380792801529</v>
      </c>
      <c r="AS1001" s="17">
        <v>0.27751114551641798</v>
      </c>
      <c r="AT1001" s="17"/>
      <c r="AU1001" s="17">
        <v>0.27762764086958702</v>
      </c>
      <c r="AV1001" s="17">
        <v>0.240147636916654</v>
      </c>
      <c r="AW1001" s="17"/>
      <c r="AX1001" s="17">
        <v>0.24651456681313999</v>
      </c>
      <c r="AY1001" s="17">
        <v>0.26539861836475698</v>
      </c>
      <c r="AZ1001" s="17"/>
      <c r="BA1001" s="17">
        <v>0.24964566889779699</v>
      </c>
      <c r="BB1001" s="17">
        <v>0.32947837514621198</v>
      </c>
      <c r="BC1001" s="17"/>
      <c r="BD1001" s="17">
        <v>0.225953695116866</v>
      </c>
      <c r="BE1001" s="17"/>
      <c r="BF1001" s="17">
        <v>0.24320086006439001</v>
      </c>
      <c r="BG1001" s="17"/>
      <c r="BH1001" s="17">
        <v>0.27720876499090302</v>
      </c>
      <c r="BI1001" s="17"/>
      <c r="BJ1001" s="17">
        <v>0.27217831350793398</v>
      </c>
      <c r="BK1001" s="17"/>
      <c r="BL1001" s="17">
        <v>0.166101421344237</v>
      </c>
      <c r="BM1001" s="17">
        <v>0.29938126993319802</v>
      </c>
      <c r="BN1001" s="17">
        <v>0.21371876930692299</v>
      </c>
      <c r="BO1001" s="17">
        <v>0.32531826771275701</v>
      </c>
      <c r="BP1001" s="17"/>
      <c r="BQ1001" s="17">
        <v>0.292451863933196</v>
      </c>
      <c r="BR1001" s="17">
        <v>0.251115139011585</v>
      </c>
      <c r="BS1001" s="17">
        <v>0.18635443304748101</v>
      </c>
      <c r="BT1001" s="17">
        <v>0.24640100634252601</v>
      </c>
      <c r="BU1001" s="17">
        <v>0.25510219801003903</v>
      </c>
      <c r="BV1001" s="17">
        <v>0.26804580566745501</v>
      </c>
      <c r="BW1001" s="17"/>
      <c r="BX1001" s="17">
        <v>0.28960595996334598</v>
      </c>
      <c r="BY1001" s="17">
        <v>0.25590007735636899</v>
      </c>
      <c r="BZ1001" s="17">
        <v>0.23393618564511601</v>
      </c>
      <c r="CA1001" s="17">
        <v>0.25454591854104203</v>
      </c>
      <c r="CB1001" s="17">
        <v>0.33398546118900402</v>
      </c>
      <c r="CC1001" s="17">
        <v>0.196909014654782</v>
      </c>
    </row>
    <row r="1002" spans="2:81" x14ac:dyDescent="0.35">
      <c r="B1002" t="s">
        <v>429</v>
      </c>
      <c r="C1002" s="17">
        <v>0.21633088177616699</v>
      </c>
      <c r="D1002" s="17">
        <v>0.22777704893131201</v>
      </c>
      <c r="E1002" s="17">
        <v>0.20449598539073099</v>
      </c>
      <c r="F1002" s="17"/>
      <c r="G1002" s="17">
        <v>0.31666054648151298</v>
      </c>
      <c r="H1002" s="17">
        <v>0.29568650042677003</v>
      </c>
      <c r="I1002" s="17">
        <v>0.23195192649844901</v>
      </c>
      <c r="J1002" s="17">
        <v>0.18766071823208599</v>
      </c>
      <c r="K1002" s="17">
        <v>0.13034544332898801</v>
      </c>
      <c r="L1002" s="17">
        <v>0.14021281097853999</v>
      </c>
      <c r="M1002" s="17"/>
      <c r="N1002" s="17">
        <v>0.27372913047157899</v>
      </c>
      <c r="O1002" s="17">
        <v>0.150830831036246</v>
      </c>
      <c r="P1002" s="17">
        <v>0.232744677187255</v>
      </c>
      <c r="Q1002" s="17">
        <v>0.20643962732472099</v>
      </c>
      <c r="R1002" s="17"/>
      <c r="S1002" s="17">
        <v>0.35733900185582901</v>
      </c>
      <c r="T1002" s="17">
        <v>0.13830944888650901</v>
      </c>
      <c r="U1002" s="17">
        <v>0.16696412219474899</v>
      </c>
      <c r="V1002" s="17">
        <v>0.16041607341495301</v>
      </c>
      <c r="W1002" s="17">
        <v>0.236225523352523</v>
      </c>
      <c r="X1002" s="17">
        <v>0.17598678750859501</v>
      </c>
      <c r="Y1002" s="17">
        <v>0.152709350830881</v>
      </c>
      <c r="Z1002" s="17">
        <v>0.17113373177621699</v>
      </c>
      <c r="AA1002" s="17">
        <v>0.277202745833867</v>
      </c>
      <c r="AB1002" s="17">
        <v>0.25131806595653999</v>
      </c>
      <c r="AC1002" s="17">
        <v>0.18020519321247999</v>
      </c>
      <c r="AD1002" s="17">
        <v>0.17179635216198799</v>
      </c>
      <c r="AE1002" s="17"/>
      <c r="AF1002" s="17">
        <v>0.21446382395381899</v>
      </c>
      <c r="AG1002" s="17">
        <v>0.24803547351157601</v>
      </c>
      <c r="AH1002" s="17">
        <v>0.16192855082636801</v>
      </c>
      <c r="AI1002" s="17">
        <v>0.12900476325214499</v>
      </c>
      <c r="AJ1002" s="17"/>
      <c r="AK1002" s="17">
        <v>0.26541916914284203</v>
      </c>
      <c r="AL1002" s="17">
        <v>0.23094119341619501</v>
      </c>
      <c r="AM1002" s="17"/>
      <c r="AN1002" s="17">
        <v>0.37205344427599402</v>
      </c>
      <c r="AO1002" s="17">
        <v>0.172226499650664</v>
      </c>
      <c r="AP1002" s="17">
        <v>0.22330573680066401</v>
      </c>
      <c r="AQ1002" s="17">
        <v>0.121396422457382</v>
      </c>
      <c r="AR1002" s="17">
        <v>0.100562871045746</v>
      </c>
      <c r="AS1002" s="17">
        <v>0.206968280246524</v>
      </c>
      <c r="AT1002" s="17"/>
      <c r="AU1002" s="17">
        <v>0.231395942399133</v>
      </c>
      <c r="AV1002" s="17">
        <v>0.193496499091691</v>
      </c>
      <c r="AW1002" s="17"/>
      <c r="AX1002" s="17">
        <v>0.15951953310207601</v>
      </c>
      <c r="AY1002" s="17">
        <v>0.229781597104108</v>
      </c>
      <c r="AZ1002" s="17"/>
      <c r="BA1002" s="17">
        <v>0.189619506430588</v>
      </c>
      <c r="BB1002" s="17">
        <v>0.34920754656634601</v>
      </c>
      <c r="BC1002" s="17"/>
      <c r="BD1002" s="17">
        <v>0.28248824715468301</v>
      </c>
      <c r="BE1002" s="17"/>
      <c r="BF1002" s="17">
        <v>0.26037053489353601</v>
      </c>
      <c r="BG1002" s="17"/>
      <c r="BH1002" s="17">
        <v>0.28774109997652297</v>
      </c>
      <c r="BI1002" s="17"/>
      <c r="BJ1002" s="17">
        <v>0.20117811056918999</v>
      </c>
      <c r="BK1002" s="17"/>
      <c r="BL1002" s="17">
        <v>4.1786040512130598E-2</v>
      </c>
      <c r="BM1002" s="17">
        <v>0.44190523851402702</v>
      </c>
      <c r="BN1002" s="17">
        <v>0.132950141249249</v>
      </c>
      <c r="BO1002" s="17">
        <v>0.15810906418846299</v>
      </c>
      <c r="BP1002" s="17"/>
      <c r="BQ1002" s="17">
        <v>0.25763039791530801</v>
      </c>
      <c r="BR1002" s="17">
        <v>0.214812047284755</v>
      </c>
      <c r="BS1002" s="17">
        <v>0.18036727629953</v>
      </c>
      <c r="BT1002" s="17">
        <v>0.292784874632944</v>
      </c>
      <c r="BU1002" s="17">
        <v>0.119557873696644</v>
      </c>
      <c r="BV1002" s="17">
        <v>0.13469239867025301</v>
      </c>
      <c r="BW1002" s="17"/>
      <c r="BX1002" s="17">
        <v>0.30535985184339398</v>
      </c>
      <c r="BY1002" s="17">
        <v>0.24228936851111699</v>
      </c>
      <c r="BZ1002" s="17">
        <v>0.189224244223378</v>
      </c>
      <c r="CA1002" s="17">
        <v>0.28308466960839301</v>
      </c>
      <c r="CB1002" s="17">
        <v>0.10189281176678</v>
      </c>
      <c r="CC1002" s="17">
        <v>8.5871824028577501E-2</v>
      </c>
    </row>
    <row r="1003" spans="2:81" x14ac:dyDescent="0.35">
      <c r="B1003" t="s">
        <v>87</v>
      </c>
      <c r="C1003" s="17">
        <v>4.8746331891946999E-2</v>
      </c>
      <c r="D1003" s="17">
        <v>4.0120012808014499E-2</v>
      </c>
      <c r="E1003" s="17">
        <v>5.7177217507291399E-2</v>
      </c>
      <c r="F1003" s="17"/>
      <c r="G1003" s="17">
        <v>4.0846292436571403E-2</v>
      </c>
      <c r="H1003" s="17">
        <v>1.3566905662109101E-2</v>
      </c>
      <c r="I1003" s="17">
        <v>5.54046110206926E-2</v>
      </c>
      <c r="J1003" s="17">
        <v>3.00573295796061E-2</v>
      </c>
      <c r="K1003" s="17">
        <v>6.5524043171404894E-2</v>
      </c>
      <c r="L1003" s="17">
        <v>8.6063480098356404E-2</v>
      </c>
      <c r="M1003" s="17"/>
      <c r="N1003" s="17">
        <v>3.8951574203097201E-2</v>
      </c>
      <c r="O1003" s="17">
        <v>3.5008984471621402E-2</v>
      </c>
      <c r="P1003" s="17">
        <v>4.9299217575767003E-2</v>
      </c>
      <c r="Q1003" s="17">
        <v>7.6416161980572606E-2</v>
      </c>
      <c r="R1003" s="17"/>
      <c r="S1003" s="17">
        <v>2.9266425651124299E-2</v>
      </c>
      <c r="T1003" s="17">
        <v>1.7340051306053698E-2</v>
      </c>
      <c r="U1003" s="17">
        <v>8.4190577328472599E-2</v>
      </c>
      <c r="V1003" s="17">
        <v>6.0623418418519502E-2</v>
      </c>
      <c r="W1003" s="17">
        <v>7.1808022699212395E-2</v>
      </c>
      <c r="X1003" s="17">
        <v>7.1915454886926605E-2</v>
      </c>
      <c r="Y1003" s="17">
        <v>4.3379154658812397E-2</v>
      </c>
      <c r="Z1003" s="17">
        <v>6.2378859414196797E-2</v>
      </c>
      <c r="AA1003" s="17">
        <v>3.4773086855828798E-2</v>
      </c>
      <c r="AB1003" s="17">
        <v>4.3031288807898201E-2</v>
      </c>
      <c r="AC1003" s="17">
        <v>5.4537709706458902E-2</v>
      </c>
      <c r="AD1003" s="17">
        <v>8.0683986263900206E-2</v>
      </c>
      <c r="AE1003" s="17"/>
      <c r="AF1003" s="17">
        <v>4.9971760538921599E-2</v>
      </c>
      <c r="AG1003" s="17">
        <v>4.1993485759265002E-2</v>
      </c>
      <c r="AH1003" s="17">
        <v>4.2402615190506102E-2</v>
      </c>
      <c r="AI1003" s="17">
        <v>8.1963908148453696E-2</v>
      </c>
      <c r="AJ1003" s="17"/>
      <c r="AK1003" s="17">
        <v>3.1565381536281398E-2</v>
      </c>
      <c r="AL1003" s="17">
        <v>6.7992838587808996E-2</v>
      </c>
      <c r="AM1003" s="17"/>
      <c r="AN1003" s="17">
        <v>2.80837783893212E-2</v>
      </c>
      <c r="AO1003" s="17">
        <v>4.5937698990346602E-2</v>
      </c>
      <c r="AP1003" s="17">
        <v>7.3581602552460601E-2</v>
      </c>
      <c r="AQ1003" s="17">
        <v>6.6303999652666104E-2</v>
      </c>
      <c r="AR1003" s="17">
        <v>4.1301010892932602E-2</v>
      </c>
      <c r="AS1003" s="17">
        <v>5.5941780107207802E-2</v>
      </c>
      <c r="AT1003" s="17"/>
      <c r="AU1003" s="17">
        <v>5.9716996860386798E-2</v>
      </c>
      <c r="AV1003" s="17">
        <v>3.2950564464687797E-2</v>
      </c>
      <c r="AW1003" s="17"/>
      <c r="AX1003" s="17">
        <v>8.1936648677130602E-2</v>
      </c>
      <c r="AY1003" s="17">
        <v>4.0888157193741101E-2</v>
      </c>
      <c r="AZ1003" s="17"/>
      <c r="BA1003" s="17">
        <v>4.9343924555551401E-2</v>
      </c>
      <c r="BB1003" s="17">
        <v>3.82500462437508E-2</v>
      </c>
      <c r="BC1003" s="17"/>
      <c r="BD1003" s="17">
        <v>4.8834801273279597E-2</v>
      </c>
      <c r="BE1003" s="17"/>
      <c r="BF1003" s="17">
        <v>5.1227599995438397E-2</v>
      </c>
      <c r="BG1003" s="17"/>
      <c r="BH1003" s="17">
        <v>2.8482304327479301E-2</v>
      </c>
      <c r="BI1003" s="17"/>
      <c r="BJ1003" s="17">
        <v>5.9013378279744101E-2</v>
      </c>
      <c r="BK1003" s="17"/>
      <c r="BL1003" s="17">
        <v>8.0609372682506203E-2</v>
      </c>
      <c r="BM1003" s="17">
        <v>2.17774172368542E-2</v>
      </c>
      <c r="BN1003" s="17">
        <v>6.2652178775696399E-2</v>
      </c>
      <c r="BO1003" s="17">
        <v>4.5308518617977002E-2</v>
      </c>
      <c r="BP1003" s="17"/>
      <c r="BQ1003" s="17">
        <v>3.3593848032691699E-2</v>
      </c>
      <c r="BR1003" s="17">
        <v>5.3551213909509003E-2</v>
      </c>
      <c r="BS1003" s="17">
        <v>4.3136678998010998E-2</v>
      </c>
      <c r="BT1003" s="17">
        <v>4.2954066119842697E-2</v>
      </c>
      <c r="BU1003" s="17">
        <v>3.7966241895328497E-2</v>
      </c>
      <c r="BV1003" s="17">
        <v>8.2220232845189894E-2</v>
      </c>
      <c r="BW1003" s="17"/>
      <c r="BX1003" s="17">
        <v>2.2541412150152301E-2</v>
      </c>
      <c r="BY1003" s="17">
        <v>4.7619461315244999E-2</v>
      </c>
      <c r="BZ1003" s="17">
        <v>5.05582562543897E-2</v>
      </c>
      <c r="CA1003" s="17">
        <v>4.9953513230011397E-2</v>
      </c>
      <c r="CB1003" s="17">
        <v>5.9959827478051897E-2</v>
      </c>
      <c r="CC1003" s="17">
        <v>8.6995102434233001E-2</v>
      </c>
    </row>
    <row r="1004" spans="2:81" x14ac:dyDescent="0.35">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row>
    <row r="1005" spans="2:81" x14ac:dyDescent="0.35">
      <c r="B1005" s="6" t="s">
        <v>435</v>
      </c>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row>
    <row r="1006" spans="2:81" x14ac:dyDescent="0.35">
      <c r="B1006" s="24"/>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row>
    <row r="1007" spans="2:81" x14ac:dyDescent="0.35">
      <c r="B1007" t="s">
        <v>428</v>
      </c>
      <c r="C1007" s="17">
        <v>0.12450971529318</v>
      </c>
      <c r="D1007" s="17">
        <v>0.15379081032191999</v>
      </c>
      <c r="E1007" s="17">
        <v>9.3909936193980706E-2</v>
      </c>
      <c r="F1007" s="17"/>
      <c r="G1007" s="17">
        <v>6.2900793431438007E-2</v>
      </c>
      <c r="H1007" s="17">
        <v>9.9953857715688793E-2</v>
      </c>
      <c r="I1007" s="17">
        <v>6.5935604861463507E-2</v>
      </c>
      <c r="J1007" s="17">
        <v>0.12317413761356499</v>
      </c>
      <c r="K1007" s="17">
        <v>0.191153153440551</v>
      </c>
      <c r="L1007" s="17">
        <v>0.202248631618036</v>
      </c>
      <c r="M1007" s="17"/>
      <c r="N1007" s="17">
        <v>8.5765853023450703E-2</v>
      </c>
      <c r="O1007" s="17">
        <v>0.10911467486915399</v>
      </c>
      <c r="P1007" s="17">
        <v>0.167964696646696</v>
      </c>
      <c r="Q1007" s="17">
        <v>0.151470025410676</v>
      </c>
      <c r="R1007" s="17"/>
      <c r="S1007" s="17">
        <v>8.9817998771914598E-2</v>
      </c>
      <c r="T1007" s="17">
        <v>0.17004713721185</v>
      </c>
      <c r="U1007" s="17">
        <v>0.18185294974611299</v>
      </c>
      <c r="V1007" s="17">
        <v>0.106052392114556</v>
      </c>
      <c r="W1007" s="17">
        <v>0.12950159164794101</v>
      </c>
      <c r="X1007" s="17">
        <v>9.2490162115957897E-2</v>
      </c>
      <c r="Y1007" s="17">
        <v>0.16114895301577101</v>
      </c>
      <c r="Z1007" s="17">
        <v>0.142422243425288</v>
      </c>
      <c r="AA1007" s="17">
        <v>7.5539108614685199E-2</v>
      </c>
      <c r="AB1007" s="17">
        <v>9.2658069811802093E-2</v>
      </c>
      <c r="AC1007" s="17">
        <v>0.19411902985665799</v>
      </c>
      <c r="AD1007" s="17">
        <v>0.14353027994176201</v>
      </c>
      <c r="AE1007" s="17"/>
      <c r="AF1007" s="17">
        <v>0.13077934815787701</v>
      </c>
      <c r="AG1007" s="17">
        <v>9.1452733935099895E-2</v>
      </c>
      <c r="AH1007" s="17">
        <v>0.17967685579579401</v>
      </c>
      <c r="AI1007" s="17">
        <v>0.125230046539864</v>
      </c>
      <c r="AJ1007" s="17"/>
      <c r="AK1007" s="17">
        <v>7.0121401596051999E-2</v>
      </c>
      <c r="AL1007" s="17">
        <v>8.5609776179931305E-2</v>
      </c>
      <c r="AM1007" s="17"/>
      <c r="AN1007" s="17">
        <v>8.7935463798875194E-2</v>
      </c>
      <c r="AO1007" s="17">
        <v>0.14123219864768499</v>
      </c>
      <c r="AP1007" s="17">
        <v>0.117432120289455</v>
      </c>
      <c r="AQ1007" s="17">
        <v>0.14102255872394201</v>
      </c>
      <c r="AR1007" s="17">
        <v>0.155469778818288</v>
      </c>
      <c r="AS1007" s="17">
        <v>0.121756891456865</v>
      </c>
      <c r="AT1007" s="17"/>
      <c r="AU1007" s="17">
        <v>0.122763005420887</v>
      </c>
      <c r="AV1007" s="17">
        <v>0.123751203957184</v>
      </c>
      <c r="AW1007" s="17"/>
      <c r="AX1007" s="17">
        <v>0.15831579239454499</v>
      </c>
      <c r="AY1007" s="17">
        <v>0.116505752527687</v>
      </c>
      <c r="AZ1007" s="17"/>
      <c r="BA1007" s="17">
        <v>0.138211049652429</v>
      </c>
      <c r="BB1007" s="17">
        <v>4.9559567479259603E-2</v>
      </c>
      <c r="BC1007" s="17"/>
      <c r="BD1007" s="17">
        <v>0.126258145614806</v>
      </c>
      <c r="BE1007" s="17"/>
      <c r="BF1007" s="17">
        <v>0.128000986053281</v>
      </c>
      <c r="BG1007" s="17"/>
      <c r="BH1007" s="17">
        <v>7.6966191356088995E-2</v>
      </c>
      <c r="BI1007" s="17"/>
      <c r="BJ1007" s="17">
        <v>0.13660558030890499</v>
      </c>
      <c r="BK1007" s="17"/>
      <c r="BL1007" s="17">
        <v>0.261491379535015</v>
      </c>
      <c r="BM1007" s="17">
        <v>3.3201571955504001E-2</v>
      </c>
      <c r="BN1007" s="17">
        <v>0.19236558858987199</v>
      </c>
      <c r="BO1007" s="17">
        <v>7.5053382560465204E-2</v>
      </c>
      <c r="BP1007" s="17"/>
      <c r="BQ1007" s="17">
        <v>6.9296500808428405E-2</v>
      </c>
      <c r="BR1007" s="17">
        <v>0.11004496083949999</v>
      </c>
      <c r="BS1007" s="17">
        <v>0.27218175534662298</v>
      </c>
      <c r="BT1007" s="17">
        <v>0.11845006764516799</v>
      </c>
      <c r="BU1007" s="17">
        <v>0.15234615715850999</v>
      </c>
      <c r="BV1007" s="17">
        <v>0.148335079537115</v>
      </c>
      <c r="BW1007" s="17"/>
      <c r="BX1007" s="17">
        <v>6.3603849905225093E-2</v>
      </c>
      <c r="BY1007" s="17">
        <v>7.82174038665992E-2</v>
      </c>
      <c r="BZ1007" s="17">
        <v>0.22273013309859099</v>
      </c>
      <c r="CA1007" s="17">
        <v>8.5655017644808706E-2</v>
      </c>
      <c r="CB1007" s="17">
        <v>0.116075599113239</v>
      </c>
      <c r="CC1007" s="17">
        <v>0.211107916277576</v>
      </c>
    </row>
    <row r="1008" spans="2:81" x14ac:dyDescent="0.35">
      <c r="B1008" t="s">
        <v>58</v>
      </c>
      <c r="C1008" s="17">
        <v>9.8771679340910898E-2</v>
      </c>
      <c r="D1008" s="17">
        <v>9.9714269041970602E-2</v>
      </c>
      <c r="E1008" s="17">
        <v>9.8141037875127901E-2</v>
      </c>
      <c r="F1008" s="17"/>
      <c r="G1008" s="17">
        <v>8.7784502052091706E-2</v>
      </c>
      <c r="H1008" s="17">
        <v>6.0420825053483097E-2</v>
      </c>
      <c r="I1008" s="17">
        <v>5.7365718911343899E-2</v>
      </c>
      <c r="J1008" s="17">
        <v>0.156006997328689</v>
      </c>
      <c r="K1008" s="17">
        <v>8.6436342684960102E-2</v>
      </c>
      <c r="L1008" s="17">
        <v>0.13355963112525801</v>
      </c>
      <c r="M1008" s="17"/>
      <c r="N1008" s="17">
        <v>8.3598484528261893E-2</v>
      </c>
      <c r="O1008" s="17">
        <v>9.8648198254198793E-2</v>
      </c>
      <c r="P1008" s="17">
        <v>9.7725269246148494E-2</v>
      </c>
      <c r="Q1008" s="17">
        <v>0.1171057077232</v>
      </c>
      <c r="R1008" s="17"/>
      <c r="S1008" s="17">
        <v>7.7620139037011399E-2</v>
      </c>
      <c r="T1008" s="17">
        <v>0.12901971234154899</v>
      </c>
      <c r="U1008" s="17">
        <v>8.1606485997233802E-2</v>
      </c>
      <c r="V1008" s="17">
        <v>0.114466570515956</v>
      </c>
      <c r="W1008" s="17">
        <v>7.5340827983403094E-2</v>
      </c>
      <c r="X1008" s="17">
        <v>0.12594076202049301</v>
      </c>
      <c r="Y1008" s="17">
        <v>0.1233197624663</v>
      </c>
      <c r="Z1008" s="17">
        <v>0.115545797372281</v>
      </c>
      <c r="AA1008" s="17">
        <v>7.8916082016581998E-2</v>
      </c>
      <c r="AB1008" s="17">
        <v>0.10691532547485801</v>
      </c>
      <c r="AC1008" s="17">
        <v>8.8435631905478304E-2</v>
      </c>
      <c r="AD1008" s="17">
        <v>2.01806617615806E-2</v>
      </c>
      <c r="AE1008" s="17"/>
      <c r="AF1008" s="17">
        <v>0.104697641206927</v>
      </c>
      <c r="AG1008" s="17">
        <v>9.1478643145429597E-2</v>
      </c>
      <c r="AH1008" s="17">
        <v>6.0669857204105601E-2</v>
      </c>
      <c r="AI1008" s="17">
        <v>4.1797234194688698E-2</v>
      </c>
      <c r="AJ1008" s="17"/>
      <c r="AK1008" s="17">
        <v>8.9874982399804806E-2</v>
      </c>
      <c r="AL1008" s="17">
        <v>7.8962218041763899E-2</v>
      </c>
      <c r="AM1008" s="17"/>
      <c r="AN1008" s="17">
        <v>6.1276166810519901E-2</v>
      </c>
      <c r="AO1008" s="17">
        <v>0.11767328925161</v>
      </c>
      <c r="AP1008" s="17">
        <v>8.6404669427977296E-2</v>
      </c>
      <c r="AQ1008" s="17">
        <v>0.11567196350688</v>
      </c>
      <c r="AR1008" s="17">
        <v>0.132386049329387</v>
      </c>
      <c r="AS1008" s="17">
        <v>9.6500296562305299E-2</v>
      </c>
      <c r="AT1008" s="17"/>
      <c r="AU1008" s="17">
        <v>7.6139287510526801E-2</v>
      </c>
      <c r="AV1008" s="17">
        <v>0.132583881181524</v>
      </c>
      <c r="AW1008" s="17"/>
      <c r="AX1008" s="17">
        <v>0.11594165573569699</v>
      </c>
      <c r="AY1008" s="17">
        <v>9.4706497470320006E-2</v>
      </c>
      <c r="AZ1008" s="17"/>
      <c r="BA1008" s="17">
        <v>0.109908679302719</v>
      </c>
      <c r="BB1008" s="17">
        <v>4.0308062558111202E-2</v>
      </c>
      <c r="BC1008" s="17"/>
      <c r="BD1008" s="17">
        <v>8.9544179094209003E-2</v>
      </c>
      <c r="BE1008" s="17"/>
      <c r="BF1008" s="17">
        <v>9.7404648768389696E-2</v>
      </c>
      <c r="BG1008" s="17"/>
      <c r="BH1008" s="17">
        <v>0.106521621267138</v>
      </c>
      <c r="BI1008" s="17"/>
      <c r="BJ1008" s="17">
        <v>5.57016867763237E-2</v>
      </c>
      <c r="BK1008" s="17"/>
      <c r="BL1008" s="17">
        <v>0.175549244558869</v>
      </c>
      <c r="BM1008" s="17">
        <v>2.4572795591140902E-2</v>
      </c>
      <c r="BN1008" s="17">
        <v>0.13935368876549101</v>
      </c>
      <c r="BO1008" s="17">
        <v>9.3424711224128001E-2</v>
      </c>
      <c r="BP1008" s="17"/>
      <c r="BQ1008" s="17">
        <v>8.1338836177078599E-2</v>
      </c>
      <c r="BR1008" s="17">
        <v>8.4447805112586496E-2</v>
      </c>
      <c r="BS1008" s="17">
        <v>0.14784435335663501</v>
      </c>
      <c r="BT1008" s="17">
        <v>8.7548965610975901E-2</v>
      </c>
      <c r="BU1008" s="17">
        <v>0.15753305508156901</v>
      </c>
      <c r="BV1008" s="17">
        <v>0.105900270336968</v>
      </c>
      <c r="BW1008" s="17"/>
      <c r="BX1008" s="17">
        <v>6.6023542067683599E-2</v>
      </c>
      <c r="BY1008" s="17">
        <v>7.2285561366051701E-2</v>
      </c>
      <c r="BZ1008" s="17">
        <v>0.123112803253214</v>
      </c>
      <c r="CA1008" s="17">
        <v>8.7885233398388801E-2</v>
      </c>
      <c r="CB1008" s="17">
        <v>0.13728087008465301</v>
      </c>
      <c r="CC1008" s="17">
        <v>0.14100442902178301</v>
      </c>
    </row>
    <row r="1009" spans="2:81" x14ac:dyDescent="0.35">
      <c r="B1009" t="s">
        <v>59</v>
      </c>
      <c r="C1009" s="17">
        <v>0.15984070724595301</v>
      </c>
      <c r="D1009" s="17">
        <v>0.15453690368944101</v>
      </c>
      <c r="E1009" s="17">
        <v>0.16538688561253201</v>
      </c>
      <c r="F1009" s="17"/>
      <c r="G1009" s="17">
        <v>0.16315038484519601</v>
      </c>
      <c r="H1009" s="17">
        <v>0.12262324102358201</v>
      </c>
      <c r="I1009" s="17">
        <v>0.184220498635842</v>
      </c>
      <c r="J1009" s="17">
        <v>0.17715711519848101</v>
      </c>
      <c r="K1009" s="17">
        <v>0.17390550717959299</v>
      </c>
      <c r="L1009" s="17">
        <v>0.14239501209284899</v>
      </c>
      <c r="M1009" s="17"/>
      <c r="N1009" s="17">
        <v>0.134821272152362</v>
      </c>
      <c r="O1009" s="17">
        <v>0.201434097090961</v>
      </c>
      <c r="P1009" s="17">
        <v>0.13020230747577299</v>
      </c>
      <c r="Q1009" s="17">
        <v>0.174192653031956</v>
      </c>
      <c r="R1009" s="17"/>
      <c r="S1009" s="17">
        <v>0.184384918066123</v>
      </c>
      <c r="T1009" s="17">
        <v>0.120954169149645</v>
      </c>
      <c r="U1009" s="17">
        <v>0.14420555248585201</v>
      </c>
      <c r="V1009" s="17">
        <v>0.13840345856988301</v>
      </c>
      <c r="W1009" s="17">
        <v>0.14480330017822299</v>
      </c>
      <c r="X1009" s="17">
        <v>0.16365709591237201</v>
      </c>
      <c r="Y1009" s="17">
        <v>0.25631911141124197</v>
      </c>
      <c r="Z1009" s="17">
        <v>6.3766029859434706E-2</v>
      </c>
      <c r="AA1009" s="17">
        <v>0.17931314763895201</v>
      </c>
      <c r="AB1009" s="17">
        <v>0.159505601739869</v>
      </c>
      <c r="AC1009" s="17">
        <v>9.1889435227927599E-2</v>
      </c>
      <c r="AD1009" s="17">
        <v>0.20775663295876601</v>
      </c>
      <c r="AE1009" s="17"/>
      <c r="AF1009" s="17">
        <v>0.156979198214176</v>
      </c>
      <c r="AG1009" s="17">
        <v>0.159149437233397</v>
      </c>
      <c r="AH1009" s="17">
        <v>0.13986996061669699</v>
      </c>
      <c r="AI1009" s="17">
        <v>0.232000736438746</v>
      </c>
      <c r="AJ1009" s="17"/>
      <c r="AK1009" s="17">
        <v>0.167423658308685</v>
      </c>
      <c r="AL1009" s="17">
        <v>0.16830720759898199</v>
      </c>
      <c r="AM1009" s="17"/>
      <c r="AN1009" s="17">
        <v>0.12365499131831</v>
      </c>
      <c r="AO1009" s="17">
        <v>0.197581425848671</v>
      </c>
      <c r="AP1009" s="17">
        <v>0.170870911260672</v>
      </c>
      <c r="AQ1009" s="17">
        <v>0.16160271817737301</v>
      </c>
      <c r="AR1009" s="17">
        <v>0.14222462716615</v>
      </c>
      <c r="AS1009" s="17">
        <v>0.15443149235092499</v>
      </c>
      <c r="AT1009" s="17"/>
      <c r="AU1009" s="17">
        <v>0.155473151958015</v>
      </c>
      <c r="AV1009" s="17">
        <v>0.167231343016227</v>
      </c>
      <c r="AW1009" s="17"/>
      <c r="AX1009" s="17">
        <v>0.160278116414873</v>
      </c>
      <c r="AY1009" s="17">
        <v>0.15973714578595899</v>
      </c>
      <c r="AZ1009" s="17"/>
      <c r="BA1009" s="17">
        <v>0.16036559378159701</v>
      </c>
      <c r="BB1009" s="17">
        <v>0.157790242017014</v>
      </c>
      <c r="BC1009" s="17"/>
      <c r="BD1009" s="17">
        <v>0.14501368197162801</v>
      </c>
      <c r="BE1009" s="17"/>
      <c r="BF1009" s="17">
        <v>0.13988779278774299</v>
      </c>
      <c r="BG1009" s="17"/>
      <c r="BH1009" s="17">
        <v>0.147811186432073</v>
      </c>
      <c r="BI1009" s="17"/>
      <c r="BJ1009" s="17">
        <v>0.109158032549328</v>
      </c>
      <c r="BK1009" s="17"/>
      <c r="BL1009" s="17">
        <v>0.193249479365046</v>
      </c>
      <c r="BM1009" s="17">
        <v>9.3919239178426803E-2</v>
      </c>
      <c r="BN1009" s="17">
        <v>0.17102086991104801</v>
      </c>
      <c r="BO1009" s="17">
        <v>0.200344337042174</v>
      </c>
      <c r="BP1009" s="17"/>
      <c r="BQ1009" s="17">
        <v>0.178749557293582</v>
      </c>
      <c r="BR1009" s="17">
        <v>0.164912836155375</v>
      </c>
      <c r="BS1009" s="17">
        <v>0.151519660484395</v>
      </c>
      <c r="BT1009" s="17">
        <v>8.4385532181182596E-2</v>
      </c>
      <c r="BU1009" s="17">
        <v>0.16049713192654699</v>
      </c>
      <c r="BV1009" s="17">
        <v>0.183110439608618</v>
      </c>
      <c r="BW1009" s="17"/>
      <c r="BX1009" s="17">
        <v>0.15639360414081499</v>
      </c>
      <c r="BY1009" s="17">
        <v>0.17699336681074099</v>
      </c>
      <c r="BZ1009" s="17">
        <v>0.18391223581906299</v>
      </c>
      <c r="CA1009" s="17">
        <v>7.3051984325759406E-2</v>
      </c>
      <c r="CB1009" s="17">
        <v>0.17305318317858601</v>
      </c>
      <c r="CC1009" s="17">
        <v>0.16240912757899001</v>
      </c>
    </row>
    <row r="1010" spans="2:81" x14ac:dyDescent="0.35">
      <c r="B1010" t="s">
        <v>102</v>
      </c>
      <c r="C1010" s="17">
        <v>0.26999962646401199</v>
      </c>
      <c r="D1010" s="17">
        <v>0.25630142711039999</v>
      </c>
      <c r="E1010" s="17">
        <v>0.283925115262121</v>
      </c>
      <c r="F1010" s="17"/>
      <c r="G1010" s="17">
        <v>0.26017082536467501</v>
      </c>
      <c r="H1010" s="17">
        <v>0.32478472299987499</v>
      </c>
      <c r="I1010" s="17">
        <v>0.28277520537068701</v>
      </c>
      <c r="J1010" s="17">
        <v>0.248332142556835</v>
      </c>
      <c r="K1010" s="17">
        <v>0.25992502637859399</v>
      </c>
      <c r="L1010" s="17">
        <v>0.244657200531365</v>
      </c>
      <c r="M1010" s="17"/>
      <c r="N1010" s="17">
        <v>0.28976472299356998</v>
      </c>
      <c r="O1010" s="17">
        <v>0.29902566488634102</v>
      </c>
      <c r="P1010" s="17">
        <v>0.25648337866829701</v>
      </c>
      <c r="Q1010" s="17">
        <v>0.22740320180429399</v>
      </c>
      <c r="R1010" s="17"/>
      <c r="S1010" s="17">
        <v>0.22813254986146</v>
      </c>
      <c r="T1010" s="17">
        <v>0.292032628706685</v>
      </c>
      <c r="U1010" s="17">
        <v>0.27284946831958301</v>
      </c>
      <c r="V1010" s="17">
        <v>0.36321318064055502</v>
      </c>
      <c r="W1010" s="17">
        <v>0.25285508590571798</v>
      </c>
      <c r="X1010" s="17">
        <v>0.25729245659174699</v>
      </c>
      <c r="Y1010" s="17">
        <v>0.182071235544706</v>
      </c>
      <c r="Z1010" s="17">
        <v>0.32294953962268802</v>
      </c>
      <c r="AA1010" s="17">
        <v>0.31286545948324801</v>
      </c>
      <c r="AB1010" s="17">
        <v>0.27838519314689802</v>
      </c>
      <c r="AC1010" s="17">
        <v>0.26597511679116598</v>
      </c>
      <c r="AD1010" s="17">
        <v>0.21285176772573</v>
      </c>
      <c r="AE1010" s="17"/>
      <c r="AF1010" s="17">
        <v>0.272653283958189</v>
      </c>
      <c r="AG1010" s="17">
        <v>0.316005358651965</v>
      </c>
      <c r="AH1010" s="17">
        <v>0.25539429000642899</v>
      </c>
      <c r="AI1010" s="17">
        <v>0.26334635255144001</v>
      </c>
      <c r="AJ1010" s="17"/>
      <c r="AK1010" s="17">
        <v>0.19673652528285601</v>
      </c>
      <c r="AL1010" s="17">
        <v>0.30423295973683101</v>
      </c>
      <c r="AM1010" s="17"/>
      <c r="AN1010" s="17">
        <v>0.23520481002918101</v>
      </c>
      <c r="AO1010" s="17">
        <v>0.26429810078525501</v>
      </c>
      <c r="AP1010" s="17">
        <v>0.28875618919785501</v>
      </c>
      <c r="AQ1010" s="17">
        <v>0.29147958413701203</v>
      </c>
      <c r="AR1010" s="17">
        <v>0.29505495073322502</v>
      </c>
      <c r="AS1010" s="17">
        <v>0.29697651680723502</v>
      </c>
      <c r="AT1010" s="17"/>
      <c r="AU1010" s="17">
        <v>0.26207066792941502</v>
      </c>
      <c r="AV1010" s="17">
        <v>0.28329267893551302</v>
      </c>
      <c r="AW1010" s="17"/>
      <c r="AX1010" s="17">
        <v>0.24000616015081999</v>
      </c>
      <c r="AY1010" s="17">
        <v>0.27710091144478799</v>
      </c>
      <c r="AZ1010" s="17"/>
      <c r="BA1010" s="17">
        <v>0.270835958548101</v>
      </c>
      <c r="BB1010" s="17">
        <v>0.27503006007877101</v>
      </c>
      <c r="BC1010" s="17"/>
      <c r="BD1010" s="17">
        <v>0.236775640313347</v>
      </c>
      <c r="BE1010" s="17"/>
      <c r="BF1010" s="17">
        <v>0.24694727558284199</v>
      </c>
      <c r="BG1010" s="17"/>
      <c r="BH1010" s="17">
        <v>0.29445085649917802</v>
      </c>
      <c r="BI1010" s="17"/>
      <c r="BJ1010" s="17">
        <v>0.246211172834506</v>
      </c>
      <c r="BK1010" s="17"/>
      <c r="BL1010" s="17">
        <v>0.20934550283365999</v>
      </c>
      <c r="BM1010" s="17">
        <v>0.25910219900645498</v>
      </c>
      <c r="BN1010" s="17">
        <v>0.26813923869944101</v>
      </c>
      <c r="BO1010" s="17">
        <v>0.31941296849456802</v>
      </c>
      <c r="BP1010" s="17"/>
      <c r="BQ1010" s="17">
        <v>0.26965465251758902</v>
      </c>
      <c r="BR1010" s="17">
        <v>0.27323721588337602</v>
      </c>
      <c r="BS1010" s="17">
        <v>0.203511675646351</v>
      </c>
      <c r="BT1010" s="17">
        <v>0.30712910216473299</v>
      </c>
      <c r="BU1010" s="17">
        <v>0.30194206890626801</v>
      </c>
      <c r="BV1010" s="17">
        <v>0.26687569773556302</v>
      </c>
      <c r="BW1010" s="17"/>
      <c r="BX1010" s="17">
        <v>0.26418054658432299</v>
      </c>
      <c r="BY1010" s="17">
        <v>0.30193952516380201</v>
      </c>
      <c r="BZ1010" s="17">
        <v>0.20508730767445399</v>
      </c>
      <c r="CA1010" s="17">
        <v>0.35579929878191802</v>
      </c>
      <c r="CB1010" s="17">
        <v>0.32718528991926199</v>
      </c>
      <c r="CC1010" s="17">
        <v>0.22499925474522001</v>
      </c>
    </row>
    <row r="1011" spans="2:81" x14ac:dyDescent="0.35">
      <c r="B1011" t="s">
        <v>429</v>
      </c>
      <c r="C1011" s="17">
        <v>0.31089311485514498</v>
      </c>
      <c r="D1011" s="17">
        <v>0.30489134410566998</v>
      </c>
      <c r="E1011" s="17">
        <v>0.317532105232392</v>
      </c>
      <c r="F1011" s="17"/>
      <c r="G1011" s="17">
        <v>0.39554765119858898</v>
      </c>
      <c r="H1011" s="17">
        <v>0.38711197655532797</v>
      </c>
      <c r="I1011" s="17">
        <v>0.36521061929070803</v>
      </c>
      <c r="J1011" s="17">
        <v>0.26511474969905802</v>
      </c>
      <c r="K1011" s="17">
        <v>0.22382686444800701</v>
      </c>
      <c r="L1011" s="17">
        <v>0.23152362713915001</v>
      </c>
      <c r="M1011" s="17"/>
      <c r="N1011" s="17">
        <v>0.37228304056737399</v>
      </c>
      <c r="O1011" s="17">
        <v>0.27468209297477603</v>
      </c>
      <c r="P1011" s="17">
        <v>0.30920953604456403</v>
      </c>
      <c r="Q1011" s="17">
        <v>0.27183515670165997</v>
      </c>
      <c r="R1011" s="17"/>
      <c r="S1011" s="17">
        <v>0.394925651496005</v>
      </c>
      <c r="T1011" s="17">
        <v>0.27706788039833702</v>
      </c>
      <c r="U1011" s="17">
        <v>0.25529676903279702</v>
      </c>
      <c r="V1011" s="17">
        <v>0.23013453074000101</v>
      </c>
      <c r="W1011" s="17">
        <v>0.333799277801479</v>
      </c>
      <c r="X1011" s="17">
        <v>0.31584442644698402</v>
      </c>
      <c r="Y1011" s="17">
        <v>0.25962702041532398</v>
      </c>
      <c r="Z1011" s="17">
        <v>0.32340789716832902</v>
      </c>
      <c r="AA1011" s="17">
        <v>0.33297138461711201</v>
      </c>
      <c r="AB1011" s="17">
        <v>0.31950452101867499</v>
      </c>
      <c r="AC1011" s="17">
        <v>0.305989190579531</v>
      </c>
      <c r="AD1011" s="17">
        <v>0.35604193799566602</v>
      </c>
      <c r="AE1011" s="17"/>
      <c r="AF1011" s="17">
        <v>0.29857446133766502</v>
      </c>
      <c r="AG1011" s="17">
        <v>0.29992034127484402</v>
      </c>
      <c r="AH1011" s="17">
        <v>0.32304642905198599</v>
      </c>
      <c r="AI1011" s="17">
        <v>0.277040838136342</v>
      </c>
      <c r="AJ1011" s="17"/>
      <c r="AK1011" s="17">
        <v>0.46467457047814098</v>
      </c>
      <c r="AL1011" s="17">
        <v>0.31233436276232301</v>
      </c>
      <c r="AM1011" s="17"/>
      <c r="AN1011" s="17">
        <v>0.47132246990227999</v>
      </c>
      <c r="AO1011" s="17">
        <v>0.25951379834306199</v>
      </c>
      <c r="AP1011" s="17">
        <v>0.284083769777423</v>
      </c>
      <c r="AQ1011" s="17">
        <v>0.23810849566411599</v>
      </c>
      <c r="AR1011" s="17">
        <v>0.227520514078317</v>
      </c>
      <c r="AS1011" s="17">
        <v>0.25984243219509001</v>
      </c>
      <c r="AT1011" s="17"/>
      <c r="AU1011" s="17">
        <v>0.33515244218773099</v>
      </c>
      <c r="AV1011" s="17">
        <v>0.27515090004242299</v>
      </c>
      <c r="AW1011" s="17"/>
      <c r="AX1011" s="17">
        <v>0.25077615303579598</v>
      </c>
      <c r="AY1011" s="17">
        <v>0.32512647066670203</v>
      </c>
      <c r="AZ1011" s="17"/>
      <c r="BA1011" s="17">
        <v>0.28322836502126802</v>
      </c>
      <c r="BB1011" s="17">
        <v>0.451577621476975</v>
      </c>
      <c r="BC1011" s="17"/>
      <c r="BD1011" s="17">
        <v>0.36116647272818397</v>
      </c>
      <c r="BE1011" s="17"/>
      <c r="BF1011" s="17">
        <v>0.34760694238538697</v>
      </c>
      <c r="BG1011" s="17"/>
      <c r="BH1011" s="17">
        <v>0.34576784011804201</v>
      </c>
      <c r="BI1011" s="17"/>
      <c r="BJ1011" s="17">
        <v>0.39478540366336001</v>
      </c>
      <c r="BK1011" s="17"/>
      <c r="BL1011" s="17">
        <v>0.113025597051415</v>
      </c>
      <c r="BM1011" s="17">
        <v>0.56968485007125302</v>
      </c>
      <c r="BN1011" s="17">
        <v>0.18308654665752</v>
      </c>
      <c r="BO1011" s="17">
        <v>0.27465031417697999</v>
      </c>
      <c r="BP1011" s="17"/>
      <c r="BQ1011" s="17">
        <v>0.38463124662429798</v>
      </c>
      <c r="BR1011" s="17">
        <v>0.32832729072796701</v>
      </c>
      <c r="BS1011" s="17">
        <v>0.175456341597307</v>
      </c>
      <c r="BT1011" s="17">
        <v>0.366879935016377</v>
      </c>
      <c r="BU1011" s="17">
        <v>0.18912003359513899</v>
      </c>
      <c r="BV1011" s="17">
        <v>0.23564289679141801</v>
      </c>
      <c r="BW1011" s="17"/>
      <c r="BX1011" s="17">
        <v>0.43693150436751399</v>
      </c>
      <c r="BY1011" s="17">
        <v>0.336946237382655</v>
      </c>
      <c r="BZ1011" s="17">
        <v>0.22857695869504399</v>
      </c>
      <c r="CA1011" s="17">
        <v>0.35650255607607501</v>
      </c>
      <c r="CB1011" s="17">
        <v>0.185882145891373</v>
      </c>
      <c r="CC1011" s="17">
        <v>0.19496448077780501</v>
      </c>
    </row>
    <row r="1012" spans="2:81" x14ac:dyDescent="0.35">
      <c r="B1012" t="s">
        <v>87</v>
      </c>
      <c r="C1012" s="17">
        <v>3.5985156800798501E-2</v>
      </c>
      <c r="D1012" s="17">
        <v>3.0765245730598099E-2</v>
      </c>
      <c r="E1012" s="17">
        <v>4.1104919823845898E-2</v>
      </c>
      <c r="F1012" s="17"/>
      <c r="G1012" s="17">
        <v>3.0445843108010701E-2</v>
      </c>
      <c r="H1012" s="17">
        <v>5.1053766520426699E-3</v>
      </c>
      <c r="I1012" s="17">
        <v>4.4492352929955299E-2</v>
      </c>
      <c r="J1012" s="17">
        <v>3.0214857603372301E-2</v>
      </c>
      <c r="K1012" s="17">
        <v>6.4753105868294303E-2</v>
      </c>
      <c r="L1012" s="17">
        <v>4.5615897493341197E-2</v>
      </c>
      <c r="M1012" s="17"/>
      <c r="N1012" s="17">
        <v>3.3766626734982097E-2</v>
      </c>
      <c r="O1012" s="17">
        <v>1.7095271924568799E-2</v>
      </c>
      <c r="P1012" s="17">
        <v>3.8414811918521599E-2</v>
      </c>
      <c r="Q1012" s="17">
        <v>5.7993255328213603E-2</v>
      </c>
      <c r="R1012" s="17"/>
      <c r="S1012" s="17">
        <v>2.5118742767486199E-2</v>
      </c>
      <c r="T1012" s="17">
        <v>1.08784721919328E-2</v>
      </c>
      <c r="U1012" s="17">
        <v>6.4188774418421399E-2</v>
      </c>
      <c r="V1012" s="17">
        <v>4.7729867419048597E-2</v>
      </c>
      <c r="W1012" s="17">
        <v>6.36999164832356E-2</v>
      </c>
      <c r="X1012" s="17">
        <v>4.4775096912445397E-2</v>
      </c>
      <c r="Y1012" s="17">
        <v>1.7513917146656999E-2</v>
      </c>
      <c r="Z1012" s="17">
        <v>3.1908492551979202E-2</v>
      </c>
      <c r="AA1012" s="17">
        <v>2.0394817629420699E-2</v>
      </c>
      <c r="AB1012" s="17">
        <v>4.3031288807898201E-2</v>
      </c>
      <c r="AC1012" s="17">
        <v>5.3591595639239098E-2</v>
      </c>
      <c r="AD1012" s="17">
        <v>5.9638719616494897E-2</v>
      </c>
      <c r="AE1012" s="17"/>
      <c r="AF1012" s="17">
        <v>3.6316067125165698E-2</v>
      </c>
      <c r="AG1012" s="17">
        <v>4.1993485759265002E-2</v>
      </c>
      <c r="AH1012" s="17">
        <v>4.1342607324989303E-2</v>
      </c>
      <c r="AI1012" s="17">
        <v>6.0584792138918903E-2</v>
      </c>
      <c r="AJ1012" s="17"/>
      <c r="AK1012" s="17">
        <v>1.11688619344607E-2</v>
      </c>
      <c r="AL1012" s="17">
        <v>5.05534756801687E-2</v>
      </c>
      <c r="AM1012" s="17"/>
      <c r="AN1012" s="17">
        <v>2.0606098140834299E-2</v>
      </c>
      <c r="AO1012" s="17">
        <v>1.9701187123716501E-2</v>
      </c>
      <c r="AP1012" s="17">
        <v>5.2452340046617203E-2</v>
      </c>
      <c r="AQ1012" s="17">
        <v>5.2114679790677403E-2</v>
      </c>
      <c r="AR1012" s="17">
        <v>4.73440798746326E-2</v>
      </c>
      <c r="AS1012" s="17">
        <v>7.0492370627579695E-2</v>
      </c>
      <c r="AT1012" s="17"/>
      <c r="AU1012" s="17">
        <v>4.84014449934249E-2</v>
      </c>
      <c r="AV1012" s="17">
        <v>1.7989992867128601E-2</v>
      </c>
      <c r="AW1012" s="17"/>
      <c r="AX1012" s="17">
        <v>7.4682122268269605E-2</v>
      </c>
      <c r="AY1012" s="17">
        <v>2.68232221045447E-2</v>
      </c>
      <c r="AZ1012" s="17"/>
      <c r="BA1012" s="17">
        <v>3.7450353693886003E-2</v>
      </c>
      <c r="BB1012" s="17">
        <v>2.5734446389869801E-2</v>
      </c>
      <c r="BC1012" s="17"/>
      <c r="BD1012" s="17">
        <v>4.1241880277826701E-2</v>
      </c>
      <c r="BE1012" s="17"/>
      <c r="BF1012" s="17">
        <v>4.01523544223562E-2</v>
      </c>
      <c r="BG1012" s="17"/>
      <c r="BH1012" s="17">
        <v>2.8482304327479301E-2</v>
      </c>
      <c r="BI1012" s="17"/>
      <c r="BJ1012" s="17">
        <v>5.7538123867576299E-2</v>
      </c>
      <c r="BK1012" s="17"/>
      <c r="BL1012" s="17">
        <v>4.7338796655994698E-2</v>
      </c>
      <c r="BM1012" s="17">
        <v>1.9519344197219599E-2</v>
      </c>
      <c r="BN1012" s="17">
        <v>4.6034067376627602E-2</v>
      </c>
      <c r="BO1012" s="17">
        <v>3.7114286501684697E-2</v>
      </c>
      <c r="BP1012" s="17"/>
      <c r="BQ1012" s="17">
        <v>1.6329206579025101E-2</v>
      </c>
      <c r="BR1012" s="17">
        <v>3.9029891281195002E-2</v>
      </c>
      <c r="BS1012" s="17">
        <v>4.9486213568688098E-2</v>
      </c>
      <c r="BT1012" s="17">
        <v>3.5606397381563397E-2</v>
      </c>
      <c r="BU1012" s="17">
        <v>3.8561553331965599E-2</v>
      </c>
      <c r="BV1012" s="17">
        <v>6.0135615990317699E-2</v>
      </c>
      <c r="BW1012" s="17"/>
      <c r="BX1012" s="17">
        <v>1.2866952934439201E-2</v>
      </c>
      <c r="BY1012" s="17">
        <v>3.3617905410151597E-2</v>
      </c>
      <c r="BZ1012" s="17">
        <v>3.6580561459633801E-2</v>
      </c>
      <c r="CA1012" s="17">
        <v>4.11059097730503E-2</v>
      </c>
      <c r="CB1012" s="17">
        <v>6.0522911812887603E-2</v>
      </c>
      <c r="CC1012" s="17">
        <v>6.5514791598625194E-2</v>
      </c>
    </row>
    <row r="1013" spans="2:81" x14ac:dyDescent="0.35">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row>
    <row r="1014" spans="2:81" x14ac:dyDescent="0.35">
      <c r="B1014" s="6" t="s">
        <v>436</v>
      </c>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row>
    <row r="1015" spans="2:81" x14ac:dyDescent="0.35">
      <c r="B1015" s="24"/>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row>
    <row r="1016" spans="2:81" x14ac:dyDescent="0.35">
      <c r="B1016" t="s">
        <v>428</v>
      </c>
      <c r="C1016" s="17">
        <v>0.161558283899391</v>
      </c>
      <c r="D1016" s="17">
        <v>0.18572613179060399</v>
      </c>
      <c r="E1016" s="17">
        <v>0.13741117312845999</v>
      </c>
      <c r="F1016" s="17"/>
      <c r="G1016" s="17">
        <v>7.8496664233458399E-2</v>
      </c>
      <c r="H1016" s="17">
        <v>0.10174923748690801</v>
      </c>
      <c r="I1016" s="17">
        <v>0.105977994195621</v>
      </c>
      <c r="J1016" s="17">
        <v>0.17623096047105399</v>
      </c>
      <c r="K1016" s="17">
        <v>0.23234339892949901</v>
      </c>
      <c r="L1016" s="17">
        <v>0.26663999292729101</v>
      </c>
      <c r="M1016" s="17"/>
      <c r="N1016" s="17">
        <v>0.108362024351588</v>
      </c>
      <c r="O1016" s="17">
        <v>0.149061588531956</v>
      </c>
      <c r="P1016" s="17">
        <v>0.199151286296742</v>
      </c>
      <c r="Q1016" s="17">
        <v>0.205647930243503</v>
      </c>
      <c r="R1016" s="17"/>
      <c r="S1016" s="17">
        <v>0.118219589273662</v>
      </c>
      <c r="T1016" s="17">
        <v>0.24864700533384301</v>
      </c>
      <c r="U1016" s="17">
        <v>0.21082884290909701</v>
      </c>
      <c r="V1016" s="17">
        <v>0.14421362990016801</v>
      </c>
      <c r="W1016" s="17">
        <v>0.130567048601263</v>
      </c>
      <c r="X1016" s="17">
        <v>0.113638297766</v>
      </c>
      <c r="Y1016" s="17">
        <v>0.20667445054014899</v>
      </c>
      <c r="Z1016" s="17">
        <v>0.17757367868796201</v>
      </c>
      <c r="AA1016" s="17">
        <v>9.1278594134287003E-2</v>
      </c>
      <c r="AB1016" s="17">
        <v>0.148397343632099</v>
      </c>
      <c r="AC1016" s="17">
        <v>0.22941091384832901</v>
      </c>
      <c r="AD1016" s="17">
        <v>0.18586484804654499</v>
      </c>
      <c r="AE1016" s="17"/>
      <c r="AF1016" s="17">
        <v>0.16669960483219701</v>
      </c>
      <c r="AG1016" s="17">
        <v>0.139668534710572</v>
      </c>
      <c r="AH1016" s="17">
        <v>0.22070874606388199</v>
      </c>
      <c r="AI1016" s="17">
        <v>0.188813295410138</v>
      </c>
      <c r="AJ1016" s="17"/>
      <c r="AK1016" s="17">
        <v>9.1424686293865798E-2</v>
      </c>
      <c r="AL1016" s="17">
        <v>0.110578702630951</v>
      </c>
      <c r="AM1016" s="17"/>
      <c r="AN1016" s="17">
        <v>0.103984119155811</v>
      </c>
      <c r="AO1016" s="17">
        <v>0.19765680879779601</v>
      </c>
      <c r="AP1016" s="17">
        <v>0.134417605078996</v>
      </c>
      <c r="AQ1016" s="17">
        <v>0.18003593882337399</v>
      </c>
      <c r="AR1016" s="17">
        <v>0.22383750402212299</v>
      </c>
      <c r="AS1016" s="17">
        <v>0.14868330165847499</v>
      </c>
      <c r="AT1016" s="17"/>
      <c r="AU1016" s="17">
        <v>0.15218348380558899</v>
      </c>
      <c r="AV1016" s="17">
        <v>0.17221904862847201</v>
      </c>
      <c r="AW1016" s="17"/>
      <c r="AX1016" s="17">
        <v>0.22017595850199501</v>
      </c>
      <c r="AY1016" s="17">
        <v>0.14767990092368299</v>
      </c>
      <c r="AZ1016" s="17"/>
      <c r="BA1016" s="17">
        <v>0.183254940541482</v>
      </c>
      <c r="BB1016" s="17">
        <v>4.9067856975504698E-2</v>
      </c>
      <c r="BC1016" s="17"/>
      <c r="BD1016" s="17">
        <v>0.15723555095539701</v>
      </c>
      <c r="BE1016" s="17"/>
      <c r="BF1016" s="17">
        <v>0.16449526331356401</v>
      </c>
      <c r="BG1016" s="17"/>
      <c r="BH1016" s="17">
        <v>0.124552468824152</v>
      </c>
      <c r="BI1016" s="17"/>
      <c r="BJ1016" s="17">
        <v>0.138950292927704</v>
      </c>
      <c r="BK1016" s="17"/>
      <c r="BL1016" s="17">
        <v>0.36770225166207299</v>
      </c>
      <c r="BM1016" s="17">
        <v>3.2785969170415798E-2</v>
      </c>
      <c r="BN1016" s="17">
        <v>0.262466075539946</v>
      </c>
      <c r="BO1016" s="17">
        <v>7.8987731169173597E-2</v>
      </c>
      <c r="BP1016" s="17"/>
      <c r="BQ1016" s="17">
        <v>8.8112671963136699E-2</v>
      </c>
      <c r="BR1016" s="17">
        <v>0.18167195796757901</v>
      </c>
      <c r="BS1016" s="17">
        <v>0.27578807524025001</v>
      </c>
      <c r="BT1016" s="17">
        <v>0.15910565379575101</v>
      </c>
      <c r="BU1016" s="17">
        <v>0.17415020484611199</v>
      </c>
      <c r="BV1016" s="17">
        <v>0.209514692758105</v>
      </c>
      <c r="BW1016" s="17"/>
      <c r="BX1016" s="17">
        <v>7.3755708034046005E-2</v>
      </c>
      <c r="BY1016" s="17">
        <v>0.13886714553343399</v>
      </c>
      <c r="BZ1016" s="17">
        <v>0.23798257945225601</v>
      </c>
      <c r="CA1016" s="17">
        <v>0.12246917210283099</v>
      </c>
      <c r="CB1016" s="17">
        <v>0.15225151523452801</v>
      </c>
      <c r="CC1016" s="17">
        <v>0.28577729002487601</v>
      </c>
    </row>
    <row r="1017" spans="2:81" x14ac:dyDescent="0.35">
      <c r="B1017" t="s">
        <v>58</v>
      </c>
      <c r="C1017" s="17">
        <v>0.112483108267874</v>
      </c>
      <c r="D1017" s="17">
        <v>0.101251095977438</v>
      </c>
      <c r="E1017" s="17">
        <v>0.123597473305807</v>
      </c>
      <c r="F1017" s="17"/>
      <c r="G1017" s="17">
        <v>0.10126951615454299</v>
      </c>
      <c r="H1017" s="17">
        <v>6.9074897940766697E-2</v>
      </c>
      <c r="I1017" s="17">
        <v>7.9761931266291303E-2</v>
      </c>
      <c r="J1017" s="17">
        <v>0.14762042980541601</v>
      </c>
      <c r="K1017" s="17">
        <v>0.135248219694967</v>
      </c>
      <c r="L1017" s="17">
        <v>0.14064434353737501</v>
      </c>
      <c r="M1017" s="17"/>
      <c r="N1017" s="17">
        <v>0.108814338478763</v>
      </c>
      <c r="O1017" s="17">
        <v>0.13374288687463601</v>
      </c>
      <c r="P1017" s="17">
        <v>8.6877529844374704E-2</v>
      </c>
      <c r="Q1017" s="17">
        <v>0.115077809067812</v>
      </c>
      <c r="R1017" s="17"/>
      <c r="S1017" s="17">
        <v>6.2202823079303998E-2</v>
      </c>
      <c r="T1017" s="17">
        <v>0.134783491348345</v>
      </c>
      <c r="U1017" s="17">
        <v>0.145845943500753</v>
      </c>
      <c r="V1017" s="17">
        <v>0.174283556321123</v>
      </c>
      <c r="W1017" s="17">
        <v>0.1200485980406</v>
      </c>
      <c r="X1017" s="17">
        <v>0.12949656918050401</v>
      </c>
      <c r="Y1017" s="17">
        <v>0.12165366559602001</v>
      </c>
      <c r="Z1017" s="17">
        <v>0.114858227738748</v>
      </c>
      <c r="AA1017" s="17">
        <v>0.10725633181447899</v>
      </c>
      <c r="AB1017" s="17">
        <v>8.6377783297730298E-2</v>
      </c>
      <c r="AC1017" s="17">
        <v>8.8548939864148496E-2</v>
      </c>
      <c r="AD1017" s="17">
        <v>5.9980635183256199E-2</v>
      </c>
      <c r="AE1017" s="17"/>
      <c r="AF1017" s="17">
        <v>0.120913340678738</v>
      </c>
      <c r="AG1017" s="17">
        <v>7.3997814512523602E-2</v>
      </c>
      <c r="AH1017" s="17">
        <v>7.8242081918767498E-2</v>
      </c>
      <c r="AI1017" s="17">
        <v>8.3499236858145295E-2</v>
      </c>
      <c r="AJ1017" s="17"/>
      <c r="AK1017" s="17">
        <v>9.9626132863535499E-2</v>
      </c>
      <c r="AL1017" s="17">
        <v>0.10961426198799699</v>
      </c>
      <c r="AM1017" s="17"/>
      <c r="AN1017" s="17">
        <v>6.7527027545525906E-2</v>
      </c>
      <c r="AO1017" s="17">
        <v>0.106608836873128</v>
      </c>
      <c r="AP1017" s="17">
        <v>0.129446620750303</v>
      </c>
      <c r="AQ1017" s="17">
        <v>0.12559722205879401</v>
      </c>
      <c r="AR1017" s="17">
        <v>0.19556873569072</v>
      </c>
      <c r="AS1017" s="17">
        <v>0.109098651610378</v>
      </c>
      <c r="AT1017" s="17"/>
      <c r="AU1017" s="17">
        <v>0.10162911231782901</v>
      </c>
      <c r="AV1017" s="17">
        <v>0.12909906739744501</v>
      </c>
      <c r="AW1017" s="17"/>
      <c r="AX1017" s="17">
        <v>0.14659303391332101</v>
      </c>
      <c r="AY1017" s="17">
        <v>0.104407205997956</v>
      </c>
      <c r="AZ1017" s="17"/>
      <c r="BA1017" s="17">
        <v>0.12514487723019599</v>
      </c>
      <c r="BB1017" s="17">
        <v>4.7083965114591397E-2</v>
      </c>
      <c r="BC1017" s="17"/>
      <c r="BD1017" s="17">
        <v>0.107624665433265</v>
      </c>
      <c r="BE1017" s="17"/>
      <c r="BF1017" s="17">
        <v>0.112796558304323</v>
      </c>
      <c r="BG1017" s="17"/>
      <c r="BH1017" s="17">
        <v>6.9273739878591298E-2</v>
      </c>
      <c r="BI1017" s="17"/>
      <c r="BJ1017" s="17">
        <v>0.108892566105233</v>
      </c>
      <c r="BK1017" s="17"/>
      <c r="BL1017" s="17">
        <v>0.14831707565281399</v>
      </c>
      <c r="BM1017" s="17">
        <v>2.44872566328268E-2</v>
      </c>
      <c r="BN1017" s="17">
        <v>0.15396942439073499</v>
      </c>
      <c r="BO1017" s="17">
        <v>0.14531300856634799</v>
      </c>
      <c r="BP1017" s="17"/>
      <c r="BQ1017" s="17">
        <v>9.6960412571529597E-2</v>
      </c>
      <c r="BR1017" s="17">
        <v>8.7189545045795805E-2</v>
      </c>
      <c r="BS1017" s="17">
        <v>0.167981989984713</v>
      </c>
      <c r="BT1017" s="17">
        <v>0.117703398770077</v>
      </c>
      <c r="BU1017" s="17">
        <v>0.20082298280140801</v>
      </c>
      <c r="BV1017" s="17">
        <v>0.109072330573475</v>
      </c>
      <c r="BW1017" s="17"/>
      <c r="BX1017" s="17">
        <v>7.5657075739579999E-2</v>
      </c>
      <c r="BY1017" s="17">
        <v>7.98481389710681E-2</v>
      </c>
      <c r="BZ1017" s="17">
        <v>0.12455543494929799</v>
      </c>
      <c r="CA1017" s="17">
        <v>9.9761276777814101E-2</v>
      </c>
      <c r="CB1017" s="17">
        <v>0.15323001019935101</v>
      </c>
      <c r="CC1017" s="17">
        <v>0.21423055664309401</v>
      </c>
    </row>
    <row r="1018" spans="2:81" x14ac:dyDescent="0.35">
      <c r="B1018" t="s">
        <v>59</v>
      </c>
      <c r="C1018" s="17">
        <v>0.22265836759204599</v>
      </c>
      <c r="D1018" s="17">
        <v>0.20125441254019899</v>
      </c>
      <c r="E1018" s="17">
        <v>0.24386132429975799</v>
      </c>
      <c r="F1018" s="17"/>
      <c r="G1018" s="17">
        <v>0.19877766408516701</v>
      </c>
      <c r="H1018" s="17">
        <v>0.16606852825028401</v>
      </c>
      <c r="I1018" s="17">
        <v>0.28694762481226999</v>
      </c>
      <c r="J1018" s="17">
        <v>0.234077931443159</v>
      </c>
      <c r="K1018" s="17">
        <v>0.22728737564516299</v>
      </c>
      <c r="L1018" s="17">
        <v>0.21943599070599701</v>
      </c>
      <c r="M1018" s="17"/>
      <c r="N1018" s="17">
        <v>0.20143094116351001</v>
      </c>
      <c r="O1018" s="17">
        <v>0.27398932743075199</v>
      </c>
      <c r="P1018" s="17">
        <v>0.226090276650323</v>
      </c>
      <c r="Q1018" s="17">
        <v>0.19110067554477</v>
      </c>
      <c r="R1018" s="17"/>
      <c r="S1018" s="17">
        <v>0.160333316461132</v>
      </c>
      <c r="T1018" s="17">
        <v>0.22656656824817201</v>
      </c>
      <c r="U1018" s="17">
        <v>0.28011970888965398</v>
      </c>
      <c r="V1018" s="17">
        <v>0.213889870709775</v>
      </c>
      <c r="W1018" s="17">
        <v>0.208893341699108</v>
      </c>
      <c r="X1018" s="17">
        <v>0.266084898117321</v>
      </c>
      <c r="Y1018" s="17">
        <v>0.21765779333442201</v>
      </c>
      <c r="Z1018" s="17">
        <v>0.26078065136782003</v>
      </c>
      <c r="AA1018" s="17">
        <v>0.207042922856704</v>
      </c>
      <c r="AB1018" s="17">
        <v>0.23552045117832701</v>
      </c>
      <c r="AC1018" s="17">
        <v>0.21200920872705001</v>
      </c>
      <c r="AD1018" s="17">
        <v>0.27268714266543198</v>
      </c>
      <c r="AE1018" s="17"/>
      <c r="AF1018" s="17">
        <v>0.215186001833712</v>
      </c>
      <c r="AG1018" s="17">
        <v>0.25695285507911497</v>
      </c>
      <c r="AH1018" s="17">
        <v>0.234613486159686</v>
      </c>
      <c r="AI1018" s="17">
        <v>0.34824346603078599</v>
      </c>
      <c r="AJ1018" s="17"/>
      <c r="AK1018" s="17">
        <v>0.19653283712327099</v>
      </c>
      <c r="AL1018" s="17">
        <v>0.20907906440802099</v>
      </c>
      <c r="AM1018" s="17"/>
      <c r="AN1018" s="17">
        <v>0.16920879232181801</v>
      </c>
      <c r="AO1018" s="17">
        <v>0.23116900748727601</v>
      </c>
      <c r="AP1018" s="17">
        <v>0.24885824229687201</v>
      </c>
      <c r="AQ1018" s="17">
        <v>0.27191658864266999</v>
      </c>
      <c r="AR1018" s="17">
        <v>0.21907115924290199</v>
      </c>
      <c r="AS1018" s="17">
        <v>0.216062425229262</v>
      </c>
      <c r="AT1018" s="17"/>
      <c r="AU1018" s="17">
        <v>0.21310013744692699</v>
      </c>
      <c r="AV1018" s="17">
        <v>0.23805069883382499</v>
      </c>
      <c r="AW1018" s="17"/>
      <c r="AX1018" s="17">
        <v>0.202826006483732</v>
      </c>
      <c r="AY1018" s="17">
        <v>0.22735389849871701</v>
      </c>
      <c r="AZ1018" s="17"/>
      <c r="BA1018" s="17">
        <v>0.235789192493603</v>
      </c>
      <c r="BB1018" s="17">
        <v>0.16156773601604499</v>
      </c>
      <c r="BC1018" s="17"/>
      <c r="BD1018" s="17">
        <v>0.19201622901516899</v>
      </c>
      <c r="BE1018" s="17"/>
      <c r="BF1018" s="17">
        <v>0.18868571943991799</v>
      </c>
      <c r="BG1018" s="17"/>
      <c r="BH1018" s="17">
        <v>0.25785204816030299</v>
      </c>
      <c r="BI1018" s="17"/>
      <c r="BJ1018" s="17">
        <v>0.24169438006525201</v>
      </c>
      <c r="BK1018" s="17"/>
      <c r="BL1018" s="17">
        <v>0.257846588316059</v>
      </c>
      <c r="BM1018" s="17">
        <v>0.14715679724292</v>
      </c>
      <c r="BN1018" s="17">
        <v>0.215861614686471</v>
      </c>
      <c r="BO1018" s="17">
        <v>0.29034751856581997</v>
      </c>
      <c r="BP1018" s="17"/>
      <c r="BQ1018" s="17">
        <v>0.234313318174176</v>
      </c>
      <c r="BR1018" s="17">
        <v>0.20366104449852901</v>
      </c>
      <c r="BS1018" s="17">
        <v>0.172511886957746</v>
      </c>
      <c r="BT1018" s="17">
        <v>0.20547575214811001</v>
      </c>
      <c r="BU1018" s="17">
        <v>0.207166340525995</v>
      </c>
      <c r="BV1018" s="17">
        <v>0.27120217144754899</v>
      </c>
      <c r="BW1018" s="17"/>
      <c r="BX1018" s="17">
        <v>0.210230116541475</v>
      </c>
      <c r="BY1018" s="17">
        <v>0.22535282015340899</v>
      </c>
      <c r="BZ1018" s="17">
        <v>0.212660190105634</v>
      </c>
      <c r="CA1018" s="17">
        <v>0.225208663771435</v>
      </c>
      <c r="CB1018" s="17">
        <v>0.24078976487088199</v>
      </c>
      <c r="CC1018" s="17">
        <v>0.21616481702350501</v>
      </c>
    </row>
    <row r="1019" spans="2:81" x14ac:dyDescent="0.35">
      <c r="B1019" t="s">
        <v>102</v>
      </c>
      <c r="C1019" s="17">
        <v>0.25123866519206001</v>
      </c>
      <c r="D1019" s="17">
        <v>0.25433231792208599</v>
      </c>
      <c r="E1019" s="17">
        <v>0.248965242925137</v>
      </c>
      <c r="F1019" s="17"/>
      <c r="G1019" s="17">
        <v>0.30195329245983399</v>
      </c>
      <c r="H1019" s="17">
        <v>0.36090568506202803</v>
      </c>
      <c r="I1019" s="17">
        <v>0.21612749789006899</v>
      </c>
      <c r="J1019" s="17">
        <v>0.244261143590495</v>
      </c>
      <c r="K1019" s="17">
        <v>0.17511674327871299</v>
      </c>
      <c r="L1019" s="17">
        <v>0.20526871741663499</v>
      </c>
      <c r="M1019" s="17"/>
      <c r="N1019" s="17">
        <v>0.273984369448314</v>
      </c>
      <c r="O1019" s="17">
        <v>0.24029648367759801</v>
      </c>
      <c r="P1019" s="17">
        <v>0.24327105286280301</v>
      </c>
      <c r="Q1019" s="17">
        <v>0.23998074919251</v>
      </c>
      <c r="R1019" s="17"/>
      <c r="S1019" s="17">
        <v>0.32007761432609599</v>
      </c>
      <c r="T1019" s="17">
        <v>0.21574478126007601</v>
      </c>
      <c r="U1019" s="17">
        <v>0.19060101043230199</v>
      </c>
      <c r="V1019" s="17">
        <v>0.26646303750384698</v>
      </c>
      <c r="W1019" s="17">
        <v>0.22826313550333799</v>
      </c>
      <c r="X1019" s="17">
        <v>0.261166668821606</v>
      </c>
      <c r="Y1019" s="17">
        <v>0.229973200085169</v>
      </c>
      <c r="Z1019" s="17">
        <v>0.16402529799080601</v>
      </c>
      <c r="AA1019" s="17">
        <v>0.30516291102162402</v>
      </c>
      <c r="AB1019" s="17">
        <v>0.23924901982997401</v>
      </c>
      <c r="AC1019" s="17">
        <v>0.218412056898626</v>
      </c>
      <c r="AD1019" s="17">
        <v>0.27499310801592802</v>
      </c>
      <c r="AE1019" s="17"/>
      <c r="AF1019" s="17">
        <v>0.25089316693562502</v>
      </c>
      <c r="AG1019" s="17">
        <v>0.23471191754140999</v>
      </c>
      <c r="AH1019" s="17">
        <v>0.24319700142883499</v>
      </c>
      <c r="AI1019" s="17">
        <v>0.23660715756299699</v>
      </c>
      <c r="AJ1019" s="17"/>
      <c r="AK1019" s="17">
        <v>0.28556769047615299</v>
      </c>
      <c r="AL1019" s="17">
        <v>0.23015351046260199</v>
      </c>
      <c r="AM1019" s="17"/>
      <c r="AN1019" s="17">
        <v>0.258084254556392</v>
      </c>
      <c r="AO1019" s="17">
        <v>0.29126274041765499</v>
      </c>
      <c r="AP1019" s="17">
        <v>0.25717218102926398</v>
      </c>
      <c r="AQ1019" s="17">
        <v>0.220197506871287</v>
      </c>
      <c r="AR1019" s="17">
        <v>0.184336476069899</v>
      </c>
      <c r="AS1019" s="17">
        <v>0.246883968008242</v>
      </c>
      <c r="AT1019" s="17"/>
      <c r="AU1019" s="17">
        <v>0.24652426854680301</v>
      </c>
      <c r="AV1019" s="17">
        <v>0.25970014993448498</v>
      </c>
      <c r="AW1019" s="17"/>
      <c r="AX1019" s="17">
        <v>0.18137346442726501</v>
      </c>
      <c r="AY1019" s="17">
        <v>0.26778002442307802</v>
      </c>
      <c r="AZ1019" s="17"/>
      <c r="BA1019" s="17">
        <v>0.235831191115349</v>
      </c>
      <c r="BB1019" s="17">
        <v>0.33045226968430602</v>
      </c>
      <c r="BC1019" s="17"/>
      <c r="BD1019" s="17">
        <v>0.246738457116079</v>
      </c>
      <c r="BE1019" s="17"/>
      <c r="BF1019" s="17">
        <v>0.245138260850879</v>
      </c>
      <c r="BG1019" s="17"/>
      <c r="BH1019" s="17">
        <v>0.20545929588843001</v>
      </c>
      <c r="BI1019" s="17"/>
      <c r="BJ1019" s="17">
        <v>0.169275679264416</v>
      </c>
      <c r="BK1019" s="17"/>
      <c r="BL1019" s="17">
        <v>0.10224628305364999</v>
      </c>
      <c r="BM1019" s="17">
        <v>0.33782868419124701</v>
      </c>
      <c r="BN1019" s="17">
        <v>0.21089098054225</v>
      </c>
      <c r="BO1019" s="17">
        <v>0.28553880260722803</v>
      </c>
      <c r="BP1019" s="17"/>
      <c r="BQ1019" s="17">
        <v>0.29165836689765801</v>
      </c>
      <c r="BR1019" s="17">
        <v>0.27785769315164</v>
      </c>
      <c r="BS1019" s="17">
        <v>0.17528950457237399</v>
      </c>
      <c r="BT1019" s="17">
        <v>0.18046117031026099</v>
      </c>
      <c r="BU1019" s="17">
        <v>0.23545291616903199</v>
      </c>
      <c r="BV1019" s="17">
        <v>0.22213595029216299</v>
      </c>
      <c r="BW1019" s="17"/>
      <c r="BX1019" s="17">
        <v>0.31218342048911701</v>
      </c>
      <c r="BY1019" s="17">
        <v>0.27335998962093599</v>
      </c>
      <c r="BZ1019" s="17">
        <v>0.22790009843377301</v>
      </c>
      <c r="CA1019" s="17">
        <v>0.220360101845092</v>
      </c>
      <c r="CB1019" s="17">
        <v>0.241149110534083</v>
      </c>
      <c r="CC1019" s="17">
        <v>0.155833616885867</v>
      </c>
    </row>
    <row r="1020" spans="2:81" x14ac:dyDescent="0.35">
      <c r="B1020" t="s">
        <v>429</v>
      </c>
      <c r="C1020" s="17">
        <v>0.21454824914120599</v>
      </c>
      <c r="D1020" s="17">
        <v>0.222257856281803</v>
      </c>
      <c r="E1020" s="17">
        <v>0.206301340049351</v>
      </c>
      <c r="F1020" s="17"/>
      <c r="G1020" s="17">
        <v>0.29429513228202803</v>
      </c>
      <c r="H1020" s="17">
        <v>0.28938098942592</v>
      </c>
      <c r="I1020" s="17">
        <v>0.26612562096907399</v>
      </c>
      <c r="J1020" s="17">
        <v>0.16367947931045801</v>
      </c>
      <c r="K1020" s="17">
        <v>0.156435891053369</v>
      </c>
      <c r="L1020" s="17">
        <v>0.12751630592708901</v>
      </c>
      <c r="M1020" s="17"/>
      <c r="N1020" s="17">
        <v>0.26698222090153301</v>
      </c>
      <c r="O1020" s="17">
        <v>0.18302543772801499</v>
      </c>
      <c r="P1020" s="17">
        <v>0.214481116868038</v>
      </c>
      <c r="Q1020" s="17">
        <v>0.18790636785561099</v>
      </c>
      <c r="R1020" s="17"/>
      <c r="S1020" s="17">
        <v>0.31922931805855898</v>
      </c>
      <c r="T1020" s="17">
        <v>0.15785293025365801</v>
      </c>
      <c r="U1020" s="17">
        <v>0.11974842072153701</v>
      </c>
      <c r="V1020" s="17">
        <v>0.18105886078963901</v>
      </c>
      <c r="W1020" s="17">
        <v>0.26012175322644498</v>
      </c>
      <c r="X1020" s="17">
        <v>0.18483846920212299</v>
      </c>
      <c r="Y1020" s="17">
        <v>0.181623839049151</v>
      </c>
      <c r="Z1020" s="17">
        <v>0.23519241452995901</v>
      </c>
      <c r="AA1020" s="17">
        <v>0.26145598092186401</v>
      </c>
      <c r="AB1020" s="17">
        <v>0.234017585019313</v>
      </c>
      <c r="AC1020" s="17">
        <v>0.179598925656592</v>
      </c>
      <c r="AD1020" s="17">
        <v>0.14683554647234501</v>
      </c>
      <c r="AE1020" s="17"/>
      <c r="AF1020" s="17">
        <v>0.211550795705854</v>
      </c>
      <c r="AG1020" s="17">
        <v>0.237126963932905</v>
      </c>
      <c r="AH1020" s="17">
        <v>0.161249300406028</v>
      </c>
      <c r="AI1020" s="17">
        <v>8.22520519990146E-2</v>
      </c>
      <c r="AJ1020" s="17"/>
      <c r="AK1020" s="17">
        <v>0.30696654929175798</v>
      </c>
      <c r="AL1020" s="17">
        <v>0.27264104216764801</v>
      </c>
      <c r="AM1020" s="17"/>
      <c r="AN1020" s="17">
        <v>0.37550801985788101</v>
      </c>
      <c r="AO1020" s="17">
        <v>0.14567666747491401</v>
      </c>
      <c r="AP1020" s="17">
        <v>0.18445497978556699</v>
      </c>
      <c r="AQ1020" s="17">
        <v>0.158587633714975</v>
      </c>
      <c r="AR1020" s="17">
        <v>0.123374445128451</v>
      </c>
      <c r="AS1020" s="17">
        <v>0.21056343685413001</v>
      </c>
      <c r="AT1020" s="17"/>
      <c r="AU1020" s="17">
        <v>0.24306923998861199</v>
      </c>
      <c r="AV1020" s="17">
        <v>0.17196117738330799</v>
      </c>
      <c r="AW1020" s="17"/>
      <c r="AX1020" s="17">
        <v>0.17646117715587001</v>
      </c>
      <c r="AY1020" s="17">
        <v>0.22356578480804001</v>
      </c>
      <c r="AZ1020" s="17"/>
      <c r="BA1020" s="17">
        <v>0.182383405653568</v>
      </c>
      <c r="BB1020" s="17">
        <v>0.37780907131882602</v>
      </c>
      <c r="BC1020" s="17"/>
      <c r="BD1020" s="17">
        <v>0.26006512546715699</v>
      </c>
      <c r="BE1020" s="17"/>
      <c r="BF1020" s="17">
        <v>0.25370113695001301</v>
      </c>
      <c r="BG1020" s="17"/>
      <c r="BH1020" s="17">
        <v>0.29627489178028599</v>
      </c>
      <c r="BI1020" s="17"/>
      <c r="BJ1020" s="17">
        <v>0.25491403097223297</v>
      </c>
      <c r="BK1020" s="17"/>
      <c r="BL1020" s="17">
        <v>5.8650266837131801E-2</v>
      </c>
      <c r="BM1020" s="17">
        <v>0.43596387552573601</v>
      </c>
      <c r="BN1020" s="17">
        <v>0.11714138439223</v>
      </c>
      <c r="BO1020" s="17">
        <v>0.16377072165477199</v>
      </c>
      <c r="BP1020" s="17"/>
      <c r="BQ1020" s="17">
        <v>0.26561980545685099</v>
      </c>
      <c r="BR1020" s="17">
        <v>0.21501621542229599</v>
      </c>
      <c r="BS1020" s="17">
        <v>0.160855463687508</v>
      </c>
      <c r="BT1020" s="17">
        <v>0.30210799382024101</v>
      </c>
      <c r="BU1020" s="17">
        <v>0.14492852160852299</v>
      </c>
      <c r="BV1020" s="17">
        <v>0.12969733522611501</v>
      </c>
      <c r="BW1020" s="17"/>
      <c r="BX1020" s="17">
        <v>0.31245323820273202</v>
      </c>
      <c r="BY1020" s="17">
        <v>0.25436809555010997</v>
      </c>
      <c r="BZ1020" s="17">
        <v>0.15817655016013399</v>
      </c>
      <c r="CA1020" s="17">
        <v>0.283953908185682</v>
      </c>
      <c r="CB1020" s="17">
        <v>0.14226602816582401</v>
      </c>
      <c r="CC1020" s="17">
        <v>7.5007377282194101E-2</v>
      </c>
    </row>
    <row r="1021" spans="2:81" x14ac:dyDescent="0.35">
      <c r="B1021" t="s">
        <v>87</v>
      </c>
      <c r="C1021" s="17">
        <v>3.75133259074222E-2</v>
      </c>
      <c r="D1021" s="17">
        <v>3.51781854878703E-2</v>
      </c>
      <c r="E1021" s="17">
        <v>3.9863446291487602E-2</v>
      </c>
      <c r="F1021" s="17"/>
      <c r="G1021" s="17">
        <v>2.52077307849694E-2</v>
      </c>
      <c r="H1021" s="17">
        <v>1.28206618340939E-2</v>
      </c>
      <c r="I1021" s="17">
        <v>4.5059330866675698E-2</v>
      </c>
      <c r="J1021" s="17">
        <v>3.4130055379417899E-2</v>
      </c>
      <c r="K1021" s="17">
        <v>7.3568371398289298E-2</v>
      </c>
      <c r="L1021" s="17">
        <v>4.0494649485613203E-2</v>
      </c>
      <c r="M1021" s="17"/>
      <c r="N1021" s="17">
        <v>4.0426105656291698E-2</v>
      </c>
      <c r="O1021" s="17">
        <v>1.9884275757043001E-2</v>
      </c>
      <c r="P1021" s="17">
        <v>3.0128737477719301E-2</v>
      </c>
      <c r="Q1021" s="17">
        <v>6.02864680957945E-2</v>
      </c>
      <c r="R1021" s="17"/>
      <c r="S1021" s="17">
        <v>1.99373388012467E-2</v>
      </c>
      <c r="T1021" s="17">
        <v>1.64052235559063E-2</v>
      </c>
      <c r="U1021" s="17">
        <v>5.2856073546657098E-2</v>
      </c>
      <c r="V1021" s="17">
        <v>2.0091044775447198E-2</v>
      </c>
      <c r="W1021" s="17">
        <v>5.21061229292447E-2</v>
      </c>
      <c r="X1021" s="17">
        <v>4.4775096912445397E-2</v>
      </c>
      <c r="Y1021" s="17">
        <v>4.2417051395089798E-2</v>
      </c>
      <c r="Z1021" s="17">
        <v>4.7569729684704902E-2</v>
      </c>
      <c r="AA1021" s="17">
        <v>2.78032592510414E-2</v>
      </c>
      <c r="AB1021" s="17">
        <v>5.6437817042557702E-2</v>
      </c>
      <c r="AC1021" s="17">
        <v>7.2019955005254793E-2</v>
      </c>
      <c r="AD1021" s="17">
        <v>5.9638719616494897E-2</v>
      </c>
      <c r="AE1021" s="17"/>
      <c r="AF1021" s="17">
        <v>3.4757090013873101E-2</v>
      </c>
      <c r="AG1021" s="17">
        <v>5.75419142234753E-2</v>
      </c>
      <c r="AH1021" s="17">
        <v>6.1989384022801401E-2</v>
      </c>
      <c r="AI1021" s="17">
        <v>6.0584792138918903E-2</v>
      </c>
      <c r="AJ1021" s="17"/>
      <c r="AK1021" s="17">
        <v>1.98821039514172E-2</v>
      </c>
      <c r="AL1021" s="17">
        <v>6.7933418342780202E-2</v>
      </c>
      <c r="AM1021" s="17"/>
      <c r="AN1021" s="17">
        <v>2.5687786562571601E-2</v>
      </c>
      <c r="AO1021" s="17">
        <v>2.76259389492295E-2</v>
      </c>
      <c r="AP1021" s="17">
        <v>4.5650371058997503E-2</v>
      </c>
      <c r="AQ1021" s="17">
        <v>4.36651098888996E-2</v>
      </c>
      <c r="AR1021" s="17">
        <v>5.38116798459033E-2</v>
      </c>
      <c r="AS1021" s="17">
        <v>6.8708216639513195E-2</v>
      </c>
      <c r="AT1021" s="17"/>
      <c r="AU1021" s="17">
        <v>4.34937578942391E-2</v>
      </c>
      <c r="AV1021" s="17">
        <v>2.8969857822465601E-2</v>
      </c>
      <c r="AW1021" s="17"/>
      <c r="AX1021" s="17">
        <v>7.2570359517817096E-2</v>
      </c>
      <c r="AY1021" s="17">
        <v>2.9213185348524601E-2</v>
      </c>
      <c r="AZ1021" s="17"/>
      <c r="BA1021" s="17">
        <v>3.7596392965802E-2</v>
      </c>
      <c r="BB1021" s="17">
        <v>3.40191008907266E-2</v>
      </c>
      <c r="BC1021" s="17"/>
      <c r="BD1021" s="17">
        <v>3.6319972012933702E-2</v>
      </c>
      <c r="BE1021" s="17"/>
      <c r="BF1021" s="17">
        <v>3.51830611413027E-2</v>
      </c>
      <c r="BG1021" s="17"/>
      <c r="BH1021" s="17">
        <v>4.6587555468237403E-2</v>
      </c>
      <c r="BI1021" s="17"/>
      <c r="BJ1021" s="17">
        <v>8.6273050665161999E-2</v>
      </c>
      <c r="BK1021" s="17"/>
      <c r="BL1021" s="17">
        <v>6.5237534478272796E-2</v>
      </c>
      <c r="BM1021" s="17">
        <v>2.17774172368542E-2</v>
      </c>
      <c r="BN1021" s="17">
        <v>3.9670520448367802E-2</v>
      </c>
      <c r="BO1021" s="17">
        <v>3.6042217436658301E-2</v>
      </c>
      <c r="BP1021" s="17"/>
      <c r="BQ1021" s="17">
        <v>2.3335424936648499E-2</v>
      </c>
      <c r="BR1021" s="17">
        <v>3.4603543914160602E-2</v>
      </c>
      <c r="BS1021" s="17">
        <v>4.7573079557408603E-2</v>
      </c>
      <c r="BT1021" s="17">
        <v>3.5146031155560399E-2</v>
      </c>
      <c r="BU1021" s="17">
        <v>3.7479034048929202E-2</v>
      </c>
      <c r="BV1021" s="17">
        <v>5.8377519702593098E-2</v>
      </c>
      <c r="BW1021" s="17"/>
      <c r="BX1021" s="17">
        <v>1.5720440993050599E-2</v>
      </c>
      <c r="BY1021" s="17">
        <v>2.8203810171042398E-2</v>
      </c>
      <c r="BZ1021" s="17">
        <v>3.8725146898905299E-2</v>
      </c>
      <c r="CA1021" s="17">
        <v>4.8246877317146997E-2</v>
      </c>
      <c r="CB1021" s="17">
        <v>7.0313570995331795E-2</v>
      </c>
      <c r="CC1021" s="17">
        <v>5.2986342140463299E-2</v>
      </c>
    </row>
    <row r="1022" spans="2:81" x14ac:dyDescent="0.35">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row>
    <row r="1023" spans="2:81" x14ac:dyDescent="0.35">
      <c r="B1023" s="6" t="s">
        <v>437</v>
      </c>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row>
    <row r="1024" spans="2:81" x14ac:dyDescent="0.35">
      <c r="B1024" s="24"/>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row>
    <row r="1025" spans="2:81" x14ac:dyDescent="0.35">
      <c r="B1025" t="s">
        <v>428</v>
      </c>
      <c r="C1025" s="17">
        <v>0.59204249113046703</v>
      </c>
      <c r="D1025" s="17">
        <v>0.54967074811610594</v>
      </c>
      <c r="E1025" s="17">
        <v>0.63300608761675303</v>
      </c>
      <c r="F1025" s="17"/>
      <c r="G1025" s="17">
        <v>0.52659092417474296</v>
      </c>
      <c r="H1025" s="17">
        <v>0.536603838701872</v>
      </c>
      <c r="I1025" s="17">
        <v>0.60965547053270597</v>
      </c>
      <c r="J1025" s="17">
        <v>0.59829344326633405</v>
      </c>
      <c r="K1025" s="17">
        <v>0.64347664730435195</v>
      </c>
      <c r="L1025" s="17">
        <v>0.63473198040101397</v>
      </c>
      <c r="M1025" s="17"/>
      <c r="N1025" s="17">
        <v>0.60164456089859497</v>
      </c>
      <c r="O1025" s="17">
        <v>0.59216409900635703</v>
      </c>
      <c r="P1025" s="17">
        <v>0.576650533550501</v>
      </c>
      <c r="Q1025" s="17">
        <v>0.58910268732813498</v>
      </c>
      <c r="R1025" s="17"/>
      <c r="S1025" s="17">
        <v>0.59553258091490902</v>
      </c>
      <c r="T1025" s="17">
        <v>0.60535870481116005</v>
      </c>
      <c r="U1025" s="17">
        <v>0.57017300654011505</v>
      </c>
      <c r="V1025" s="17">
        <v>0.583524970471059</v>
      </c>
      <c r="W1025" s="17">
        <v>0.56715652995521504</v>
      </c>
      <c r="X1025" s="17">
        <v>0.532114665150349</v>
      </c>
      <c r="Y1025" s="17">
        <v>0.57428944164629503</v>
      </c>
      <c r="Z1025" s="17">
        <v>0.57697590619915495</v>
      </c>
      <c r="AA1025" s="17">
        <v>0.59791876028922297</v>
      </c>
      <c r="AB1025" s="17">
        <v>0.607249269805342</v>
      </c>
      <c r="AC1025" s="17">
        <v>0.76214221970764595</v>
      </c>
      <c r="AD1025" s="17">
        <v>0.60770475657672196</v>
      </c>
      <c r="AE1025" s="17"/>
      <c r="AF1025" s="17">
        <v>0.577630554256085</v>
      </c>
      <c r="AG1025" s="17">
        <v>0.58456994394198603</v>
      </c>
      <c r="AH1025" s="17">
        <v>0.75768005103527403</v>
      </c>
      <c r="AI1025" s="17">
        <v>0.62188426286199205</v>
      </c>
      <c r="AJ1025" s="17"/>
      <c r="AK1025" s="17">
        <v>0.65847028346440295</v>
      </c>
      <c r="AL1025" s="17">
        <v>0.53665082319138402</v>
      </c>
      <c r="AM1025" s="17"/>
      <c r="AN1025" s="17">
        <v>0.62229075162069503</v>
      </c>
      <c r="AO1025" s="17">
        <v>0.58871967441452799</v>
      </c>
      <c r="AP1025" s="17">
        <v>0.56899027115616096</v>
      </c>
      <c r="AQ1025" s="17">
        <v>0.58758653361030799</v>
      </c>
      <c r="AR1025" s="17">
        <v>0.54253479400864402</v>
      </c>
      <c r="AS1025" s="17">
        <v>0.62990092693785704</v>
      </c>
      <c r="AT1025" s="17"/>
      <c r="AU1025" s="17">
        <v>0.617312315475252</v>
      </c>
      <c r="AV1025" s="17">
        <v>0.554617646287074</v>
      </c>
      <c r="AW1025" s="17"/>
      <c r="AX1025" s="17">
        <v>0.54853589452088802</v>
      </c>
      <c r="AY1025" s="17">
        <v>0.60234315921071502</v>
      </c>
      <c r="AZ1025" s="17"/>
      <c r="BA1025" s="17">
        <v>0.59166896391077095</v>
      </c>
      <c r="BB1025" s="17">
        <v>0.58857488237863398</v>
      </c>
      <c r="BC1025" s="17"/>
      <c r="BD1025" s="17">
        <v>0.645808073181243</v>
      </c>
      <c r="BE1025" s="17"/>
      <c r="BF1025" s="17">
        <v>0.61119403998064603</v>
      </c>
      <c r="BG1025" s="17"/>
      <c r="BH1025" s="17">
        <v>0.61731429818113304</v>
      </c>
      <c r="BI1025" s="17"/>
      <c r="BJ1025" s="17">
        <v>0.71851090513090199</v>
      </c>
      <c r="BK1025" s="17"/>
      <c r="BL1025" s="17">
        <v>0.47912346005753798</v>
      </c>
      <c r="BM1025" s="17">
        <v>0.68852183370002995</v>
      </c>
      <c r="BN1025" s="17">
        <v>0.56445833151429403</v>
      </c>
      <c r="BO1025" s="17">
        <v>0.58167936783253604</v>
      </c>
      <c r="BP1025" s="17"/>
      <c r="BQ1025" s="17">
        <v>0.60147577813310504</v>
      </c>
      <c r="BR1025" s="17">
        <v>0.60768574416473697</v>
      </c>
      <c r="BS1025" s="17">
        <v>0.46668092585399501</v>
      </c>
      <c r="BT1025" s="17">
        <v>0.665343151143307</v>
      </c>
      <c r="BU1025" s="17">
        <v>0.59248702764879602</v>
      </c>
      <c r="BV1025" s="17">
        <v>0.58058973286128501</v>
      </c>
      <c r="BW1025" s="17"/>
      <c r="BX1025" s="17">
        <v>0.63345593369661102</v>
      </c>
      <c r="BY1025" s="17">
        <v>0.57285681386950704</v>
      </c>
      <c r="BZ1025" s="17">
        <v>0.54636742396849003</v>
      </c>
      <c r="CA1025" s="17">
        <v>0.63598892626616499</v>
      </c>
      <c r="CB1025" s="17">
        <v>0.529548825463238</v>
      </c>
      <c r="CC1025" s="17">
        <v>0.56672134473085001</v>
      </c>
    </row>
    <row r="1026" spans="2:81" x14ac:dyDescent="0.35">
      <c r="B1026" t="s">
        <v>58</v>
      </c>
      <c r="C1026" s="17">
        <v>0.15233502595880399</v>
      </c>
      <c r="D1026" s="17">
        <v>0.15373782048635701</v>
      </c>
      <c r="E1026" s="17">
        <v>0.15005235783028401</v>
      </c>
      <c r="F1026" s="17"/>
      <c r="G1026" s="17">
        <v>0.18840118027806599</v>
      </c>
      <c r="H1026" s="17">
        <v>0.19448271314509</v>
      </c>
      <c r="I1026" s="17">
        <v>0.15197347678311701</v>
      </c>
      <c r="J1026" s="17">
        <v>0.124091625583996</v>
      </c>
      <c r="K1026" s="17">
        <v>0.123972907902885</v>
      </c>
      <c r="L1026" s="17">
        <v>0.13333734960860999</v>
      </c>
      <c r="M1026" s="17"/>
      <c r="N1026" s="17">
        <v>0.14797213720098401</v>
      </c>
      <c r="O1026" s="17">
        <v>0.18423840459438401</v>
      </c>
      <c r="P1026" s="17">
        <v>0.14039103242464199</v>
      </c>
      <c r="Q1026" s="17">
        <v>0.136103894827036</v>
      </c>
      <c r="R1026" s="17"/>
      <c r="S1026" s="17">
        <v>0.112410164577618</v>
      </c>
      <c r="T1026" s="17">
        <v>0.165917891963062</v>
      </c>
      <c r="U1026" s="17">
        <v>0.16082418565687701</v>
      </c>
      <c r="V1026" s="17">
        <v>0.14598648892499</v>
      </c>
      <c r="W1026" s="17">
        <v>0.182946341733072</v>
      </c>
      <c r="X1026" s="17">
        <v>0.19619233000032901</v>
      </c>
      <c r="Y1026" s="17">
        <v>0.17504499387601599</v>
      </c>
      <c r="Z1026" s="17">
        <v>0.19019067644253801</v>
      </c>
      <c r="AA1026" s="17">
        <v>0.16997843687379899</v>
      </c>
      <c r="AB1026" s="17">
        <v>0.14270258114365</v>
      </c>
      <c r="AC1026" s="17">
        <v>7.5242536001112095E-2</v>
      </c>
      <c r="AD1026" s="17">
        <v>6.15685595193632E-2</v>
      </c>
      <c r="AE1026" s="17"/>
      <c r="AF1026" s="17">
        <v>0.158798821328064</v>
      </c>
      <c r="AG1026" s="17">
        <v>0.15643368578203001</v>
      </c>
      <c r="AH1026" s="17">
        <v>5.8135592141006498E-2</v>
      </c>
      <c r="AI1026" s="17">
        <v>6.2545245853024595E-2</v>
      </c>
      <c r="AJ1026" s="17"/>
      <c r="AK1026" s="17">
        <v>0.16695547009390599</v>
      </c>
      <c r="AL1026" s="17">
        <v>0.169878049208433</v>
      </c>
      <c r="AM1026" s="17"/>
      <c r="AN1026" s="17">
        <v>0.144531242556381</v>
      </c>
      <c r="AO1026" s="17">
        <v>0.15271055137896999</v>
      </c>
      <c r="AP1026" s="17">
        <v>0.15879243816063501</v>
      </c>
      <c r="AQ1026" s="17">
        <v>0.141899028065537</v>
      </c>
      <c r="AR1026" s="17">
        <v>0.18943005569487401</v>
      </c>
      <c r="AS1026" s="17">
        <v>0.13528894179030701</v>
      </c>
      <c r="AT1026" s="17"/>
      <c r="AU1026" s="17">
        <v>0.12571866907659901</v>
      </c>
      <c r="AV1026" s="17">
        <v>0.19232160895783901</v>
      </c>
      <c r="AW1026" s="17"/>
      <c r="AX1026" s="17">
        <v>0.15190972737482999</v>
      </c>
      <c r="AY1026" s="17">
        <v>0.152435720103828</v>
      </c>
      <c r="AZ1026" s="17"/>
      <c r="BA1026" s="17">
        <v>0.15305171526766101</v>
      </c>
      <c r="BB1026" s="17">
        <v>0.14988796928741599</v>
      </c>
      <c r="BC1026" s="17"/>
      <c r="BD1026" s="17">
        <v>0.123505216109836</v>
      </c>
      <c r="BE1026" s="17"/>
      <c r="BF1026" s="17">
        <v>0.137740231396695</v>
      </c>
      <c r="BG1026" s="17"/>
      <c r="BH1026" s="17">
        <v>0.141760675460328</v>
      </c>
      <c r="BI1026" s="17"/>
      <c r="BJ1026" s="17">
        <v>8.4066019652568894E-2</v>
      </c>
      <c r="BK1026" s="17"/>
      <c r="BL1026" s="17">
        <v>0.15363031631162999</v>
      </c>
      <c r="BM1026" s="17">
        <v>0.124822346792351</v>
      </c>
      <c r="BN1026" s="17">
        <v>0.13579769013644499</v>
      </c>
      <c r="BO1026" s="17">
        <v>0.19777672623400899</v>
      </c>
      <c r="BP1026" s="17"/>
      <c r="BQ1026" s="17">
        <v>0.15554962110243001</v>
      </c>
      <c r="BR1026" s="17">
        <v>0.18531622662262801</v>
      </c>
      <c r="BS1026" s="17">
        <v>0.100869780065107</v>
      </c>
      <c r="BT1026" s="17">
        <v>0.14505791598710599</v>
      </c>
      <c r="BU1026" s="17">
        <v>0.12625302494575599</v>
      </c>
      <c r="BV1026" s="17">
        <v>0.16421114992876601</v>
      </c>
      <c r="BW1026" s="17"/>
      <c r="BX1026" s="17">
        <v>0.156252962963537</v>
      </c>
      <c r="BY1026" s="17">
        <v>0.19329212782892199</v>
      </c>
      <c r="BZ1026" s="17">
        <v>0.113567519309279</v>
      </c>
      <c r="CA1026" s="17">
        <v>0.156254107850366</v>
      </c>
      <c r="CB1026" s="17">
        <v>0.15843935499296199</v>
      </c>
      <c r="CC1026" s="17">
        <v>0.162277924546923</v>
      </c>
    </row>
    <row r="1027" spans="2:81" x14ac:dyDescent="0.35">
      <c r="B1027" t="s">
        <v>59</v>
      </c>
      <c r="C1027" s="17">
        <v>9.60230990479468E-2</v>
      </c>
      <c r="D1027" s="17">
        <v>0.111091051451234</v>
      </c>
      <c r="E1027" s="17">
        <v>8.1802261486133801E-2</v>
      </c>
      <c r="F1027" s="17"/>
      <c r="G1027" s="17">
        <v>0.11506146042585</v>
      </c>
      <c r="H1027" s="17">
        <v>9.0158866892425693E-2</v>
      </c>
      <c r="I1027" s="17">
        <v>6.8065674653379996E-2</v>
      </c>
      <c r="J1027" s="17">
        <v>0.11902369442998199</v>
      </c>
      <c r="K1027" s="17">
        <v>8.75201220025833E-2</v>
      </c>
      <c r="L1027" s="17">
        <v>9.60424046928985E-2</v>
      </c>
      <c r="M1027" s="17"/>
      <c r="N1027" s="17">
        <v>9.6959007755215598E-2</v>
      </c>
      <c r="O1027" s="17">
        <v>9.3231833101758393E-2</v>
      </c>
      <c r="P1027" s="17">
        <v>9.6423329824156398E-2</v>
      </c>
      <c r="Q1027" s="17">
        <v>9.9390658350071603E-2</v>
      </c>
      <c r="R1027" s="17"/>
      <c r="S1027" s="17">
        <v>0.109980246683239</v>
      </c>
      <c r="T1027" s="17">
        <v>9.1413622332120706E-2</v>
      </c>
      <c r="U1027" s="17">
        <v>0.127934651503849</v>
      </c>
      <c r="V1027" s="17">
        <v>9.4674701225073196E-2</v>
      </c>
      <c r="W1027" s="17">
        <v>8.7156455906499702E-2</v>
      </c>
      <c r="X1027" s="17">
        <v>8.0371644524159402E-2</v>
      </c>
      <c r="Y1027" s="17">
        <v>9.1414285161228695E-2</v>
      </c>
      <c r="Z1027" s="17">
        <v>5.0921034481880199E-2</v>
      </c>
      <c r="AA1027" s="17">
        <v>8.75498894154811E-2</v>
      </c>
      <c r="AB1027" s="17">
        <v>0.102972689574108</v>
      </c>
      <c r="AC1027" s="17">
        <v>9.1729254713716707E-2</v>
      </c>
      <c r="AD1027" s="17">
        <v>0.118771091786861</v>
      </c>
      <c r="AE1027" s="17"/>
      <c r="AF1027" s="17">
        <v>9.9542777146699499E-2</v>
      </c>
      <c r="AG1027" s="17">
        <v>0.10338405620440801</v>
      </c>
      <c r="AH1027" s="17">
        <v>8.1545870701627304E-2</v>
      </c>
      <c r="AI1027" s="17">
        <v>9.9717159313568393E-2</v>
      </c>
      <c r="AJ1027" s="17"/>
      <c r="AK1027" s="17">
        <v>5.5209000425701101E-2</v>
      </c>
      <c r="AL1027" s="17">
        <v>8.7958924854320206E-2</v>
      </c>
      <c r="AM1027" s="17"/>
      <c r="AN1027" s="17">
        <v>6.2991040142385102E-2</v>
      </c>
      <c r="AO1027" s="17">
        <v>0.113436645614308</v>
      </c>
      <c r="AP1027" s="17">
        <v>9.8694000671863402E-2</v>
      </c>
      <c r="AQ1027" s="17">
        <v>0.10336144970577101</v>
      </c>
      <c r="AR1027" s="17">
        <v>0.12143353067729699</v>
      </c>
      <c r="AS1027" s="17">
        <v>9.0719662610256893E-2</v>
      </c>
      <c r="AT1027" s="17"/>
      <c r="AU1027" s="17">
        <v>7.8801424734203901E-2</v>
      </c>
      <c r="AV1027" s="17">
        <v>0.121880122588613</v>
      </c>
      <c r="AW1027" s="17"/>
      <c r="AX1027" s="17">
        <v>0.102989629604486</v>
      </c>
      <c r="AY1027" s="17">
        <v>9.4373695864843898E-2</v>
      </c>
      <c r="AZ1027" s="17"/>
      <c r="BA1027" s="17">
        <v>0.102926442683485</v>
      </c>
      <c r="BB1027" s="17">
        <v>6.5765248587306604E-2</v>
      </c>
      <c r="BC1027" s="17"/>
      <c r="BD1027" s="17">
        <v>8.1433534134098901E-2</v>
      </c>
      <c r="BE1027" s="17"/>
      <c r="BF1027" s="17">
        <v>8.2316597353988996E-2</v>
      </c>
      <c r="BG1027" s="17"/>
      <c r="BH1027" s="17">
        <v>0.110942563836938</v>
      </c>
      <c r="BI1027" s="17"/>
      <c r="BJ1027" s="17">
        <v>8.4816299152970703E-2</v>
      </c>
      <c r="BK1027" s="17"/>
      <c r="BL1027" s="17">
        <v>0.158608997626486</v>
      </c>
      <c r="BM1027" s="17">
        <v>4.81031124139428E-2</v>
      </c>
      <c r="BN1027" s="17">
        <v>0.104477678030932</v>
      </c>
      <c r="BO1027" s="17">
        <v>0.10255123386958501</v>
      </c>
      <c r="BP1027" s="17"/>
      <c r="BQ1027" s="17">
        <v>7.8744506752896307E-2</v>
      </c>
      <c r="BR1027" s="17">
        <v>7.0848576656703299E-2</v>
      </c>
      <c r="BS1027" s="17">
        <v>0.15944691250728299</v>
      </c>
      <c r="BT1027" s="17">
        <v>8.4143492908894099E-2</v>
      </c>
      <c r="BU1027" s="17">
        <v>0.13460542022021799</v>
      </c>
      <c r="BV1027" s="17">
        <v>0.12551080948115201</v>
      </c>
      <c r="BW1027" s="17"/>
      <c r="BX1027" s="17">
        <v>6.9687572643050297E-2</v>
      </c>
      <c r="BY1027" s="17">
        <v>7.6394415739053298E-2</v>
      </c>
      <c r="BZ1027" s="17">
        <v>0.12946534508962099</v>
      </c>
      <c r="CA1027" s="17">
        <v>0.10444876676916599</v>
      </c>
      <c r="CB1027" s="17">
        <v>0.13715695020184501</v>
      </c>
      <c r="CC1027" s="17">
        <v>9.9591756578120194E-2</v>
      </c>
    </row>
    <row r="1028" spans="2:81" x14ac:dyDescent="0.35">
      <c r="B1028" t="s">
        <v>102</v>
      </c>
      <c r="C1028" s="17">
        <v>6.87888313796432E-2</v>
      </c>
      <c r="D1028" s="17">
        <v>8.1923651449905294E-2</v>
      </c>
      <c r="E1028" s="17">
        <v>5.6350810290005701E-2</v>
      </c>
      <c r="F1028" s="17"/>
      <c r="G1028" s="17">
        <v>0.10395200117039601</v>
      </c>
      <c r="H1028" s="17">
        <v>8.2041799605494195E-2</v>
      </c>
      <c r="I1028" s="17">
        <v>5.6206478539573702E-2</v>
      </c>
      <c r="J1028" s="17">
        <v>6.9802995734050494E-2</v>
      </c>
      <c r="K1028" s="17">
        <v>3.1794681626171301E-2</v>
      </c>
      <c r="L1028" s="17">
        <v>6.5702590105563202E-2</v>
      </c>
      <c r="M1028" s="17"/>
      <c r="N1028" s="17">
        <v>4.7748949554865298E-2</v>
      </c>
      <c r="O1028" s="17">
        <v>6.7085633115184007E-2</v>
      </c>
      <c r="P1028" s="17">
        <v>9.5821509043716696E-2</v>
      </c>
      <c r="Q1028" s="17">
        <v>7.1163819965220296E-2</v>
      </c>
      <c r="R1028" s="17"/>
      <c r="S1028" s="17">
        <v>9.9441087378800197E-2</v>
      </c>
      <c r="T1028" s="17">
        <v>6.6861913580924998E-2</v>
      </c>
      <c r="U1028" s="17">
        <v>5.3259470010651802E-2</v>
      </c>
      <c r="V1028" s="17">
        <v>9.4949581185246906E-2</v>
      </c>
      <c r="W1028" s="17">
        <v>7.7177047442525307E-2</v>
      </c>
      <c r="X1028" s="17">
        <v>5.4765769529449802E-2</v>
      </c>
      <c r="Y1028" s="17">
        <v>8.8122682261751198E-2</v>
      </c>
      <c r="Z1028" s="17">
        <v>5.4486211063412497E-2</v>
      </c>
      <c r="AA1028" s="17">
        <v>6.4955717778441405E-2</v>
      </c>
      <c r="AB1028" s="17">
        <v>4.5331791576268397E-2</v>
      </c>
      <c r="AC1028" s="17">
        <v>0</v>
      </c>
      <c r="AD1028" s="17">
        <v>6.30071769873293E-2</v>
      </c>
      <c r="AE1028" s="17"/>
      <c r="AF1028" s="17">
        <v>7.4037791851594606E-2</v>
      </c>
      <c r="AG1028" s="17">
        <v>3.70568017732456E-2</v>
      </c>
      <c r="AH1028" s="17">
        <v>2.17276497583061E-2</v>
      </c>
      <c r="AI1028" s="17">
        <v>8.8808279216611899E-2</v>
      </c>
      <c r="AJ1028" s="17"/>
      <c r="AK1028" s="17">
        <v>6.5172298210838794E-2</v>
      </c>
      <c r="AL1028" s="17">
        <v>8.25595634132964E-2</v>
      </c>
      <c r="AM1028" s="17"/>
      <c r="AN1028" s="17">
        <v>7.4590106463741201E-2</v>
      </c>
      <c r="AO1028" s="17">
        <v>6.8831892989187501E-2</v>
      </c>
      <c r="AP1028" s="17">
        <v>6.1967010255446202E-2</v>
      </c>
      <c r="AQ1028" s="17">
        <v>9.0015424217487205E-2</v>
      </c>
      <c r="AR1028" s="17">
        <v>3.3290204631156402E-2</v>
      </c>
      <c r="AS1028" s="17">
        <v>5.5544699199937202E-2</v>
      </c>
      <c r="AT1028" s="17"/>
      <c r="AU1028" s="17">
        <v>7.2825364051291794E-2</v>
      </c>
      <c r="AV1028" s="17">
        <v>6.3289640595317803E-2</v>
      </c>
      <c r="AW1028" s="17"/>
      <c r="AX1028" s="17">
        <v>6.0710357626644902E-2</v>
      </c>
      <c r="AY1028" s="17">
        <v>7.0701499416432501E-2</v>
      </c>
      <c r="AZ1028" s="17"/>
      <c r="BA1028" s="17">
        <v>6.4424186202744704E-2</v>
      </c>
      <c r="BB1028" s="17">
        <v>9.2278097369445394E-2</v>
      </c>
      <c r="BC1028" s="17"/>
      <c r="BD1028" s="17">
        <v>5.9871871311394702E-2</v>
      </c>
      <c r="BE1028" s="17"/>
      <c r="BF1028" s="17">
        <v>7.7329837774885293E-2</v>
      </c>
      <c r="BG1028" s="17"/>
      <c r="BH1028" s="17">
        <v>3.0888402725286999E-2</v>
      </c>
      <c r="BI1028" s="17"/>
      <c r="BJ1028" s="17">
        <v>0</v>
      </c>
      <c r="BK1028" s="17"/>
      <c r="BL1028" s="17">
        <v>7.1839181213963696E-2</v>
      </c>
      <c r="BM1028" s="17">
        <v>4.6128619421414101E-2</v>
      </c>
      <c r="BN1028" s="17">
        <v>9.3058320804118397E-2</v>
      </c>
      <c r="BO1028" s="17">
        <v>6.7381007115416697E-2</v>
      </c>
      <c r="BP1028" s="17"/>
      <c r="BQ1028" s="17">
        <v>8.3195729978746899E-2</v>
      </c>
      <c r="BR1028" s="17">
        <v>6.4742541162152306E-2</v>
      </c>
      <c r="BS1028" s="17">
        <v>0.12109031547887</v>
      </c>
      <c r="BT1028" s="17">
        <v>2.7641329901790801E-2</v>
      </c>
      <c r="BU1028" s="17">
        <v>6.0099970501107103E-2</v>
      </c>
      <c r="BV1028" s="17">
        <v>4.1803099437195103E-2</v>
      </c>
      <c r="BW1028" s="17"/>
      <c r="BX1028" s="17">
        <v>7.3028766558600994E-2</v>
      </c>
      <c r="BY1028" s="17">
        <v>7.4185880945913094E-2</v>
      </c>
      <c r="BZ1028" s="17">
        <v>9.3162894772795601E-2</v>
      </c>
      <c r="CA1028" s="17">
        <v>2.45114480199661E-2</v>
      </c>
      <c r="CB1028" s="17">
        <v>5.8122472301795999E-2</v>
      </c>
      <c r="CC1028" s="17">
        <v>6.7844965267557802E-2</v>
      </c>
    </row>
    <row r="1029" spans="2:81" x14ac:dyDescent="0.35">
      <c r="B1029" t="s">
        <v>429</v>
      </c>
      <c r="C1029" s="17">
        <v>5.2078331618357197E-2</v>
      </c>
      <c r="D1029" s="17">
        <v>7.1002000528332401E-2</v>
      </c>
      <c r="E1029" s="17">
        <v>3.4027279922958197E-2</v>
      </c>
      <c r="F1029" s="17"/>
      <c r="G1029" s="17">
        <v>3.5572686467805398E-2</v>
      </c>
      <c r="H1029" s="17">
        <v>8.3665791187224905E-2</v>
      </c>
      <c r="I1029" s="17">
        <v>6.0481788415893502E-2</v>
      </c>
      <c r="J1029" s="17">
        <v>5.8428795796131097E-2</v>
      </c>
      <c r="K1029" s="17">
        <v>4.9485115657715503E-2</v>
      </c>
      <c r="L1029" s="17">
        <v>2.5030834703806501E-2</v>
      </c>
      <c r="M1029" s="17"/>
      <c r="N1029" s="17">
        <v>6.6903200969111495E-2</v>
      </c>
      <c r="O1029" s="17">
        <v>3.9935057639789599E-2</v>
      </c>
      <c r="P1029" s="17">
        <v>4.9834797834567998E-2</v>
      </c>
      <c r="Q1029" s="17">
        <v>4.9844624420106703E-2</v>
      </c>
      <c r="R1029" s="17"/>
      <c r="S1029" s="17">
        <v>5.7918888686142499E-2</v>
      </c>
      <c r="T1029" s="17">
        <v>5.9435359212287701E-2</v>
      </c>
      <c r="U1029" s="17">
        <v>4.4049368045020298E-2</v>
      </c>
      <c r="V1029" s="17">
        <v>5.0581658968737703E-2</v>
      </c>
      <c r="W1029" s="17">
        <v>2.1159135563442202E-2</v>
      </c>
      <c r="X1029" s="17">
        <v>7.4277966250091906E-2</v>
      </c>
      <c r="Y1029" s="17">
        <v>4.5964021065592199E-2</v>
      </c>
      <c r="Z1029" s="17">
        <v>6.3442517829727402E-2</v>
      </c>
      <c r="AA1029" s="17">
        <v>5.1793936392013497E-2</v>
      </c>
      <c r="AB1029" s="17">
        <v>5.8486318802122801E-2</v>
      </c>
      <c r="AC1029" s="17">
        <v>1.7294393938286599E-2</v>
      </c>
      <c r="AD1029" s="17">
        <v>4.7774513671051899E-2</v>
      </c>
      <c r="AE1029" s="17"/>
      <c r="AF1029" s="17">
        <v>5.4766655137267597E-2</v>
      </c>
      <c r="AG1029" s="17">
        <v>5.9917695821060303E-2</v>
      </c>
      <c r="AH1029" s="17">
        <v>3.95682290387964E-2</v>
      </c>
      <c r="AI1029" s="17">
        <v>2.42661898084921E-2</v>
      </c>
      <c r="AJ1029" s="17"/>
      <c r="AK1029" s="17">
        <v>3.3178332391859897E-2</v>
      </c>
      <c r="AL1029" s="17">
        <v>8.1117654530727903E-2</v>
      </c>
      <c r="AM1029" s="17"/>
      <c r="AN1029" s="17">
        <v>7.2092982834107505E-2</v>
      </c>
      <c r="AO1029" s="17">
        <v>4.3352204737845297E-2</v>
      </c>
      <c r="AP1029" s="17">
        <v>4.2248235118453097E-2</v>
      </c>
      <c r="AQ1029" s="17">
        <v>4.1336783813002403E-2</v>
      </c>
      <c r="AR1029" s="17">
        <v>6.5375587800211604E-2</v>
      </c>
      <c r="AS1029" s="17">
        <v>3.2357003483112899E-2</v>
      </c>
      <c r="AT1029" s="17"/>
      <c r="AU1029" s="17">
        <v>5.8794707308172801E-2</v>
      </c>
      <c r="AV1029" s="17">
        <v>4.0386739403909099E-2</v>
      </c>
      <c r="AW1029" s="17"/>
      <c r="AX1029" s="17">
        <v>6.1320025877730701E-2</v>
      </c>
      <c r="AY1029" s="17">
        <v>4.9890258257455099E-2</v>
      </c>
      <c r="AZ1029" s="17"/>
      <c r="BA1029" s="17">
        <v>4.8924516910456697E-2</v>
      </c>
      <c r="BB1029" s="17">
        <v>6.9131118347118395E-2</v>
      </c>
      <c r="BC1029" s="17"/>
      <c r="BD1029" s="17">
        <v>5.6363087635448499E-2</v>
      </c>
      <c r="BE1029" s="17"/>
      <c r="BF1029" s="17">
        <v>5.8689339351318197E-2</v>
      </c>
      <c r="BG1029" s="17"/>
      <c r="BH1029" s="17">
        <v>6.1092561491340298E-2</v>
      </c>
      <c r="BI1029" s="17"/>
      <c r="BJ1029" s="17">
        <v>5.5068652195982101E-2</v>
      </c>
      <c r="BK1029" s="17"/>
      <c r="BL1029" s="17">
        <v>6.6675522839100193E-2</v>
      </c>
      <c r="BM1029" s="17">
        <v>6.5333853800064401E-2</v>
      </c>
      <c r="BN1029" s="17">
        <v>6.1886508526590299E-2</v>
      </c>
      <c r="BO1029" s="17">
        <v>1.9377549838413999E-2</v>
      </c>
      <c r="BP1029" s="17"/>
      <c r="BQ1029" s="17">
        <v>5.0381046016499502E-2</v>
      </c>
      <c r="BR1029" s="17">
        <v>3.2377020112584101E-2</v>
      </c>
      <c r="BS1029" s="17">
        <v>0.129430643681721</v>
      </c>
      <c r="BT1029" s="17">
        <v>2.79319831464129E-2</v>
      </c>
      <c r="BU1029" s="17">
        <v>4.9741583601585801E-2</v>
      </c>
      <c r="BV1029" s="17">
        <v>3.5367735151225599E-2</v>
      </c>
      <c r="BW1029" s="17"/>
      <c r="BX1029" s="17">
        <v>4.4892365494723398E-2</v>
      </c>
      <c r="BY1029" s="17">
        <v>4.9652856206452198E-2</v>
      </c>
      <c r="BZ1029" s="17">
        <v>8.4794163379571894E-2</v>
      </c>
      <c r="CA1029" s="17">
        <v>2.99686165083052E-2</v>
      </c>
      <c r="CB1029" s="17">
        <v>4.70488298934678E-2</v>
      </c>
      <c r="CC1029" s="17">
        <v>7.2189297965670099E-2</v>
      </c>
    </row>
    <row r="1030" spans="2:81" x14ac:dyDescent="0.35">
      <c r="B1030" t="s">
        <v>87</v>
      </c>
      <c r="C1030" s="17">
        <v>3.8732220864781897E-2</v>
      </c>
      <c r="D1030" s="17">
        <v>3.2574727968065001E-2</v>
      </c>
      <c r="E1030" s="17">
        <v>4.4761202853864597E-2</v>
      </c>
      <c r="F1030" s="17"/>
      <c r="G1030" s="17">
        <v>3.0421747483139298E-2</v>
      </c>
      <c r="H1030" s="17">
        <v>1.30469904678933E-2</v>
      </c>
      <c r="I1030" s="17">
        <v>5.3617111075330001E-2</v>
      </c>
      <c r="J1030" s="17">
        <v>3.03594451895054E-2</v>
      </c>
      <c r="K1030" s="17">
        <v>6.3750525506293301E-2</v>
      </c>
      <c r="L1030" s="17">
        <v>4.5154840488107202E-2</v>
      </c>
      <c r="M1030" s="17"/>
      <c r="N1030" s="17">
        <v>3.87721436212288E-2</v>
      </c>
      <c r="O1030" s="17">
        <v>2.3344972542527799E-2</v>
      </c>
      <c r="P1030" s="17">
        <v>4.0878797322416699E-2</v>
      </c>
      <c r="Q1030" s="17">
        <v>5.43943151094297E-2</v>
      </c>
      <c r="R1030" s="17"/>
      <c r="S1030" s="17">
        <v>2.4717031759291401E-2</v>
      </c>
      <c r="T1030" s="17">
        <v>1.1012508100444299E-2</v>
      </c>
      <c r="U1030" s="17">
        <v>4.3759318243487097E-2</v>
      </c>
      <c r="V1030" s="17">
        <v>3.0282599224893101E-2</v>
      </c>
      <c r="W1030" s="17">
        <v>6.4404489399245299E-2</v>
      </c>
      <c r="X1030" s="17">
        <v>6.2277624545620601E-2</v>
      </c>
      <c r="Y1030" s="17">
        <v>2.51645759891173E-2</v>
      </c>
      <c r="Z1030" s="17">
        <v>6.3983653983286801E-2</v>
      </c>
      <c r="AA1030" s="17">
        <v>2.78032592510414E-2</v>
      </c>
      <c r="AB1030" s="17">
        <v>4.3257349098508403E-2</v>
      </c>
      <c r="AC1030" s="17">
        <v>5.3591595639239098E-2</v>
      </c>
      <c r="AD1030" s="17">
        <v>0.101173901458673</v>
      </c>
      <c r="AE1030" s="17"/>
      <c r="AF1030" s="17">
        <v>3.5223400280288801E-2</v>
      </c>
      <c r="AG1030" s="17">
        <v>5.8637816477270198E-2</v>
      </c>
      <c r="AH1030" s="17">
        <v>4.1342607324989303E-2</v>
      </c>
      <c r="AI1030" s="17">
        <v>0.10277886294631</v>
      </c>
      <c r="AJ1030" s="17"/>
      <c r="AK1030" s="17">
        <v>2.10146154132912E-2</v>
      </c>
      <c r="AL1030" s="17">
        <v>4.1834984801838199E-2</v>
      </c>
      <c r="AM1030" s="17"/>
      <c r="AN1030" s="17">
        <v>2.3503876382690501E-2</v>
      </c>
      <c r="AO1030" s="17">
        <v>3.2949030865161398E-2</v>
      </c>
      <c r="AP1030" s="17">
        <v>6.9308044637440905E-2</v>
      </c>
      <c r="AQ1030" s="17">
        <v>3.5800780587893502E-2</v>
      </c>
      <c r="AR1030" s="17">
        <v>4.7935827187817699E-2</v>
      </c>
      <c r="AS1030" s="17">
        <v>5.6188765978528697E-2</v>
      </c>
      <c r="AT1030" s="17"/>
      <c r="AU1030" s="17">
        <v>4.6547519354480198E-2</v>
      </c>
      <c r="AV1030" s="17">
        <v>2.7504242167247301E-2</v>
      </c>
      <c r="AW1030" s="17"/>
      <c r="AX1030" s="17">
        <v>7.4534364995420502E-2</v>
      </c>
      <c r="AY1030" s="17">
        <v>3.0255667146725899E-2</v>
      </c>
      <c r="AZ1030" s="17"/>
      <c r="BA1030" s="17">
        <v>3.9004175024881599E-2</v>
      </c>
      <c r="BB1030" s="17">
        <v>3.4362684030079499E-2</v>
      </c>
      <c r="BC1030" s="17"/>
      <c r="BD1030" s="17">
        <v>3.3018217627979102E-2</v>
      </c>
      <c r="BE1030" s="17"/>
      <c r="BF1030" s="17">
        <v>3.2729954142466898E-2</v>
      </c>
      <c r="BG1030" s="17"/>
      <c r="BH1030" s="17">
        <v>3.8001498304973597E-2</v>
      </c>
      <c r="BI1030" s="17"/>
      <c r="BJ1030" s="17">
        <v>5.7538123867576299E-2</v>
      </c>
      <c r="BK1030" s="17"/>
      <c r="BL1030" s="17">
        <v>7.0122521951282699E-2</v>
      </c>
      <c r="BM1030" s="17">
        <v>2.7090233872198E-2</v>
      </c>
      <c r="BN1030" s="17">
        <v>4.0321470987619797E-2</v>
      </c>
      <c r="BO1030" s="17">
        <v>3.12341151100387E-2</v>
      </c>
      <c r="BP1030" s="17"/>
      <c r="BQ1030" s="17">
        <v>3.0653318016322598E-2</v>
      </c>
      <c r="BR1030" s="17">
        <v>3.9029891281195002E-2</v>
      </c>
      <c r="BS1030" s="17">
        <v>2.2481422413023699E-2</v>
      </c>
      <c r="BT1030" s="17">
        <v>4.9882126912489798E-2</v>
      </c>
      <c r="BU1030" s="17">
        <v>3.6812973082536601E-2</v>
      </c>
      <c r="BV1030" s="17">
        <v>5.2517473140375602E-2</v>
      </c>
      <c r="BW1030" s="17"/>
      <c r="BX1030" s="17">
        <v>2.2682398643477202E-2</v>
      </c>
      <c r="BY1030" s="17">
        <v>3.3617905410151597E-2</v>
      </c>
      <c r="BZ1030" s="17">
        <v>3.2642653480242097E-2</v>
      </c>
      <c r="CA1030" s="17">
        <v>4.8828134586031503E-2</v>
      </c>
      <c r="CB1030" s="17">
        <v>6.9683567146691106E-2</v>
      </c>
      <c r="CC1030" s="17">
        <v>3.1374710910878401E-2</v>
      </c>
    </row>
    <row r="1031" spans="2:81" x14ac:dyDescent="0.35">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row>
    <row r="1032" spans="2:81" x14ac:dyDescent="0.35">
      <c r="B1032" s="6" t="s">
        <v>438</v>
      </c>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row>
    <row r="1033" spans="2:81" x14ac:dyDescent="0.35">
      <c r="B1033" s="24"/>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row>
    <row r="1034" spans="2:81" x14ac:dyDescent="0.35">
      <c r="B1034" t="s">
        <v>428</v>
      </c>
      <c r="C1034" s="17">
        <v>0.414278261500369</v>
      </c>
      <c r="D1034" s="17">
        <v>0.39479857920022599</v>
      </c>
      <c r="E1034" s="17">
        <v>0.43273330716042202</v>
      </c>
      <c r="F1034" s="17"/>
      <c r="G1034" s="17">
        <v>0.44297509017022801</v>
      </c>
      <c r="H1034" s="17">
        <v>0.38585451132010301</v>
      </c>
      <c r="I1034" s="17">
        <v>0.42759547970134099</v>
      </c>
      <c r="J1034" s="17">
        <v>0.39939034598862599</v>
      </c>
      <c r="K1034" s="17">
        <v>0.43815702853639199</v>
      </c>
      <c r="L1034" s="17">
        <v>0.40281330574077601</v>
      </c>
      <c r="M1034" s="17"/>
      <c r="N1034" s="17">
        <v>0.45344418819167498</v>
      </c>
      <c r="O1034" s="17">
        <v>0.39863149560912398</v>
      </c>
      <c r="P1034" s="17">
        <v>0.407930490018863</v>
      </c>
      <c r="Q1034" s="17">
        <v>0.38687742811513398</v>
      </c>
      <c r="R1034" s="17"/>
      <c r="S1034" s="17">
        <v>0.45188840116546602</v>
      </c>
      <c r="T1034" s="17">
        <v>0.36262838495438998</v>
      </c>
      <c r="U1034" s="17">
        <v>0.43193994301029698</v>
      </c>
      <c r="V1034" s="17">
        <v>0.36815483743142202</v>
      </c>
      <c r="W1034" s="17">
        <v>0.44202509543874402</v>
      </c>
      <c r="X1034" s="17">
        <v>0.38232946488032798</v>
      </c>
      <c r="Y1034" s="17">
        <v>0.38805400020094699</v>
      </c>
      <c r="Z1034" s="17">
        <v>0.37524509318232302</v>
      </c>
      <c r="AA1034" s="17">
        <v>0.43513811967398203</v>
      </c>
      <c r="AB1034" s="17">
        <v>0.41136044373902603</v>
      </c>
      <c r="AC1034" s="17">
        <v>0.48074136943154799</v>
      </c>
      <c r="AD1034" s="17">
        <v>0.52424755354816899</v>
      </c>
      <c r="AE1034" s="17"/>
      <c r="AF1034" s="17">
        <v>0.40227643952519299</v>
      </c>
      <c r="AG1034" s="17">
        <v>0.40681093976666299</v>
      </c>
      <c r="AH1034" s="17">
        <v>0.421023110560303</v>
      </c>
      <c r="AI1034" s="17">
        <v>0.47264961687670998</v>
      </c>
      <c r="AJ1034" s="17"/>
      <c r="AK1034" s="17">
        <v>0.52032043940418105</v>
      </c>
      <c r="AL1034" s="17">
        <v>0.40829198314748899</v>
      </c>
      <c r="AM1034" s="17"/>
      <c r="AN1034" s="17">
        <v>0.48466546489097101</v>
      </c>
      <c r="AO1034" s="17">
        <v>0.39718764312003302</v>
      </c>
      <c r="AP1034" s="17">
        <v>0.39915344004431702</v>
      </c>
      <c r="AQ1034" s="17">
        <v>0.37726075398276099</v>
      </c>
      <c r="AR1034" s="17">
        <v>0.35294136337635301</v>
      </c>
      <c r="AS1034" s="17">
        <v>0.438477698949924</v>
      </c>
      <c r="AT1034" s="17"/>
      <c r="AU1034" s="17">
        <v>0.44652651700307999</v>
      </c>
      <c r="AV1034" s="17">
        <v>0.36552205403503502</v>
      </c>
      <c r="AW1034" s="17"/>
      <c r="AX1034" s="17">
        <v>0.35250637544904301</v>
      </c>
      <c r="AY1034" s="17">
        <v>0.42890343893301403</v>
      </c>
      <c r="AZ1034" s="17"/>
      <c r="BA1034" s="17">
        <v>0.40210837769643998</v>
      </c>
      <c r="BB1034" s="17">
        <v>0.47868375208864899</v>
      </c>
      <c r="BC1034" s="17"/>
      <c r="BD1034" s="17">
        <v>0.46879530309717499</v>
      </c>
      <c r="BE1034" s="17"/>
      <c r="BF1034" s="17">
        <v>0.455000366669363</v>
      </c>
      <c r="BG1034" s="17"/>
      <c r="BH1034" s="17">
        <v>0.45386348974820201</v>
      </c>
      <c r="BI1034" s="17"/>
      <c r="BJ1034" s="17">
        <v>0.47636298171727998</v>
      </c>
      <c r="BK1034" s="17"/>
      <c r="BL1034" s="17">
        <v>0.242623623429055</v>
      </c>
      <c r="BM1034" s="17">
        <v>0.59820436967485502</v>
      </c>
      <c r="BN1034" s="17">
        <v>0.33481234642088198</v>
      </c>
      <c r="BO1034" s="17">
        <v>0.39552038913001503</v>
      </c>
      <c r="BP1034" s="17"/>
      <c r="BQ1034" s="17">
        <v>0.45470860493017801</v>
      </c>
      <c r="BR1034" s="17">
        <v>0.41170060908275202</v>
      </c>
      <c r="BS1034" s="17">
        <v>0.26255281064210101</v>
      </c>
      <c r="BT1034" s="17">
        <v>0.50548575678875096</v>
      </c>
      <c r="BU1034" s="17">
        <v>0.33150543428011697</v>
      </c>
      <c r="BV1034" s="17">
        <v>0.37803863555001499</v>
      </c>
      <c r="BW1034" s="17"/>
      <c r="BX1034" s="17">
        <v>0.50377174494707599</v>
      </c>
      <c r="BY1034" s="17">
        <v>0.42046094021312003</v>
      </c>
      <c r="BZ1034" s="17">
        <v>0.34849647244826099</v>
      </c>
      <c r="CA1034" s="17">
        <v>0.51636145152106006</v>
      </c>
      <c r="CB1034" s="17">
        <v>0.30584376394768198</v>
      </c>
      <c r="CC1034" s="17">
        <v>0.29313600629686898</v>
      </c>
    </row>
    <row r="1035" spans="2:81" x14ac:dyDescent="0.35">
      <c r="B1035" t="s">
        <v>58</v>
      </c>
      <c r="C1035" s="17">
        <v>0.18695496602957201</v>
      </c>
      <c r="D1035" s="17">
        <v>0.180653139246922</v>
      </c>
      <c r="E1035" s="17">
        <v>0.193536503819672</v>
      </c>
      <c r="F1035" s="17"/>
      <c r="G1035" s="17">
        <v>0.17202666310117301</v>
      </c>
      <c r="H1035" s="17">
        <v>0.22563061925064601</v>
      </c>
      <c r="I1035" s="17">
        <v>0.23797117872513299</v>
      </c>
      <c r="J1035" s="17">
        <v>0.19250366927558801</v>
      </c>
      <c r="K1035" s="17">
        <v>0.12574716150099399</v>
      </c>
      <c r="L1035" s="17">
        <v>0.15501843004688501</v>
      </c>
      <c r="M1035" s="17"/>
      <c r="N1035" s="17">
        <v>0.18753453843773099</v>
      </c>
      <c r="O1035" s="17">
        <v>0.21776347667169901</v>
      </c>
      <c r="P1035" s="17">
        <v>0.15261805628719999</v>
      </c>
      <c r="Q1035" s="17">
        <v>0.18582812001134499</v>
      </c>
      <c r="R1035" s="17"/>
      <c r="S1035" s="17">
        <v>0.187849875073616</v>
      </c>
      <c r="T1035" s="17">
        <v>0.20828090979913699</v>
      </c>
      <c r="U1035" s="17">
        <v>0.12915889883293399</v>
      </c>
      <c r="V1035" s="17">
        <v>0.18603886726109001</v>
      </c>
      <c r="W1035" s="17">
        <v>0.19363109059450601</v>
      </c>
      <c r="X1035" s="17">
        <v>0.20636055248441301</v>
      </c>
      <c r="Y1035" s="17">
        <v>0.16182828646424899</v>
      </c>
      <c r="Z1035" s="17">
        <v>0.25040880661586501</v>
      </c>
      <c r="AA1035" s="17">
        <v>0.23043685160713701</v>
      </c>
      <c r="AB1035" s="17">
        <v>0.185349334629378</v>
      </c>
      <c r="AC1035" s="17">
        <v>0.12649965803428301</v>
      </c>
      <c r="AD1035" s="17">
        <v>0.104226007467645</v>
      </c>
      <c r="AE1035" s="17"/>
      <c r="AF1035" s="17">
        <v>0.19540837552701901</v>
      </c>
      <c r="AG1035" s="17">
        <v>0.17230584119296999</v>
      </c>
      <c r="AH1035" s="17">
        <v>0.11763264990483201</v>
      </c>
      <c r="AI1035" s="17">
        <v>8.5302274895396907E-2</v>
      </c>
      <c r="AJ1035" s="17"/>
      <c r="AK1035" s="17">
        <v>0.19623015221814899</v>
      </c>
      <c r="AL1035" s="17">
        <v>0.197018585732326</v>
      </c>
      <c r="AM1035" s="17"/>
      <c r="AN1035" s="17">
        <v>0.17997348174488201</v>
      </c>
      <c r="AO1035" s="17">
        <v>0.18311531061729699</v>
      </c>
      <c r="AP1035" s="17">
        <v>0.21597987973112001</v>
      </c>
      <c r="AQ1035" s="17">
        <v>0.186599598663274</v>
      </c>
      <c r="AR1035" s="17">
        <v>0.21815908371113699</v>
      </c>
      <c r="AS1035" s="17">
        <v>0.109528618904405</v>
      </c>
      <c r="AT1035" s="17"/>
      <c r="AU1035" s="17">
        <v>0.177113437334217</v>
      </c>
      <c r="AV1035" s="17">
        <v>0.20254340407774399</v>
      </c>
      <c r="AW1035" s="17"/>
      <c r="AX1035" s="17">
        <v>0.14472369392724099</v>
      </c>
      <c r="AY1035" s="17">
        <v>0.196953686923244</v>
      </c>
      <c r="AZ1035" s="17"/>
      <c r="BA1035" s="17">
        <v>0.18489626504175999</v>
      </c>
      <c r="BB1035" s="17">
        <v>0.20323478474613599</v>
      </c>
      <c r="BC1035" s="17"/>
      <c r="BD1035" s="17">
        <v>0.17183803862772301</v>
      </c>
      <c r="BE1035" s="17"/>
      <c r="BF1035" s="17">
        <v>0.17561015365364799</v>
      </c>
      <c r="BG1035" s="17"/>
      <c r="BH1035" s="17">
        <v>0.160661392704396</v>
      </c>
      <c r="BI1035" s="17"/>
      <c r="BJ1035" s="17">
        <v>0.13528935895390701</v>
      </c>
      <c r="BK1035" s="17"/>
      <c r="BL1035" s="17">
        <v>0.159156817415704</v>
      </c>
      <c r="BM1035" s="17">
        <v>0.166309433373069</v>
      </c>
      <c r="BN1035" s="17">
        <v>0.17982109475316399</v>
      </c>
      <c r="BO1035" s="17">
        <v>0.232778677711725</v>
      </c>
      <c r="BP1035" s="17"/>
      <c r="BQ1035" s="17">
        <v>0.181397424630166</v>
      </c>
      <c r="BR1035" s="17">
        <v>0.24540563266250201</v>
      </c>
      <c r="BS1035" s="17">
        <v>0.11383591589893</v>
      </c>
      <c r="BT1035" s="17">
        <v>0.15762438224147801</v>
      </c>
      <c r="BU1035" s="17">
        <v>0.15017681253367701</v>
      </c>
      <c r="BV1035" s="17">
        <v>0.201298428817766</v>
      </c>
      <c r="BW1035" s="17"/>
      <c r="BX1035" s="17">
        <v>0.181109433912373</v>
      </c>
      <c r="BY1035" s="17">
        <v>0.231686767271091</v>
      </c>
      <c r="BZ1035" s="17">
        <v>0.136202026255522</v>
      </c>
      <c r="CA1035" s="17">
        <v>0.18898541049128201</v>
      </c>
      <c r="CB1035" s="17">
        <v>0.16989346267376099</v>
      </c>
      <c r="CC1035" s="17">
        <v>0.19434322514907501</v>
      </c>
    </row>
    <row r="1036" spans="2:81" x14ac:dyDescent="0.35">
      <c r="B1036" t="s">
        <v>59</v>
      </c>
      <c r="C1036" s="17">
        <v>0.13066679245028301</v>
      </c>
      <c r="D1036" s="17">
        <v>0.12257523644666</v>
      </c>
      <c r="E1036" s="17">
        <v>0.138812149662142</v>
      </c>
      <c r="F1036" s="17"/>
      <c r="G1036" s="17">
        <v>0.14657248478688401</v>
      </c>
      <c r="H1036" s="17">
        <v>9.8388067091968304E-2</v>
      </c>
      <c r="I1036" s="17">
        <v>0.117972785189205</v>
      </c>
      <c r="J1036" s="17">
        <v>0.167323212807585</v>
      </c>
      <c r="K1036" s="17">
        <v>0.13811633347650201</v>
      </c>
      <c r="L1036" s="17">
        <v>0.11899538026683799</v>
      </c>
      <c r="M1036" s="17"/>
      <c r="N1036" s="17">
        <v>0.114416047946552</v>
      </c>
      <c r="O1036" s="17">
        <v>0.149650262980383</v>
      </c>
      <c r="P1036" s="17">
        <v>0.13010178857596599</v>
      </c>
      <c r="Q1036" s="17">
        <v>0.126797177381436</v>
      </c>
      <c r="R1036" s="17"/>
      <c r="S1036" s="17">
        <v>0.100325220383957</v>
      </c>
      <c r="T1036" s="17">
        <v>0.18285203058605201</v>
      </c>
      <c r="U1036" s="17">
        <v>0.135298919319251</v>
      </c>
      <c r="V1036" s="17">
        <v>0.16295685689770301</v>
      </c>
      <c r="W1036" s="17">
        <v>6.6862113641942E-2</v>
      </c>
      <c r="X1036" s="17">
        <v>0.104452441113543</v>
      </c>
      <c r="Y1036" s="17">
        <v>0.173484039743313</v>
      </c>
      <c r="Z1036" s="17">
        <v>0.114505390787975</v>
      </c>
      <c r="AA1036" s="17">
        <v>0.11156238975796499</v>
      </c>
      <c r="AB1036" s="17">
        <v>0.154967176217298</v>
      </c>
      <c r="AC1036" s="17">
        <v>0.108538340067709</v>
      </c>
      <c r="AD1036" s="17">
        <v>0.104365976647986</v>
      </c>
      <c r="AE1036" s="17"/>
      <c r="AF1036" s="17">
        <v>0.13219410008007401</v>
      </c>
      <c r="AG1036" s="17">
        <v>0.15728168303176901</v>
      </c>
      <c r="AH1036" s="17">
        <v>0.138852530876691</v>
      </c>
      <c r="AI1036" s="17">
        <v>0.148266392023294</v>
      </c>
      <c r="AJ1036" s="17"/>
      <c r="AK1036" s="17">
        <v>7.0191426270725693E-2</v>
      </c>
      <c r="AL1036" s="17">
        <v>0.139218070132963</v>
      </c>
      <c r="AM1036" s="17"/>
      <c r="AN1036" s="17">
        <v>0.10572319531240799</v>
      </c>
      <c r="AO1036" s="17">
        <v>0.131709720721949</v>
      </c>
      <c r="AP1036" s="17">
        <v>0.11887993988018999</v>
      </c>
      <c r="AQ1036" s="17">
        <v>0.161925315406518</v>
      </c>
      <c r="AR1036" s="17">
        <v>0.15262111100574999</v>
      </c>
      <c r="AS1036" s="17">
        <v>0.12669391836194699</v>
      </c>
      <c r="AT1036" s="17"/>
      <c r="AU1036" s="17">
        <v>0.109015872673867</v>
      </c>
      <c r="AV1036" s="17">
        <v>0.16323515323041299</v>
      </c>
      <c r="AW1036" s="17"/>
      <c r="AX1036" s="17">
        <v>0.159052397748779</v>
      </c>
      <c r="AY1036" s="17">
        <v>0.12394618635322099</v>
      </c>
      <c r="AZ1036" s="17"/>
      <c r="BA1036" s="17">
        <v>0.1394466454246</v>
      </c>
      <c r="BB1036" s="17">
        <v>8.4711802729244806E-2</v>
      </c>
      <c r="BC1036" s="17"/>
      <c r="BD1036" s="17">
        <v>0.102421481000966</v>
      </c>
      <c r="BE1036" s="17"/>
      <c r="BF1036" s="17">
        <v>0.104270931408939</v>
      </c>
      <c r="BG1036" s="17"/>
      <c r="BH1036" s="17">
        <v>0.13672668729631299</v>
      </c>
      <c r="BI1036" s="17"/>
      <c r="BJ1036" s="17">
        <v>0.10924632910024799</v>
      </c>
      <c r="BK1036" s="17"/>
      <c r="BL1036" s="17">
        <v>0.17234707339927099</v>
      </c>
      <c r="BM1036" s="17">
        <v>5.9957675638364898E-2</v>
      </c>
      <c r="BN1036" s="17">
        <v>0.151537661443571</v>
      </c>
      <c r="BO1036" s="17">
        <v>0.16183860840179501</v>
      </c>
      <c r="BP1036" s="17"/>
      <c r="BQ1036" s="17">
        <v>0.135847713490823</v>
      </c>
      <c r="BR1036" s="17">
        <v>0.107556834807243</v>
      </c>
      <c r="BS1036" s="17">
        <v>0.15760026758721399</v>
      </c>
      <c r="BT1036" s="17">
        <v>0.13328948019872899</v>
      </c>
      <c r="BU1036" s="17">
        <v>0.18569916474974901</v>
      </c>
      <c r="BV1036" s="17">
        <v>0.10075636236615899</v>
      </c>
      <c r="BW1036" s="17"/>
      <c r="BX1036" s="17">
        <v>0.125698943459049</v>
      </c>
      <c r="BY1036" s="17">
        <v>0.11349021765164399</v>
      </c>
      <c r="BZ1036" s="17">
        <v>0.149431044399466</v>
      </c>
      <c r="CA1036" s="17">
        <v>9.2091514977819297E-2</v>
      </c>
      <c r="CB1036" s="17">
        <v>0.196809500319197</v>
      </c>
      <c r="CC1036" s="17">
        <v>0.122228210461473</v>
      </c>
    </row>
    <row r="1037" spans="2:81" x14ac:dyDescent="0.35">
      <c r="B1037" t="s">
        <v>102</v>
      </c>
      <c r="C1037" s="17">
        <v>0.112269805486003</v>
      </c>
      <c r="D1037" s="17">
        <v>0.122021546210391</v>
      </c>
      <c r="E1037" s="17">
        <v>0.103206230176747</v>
      </c>
      <c r="F1037" s="17"/>
      <c r="G1037" s="17">
        <v>0.13050686397853101</v>
      </c>
      <c r="H1037" s="17">
        <v>0.13224886889264101</v>
      </c>
      <c r="I1037" s="17">
        <v>0.101910540824944</v>
      </c>
      <c r="J1037" s="17">
        <v>7.4938395292567295E-2</v>
      </c>
      <c r="K1037" s="17">
        <v>0.107839782717956</v>
      </c>
      <c r="L1037" s="17">
        <v>0.12782813239350699</v>
      </c>
      <c r="M1037" s="17"/>
      <c r="N1037" s="17">
        <v>0.103100406569454</v>
      </c>
      <c r="O1037" s="17">
        <v>0.116092430557778</v>
      </c>
      <c r="P1037" s="17">
        <v>0.112600071690001</v>
      </c>
      <c r="Q1037" s="17">
        <v>0.117783685284475</v>
      </c>
      <c r="R1037" s="17"/>
      <c r="S1037" s="17">
        <v>0.12911428463517</v>
      </c>
      <c r="T1037" s="17">
        <v>9.3525281252315295E-2</v>
      </c>
      <c r="U1037" s="17">
        <v>8.8066374559960706E-2</v>
      </c>
      <c r="V1037" s="17">
        <v>0.12905737626067901</v>
      </c>
      <c r="W1037" s="17">
        <v>8.9331142670234301E-2</v>
      </c>
      <c r="X1037" s="17">
        <v>0.138505008056514</v>
      </c>
      <c r="Y1037" s="17">
        <v>0.14392014356614699</v>
      </c>
      <c r="Z1037" s="17">
        <v>9.9566646280659699E-2</v>
      </c>
      <c r="AA1037" s="17">
        <v>8.2851546106081905E-2</v>
      </c>
      <c r="AB1037" s="17">
        <v>0.106284310338983</v>
      </c>
      <c r="AC1037" s="17">
        <v>8.8489346711234498E-2</v>
      </c>
      <c r="AD1037" s="17">
        <v>0.165559832379781</v>
      </c>
      <c r="AE1037" s="17"/>
      <c r="AF1037" s="17">
        <v>0.111408973060189</v>
      </c>
      <c r="AG1037" s="17">
        <v>0.12068253672044001</v>
      </c>
      <c r="AH1037" s="17">
        <v>7.9430416072260396E-2</v>
      </c>
      <c r="AI1037" s="17">
        <v>0.19056935539814099</v>
      </c>
      <c r="AJ1037" s="17"/>
      <c r="AK1037" s="17">
        <v>9.1146279652511999E-2</v>
      </c>
      <c r="AL1037" s="17">
        <v>0.105237201742091</v>
      </c>
      <c r="AM1037" s="17"/>
      <c r="AN1037" s="17">
        <v>9.5451168530229002E-2</v>
      </c>
      <c r="AO1037" s="17">
        <v>0.142635393557175</v>
      </c>
      <c r="AP1037" s="17">
        <v>0.10946626279185601</v>
      </c>
      <c r="AQ1037" s="17">
        <v>8.7400044411059294E-2</v>
      </c>
      <c r="AR1037" s="17">
        <v>0.118046613767157</v>
      </c>
      <c r="AS1037" s="17">
        <v>0.126581178733636</v>
      </c>
      <c r="AT1037" s="17"/>
      <c r="AU1037" s="17">
        <v>0.10199859062089101</v>
      </c>
      <c r="AV1037" s="17">
        <v>0.128029431859603</v>
      </c>
      <c r="AW1037" s="17"/>
      <c r="AX1037" s="17">
        <v>0.14122782310748999</v>
      </c>
      <c r="AY1037" s="17">
        <v>0.10541367443862</v>
      </c>
      <c r="AZ1037" s="17"/>
      <c r="BA1037" s="17">
        <v>0.117634273946261</v>
      </c>
      <c r="BB1037" s="17">
        <v>8.5140195922319903E-2</v>
      </c>
      <c r="BC1037" s="17"/>
      <c r="BD1037" s="17">
        <v>0.10334545662146</v>
      </c>
      <c r="BE1037" s="17"/>
      <c r="BF1037" s="17">
        <v>0.10565072601240801</v>
      </c>
      <c r="BG1037" s="17"/>
      <c r="BH1037" s="17">
        <v>0.12165554379252801</v>
      </c>
      <c r="BI1037" s="17"/>
      <c r="BJ1037" s="17">
        <v>5.57016867763237E-2</v>
      </c>
      <c r="BK1037" s="17"/>
      <c r="BL1037" s="17">
        <v>0.169124929952258</v>
      </c>
      <c r="BM1037" s="17">
        <v>6.9640948807935199E-2</v>
      </c>
      <c r="BN1037" s="17">
        <v>0.121777642635231</v>
      </c>
      <c r="BO1037" s="17">
        <v>0.11540636354811699</v>
      </c>
      <c r="BP1037" s="17"/>
      <c r="BQ1037" s="17">
        <v>0.109155948827803</v>
      </c>
      <c r="BR1037" s="17">
        <v>9.4875090676320994E-2</v>
      </c>
      <c r="BS1037" s="17">
        <v>0.17853366162533699</v>
      </c>
      <c r="BT1037" s="17">
        <v>4.9981994551811897E-2</v>
      </c>
      <c r="BU1037" s="17">
        <v>0.16377107194207999</v>
      </c>
      <c r="BV1037" s="17">
        <v>0.13131080068689199</v>
      </c>
      <c r="BW1037" s="17"/>
      <c r="BX1037" s="17">
        <v>8.9834399056946401E-2</v>
      </c>
      <c r="BY1037" s="17">
        <v>0.10805013070989899</v>
      </c>
      <c r="BZ1037" s="17">
        <v>0.12477652880531299</v>
      </c>
      <c r="CA1037" s="17">
        <v>5.0191471444087803E-2</v>
      </c>
      <c r="CB1037" s="17">
        <v>0.19080051341557999</v>
      </c>
      <c r="CC1037" s="17">
        <v>0.18954615034876601</v>
      </c>
    </row>
    <row r="1038" spans="2:81" x14ac:dyDescent="0.35">
      <c r="B1038" t="s">
        <v>429</v>
      </c>
      <c r="C1038" s="17">
        <v>0.116692575763768</v>
      </c>
      <c r="D1038" s="17">
        <v>0.14277822248067901</v>
      </c>
      <c r="E1038" s="17">
        <v>9.0576123298262798E-2</v>
      </c>
      <c r="F1038" s="17"/>
      <c r="G1038" s="17">
        <v>7.2363936329929796E-2</v>
      </c>
      <c r="H1038" s="17">
        <v>0.14447738181179201</v>
      </c>
      <c r="I1038" s="17">
        <v>6.4833597100829907E-2</v>
      </c>
      <c r="J1038" s="17">
        <v>0.135484931446128</v>
      </c>
      <c r="K1038" s="17">
        <v>0.136862644063348</v>
      </c>
      <c r="L1038" s="17">
        <v>0.14163510834610499</v>
      </c>
      <c r="M1038" s="17"/>
      <c r="N1038" s="17">
        <v>0.109975249755611</v>
      </c>
      <c r="O1038" s="17">
        <v>8.8374636722568706E-2</v>
      </c>
      <c r="P1038" s="17">
        <v>0.16248214520767901</v>
      </c>
      <c r="Q1038" s="17">
        <v>0.118584521344561</v>
      </c>
      <c r="R1038" s="17"/>
      <c r="S1038" s="17">
        <v>9.6076966738466094E-2</v>
      </c>
      <c r="T1038" s="17">
        <v>0.141834921216173</v>
      </c>
      <c r="U1038" s="17">
        <v>0.1626797907309</v>
      </c>
      <c r="V1038" s="17">
        <v>0.114045082638003</v>
      </c>
      <c r="W1038" s="17">
        <v>0.121285086208981</v>
      </c>
      <c r="X1038" s="17">
        <v>0.106574365183831</v>
      </c>
      <c r="Y1038" s="17">
        <v>0.115199612878687</v>
      </c>
      <c r="Z1038" s="17">
        <v>0.12836557058119899</v>
      </c>
      <c r="AA1038" s="17">
        <v>0.11930998355849699</v>
      </c>
      <c r="AB1038" s="17">
        <v>9.8243723000926694E-2</v>
      </c>
      <c r="AC1038" s="17">
        <v>0.14213969011598601</v>
      </c>
      <c r="AD1038" s="17">
        <v>4.1961910339924101E-2</v>
      </c>
      <c r="AE1038" s="17"/>
      <c r="AF1038" s="17">
        <v>0.120283544134453</v>
      </c>
      <c r="AG1038" s="17">
        <v>0.10092551352889299</v>
      </c>
      <c r="AH1038" s="17">
        <v>0.179991035502618</v>
      </c>
      <c r="AI1038" s="17">
        <v>4.2627568667539098E-2</v>
      </c>
      <c r="AJ1038" s="17"/>
      <c r="AK1038" s="17">
        <v>0.100658591505825</v>
      </c>
      <c r="AL1038" s="17">
        <v>0.107839088674791</v>
      </c>
      <c r="AM1038" s="17"/>
      <c r="AN1038" s="17">
        <v>0.10186285599605099</v>
      </c>
      <c r="AO1038" s="17">
        <v>0.11951186908160499</v>
      </c>
      <c r="AP1038" s="17">
        <v>0.104453750290598</v>
      </c>
      <c r="AQ1038" s="17">
        <v>0.14661762735672401</v>
      </c>
      <c r="AR1038" s="17">
        <v>0.103744872761126</v>
      </c>
      <c r="AS1038" s="17">
        <v>0.128919269131785</v>
      </c>
      <c r="AT1038" s="17"/>
      <c r="AU1038" s="17">
        <v>0.119699372330185</v>
      </c>
      <c r="AV1038" s="17">
        <v>0.110840751584128</v>
      </c>
      <c r="AW1038" s="17"/>
      <c r="AX1038" s="17">
        <v>0.12773024442866601</v>
      </c>
      <c r="AY1038" s="17">
        <v>0.11407928559269</v>
      </c>
      <c r="AZ1038" s="17"/>
      <c r="BA1038" s="17">
        <v>0.118400222513727</v>
      </c>
      <c r="BB1038" s="17">
        <v>0.104253012013857</v>
      </c>
      <c r="BC1038" s="17"/>
      <c r="BD1038" s="17">
        <v>0.116708687841244</v>
      </c>
      <c r="BE1038" s="17"/>
      <c r="BF1038" s="17">
        <v>0.120909905564079</v>
      </c>
      <c r="BG1038" s="17"/>
      <c r="BH1038" s="17">
        <v>9.8610582131081898E-2</v>
      </c>
      <c r="BI1038" s="17"/>
      <c r="BJ1038" s="17">
        <v>0.165861519584664</v>
      </c>
      <c r="BK1038" s="17"/>
      <c r="BL1038" s="17">
        <v>0.189853001731771</v>
      </c>
      <c r="BM1038" s="17">
        <v>8.0964859662677593E-2</v>
      </c>
      <c r="BN1038" s="17">
        <v>0.17206425756761101</v>
      </c>
      <c r="BO1038" s="17">
        <v>5.7154386221879599E-2</v>
      </c>
      <c r="BP1038" s="17"/>
      <c r="BQ1038" s="17">
        <v>8.9978340977467403E-2</v>
      </c>
      <c r="BR1038" s="17">
        <v>9.3406409605947996E-2</v>
      </c>
      <c r="BS1038" s="17">
        <v>0.25301540952226997</v>
      </c>
      <c r="BT1038" s="17">
        <v>0.12472120913606</v>
      </c>
      <c r="BU1038" s="17">
        <v>0.14331736760195599</v>
      </c>
      <c r="BV1038" s="17">
        <v>0.117878812316921</v>
      </c>
      <c r="BW1038" s="17"/>
      <c r="BX1038" s="17">
        <v>7.9756568039689904E-2</v>
      </c>
      <c r="BY1038" s="17">
        <v>8.7666242787858298E-2</v>
      </c>
      <c r="BZ1038" s="17">
        <v>0.20883168150524301</v>
      </c>
      <c r="CA1038" s="17">
        <v>0.103355405083981</v>
      </c>
      <c r="CB1038" s="17">
        <v>8.8455799004059699E-2</v>
      </c>
      <c r="CC1038" s="17">
        <v>0.125519319405553</v>
      </c>
    </row>
    <row r="1039" spans="2:81" x14ac:dyDescent="0.35">
      <c r="B1039" t="s">
        <v>87</v>
      </c>
      <c r="C1039" s="17">
        <v>3.9137598770005402E-2</v>
      </c>
      <c r="D1039" s="17">
        <v>3.7173276415122899E-2</v>
      </c>
      <c r="E1039" s="17">
        <v>4.1135685882755402E-2</v>
      </c>
      <c r="F1039" s="17"/>
      <c r="G1039" s="17">
        <v>3.5554961633254299E-2</v>
      </c>
      <c r="H1039" s="17">
        <v>1.34005516328492E-2</v>
      </c>
      <c r="I1039" s="17">
        <v>4.9716418458547601E-2</v>
      </c>
      <c r="J1039" s="17">
        <v>3.03594451895054E-2</v>
      </c>
      <c r="K1039" s="17">
        <v>5.32770497048074E-2</v>
      </c>
      <c r="L1039" s="17">
        <v>5.37096432058893E-2</v>
      </c>
      <c r="M1039" s="17"/>
      <c r="N1039" s="17">
        <v>3.1529569098976799E-2</v>
      </c>
      <c r="O1039" s="17">
        <v>2.9487697458446999E-2</v>
      </c>
      <c r="P1039" s="17">
        <v>3.4267448220291402E-2</v>
      </c>
      <c r="Q1039" s="17">
        <v>6.4129067863047895E-2</v>
      </c>
      <c r="R1039" s="17"/>
      <c r="S1039" s="17">
        <v>3.4745252003325303E-2</v>
      </c>
      <c r="T1039" s="17">
        <v>1.08784721919328E-2</v>
      </c>
      <c r="U1039" s="17">
        <v>5.2856073546657098E-2</v>
      </c>
      <c r="V1039" s="17">
        <v>3.9746979511103002E-2</v>
      </c>
      <c r="W1039" s="17">
        <v>8.6865471445593201E-2</v>
      </c>
      <c r="X1039" s="17">
        <v>6.17781682813709E-2</v>
      </c>
      <c r="Y1039" s="17">
        <v>1.7513917146656999E-2</v>
      </c>
      <c r="Z1039" s="17">
        <v>3.1908492551979202E-2</v>
      </c>
      <c r="AA1039" s="17">
        <v>2.0701109296337301E-2</v>
      </c>
      <c r="AB1039" s="17">
        <v>4.3795012074388802E-2</v>
      </c>
      <c r="AC1039" s="17">
        <v>5.3591595639239098E-2</v>
      </c>
      <c r="AD1039" s="17">
        <v>5.9638719616494897E-2</v>
      </c>
      <c r="AE1039" s="17"/>
      <c r="AF1039" s="17">
        <v>3.8428567673071699E-2</v>
      </c>
      <c r="AG1039" s="17">
        <v>4.1993485759265002E-2</v>
      </c>
      <c r="AH1039" s="17">
        <v>6.30702570832955E-2</v>
      </c>
      <c r="AI1039" s="17">
        <v>6.0584792138918903E-2</v>
      </c>
      <c r="AJ1039" s="17"/>
      <c r="AK1039" s="17">
        <v>2.1453110948606899E-2</v>
      </c>
      <c r="AL1039" s="17">
        <v>4.2395070570339602E-2</v>
      </c>
      <c r="AM1039" s="17"/>
      <c r="AN1039" s="17">
        <v>3.2323833525458603E-2</v>
      </c>
      <c r="AO1039" s="17">
        <v>2.58400629019408E-2</v>
      </c>
      <c r="AP1039" s="17">
        <v>5.2066727261918001E-2</v>
      </c>
      <c r="AQ1039" s="17">
        <v>4.01966601796638E-2</v>
      </c>
      <c r="AR1039" s="17">
        <v>5.4486955378477399E-2</v>
      </c>
      <c r="AS1039" s="17">
        <v>6.9799315918303295E-2</v>
      </c>
      <c r="AT1039" s="17"/>
      <c r="AU1039" s="17">
        <v>4.56462100377606E-2</v>
      </c>
      <c r="AV1039" s="17">
        <v>2.98292052130773E-2</v>
      </c>
      <c r="AW1039" s="17"/>
      <c r="AX1039" s="17">
        <v>7.4759465338781E-2</v>
      </c>
      <c r="AY1039" s="17">
        <v>3.07037277592116E-2</v>
      </c>
      <c r="AZ1039" s="17"/>
      <c r="BA1039" s="17">
        <v>3.75142153772118E-2</v>
      </c>
      <c r="BB1039" s="17">
        <v>4.3976452499792602E-2</v>
      </c>
      <c r="BC1039" s="17"/>
      <c r="BD1039" s="17">
        <v>3.6891032811432599E-2</v>
      </c>
      <c r="BE1039" s="17"/>
      <c r="BF1039" s="17">
        <v>3.85579166915632E-2</v>
      </c>
      <c r="BG1039" s="17"/>
      <c r="BH1039" s="17">
        <v>2.8482304327479301E-2</v>
      </c>
      <c r="BI1039" s="17"/>
      <c r="BJ1039" s="17">
        <v>5.7538123867576299E-2</v>
      </c>
      <c r="BK1039" s="17"/>
      <c r="BL1039" s="17">
        <v>6.6894554071940102E-2</v>
      </c>
      <c r="BM1039" s="17">
        <v>2.4922712843098101E-2</v>
      </c>
      <c r="BN1039" s="17">
        <v>3.9986997179541697E-2</v>
      </c>
      <c r="BO1039" s="17">
        <v>3.7301574986468702E-2</v>
      </c>
      <c r="BP1039" s="17"/>
      <c r="BQ1039" s="17">
        <v>2.89119671435621E-2</v>
      </c>
      <c r="BR1039" s="17">
        <v>4.7055423165234797E-2</v>
      </c>
      <c r="BS1039" s="17">
        <v>3.4461934724148602E-2</v>
      </c>
      <c r="BT1039" s="17">
        <v>2.88971770831692E-2</v>
      </c>
      <c r="BU1039" s="17">
        <v>2.5530148892421001E-2</v>
      </c>
      <c r="BV1039" s="17">
        <v>7.0716960262246803E-2</v>
      </c>
      <c r="BW1039" s="17"/>
      <c r="BX1039" s="17">
        <v>1.98289105848658E-2</v>
      </c>
      <c r="BY1039" s="17">
        <v>3.8645701366388202E-2</v>
      </c>
      <c r="BZ1039" s="17">
        <v>3.2262246586195198E-2</v>
      </c>
      <c r="CA1039" s="17">
        <v>4.9014746481769803E-2</v>
      </c>
      <c r="CB1039" s="17">
        <v>4.8196960639721301E-2</v>
      </c>
      <c r="CC1039" s="17">
        <v>7.5227088338263207E-2</v>
      </c>
    </row>
    <row r="1040" spans="2:81" x14ac:dyDescent="0.35">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row>
    <row r="1041" spans="2:81" x14ac:dyDescent="0.35">
      <c r="B1041" s="6" t="s">
        <v>439</v>
      </c>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row>
    <row r="1042" spans="2:81" x14ac:dyDescent="0.35">
      <c r="B1042" s="24"/>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row>
    <row r="1043" spans="2:81" x14ac:dyDescent="0.35">
      <c r="B1043" t="s">
        <v>428</v>
      </c>
      <c r="C1043" s="17">
        <v>0.29274025583354701</v>
      </c>
      <c r="D1043" s="17">
        <v>0.28182816841053798</v>
      </c>
      <c r="E1043" s="17">
        <v>0.30405018452912203</v>
      </c>
      <c r="F1043" s="17"/>
      <c r="G1043" s="17">
        <v>0.349760908155064</v>
      </c>
      <c r="H1043" s="17">
        <v>0.28708383883518002</v>
      </c>
      <c r="I1043" s="17">
        <v>0.26963641875359501</v>
      </c>
      <c r="J1043" s="17">
        <v>0.25072111639191502</v>
      </c>
      <c r="K1043" s="17">
        <v>0.29500665850545799</v>
      </c>
      <c r="L1043" s="17">
        <v>0.31236047048639198</v>
      </c>
      <c r="M1043" s="17"/>
      <c r="N1043" s="17">
        <v>0.33239113941701698</v>
      </c>
      <c r="O1043" s="17">
        <v>0.25785273292467997</v>
      </c>
      <c r="P1043" s="17">
        <v>0.27881403847148001</v>
      </c>
      <c r="Q1043" s="17">
        <v>0.28960392472286001</v>
      </c>
      <c r="R1043" s="17"/>
      <c r="S1043" s="17">
        <v>0.38855558556949998</v>
      </c>
      <c r="T1043" s="17">
        <v>0.273490700842487</v>
      </c>
      <c r="U1043" s="17">
        <v>0.233182875238516</v>
      </c>
      <c r="V1043" s="17">
        <v>0.21314232040271899</v>
      </c>
      <c r="W1043" s="17">
        <v>0.339108106659949</v>
      </c>
      <c r="X1043" s="17">
        <v>0.27559343659027902</v>
      </c>
      <c r="Y1043" s="17">
        <v>0.25668528193029799</v>
      </c>
      <c r="Z1043" s="17">
        <v>0.28590749097274099</v>
      </c>
      <c r="AA1043" s="17">
        <v>0.26147502275301698</v>
      </c>
      <c r="AB1043" s="17">
        <v>0.308535878451766</v>
      </c>
      <c r="AC1043" s="17">
        <v>0.283080420271416</v>
      </c>
      <c r="AD1043" s="17">
        <v>0.37599523907650401</v>
      </c>
      <c r="AE1043" s="17"/>
      <c r="AF1043" s="17">
        <v>0.28757412432257701</v>
      </c>
      <c r="AG1043" s="17">
        <v>0.291328827480342</v>
      </c>
      <c r="AH1043" s="17">
        <v>0.25821897886580902</v>
      </c>
      <c r="AI1043" s="17">
        <v>0.34164593411149502</v>
      </c>
      <c r="AJ1043" s="17"/>
      <c r="AK1043" s="17">
        <v>0.34365543421245598</v>
      </c>
      <c r="AL1043" s="17">
        <v>0.18744235228834399</v>
      </c>
      <c r="AM1043" s="17"/>
      <c r="AN1043" s="17">
        <v>0.39696149922588198</v>
      </c>
      <c r="AO1043" s="17">
        <v>0.266563824436855</v>
      </c>
      <c r="AP1043" s="17">
        <v>0.25890322866770799</v>
      </c>
      <c r="AQ1043" s="17">
        <v>0.23002102083488199</v>
      </c>
      <c r="AR1043" s="17">
        <v>0.24387834267606601</v>
      </c>
      <c r="AS1043" s="17">
        <v>0.306030797712738</v>
      </c>
      <c r="AT1043" s="17"/>
      <c r="AU1043" s="17">
        <v>0.30492231643121098</v>
      </c>
      <c r="AV1043" s="17">
        <v>0.27267664927969298</v>
      </c>
      <c r="AW1043" s="17"/>
      <c r="AX1043" s="17">
        <v>0.264744951162526</v>
      </c>
      <c r="AY1043" s="17">
        <v>0.29936845393898398</v>
      </c>
      <c r="AZ1043" s="17"/>
      <c r="BA1043" s="17">
        <v>0.28693621048690099</v>
      </c>
      <c r="BB1043" s="17">
        <v>0.32217276300249298</v>
      </c>
      <c r="BC1043" s="17"/>
      <c r="BD1043" s="17">
        <v>0.33312603311651101</v>
      </c>
      <c r="BE1043" s="17"/>
      <c r="BF1043" s="17">
        <v>0.321373542122731</v>
      </c>
      <c r="BG1043" s="17"/>
      <c r="BH1043" s="17">
        <v>0.35725724599820902</v>
      </c>
      <c r="BI1043" s="17"/>
      <c r="BJ1043" s="17">
        <v>0.36252989588364598</v>
      </c>
      <c r="BK1043" s="17"/>
      <c r="BL1043" s="17">
        <v>0.19972565469575801</v>
      </c>
      <c r="BM1043" s="17">
        <v>0.44425936718629999</v>
      </c>
      <c r="BN1043" s="17">
        <v>0.213813846039422</v>
      </c>
      <c r="BO1043" s="17">
        <v>0.26212598379643898</v>
      </c>
      <c r="BP1043" s="17"/>
      <c r="BQ1043" s="17">
        <v>0.30142620616933602</v>
      </c>
      <c r="BR1043" s="17">
        <v>0.29617689118436902</v>
      </c>
      <c r="BS1043" s="17">
        <v>0.18516827103806699</v>
      </c>
      <c r="BT1043" s="17">
        <v>0.39739540410694302</v>
      </c>
      <c r="BU1043" s="17">
        <v>0.229409937903295</v>
      </c>
      <c r="BV1043" s="17">
        <v>0.251287159639484</v>
      </c>
      <c r="BW1043" s="17"/>
      <c r="BX1043" s="17">
        <v>0.34978150966881599</v>
      </c>
      <c r="BY1043" s="17">
        <v>0.28575571875780997</v>
      </c>
      <c r="BZ1043" s="17">
        <v>0.25120551455931101</v>
      </c>
      <c r="CA1043" s="17">
        <v>0.37667499315560299</v>
      </c>
      <c r="CB1043" s="17">
        <v>0.20912521044355301</v>
      </c>
      <c r="CC1043" s="17">
        <v>0.22487748735041299</v>
      </c>
    </row>
    <row r="1044" spans="2:81" x14ac:dyDescent="0.35">
      <c r="B1044" t="s">
        <v>58</v>
      </c>
      <c r="C1044" s="17">
        <v>0.17862309891689199</v>
      </c>
      <c r="D1044" s="17">
        <v>0.181219346106928</v>
      </c>
      <c r="E1044" s="17">
        <v>0.175192756505999</v>
      </c>
      <c r="F1044" s="17"/>
      <c r="G1044" s="17">
        <v>0.14063409896309201</v>
      </c>
      <c r="H1044" s="17">
        <v>0.192738015003251</v>
      </c>
      <c r="I1044" s="17">
        <v>0.23807194821460201</v>
      </c>
      <c r="J1044" s="17">
        <v>0.175685135963283</v>
      </c>
      <c r="K1044" s="17">
        <v>0.180629054507779</v>
      </c>
      <c r="L1044" s="17">
        <v>0.14315345426458101</v>
      </c>
      <c r="M1044" s="17"/>
      <c r="N1044" s="17">
        <v>0.153809463279269</v>
      </c>
      <c r="O1044" s="17">
        <v>0.23246191315490899</v>
      </c>
      <c r="P1044" s="17">
        <v>0.15773831662787999</v>
      </c>
      <c r="Q1044" s="17">
        <v>0.16906062832382601</v>
      </c>
      <c r="R1044" s="17"/>
      <c r="S1044" s="17">
        <v>0.128199472333514</v>
      </c>
      <c r="T1044" s="17">
        <v>0.191989692400548</v>
      </c>
      <c r="U1044" s="17">
        <v>0.24330948012890899</v>
      </c>
      <c r="V1044" s="17">
        <v>0.18846530752715199</v>
      </c>
      <c r="W1044" s="17">
        <v>0.20061327395040701</v>
      </c>
      <c r="X1044" s="17">
        <v>0.21098921244177299</v>
      </c>
      <c r="Y1044" s="17">
        <v>0.16154881504324001</v>
      </c>
      <c r="Z1044" s="17">
        <v>0.114685167255347</v>
      </c>
      <c r="AA1044" s="17">
        <v>0.186345478918472</v>
      </c>
      <c r="AB1044" s="17">
        <v>0.17822072073731801</v>
      </c>
      <c r="AC1044" s="17">
        <v>0.234677802272858</v>
      </c>
      <c r="AD1044" s="17">
        <v>8.6688740076798707E-2</v>
      </c>
      <c r="AE1044" s="17"/>
      <c r="AF1044" s="17">
        <v>0.175207464962056</v>
      </c>
      <c r="AG1044" s="17">
        <v>0.20354866637224001</v>
      </c>
      <c r="AH1044" s="17">
        <v>0.22032938535233601</v>
      </c>
      <c r="AI1044" s="17">
        <v>8.8658010077512395E-2</v>
      </c>
      <c r="AJ1044" s="17"/>
      <c r="AK1044" s="17">
        <v>0.20608260098864001</v>
      </c>
      <c r="AL1044" s="17">
        <v>0.23366651665042501</v>
      </c>
      <c r="AM1044" s="17"/>
      <c r="AN1044" s="17">
        <v>0.17008848780748101</v>
      </c>
      <c r="AO1044" s="17">
        <v>0.176991872567345</v>
      </c>
      <c r="AP1044" s="17">
        <v>0.20057397547175301</v>
      </c>
      <c r="AQ1044" s="17">
        <v>0.19983271204534001</v>
      </c>
      <c r="AR1044" s="17">
        <v>0.19832390488144799</v>
      </c>
      <c r="AS1044" s="17">
        <v>6.6050074082959695E-2</v>
      </c>
      <c r="AT1044" s="17"/>
      <c r="AU1044" s="17">
        <v>0.181534077685716</v>
      </c>
      <c r="AV1044" s="17">
        <v>0.17545059759544901</v>
      </c>
      <c r="AW1044" s="17"/>
      <c r="AX1044" s="17">
        <v>0.14726107519741799</v>
      </c>
      <c r="AY1044" s="17">
        <v>0.18604840500456801</v>
      </c>
      <c r="AZ1044" s="17"/>
      <c r="BA1044" s="17">
        <v>0.177014887696677</v>
      </c>
      <c r="BB1044" s="17">
        <v>0.19243704637688899</v>
      </c>
      <c r="BC1044" s="17"/>
      <c r="BD1044" s="17">
        <v>0.14848283502496001</v>
      </c>
      <c r="BE1044" s="17"/>
      <c r="BF1044" s="17">
        <v>0.152177074823824</v>
      </c>
      <c r="BG1044" s="17"/>
      <c r="BH1044" s="17">
        <v>0.18997847460998499</v>
      </c>
      <c r="BI1044" s="17"/>
      <c r="BJ1044" s="17">
        <v>0.19644349846193801</v>
      </c>
      <c r="BK1044" s="17"/>
      <c r="BL1044" s="17">
        <v>0.10995107102351701</v>
      </c>
      <c r="BM1044" s="17">
        <v>0.160221218799556</v>
      </c>
      <c r="BN1044" s="17">
        <v>0.187946051645345</v>
      </c>
      <c r="BO1044" s="17">
        <v>0.22976773639122899</v>
      </c>
      <c r="BP1044" s="17"/>
      <c r="BQ1044" s="17">
        <v>0.202277529278416</v>
      </c>
      <c r="BR1044" s="17">
        <v>0.16945969451622001</v>
      </c>
      <c r="BS1044" s="17">
        <v>0.123640592452229</v>
      </c>
      <c r="BT1044" s="17">
        <v>0.190033986042283</v>
      </c>
      <c r="BU1044" s="17">
        <v>0.17769779202727601</v>
      </c>
      <c r="BV1044" s="17">
        <v>0.183910714688478</v>
      </c>
      <c r="BW1044" s="17"/>
      <c r="BX1044" s="17">
        <v>0.200470883417218</v>
      </c>
      <c r="BY1044" s="17">
        <v>0.152039239406914</v>
      </c>
      <c r="BZ1044" s="17">
        <v>0.14288879999734599</v>
      </c>
      <c r="CA1044" s="17">
        <v>0.22692987784587601</v>
      </c>
      <c r="CB1044" s="17">
        <v>0.17497973715656401</v>
      </c>
      <c r="CC1044" s="17">
        <v>0.121348740758044</v>
      </c>
    </row>
    <row r="1045" spans="2:81" x14ac:dyDescent="0.35">
      <c r="B1045" t="s">
        <v>59</v>
      </c>
      <c r="C1045" s="17">
        <v>0.19191686703156999</v>
      </c>
      <c r="D1045" s="17">
        <v>0.17985465773290399</v>
      </c>
      <c r="E1045" s="17">
        <v>0.204051266466867</v>
      </c>
      <c r="F1045" s="17"/>
      <c r="G1045" s="17">
        <v>0.218855346090017</v>
      </c>
      <c r="H1045" s="17">
        <v>0.187994362885917</v>
      </c>
      <c r="I1045" s="17">
        <v>0.22864864484838501</v>
      </c>
      <c r="J1045" s="17">
        <v>0.206114771464635</v>
      </c>
      <c r="K1045" s="17">
        <v>0.14345233945696201</v>
      </c>
      <c r="L1045" s="17">
        <v>0.16144457878555701</v>
      </c>
      <c r="M1045" s="17"/>
      <c r="N1045" s="17">
        <v>0.18458252463726599</v>
      </c>
      <c r="O1045" s="17">
        <v>0.19171216563517099</v>
      </c>
      <c r="P1045" s="17">
        <v>0.21311330313782101</v>
      </c>
      <c r="Q1045" s="17">
        <v>0.18655471351674399</v>
      </c>
      <c r="R1045" s="17"/>
      <c r="S1045" s="17">
        <v>0.195965861360231</v>
      </c>
      <c r="T1045" s="17">
        <v>0.18447423833388099</v>
      </c>
      <c r="U1045" s="17">
        <v>0.18222227823066001</v>
      </c>
      <c r="V1045" s="17">
        <v>0.18494218285852099</v>
      </c>
      <c r="W1045" s="17">
        <v>0.167539181610454</v>
      </c>
      <c r="X1045" s="17">
        <v>0.174750256071104</v>
      </c>
      <c r="Y1045" s="17">
        <v>0.26315252828606001</v>
      </c>
      <c r="Z1045" s="17">
        <v>0.23565542032221001</v>
      </c>
      <c r="AA1045" s="17">
        <v>0.20614013765457501</v>
      </c>
      <c r="AB1045" s="17">
        <v>0.19057214270612199</v>
      </c>
      <c r="AC1045" s="17">
        <v>0.126090210907808</v>
      </c>
      <c r="AD1045" s="17">
        <v>0.144323571103985</v>
      </c>
      <c r="AE1045" s="17"/>
      <c r="AF1045" s="17">
        <v>0.19273784061306601</v>
      </c>
      <c r="AG1045" s="17">
        <v>0.19635675080168499</v>
      </c>
      <c r="AH1045" s="17">
        <v>0.199413655483241</v>
      </c>
      <c r="AI1045" s="17">
        <v>0.17141462735292201</v>
      </c>
      <c r="AJ1045" s="17"/>
      <c r="AK1045" s="17">
        <v>0.183669873317202</v>
      </c>
      <c r="AL1045" s="17">
        <v>0.19535103600683801</v>
      </c>
      <c r="AM1045" s="17"/>
      <c r="AN1045" s="17">
        <v>0.17508702402052001</v>
      </c>
      <c r="AO1045" s="17">
        <v>0.202054560700274</v>
      </c>
      <c r="AP1045" s="17">
        <v>0.18358244349806499</v>
      </c>
      <c r="AQ1045" s="17">
        <v>0.21206490352860799</v>
      </c>
      <c r="AR1045" s="17">
        <v>0.16252792054461801</v>
      </c>
      <c r="AS1045" s="17">
        <v>0.23347368230821</v>
      </c>
      <c r="AT1045" s="17"/>
      <c r="AU1045" s="17">
        <v>0.19284071821246701</v>
      </c>
      <c r="AV1045" s="17">
        <v>0.191741499499955</v>
      </c>
      <c r="AW1045" s="17"/>
      <c r="AX1045" s="17">
        <v>0.188401882450973</v>
      </c>
      <c r="AY1045" s="17">
        <v>0.19274907851887299</v>
      </c>
      <c r="AZ1045" s="17"/>
      <c r="BA1045" s="17">
        <v>0.19809503230967601</v>
      </c>
      <c r="BB1045" s="17">
        <v>0.16840464011555101</v>
      </c>
      <c r="BC1045" s="17"/>
      <c r="BD1045" s="17">
        <v>0.19815363023834301</v>
      </c>
      <c r="BE1045" s="17"/>
      <c r="BF1045" s="17">
        <v>0.20895294954108601</v>
      </c>
      <c r="BG1045" s="17"/>
      <c r="BH1045" s="17">
        <v>0.18410635042204601</v>
      </c>
      <c r="BI1045" s="17"/>
      <c r="BJ1045" s="17">
        <v>0.13502640624433901</v>
      </c>
      <c r="BK1045" s="17"/>
      <c r="BL1045" s="17">
        <v>0.228253704764564</v>
      </c>
      <c r="BM1045" s="17">
        <v>0.18069917816352801</v>
      </c>
      <c r="BN1045" s="17">
        <v>0.15319782209442301</v>
      </c>
      <c r="BO1045" s="17">
        <v>0.22111106317722401</v>
      </c>
      <c r="BP1045" s="17"/>
      <c r="BQ1045" s="17">
        <v>0.194020673480059</v>
      </c>
      <c r="BR1045" s="17">
        <v>0.166127771091863</v>
      </c>
      <c r="BS1045" s="17">
        <v>0.221362671403041</v>
      </c>
      <c r="BT1045" s="17">
        <v>0.13520587258546299</v>
      </c>
      <c r="BU1045" s="17">
        <v>0.23008464770694501</v>
      </c>
      <c r="BV1045" s="17">
        <v>0.208915944010585</v>
      </c>
      <c r="BW1045" s="17"/>
      <c r="BX1045" s="17">
        <v>0.17701715473101101</v>
      </c>
      <c r="BY1045" s="17">
        <v>0.206497648471376</v>
      </c>
      <c r="BZ1045" s="17">
        <v>0.19295890113477601</v>
      </c>
      <c r="CA1045" s="17">
        <v>0.13938451335302299</v>
      </c>
      <c r="CB1045" s="17">
        <v>0.25326834066562798</v>
      </c>
      <c r="CC1045" s="17">
        <v>0.25532720131527997</v>
      </c>
    </row>
    <row r="1046" spans="2:81" x14ac:dyDescent="0.35">
      <c r="B1046" t="s">
        <v>102</v>
      </c>
      <c r="C1046" s="17">
        <v>0.13868286440984701</v>
      </c>
      <c r="D1046" s="17">
        <v>0.14763564242955801</v>
      </c>
      <c r="E1046" s="17">
        <v>0.13046128049948399</v>
      </c>
      <c r="F1046" s="17"/>
      <c r="G1046" s="17">
        <v>0.152403719605789</v>
      </c>
      <c r="H1046" s="17">
        <v>0.16867785725491699</v>
      </c>
      <c r="I1046" s="17">
        <v>0.111874550278624</v>
      </c>
      <c r="J1046" s="17">
        <v>0.13592989586925</v>
      </c>
      <c r="K1046" s="17">
        <v>0.10710463412054801</v>
      </c>
      <c r="L1046" s="17">
        <v>0.149966050800793</v>
      </c>
      <c r="M1046" s="17"/>
      <c r="N1046" s="17">
        <v>0.14534162739089199</v>
      </c>
      <c r="O1046" s="17">
        <v>0.12983058973373501</v>
      </c>
      <c r="P1046" s="17">
        <v>0.16330636066982601</v>
      </c>
      <c r="Q1046" s="17">
        <v>0.11498819638753401</v>
      </c>
      <c r="R1046" s="17"/>
      <c r="S1046" s="17">
        <v>0.144640164785932</v>
      </c>
      <c r="T1046" s="17">
        <v>0.13616858268999801</v>
      </c>
      <c r="U1046" s="17">
        <v>0.107741231838223</v>
      </c>
      <c r="V1046" s="17">
        <v>0.256820106317938</v>
      </c>
      <c r="W1046" s="17">
        <v>0.123809434873748</v>
      </c>
      <c r="X1046" s="17">
        <v>0.14763849860924599</v>
      </c>
      <c r="Y1046" s="17">
        <v>0.13766979580909899</v>
      </c>
      <c r="Z1046" s="17">
        <v>8.7671068375962599E-2</v>
      </c>
      <c r="AA1046" s="17">
        <v>0.17714535267273099</v>
      </c>
      <c r="AB1046" s="17">
        <v>0.101951054943859</v>
      </c>
      <c r="AC1046" s="17">
        <v>5.43743059393492E-2</v>
      </c>
      <c r="AD1046" s="17">
        <v>6.8819780318457105E-2</v>
      </c>
      <c r="AE1046" s="17"/>
      <c r="AF1046" s="17">
        <v>0.14956682958279099</v>
      </c>
      <c r="AG1046" s="17">
        <v>9.4319680695246502E-2</v>
      </c>
      <c r="AH1046" s="17">
        <v>4.12085855303179E-2</v>
      </c>
      <c r="AI1046" s="17">
        <v>0.113763814528743</v>
      </c>
      <c r="AJ1046" s="17"/>
      <c r="AK1046" s="17">
        <v>0.13617679105914299</v>
      </c>
      <c r="AL1046" s="17">
        <v>0.149215882904422</v>
      </c>
      <c r="AM1046" s="17"/>
      <c r="AN1046" s="17">
        <v>0.127096999460525</v>
      </c>
      <c r="AO1046" s="17">
        <v>0.13361409653443801</v>
      </c>
      <c r="AP1046" s="17">
        <v>0.18362776874491299</v>
      </c>
      <c r="AQ1046" s="17">
        <v>0.138241632462205</v>
      </c>
      <c r="AR1046" s="17">
        <v>0.142184274481816</v>
      </c>
      <c r="AS1046" s="17">
        <v>0.103698478089157</v>
      </c>
      <c r="AT1046" s="17"/>
      <c r="AU1046" s="17">
        <v>0.127665934741618</v>
      </c>
      <c r="AV1046" s="17">
        <v>0.155698966112012</v>
      </c>
      <c r="AW1046" s="17"/>
      <c r="AX1046" s="17">
        <v>0.104275515255352</v>
      </c>
      <c r="AY1046" s="17">
        <v>0.14682918498606101</v>
      </c>
      <c r="AZ1046" s="17"/>
      <c r="BA1046" s="17">
        <v>0.135732956996721</v>
      </c>
      <c r="BB1046" s="17">
        <v>0.14501756582737099</v>
      </c>
      <c r="BC1046" s="17"/>
      <c r="BD1046" s="17">
        <v>0.122832748848356</v>
      </c>
      <c r="BE1046" s="17"/>
      <c r="BF1046" s="17">
        <v>0.12868900306104</v>
      </c>
      <c r="BG1046" s="17"/>
      <c r="BH1046" s="17">
        <v>6.8690229258562094E-2</v>
      </c>
      <c r="BI1046" s="17"/>
      <c r="BJ1046" s="17">
        <v>5.7351600493224603E-2</v>
      </c>
      <c r="BK1046" s="17"/>
      <c r="BL1046" s="17">
        <v>0.153862717719217</v>
      </c>
      <c r="BM1046" s="17">
        <v>0.109501973237288</v>
      </c>
      <c r="BN1046" s="17">
        <v>0.177393292145897</v>
      </c>
      <c r="BO1046" s="17">
        <v>0.122820770875187</v>
      </c>
      <c r="BP1046" s="17"/>
      <c r="BQ1046" s="17">
        <v>0.13958807583358299</v>
      </c>
      <c r="BR1046" s="17">
        <v>0.14929254686928001</v>
      </c>
      <c r="BS1046" s="17">
        <v>0.18248039584706799</v>
      </c>
      <c r="BT1046" s="17">
        <v>0.121853248440247</v>
      </c>
      <c r="BU1046" s="17">
        <v>0.125795736551745</v>
      </c>
      <c r="BV1046" s="17">
        <v>0.14214100762639001</v>
      </c>
      <c r="BW1046" s="17"/>
      <c r="BX1046" s="17">
        <v>0.12721056528032901</v>
      </c>
      <c r="BY1046" s="17">
        <v>0.17807403821925299</v>
      </c>
      <c r="BZ1046" s="17">
        <v>0.136115653733276</v>
      </c>
      <c r="CA1046" s="17">
        <v>0.111344138861197</v>
      </c>
      <c r="CB1046" s="17">
        <v>0.14164584318780901</v>
      </c>
      <c r="CC1046" s="17">
        <v>0.195265956208453</v>
      </c>
    </row>
    <row r="1047" spans="2:81" x14ac:dyDescent="0.35">
      <c r="B1047" t="s">
        <v>429</v>
      </c>
      <c r="C1047" s="17">
        <v>0.15465486479979201</v>
      </c>
      <c r="D1047" s="17">
        <v>0.16889740719215199</v>
      </c>
      <c r="E1047" s="17">
        <v>0.14003235774169001</v>
      </c>
      <c r="F1047" s="17"/>
      <c r="G1047" s="17">
        <v>9.3992039929921403E-2</v>
      </c>
      <c r="H1047" s="17">
        <v>0.14480245770700101</v>
      </c>
      <c r="I1047" s="17">
        <v>0.106039491912779</v>
      </c>
      <c r="J1047" s="17">
        <v>0.18516630470960599</v>
      </c>
      <c r="K1047" s="17">
        <v>0.21033243352648001</v>
      </c>
      <c r="L1047" s="17">
        <v>0.18729473331743601</v>
      </c>
      <c r="M1047" s="17"/>
      <c r="N1047" s="17">
        <v>0.13519882431961</v>
      </c>
      <c r="O1047" s="17">
        <v>0.164661181018672</v>
      </c>
      <c r="P1047" s="17">
        <v>0.14843397090018701</v>
      </c>
      <c r="Q1047" s="17">
        <v>0.176254512754661</v>
      </c>
      <c r="R1047" s="17"/>
      <c r="S1047" s="17">
        <v>9.8720271403406598E-2</v>
      </c>
      <c r="T1047" s="17">
        <v>0.19143444661964201</v>
      </c>
      <c r="U1047" s="17">
        <v>0.169716117038925</v>
      </c>
      <c r="V1047" s="17">
        <v>0.117114503750959</v>
      </c>
      <c r="W1047" s="17">
        <v>8.5427459497580599E-2</v>
      </c>
      <c r="X1047" s="17">
        <v>0.13578270640356199</v>
      </c>
      <c r="Y1047" s="17">
        <v>0.16342966178464599</v>
      </c>
      <c r="Z1047" s="17">
        <v>0.244172360521761</v>
      </c>
      <c r="AA1047" s="17">
        <v>0.14065735933568399</v>
      </c>
      <c r="AB1047" s="17">
        <v>0.17058993659552499</v>
      </c>
      <c r="AC1047" s="17">
        <v>0.26546889163297999</v>
      </c>
      <c r="AD1047" s="17">
        <v>0.24404403461298699</v>
      </c>
      <c r="AE1047" s="17"/>
      <c r="AF1047" s="17">
        <v>0.15376894188854601</v>
      </c>
      <c r="AG1047" s="17">
        <v>0.15630672269141699</v>
      </c>
      <c r="AH1047" s="17">
        <v>0.258850579653705</v>
      </c>
      <c r="AI1047" s="17">
        <v>0.20311786699255199</v>
      </c>
      <c r="AJ1047" s="17"/>
      <c r="AK1047" s="17">
        <v>8.8115046247748699E-2</v>
      </c>
      <c r="AL1047" s="17">
        <v>0.15020226680069401</v>
      </c>
      <c r="AM1047" s="17"/>
      <c r="AN1047" s="17">
        <v>9.3693322551741801E-2</v>
      </c>
      <c r="AO1047" s="17">
        <v>0.18269411081661599</v>
      </c>
      <c r="AP1047" s="17">
        <v>0.12220790166635299</v>
      </c>
      <c r="AQ1047" s="17">
        <v>0.17543928817968499</v>
      </c>
      <c r="AR1047" s="17">
        <v>0.21228247263946501</v>
      </c>
      <c r="AS1047" s="17">
        <v>0.209708474351327</v>
      </c>
      <c r="AT1047" s="17"/>
      <c r="AU1047" s="17">
        <v>0.14613009391825199</v>
      </c>
      <c r="AV1047" s="17">
        <v>0.16595488095199601</v>
      </c>
      <c r="AW1047" s="17"/>
      <c r="AX1047" s="17">
        <v>0.21108599857756799</v>
      </c>
      <c r="AY1047" s="17">
        <v>0.14129416955504101</v>
      </c>
      <c r="AZ1047" s="17"/>
      <c r="BA1047" s="17">
        <v>0.160950585871903</v>
      </c>
      <c r="BB1047" s="17">
        <v>0.12123516975288599</v>
      </c>
      <c r="BC1047" s="17"/>
      <c r="BD1047" s="17">
        <v>0.15243129023443</v>
      </c>
      <c r="BE1047" s="17"/>
      <c r="BF1047" s="17">
        <v>0.14701682164521099</v>
      </c>
      <c r="BG1047" s="17"/>
      <c r="BH1047" s="17">
        <v>0.152684462343738</v>
      </c>
      <c r="BI1047" s="17"/>
      <c r="BJ1047" s="17">
        <v>0.218059822147528</v>
      </c>
      <c r="BK1047" s="17"/>
      <c r="BL1047" s="17">
        <v>0.24334736948819699</v>
      </c>
      <c r="BM1047" s="17">
        <v>7.6698943967192595E-2</v>
      </c>
      <c r="BN1047" s="17">
        <v>0.214401204742104</v>
      </c>
      <c r="BO1047" s="17">
        <v>0.127294800865906</v>
      </c>
      <c r="BP1047" s="17"/>
      <c r="BQ1047" s="17">
        <v>0.13160926750289301</v>
      </c>
      <c r="BR1047" s="17">
        <v>0.16399596984579401</v>
      </c>
      <c r="BS1047" s="17">
        <v>0.25229193807842898</v>
      </c>
      <c r="BT1047" s="17">
        <v>0.120062092517977</v>
      </c>
      <c r="BU1047" s="17">
        <v>0.21148173691831701</v>
      </c>
      <c r="BV1047" s="17">
        <v>0.143776110326747</v>
      </c>
      <c r="BW1047" s="17"/>
      <c r="BX1047" s="17">
        <v>0.12142378857422</v>
      </c>
      <c r="BY1047" s="17">
        <v>0.14427221649970001</v>
      </c>
      <c r="BZ1047" s="17">
        <v>0.23784578072586099</v>
      </c>
      <c r="CA1047" s="17">
        <v>8.4299034569762302E-2</v>
      </c>
      <c r="CB1047" s="17">
        <v>0.151075214402032</v>
      </c>
      <c r="CC1047" s="17">
        <v>0.15052550415013799</v>
      </c>
    </row>
    <row r="1048" spans="2:81" x14ac:dyDescent="0.35">
      <c r="B1048" t="s">
        <v>87</v>
      </c>
      <c r="C1048" s="17">
        <v>4.3382049008350299E-2</v>
      </c>
      <c r="D1048" s="17">
        <v>4.0564778127919997E-2</v>
      </c>
      <c r="E1048" s="17">
        <v>4.62121542568385E-2</v>
      </c>
      <c r="F1048" s="17"/>
      <c r="G1048" s="17">
        <v>4.4353887256116199E-2</v>
      </c>
      <c r="H1048" s="17">
        <v>1.87034683137337E-2</v>
      </c>
      <c r="I1048" s="17">
        <v>4.5728945992015997E-2</v>
      </c>
      <c r="J1048" s="17">
        <v>4.6382775601311502E-2</v>
      </c>
      <c r="K1048" s="17">
        <v>6.3474879882773505E-2</v>
      </c>
      <c r="L1048" s="17">
        <v>4.57807123452416E-2</v>
      </c>
      <c r="M1048" s="17"/>
      <c r="N1048" s="17">
        <v>4.8676420955946598E-2</v>
      </c>
      <c r="O1048" s="17">
        <v>2.3481417532833001E-2</v>
      </c>
      <c r="P1048" s="17">
        <v>3.8594010192805298E-2</v>
      </c>
      <c r="Q1048" s="17">
        <v>6.3538024294375106E-2</v>
      </c>
      <c r="R1048" s="17"/>
      <c r="S1048" s="17">
        <v>4.3918644547416598E-2</v>
      </c>
      <c r="T1048" s="17">
        <v>2.2442339113444901E-2</v>
      </c>
      <c r="U1048" s="17">
        <v>6.3828017524767203E-2</v>
      </c>
      <c r="V1048" s="17">
        <v>3.9515579142711497E-2</v>
      </c>
      <c r="W1048" s="17">
        <v>8.3502543407861604E-2</v>
      </c>
      <c r="X1048" s="17">
        <v>5.52458898840354E-2</v>
      </c>
      <c r="Y1048" s="17">
        <v>1.7513917146656999E-2</v>
      </c>
      <c r="Z1048" s="17">
        <v>3.1908492551979202E-2</v>
      </c>
      <c r="AA1048" s="17">
        <v>2.8236648665521599E-2</v>
      </c>
      <c r="AB1048" s="17">
        <v>5.0130266565410302E-2</v>
      </c>
      <c r="AC1048" s="17">
        <v>3.6308368975588597E-2</v>
      </c>
      <c r="AD1048" s="17">
        <v>8.0128634811267904E-2</v>
      </c>
      <c r="AE1048" s="17"/>
      <c r="AF1048" s="17">
        <v>4.1144798630964402E-2</v>
      </c>
      <c r="AG1048" s="17">
        <v>5.8139351959069802E-2</v>
      </c>
      <c r="AH1048" s="17">
        <v>2.1978815114591699E-2</v>
      </c>
      <c r="AI1048" s="17">
        <v>8.1399746936775597E-2</v>
      </c>
      <c r="AJ1048" s="17"/>
      <c r="AK1048" s="17">
        <v>4.2300254174809503E-2</v>
      </c>
      <c r="AL1048" s="17">
        <v>8.4121945349276306E-2</v>
      </c>
      <c r="AM1048" s="17"/>
      <c r="AN1048" s="17">
        <v>3.7072666933850099E-2</v>
      </c>
      <c r="AO1048" s="17">
        <v>3.8081534944472001E-2</v>
      </c>
      <c r="AP1048" s="17">
        <v>5.1104681951208299E-2</v>
      </c>
      <c r="AQ1048" s="17">
        <v>4.4400442949279299E-2</v>
      </c>
      <c r="AR1048" s="17">
        <v>4.0803084776586403E-2</v>
      </c>
      <c r="AS1048" s="17">
        <v>8.1038493455607694E-2</v>
      </c>
      <c r="AT1048" s="17"/>
      <c r="AU1048" s="17">
        <v>4.6906859010735699E-2</v>
      </c>
      <c r="AV1048" s="17">
        <v>3.8477406560895197E-2</v>
      </c>
      <c r="AW1048" s="17"/>
      <c r="AX1048" s="17">
        <v>8.42305773561631E-2</v>
      </c>
      <c r="AY1048" s="17">
        <v>3.37107079964735E-2</v>
      </c>
      <c r="AZ1048" s="17"/>
      <c r="BA1048" s="17">
        <v>4.1270326638121302E-2</v>
      </c>
      <c r="BB1048" s="17">
        <v>5.0732814924809098E-2</v>
      </c>
      <c r="BC1048" s="17"/>
      <c r="BD1048" s="17">
        <v>4.4973462537400699E-2</v>
      </c>
      <c r="BE1048" s="17"/>
      <c r="BF1048" s="17">
        <v>4.1790608806108201E-2</v>
      </c>
      <c r="BG1048" s="17"/>
      <c r="BH1048" s="17">
        <v>4.72832373674597E-2</v>
      </c>
      <c r="BI1048" s="17"/>
      <c r="BJ1048" s="17">
        <v>3.0588776769324401E-2</v>
      </c>
      <c r="BK1048" s="17"/>
      <c r="BL1048" s="17">
        <v>6.4859482308747399E-2</v>
      </c>
      <c r="BM1048" s="17">
        <v>2.8619318646135702E-2</v>
      </c>
      <c r="BN1048" s="17">
        <v>5.3247783332809301E-2</v>
      </c>
      <c r="BO1048" s="17">
        <v>3.6879644894016399E-2</v>
      </c>
      <c r="BP1048" s="17"/>
      <c r="BQ1048" s="17">
        <v>3.1078247735712699E-2</v>
      </c>
      <c r="BR1048" s="17">
        <v>5.4947126492473998E-2</v>
      </c>
      <c r="BS1048" s="17">
        <v>3.5056131181166399E-2</v>
      </c>
      <c r="BT1048" s="17">
        <v>3.5449396307087502E-2</v>
      </c>
      <c r="BU1048" s="17">
        <v>2.5530148892421001E-2</v>
      </c>
      <c r="BV1048" s="17">
        <v>6.9969063708315099E-2</v>
      </c>
      <c r="BW1048" s="17"/>
      <c r="BX1048" s="17">
        <v>2.4096098328405102E-2</v>
      </c>
      <c r="BY1048" s="17">
        <v>3.3361138644947899E-2</v>
      </c>
      <c r="BZ1048" s="17">
        <v>3.8985349849429599E-2</v>
      </c>
      <c r="CA1048" s="17">
        <v>6.1367442214538499E-2</v>
      </c>
      <c r="CB1048" s="17">
        <v>6.9905654144415005E-2</v>
      </c>
      <c r="CC1048" s="17">
        <v>5.2655110217672302E-2</v>
      </c>
    </row>
    <row r="1049" spans="2:81" x14ac:dyDescent="0.35">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row>
    <row r="1050" spans="2:81" x14ac:dyDescent="0.35">
      <c r="B1050" s="6" t="s">
        <v>440</v>
      </c>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row>
    <row r="1051" spans="2:81" x14ac:dyDescent="0.35">
      <c r="B1051" s="24"/>
      <c r="C1051" s="17"/>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row>
    <row r="1052" spans="2:81" x14ac:dyDescent="0.35">
      <c r="B1052" t="s">
        <v>428</v>
      </c>
      <c r="C1052" s="17">
        <v>0.63599875575000897</v>
      </c>
      <c r="D1052" s="17">
        <v>0.59543723409588201</v>
      </c>
      <c r="E1052" s="17">
        <v>0.67398537184846996</v>
      </c>
      <c r="F1052" s="17"/>
      <c r="G1052" s="17">
        <v>0.586228269324086</v>
      </c>
      <c r="H1052" s="17">
        <v>0.57690832016103899</v>
      </c>
      <c r="I1052" s="17">
        <v>0.62757354240312702</v>
      </c>
      <c r="J1052" s="17">
        <v>0.63598671173463905</v>
      </c>
      <c r="K1052" s="17">
        <v>0.71626056553536299</v>
      </c>
      <c r="L1052" s="17">
        <v>0.67933983360686501</v>
      </c>
      <c r="M1052" s="17"/>
      <c r="N1052" s="17">
        <v>0.65137159906792297</v>
      </c>
      <c r="O1052" s="17">
        <v>0.63112328338258294</v>
      </c>
      <c r="P1052" s="17">
        <v>0.59339516546526305</v>
      </c>
      <c r="Q1052" s="17">
        <v>0.65858306589664795</v>
      </c>
      <c r="R1052" s="17"/>
      <c r="S1052" s="17">
        <v>0.61587893352259804</v>
      </c>
      <c r="T1052" s="17">
        <v>0.69570527161229401</v>
      </c>
      <c r="U1052" s="17">
        <v>0.653749342431026</v>
      </c>
      <c r="V1052" s="17">
        <v>0.58711370987687195</v>
      </c>
      <c r="W1052" s="17">
        <v>0.62328828072998399</v>
      </c>
      <c r="X1052" s="17">
        <v>0.55718183137910104</v>
      </c>
      <c r="Y1052" s="17">
        <v>0.59264274874891698</v>
      </c>
      <c r="Z1052" s="17">
        <v>0.60615273685475901</v>
      </c>
      <c r="AA1052" s="17">
        <v>0.64033666781961296</v>
      </c>
      <c r="AB1052" s="17">
        <v>0.68123734882582898</v>
      </c>
      <c r="AC1052" s="17">
        <v>0.82067868905939101</v>
      </c>
      <c r="AD1052" s="17">
        <v>0.60077097362891296</v>
      </c>
      <c r="AE1052" s="17"/>
      <c r="AF1052" s="17">
        <v>0.623215597587093</v>
      </c>
      <c r="AG1052" s="17">
        <v>0.65436986730859303</v>
      </c>
      <c r="AH1052" s="17">
        <v>0.75791193617248998</v>
      </c>
      <c r="AI1052" s="17">
        <v>0.61484048658157098</v>
      </c>
      <c r="AJ1052" s="17"/>
      <c r="AK1052" s="17">
        <v>0.69929295716375495</v>
      </c>
      <c r="AL1052" s="17">
        <v>0.61752079293520701</v>
      </c>
      <c r="AM1052" s="17"/>
      <c r="AN1052" s="17">
        <v>0.63103396545020196</v>
      </c>
      <c r="AO1052" s="17">
        <v>0.63802546925692205</v>
      </c>
      <c r="AP1052" s="17">
        <v>0.65336591065587302</v>
      </c>
      <c r="AQ1052" s="17">
        <v>0.62693356153367796</v>
      </c>
      <c r="AR1052" s="17">
        <v>0.63420395168111598</v>
      </c>
      <c r="AS1052" s="17">
        <v>0.64140662582762797</v>
      </c>
      <c r="AT1052" s="17"/>
      <c r="AU1052" s="17">
        <v>0.65005862814579196</v>
      </c>
      <c r="AV1052" s="17">
        <v>0.61529075193261995</v>
      </c>
      <c r="AW1052" s="17"/>
      <c r="AX1052" s="17">
        <v>0.61422447469412</v>
      </c>
      <c r="AY1052" s="17">
        <v>0.64115405768859801</v>
      </c>
      <c r="AZ1052" s="17"/>
      <c r="BA1052" s="17">
        <v>0.64250864902746496</v>
      </c>
      <c r="BB1052" s="17">
        <v>0.60140399377584497</v>
      </c>
      <c r="BC1052" s="17"/>
      <c r="BD1052" s="17">
        <v>0.67216421207299404</v>
      </c>
      <c r="BE1052" s="17"/>
      <c r="BF1052" s="17">
        <v>0.65343883304470696</v>
      </c>
      <c r="BG1052" s="17"/>
      <c r="BH1052" s="17">
        <v>0.68041676268904905</v>
      </c>
      <c r="BI1052" s="17"/>
      <c r="BJ1052" s="17">
        <v>0.77592166450368205</v>
      </c>
      <c r="BK1052" s="17"/>
      <c r="BL1052" s="17">
        <v>0.54219864880146196</v>
      </c>
      <c r="BM1052" s="17">
        <v>0.70550322986578995</v>
      </c>
      <c r="BN1052" s="17">
        <v>0.63855451393115503</v>
      </c>
      <c r="BO1052" s="17">
        <v>0.61358312183453001</v>
      </c>
      <c r="BP1052" s="17"/>
      <c r="BQ1052" s="17">
        <v>0.64898957696978499</v>
      </c>
      <c r="BR1052" s="17">
        <v>0.66095382284869697</v>
      </c>
      <c r="BS1052" s="17">
        <v>0.49661864216558699</v>
      </c>
      <c r="BT1052" s="17">
        <v>0.68909674066167204</v>
      </c>
      <c r="BU1052" s="17">
        <v>0.64154190693650803</v>
      </c>
      <c r="BV1052" s="17">
        <v>0.63370410088330897</v>
      </c>
      <c r="BW1052" s="17"/>
      <c r="BX1052" s="17">
        <v>0.684431473769881</v>
      </c>
      <c r="BY1052" s="17">
        <v>0.59655246850990595</v>
      </c>
      <c r="BZ1052" s="17">
        <v>0.58929828049209698</v>
      </c>
      <c r="CA1052" s="17">
        <v>0.65094692265756404</v>
      </c>
      <c r="CB1052" s="17">
        <v>0.60750576089309005</v>
      </c>
      <c r="CC1052" s="17">
        <v>0.64856642449305602</v>
      </c>
    </row>
    <row r="1053" spans="2:81" x14ac:dyDescent="0.35">
      <c r="B1053" t="s">
        <v>58</v>
      </c>
      <c r="C1053" s="17">
        <v>0.143844763202953</v>
      </c>
      <c r="D1053" s="17">
        <v>0.135045734878947</v>
      </c>
      <c r="E1053" s="17">
        <v>0.15270719123040799</v>
      </c>
      <c r="F1053" s="17"/>
      <c r="G1053" s="17">
        <v>0.139036506157106</v>
      </c>
      <c r="H1053" s="17">
        <v>0.16423949795989101</v>
      </c>
      <c r="I1053" s="17">
        <v>0.14340861509247499</v>
      </c>
      <c r="J1053" s="17">
        <v>0.17457739512860301</v>
      </c>
      <c r="K1053" s="17">
        <v>0.112847827617542</v>
      </c>
      <c r="L1053" s="17">
        <v>0.122370111409943</v>
      </c>
      <c r="M1053" s="17"/>
      <c r="N1053" s="17">
        <v>0.141717683468498</v>
      </c>
      <c r="O1053" s="17">
        <v>0.17923745412304401</v>
      </c>
      <c r="P1053" s="17">
        <v>0.15634299544549299</v>
      </c>
      <c r="Q1053" s="17">
        <v>9.9675620083950797E-2</v>
      </c>
      <c r="R1053" s="17"/>
      <c r="S1053" s="17">
        <v>0.12732372323690599</v>
      </c>
      <c r="T1053" s="17">
        <v>0.13638236536812001</v>
      </c>
      <c r="U1053" s="17">
        <v>0.106374683014744</v>
      </c>
      <c r="V1053" s="17">
        <v>0.17163794661603601</v>
      </c>
      <c r="W1053" s="17">
        <v>0.14868815299836</v>
      </c>
      <c r="X1053" s="17">
        <v>0.22218815253525501</v>
      </c>
      <c r="Y1053" s="17">
        <v>0.21840225216603401</v>
      </c>
      <c r="Z1053" s="17">
        <v>0.17771354751430801</v>
      </c>
      <c r="AA1053" s="17">
        <v>0.119339573242292</v>
      </c>
      <c r="AB1053" s="17">
        <v>0.121828223066377</v>
      </c>
      <c r="AC1053" s="17">
        <v>1.7534165181408299E-2</v>
      </c>
      <c r="AD1053" s="17">
        <v>0.101182190596617</v>
      </c>
      <c r="AE1053" s="17"/>
      <c r="AF1053" s="17">
        <v>0.14936603688831901</v>
      </c>
      <c r="AG1053" s="17">
        <v>0.123504217378983</v>
      </c>
      <c r="AH1053" s="17">
        <v>3.8210732243195003E-2</v>
      </c>
      <c r="AI1053" s="17">
        <v>0.12758887811765601</v>
      </c>
      <c r="AJ1053" s="17"/>
      <c r="AK1053" s="17">
        <v>0.169395245678856</v>
      </c>
      <c r="AL1053" s="17">
        <v>0.150596176412853</v>
      </c>
      <c r="AM1053" s="17"/>
      <c r="AN1053" s="17">
        <v>0.11898716269833599</v>
      </c>
      <c r="AO1053" s="17">
        <v>0.18826988898827601</v>
      </c>
      <c r="AP1053" s="17">
        <v>0.13526149898919801</v>
      </c>
      <c r="AQ1053" s="17">
        <v>0.125194393528127</v>
      </c>
      <c r="AR1053" s="17">
        <v>0.15878389513831001</v>
      </c>
      <c r="AS1053" s="17">
        <v>0.105856079427495</v>
      </c>
      <c r="AT1053" s="17"/>
      <c r="AU1053" s="17">
        <v>0.13460143127469801</v>
      </c>
      <c r="AV1053" s="17">
        <v>0.15829048871262499</v>
      </c>
      <c r="AW1053" s="17"/>
      <c r="AX1053" s="17">
        <v>0.13772495223707801</v>
      </c>
      <c r="AY1053" s="17">
        <v>0.145293696155329</v>
      </c>
      <c r="AZ1053" s="17"/>
      <c r="BA1053" s="17">
        <v>0.14619160894472399</v>
      </c>
      <c r="BB1053" s="17">
        <v>0.13241713426944199</v>
      </c>
      <c r="BC1053" s="17"/>
      <c r="BD1053" s="17">
        <v>0.12625123743067501</v>
      </c>
      <c r="BE1053" s="17"/>
      <c r="BF1053" s="17">
        <v>0.13249298469906801</v>
      </c>
      <c r="BG1053" s="17"/>
      <c r="BH1053" s="17">
        <v>0.13304400106917899</v>
      </c>
      <c r="BI1053" s="17"/>
      <c r="BJ1053" s="17">
        <v>2.5838740910464699E-2</v>
      </c>
      <c r="BK1053" s="17"/>
      <c r="BL1053" s="17">
        <v>0.17205756142110801</v>
      </c>
      <c r="BM1053" s="17">
        <v>0.100438705354937</v>
      </c>
      <c r="BN1053" s="17">
        <v>0.131164859341937</v>
      </c>
      <c r="BO1053" s="17">
        <v>0.18677138128167201</v>
      </c>
      <c r="BP1053" s="17"/>
      <c r="BQ1053" s="17">
        <v>0.150278723641247</v>
      </c>
      <c r="BR1053" s="17">
        <v>0.154148651336976</v>
      </c>
      <c r="BS1053" s="17">
        <v>0.117192862173814</v>
      </c>
      <c r="BT1053" s="17">
        <v>0.104540156665997</v>
      </c>
      <c r="BU1053" s="17">
        <v>0.14903678753753699</v>
      </c>
      <c r="BV1053" s="17">
        <v>0.165147620723882</v>
      </c>
      <c r="BW1053" s="17"/>
      <c r="BX1053" s="17">
        <v>0.12129646243834601</v>
      </c>
      <c r="BY1053" s="17">
        <v>0.17883552619722701</v>
      </c>
      <c r="BZ1053" s="17">
        <v>0.13090100999545901</v>
      </c>
      <c r="CA1053" s="17">
        <v>0.14947457486401899</v>
      </c>
      <c r="CB1053" s="17">
        <v>0.170936843931354</v>
      </c>
      <c r="CC1053" s="17">
        <v>0.14027270210502399</v>
      </c>
    </row>
    <row r="1054" spans="2:81" x14ac:dyDescent="0.35">
      <c r="B1054" t="s">
        <v>59</v>
      </c>
      <c r="C1054" s="17">
        <v>8.5971565818127593E-2</v>
      </c>
      <c r="D1054" s="17">
        <v>0.105204041027262</v>
      </c>
      <c r="E1054" s="17">
        <v>6.7718189367653697E-2</v>
      </c>
      <c r="F1054" s="17"/>
      <c r="G1054" s="17">
        <v>0.113446731695169</v>
      </c>
      <c r="H1054" s="17">
        <v>7.0878284923221097E-2</v>
      </c>
      <c r="I1054" s="17">
        <v>6.7987588791007594E-2</v>
      </c>
      <c r="J1054" s="17">
        <v>8.1463426429254401E-2</v>
      </c>
      <c r="K1054" s="17">
        <v>6.8573926862573395E-2</v>
      </c>
      <c r="L1054" s="17">
        <v>0.110573871089719</v>
      </c>
      <c r="M1054" s="17"/>
      <c r="N1054" s="17">
        <v>6.5972911160003103E-2</v>
      </c>
      <c r="O1054" s="17">
        <v>8.8462814767165901E-2</v>
      </c>
      <c r="P1054" s="17">
        <v>8.0083515699641797E-2</v>
      </c>
      <c r="Q1054" s="17">
        <v>0.112045680069308</v>
      </c>
      <c r="R1054" s="17"/>
      <c r="S1054" s="17">
        <v>9.9824436618006399E-2</v>
      </c>
      <c r="T1054" s="17">
        <v>6.3421049368631494E-2</v>
      </c>
      <c r="U1054" s="17">
        <v>9.6059828647766493E-2</v>
      </c>
      <c r="V1054" s="17">
        <v>0.13825532188539699</v>
      </c>
      <c r="W1054" s="17">
        <v>6.6896111050258597E-2</v>
      </c>
      <c r="X1054" s="17">
        <v>5.4212577356497697E-2</v>
      </c>
      <c r="Y1054" s="17">
        <v>8.6377763841665206E-2</v>
      </c>
      <c r="Z1054" s="17">
        <v>7.8836306219829497E-2</v>
      </c>
      <c r="AA1054" s="17">
        <v>0.10451634921726299</v>
      </c>
      <c r="AB1054" s="17">
        <v>7.4268958968403798E-2</v>
      </c>
      <c r="AC1054" s="17">
        <v>9.09011561816747E-2</v>
      </c>
      <c r="AD1054" s="17">
        <v>6.1998171342911398E-2</v>
      </c>
      <c r="AE1054" s="17"/>
      <c r="AF1054" s="17">
        <v>9.2254024277054106E-2</v>
      </c>
      <c r="AG1054" s="17">
        <v>8.6911098945243695E-2</v>
      </c>
      <c r="AH1054" s="17">
        <v>0.101238845462223</v>
      </c>
      <c r="AI1054" s="17">
        <v>6.2981672778308295E-2</v>
      </c>
      <c r="AJ1054" s="17"/>
      <c r="AK1054" s="17">
        <v>2.1240544616363599E-2</v>
      </c>
      <c r="AL1054" s="17">
        <v>4.46186735177031E-2</v>
      </c>
      <c r="AM1054" s="17"/>
      <c r="AN1054" s="17">
        <v>8.1301391218387795E-2</v>
      </c>
      <c r="AO1054" s="17">
        <v>8.0028497852984895E-2</v>
      </c>
      <c r="AP1054" s="17">
        <v>5.7511000968383498E-2</v>
      </c>
      <c r="AQ1054" s="17">
        <v>0.124398168359297</v>
      </c>
      <c r="AR1054" s="17">
        <v>8.0995812983728002E-2</v>
      </c>
      <c r="AS1054" s="17">
        <v>8.7236406687900794E-2</v>
      </c>
      <c r="AT1054" s="17"/>
      <c r="AU1054" s="17">
        <v>7.0501679803107398E-2</v>
      </c>
      <c r="AV1054" s="17">
        <v>0.109196666889981</v>
      </c>
      <c r="AW1054" s="17"/>
      <c r="AX1054" s="17">
        <v>8.8312609712353801E-2</v>
      </c>
      <c r="AY1054" s="17">
        <v>8.54172977761542E-2</v>
      </c>
      <c r="AZ1054" s="17"/>
      <c r="BA1054" s="17">
        <v>9.1407497320066103E-2</v>
      </c>
      <c r="BB1054" s="17">
        <v>6.2494174811826703E-2</v>
      </c>
      <c r="BC1054" s="17"/>
      <c r="BD1054" s="17">
        <v>7.6874426011461494E-2</v>
      </c>
      <c r="BE1054" s="17"/>
      <c r="BF1054" s="17">
        <v>8.8522830029537106E-2</v>
      </c>
      <c r="BG1054" s="17"/>
      <c r="BH1054" s="17">
        <v>8.1821612295542898E-2</v>
      </c>
      <c r="BI1054" s="17"/>
      <c r="BJ1054" s="17">
        <v>8.5632818522294707E-2</v>
      </c>
      <c r="BK1054" s="17"/>
      <c r="BL1054" s="17">
        <v>0.111672768136128</v>
      </c>
      <c r="BM1054" s="17">
        <v>5.5154166516215998E-2</v>
      </c>
      <c r="BN1054" s="17">
        <v>9.7198608683938398E-2</v>
      </c>
      <c r="BO1054" s="17">
        <v>9.2994658631323501E-2</v>
      </c>
      <c r="BP1054" s="17"/>
      <c r="BQ1054" s="17">
        <v>6.2610970487997103E-2</v>
      </c>
      <c r="BR1054" s="17">
        <v>7.8021590455171902E-2</v>
      </c>
      <c r="BS1054" s="17">
        <v>0.13308316003922599</v>
      </c>
      <c r="BT1054" s="17">
        <v>0.107653812968171</v>
      </c>
      <c r="BU1054" s="17">
        <v>9.6798736718692296E-2</v>
      </c>
      <c r="BV1054" s="17">
        <v>0.10258348872156101</v>
      </c>
      <c r="BW1054" s="17"/>
      <c r="BX1054" s="17">
        <v>5.0526022312828399E-2</v>
      </c>
      <c r="BY1054" s="17">
        <v>9.2791383800692698E-2</v>
      </c>
      <c r="BZ1054" s="17">
        <v>0.10066137293932501</v>
      </c>
      <c r="CA1054" s="17">
        <v>0.107350649630546</v>
      </c>
      <c r="CB1054" s="17">
        <v>9.1178089562537507E-2</v>
      </c>
      <c r="CC1054" s="17">
        <v>0.12321713725365301</v>
      </c>
    </row>
    <row r="1055" spans="2:81" x14ac:dyDescent="0.35">
      <c r="B1055" t="s">
        <v>102</v>
      </c>
      <c r="C1055" s="17">
        <v>5.6432546783579098E-2</v>
      </c>
      <c r="D1055" s="17">
        <v>8.0059396301817007E-2</v>
      </c>
      <c r="E1055" s="17">
        <v>3.3871213202067298E-2</v>
      </c>
      <c r="F1055" s="17"/>
      <c r="G1055" s="17">
        <v>8.5315147855466594E-2</v>
      </c>
      <c r="H1055" s="17">
        <v>0.106308246501294</v>
      </c>
      <c r="I1055" s="17">
        <v>6.3479318722592007E-2</v>
      </c>
      <c r="J1055" s="17">
        <v>3.7314666149132099E-2</v>
      </c>
      <c r="K1055" s="17">
        <v>2.16744713109129E-2</v>
      </c>
      <c r="L1055" s="17">
        <v>2.52839429330164E-2</v>
      </c>
      <c r="M1055" s="17"/>
      <c r="N1055" s="17">
        <v>5.56971197077765E-2</v>
      </c>
      <c r="O1055" s="17">
        <v>5.12743168251273E-2</v>
      </c>
      <c r="P1055" s="17">
        <v>8.16899159127705E-2</v>
      </c>
      <c r="Q1055" s="17">
        <v>3.8616706343717201E-2</v>
      </c>
      <c r="R1055" s="17"/>
      <c r="S1055" s="17">
        <v>7.8744420828795306E-2</v>
      </c>
      <c r="T1055" s="17">
        <v>5.9743131842578998E-2</v>
      </c>
      <c r="U1055" s="17">
        <v>6.8261469045441003E-2</v>
      </c>
      <c r="V1055" s="17">
        <v>5.2845535556935601E-2</v>
      </c>
      <c r="W1055" s="17">
        <v>6.3952525870281496E-2</v>
      </c>
      <c r="X1055" s="17">
        <v>6.5133433345362493E-2</v>
      </c>
      <c r="Y1055" s="17">
        <v>3.5175745011410103E-2</v>
      </c>
      <c r="Z1055" s="17">
        <v>5.6299915946338201E-2</v>
      </c>
      <c r="AA1055" s="17">
        <v>5.4069385344257599E-2</v>
      </c>
      <c r="AB1055" s="17">
        <v>3.3241631131642198E-2</v>
      </c>
      <c r="AC1055" s="17">
        <v>0</v>
      </c>
      <c r="AD1055" s="17">
        <v>8.4137090921405505E-2</v>
      </c>
      <c r="AE1055" s="17"/>
      <c r="AF1055" s="17">
        <v>5.6435454003011198E-2</v>
      </c>
      <c r="AG1055" s="17">
        <v>4.8797830443109702E-2</v>
      </c>
      <c r="AH1055" s="17">
        <v>2.17276497583061E-2</v>
      </c>
      <c r="AI1055" s="17">
        <v>6.4533745637591303E-2</v>
      </c>
      <c r="AJ1055" s="17"/>
      <c r="AK1055" s="17">
        <v>7.8968925398704301E-2</v>
      </c>
      <c r="AL1055" s="17">
        <v>7.4650590442568901E-2</v>
      </c>
      <c r="AM1055" s="17"/>
      <c r="AN1055" s="17">
        <v>7.7153279398440106E-2</v>
      </c>
      <c r="AO1055" s="17">
        <v>4.7863784380787297E-2</v>
      </c>
      <c r="AP1055" s="17">
        <v>7.1499047567846002E-2</v>
      </c>
      <c r="AQ1055" s="17">
        <v>4.6748639551491201E-2</v>
      </c>
      <c r="AR1055" s="17">
        <v>2.8409476029560701E-2</v>
      </c>
      <c r="AS1055" s="17">
        <v>4.82533613892921E-2</v>
      </c>
      <c r="AT1055" s="17"/>
      <c r="AU1055" s="17">
        <v>5.8385048253642602E-2</v>
      </c>
      <c r="AV1055" s="17">
        <v>5.3914944851161203E-2</v>
      </c>
      <c r="AW1055" s="17"/>
      <c r="AX1055" s="17">
        <v>5.7192683447379197E-2</v>
      </c>
      <c r="AY1055" s="17">
        <v>5.6252576018692699E-2</v>
      </c>
      <c r="AZ1055" s="17"/>
      <c r="BA1055" s="17">
        <v>4.3989812467131899E-2</v>
      </c>
      <c r="BB1055" s="17">
        <v>0.11869471051173699</v>
      </c>
      <c r="BC1055" s="17"/>
      <c r="BD1055" s="17">
        <v>4.0920867613141898E-2</v>
      </c>
      <c r="BE1055" s="17"/>
      <c r="BF1055" s="17">
        <v>4.7742868834465199E-2</v>
      </c>
      <c r="BG1055" s="17"/>
      <c r="BH1055" s="17">
        <v>2.2261250679780901E-2</v>
      </c>
      <c r="BI1055" s="17"/>
      <c r="BJ1055" s="17">
        <v>0</v>
      </c>
      <c r="BK1055" s="17"/>
      <c r="BL1055" s="17">
        <v>7.0616590915909994E-2</v>
      </c>
      <c r="BM1055" s="17">
        <v>5.0880066583133599E-2</v>
      </c>
      <c r="BN1055" s="17">
        <v>5.0998609281550998E-2</v>
      </c>
      <c r="BO1055" s="17">
        <v>5.9475794608804797E-2</v>
      </c>
      <c r="BP1055" s="17"/>
      <c r="BQ1055" s="17">
        <v>7.8751507493581493E-2</v>
      </c>
      <c r="BR1055" s="17">
        <v>3.2048423113130303E-2</v>
      </c>
      <c r="BS1055" s="17">
        <v>8.23838695240795E-2</v>
      </c>
      <c r="BT1055" s="17">
        <v>3.47066636893886E-2</v>
      </c>
      <c r="BU1055" s="17">
        <v>5.0011004898523302E-2</v>
      </c>
      <c r="BV1055" s="17">
        <v>3.9178698375619901E-2</v>
      </c>
      <c r="BW1055" s="17"/>
      <c r="BX1055" s="17">
        <v>8.6858124929688904E-2</v>
      </c>
      <c r="BY1055" s="17">
        <v>4.9958325665130102E-2</v>
      </c>
      <c r="BZ1055" s="17">
        <v>7.9355824196901598E-2</v>
      </c>
      <c r="CA1055" s="17">
        <v>1.8418306974905801E-2</v>
      </c>
      <c r="CB1055" s="17">
        <v>4.7776811272678403E-2</v>
      </c>
      <c r="CC1055" s="17">
        <v>3.5014875507625297E-2</v>
      </c>
    </row>
    <row r="1056" spans="2:81" x14ac:dyDescent="0.35">
      <c r="B1056" t="s">
        <v>429</v>
      </c>
      <c r="C1056" s="17">
        <v>3.6370469170485399E-2</v>
      </c>
      <c r="D1056" s="17">
        <v>4.7714396135920503E-2</v>
      </c>
      <c r="E1056" s="17">
        <v>2.55640200242351E-2</v>
      </c>
      <c r="F1056" s="17"/>
      <c r="G1056" s="17">
        <v>5.0939671693865297E-2</v>
      </c>
      <c r="H1056" s="17">
        <v>6.78854507508308E-2</v>
      </c>
      <c r="I1056" s="17">
        <v>4.7793047139769999E-2</v>
      </c>
      <c r="J1056" s="17">
        <v>2.8957668239058799E-2</v>
      </c>
      <c r="K1056" s="17">
        <v>1.7352286097173299E-2</v>
      </c>
      <c r="L1056" s="17">
        <v>6.8367113799076701E-3</v>
      </c>
      <c r="M1056" s="17"/>
      <c r="N1056" s="17">
        <v>4.2468322697237798E-2</v>
      </c>
      <c r="O1056" s="17">
        <v>2.1085264393494001E-2</v>
      </c>
      <c r="P1056" s="17">
        <v>5.0979830226317899E-2</v>
      </c>
      <c r="Q1056" s="17">
        <v>3.3538024519031699E-2</v>
      </c>
      <c r="R1056" s="17"/>
      <c r="S1056" s="17">
        <v>5.4656890908884898E-2</v>
      </c>
      <c r="T1056" s="17">
        <v>2.83634555662204E-2</v>
      </c>
      <c r="U1056" s="17">
        <v>1.0971943978110099E-2</v>
      </c>
      <c r="V1056" s="17">
        <v>3.0056441289312501E-2</v>
      </c>
      <c r="W1056" s="17">
        <v>1.0941103058982399E-2</v>
      </c>
      <c r="X1056" s="17">
        <v>5.65089084713385E-2</v>
      </c>
      <c r="Y1056" s="17">
        <v>1.69460045892923E-2</v>
      </c>
      <c r="Z1056" s="17">
        <v>3.3677785136310603E-2</v>
      </c>
      <c r="AA1056" s="17">
        <v>4.7058699807219599E-2</v>
      </c>
      <c r="AB1056" s="17">
        <v>4.6392549199850398E-2</v>
      </c>
      <c r="AC1056" s="17">
        <v>1.7294393938286599E-2</v>
      </c>
      <c r="AD1056" s="17">
        <v>6.8385597058131797E-2</v>
      </c>
      <c r="AE1056" s="17"/>
      <c r="AF1056" s="17">
        <v>3.6387195828925398E-2</v>
      </c>
      <c r="AG1056" s="17">
        <v>4.4423500164805403E-2</v>
      </c>
      <c r="AH1056" s="17">
        <v>3.95682290387964E-2</v>
      </c>
      <c r="AI1056" s="17">
        <v>4.5204234937462097E-2</v>
      </c>
      <c r="AJ1056" s="17"/>
      <c r="AK1056" s="17">
        <v>2.0818078128174801E-2</v>
      </c>
      <c r="AL1056" s="17">
        <v>3.8628166133359502E-2</v>
      </c>
      <c r="AM1056" s="17"/>
      <c r="AN1056" s="17">
        <v>5.72033748530461E-2</v>
      </c>
      <c r="AO1056" s="17">
        <v>2.09565392143711E-2</v>
      </c>
      <c r="AP1056" s="17">
        <v>4.1587231230627401E-2</v>
      </c>
      <c r="AQ1056" s="17">
        <v>2.45810499005924E-2</v>
      </c>
      <c r="AR1056" s="17">
        <v>3.7538963094099098E-2</v>
      </c>
      <c r="AS1056" s="17">
        <v>3.4657650129781101E-2</v>
      </c>
      <c r="AT1056" s="17"/>
      <c r="AU1056" s="17">
        <v>3.6297941043595898E-2</v>
      </c>
      <c r="AV1056" s="17">
        <v>3.4542562681267902E-2</v>
      </c>
      <c r="AW1056" s="17"/>
      <c r="AX1056" s="17">
        <v>3.7396112893996303E-2</v>
      </c>
      <c r="AY1056" s="17">
        <v>3.6127636671789101E-2</v>
      </c>
      <c r="AZ1056" s="17"/>
      <c r="BA1056" s="17">
        <v>3.4415185796704703E-2</v>
      </c>
      <c r="BB1056" s="17">
        <v>4.7080189658404499E-2</v>
      </c>
      <c r="BC1056" s="17"/>
      <c r="BD1056" s="17">
        <v>3.9691209823478797E-2</v>
      </c>
      <c r="BE1056" s="17"/>
      <c r="BF1056" s="17">
        <v>3.27133369430163E-2</v>
      </c>
      <c r="BG1056" s="17"/>
      <c r="BH1056" s="17">
        <v>6.2652219845535803E-2</v>
      </c>
      <c r="BI1056" s="17"/>
      <c r="BJ1056" s="17">
        <v>5.5068652195982101E-2</v>
      </c>
      <c r="BK1056" s="17"/>
      <c r="BL1056" s="17">
        <v>3.3648460671894698E-2</v>
      </c>
      <c r="BM1056" s="17">
        <v>6.3468224717841096E-2</v>
      </c>
      <c r="BN1056" s="17">
        <v>2.8455323976573101E-2</v>
      </c>
      <c r="BO1056" s="17">
        <v>1.6526375789671699E-2</v>
      </c>
      <c r="BP1056" s="17"/>
      <c r="BQ1056" s="17">
        <v>2.7157949922373099E-2</v>
      </c>
      <c r="BR1056" s="17">
        <v>2.94087027767913E-2</v>
      </c>
      <c r="BS1056" s="17">
        <v>0.116059280955042</v>
      </c>
      <c r="BT1056" s="17">
        <v>2.8601116210131099E-2</v>
      </c>
      <c r="BU1056" s="17">
        <v>3.7081415016318502E-2</v>
      </c>
      <c r="BV1056" s="17">
        <v>1.16259563566513E-2</v>
      </c>
      <c r="BW1056" s="17"/>
      <c r="BX1056" s="17">
        <v>3.1608839499151997E-2</v>
      </c>
      <c r="BY1056" s="17">
        <v>4.0429772928320999E-2</v>
      </c>
      <c r="BZ1056" s="17">
        <v>6.0481473654758401E-2</v>
      </c>
      <c r="CA1056" s="17">
        <v>2.5583396752808098E-2</v>
      </c>
      <c r="CB1056" s="17">
        <v>2.3590957265922499E-2</v>
      </c>
      <c r="CC1056" s="17">
        <v>1.04434285571298E-2</v>
      </c>
    </row>
    <row r="1057" spans="2:81" x14ac:dyDescent="0.35">
      <c r="B1057" t="s">
        <v>87</v>
      </c>
      <c r="C1057" s="17">
        <v>4.1381899274845202E-2</v>
      </c>
      <c r="D1057" s="17">
        <v>3.65391975601723E-2</v>
      </c>
      <c r="E1057" s="17">
        <v>4.6154014327166502E-2</v>
      </c>
      <c r="F1057" s="17"/>
      <c r="G1057" s="17">
        <v>2.5033673274307E-2</v>
      </c>
      <c r="H1057" s="17">
        <v>1.37801997037244E-2</v>
      </c>
      <c r="I1057" s="17">
        <v>4.9757887851028498E-2</v>
      </c>
      <c r="J1057" s="17">
        <v>4.1700132319312903E-2</v>
      </c>
      <c r="K1057" s="17">
        <v>6.3290922576435094E-2</v>
      </c>
      <c r="L1057" s="17">
        <v>5.55955295805486E-2</v>
      </c>
      <c r="M1057" s="17"/>
      <c r="N1057" s="17">
        <v>4.2772363898561497E-2</v>
      </c>
      <c r="O1057" s="17">
        <v>2.88168665085861E-2</v>
      </c>
      <c r="P1057" s="17">
        <v>3.7508577250514E-2</v>
      </c>
      <c r="Q1057" s="17">
        <v>5.7540903087344698E-2</v>
      </c>
      <c r="R1057" s="17"/>
      <c r="S1057" s="17">
        <v>2.3571594884809199E-2</v>
      </c>
      <c r="T1057" s="17">
        <v>1.6384726242154899E-2</v>
      </c>
      <c r="U1057" s="17">
        <v>6.4582732882913094E-2</v>
      </c>
      <c r="V1057" s="17">
        <v>2.0091044775447198E-2</v>
      </c>
      <c r="W1057" s="17">
        <v>8.62338262921334E-2</v>
      </c>
      <c r="X1057" s="17">
        <v>4.4775096912445397E-2</v>
      </c>
      <c r="Y1057" s="17">
        <v>5.0455485642681798E-2</v>
      </c>
      <c r="Z1057" s="17">
        <v>4.7319708328454398E-2</v>
      </c>
      <c r="AA1057" s="17">
        <v>3.4679324569354103E-2</v>
      </c>
      <c r="AB1057" s="17">
        <v>4.3031288807898201E-2</v>
      </c>
      <c r="AC1057" s="17">
        <v>5.3591595639239098E-2</v>
      </c>
      <c r="AD1057" s="17">
        <v>8.3525976452020895E-2</v>
      </c>
      <c r="AE1057" s="17"/>
      <c r="AF1057" s="17">
        <v>4.2341691415597099E-2</v>
      </c>
      <c r="AG1057" s="17">
        <v>4.1993485759265002E-2</v>
      </c>
      <c r="AH1057" s="17">
        <v>4.1342607324989303E-2</v>
      </c>
      <c r="AI1057" s="17">
        <v>8.4850981947411003E-2</v>
      </c>
      <c r="AJ1057" s="17"/>
      <c r="AK1057" s="17">
        <v>1.02842490141462E-2</v>
      </c>
      <c r="AL1057" s="17">
        <v>7.3985600558308301E-2</v>
      </c>
      <c r="AM1057" s="17"/>
      <c r="AN1057" s="17">
        <v>3.4320826381589002E-2</v>
      </c>
      <c r="AO1057" s="17">
        <v>2.4855820306658699E-2</v>
      </c>
      <c r="AP1057" s="17">
        <v>4.0775310588072398E-2</v>
      </c>
      <c r="AQ1057" s="17">
        <v>5.2144187126814699E-2</v>
      </c>
      <c r="AR1057" s="17">
        <v>6.00679010731862E-2</v>
      </c>
      <c r="AS1057" s="17">
        <v>8.2589876537903395E-2</v>
      </c>
      <c r="AT1057" s="17"/>
      <c r="AU1057" s="17">
        <v>5.01552714791638E-2</v>
      </c>
      <c r="AV1057" s="17">
        <v>2.87645849323445E-2</v>
      </c>
      <c r="AW1057" s="17"/>
      <c r="AX1057" s="17">
        <v>6.5149167015072798E-2</v>
      </c>
      <c r="AY1057" s="17">
        <v>3.57547356894371E-2</v>
      </c>
      <c r="AZ1057" s="17"/>
      <c r="BA1057" s="17">
        <v>4.1487246443908297E-2</v>
      </c>
      <c r="BB1057" s="17">
        <v>3.7909796972744797E-2</v>
      </c>
      <c r="BC1057" s="17"/>
      <c r="BD1057" s="17">
        <v>4.4098047048249399E-2</v>
      </c>
      <c r="BE1057" s="17"/>
      <c r="BF1057" s="17">
        <v>4.5089146449205898E-2</v>
      </c>
      <c r="BG1057" s="17"/>
      <c r="BH1057" s="17">
        <v>1.9804153420912299E-2</v>
      </c>
      <c r="BI1057" s="17"/>
      <c r="BJ1057" s="17">
        <v>5.7538123867576299E-2</v>
      </c>
      <c r="BK1057" s="17"/>
      <c r="BL1057" s="17">
        <v>6.9805970053496702E-2</v>
      </c>
      <c r="BM1057" s="17">
        <v>2.4555606962082799E-2</v>
      </c>
      <c r="BN1057" s="17">
        <v>5.3628084784845702E-2</v>
      </c>
      <c r="BO1057" s="17">
        <v>3.06486678539977E-2</v>
      </c>
      <c r="BP1057" s="17"/>
      <c r="BQ1057" s="17">
        <v>3.2211271485015902E-2</v>
      </c>
      <c r="BR1057" s="17">
        <v>4.54188094692334E-2</v>
      </c>
      <c r="BS1057" s="17">
        <v>5.4662185142250998E-2</v>
      </c>
      <c r="BT1057" s="17">
        <v>3.5401509804639603E-2</v>
      </c>
      <c r="BU1057" s="17">
        <v>2.5530148892421001E-2</v>
      </c>
      <c r="BV1057" s="17">
        <v>4.7760134938977003E-2</v>
      </c>
      <c r="BW1057" s="17"/>
      <c r="BX1057" s="17">
        <v>2.5279077050103599E-2</v>
      </c>
      <c r="BY1057" s="17">
        <v>4.1432522898722797E-2</v>
      </c>
      <c r="BZ1057" s="17">
        <v>3.9302038721458897E-2</v>
      </c>
      <c r="CA1057" s="17">
        <v>4.8226149120156603E-2</v>
      </c>
      <c r="CB1057" s="17">
        <v>5.90115370744171E-2</v>
      </c>
      <c r="CC1057" s="17">
        <v>4.2485432083511701E-2</v>
      </c>
    </row>
    <row r="1058" spans="2:81" x14ac:dyDescent="0.35">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row>
    <row r="1059" spans="2:81" x14ac:dyDescent="0.35">
      <c r="B1059" s="6" t="s">
        <v>431</v>
      </c>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row>
    <row r="1060" spans="2:81" x14ac:dyDescent="0.35">
      <c r="B1060" s="24"/>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row>
    <row r="1061" spans="2:81" x14ac:dyDescent="0.35">
      <c r="B1061" t="s">
        <v>428</v>
      </c>
      <c r="C1061" s="17">
        <v>0.132390726155592</v>
      </c>
      <c r="D1061" s="17">
        <v>0.12905113817337299</v>
      </c>
      <c r="E1061" s="17">
        <v>0.135357913950689</v>
      </c>
      <c r="F1061" s="17"/>
      <c r="G1061" s="17">
        <v>5.3110215920126401E-2</v>
      </c>
      <c r="H1061" s="17">
        <v>8.7906790721382203E-2</v>
      </c>
      <c r="I1061" s="17">
        <v>0.11940872448567</v>
      </c>
      <c r="J1061" s="17">
        <v>0.13765713748340999</v>
      </c>
      <c r="K1061" s="17">
        <v>0.13922239279943999</v>
      </c>
      <c r="L1061" s="17">
        <v>0.21479347116755801</v>
      </c>
      <c r="M1061" s="17"/>
      <c r="N1061" s="17">
        <v>0.110051353811491</v>
      </c>
      <c r="O1061" s="17">
        <v>0.10223115748609</v>
      </c>
      <c r="P1061" s="17">
        <v>0.145423727369655</v>
      </c>
      <c r="Q1061" s="17">
        <v>0.17340047978923201</v>
      </c>
      <c r="R1061" s="17"/>
      <c r="S1061" s="17">
        <v>7.1783140610077498E-2</v>
      </c>
      <c r="T1061" s="17">
        <v>0.123097868768805</v>
      </c>
      <c r="U1061" s="17">
        <v>0.184218578753989</v>
      </c>
      <c r="V1061" s="17">
        <v>0.16017402938509701</v>
      </c>
      <c r="W1061" s="17">
        <v>9.2881090499566707E-2</v>
      </c>
      <c r="X1061" s="17">
        <v>0.106949555942786</v>
      </c>
      <c r="Y1061" s="17">
        <v>9.1610008452828698E-2</v>
      </c>
      <c r="Z1061" s="17">
        <v>0.14650807421397599</v>
      </c>
      <c r="AA1061" s="17">
        <v>0.13290066303269901</v>
      </c>
      <c r="AB1061" s="17">
        <v>0.17249539449647999</v>
      </c>
      <c r="AC1061" s="17">
        <v>0.24272757084555499</v>
      </c>
      <c r="AD1061" s="17">
        <v>0.17992540285519701</v>
      </c>
      <c r="AE1061" s="17"/>
      <c r="AF1061" s="17">
        <v>0.123147510937101</v>
      </c>
      <c r="AG1061" s="17">
        <v>0.15385109008877601</v>
      </c>
      <c r="AH1061" s="17">
        <v>0.21479599145930101</v>
      </c>
      <c r="AI1061" s="17">
        <v>0.23159359994724499</v>
      </c>
      <c r="AJ1061" s="17"/>
      <c r="AK1061" s="17">
        <v>0.10611579556766999</v>
      </c>
      <c r="AL1061" s="17">
        <v>8.30136268514019E-2</v>
      </c>
      <c r="AM1061" s="17"/>
      <c r="AN1061" s="17">
        <v>0.102853167166906</v>
      </c>
      <c r="AO1061" s="17">
        <v>0.128378238182143</v>
      </c>
      <c r="AP1061" s="17">
        <v>0.15948470555535299</v>
      </c>
      <c r="AQ1061" s="17">
        <v>0.16444993551107001</v>
      </c>
      <c r="AR1061" s="17">
        <v>0.147717462122126</v>
      </c>
      <c r="AS1061" s="17">
        <v>9.1314274088839797E-2</v>
      </c>
      <c r="AT1061" s="17"/>
      <c r="AU1061" s="17">
        <v>0.136252877561652</v>
      </c>
      <c r="AV1061" s="17">
        <v>0.12377019487916199</v>
      </c>
      <c r="AW1061" s="17"/>
      <c r="AX1061" s="17">
        <v>0.21050573903818201</v>
      </c>
      <c r="AY1061" s="17">
        <v>0.1134622590011</v>
      </c>
      <c r="AZ1061" s="17"/>
      <c r="BA1061" s="17">
        <v>0.141827139742429</v>
      </c>
      <c r="BB1061" s="17">
        <v>7.2227850452350306E-2</v>
      </c>
      <c r="BC1061" s="17"/>
      <c r="BD1061" s="17">
        <v>0.10486865389102799</v>
      </c>
      <c r="BE1061" s="17"/>
      <c r="BF1061" s="17">
        <v>0.11252455565691501</v>
      </c>
      <c r="BG1061" s="17"/>
      <c r="BH1061" s="17">
        <v>0.159762408968954</v>
      </c>
      <c r="BI1061" s="17"/>
      <c r="BJ1061" s="17">
        <v>0.18488274966588</v>
      </c>
      <c r="BK1061" s="17"/>
      <c r="BL1061" s="17">
        <v>0.30545022802632399</v>
      </c>
      <c r="BM1061" s="17">
        <v>2.2520778051296399E-2</v>
      </c>
      <c r="BN1061" s="17">
        <v>0.16979953495491201</v>
      </c>
      <c r="BO1061" s="17">
        <v>7.6721548593532196E-2</v>
      </c>
      <c r="BP1061" s="17"/>
      <c r="BQ1061" s="17">
        <v>9.0233716139965905E-2</v>
      </c>
      <c r="BR1061" s="17">
        <v>0.10477993277125</v>
      </c>
      <c r="BS1061" s="17">
        <v>0.20154560780863801</v>
      </c>
      <c r="BT1061" s="17">
        <v>0.12631732408173199</v>
      </c>
      <c r="BU1061" s="17">
        <v>0.118316133477433</v>
      </c>
      <c r="BV1061" s="17">
        <v>0.20352523344514001</v>
      </c>
      <c r="BW1061" s="17"/>
      <c r="BX1061" s="17">
        <v>8.7579416998607398E-2</v>
      </c>
      <c r="BY1061" s="17">
        <v>8.5761964297099799E-2</v>
      </c>
      <c r="BZ1061" s="17">
        <v>0.17210209420843101</v>
      </c>
      <c r="CA1061" s="17">
        <v>9.2416125790414E-2</v>
      </c>
      <c r="CB1061" s="17">
        <v>0.12793693342190901</v>
      </c>
      <c r="CC1061" s="17">
        <v>0.23906205801834701</v>
      </c>
    </row>
    <row r="1062" spans="2:81" x14ac:dyDescent="0.35">
      <c r="B1062" t="s">
        <v>58</v>
      </c>
      <c r="C1062" s="17">
        <v>8.7539512395751501E-2</v>
      </c>
      <c r="D1062" s="17">
        <v>8.2325972173380405E-2</v>
      </c>
      <c r="E1062" s="17">
        <v>8.7347628216456405E-2</v>
      </c>
      <c r="F1062" s="17"/>
      <c r="G1062" s="17">
        <v>8.6591793688316904E-2</v>
      </c>
      <c r="H1062" s="17">
        <v>7.6161537007520499E-2</v>
      </c>
      <c r="I1062" s="17">
        <v>6.4520404984741098E-2</v>
      </c>
      <c r="J1062" s="17">
        <v>8.7755200268080299E-2</v>
      </c>
      <c r="K1062" s="17">
        <v>0.12074434016947699</v>
      </c>
      <c r="L1062" s="17">
        <v>9.1724698077296302E-2</v>
      </c>
      <c r="M1062" s="17"/>
      <c r="N1062" s="17">
        <v>9.4373804598473901E-2</v>
      </c>
      <c r="O1062" s="17">
        <v>7.0179243449665002E-2</v>
      </c>
      <c r="P1062" s="17">
        <v>8.3957563447958503E-2</v>
      </c>
      <c r="Q1062" s="17">
        <v>0.102822362406038</v>
      </c>
      <c r="R1062" s="17"/>
      <c r="S1062" s="17">
        <v>6.1895790636312203E-2</v>
      </c>
      <c r="T1062" s="17">
        <v>0.11563074307581001</v>
      </c>
      <c r="U1062" s="17">
        <v>7.7539074810826003E-2</v>
      </c>
      <c r="V1062" s="17">
        <v>8.2419952393162604E-2</v>
      </c>
      <c r="W1062" s="17">
        <v>8.9215774356223798E-2</v>
      </c>
      <c r="X1062" s="17">
        <v>0.11326474992153</v>
      </c>
      <c r="Y1062" s="17">
        <v>7.71898937219892E-2</v>
      </c>
      <c r="Z1062" s="17">
        <v>0.13185185028638399</v>
      </c>
      <c r="AA1062" s="17">
        <v>5.4898823316319997E-2</v>
      </c>
      <c r="AB1062" s="17">
        <v>0.107752802089479</v>
      </c>
      <c r="AC1062" s="17">
        <v>7.4738595279977699E-2</v>
      </c>
      <c r="AD1062" s="17">
        <v>0.12789378084154099</v>
      </c>
      <c r="AE1062" s="17"/>
      <c r="AF1062" s="17">
        <v>8.8232317240169403E-2</v>
      </c>
      <c r="AG1062" s="17">
        <v>0.109025108367239</v>
      </c>
      <c r="AH1062" s="17">
        <v>5.38245594713029E-2</v>
      </c>
      <c r="AI1062" s="17">
        <v>0.113910349295956</v>
      </c>
      <c r="AJ1062" s="17"/>
      <c r="AK1062" s="17">
        <v>6.8625515851528998E-2</v>
      </c>
      <c r="AL1062" s="17">
        <v>9.8049928441320794E-2</v>
      </c>
      <c r="AM1062" s="17"/>
      <c r="AN1062" s="17">
        <v>6.0045071974194703E-2</v>
      </c>
      <c r="AO1062" s="17">
        <v>9.0453567714939995E-2</v>
      </c>
      <c r="AP1062" s="17">
        <v>9.6659367234892199E-2</v>
      </c>
      <c r="AQ1062" s="17">
        <v>9.1864685042293295E-2</v>
      </c>
      <c r="AR1062" s="17">
        <v>0.12720448960250699</v>
      </c>
      <c r="AS1062" s="17">
        <v>9.0248856683606896E-2</v>
      </c>
      <c r="AT1062" s="17"/>
      <c r="AU1062" s="17">
        <v>6.7130718035003395E-2</v>
      </c>
      <c r="AV1062" s="17">
        <v>0.11674866530615401</v>
      </c>
      <c r="AW1062" s="17"/>
      <c r="AX1062" s="17">
        <v>8.4182733270045398E-2</v>
      </c>
      <c r="AY1062" s="17">
        <v>8.8352911524563302E-2</v>
      </c>
      <c r="AZ1062" s="17"/>
      <c r="BA1062" s="17">
        <v>9.4214099168344306E-2</v>
      </c>
      <c r="BB1062" s="17">
        <v>5.32711656808912E-2</v>
      </c>
      <c r="BC1062" s="17"/>
      <c r="BD1062" s="17">
        <v>7.39543549609913E-2</v>
      </c>
      <c r="BE1062" s="17"/>
      <c r="BF1062" s="17">
        <v>7.0679048199365102E-2</v>
      </c>
      <c r="BG1062" s="17"/>
      <c r="BH1062" s="17">
        <v>0.106148222629233</v>
      </c>
      <c r="BI1062" s="17"/>
      <c r="BJ1062" s="17">
        <v>5.4832512785872298E-2</v>
      </c>
      <c r="BK1062" s="17"/>
      <c r="BL1062" s="17">
        <v>0.18010218093909999</v>
      </c>
      <c r="BM1062" s="17">
        <v>2.8477570633876799E-2</v>
      </c>
      <c r="BN1062" s="17">
        <v>9.1865814196885401E-2</v>
      </c>
      <c r="BO1062" s="17">
        <v>7.6711824839440598E-2</v>
      </c>
      <c r="BP1062" s="17"/>
      <c r="BQ1062" s="17">
        <v>8.1435654670329094E-2</v>
      </c>
      <c r="BR1062" s="17">
        <v>4.8806758340220698E-2</v>
      </c>
      <c r="BS1062" s="17">
        <v>9.0598581456902999E-2</v>
      </c>
      <c r="BT1062" s="17">
        <v>0.13436777370991199</v>
      </c>
      <c r="BU1062" s="17">
        <v>0.115290208054126</v>
      </c>
      <c r="BV1062" s="17">
        <v>8.2510810542387902E-2</v>
      </c>
      <c r="BW1062" s="17"/>
      <c r="BX1062" s="17">
        <v>7.95115126994351E-2</v>
      </c>
      <c r="BY1062" s="17">
        <v>4.0002553562501E-2</v>
      </c>
      <c r="BZ1062" s="17">
        <v>7.7118254285823001E-2</v>
      </c>
      <c r="CA1062" s="17">
        <v>0.136562127009801</v>
      </c>
      <c r="CB1062" s="17">
        <v>0.115381770810873</v>
      </c>
      <c r="CC1062" s="17">
        <v>0.100576221971703</v>
      </c>
    </row>
    <row r="1063" spans="2:81" x14ac:dyDescent="0.35">
      <c r="B1063" t="s">
        <v>59</v>
      </c>
      <c r="C1063" s="17">
        <v>0.196517010687982</v>
      </c>
      <c r="D1063" s="17">
        <v>0.18504719258995</v>
      </c>
      <c r="E1063" s="17">
        <v>0.209598900004448</v>
      </c>
      <c r="F1063" s="17"/>
      <c r="G1063" s="17">
        <v>0.16961835348732601</v>
      </c>
      <c r="H1063" s="17">
        <v>0.193239754844412</v>
      </c>
      <c r="I1063" s="17">
        <v>0.19078663246932001</v>
      </c>
      <c r="J1063" s="17">
        <v>0.20733738938229199</v>
      </c>
      <c r="K1063" s="17">
        <v>0.21365272417825401</v>
      </c>
      <c r="L1063" s="17">
        <v>0.20019802367836001</v>
      </c>
      <c r="M1063" s="17"/>
      <c r="N1063" s="17">
        <v>0.16810831535853199</v>
      </c>
      <c r="O1063" s="17">
        <v>0.20822266768537401</v>
      </c>
      <c r="P1063" s="17">
        <v>0.19724188668148701</v>
      </c>
      <c r="Q1063" s="17">
        <v>0.21365760972775599</v>
      </c>
      <c r="R1063" s="17"/>
      <c r="S1063" s="17">
        <v>0.21457539960261099</v>
      </c>
      <c r="T1063" s="17">
        <v>0.20885859670424201</v>
      </c>
      <c r="U1063" s="17">
        <v>0.18548283198667601</v>
      </c>
      <c r="V1063" s="17">
        <v>0.203979692916888</v>
      </c>
      <c r="W1063" s="17">
        <v>0.17207217927648999</v>
      </c>
      <c r="X1063" s="17">
        <v>0.21149352762942999</v>
      </c>
      <c r="Y1063" s="17">
        <v>0.16837195863246199</v>
      </c>
      <c r="Z1063" s="17">
        <v>0.122739856327632</v>
      </c>
      <c r="AA1063" s="17">
        <v>0.16525145441383701</v>
      </c>
      <c r="AB1063" s="17">
        <v>0.24832535711868201</v>
      </c>
      <c r="AC1063" s="17">
        <v>0.171130131973141</v>
      </c>
      <c r="AD1063" s="17">
        <v>0.26631212319771302</v>
      </c>
      <c r="AE1063" s="17"/>
      <c r="AF1063" s="17">
        <v>0.18903320491048201</v>
      </c>
      <c r="AG1063" s="17">
        <v>0.26754052819841101</v>
      </c>
      <c r="AH1063" s="17">
        <v>0.243221963740929</v>
      </c>
      <c r="AI1063" s="17">
        <v>0.23719454359383299</v>
      </c>
      <c r="AJ1063" s="17"/>
      <c r="AK1063" s="17">
        <v>0.14623934993204199</v>
      </c>
      <c r="AL1063" s="17">
        <v>0.192747454986716</v>
      </c>
      <c r="AM1063" s="17"/>
      <c r="AN1063" s="17">
        <v>0.17150772902217001</v>
      </c>
      <c r="AO1063" s="17">
        <v>0.21281873302243901</v>
      </c>
      <c r="AP1063" s="17">
        <v>0.19416760704184</v>
      </c>
      <c r="AQ1063" s="17">
        <v>0.21786183368506801</v>
      </c>
      <c r="AR1063" s="17">
        <v>0.20618768835023099</v>
      </c>
      <c r="AS1063" s="17">
        <v>0.141682268889571</v>
      </c>
      <c r="AT1063" s="17"/>
      <c r="AU1063" s="17">
        <v>0.19433364808649201</v>
      </c>
      <c r="AV1063" s="17">
        <v>0.20072785152776901</v>
      </c>
      <c r="AW1063" s="17"/>
      <c r="AX1063" s="17">
        <v>0.21853994125986001</v>
      </c>
      <c r="AY1063" s="17">
        <v>0.191180516426604</v>
      </c>
      <c r="AZ1063" s="17"/>
      <c r="BA1063" s="17">
        <v>0.20896774553942599</v>
      </c>
      <c r="BB1063" s="17">
        <v>0.13379115210067799</v>
      </c>
      <c r="BC1063" s="17"/>
      <c r="BD1063" s="17">
        <v>0.16621425295373801</v>
      </c>
      <c r="BE1063" s="17"/>
      <c r="BF1063" s="17">
        <v>0.17187065265965501</v>
      </c>
      <c r="BG1063" s="17"/>
      <c r="BH1063" s="17">
        <v>0.25859276428198502</v>
      </c>
      <c r="BI1063" s="17"/>
      <c r="BJ1063" s="17">
        <v>0.228211297651704</v>
      </c>
      <c r="BK1063" s="17"/>
      <c r="BL1063" s="17">
        <v>0.222091960664243</v>
      </c>
      <c r="BM1063" s="17">
        <v>0.109763789747254</v>
      </c>
      <c r="BN1063" s="17">
        <v>0.22661336804871501</v>
      </c>
      <c r="BO1063" s="17">
        <v>0.235772423588787</v>
      </c>
      <c r="BP1063" s="17"/>
      <c r="BQ1063" s="17">
        <v>0.20096825334233701</v>
      </c>
      <c r="BR1063" s="17">
        <v>0.182502767968379</v>
      </c>
      <c r="BS1063" s="17">
        <v>0.23351550805202201</v>
      </c>
      <c r="BT1063" s="17">
        <v>0.17827116844937499</v>
      </c>
      <c r="BU1063" s="17">
        <v>0.27882301022371297</v>
      </c>
      <c r="BV1063" s="17">
        <v>0.16673541514656301</v>
      </c>
      <c r="BW1063" s="17"/>
      <c r="BX1063" s="17">
        <v>0.17546918743914999</v>
      </c>
      <c r="BY1063" s="17">
        <v>0.19801261717565399</v>
      </c>
      <c r="BZ1063" s="17">
        <v>0.22034764512674701</v>
      </c>
      <c r="CA1063" s="17">
        <v>0.19810272442819399</v>
      </c>
      <c r="CB1063" s="17">
        <v>0.25519223743698</v>
      </c>
      <c r="CC1063" s="17">
        <v>0.17894892806508</v>
      </c>
    </row>
    <row r="1064" spans="2:81" x14ac:dyDescent="0.35">
      <c r="B1064" t="s">
        <v>102</v>
      </c>
      <c r="C1064" s="17">
        <v>0.26991602440062801</v>
      </c>
      <c r="D1064" s="17">
        <v>0.28395825666023999</v>
      </c>
      <c r="E1064" s="17">
        <v>0.25774569791076901</v>
      </c>
      <c r="F1064" s="17"/>
      <c r="G1064" s="17">
        <v>0.33482760575611398</v>
      </c>
      <c r="H1064" s="17">
        <v>0.245381907890971</v>
      </c>
      <c r="I1064" s="17">
        <v>0.30545061822622099</v>
      </c>
      <c r="J1064" s="17">
        <v>0.269076262519167</v>
      </c>
      <c r="K1064" s="17">
        <v>0.24127059848995999</v>
      </c>
      <c r="L1064" s="17">
        <v>0.24280681826592401</v>
      </c>
      <c r="M1064" s="17"/>
      <c r="N1064" s="17">
        <v>0.26578830814563298</v>
      </c>
      <c r="O1064" s="17">
        <v>0.32180923302178599</v>
      </c>
      <c r="P1064" s="17">
        <v>0.26040308742413698</v>
      </c>
      <c r="Q1064" s="17">
        <v>0.22627403374774999</v>
      </c>
      <c r="R1064" s="17"/>
      <c r="S1064" s="17">
        <v>0.26745353225486801</v>
      </c>
      <c r="T1064" s="17">
        <v>0.240776484638346</v>
      </c>
      <c r="U1064" s="17">
        <v>0.25898640653650101</v>
      </c>
      <c r="V1064" s="17">
        <v>0.30456176796259599</v>
      </c>
      <c r="W1064" s="17">
        <v>0.353075460493396</v>
      </c>
      <c r="X1064" s="17">
        <v>0.25629711460648202</v>
      </c>
      <c r="Y1064" s="17">
        <v>0.28501599835017</v>
      </c>
      <c r="Z1064" s="17">
        <v>0.24332409362556301</v>
      </c>
      <c r="AA1064" s="17">
        <v>0.25496133645497598</v>
      </c>
      <c r="AB1064" s="17">
        <v>0.2824845339573</v>
      </c>
      <c r="AC1064" s="17">
        <v>0.22626780492700799</v>
      </c>
      <c r="AD1064" s="17">
        <v>0.26019780563190897</v>
      </c>
      <c r="AE1064" s="17"/>
      <c r="AF1064" s="17">
        <v>0.26837951553448097</v>
      </c>
      <c r="AG1064" s="17">
        <v>0.26064453780326602</v>
      </c>
      <c r="AH1064" s="17">
        <v>0.18700847213323099</v>
      </c>
      <c r="AI1064" s="17">
        <v>0.25135979450347401</v>
      </c>
      <c r="AJ1064" s="17"/>
      <c r="AK1064" s="17">
        <v>0.36631906183212098</v>
      </c>
      <c r="AL1064" s="17">
        <v>0.26990729005835801</v>
      </c>
      <c r="AM1064" s="17"/>
      <c r="AN1064" s="17">
        <v>0.277763077336312</v>
      </c>
      <c r="AO1064" s="17">
        <v>0.26055954015858901</v>
      </c>
      <c r="AP1064" s="17">
        <v>0.28007933972549298</v>
      </c>
      <c r="AQ1064" s="17">
        <v>0.24966501642604499</v>
      </c>
      <c r="AR1064" s="17">
        <v>0.27829441810840599</v>
      </c>
      <c r="AS1064" s="17">
        <v>0.30372760949407301</v>
      </c>
      <c r="AT1064" s="17"/>
      <c r="AU1064" s="17">
        <v>0.25135517859819101</v>
      </c>
      <c r="AV1064" s="17">
        <v>0.295332593170892</v>
      </c>
      <c r="AW1064" s="17"/>
      <c r="AX1064" s="17">
        <v>0.26812815380329502</v>
      </c>
      <c r="AY1064" s="17">
        <v>0.27034925290087702</v>
      </c>
      <c r="AZ1064" s="17"/>
      <c r="BA1064" s="17">
        <v>0.26783851301891998</v>
      </c>
      <c r="BB1064" s="17">
        <v>0.28105218565847001</v>
      </c>
      <c r="BC1064" s="17"/>
      <c r="BD1064" s="17">
        <v>0.26307285981001299</v>
      </c>
      <c r="BE1064" s="17"/>
      <c r="BF1064" s="17">
        <v>0.26039540150812801</v>
      </c>
      <c r="BG1064" s="17"/>
      <c r="BH1064" s="17">
        <v>0.24359447532231601</v>
      </c>
      <c r="BI1064" s="17"/>
      <c r="BJ1064" s="17">
        <v>0.206898314473833</v>
      </c>
      <c r="BK1064" s="17"/>
      <c r="BL1064" s="17">
        <v>0.18152902657589801</v>
      </c>
      <c r="BM1064" s="17">
        <v>0.28497170892243201</v>
      </c>
      <c r="BN1064" s="17">
        <v>0.26086650797943201</v>
      </c>
      <c r="BO1064" s="17">
        <v>0.33104033821891199</v>
      </c>
      <c r="BP1064" s="17"/>
      <c r="BQ1064" s="17">
        <v>0.29818081551472397</v>
      </c>
      <c r="BR1064" s="17">
        <v>0.290732606341425</v>
      </c>
      <c r="BS1064" s="17">
        <v>0.22646814516809199</v>
      </c>
      <c r="BT1064" s="17">
        <v>0.22422982061199301</v>
      </c>
      <c r="BU1064" s="17">
        <v>0.26926464601938499</v>
      </c>
      <c r="BV1064" s="17">
        <v>0.25152533645930403</v>
      </c>
      <c r="BW1064" s="17"/>
      <c r="BX1064" s="17">
        <v>0.29023651194532102</v>
      </c>
      <c r="BY1064" s="17">
        <v>0.289389695971632</v>
      </c>
      <c r="BZ1064" s="17">
        <v>0.235733216336726</v>
      </c>
      <c r="CA1064" s="17">
        <v>0.23291061911307501</v>
      </c>
      <c r="CB1064" s="17">
        <v>0.27246380516679702</v>
      </c>
      <c r="CC1064" s="17">
        <v>0.26313121487098701</v>
      </c>
    </row>
    <row r="1065" spans="2:81" x14ac:dyDescent="0.35">
      <c r="B1065" t="s">
        <v>429</v>
      </c>
      <c r="C1065" s="17">
        <v>0.28305885994880597</v>
      </c>
      <c r="D1065" s="17">
        <v>0.295418392503214</v>
      </c>
      <c r="E1065" s="17">
        <v>0.27268956448818599</v>
      </c>
      <c r="F1065" s="17"/>
      <c r="G1065" s="17">
        <v>0.33475047761841498</v>
      </c>
      <c r="H1065" s="17">
        <v>0.363533373712492</v>
      </c>
      <c r="I1065" s="17">
        <v>0.27172928234952698</v>
      </c>
      <c r="J1065" s="17">
        <v>0.28013489351794302</v>
      </c>
      <c r="K1065" s="17">
        <v>0.25253408427585899</v>
      </c>
      <c r="L1065" s="17">
        <v>0.22227588846509599</v>
      </c>
      <c r="M1065" s="17"/>
      <c r="N1065" s="17">
        <v>0.327888251660929</v>
      </c>
      <c r="O1065" s="17">
        <v>0.258053850411746</v>
      </c>
      <c r="P1065" s="17">
        <v>0.29232328762770099</v>
      </c>
      <c r="Q1065" s="17">
        <v>0.25685271179975699</v>
      </c>
      <c r="R1065" s="17"/>
      <c r="S1065" s="17">
        <v>0.36988069319071798</v>
      </c>
      <c r="T1065" s="17">
        <v>0.29503992334414397</v>
      </c>
      <c r="U1065" s="17">
        <v>0.264095619938788</v>
      </c>
      <c r="V1065" s="17">
        <v>0.202081482146582</v>
      </c>
      <c r="W1065" s="17">
        <v>0.28438225424330499</v>
      </c>
      <c r="X1065" s="17">
        <v>0.25859371041847701</v>
      </c>
      <c r="Y1065" s="17">
        <v>0.33898678450831599</v>
      </c>
      <c r="Z1065" s="17">
        <v>0.35557612554644502</v>
      </c>
      <c r="AA1065" s="17">
        <v>0.35401396609320501</v>
      </c>
      <c r="AB1065" s="17">
        <v>0.14040345602652299</v>
      </c>
      <c r="AC1065" s="17">
        <v>0.24423090804428599</v>
      </c>
      <c r="AD1065" s="17">
        <v>0.140941067549049</v>
      </c>
      <c r="AE1065" s="17"/>
      <c r="AF1065" s="17">
        <v>0.29991292849102802</v>
      </c>
      <c r="AG1065" s="17">
        <v>0.18197369919460801</v>
      </c>
      <c r="AH1065" s="17">
        <v>0.25591789850015401</v>
      </c>
      <c r="AI1065" s="17">
        <v>0.12256905598462101</v>
      </c>
      <c r="AJ1065" s="17"/>
      <c r="AK1065" s="17">
        <v>0.30226273247949997</v>
      </c>
      <c r="AL1065" s="17">
        <v>0.32288802474858103</v>
      </c>
      <c r="AM1065" s="17"/>
      <c r="AN1065" s="17">
        <v>0.368167656627651</v>
      </c>
      <c r="AO1065" s="17">
        <v>0.28632296892872999</v>
      </c>
      <c r="AP1065" s="17">
        <v>0.25116733549875497</v>
      </c>
      <c r="AQ1065" s="17">
        <v>0.22503131147761901</v>
      </c>
      <c r="AR1065" s="17">
        <v>0.20432356916827399</v>
      </c>
      <c r="AS1065" s="17">
        <v>0.29576197401362703</v>
      </c>
      <c r="AT1065" s="17"/>
      <c r="AU1065" s="17">
        <v>0.32354677564991602</v>
      </c>
      <c r="AV1065" s="17">
        <v>0.22803856652198901</v>
      </c>
      <c r="AW1065" s="17"/>
      <c r="AX1065" s="17">
        <v>0.20069585461658501</v>
      </c>
      <c r="AY1065" s="17">
        <v>0.30301668090595602</v>
      </c>
      <c r="AZ1065" s="17"/>
      <c r="BA1065" s="17">
        <v>0.254580185793153</v>
      </c>
      <c r="BB1065" s="17">
        <v>0.43916018781433702</v>
      </c>
      <c r="BC1065" s="17"/>
      <c r="BD1065" s="17">
        <v>0.35538290540616002</v>
      </c>
      <c r="BE1065" s="17"/>
      <c r="BF1065" s="17">
        <v>0.35261871962424601</v>
      </c>
      <c r="BG1065" s="17"/>
      <c r="BH1065" s="17">
        <v>0.19115778019214499</v>
      </c>
      <c r="BI1065" s="17"/>
      <c r="BJ1065" s="17">
        <v>0.26497202463452701</v>
      </c>
      <c r="BK1065" s="17"/>
      <c r="BL1065" s="17">
        <v>8.1321844662468307E-2</v>
      </c>
      <c r="BM1065" s="17">
        <v>0.52680511878758296</v>
      </c>
      <c r="BN1065" s="17">
        <v>0.22315800421566501</v>
      </c>
      <c r="BO1065" s="17">
        <v>0.24155555786681299</v>
      </c>
      <c r="BP1065" s="17"/>
      <c r="BQ1065" s="17">
        <v>0.29994697279223698</v>
      </c>
      <c r="BR1065" s="17">
        <v>0.34864916682401298</v>
      </c>
      <c r="BS1065" s="17">
        <v>0.22485402079625999</v>
      </c>
      <c r="BT1065" s="17">
        <v>0.296392497131861</v>
      </c>
      <c r="BU1065" s="17">
        <v>0.17828383229219</v>
      </c>
      <c r="BV1065" s="17">
        <v>0.25129250528125702</v>
      </c>
      <c r="BW1065" s="17"/>
      <c r="BX1065" s="17">
        <v>0.34396683185745902</v>
      </c>
      <c r="BY1065" s="17">
        <v>0.36537863853838398</v>
      </c>
      <c r="BZ1065" s="17">
        <v>0.26160635512779301</v>
      </c>
      <c r="CA1065" s="17">
        <v>0.30320858333142697</v>
      </c>
      <c r="CB1065" s="17">
        <v>0.19701719707675999</v>
      </c>
      <c r="CC1065" s="17">
        <v>0.19809728512137301</v>
      </c>
    </row>
    <row r="1066" spans="2:81" x14ac:dyDescent="0.35">
      <c r="B1066" t="s">
        <v>87</v>
      </c>
      <c r="C1066" s="17">
        <v>3.0577866411240901E-2</v>
      </c>
      <c r="D1066" s="17">
        <v>2.4199047899842799E-2</v>
      </c>
      <c r="E1066" s="17">
        <v>3.7260295429452299E-2</v>
      </c>
      <c r="F1066" s="17"/>
      <c r="G1066" s="17">
        <v>2.1101553529702201E-2</v>
      </c>
      <c r="H1066" s="17">
        <v>3.3776635823222899E-2</v>
      </c>
      <c r="I1066" s="17">
        <v>4.8104337484520997E-2</v>
      </c>
      <c r="J1066" s="17">
        <v>1.8039116829107801E-2</v>
      </c>
      <c r="K1066" s="17">
        <v>3.2575860087010203E-2</v>
      </c>
      <c r="L1066" s="17">
        <v>2.8201100345765302E-2</v>
      </c>
      <c r="M1066" s="17"/>
      <c r="N1066" s="17">
        <v>3.37899664249416E-2</v>
      </c>
      <c r="O1066" s="17">
        <v>3.9503847945338101E-2</v>
      </c>
      <c r="P1066" s="17">
        <v>2.0650447449060898E-2</v>
      </c>
      <c r="Q1066" s="17">
        <v>2.6992802529466099E-2</v>
      </c>
      <c r="R1066" s="17"/>
      <c r="S1066" s="17">
        <v>1.4411443705413E-2</v>
      </c>
      <c r="T1066" s="17">
        <v>1.65963834686529E-2</v>
      </c>
      <c r="U1066" s="17">
        <v>2.9677487973220101E-2</v>
      </c>
      <c r="V1066" s="17">
        <v>4.6783075195674699E-2</v>
      </c>
      <c r="W1066" s="17">
        <v>8.3732411310187896E-3</v>
      </c>
      <c r="X1066" s="17">
        <v>5.3401341481294197E-2</v>
      </c>
      <c r="Y1066" s="17">
        <v>3.8825356334233799E-2</v>
      </c>
      <c r="Z1066" s="17">
        <v>0</v>
      </c>
      <c r="AA1066" s="17">
        <v>3.7973756688962801E-2</v>
      </c>
      <c r="AB1066" s="17">
        <v>4.8538456311535298E-2</v>
      </c>
      <c r="AC1066" s="17">
        <v>4.0904988930032103E-2</v>
      </c>
      <c r="AD1066" s="17">
        <v>2.47298199245909E-2</v>
      </c>
      <c r="AE1066" s="17"/>
      <c r="AF1066" s="17">
        <v>3.1294522886738799E-2</v>
      </c>
      <c r="AG1066" s="17">
        <v>2.6965036347699398E-2</v>
      </c>
      <c r="AH1066" s="17">
        <v>4.5231114695082002E-2</v>
      </c>
      <c r="AI1066" s="17">
        <v>4.3372656674870898E-2</v>
      </c>
      <c r="AJ1066" s="17"/>
      <c r="AK1066" s="17">
        <v>1.04375443371381E-2</v>
      </c>
      <c r="AL1066" s="17">
        <v>3.3393674913623099E-2</v>
      </c>
      <c r="AM1066" s="17"/>
      <c r="AN1066" s="17">
        <v>1.9663297872766699E-2</v>
      </c>
      <c r="AO1066" s="17">
        <v>2.14669519931583E-2</v>
      </c>
      <c r="AP1066" s="17">
        <v>1.8441644943668001E-2</v>
      </c>
      <c r="AQ1066" s="17">
        <v>5.1127217857903598E-2</v>
      </c>
      <c r="AR1066" s="17">
        <v>3.6272372648455203E-2</v>
      </c>
      <c r="AS1066" s="17">
        <v>7.7265016830281502E-2</v>
      </c>
      <c r="AT1066" s="17"/>
      <c r="AU1066" s="17">
        <v>2.7380802068744999E-2</v>
      </c>
      <c r="AV1066" s="17">
        <v>3.5382128594034598E-2</v>
      </c>
      <c r="AW1066" s="17"/>
      <c r="AX1066" s="17">
        <v>1.7947578012033099E-2</v>
      </c>
      <c r="AY1066" s="17">
        <v>3.3638379240900199E-2</v>
      </c>
      <c r="AZ1066" s="17"/>
      <c r="BA1066" s="17">
        <v>3.25723167377273E-2</v>
      </c>
      <c r="BB1066" s="17">
        <v>2.0497458293273301E-2</v>
      </c>
      <c r="BC1066" s="17"/>
      <c r="BD1066" s="17">
        <v>3.6506972978069999E-2</v>
      </c>
      <c r="BE1066" s="17"/>
      <c r="BF1066" s="17">
        <v>3.1911622351690198E-2</v>
      </c>
      <c r="BG1066" s="17"/>
      <c r="BH1066" s="17">
        <v>4.0744348605366999E-2</v>
      </c>
      <c r="BI1066" s="17"/>
      <c r="BJ1066" s="17">
        <v>6.0203100788183098E-2</v>
      </c>
      <c r="BK1066" s="17"/>
      <c r="BL1066" s="17">
        <v>2.9504759131965898E-2</v>
      </c>
      <c r="BM1066" s="17">
        <v>2.7461033857557899E-2</v>
      </c>
      <c r="BN1066" s="17">
        <v>2.76967706043913E-2</v>
      </c>
      <c r="BO1066" s="17">
        <v>3.8198306892516097E-2</v>
      </c>
      <c r="BP1066" s="17"/>
      <c r="BQ1066" s="17">
        <v>2.9234587540406299E-2</v>
      </c>
      <c r="BR1066" s="17">
        <v>2.4528767754712098E-2</v>
      </c>
      <c r="BS1066" s="17">
        <v>2.3018136718085301E-2</v>
      </c>
      <c r="BT1066" s="17">
        <v>4.0421416015126298E-2</v>
      </c>
      <c r="BU1066" s="17">
        <v>4.0022169933153003E-2</v>
      </c>
      <c r="BV1066" s="17">
        <v>4.4410699125348597E-2</v>
      </c>
      <c r="BW1066" s="17"/>
      <c r="BX1066" s="17">
        <v>2.3236539060028399E-2</v>
      </c>
      <c r="BY1066" s="17">
        <v>2.1454530454728799E-2</v>
      </c>
      <c r="BZ1066" s="17">
        <v>3.3092434914479503E-2</v>
      </c>
      <c r="CA1066" s="17">
        <v>3.6799820327088902E-2</v>
      </c>
      <c r="CB1066" s="17">
        <v>3.20080560866811E-2</v>
      </c>
      <c r="CC1066" s="17">
        <v>2.0184291952510199E-2</v>
      </c>
    </row>
    <row r="1067" spans="2:81" x14ac:dyDescent="0.35">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row>
    <row r="1068" spans="2:81" x14ac:dyDescent="0.35">
      <c r="B1068" s="6" t="s">
        <v>432</v>
      </c>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row>
    <row r="1069" spans="2:81" x14ac:dyDescent="0.35">
      <c r="B1069" s="24"/>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row>
    <row r="1070" spans="2:81" x14ac:dyDescent="0.35">
      <c r="B1070" t="s">
        <v>428</v>
      </c>
      <c r="C1070" s="17">
        <v>8.5729194882805199E-2</v>
      </c>
      <c r="D1070" s="17">
        <v>9.7624230661041603E-2</v>
      </c>
      <c r="E1070" s="17">
        <v>7.1515984766558405E-2</v>
      </c>
      <c r="F1070" s="17"/>
      <c r="G1070" s="17">
        <v>3.5437445576049803E-2</v>
      </c>
      <c r="H1070" s="17">
        <v>8.6233650334900006E-2</v>
      </c>
      <c r="I1070" s="17">
        <v>9.2275614399267E-2</v>
      </c>
      <c r="J1070" s="17">
        <v>9.2011237167580001E-2</v>
      </c>
      <c r="K1070" s="17">
        <v>7.2649339339288799E-2</v>
      </c>
      <c r="L1070" s="17">
        <v>0.114648978462639</v>
      </c>
      <c r="M1070" s="17"/>
      <c r="N1070" s="17">
        <v>7.0455773188658102E-2</v>
      </c>
      <c r="O1070" s="17">
        <v>4.6090328125321302E-2</v>
      </c>
      <c r="P1070" s="17">
        <v>0.12172047825983</v>
      </c>
      <c r="Q1070" s="17">
        <v>0.10836193950021999</v>
      </c>
      <c r="R1070" s="17"/>
      <c r="S1070" s="17">
        <v>5.4153115025271203E-2</v>
      </c>
      <c r="T1070" s="17">
        <v>6.1143861662828397E-2</v>
      </c>
      <c r="U1070" s="17">
        <v>8.6621050549279502E-2</v>
      </c>
      <c r="V1070" s="17">
        <v>5.0832936361427598E-2</v>
      </c>
      <c r="W1070" s="17">
        <v>7.61974716578811E-2</v>
      </c>
      <c r="X1070" s="17">
        <v>9.4631249789964206E-2</v>
      </c>
      <c r="Y1070" s="17">
        <v>4.4357803993584098E-2</v>
      </c>
      <c r="Z1070" s="17">
        <v>6.0956730180449802E-2</v>
      </c>
      <c r="AA1070" s="17">
        <v>9.3137421994246503E-2</v>
      </c>
      <c r="AB1070" s="17">
        <v>0.15545207276839201</v>
      </c>
      <c r="AC1070" s="17">
        <v>0.157540572585324</v>
      </c>
      <c r="AD1070" s="17">
        <v>0.213584238906877</v>
      </c>
      <c r="AE1070" s="17"/>
      <c r="AF1070" s="17">
        <v>6.9127258920376994E-2</v>
      </c>
      <c r="AG1070" s="17">
        <v>0.13696515573422399</v>
      </c>
      <c r="AH1070" s="17">
        <v>0.14754997627687599</v>
      </c>
      <c r="AI1070" s="17">
        <v>0.236120851656068</v>
      </c>
      <c r="AJ1070" s="17"/>
      <c r="AK1070" s="17">
        <v>9.9450044820149394E-2</v>
      </c>
      <c r="AL1070" s="17">
        <v>5.7574183730777301E-2</v>
      </c>
      <c r="AM1070" s="17"/>
      <c r="AN1070" s="17">
        <v>8.5858454170462201E-2</v>
      </c>
      <c r="AO1070" s="17">
        <v>8.0408630987632193E-2</v>
      </c>
      <c r="AP1070" s="17">
        <v>8.7252015006908795E-2</v>
      </c>
      <c r="AQ1070" s="17">
        <v>0.10185186656893</v>
      </c>
      <c r="AR1070" s="17">
        <v>7.3246245886461003E-2</v>
      </c>
      <c r="AS1070" s="17">
        <v>7.92067004386698E-2</v>
      </c>
      <c r="AT1070" s="17"/>
      <c r="AU1070" s="17">
        <v>8.1334356192227703E-2</v>
      </c>
      <c r="AV1070" s="17">
        <v>8.9606709649053901E-2</v>
      </c>
      <c r="AW1070" s="17"/>
      <c r="AX1070" s="17">
        <v>0.12813377334440901</v>
      </c>
      <c r="AY1070" s="17">
        <v>7.5453914357447194E-2</v>
      </c>
      <c r="AZ1070" s="17"/>
      <c r="BA1070" s="17">
        <v>8.8171959134535002E-2</v>
      </c>
      <c r="BB1070" s="17">
        <v>6.3097946183447107E-2</v>
      </c>
      <c r="BC1070" s="17"/>
      <c r="BD1070" s="17">
        <v>6.0313945654438997E-2</v>
      </c>
      <c r="BE1070" s="17"/>
      <c r="BF1070" s="17">
        <v>5.8635243972834802E-2</v>
      </c>
      <c r="BG1070" s="17"/>
      <c r="BH1070" s="17">
        <v>0.15972775856846599</v>
      </c>
      <c r="BI1070" s="17"/>
      <c r="BJ1070" s="17">
        <v>0.13073509266980299</v>
      </c>
      <c r="BK1070" s="17"/>
      <c r="BL1070" s="17">
        <v>0.25222873483094499</v>
      </c>
      <c r="BM1070" s="17">
        <v>1.5361554796768E-2</v>
      </c>
      <c r="BN1070" s="17">
        <v>7.4416940272878901E-2</v>
      </c>
      <c r="BO1070" s="17">
        <v>4.9932880216997502E-2</v>
      </c>
      <c r="BP1070" s="17"/>
      <c r="BQ1070" s="17">
        <v>4.9569032277845801E-2</v>
      </c>
      <c r="BR1070" s="17">
        <v>5.3943858094239697E-2</v>
      </c>
      <c r="BS1070" s="17">
        <v>0.11980513413811</v>
      </c>
      <c r="BT1070" s="17">
        <v>8.1108001581953207E-2</v>
      </c>
      <c r="BU1070" s="17">
        <v>0.107657838784328</v>
      </c>
      <c r="BV1070" s="17">
        <v>0.13970424309503299</v>
      </c>
      <c r="BW1070" s="17"/>
      <c r="BX1070" s="17">
        <v>4.7230413351052797E-2</v>
      </c>
      <c r="BY1070" s="17">
        <v>2.8891673815740301E-2</v>
      </c>
      <c r="BZ1070" s="17">
        <v>0.114509637725555</v>
      </c>
      <c r="CA1070" s="17">
        <v>5.96675674616442E-2</v>
      </c>
      <c r="CB1070" s="17">
        <v>0.119681568253965</v>
      </c>
      <c r="CC1070" s="17">
        <v>0.17382595122539499</v>
      </c>
    </row>
    <row r="1071" spans="2:81" x14ac:dyDescent="0.35">
      <c r="B1071" t="s">
        <v>58</v>
      </c>
      <c r="C1071" s="17">
        <v>6.1341671995156798E-2</v>
      </c>
      <c r="D1071" s="17">
        <v>5.5204166575374101E-2</v>
      </c>
      <c r="E1071" s="17">
        <v>6.65435048811477E-2</v>
      </c>
      <c r="F1071" s="17"/>
      <c r="G1071" s="17">
        <v>6.6722698240416503E-2</v>
      </c>
      <c r="H1071" s="17">
        <v>4.6783666331441001E-2</v>
      </c>
      <c r="I1071" s="17">
        <v>6.7899191594555999E-2</v>
      </c>
      <c r="J1071" s="17">
        <v>6.01742170018792E-2</v>
      </c>
      <c r="K1071" s="17">
        <v>7.1198853424506395E-2</v>
      </c>
      <c r="L1071" s="17">
        <v>5.8479479134856002E-2</v>
      </c>
      <c r="M1071" s="17"/>
      <c r="N1071" s="17">
        <v>7.1980728153999099E-2</v>
      </c>
      <c r="O1071" s="17">
        <v>4.2940188398317501E-2</v>
      </c>
      <c r="P1071" s="17">
        <v>4.29846017421757E-2</v>
      </c>
      <c r="Q1071" s="17">
        <v>8.4464911453043204E-2</v>
      </c>
      <c r="R1071" s="17"/>
      <c r="S1071" s="17">
        <v>6.52868657647689E-2</v>
      </c>
      <c r="T1071" s="17">
        <v>7.4287834788021506E-2</v>
      </c>
      <c r="U1071" s="17">
        <v>8.8763872807379698E-2</v>
      </c>
      <c r="V1071" s="17">
        <v>9.0624669986367506E-2</v>
      </c>
      <c r="W1071" s="17">
        <v>6.9026859461026893E-2</v>
      </c>
      <c r="X1071" s="17">
        <v>4.7827479594371898E-2</v>
      </c>
      <c r="Y1071" s="17">
        <v>1.9029430202104802E-2</v>
      </c>
      <c r="Z1071" s="17">
        <v>6.1321237715454897E-2</v>
      </c>
      <c r="AA1071" s="17">
        <v>3.1620340729175599E-2</v>
      </c>
      <c r="AB1071" s="17">
        <v>5.9824241154652999E-2</v>
      </c>
      <c r="AC1071" s="17">
        <v>6.06177663116656E-2</v>
      </c>
      <c r="AD1071" s="17">
        <v>7.7642476797336296E-2</v>
      </c>
      <c r="AE1071" s="17"/>
      <c r="AF1071" s="17">
        <v>6.1535475880462501E-2</v>
      </c>
      <c r="AG1071" s="17">
        <v>8.1659985164436594E-2</v>
      </c>
      <c r="AH1071" s="17">
        <v>4.1191256219864802E-2</v>
      </c>
      <c r="AI1071" s="17">
        <v>6.9153336417082698E-2</v>
      </c>
      <c r="AJ1071" s="17"/>
      <c r="AK1071" s="17">
        <v>4.7441472688206997E-2</v>
      </c>
      <c r="AL1071" s="17">
        <v>9.3253908939268104E-2</v>
      </c>
      <c r="AM1071" s="17"/>
      <c r="AN1071" s="17">
        <v>5.8656058497447199E-2</v>
      </c>
      <c r="AO1071" s="17">
        <v>5.51479422620966E-2</v>
      </c>
      <c r="AP1071" s="17">
        <v>3.7159158107625601E-2</v>
      </c>
      <c r="AQ1071" s="17">
        <v>7.0933388732689603E-2</v>
      </c>
      <c r="AR1071" s="17">
        <v>9.0102051838463301E-2</v>
      </c>
      <c r="AS1071" s="17">
        <v>7.0470362681573098E-2</v>
      </c>
      <c r="AT1071" s="17"/>
      <c r="AU1071" s="17">
        <v>6.14656104427075E-2</v>
      </c>
      <c r="AV1071" s="17">
        <v>6.2003017297751997E-2</v>
      </c>
      <c r="AW1071" s="17"/>
      <c r="AX1071" s="17">
        <v>5.5245972561976497E-2</v>
      </c>
      <c r="AY1071" s="17">
        <v>6.2818753573291197E-2</v>
      </c>
      <c r="AZ1071" s="17"/>
      <c r="BA1071" s="17">
        <v>6.5141570818749495E-2</v>
      </c>
      <c r="BB1071" s="17">
        <v>4.2247323606546698E-2</v>
      </c>
      <c r="BC1071" s="17"/>
      <c r="BD1071" s="17">
        <v>3.5666486091858601E-2</v>
      </c>
      <c r="BE1071" s="17"/>
      <c r="BF1071" s="17">
        <v>4.5856828966952E-2</v>
      </c>
      <c r="BG1071" s="17"/>
      <c r="BH1071" s="17">
        <v>5.5176102012315598E-2</v>
      </c>
      <c r="BI1071" s="17"/>
      <c r="BJ1071" s="17">
        <v>3.5524666227515898E-2</v>
      </c>
      <c r="BK1071" s="17"/>
      <c r="BL1071" s="17">
        <v>0.12653925546629799</v>
      </c>
      <c r="BM1071" s="17">
        <v>3.0167626144909501E-2</v>
      </c>
      <c r="BN1071" s="17">
        <v>4.8268451965150803E-2</v>
      </c>
      <c r="BO1071" s="17">
        <v>6.1525081484223601E-2</v>
      </c>
      <c r="BP1071" s="17"/>
      <c r="BQ1071" s="17">
        <v>6.2011483215987803E-2</v>
      </c>
      <c r="BR1071" s="17">
        <v>5.7223388447917897E-2</v>
      </c>
      <c r="BS1071" s="17">
        <v>4.57406344901512E-2</v>
      </c>
      <c r="BT1071" s="17">
        <v>4.8130233341836803E-2</v>
      </c>
      <c r="BU1071" s="17">
        <v>6.9839342838696097E-2</v>
      </c>
      <c r="BV1071" s="17">
        <v>7.5003277512239105E-2</v>
      </c>
      <c r="BW1071" s="17"/>
      <c r="BX1071" s="17">
        <v>5.9207445178975401E-2</v>
      </c>
      <c r="BY1071" s="17">
        <v>4.9914567530509997E-2</v>
      </c>
      <c r="BZ1071" s="17">
        <v>4.7669912481165297E-2</v>
      </c>
      <c r="CA1071" s="17">
        <v>4.8577122247276401E-2</v>
      </c>
      <c r="CB1071" s="17">
        <v>0.128506603805978</v>
      </c>
      <c r="CC1071" s="17">
        <v>5.7448752055336699E-2</v>
      </c>
    </row>
    <row r="1072" spans="2:81" x14ac:dyDescent="0.35">
      <c r="B1072" t="s">
        <v>59</v>
      </c>
      <c r="C1072" s="17">
        <v>0.174175887260757</v>
      </c>
      <c r="D1072" s="17">
        <v>0.19054531621752799</v>
      </c>
      <c r="E1072" s="17">
        <v>0.157239152864041</v>
      </c>
      <c r="F1072" s="17"/>
      <c r="G1072" s="17">
        <v>0.17639506241251199</v>
      </c>
      <c r="H1072" s="17">
        <v>0.19742447757405801</v>
      </c>
      <c r="I1072" s="17">
        <v>0.20862502897653601</v>
      </c>
      <c r="J1072" s="17">
        <v>0.163557736716789</v>
      </c>
      <c r="K1072" s="17">
        <v>0.16381919160567099</v>
      </c>
      <c r="L1072" s="17">
        <v>0.14378621120498</v>
      </c>
      <c r="M1072" s="17"/>
      <c r="N1072" s="17">
        <v>0.15236328726606299</v>
      </c>
      <c r="O1072" s="17">
        <v>0.204960752453689</v>
      </c>
      <c r="P1072" s="17">
        <v>0.17166604836902599</v>
      </c>
      <c r="Q1072" s="17">
        <v>0.16700165478912299</v>
      </c>
      <c r="R1072" s="17"/>
      <c r="S1072" s="17">
        <v>0.16304997383179701</v>
      </c>
      <c r="T1072" s="17">
        <v>0.169986634238453</v>
      </c>
      <c r="U1072" s="17">
        <v>0.130277968993353</v>
      </c>
      <c r="V1072" s="17">
        <v>0.194918925844066</v>
      </c>
      <c r="W1072" s="17">
        <v>0.14067669051281001</v>
      </c>
      <c r="X1072" s="17">
        <v>0.24727382634126199</v>
      </c>
      <c r="Y1072" s="17">
        <v>0.15803785244136501</v>
      </c>
      <c r="Z1072" s="17">
        <v>0.106561532172496</v>
      </c>
      <c r="AA1072" s="17">
        <v>0.186611740703858</v>
      </c>
      <c r="AB1072" s="17">
        <v>0.202032331058245</v>
      </c>
      <c r="AC1072" s="17">
        <v>0.19823482087425501</v>
      </c>
      <c r="AD1072" s="17">
        <v>0.10595090656647101</v>
      </c>
      <c r="AE1072" s="17"/>
      <c r="AF1072" s="17">
        <v>0.17300702250449601</v>
      </c>
      <c r="AG1072" s="17">
        <v>0.20953794591184299</v>
      </c>
      <c r="AH1072" s="17">
        <v>0.21685709127115199</v>
      </c>
      <c r="AI1072" s="17">
        <v>9.4366627491942898E-2</v>
      </c>
      <c r="AJ1072" s="17"/>
      <c r="AK1072" s="17">
        <v>0.15049148159129999</v>
      </c>
      <c r="AL1072" s="17">
        <v>0.14190170036775901</v>
      </c>
      <c r="AM1072" s="17"/>
      <c r="AN1072" s="17">
        <v>0.16347262055040701</v>
      </c>
      <c r="AO1072" s="17">
        <v>0.192478121320865</v>
      </c>
      <c r="AP1072" s="17">
        <v>0.185032705995295</v>
      </c>
      <c r="AQ1072" s="17">
        <v>0.178853558785874</v>
      </c>
      <c r="AR1072" s="17">
        <v>0.121107184236494</v>
      </c>
      <c r="AS1072" s="17">
        <v>0.199621945973945</v>
      </c>
      <c r="AT1072" s="17"/>
      <c r="AU1072" s="17">
        <v>0.16380943356897301</v>
      </c>
      <c r="AV1072" s="17">
        <v>0.19077070427749099</v>
      </c>
      <c r="AW1072" s="17"/>
      <c r="AX1072" s="17">
        <v>0.20859181514793801</v>
      </c>
      <c r="AY1072" s="17">
        <v>0.16583637944318799</v>
      </c>
      <c r="AZ1072" s="17"/>
      <c r="BA1072" s="17">
        <v>0.17799403368258099</v>
      </c>
      <c r="BB1072" s="17">
        <v>0.15371435019245799</v>
      </c>
      <c r="BC1072" s="17"/>
      <c r="BD1072" s="17">
        <v>0.134289441353202</v>
      </c>
      <c r="BE1072" s="17"/>
      <c r="BF1072" s="17">
        <v>0.140554661056428</v>
      </c>
      <c r="BG1072" s="17"/>
      <c r="BH1072" s="17">
        <v>0.23248820221803701</v>
      </c>
      <c r="BI1072" s="17"/>
      <c r="BJ1072" s="17">
        <v>0.17864677727481801</v>
      </c>
      <c r="BK1072" s="17"/>
      <c r="BL1072" s="17">
        <v>0.27874912775539001</v>
      </c>
      <c r="BM1072" s="17">
        <v>7.2658673816194494E-2</v>
      </c>
      <c r="BN1072" s="17">
        <v>0.17829804397075499</v>
      </c>
      <c r="BO1072" s="17">
        <v>0.200675261783197</v>
      </c>
      <c r="BP1072" s="17"/>
      <c r="BQ1072" s="17">
        <v>0.20489707654415401</v>
      </c>
      <c r="BR1072" s="17">
        <v>0.101794941546899</v>
      </c>
      <c r="BS1072" s="17">
        <v>0.21398146289704501</v>
      </c>
      <c r="BT1072" s="17">
        <v>0.17669837576654199</v>
      </c>
      <c r="BU1072" s="17">
        <v>0.188536839011961</v>
      </c>
      <c r="BV1072" s="17">
        <v>0.155966658664806</v>
      </c>
      <c r="BW1072" s="17"/>
      <c r="BX1072" s="17">
        <v>0.20533179919629699</v>
      </c>
      <c r="BY1072" s="17">
        <v>0.10100683479655601</v>
      </c>
      <c r="BZ1072" s="17">
        <v>0.16067818156473301</v>
      </c>
      <c r="CA1072" s="17">
        <v>0.19741467194743201</v>
      </c>
      <c r="CB1072" s="17">
        <v>0.17967982358952</v>
      </c>
      <c r="CC1072" s="17">
        <v>0.25559024225409499</v>
      </c>
    </row>
    <row r="1073" spans="2:81" x14ac:dyDescent="0.35">
      <c r="B1073" t="s">
        <v>102</v>
      </c>
      <c r="C1073" s="17">
        <v>0.211049018779149</v>
      </c>
      <c r="D1073" s="17">
        <v>0.21582086239384901</v>
      </c>
      <c r="E1073" s="17">
        <v>0.20626623270076599</v>
      </c>
      <c r="F1073" s="17"/>
      <c r="G1073" s="17">
        <v>0.28511776622518298</v>
      </c>
      <c r="H1073" s="17">
        <v>0.24249663580126701</v>
      </c>
      <c r="I1073" s="17">
        <v>0.20888550660689001</v>
      </c>
      <c r="J1073" s="17">
        <v>0.23664917214839701</v>
      </c>
      <c r="K1073" s="17">
        <v>0.18192138459724799</v>
      </c>
      <c r="L1073" s="17">
        <v>0.145944386469052</v>
      </c>
      <c r="M1073" s="17"/>
      <c r="N1073" s="17">
        <v>0.249575794788616</v>
      </c>
      <c r="O1073" s="17">
        <v>0.23226820759396299</v>
      </c>
      <c r="P1073" s="17">
        <v>0.190654904808741</v>
      </c>
      <c r="Q1073" s="17">
        <v>0.16865542377343501</v>
      </c>
      <c r="R1073" s="17"/>
      <c r="S1073" s="17">
        <v>0.240222808260595</v>
      </c>
      <c r="T1073" s="17">
        <v>0.20671456494028601</v>
      </c>
      <c r="U1073" s="17">
        <v>0.260558485168354</v>
      </c>
      <c r="V1073" s="17">
        <v>0.17981316577871201</v>
      </c>
      <c r="W1073" s="17">
        <v>0.24187893716164</v>
      </c>
      <c r="X1073" s="17">
        <v>0.121470808039678</v>
      </c>
      <c r="Y1073" s="17">
        <v>0.24523587281415199</v>
      </c>
      <c r="Z1073" s="17">
        <v>0.27226889841570301</v>
      </c>
      <c r="AA1073" s="17">
        <v>0.20008749871421699</v>
      </c>
      <c r="AB1073" s="17">
        <v>0.20638970386729599</v>
      </c>
      <c r="AC1073" s="17">
        <v>0.165220103864894</v>
      </c>
      <c r="AD1073" s="17">
        <v>0.22752474047115401</v>
      </c>
      <c r="AE1073" s="17"/>
      <c r="AF1073" s="17">
        <v>0.210111269770517</v>
      </c>
      <c r="AG1073" s="17">
        <v>0.20485685341511201</v>
      </c>
      <c r="AH1073" s="17">
        <v>0.16963937173049001</v>
      </c>
      <c r="AI1073" s="17">
        <v>0.20264802940380899</v>
      </c>
      <c r="AJ1073" s="17"/>
      <c r="AK1073" s="17">
        <v>0.26247484098435397</v>
      </c>
      <c r="AL1073" s="17">
        <v>0.27044841199642</v>
      </c>
      <c r="AM1073" s="17"/>
      <c r="AN1073" s="17">
        <v>0.229745461008695</v>
      </c>
      <c r="AO1073" s="17">
        <v>0.19375689587533701</v>
      </c>
      <c r="AP1073" s="17">
        <v>0.274105893412183</v>
      </c>
      <c r="AQ1073" s="17">
        <v>0.170803763948076</v>
      </c>
      <c r="AR1073" s="17">
        <v>0.23757519203406399</v>
      </c>
      <c r="AS1073" s="17">
        <v>0.160171163679562</v>
      </c>
      <c r="AT1073" s="17"/>
      <c r="AU1073" s="17">
        <v>0.17767063324139701</v>
      </c>
      <c r="AV1073" s="17">
        <v>0.25297461943960498</v>
      </c>
      <c r="AW1073" s="17"/>
      <c r="AX1073" s="17">
        <v>0.18720524091313701</v>
      </c>
      <c r="AY1073" s="17">
        <v>0.21682673230080199</v>
      </c>
      <c r="AZ1073" s="17"/>
      <c r="BA1073" s="17">
        <v>0.20034032909205099</v>
      </c>
      <c r="BB1073" s="17">
        <v>0.27379268788690098</v>
      </c>
      <c r="BC1073" s="17"/>
      <c r="BD1073" s="17">
        <v>0.19496870379887901</v>
      </c>
      <c r="BE1073" s="17"/>
      <c r="BF1073" s="17">
        <v>0.18243256376931899</v>
      </c>
      <c r="BG1073" s="17"/>
      <c r="BH1073" s="17">
        <v>0.186179846376886</v>
      </c>
      <c r="BI1073" s="17"/>
      <c r="BJ1073" s="17">
        <v>0.20772611554428</v>
      </c>
      <c r="BK1073" s="17"/>
      <c r="BL1073" s="17">
        <v>0.164458300710913</v>
      </c>
      <c r="BM1073" s="17">
        <v>0.18656859068669401</v>
      </c>
      <c r="BN1073" s="17">
        <v>0.18471448859928</v>
      </c>
      <c r="BO1073" s="17">
        <v>0.30412061585904998</v>
      </c>
      <c r="BP1073" s="17"/>
      <c r="BQ1073" s="17">
        <v>0.215247377587481</v>
      </c>
      <c r="BR1073" s="17">
        <v>0.18132056381849301</v>
      </c>
      <c r="BS1073" s="17">
        <v>0.199601750145289</v>
      </c>
      <c r="BT1073" s="17">
        <v>0.23862924490867199</v>
      </c>
      <c r="BU1073" s="17">
        <v>0.27690840826790197</v>
      </c>
      <c r="BV1073" s="17">
        <v>0.217341995339903</v>
      </c>
      <c r="BW1073" s="17"/>
      <c r="BX1073" s="17">
        <v>0.21462315619535899</v>
      </c>
      <c r="BY1073" s="17">
        <v>0.21067378250805899</v>
      </c>
      <c r="BZ1073" s="17">
        <v>0.189122386268084</v>
      </c>
      <c r="CA1073" s="17">
        <v>0.21243958050610101</v>
      </c>
      <c r="CB1073" s="17">
        <v>0.24597523896628401</v>
      </c>
      <c r="CC1073" s="17">
        <v>0.243382828974163</v>
      </c>
    </row>
    <row r="1074" spans="2:81" x14ac:dyDescent="0.35">
      <c r="B1074" t="s">
        <v>429</v>
      </c>
      <c r="C1074" s="17">
        <v>0.43516726791933702</v>
      </c>
      <c r="D1074" s="17">
        <v>0.416943592975554</v>
      </c>
      <c r="E1074" s="17">
        <v>0.45687829156086202</v>
      </c>
      <c r="F1074" s="17"/>
      <c r="G1074" s="17">
        <v>0.409658329404051</v>
      </c>
      <c r="H1074" s="17">
        <v>0.39334931646746502</v>
      </c>
      <c r="I1074" s="17">
        <v>0.38825847863643398</v>
      </c>
      <c r="J1074" s="17">
        <v>0.42956852013624702</v>
      </c>
      <c r="K1074" s="17">
        <v>0.46325348793106502</v>
      </c>
      <c r="L1074" s="17">
        <v>0.50258445834133603</v>
      </c>
      <c r="M1074" s="17"/>
      <c r="N1074" s="17">
        <v>0.41325074707306902</v>
      </c>
      <c r="O1074" s="17">
        <v>0.43735243558055897</v>
      </c>
      <c r="P1074" s="17">
        <v>0.44992001023453798</v>
      </c>
      <c r="Q1074" s="17">
        <v>0.44434607216115801</v>
      </c>
      <c r="R1074" s="17"/>
      <c r="S1074" s="17">
        <v>0.45778166552826599</v>
      </c>
      <c r="T1074" s="17">
        <v>0.47132106012492098</v>
      </c>
      <c r="U1074" s="17">
        <v>0.40374755617819202</v>
      </c>
      <c r="V1074" s="17">
        <v>0.437027226833752</v>
      </c>
      <c r="W1074" s="17">
        <v>0.44501785778020497</v>
      </c>
      <c r="X1074" s="17">
        <v>0.43546576508059598</v>
      </c>
      <c r="Y1074" s="17">
        <v>0.49451368421456099</v>
      </c>
      <c r="Z1074" s="17">
        <v>0.49889160151589601</v>
      </c>
      <c r="AA1074" s="17">
        <v>0.44489609553472298</v>
      </c>
      <c r="AB1074" s="17">
        <v>0.32845299720597498</v>
      </c>
      <c r="AC1074" s="17">
        <v>0.392567954514281</v>
      </c>
      <c r="AD1074" s="17">
        <v>0.35056781733357101</v>
      </c>
      <c r="AE1074" s="17"/>
      <c r="AF1074" s="17">
        <v>0.45024997805667699</v>
      </c>
      <c r="AG1074" s="17">
        <v>0.34076208255989798</v>
      </c>
      <c r="AH1074" s="17">
        <v>0.39615812689052798</v>
      </c>
      <c r="AI1074" s="17">
        <v>0.35433849835622599</v>
      </c>
      <c r="AJ1074" s="17"/>
      <c r="AK1074" s="17">
        <v>0.44014215991598898</v>
      </c>
      <c r="AL1074" s="17">
        <v>0.41145848299374799</v>
      </c>
      <c r="AM1074" s="17"/>
      <c r="AN1074" s="17">
        <v>0.43367077217954703</v>
      </c>
      <c r="AO1074" s="17">
        <v>0.45426657359622702</v>
      </c>
      <c r="AP1074" s="17">
        <v>0.392134984616403</v>
      </c>
      <c r="AQ1074" s="17">
        <v>0.43068260772933198</v>
      </c>
      <c r="AR1074" s="17">
        <v>0.44255335309432198</v>
      </c>
      <c r="AS1074" s="17">
        <v>0.42968653812336299</v>
      </c>
      <c r="AT1074" s="17"/>
      <c r="AU1074" s="17">
        <v>0.48734215088689897</v>
      </c>
      <c r="AV1074" s="17">
        <v>0.36595617866262198</v>
      </c>
      <c r="AW1074" s="17"/>
      <c r="AX1074" s="17">
        <v>0.38796408512300301</v>
      </c>
      <c r="AY1074" s="17">
        <v>0.44660532396230102</v>
      </c>
      <c r="AZ1074" s="17"/>
      <c r="BA1074" s="17">
        <v>0.43347932508349002</v>
      </c>
      <c r="BB1074" s="17">
        <v>0.44653461588075699</v>
      </c>
      <c r="BC1074" s="17"/>
      <c r="BD1074" s="17">
        <v>0.53468791792256698</v>
      </c>
      <c r="BE1074" s="17"/>
      <c r="BF1074" s="17">
        <v>0.53510167586004798</v>
      </c>
      <c r="BG1074" s="17"/>
      <c r="BH1074" s="17">
        <v>0.31539661872778302</v>
      </c>
      <c r="BI1074" s="17"/>
      <c r="BJ1074" s="17">
        <v>0.40936780919124599</v>
      </c>
      <c r="BK1074" s="17"/>
      <c r="BL1074" s="17">
        <v>0.14488935275825099</v>
      </c>
      <c r="BM1074" s="17">
        <v>0.66792984613039497</v>
      </c>
      <c r="BN1074" s="17">
        <v>0.47646722631870098</v>
      </c>
      <c r="BO1074" s="17">
        <v>0.35227464162784999</v>
      </c>
      <c r="BP1074" s="17"/>
      <c r="BQ1074" s="17">
        <v>0.43187850895470598</v>
      </c>
      <c r="BR1074" s="17">
        <v>0.58817151365110198</v>
      </c>
      <c r="BS1074" s="17">
        <v>0.40409930486389001</v>
      </c>
      <c r="BT1074" s="17">
        <v>0.40796149038920099</v>
      </c>
      <c r="BU1074" s="17">
        <v>0.30263143042458301</v>
      </c>
      <c r="BV1074" s="17">
        <v>0.363365851953451</v>
      </c>
      <c r="BW1074" s="17"/>
      <c r="BX1074" s="17">
        <v>0.44366249548165398</v>
      </c>
      <c r="BY1074" s="17">
        <v>0.58808406538034097</v>
      </c>
      <c r="BZ1074" s="17">
        <v>0.46170619104723098</v>
      </c>
      <c r="CA1074" s="17">
        <v>0.43807482534515402</v>
      </c>
      <c r="CB1074" s="17">
        <v>0.28249499423760499</v>
      </c>
      <c r="CC1074" s="17">
        <v>0.26154172342815302</v>
      </c>
    </row>
    <row r="1075" spans="2:81" x14ac:dyDescent="0.35">
      <c r="B1075" t="s">
        <v>87</v>
      </c>
      <c r="C1075" s="17">
        <v>3.2536959162794699E-2</v>
      </c>
      <c r="D1075" s="17">
        <v>2.3861831176652699E-2</v>
      </c>
      <c r="E1075" s="17">
        <v>4.1556833226624901E-2</v>
      </c>
      <c r="F1075" s="17"/>
      <c r="G1075" s="17">
        <v>2.66686981417887E-2</v>
      </c>
      <c r="H1075" s="17">
        <v>3.3712253490868899E-2</v>
      </c>
      <c r="I1075" s="17">
        <v>3.4056179786318003E-2</v>
      </c>
      <c r="J1075" s="17">
        <v>1.8039116829107801E-2</v>
      </c>
      <c r="K1075" s="17">
        <v>4.7157743102220102E-2</v>
      </c>
      <c r="L1075" s="17">
        <v>3.4556486387137701E-2</v>
      </c>
      <c r="M1075" s="17"/>
      <c r="N1075" s="17">
        <v>4.2373669529594003E-2</v>
      </c>
      <c r="O1075" s="17">
        <v>3.6388087848150501E-2</v>
      </c>
      <c r="P1075" s="17">
        <v>2.3053956585690101E-2</v>
      </c>
      <c r="Q1075" s="17">
        <v>2.7169998323021E-2</v>
      </c>
      <c r="R1075" s="17"/>
      <c r="S1075" s="17">
        <v>1.9505571589301701E-2</v>
      </c>
      <c r="T1075" s="17">
        <v>1.6546044245489701E-2</v>
      </c>
      <c r="U1075" s="17">
        <v>3.0031066303442201E-2</v>
      </c>
      <c r="V1075" s="17">
        <v>4.6783075195674699E-2</v>
      </c>
      <c r="W1075" s="17">
        <v>2.7202183426437099E-2</v>
      </c>
      <c r="X1075" s="17">
        <v>5.3330871154127803E-2</v>
      </c>
      <c r="Y1075" s="17">
        <v>3.8825356334233799E-2</v>
      </c>
      <c r="Z1075" s="17">
        <v>0</v>
      </c>
      <c r="AA1075" s="17">
        <v>4.36469023237804E-2</v>
      </c>
      <c r="AB1075" s="17">
        <v>4.78486539454386E-2</v>
      </c>
      <c r="AC1075" s="17">
        <v>2.58187818495796E-2</v>
      </c>
      <c r="AD1075" s="17">
        <v>2.47298199245909E-2</v>
      </c>
      <c r="AE1075" s="17"/>
      <c r="AF1075" s="17">
        <v>3.5968994867470502E-2</v>
      </c>
      <c r="AG1075" s="17">
        <v>2.6217977214485801E-2</v>
      </c>
      <c r="AH1075" s="17">
        <v>2.8604177611089899E-2</v>
      </c>
      <c r="AI1075" s="17">
        <v>4.3372656674870898E-2</v>
      </c>
      <c r="AJ1075" s="17"/>
      <c r="AK1075" s="17">
        <v>0</v>
      </c>
      <c r="AL1075" s="17">
        <v>2.5363311972027999E-2</v>
      </c>
      <c r="AM1075" s="17"/>
      <c r="AN1075" s="17">
        <v>2.8596633593442E-2</v>
      </c>
      <c r="AO1075" s="17">
        <v>2.3941835957843001E-2</v>
      </c>
      <c r="AP1075" s="17">
        <v>2.4315242861584398E-2</v>
      </c>
      <c r="AQ1075" s="17">
        <v>4.6874814235096901E-2</v>
      </c>
      <c r="AR1075" s="17">
        <v>3.5415972910195201E-2</v>
      </c>
      <c r="AS1075" s="17">
        <v>6.0843289102887402E-2</v>
      </c>
      <c r="AT1075" s="17"/>
      <c r="AU1075" s="17">
        <v>2.8377815667795299E-2</v>
      </c>
      <c r="AV1075" s="17">
        <v>3.8688770673476799E-2</v>
      </c>
      <c r="AW1075" s="17"/>
      <c r="AX1075" s="17">
        <v>3.2859112909536997E-2</v>
      </c>
      <c r="AY1075" s="17">
        <v>3.2458896362970599E-2</v>
      </c>
      <c r="AZ1075" s="17"/>
      <c r="BA1075" s="17">
        <v>3.4872782188593701E-2</v>
      </c>
      <c r="BB1075" s="17">
        <v>2.06130762498897E-2</v>
      </c>
      <c r="BC1075" s="17"/>
      <c r="BD1075" s="17">
        <v>4.0073505179053802E-2</v>
      </c>
      <c r="BE1075" s="17"/>
      <c r="BF1075" s="17">
        <v>3.7419026374418803E-2</v>
      </c>
      <c r="BG1075" s="17"/>
      <c r="BH1075" s="17">
        <v>5.1031472096512702E-2</v>
      </c>
      <c r="BI1075" s="17"/>
      <c r="BJ1075" s="17">
        <v>3.79995390923367E-2</v>
      </c>
      <c r="BK1075" s="17"/>
      <c r="BL1075" s="17">
        <v>3.31352284782035E-2</v>
      </c>
      <c r="BM1075" s="17">
        <v>2.7313708425039E-2</v>
      </c>
      <c r="BN1075" s="17">
        <v>3.7834848873234003E-2</v>
      </c>
      <c r="BO1075" s="17">
        <v>3.1471519028681803E-2</v>
      </c>
      <c r="BP1075" s="17"/>
      <c r="BQ1075" s="17">
        <v>3.6396521419826001E-2</v>
      </c>
      <c r="BR1075" s="17">
        <v>1.7545734441348101E-2</v>
      </c>
      <c r="BS1075" s="17">
        <v>1.67717134655152E-2</v>
      </c>
      <c r="BT1075" s="17">
        <v>4.7472654011794797E-2</v>
      </c>
      <c r="BU1075" s="17">
        <v>5.4426140672530203E-2</v>
      </c>
      <c r="BV1075" s="17">
        <v>4.8617973434567301E-2</v>
      </c>
      <c r="BW1075" s="17"/>
      <c r="BX1075" s="17">
        <v>2.9944690596662101E-2</v>
      </c>
      <c r="BY1075" s="17">
        <v>2.1429075968793499E-2</v>
      </c>
      <c r="BZ1075" s="17">
        <v>2.6313690913231099E-2</v>
      </c>
      <c r="CA1075" s="17">
        <v>4.3826232492392501E-2</v>
      </c>
      <c r="CB1075" s="17">
        <v>4.3661771146646697E-2</v>
      </c>
      <c r="CC1075" s="17">
        <v>8.2105020628564299E-3</v>
      </c>
    </row>
    <row r="1076" spans="2:81" x14ac:dyDescent="0.35">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row>
    <row r="1077" spans="2:81" x14ac:dyDescent="0.35">
      <c r="B1077" s="6" t="s">
        <v>433</v>
      </c>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row>
    <row r="1078" spans="2:81" x14ac:dyDescent="0.35">
      <c r="B1078" s="24"/>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row>
    <row r="1079" spans="2:81" x14ac:dyDescent="0.35">
      <c r="B1079" t="s">
        <v>428</v>
      </c>
      <c r="C1079" s="17">
        <v>9.5417766089749195E-2</v>
      </c>
      <c r="D1079" s="17">
        <v>9.2887662579639402E-2</v>
      </c>
      <c r="E1079" s="17">
        <v>9.72876623547414E-2</v>
      </c>
      <c r="F1079" s="17"/>
      <c r="G1079" s="17">
        <v>4.1742264716742597E-2</v>
      </c>
      <c r="H1079" s="17">
        <v>9.8371250365807003E-2</v>
      </c>
      <c r="I1079" s="17">
        <v>9.5133714259579297E-2</v>
      </c>
      <c r="J1079" s="17">
        <v>8.6168703351955395E-2</v>
      </c>
      <c r="K1079" s="17">
        <v>8.8951862683946906E-2</v>
      </c>
      <c r="L1079" s="17">
        <v>0.136276774762809</v>
      </c>
      <c r="M1079" s="17"/>
      <c r="N1079" s="17">
        <v>8.2350575579784896E-2</v>
      </c>
      <c r="O1079" s="17">
        <v>5.8226455064359701E-2</v>
      </c>
      <c r="P1079" s="17">
        <v>9.6922668094803099E-2</v>
      </c>
      <c r="Q1079" s="17">
        <v>0.14473073024864</v>
      </c>
      <c r="R1079" s="17"/>
      <c r="S1079" s="17">
        <v>6.9040518969353107E-2</v>
      </c>
      <c r="T1079" s="17">
        <v>9.2120312503621501E-2</v>
      </c>
      <c r="U1079" s="17">
        <v>0.11334737083657501</v>
      </c>
      <c r="V1079" s="17">
        <v>9.9023797598535204E-2</v>
      </c>
      <c r="W1079" s="17">
        <v>7.6416779909549398E-2</v>
      </c>
      <c r="X1079" s="17">
        <v>9.2924832520354203E-2</v>
      </c>
      <c r="Y1079" s="17">
        <v>5.5197826293577203E-2</v>
      </c>
      <c r="Z1079" s="17">
        <v>8.3712205313447502E-2</v>
      </c>
      <c r="AA1079" s="17">
        <v>6.8868358301664101E-2</v>
      </c>
      <c r="AB1079" s="17">
        <v>0.12802708823560599</v>
      </c>
      <c r="AC1079" s="17">
        <v>0.217942405125407</v>
      </c>
      <c r="AD1079" s="17">
        <v>0.12881133953810101</v>
      </c>
      <c r="AE1079" s="17"/>
      <c r="AF1079" s="17">
        <v>8.9235673949031605E-2</v>
      </c>
      <c r="AG1079" s="17">
        <v>0.117117611465786</v>
      </c>
      <c r="AH1079" s="17">
        <v>0.184865061167514</v>
      </c>
      <c r="AI1079" s="17">
        <v>0.13895925082529501</v>
      </c>
      <c r="AJ1079" s="17"/>
      <c r="AK1079" s="17">
        <v>5.4301949868676397E-2</v>
      </c>
      <c r="AL1079" s="17">
        <v>8.3053684023006696E-2</v>
      </c>
      <c r="AM1079" s="17"/>
      <c r="AN1079" s="17">
        <v>7.7878018532583193E-2</v>
      </c>
      <c r="AO1079" s="17">
        <v>8.45373959565313E-2</v>
      </c>
      <c r="AP1079" s="17">
        <v>0.12450968448040201</v>
      </c>
      <c r="AQ1079" s="17">
        <v>0.110983611082555</v>
      </c>
      <c r="AR1079" s="17">
        <v>0.127115514654218</v>
      </c>
      <c r="AS1079" s="17">
        <v>5.2697620931925003E-2</v>
      </c>
      <c r="AT1079" s="17"/>
      <c r="AU1079" s="17">
        <v>9.1808958985654401E-2</v>
      </c>
      <c r="AV1079" s="17">
        <v>9.8131910082365506E-2</v>
      </c>
      <c r="AW1079" s="17"/>
      <c r="AX1079" s="17">
        <v>0.15778948509590801</v>
      </c>
      <c r="AY1079" s="17">
        <v>8.0304140795315698E-2</v>
      </c>
      <c r="AZ1079" s="17"/>
      <c r="BA1079" s="17">
        <v>0.103014962715697</v>
      </c>
      <c r="BB1079" s="17">
        <v>4.42342449164356E-2</v>
      </c>
      <c r="BC1079" s="17"/>
      <c r="BD1079" s="17">
        <v>7.5167240078210601E-2</v>
      </c>
      <c r="BE1079" s="17"/>
      <c r="BF1079" s="17">
        <v>7.4916697751752595E-2</v>
      </c>
      <c r="BG1079" s="17"/>
      <c r="BH1079" s="17">
        <v>0.115761391470036</v>
      </c>
      <c r="BI1079" s="17"/>
      <c r="BJ1079" s="17">
        <v>0.16729615312799001</v>
      </c>
      <c r="BK1079" s="17"/>
      <c r="BL1079" s="17">
        <v>0.24164633293550999</v>
      </c>
      <c r="BM1079" s="17">
        <v>1.7862324007122999E-2</v>
      </c>
      <c r="BN1079" s="17">
        <v>0.100722888283778</v>
      </c>
      <c r="BO1079" s="17">
        <v>6.3007331289811994E-2</v>
      </c>
      <c r="BP1079" s="17"/>
      <c r="BQ1079" s="17">
        <v>5.5659803392467497E-2</v>
      </c>
      <c r="BR1079" s="17">
        <v>8.5540859723966203E-2</v>
      </c>
      <c r="BS1079" s="17">
        <v>0.113213038301493</v>
      </c>
      <c r="BT1079" s="17">
        <v>9.7059606131368298E-2</v>
      </c>
      <c r="BU1079" s="17">
        <v>9.0267589224591396E-2</v>
      </c>
      <c r="BV1079" s="17">
        <v>0.15680001134920299</v>
      </c>
      <c r="BW1079" s="17"/>
      <c r="BX1079" s="17">
        <v>5.24442735841604E-2</v>
      </c>
      <c r="BY1079" s="17">
        <v>5.4303965019774803E-2</v>
      </c>
      <c r="BZ1079" s="17">
        <v>0.112416323737573</v>
      </c>
      <c r="CA1079" s="17">
        <v>5.7654149621008101E-2</v>
      </c>
      <c r="CB1079" s="17">
        <v>9.4766272624991099E-2</v>
      </c>
      <c r="CC1079" s="17">
        <v>0.218234591693062</v>
      </c>
    </row>
    <row r="1080" spans="2:81" x14ac:dyDescent="0.35">
      <c r="B1080" t="s">
        <v>58</v>
      </c>
      <c r="C1080" s="17">
        <v>6.8812827119893297E-2</v>
      </c>
      <c r="D1080" s="17">
        <v>6.9360094422777505E-2</v>
      </c>
      <c r="E1080" s="17">
        <v>6.5890095499341605E-2</v>
      </c>
      <c r="F1080" s="17"/>
      <c r="G1080" s="17">
        <v>7.2066851921181799E-2</v>
      </c>
      <c r="H1080" s="17">
        <v>4.3194777665353901E-2</v>
      </c>
      <c r="I1080" s="17">
        <v>6.3243048057224402E-2</v>
      </c>
      <c r="J1080" s="17">
        <v>7.2717234642477105E-2</v>
      </c>
      <c r="K1080" s="17">
        <v>9.7652977973631302E-2</v>
      </c>
      <c r="L1080" s="17">
        <v>6.8439976975362499E-2</v>
      </c>
      <c r="M1080" s="17"/>
      <c r="N1080" s="17">
        <v>6.8658938018969107E-2</v>
      </c>
      <c r="O1080" s="17">
        <v>5.7026079392783403E-2</v>
      </c>
      <c r="P1080" s="17">
        <v>7.9195998250381802E-2</v>
      </c>
      <c r="Q1080" s="17">
        <v>7.2459835359085206E-2</v>
      </c>
      <c r="R1080" s="17"/>
      <c r="S1080" s="17">
        <v>5.0248727104394299E-2</v>
      </c>
      <c r="T1080" s="17">
        <v>8.0815510273825095E-2</v>
      </c>
      <c r="U1080" s="17">
        <v>7.8916559185995702E-2</v>
      </c>
      <c r="V1080" s="17">
        <v>4.4301097585604299E-2</v>
      </c>
      <c r="W1080" s="17">
        <v>5.8371850318504698E-2</v>
      </c>
      <c r="X1080" s="17">
        <v>5.6091173164116798E-2</v>
      </c>
      <c r="Y1080" s="17">
        <v>9.4260043754668801E-2</v>
      </c>
      <c r="Z1080" s="17">
        <v>8.7967695556591299E-2</v>
      </c>
      <c r="AA1080" s="17">
        <v>8.3025510436820299E-2</v>
      </c>
      <c r="AB1080" s="17">
        <v>6.0642405769384497E-2</v>
      </c>
      <c r="AC1080" s="17">
        <v>5.0440148835173698E-2</v>
      </c>
      <c r="AD1080" s="17">
        <v>0.13939667139105799</v>
      </c>
      <c r="AE1080" s="17"/>
      <c r="AF1080" s="17">
        <v>6.7123471268028201E-2</v>
      </c>
      <c r="AG1080" s="17">
        <v>8.2670595758877502E-2</v>
      </c>
      <c r="AH1080" s="17">
        <v>4.3805917830455003E-2</v>
      </c>
      <c r="AI1080" s="17">
        <v>0.124155556465428</v>
      </c>
      <c r="AJ1080" s="17"/>
      <c r="AK1080" s="17">
        <v>6.5791459938290595E-2</v>
      </c>
      <c r="AL1080" s="17">
        <v>4.0804515275032399E-2</v>
      </c>
      <c r="AM1080" s="17"/>
      <c r="AN1080" s="17">
        <v>5.5088062329364397E-2</v>
      </c>
      <c r="AO1080" s="17">
        <v>7.5979057843061998E-2</v>
      </c>
      <c r="AP1080" s="17">
        <v>5.0301849280440999E-2</v>
      </c>
      <c r="AQ1080" s="17">
        <v>7.2760496381083797E-2</v>
      </c>
      <c r="AR1080" s="17">
        <v>8.3371278096865606E-2</v>
      </c>
      <c r="AS1080" s="17">
        <v>9.7622743097790093E-2</v>
      </c>
      <c r="AT1080" s="17"/>
      <c r="AU1080" s="17">
        <v>6.5482301703153195E-2</v>
      </c>
      <c r="AV1080" s="17">
        <v>7.2731289673104396E-2</v>
      </c>
      <c r="AW1080" s="17"/>
      <c r="AX1080" s="17">
        <v>7.2856732051702996E-2</v>
      </c>
      <c r="AY1080" s="17">
        <v>6.7832926856768394E-2</v>
      </c>
      <c r="AZ1080" s="17"/>
      <c r="BA1080" s="17">
        <v>7.41511425429036E-2</v>
      </c>
      <c r="BB1080" s="17">
        <v>4.1361786893430903E-2</v>
      </c>
      <c r="BC1080" s="17"/>
      <c r="BD1080" s="17">
        <v>3.9982865369684997E-2</v>
      </c>
      <c r="BE1080" s="17"/>
      <c r="BF1080" s="17">
        <v>5.0291948276893497E-2</v>
      </c>
      <c r="BG1080" s="17"/>
      <c r="BH1080" s="17">
        <v>7.6559550567333504E-2</v>
      </c>
      <c r="BI1080" s="17"/>
      <c r="BJ1080" s="17">
        <v>1.90705713069248E-2</v>
      </c>
      <c r="BK1080" s="17"/>
      <c r="BL1080" s="17">
        <v>0.15189677901788101</v>
      </c>
      <c r="BM1080" s="17">
        <v>1.3471617703725401E-2</v>
      </c>
      <c r="BN1080" s="17">
        <v>6.6144703083261605E-2</v>
      </c>
      <c r="BO1080" s="17">
        <v>6.9404823731097506E-2</v>
      </c>
      <c r="BP1080" s="17"/>
      <c r="BQ1080" s="17">
        <v>6.0379501341616799E-2</v>
      </c>
      <c r="BR1080" s="17">
        <v>3.9550214949819099E-2</v>
      </c>
      <c r="BS1080" s="17">
        <v>7.9719431787551406E-2</v>
      </c>
      <c r="BT1080" s="17">
        <v>7.2469571413025305E-2</v>
      </c>
      <c r="BU1080" s="17">
        <v>0.12913796335271699</v>
      </c>
      <c r="BV1080" s="17">
        <v>0.101632351198137</v>
      </c>
      <c r="BW1080" s="17"/>
      <c r="BX1080" s="17">
        <v>6.2387861565963501E-2</v>
      </c>
      <c r="BY1080" s="17">
        <v>3.7105094859556202E-2</v>
      </c>
      <c r="BZ1080" s="17">
        <v>5.3621252362950601E-2</v>
      </c>
      <c r="CA1080" s="17">
        <v>7.1285725654173404E-2</v>
      </c>
      <c r="CB1080" s="17">
        <v>0.13662752592413699</v>
      </c>
      <c r="CC1080" s="17">
        <v>9.8466577828211901E-2</v>
      </c>
    </row>
    <row r="1081" spans="2:81" x14ac:dyDescent="0.35">
      <c r="B1081" t="s">
        <v>59</v>
      </c>
      <c r="C1081" s="17">
        <v>0.16934017784920599</v>
      </c>
      <c r="D1081" s="17">
        <v>0.170538646179765</v>
      </c>
      <c r="E1081" s="17">
        <v>0.16771224993936101</v>
      </c>
      <c r="F1081" s="17"/>
      <c r="G1081" s="17">
        <v>0.18815225099551899</v>
      </c>
      <c r="H1081" s="17">
        <v>0.183119420479017</v>
      </c>
      <c r="I1081" s="17">
        <v>0.15449498739036399</v>
      </c>
      <c r="J1081" s="17">
        <v>0.17873373141565099</v>
      </c>
      <c r="K1081" s="17">
        <v>0.17178973797171501</v>
      </c>
      <c r="L1081" s="17">
        <v>0.15054220649171399</v>
      </c>
      <c r="M1081" s="17"/>
      <c r="N1081" s="17">
        <v>0.15973409670643399</v>
      </c>
      <c r="O1081" s="17">
        <v>0.175692969884095</v>
      </c>
      <c r="P1081" s="17">
        <v>0.17170195012272199</v>
      </c>
      <c r="Q1081" s="17">
        <v>0.16852038137248501</v>
      </c>
      <c r="R1081" s="17"/>
      <c r="S1081" s="17">
        <v>0.148209129415873</v>
      </c>
      <c r="T1081" s="17">
        <v>0.169634728969701</v>
      </c>
      <c r="U1081" s="17">
        <v>0.17636184611598499</v>
      </c>
      <c r="V1081" s="17">
        <v>0.19488334875982899</v>
      </c>
      <c r="W1081" s="17">
        <v>0.150993235436373</v>
      </c>
      <c r="X1081" s="17">
        <v>0.20321715880319099</v>
      </c>
      <c r="Y1081" s="17">
        <v>0.140101296481146</v>
      </c>
      <c r="Z1081" s="17">
        <v>0.16678699212613099</v>
      </c>
      <c r="AA1081" s="17">
        <v>0.167003833050544</v>
      </c>
      <c r="AB1081" s="17">
        <v>0.236333719014965</v>
      </c>
      <c r="AC1081" s="17">
        <v>0.106419500958491</v>
      </c>
      <c r="AD1081" s="17">
        <v>0.12749880279513401</v>
      </c>
      <c r="AE1081" s="17"/>
      <c r="AF1081" s="17">
        <v>0.16771898772729499</v>
      </c>
      <c r="AG1081" s="17">
        <v>0.221298370771079</v>
      </c>
      <c r="AH1081" s="17">
        <v>0.13051422003475699</v>
      </c>
      <c r="AI1081" s="17">
        <v>0.135216012478138</v>
      </c>
      <c r="AJ1081" s="17"/>
      <c r="AK1081" s="17">
        <v>0.171519724577366</v>
      </c>
      <c r="AL1081" s="17">
        <v>0.153156756406925</v>
      </c>
      <c r="AM1081" s="17"/>
      <c r="AN1081" s="17">
        <v>0.14618913855969301</v>
      </c>
      <c r="AO1081" s="17">
        <v>0.223598777560717</v>
      </c>
      <c r="AP1081" s="17">
        <v>0.13312230918059401</v>
      </c>
      <c r="AQ1081" s="17">
        <v>0.18070188856505401</v>
      </c>
      <c r="AR1081" s="17">
        <v>0.111191695924795</v>
      </c>
      <c r="AS1081" s="17">
        <v>0.15480164768889301</v>
      </c>
      <c r="AT1081" s="17"/>
      <c r="AU1081" s="17">
        <v>0.15202757866500899</v>
      </c>
      <c r="AV1081" s="17">
        <v>0.195406921147911</v>
      </c>
      <c r="AW1081" s="17"/>
      <c r="AX1081" s="17">
        <v>0.19834832723737</v>
      </c>
      <c r="AY1081" s="17">
        <v>0.16231105780371899</v>
      </c>
      <c r="AZ1081" s="17"/>
      <c r="BA1081" s="17">
        <v>0.17196291056589399</v>
      </c>
      <c r="BB1081" s="17">
        <v>0.15540710946981801</v>
      </c>
      <c r="BC1081" s="17"/>
      <c r="BD1081" s="17">
        <v>0.13427461670511401</v>
      </c>
      <c r="BE1081" s="17"/>
      <c r="BF1081" s="17">
        <v>0.142299499423366</v>
      </c>
      <c r="BG1081" s="17"/>
      <c r="BH1081" s="17">
        <v>0.20634990044851201</v>
      </c>
      <c r="BI1081" s="17"/>
      <c r="BJ1081" s="17">
        <v>0.115480526815489</v>
      </c>
      <c r="BK1081" s="17"/>
      <c r="BL1081" s="17">
        <v>0.235847535668359</v>
      </c>
      <c r="BM1081" s="17">
        <v>6.2626527062381199E-2</v>
      </c>
      <c r="BN1081" s="17">
        <v>0.182352582477982</v>
      </c>
      <c r="BO1081" s="17">
        <v>0.21967519706821001</v>
      </c>
      <c r="BP1081" s="17"/>
      <c r="BQ1081" s="17">
        <v>0.19759369449796901</v>
      </c>
      <c r="BR1081" s="17">
        <v>7.7753435323799996E-2</v>
      </c>
      <c r="BS1081" s="17">
        <v>0.27282996642044999</v>
      </c>
      <c r="BT1081" s="17">
        <v>0.149966949393259</v>
      </c>
      <c r="BU1081" s="17">
        <v>0.175421173796626</v>
      </c>
      <c r="BV1081" s="17">
        <v>0.132462759598545</v>
      </c>
      <c r="BW1081" s="17"/>
      <c r="BX1081" s="17">
        <v>0.16164639390081201</v>
      </c>
      <c r="BY1081" s="17">
        <v>9.2965156923481798E-2</v>
      </c>
      <c r="BZ1081" s="17">
        <v>0.20783904882147899</v>
      </c>
      <c r="CA1081" s="17">
        <v>0.19448734635839901</v>
      </c>
      <c r="CB1081" s="17">
        <v>0.24112184841769399</v>
      </c>
      <c r="CC1081" s="17">
        <v>0.15041985985268699</v>
      </c>
    </row>
    <row r="1082" spans="2:81" x14ac:dyDescent="0.35">
      <c r="B1082" t="s">
        <v>102</v>
      </c>
      <c r="C1082" s="17">
        <v>0.28206955221399299</v>
      </c>
      <c r="D1082" s="17">
        <v>0.282477762013498</v>
      </c>
      <c r="E1082" s="17">
        <v>0.28223550639414002</v>
      </c>
      <c r="F1082" s="17"/>
      <c r="G1082" s="17">
        <v>0.26428624202922302</v>
      </c>
      <c r="H1082" s="17">
        <v>0.29843125935945403</v>
      </c>
      <c r="I1082" s="17">
        <v>0.29211318419429699</v>
      </c>
      <c r="J1082" s="17">
        <v>0.33431946056846901</v>
      </c>
      <c r="K1082" s="17">
        <v>0.28329035714584</v>
      </c>
      <c r="L1082" s="17">
        <v>0.23470812821036499</v>
      </c>
      <c r="M1082" s="17"/>
      <c r="N1082" s="17">
        <v>0.30112368115875798</v>
      </c>
      <c r="O1082" s="17">
        <v>0.33571969489791897</v>
      </c>
      <c r="P1082" s="17">
        <v>0.25319888384086597</v>
      </c>
      <c r="Q1082" s="17">
        <v>0.233204630912341</v>
      </c>
      <c r="R1082" s="17"/>
      <c r="S1082" s="17">
        <v>0.25514834229188799</v>
      </c>
      <c r="T1082" s="17">
        <v>0.28426586892985101</v>
      </c>
      <c r="U1082" s="17">
        <v>0.25548054745802201</v>
      </c>
      <c r="V1082" s="17">
        <v>0.29297291968122902</v>
      </c>
      <c r="W1082" s="17">
        <v>0.34628907450621998</v>
      </c>
      <c r="X1082" s="17">
        <v>0.29342612967345999</v>
      </c>
      <c r="Y1082" s="17">
        <v>0.328583456737219</v>
      </c>
      <c r="Z1082" s="17">
        <v>0.20559908769428201</v>
      </c>
      <c r="AA1082" s="17">
        <v>0.26030588417906497</v>
      </c>
      <c r="AB1082" s="17">
        <v>0.27777520034062297</v>
      </c>
      <c r="AC1082" s="17">
        <v>0.30978231656987998</v>
      </c>
      <c r="AD1082" s="17">
        <v>0.26251752838687997</v>
      </c>
      <c r="AE1082" s="17"/>
      <c r="AF1082" s="17">
        <v>0.28134609897354002</v>
      </c>
      <c r="AG1082" s="17">
        <v>0.25388662895179598</v>
      </c>
      <c r="AH1082" s="17">
        <v>0.329904810985858</v>
      </c>
      <c r="AI1082" s="17">
        <v>0.25926628777690902</v>
      </c>
      <c r="AJ1082" s="17"/>
      <c r="AK1082" s="17">
        <v>0.29702727256816702</v>
      </c>
      <c r="AL1082" s="17">
        <v>0.40144904507710699</v>
      </c>
      <c r="AM1082" s="17"/>
      <c r="AN1082" s="17">
        <v>0.26799422395016398</v>
      </c>
      <c r="AO1082" s="17">
        <v>0.26385628025852798</v>
      </c>
      <c r="AP1082" s="17">
        <v>0.35258832690616998</v>
      </c>
      <c r="AQ1082" s="17">
        <v>0.26370427193163498</v>
      </c>
      <c r="AR1082" s="17">
        <v>0.33411226503147201</v>
      </c>
      <c r="AS1082" s="17">
        <v>0.25061382031460799</v>
      </c>
      <c r="AT1082" s="17"/>
      <c r="AU1082" s="17">
        <v>0.265992194201708</v>
      </c>
      <c r="AV1082" s="17">
        <v>0.304240810729347</v>
      </c>
      <c r="AW1082" s="17"/>
      <c r="AX1082" s="17">
        <v>0.24299617716316399</v>
      </c>
      <c r="AY1082" s="17">
        <v>0.29153763099900698</v>
      </c>
      <c r="AZ1082" s="17"/>
      <c r="BA1082" s="17">
        <v>0.27629661118074</v>
      </c>
      <c r="BB1082" s="17">
        <v>0.31969905428558898</v>
      </c>
      <c r="BC1082" s="17"/>
      <c r="BD1082" s="17">
        <v>0.27687096986883802</v>
      </c>
      <c r="BE1082" s="17"/>
      <c r="BF1082" s="17">
        <v>0.27192962050497799</v>
      </c>
      <c r="BG1082" s="17"/>
      <c r="BH1082" s="17">
        <v>0.242618959309128</v>
      </c>
      <c r="BI1082" s="17"/>
      <c r="BJ1082" s="17">
        <v>0.32456665425957298</v>
      </c>
      <c r="BK1082" s="17"/>
      <c r="BL1082" s="17">
        <v>0.22423311852831501</v>
      </c>
      <c r="BM1082" s="17">
        <v>0.26996456953160802</v>
      </c>
      <c r="BN1082" s="17">
        <v>0.27911336686112398</v>
      </c>
      <c r="BO1082" s="17">
        <v>0.34241441854496901</v>
      </c>
      <c r="BP1082" s="17"/>
      <c r="BQ1082" s="17">
        <v>0.28002020189793703</v>
      </c>
      <c r="BR1082" s="17">
        <v>0.32779901353610602</v>
      </c>
      <c r="BS1082" s="17">
        <v>0.249022382563832</v>
      </c>
      <c r="BT1082" s="17">
        <v>0.28548873296316701</v>
      </c>
      <c r="BU1082" s="17">
        <v>0.29682892013541801</v>
      </c>
      <c r="BV1082" s="17">
        <v>0.250420002372779</v>
      </c>
      <c r="BW1082" s="17"/>
      <c r="BX1082" s="17">
        <v>0.30416150138669201</v>
      </c>
      <c r="BY1082" s="17">
        <v>0.32927673840026001</v>
      </c>
      <c r="BZ1082" s="17">
        <v>0.24719852309087301</v>
      </c>
      <c r="CA1082" s="17">
        <v>0.297464240959191</v>
      </c>
      <c r="CB1082" s="17">
        <v>0.22652894748754099</v>
      </c>
      <c r="CC1082" s="17">
        <v>0.26839849366329099</v>
      </c>
    </row>
    <row r="1083" spans="2:81" x14ac:dyDescent="0.35">
      <c r="B1083" t="s">
        <v>429</v>
      </c>
      <c r="C1083" s="17">
        <v>0.35477311316195997</v>
      </c>
      <c r="D1083" s="17">
        <v>0.36058072741317099</v>
      </c>
      <c r="E1083" s="17">
        <v>0.351571205364964</v>
      </c>
      <c r="F1083" s="17"/>
      <c r="G1083" s="17">
        <v>0.40709613846390602</v>
      </c>
      <c r="H1083" s="17">
        <v>0.35733959507971103</v>
      </c>
      <c r="I1083" s="17">
        <v>0.35154761706609999</v>
      </c>
      <c r="J1083" s="17">
        <v>0.30931523755184498</v>
      </c>
      <c r="K1083" s="17">
        <v>0.32573920413785601</v>
      </c>
      <c r="L1083" s="17">
        <v>0.37581796919626298</v>
      </c>
      <c r="M1083" s="17"/>
      <c r="N1083" s="17">
        <v>0.35749180255237101</v>
      </c>
      <c r="O1083" s="17">
        <v>0.345452980876569</v>
      </c>
      <c r="P1083" s="17">
        <v>0.36897952932752698</v>
      </c>
      <c r="Q1083" s="17">
        <v>0.35097118415791301</v>
      </c>
      <c r="R1083" s="17"/>
      <c r="S1083" s="17">
        <v>0.46251009438116603</v>
      </c>
      <c r="T1083" s="17">
        <v>0.36753609440971402</v>
      </c>
      <c r="U1083" s="17">
        <v>0.34621618843020202</v>
      </c>
      <c r="V1083" s="17">
        <v>0.32203576117912802</v>
      </c>
      <c r="W1083" s="17">
        <v>0.350541098090279</v>
      </c>
      <c r="X1083" s="17">
        <v>0.31946157809919801</v>
      </c>
      <c r="Y1083" s="17">
        <v>0.34303202039915598</v>
      </c>
      <c r="Z1083" s="17">
        <v>0.45593401930954802</v>
      </c>
      <c r="AA1083" s="17">
        <v>0.37226952048256801</v>
      </c>
      <c r="AB1083" s="17">
        <v>0.24830864737390099</v>
      </c>
      <c r="AC1083" s="17">
        <v>0.27451063958101701</v>
      </c>
      <c r="AD1083" s="17">
        <v>0.31704583796423602</v>
      </c>
      <c r="AE1083" s="17"/>
      <c r="AF1083" s="17">
        <v>0.36366559483778799</v>
      </c>
      <c r="AG1083" s="17">
        <v>0.29765618994425602</v>
      </c>
      <c r="AH1083" s="17">
        <v>0.26567887528633499</v>
      </c>
      <c r="AI1083" s="17">
        <v>0.29903023577936</v>
      </c>
      <c r="AJ1083" s="17"/>
      <c r="AK1083" s="17">
        <v>0.41135959304750003</v>
      </c>
      <c r="AL1083" s="17">
        <v>0.28838405238430698</v>
      </c>
      <c r="AM1083" s="17"/>
      <c r="AN1083" s="17">
        <v>0.433543580519272</v>
      </c>
      <c r="AO1083" s="17">
        <v>0.335400728292787</v>
      </c>
      <c r="AP1083" s="17">
        <v>0.30868066549251</v>
      </c>
      <c r="AQ1083" s="17">
        <v>0.32527421363391401</v>
      </c>
      <c r="AR1083" s="17">
        <v>0.301703813576913</v>
      </c>
      <c r="AS1083" s="17">
        <v>0.38342087886389697</v>
      </c>
      <c r="AT1083" s="17"/>
      <c r="AU1083" s="17">
        <v>0.40002388651777399</v>
      </c>
      <c r="AV1083" s="17">
        <v>0.29274394850648999</v>
      </c>
      <c r="AW1083" s="17"/>
      <c r="AX1083" s="17">
        <v>0.302669324362422</v>
      </c>
      <c r="AY1083" s="17">
        <v>0.36739866129313697</v>
      </c>
      <c r="AZ1083" s="17"/>
      <c r="BA1083" s="17">
        <v>0.34223564030120401</v>
      </c>
      <c r="BB1083" s="17">
        <v>0.424076044582544</v>
      </c>
      <c r="BC1083" s="17"/>
      <c r="BD1083" s="17">
        <v>0.43780749400922297</v>
      </c>
      <c r="BE1083" s="17"/>
      <c r="BF1083" s="17">
        <v>0.427938947532301</v>
      </c>
      <c r="BG1083" s="17"/>
      <c r="BH1083" s="17">
        <v>0.30632881032144399</v>
      </c>
      <c r="BI1083" s="17"/>
      <c r="BJ1083" s="17">
        <v>0.31338299370183997</v>
      </c>
      <c r="BK1083" s="17"/>
      <c r="BL1083" s="17">
        <v>0.117192873211851</v>
      </c>
      <c r="BM1083" s="17">
        <v>0.60876252442797496</v>
      </c>
      <c r="BN1083" s="17">
        <v>0.33710407137089499</v>
      </c>
      <c r="BO1083" s="17">
        <v>0.27904442956863901</v>
      </c>
      <c r="BP1083" s="17"/>
      <c r="BQ1083" s="17">
        <v>0.37971259637384303</v>
      </c>
      <c r="BR1083" s="17">
        <v>0.44842696754093397</v>
      </c>
      <c r="BS1083" s="17">
        <v>0.26836683416363699</v>
      </c>
      <c r="BT1083" s="17">
        <v>0.35459372408405498</v>
      </c>
      <c r="BU1083" s="17">
        <v>0.25414717557625099</v>
      </c>
      <c r="BV1083" s="17">
        <v>0.30982445008292903</v>
      </c>
      <c r="BW1083" s="17"/>
      <c r="BX1083" s="17">
        <v>0.389810153792853</v>
      </c>
      <c r="BY1083" s="17">
        <v>0.46519091305833199</v>
      </c>
      <c r="BZ1083" s="17">
        <v>0.35233929484031901</v>
      </c>
      <c r="CA1083" s="17">
        <v>0.34318645215600502</v>
      </c>
      <c r="CB1083" s="17">
        <v>0.26813259319277299</v>
      </c>
      <c r="CC1083" s="17">
        <v>0.24623395119489799</v>
      </c>
    </row>
    <row r="1084" spans="2:81" x14ac:dyDescent="0.35">
      <c r="B1084" t="s">
        <v>87</v>
      </c>
      <c r="C1084" s="17">
        <v>2.9586563565198801E-2</v>
      </c>
      <c r="D1084" s="17">
        <v>2.4155107391149299E-2</v>
      </c>
      <c r="E1084" s="17">
        <v>3.5303280447451998E-2</v>
      </c>
      <c r="F1084" s="17"/>
      <c r="G1084" s="17">
        <v>2.66562518734276E-2</v>
      </c>
      <c r="H1084" s="17">
        <v>1.95436970506567E-2</v>
      </c>
      <c r="I1084" s="17">
        <v>4.34674490324354E-2</v>
      </c>
      <c r="J1084" s="17">
        <v>1.8745632469602699E-2</v>
      </c>
      <c r="K1084" s="17">
        <v>3.2575860087010203E-2</v>
      </c>
      <c r="L1084" s="17">
        <v>3.4214944363486002E-2</v>
      </c>
      <c r="M1084" s="17"/>
      <c r="N1084" s="17">
        <v>3.0640905983681899E-2</v>
      </c>
      <c r="O1084" s="17">
        <v>2.7881819884274898E-2</v>
      </c>
      <c r="P1084" s="17">
        <v>3.0000970363699801E-2</v>
      </c>
      <c r="Q1084" s="17">
        <v>3.0113237949534601E-2</v>
      </c>
      <c r="R1084" s="17"/>
      <c r="S1084" s="17">
        <v>1.48431878373258E-2</v>
      </c>
      <c r="T1084" s="17">
        <v>5.6274849132875596E-3</v>
      </c>
      <c r="U1084" s="17">
        <v>2.9677487973220101E-2</v>
      </c>
      <c r="V1084" s="17">
        <v>4.6783075195674699E-2</v>
      </c>
      <c r="W1084" s="17">
        <v>1.7387961739073601E-2</v>
      </c>
      <c r="X1084" s="17">
        <v>3.48791277396805E-2</v>
      </c>
      <c r="Y1084" s="17">
        <v>3.8825356334233799E-2</v>
      </c>
      <c r="Z1084" s="17">
        <v>0</v>
      </c>
      <c r="AA1084" s="17">
        <v>4.8526893549338E-2</v>
      </c>
      <c r="AB1084" s="17">
        <v>4.8912939265519997E-2</v>
      </c>
      <c r="AC1084" s="17">
        <v>4.0904988930032103E-2</v>
      </c>
      <c r="AD1084" s="17">
        <v>2.47298199245909E-2</v>
      </c>
      <c r="AE1084" s="17"/>
      <c r="AF1084" s="17">
        <v>3.0910173244316701E-2</v>
      </c>
      <c r="AG1084" s="17">
        <v>2.7370603108205001E-2</v>
      </c>
      <c r="AH1084" s="17">
        <v>4.5231114695082002E-2</v>
      </c>
      <c r="AI1084" s="17">
        <v>4.3372656674870898E-2</v>
      </c>
      <c r="AJ1084" s="17"/>
      <c r="AK1084" s="17">
        <v>0</v>
      </c>
      <c r="AL1084" s="17">
        <v>3.3151946833620903E-2</v>
      </c>
      <c r="AM1084" s="17"/>
      <c r="AN1084" s="17">
        <v>1.9306976108922801E-2</v>
      </c>
      <c r="AO1084" s="17">
        <v>1.66277600883749E-2</v>
      </c>
      <c r="AP1084" s="17">
        <v>3.0797164659882501E-2</v>
      </c>
      <c r="AQ1084" s="17">
        <v>4.65755184057592E-2</v>
      </c>
      <c r="AR1084" s="17">
        <v>4.25054327157358E-2</v>
      </c>
      <c r="AS1084" s="17">
        <v>6.0843289102887402E-2</v>
      </c>
      <c r="AT1084" s="17"/>
      <c r="AU1084" s="17">
        <v>2.4665079926701701E-2</v>
      </c>
      <c r="AV1084" s="17">
        <v>3.6745119860782299E-2</v>
      </c>
      <c r="AW1084" s="17"/>
      <c r="AX1084" s="17">
        <v>2.5339954089433299E-2</v>
      </c>
      <c r="AY1084" s="17">
        <v>3.0615582252052201E-2</v>
      </c>
      <c r="AZ1084" s="17"/>
      <c r="BA1084" s="17">
        <v>3.23387326935618E-2</v>
      </c>
      <c r="BB1084" s="17">
        <v>1.5221759852182101E-2</v>
      </c>
      <c r="BC1084" s="17"/>
      <c r="BD1084" s="17">
        <v>3.5896813968929402E-2</v>
      </c>
      <c r="BE1084" s="17"/>
      <c r="BF1084" s="17">
        <v>3.2623286510709198E-2</v>
      </c>
      <c r="BG1084" s="17"/>
      <c r="BH1084" s="17">
        <v>5.23813878835458E-2</v>
      </c>
      <c r="BI1084" s="17"/>
      <c r="BJ1084" s="17">
        <v>6.0203100788183098E-2</v>
      </c>
      <c r="BK1084" s="17"/>
      <c r="BL1084" s="17">
        <v>2.91833606380838E-2</v>
      </c>
      <c r="BM1084" s="17">
        <v>2.7312437267187399E-2</v>
      </c>
      <c r="BN1084" s="17">
        <v>3.4562387922958598E-2</v>
      </c>
      <c r="BO1084" s="17">
        <v>2.6453799797272599E-2</v>
      </c>
      <c r="BP1084" s="17"/>
      <c r="BQ1084" s="17">
        <v>2.66342024961655E-2</v>
      </c>
      <c r="BR1084" s="17">
        <v>2.0929508925374901E-2</v>
      </c>
      <c r="BS1084" s="17">
        <v>1.6848346763036801E-2</v>
      </c>
      <c r="BT1084" s="17">
        <v>4.0421416015126298E-2</v>
      </c>
      <c r="BU1084" s="17">
        <v>5.41971779143968E-2</v>
      </c>
      <c r="BV1084" s="17">
        <v>4.8860425398406099E-2</v>
      </c>
      <c r="BW1084" s="17"/>
      <c r="BX1084" s="17">
        <v>2.9549815769519198E-2</v>
      </c>
      <c r="BY1084" s="17">
        <v>2.1158131738594901E-2</v>
      </c>
      <c r="BZ1084" s="17">
        <v>2.6585557146806198E-2</v>
      </c>
      <c r="CA1084" s="17">
        <v>3.5922085251223999E-2</v>
      </c>
      <c r="CB1084" s="17">
        <v>3.2822812352863801E-2</v>
      </c>
      <c r="CC1084" s="17">
        <v>1.8246525767849402E-2</v>
      </c>
    </row>
    <row r="1085" spans="2:81" x14ac:dyDescent="0.35">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row>
    <row r="1086" spans="2:81" x14ac:dyDescent="0.35">
      <c r="B1086" s="6" t="s">
        <v>434</v>
      </c>
      <c r="C1086" s="17"/>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row>
    <row r="1087" spans="2:81" x14ac:dyDescent="0.35">
      <c r="B1087" s="24"/>
      <c r="C1087" s="17"/>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row>
    <row r="1088" spans="2:81" x14ac:dyDescent="0.35">
      <c r="B1088" t="s">
        <v>428</v>
      </c>
      <c r="C1088" s="17">
        <v>0.113020919139713</v>
      </c>
      <c r="D1088" s="17">
        <v>0.119015760914873</v>
      </c>
      <c r="E1088" s="17">
        <v>0.104981261759343</v>
      </c>
      <c r="F1088" s="17"/>
      <c r="G1088" s="17">
        <v>5.0211140570736001E-2</v>
      </c>
      <c r="H1088" s="17">
        <v>9.7084176180912501E-2</v>
      </c>
      <c r="I1088" s="17">
        <v>9.6511099858081498E-2</v>
      </c>
      <c r="J1088" s="17">
        <v>0.123963972781491</v>
      </c>
      <c r="K1088" s="17">
        <v>0.10094035145654399</v>
      </c>
      <c r="L1088" s="17">
        <v>0.17522306069843799</v>
      </c>
      <c r="M1088" s="17"/>
      <c r="N1088" s="17">
        <v>9.8291477201861002E-2</v>
      </c>
      <c r="O1088" s="17">
        <v>7.3659396607929903E-2</v>
      </c>
      <c r="P1088" s="17">
        <v>0.13167767985640599</v>
      </c>
      <c r="Q1088" s="17">
        <v>0.15078961794791701</v>
      </c>
      <c r="R1088" s="17"/>
      <c r="S1088" s="17">
        <v>6.1877887944569901E-2</v>
      </c>
      <c r="T1088" s="17">
        <v>0.10462247781985901</v>
      </c>
      <c r="U1088" s="17">
        <v>0.10721008441826201</v>
      </c>
      <c r="V1088" s="17">
        <v>0.159357358978542</v>
      </c>
      <c r="W1088" s="17">
        <v>7.6694376124170793E-2</v>
      </c>
      <c r="X1088" s="17">
        <v>0.11093438458767101</v>
      </c>
      <c r="Y1088" s="17">
        <v>6.4722711785116696E-2</v>
      </c>
      <c r="Z1088" s="17">
        <v>0.16450911682302799</v>
      </c>
      <c r="AA1088" s="17">
        <v>0.110727759476134</v>
      </c>
      <c r="AB1088" s="17">
        <v>0.15510496339213101</v>
      </c>
      <c r="AC1088" s="17">
        <v>0.215953642400393</v>
      </c>
      <c r="AD1088" s="17">
        <v>0.12830653385552299</v>
      </c>
      <c r="AE1088" s="17"/>
      <c r="AF1088" s="17">
        <v>0.10494021992607901</v>
      </c>
      <c r="AG1088" s="17">
        <v>0.13501717326628501</v>
      </c>
      <c r="AH1088" s="17">
        <v>0.19516731276504801</v>
      </c>
      <c r="AI1088" s="17">
        <v>0.16016709451761299</v>
      </c>
      <c r="AJ1088" s="17"/>
      <c r="AK1088" s="17">
        <v>9.6289267315167307E-2</v>
      </c>
      <c r="AL1088" s="17">
        <v>0.10071538986815901</v>
      </c>
      <c r="AM1088" s="17"/>
      <c r="AN1088" s="17">
        <v>8.7721556017814006E-2</v>
      </c>
      <c r="AO1088" s="17">
        <v>0.115480007416648</v>
      </c>
      <c r="AP1088" s="17">
        <v>0.123248026439254</v>
      </c>
      <c r="AQ1088" s="17">
        <v>0.13880873288741499</v>
      </c>
      <c r="AR1088" s="17">
        <v>0.1332172635295</v>
      </c>
      <c r="AS1088" s="17">
        <v>6.6760112818410697E-2</v>
      </c>
      <c r="AT1088" s="17"/>
      <c r="AU1088" s="17">
        <v>0.10510276154432199</v>
      </c>
      <c r="AV1088" s="17">
        <v>0.12031289468239</v>
      </c>
      <c r="AW1088" s="17"/>
      <c r="AX1088" s="17">
        <v>0.18956652353246201</v>
      </c>
      <c r="AY1088" s="17">
        <v>9.4472743762123598E-2</v>
      </c>
      <c r="AZ1088" s="17"/>
      <c r="BA1088" s="17">
        <v>0.120479329751762</v>
      </c>
      <c r="BB1088" s="17">
        <v>6.3250442900717893E-2</v>
      </c>
      <c r="BC1088" s="17"/>
      <c r="BD1088" s="17">
        <v>8.64118732527282E-2</v>
      </c>
      <c r="BE1088" s="17"/>
      <c r="BF1088" s="17">
        <v>9.6092245979935306E-2</v>
      </c>
      <c r="BG1088" s="17"/>
      <c r="BH1088" s="17">
        <v>0.147817049097312</v>
      </c>
      <c r="BI1088" s="17"/>
      <c r="BJ1088" s="17">
        <v>0.18477027130051701</v>
      </c>
      <c r="BK1088" s="17"/>
      <c r="BL1088" s="17">
        <v>0.265158236177508</v>
      </c>
      <c r="BM1088" s="17">
        <v>3.4137827086663797E-2</v>
      </c>
      <c r="BN1088" s="17">
        <v>0.12629417231113901</v>
      </c>
      <c r="BO1088" s="17">
        <v>6.8128613661662896E-2</v>
      </c>
      <c r="BP1088" s="17"/>
      <c r="BQ1088" s="17">
        <v>8.9837467276081606E-2</v>
      </c>
      <c r="BR1088" s="17">
        <v>8.4393908475389801E-2</v>
      </c>
      <c r="BS1088" s="17">
        <v>0.15239311756514701</v>
      </c>
      <c r="BT1088" s="17">
        <v>9.8059038743182905E-2</v>
      </c>
      <c r="BU1088" s="17">
        <v>9.1358972771032401E-2</v>
      </c>
      <c r="BV1088" s="17">
        <v>0.197421599942773</v>
      </c>
      <c r="BW1088" s="17"/>
      <c r="BX1088" s="17">
        <v>6.9205267580209104E-2</v>
      </c>
      <c r="BY1088" s="17">
        <v>6.4836230193097102E-2</v>
      </c>
      <c r="BZ1088" s="17">
        <v>0.14697021819008499</v>
      </c>
      <c r="CA1088" s="17">
        <v>0.10391769809500299</v>
      </c>
      <c r="CB1088" s="17">
        <v>0.130032647311382</v>
      </c>
      <c r="CC1088" s="17">
        <v>0.21142922257851199</v>
      </c>
    </row>
    <row r="1089" spans="2:81" x14ac:dyDescent="0.35">
      <c r="B1089" t="s">
        <v>58</v>
      </c>
      <c r="C1089" s="17">
        <v>8.9056872823693206E-2</v>
      </c>
      <c r="D1089" s="17">
        <v>8.5760644673504902E-2</v>
      </c>
      <c r="E1089" s="17">
        <v>9.1515900953733895E-2</v>
      </c>
      <c r="F1089" s="17"/>
      <c r="G1089" s="17">
        <v>8.3795721722853198E-2</v>
      </c>
      <c r="H1089" s="17">
        <v>6.9055052767326E-2</v>
      </c>
      <c r="I1089" s="17">
        <v>9.1222840523454293E-2</v>
      </c>
      <c r="J1089" s="17">
        <v>8.2731332291275606E-2</v>
      </c>
      <c r="K1089" s="17">
        <v>0.116720731066198</v>
      </c>
      <c r="L1089" s="17">
        <v>9.1747417649983995E-2</v>
      </c>
      <c r="M1089" s="17"/>
      <c r="N1089" s="17">
        <v>8.1684583647732706E-2</v>
      </c>
      <c r="O1089" s="17">
        <v>7.57426051236504E-2</v>
      </c>
      <c r="P1089" s="17">
        <v>0.10328217577650201</v>
      </c>
      <c r="Q1089" s="17">
        <v>9.8354356191439202E-2</v>
      </c>
      <c r="R1089" s="17"/>
      <c r="S1089" s="17">
        <v>0.101453656236728</v>
      </c>
      <c r="T1089" s="17">
        <v>0.108889815586136</v>
      </c>
      <c r="U1089" s="17">
        <v>0.117813526639148</v>
      </c>
      <c r="V1089" s="17">
        <v>6.4640904168936197E-2</v>
      </c>
      <c r="W1089" s="17">
        <v>7.8282375576107496E-2</v>
      </c>
      <c r="X1089" s="17">
        <v>8.9947092532913206E-2</v>
      </c>
      <c r="Y1089" s="17">
        <v>8.4684838386979405E-2</v>
      </c>
      <c r="Z1089" s="17">
        <v>2.1802772285918998E-2</v>
      </c>
      <c r="AA1089" s="17">
        <v>5.9701533342939102E-2</v>
      </c>
      <c r="AB1089" s="17">
        <v>0.119527693476423</v>
      </c>
      <c r="AC1089" s="17">
        <v>8.7594590682114004E-2</v>
      </c>
      <c r="AD1089" s="17">
        <v>8.2850237006487304E-2</v>
      </c>
      <c r="AE1089" s="17"/>
      <c r="AF1089" s="17">
        <v>8.4827427190667201E-2</v>
      </c>
      <c r="AG1089" s="17">
        <v>0.121533064433422</v>
      </c>
      <c r="AH1089" s="17">
        <v>0.12809435366032401</v>
      </c>
      <c r="AI1089" s="17">
        <v>7.3791699444358899E-2</v>
      </c>
      <c r="AJ1089" s="17"/>
      <c r="AK1089" s="17">
        <v>7.6838043692436006E-2</v>
      </c>
      <c r="AL1089" s="17">
        <v>0.120166040171075</v>
      </c>
      <c r="AM1089" s="17"/>
      <c r="AN1089" s="17">
        <v>7.1608040489549399E-2</v>
      </c>
      <c r="AO1089" s="17">
        <v>9.0222076830665701E-2</v>
      </c>
      <c r="AP1089" s="17">
        <v>6.6325237656354896E-2</v>
      </c>
      <c r="AQ1089" s="17">
        <v>0.106621759842762</v>
      </c>
      <c r="AR1089" s="17">
        <v>0.11103372820775199</v>
      </c>
      <c r="AS1089" s="17">
        <v>0.114056261250295</v>
      </c>
      <c r="AT1089" s="17"/>
      <c r="AU1089" s="17">
        <v>8.3391524793246602E-2</v>
      </c>
      <c r="AV1089" s="17">
        <v>9.8042952740472394E-2</v>
      </c>
      <c r="AW1089" s="17"/>
      <c r="AX1089" s="17">
        <v>8.1397668134700799E-2</v>
      </c>
      <c r="AY1089" s="17">
        <v>9.0912815734475697E-2</v>
      </c>
      <c r="AZ1089" s="17"/>
      <c r="BA1089" s="17">
        <v>9.3797825936323201E-2</v>
      </c>
      <c r="BB1089" s="17">
        <v>6.5685427357863799E-2</v>
      </c>
      <c r="BC1089" s="17"/>
      <c r="BD1089" s="17">
        <v>7.0358100340210297E-2</v>
      </c>
      <c r="BE1089" s="17"/>
      <c r="BF1089" s="17">
        <v>6.5757789845790005E-2</v>
      </c>
      <c r="BG1089" s="17"/>
      <c r="BH1089" s="17">
        <v>7.7701700391718004E-2</v>
      </c>
      <c r="BI1089" s="17"/>
      <c r="BJ1089" s="17">
        <v>7.3204940085984299E-2</v>
      </c>
      <c r="BK1089" s="17"/>
      <c r="BL1089" s="17">
        <v>0.17763938926112699</v>
      </c>
      <c r="BM1089" s="17">
        <v>1.90981327749595E-2</v>
      </c>
      <c r="BN1089" s="17">
        <v>9.2276884232395204E-2</v>
      </c>
      <c r="BO1089" s="17">
        <v>9.4394805841139906E-2</v>
      </c>
      <c r="BP1089" s="17"/>
      <c r="BQ1089" s="17">
        <v>8.0800341273677703E-2</v>
      </c>
      <c r="BR1089" s="17">
        <v>5.0785664682209603E-2</v>
      </c>
      <c r="BS1089" s="17">
        <v>0.11938390170173301</v>
      </c>
      <c r="BT1089" s="17">
        <v>0.109773354762044</v>
      </c>
      <c r="BU1089" s="17">
        <v>0.190402431560588</v>
      </c>
      <c r="BV1089" s="17">
        <v>7.3543475358695903E-2</v>
      </c>
      <c r="BW1089" s="17"/>
      <c r="BX1089" s="17">
        <v>8.9937784175386198E-2</v>
      </c>
      <c r="BY1089" s="17">
        <v>4.1601644776250397E-2</v>
      </c>
      <c r="BZ1089" s="17">
        <v>9.0604833105908902E-2</v>
      </c>
      <c r="CA1089" s="17">
        <v>6.9522220011244404E-2</v>
      </c>
      <c r="CB1089" s="17">
        <v>0.13987348326878299</v>
      </c>
      <c r="CC1089" s="17">
        <v>0.113412357901448</v>
      </c>
    </row>
    <row r="1090" spans="2:81" x14ac:dyDescent="0.35">
      <c r="B1090" t="s">
        <v>59</v>
      </c>
      <c r="C1090" s="17">
        <v>0.226418237953528</v>
      </c>
      <c r="D1090" s="17">
        <v>0.22223165231501099</v>
      </c>
      <c r="E1090" s="17">
        <v>0.232358469442244</v>
      </c>
      <c r="F1090" s="17"/>
      <c r="G1090" s="17">
        <v>0.16543498447493099</v>
      </c>
      <c r="H1090" s="17">
        <v>0.23376594727441299</v>
      </c>
      <c r="I1090" s="17">
        <v>0.19039728901581801</v>
      </c>
      <c r="J1090" s="17">
        <v>0.22348267776656899</v>
      </c>
      <c r="K1090" s="17">
        <v>0.26587233543626199</v>
      </c>
      <c r="L1090" s="17">
        <v>0.260044085430649</v>
      </c>
      <c r="M1090" s="17"/>
      <c r="N1090" s="17">
        <v>0.22626217719428901</v>
      </c>
      <c r="O1090" s="17">
        <v>0.23498951167450599</v>
      </c>
      <c r="P1090" s="17">
        <v>0.22919132861838801</v>
      </c>
      <c r="Q1090" s="17">
        <v>0.21347254680156</v>
      </c>
      <c r="R1090" s="17"/>
      <c r="S1090" s="17">
        <v>0.16882978593072501</v>
      </c>
      <c r="T1090" s="17">
        <v>0.19261472327430901</v>
      </c>
      <c r="U1090" s="17">
        <v>0.20707651068531699</v>
      </c>
      <c r="V1090" s="17">
        <v>0.26361991593777001</v>
      </c>
      <c r="W1090" s="17">
        <v>0.24576518428917499</v>
      </c>
      <c r="X1090" s="17">
        <v>0.26284255773505899</v>
      </c>
      <c r="Y1090" s="17">
        <v>0.24570804762953599</v>
      </c>
      <c r="Z1090" s="17">
        <v>0.212422880977821</v>
      </c>
      <c r="AA1090" s="17">
        <v>0.25551203959309798</v>
      </c>
      <c r="AB1090" s="17">
        <v>0.28436687136106897</v>
      </c>
      <c r="AC1090" s="17">
        <v>0.191137779406652</v>
      </c>
      <c r="AD1090" s="17">
        <v>0.17953025741032999</v>
      </c>
      <c r="AE1090" s="17"/>
      <c r="AF1090" s="17">
        <v>0.22692822181342701</v>
      </c>
      <c r="AG1090" s="17">
        <v>0.31285048472941801</v>
      </c>
      <c r="AH1090" s="17">
        <v>0.169955921473534</v>
      </c>
      <c r="AI1090" s="17">
        <v>0.20496358882369201</v>
      </c>
      <c r="AJ1090" s="17"/>
      <c r="AK1090" s="17">
        <v>0.173249200936442</v>
      </c>
      <c r="AL1090" s="17">
        <v>0.159304160826054</v>
      </c>
      <c r="AM1090" s="17"/>
      <c r="AN1090" s="17">
        <v>0.21153637392042801</v>
      </c>
      <c r="AO1090" s="17">
        <v>0.23889673545737</v>
      </c>
      <c r="AP1090" s="17">
        <v>0.25194626292436501</v>
      </c>
      <c r="AQ1090" s="17">
        <v>0.22802487855853301</v>
      </c>
      <c r="AR1090" s="17">
        <v>0.23496397045812101</v>
      </c>
      <c r="AS1090" s="17">
        <v>0.15196628876254301</v>
      </c>
      <c r="AT1090" s="17"/>
      <c r="AU1090" s="17">
        <v>0.23448902437263799</v>
      </c>
      <c r="AV1090" s="17">
        <v>0.215367495195354</v>
      </c>
      <c r="AW1090" s="17"/>
      <c r="AX1090" s="17">
        <v>0.24019125132776101</v>
      </c>
      <c r="AY1090" s="17">
        <v>0.22308082531475101</v>
      </c>
      <c r="AZ1090" s="17"/>
      <c r="BA1090" s="17">
        <v>0.245106883115356</v>
      </c>
      <c r="BB1090" s="17">
        <v>0.11954666842895401</v>
      </c>
      <c r="BC1090" s="17"/>
      <c r="BD1090" s="17">
        <v>0.210678161774039</v>
      </c>
      <c r="BE1090" s="17"/>
      <c r="BF1090" s="17">
        <v>0.219717751683075</v>
      </c>
      <c r="BG1090" s="17"/>
      <c r="BH1090" s="17">
        <v>0.31377868617427701</v>
      </c>
      <c r="BI1090" s="17"/>
      <c r="BJ1090" s="17">
        <v>0.18999520829424199</v>
      </c>
      <c r="BK1090" s="17"/>
      <c r="BL1090" s="17">
        <v>0.26115662867275602</v>
      </c>
      <c r="BM1090" s="17">
        <v>0.14939874614082899</v>
      </c>
      <c r="BN1090" s="17">
        <v>0.24928530426992199</v>
      </c>
      <c r="BO1090" s="17">
        <v>0.256758034297277</v>
      </c>
      <c r="BP1090" s="17"/>
      <c r="BQ1090" s="17">
        <v>0.199688643479455</v>
      </c>
      <c r="BR1090" s="17">
        <v>0.229027273111991</v>
      </c>
      <c r="BS1090" s="17">
        <v>0.32308414857773798</v>
      </c>
      <c r="BT1090" s="17">
        <v>0.20346691158714</v>
      </c>
      <c r="BU1090" s="17">
        <v>0.24273060237268099</v>
      </c>
      <c r="BV1090" s="17">
        <v>0.19123211436264501</v>
      </c>
      <c r="BW1090" s="17"/>
      <c r="BX1090" s="17">
        <v>0.18021743796644599</v>
      </c>
      <c r="BY1090" s="17">
        <v>0.26852822572481599</v>
      </c>
      <c r="BZ1090" s="17">
        <v>0.26694215565999102</v>
      </c>
      <c r="CA1090" s="17">
        <v>0.22524279835016001</v>
      </c>
      <c r="CB1090" s="17">
        <v>0.22650763410889099</v>
      </c>
      <c r="CC1090" s="17">
        <v>0.20451331900438799</v>
      </c>
    </row>
    <row r="1091" spans="2:81" x14ac:dyDescent="0.35">
      <c r="B1091" t="s">
        <v>102</v>
      </c>
      <c r="C1091" s="17">
        <v>0.28739294524612402</v>
      </c>
      <c r="D1091" s="17">
        <v>0.29486575134628901</v>
      </c>
      <c r="E1091" s="17">
        <v>0.28199915872985198</v>
      </c>
      <c r="F1091" s="17"/>
      <c r="G1091" s="17">
        <v>0.317525691846613</v>
      </c>
      <c r="H1091" s="17">
        <v>0.29677492660996801</v>
      </c>
      <c r="I1091" s="17">
        <v>0.31643605194702101</v>
      </c>
      <c r="J1091" s="17">
        <v>0.30247019493251198</v>
      </c>
      <c r="K1091" s="17">
        <v>0.279072137445455</v>
      </c>
      <c r="L1091" s="17">
        <v>0.23529750682401401</v>
      </c>
      <c r="M1091" s="17"/>
      <c r="N1091" s="17">
        <v>0.29061459534685402</v>
      </c>
      <c r="O1091" s="17">
        <v>0.35240140486579302</v>
      </c>
      <c r="P1091" s="17">
        <v>0.23523803096513601</v>
      </c>
      <c r="Q1091" s="17">
        <v>0.26396631898828499</v>
      </c>
      <c r="R1091" s="17"/>
      <c r="S1091" s="17">
        <v>0.31803540059333302</v>
      </c>
      <c r="T1091" s="17">
        <v>0.328111248809768</v>
      </c>
      <c r="U1091" s="17">
        <v>0.320625103428056</v>
      </c>
      <c r="V1091" s="17">
        <v>0.249081755331298</v>
      </c>
      <c r="W1091" s="17">
        <v>0.35689227020256897</v>
      </c>
      <c r="X1091" s="17">
        <v>0.28684042359277201</v>
      </c>
      <c r="Y1091" s="17">
        <v>0.23379849807251901</v>
      </c>
      <c r="Z1091" s="17">
        <v>0.31361967765235998</v>
      </c>
      <c r="AA1091" s="17">
        <v>0.22003284851697899</v>
      </c>
      <c r="AB1091" s="17">
        <v>0.230037252133202</v>
      </c>
      <c r="AC1091" s="17">
        <v>0.25908797124459998</v>
      </c>
      <c r="AD1091" s="17">
        <v>0.41372200835057099</v>
      </c>
      <c r="AE1091" s="17"/>
      <c r="AF1091" s="17">
        <v>0.28628302313104198</v>
      </c>
      <c r="AG1091" s="17">
        <v>0.21179083633184001</v>
      </c>
      <c r="AH1091" s="17">
        <v>0.247639222429726</v>
      </c>
      <c r="AI1091" s="17">
        <v>0.36552514066304198</v>
      </c>
      <c r="AJ1091" s="17"/>
      <c r="AK1091" s="17">
        <v>0.380585047837875</v>
      </c>
      <c r="AL1091" s="17">
        <v>0.31565153348568198</v>
      </c>
      <c r="AM1091" s="17"/>
      <c r="AN1091" s="17">
        <v>0.26987892516142498</v>
      </c>
      <c r="AO1091" s="17">
        <v>0.282422764303424</v>
      </c>
      <c r="AP1091" s="17">
        <v>0.33101406642860898</v>
      </c>
      <c r="AQ1091" s="17">
        <v>0.29001658927091001</v>
      </c>
      <c r="AR1091" s="17">
        <v>0.274704881282199</v>
      </c>
      <c r="AS1091" s="17">
        <v>0.32309810886562002</v>
      </c>
      <c r="AT1091" s="17"/>
      <c r="AU1091" s="17">
        <v>0.27824078035101601</v>
      </c>
      <c r="AV1091" s="17">
        <v>0.30012765717633799</v>
      </c>
      <c r="AW1091" s="17"/>
      <c r="AX1091" s="17">
        <v>0.265447435854963</v>
      </c>
      <c r="AY1091" s="17">
        <v>0.29271067916653598</v>
      </c>
      <c r="AZ1091" s="17"/>
      <c r="BA1091" s="17">
        <v>0.27800966086200601</v>
      </c>
      <c r="BB1091" s="17">
        <v>0.35037115993973</v>
      </c>
      <c r="BC1091" s="17"/>
      <c r="BD1091" s="17">
        <v>0.27832733312497598</v>
      </c>
      <c r="BE1091" s="17"/>
      <c r="BF1091" s="17">
        <v>0.27525739741244298</v>
      </c>
      <c r="BG1091" s="17"/>
      <c r="BH1091" s="17">
        <v>0.24957449545921101</v>
      </c>
      <c r="BI1091" s="17"/>
      <c r="BJ1091" s="17">
        <v>0.28699883996667702</v>
      </c>
      <c r="BK1091" s="17"/>
      <c r="BL1091" s="17">
        <v>0.18073124756731199</v>
      </c>
      <c r="BM1091" s="17">
        <v>0.27609930696412099</v>
      </c>
      <c r="BN1091" s="17">
        <v>0.31281377700380403</v>
      </c>
      <c r="BO1091" s="17">
        <v>0.35002372691243</v>
      </c>
      <c r="BP1091" s="17"/>
      <c r="BQ1091" s="17">
        <v>0.31472951701838597</v>
      </c>
      <c r="BR1091" s="17">
        <v>0.31640347022917797</v>
      </c>
      <c r="BS1091" s="17">
        <v>0.20221515718793001</v>
      </c>
      <c r="BT1091" s="17">
        <v>0.29159632731163299</v>
      </c>
      <c r="BU1091" s="17">
        <v>0.17002707029581701</v>
      </c>
      <c r="BV1091" s="17">
        <v>0.27493847415318501</v>
      </c>
      <c r="BW1091" s="17"/>
      <c r="BX1091" s="17">
        <v>0.311321463610017</v>
      </c>
      <c r="BY1091" s="17">
        <v>0.295155437187827</v>
      </c>
      <c r="BZ1091" s="17">
        <v>0.23684233780576899</v>
      </c>
      <c r="CA1091" s="17">
        <v>0.278745151494385</v>
      </c>
      <c r="CB1091" s="17">
        <v>0.24089067350048099</v>
      </c>
      <c r="CC1091" s="17">
        <v>0.30675018528772502</v>
      </c>
    </row>
    <row r="1092" spans="2:81" x14ac:dyDescent="0.35">
      <c r="B1092" t="s">
        <v>429</v>
      </c>
      <c r="C1092" s="17">
        <v>0.24436550323196199</v>
      </c>
      <c r="D1092" s="17">
        <v>0.24691103809696099</v>
      </c>
      <c r="E1092" s="17">
        <v>0.24363147329570001</v>
      </c>
      <c r="F1092" s="17"/>
      <c r="G1092" s="17">
        <v>0.34955710698308901</v>
      </c>
      <c r="H1092" s="17">
        <v>0.27951753611044799</v>
      </c>
      <c r="I1092" s="17">
        <v>0.25212258931244802</v>
      </c>
      <c r="J1092" s="17">
        <v>0.24402248334704801</v>
      </c>
      <c r="K1092" s="17">
        <v>0.19100755327049501</v>
      </c>
      <c r="L1092" s="17">
        <v>0.18508598112076299</v>
      </c>
      <c r="M1092" s="17"/>
      <c r="N1092" s="17">
        <v>0.258548168404648</v>
      </c>
      <c r="O1092" s="17">
        <v>0.22177380194319599</v>
      </c>
      <c r="P1092" s="17">
        <v>0.25647739990093199</v>
      </c>
      <c r="Q1092" s="17">
        <v>0.24424087491316901</v>
      </c>
      <c r="R1092" s="17"/>
      <c r="S1092" s="17">
        <v>0.33540934094046698</v>
      </c>
      <c r="T1092" s="17">
        <v>0.238286265115732</v>
      </c>
      <c r="U1092" s="17">
        <v>0.227448852703065</v>
      </c>
      <c r="V1092" s="17">
        <v>0.197516953643047</v>
      </c>
      <c r="W1092" s="17">
        <v>0.22497783206890401</v>
      </c>
      <c r="X1092" s="17">
        <v>0.19609830789976501</v>
      </c>
      <c r="Y1092" s="17">
        <v>0.31320728489952698</v>
      </c>
      <c r="Z1092" s="17">
        <v>0.26787593882000199</v>
      </c>
      <c r="AA1092" s="17">
        <v>0.29373497503217499</v>
      </c>
      <c r="AB1092" s="17">
        <v>0.15373166708303901</v>
      </c>
      <c r="AC1092" s="17">
        <v>0.20532102733620999</v>
      </c>
      <c r="AD1092" s="17">
        <v>0.142791764720828</v>
      </c>
      <c r="AE1092" s="17"/>
      <c r="AF1092" s="17">
        <v>0.25657005649700898</v>
      </c>
      <c r="AG1092" s="17">
        <v>0.17401067508847401</v>
      </c>
      <c r="AH1092" s="17">
        <v>0.213912074976286</v>
      </c>
      <c r="AI1092" s="17">
        <v>0.127179442885406</v>
      </c>
      <c r="AJ1092" s="17"/>
      <c r="AK1092" s="17">
        <v>0.26337837204851799</v>
      </c>
      <c r="AL1092" s="17">
        <v>0.25395356994631102</v>
      </c>
      <c r="AM1092" s="17"/>
      <c r="AN1092" s="17">
        <v>0.33053103156114699</v>
      </c>
      <c r="AO1092" s="17">
        <v>0.243271066744427</v>
      </c>
      <c r="AP1092" s="17">
        <v>0.19114463347677799</v>
      </c>
      <c r="AQ1092" s="17">
        <v>0.182025227951149</v>
      </c>
      <c r="AR1092" s="17">
        <v>0.185412613666532</v>
      </c>
      <c r="AS1092" s="17">
        <v>0.28327593920024502</v>
      </c>
      <c r="AT1092" s="17"/>
      <c r="AU1092" s="17">
        <v>0.26552566576858</v>
      </c>
      <c r="AV1092" s="17">
        <v>0.216946296771374</v>
      </c>
      <c r="AW1092" s="17"/>
      <c r="AX1092" s="17">
        <v>0.18356195571509801</v>
      </c>
      <c r="AY1092" s="17">
        <v>0.25909913649372102</v>
      </c>
      <c r="AZ1092" s="17"/>
      <c r="BA1092" s="17">
        <v>0.220945620185928</v>
      </c>
      <c r="BB1092" s="17">
        <v>0.37070595899556602</v>
      </c>
      <c r="BC1092" s="17"/>
      <c r="BD1092" s="17">
        <v>0.30673849362171202</v>
      </c>
      <c r="BE1092" s="17"/>
      <c r="BF1092" s="17">
        <v>0.30647132252758802</v>
      </c>
      <c r="BG1092" s="17"/>
      <c r="BH1092" s="17">
        <v>0.15023764681294299</v>
      </c>
      <c r="BI1092" s="17"/>
      <c r="BJ1092" s="17">
        <v>0.20482763956439701</v>
      </c>
      <c r="BK1092" s="17"/>
      <c r="BL1092" s="17">
        <v>8.2242006176096297E-2</v>
      </c>
      <c r="BM1092" s="17">
        <v>0.48513876001335199</v>
      </c>
      <c r="BN1092" s="17">
        <v>0.17715364623180099</v>
      </c>
      <c r="BO1092" s="17">
        <v>0.184863510354565</v>
      </c>
      <c r="BP1092" s="17"/>
      <c r="BQ1092" s="17">
        <v>0.276018474383805</v>
      </c>
      <c r="BR1092" s="17">
        <v>0.292009058084855</v>
      </c>
      <c r="BS1092" s="17">
        <v>0.17534161099009499</v>
      </c>
      <c r="BT1092" s="17">
        <v>0.241290793033058</v>
      </c>
      <c r="BU1092" s="17">
        <v>0.23558402385191801</v>
      </c>
      <c r="BV1092" s="17">
        <v>0.22006029189284201</v>
      </c>
      <c r="BW1092" s="17"/>
      <c r="BX1092" s="17">
        <v>0.31277492640813098</v>
      </c>
      <c r="BY1092" s="17">
        <v>0.30442318614528802</v>
      </c>
      <c r="BZ1092" s="17">
        <v>0.21987356916666401</v>
      </c>
      <c r="CA1092" s="17">
        <v>0.27876565488990201</v>
      </c>
      <c r="CB1092" s="17">
        <v>0.217170691040004</v>
      </c>
      <c r="CC1092" s="17">
        <v>0.15568441316507101</v>
      </c>
    </row>
    <row r="1093" spans="2:81" x14ac:dyDescent="0.35">
      <c r="B1093" t="s">
        <v>87</v>
      </c>
      <c r="C1093" s="17">
        <v>3.9745521604980003E-2</v>
      </c>
      <c r="D1093" s="17">
        <v>3.12151526533609E-2</v>
      </c>
      <c r="E1093" s="17">
        <v>4.55137358191273E-2</v>
      </c>
      <c r="F1093" s="17"/>
      <c r="G1093" s="17">
        <v>3.3475354401778901E-2</v>
      </c>
      <c r="H1093" s="17">
        <v>2.3802361056932099E-2</v>
      </c>
      <c r="I1093" s="17">
        <v>5.3310129343176901E-2</v>
      </c>
      <c r="J1093" s="17">
        <v>2.3329338881104299E-2</v>
      </c>
      <c r="K1093" s="17">
        <v>4.63868913250454E-2</v>
      </c>
      <c r="L1093" s="17">
        <v>5.2601948276152298E-2</v>
      </c>
      <c r="M1093" s="17"/>
      <c r="N1093" s="17">
        <v>4.4598998204615298E-2</v>
      </c>
      <c r="O1093" s="17">
        <v>4.1433279784924497E-2</v>
      </c>
      <c r="P1093" s="17">
        <v>4.4133384882636101E-2</v>
      </c>
      <c r="Q1093" s="17">
        <v>2.91762851576291E-2</v>
      </c>
      <c r="R1093" s="17"/>
      <c r="S1093" s="17">
        <v>1.43939283541778E-2</v>
      </c>
      <c r="T1093" s="17">
        <v>2.7475469394196299E-2</v>
      </c>
      <c r="U1093" s="17">
        <v>1.98259221261529E-2</v>
      </c>
      <c r="V1093" s="17">
        <v>6.5783111940406397E-2</v>
      </c>
      <c r="W1093" s="17">
        <v>1.7387961739073601E-2</v>
      </c>
      <c r="X1093" s="17">
        <v>5.3337233651820297E-2</v>
      </c>
      <c r="Y1093" s="17">
        <v>5.7878619226321398E-2</v>
      </c>
      <c r="Z1093" s="17">
        <v>1.9769613440868802E-2</v>
      </c>
      <c r="AA1093" s="17">
        <v>6.0290844038675698E-2</v>
      </c>
      <c r="AB1093" s="17">
        <v>5.7231552554136297E-2</v>
      </c>
      <c r="AC1093" s="17">
        <v>4.0904988930032103E-2</v>
      </c>
      <c r="AD1093" s="17">
        <v>5.2799198656261301E-2</v>
      </c>
      <c r="AE1093" s="17"/>
      <c r="AF1093" s="17">
        <v>4.04510514417755E-2</v>
      </c>
      <c r="AG1093" s="17">
        <v>4.4797766150560699E-2</v>
      </c>
      <c r="AH1093" s="17">
        <v>4.5231114695082002E-2</v>
      </c>
      <c r="AI1093" s="17">
        <v>6.8373033665888094E-2</v>
      </c>
      <c r="AJ1093" s="17"/>
      <c r="AK1093" s="17">
        <v>9.6600681695620996E-3</v>
      </c>
      <c r="AL1093" s="17">
        <v>5.0209305702719101E-2</v>
      </c>
      <c r="AM1093" s="17"/>
      <c r="AN1093" s="17">
        <v>2.8724072849636399E-2</v>
      </c>
      <c r="AO1093" s="17">
        <v>2.9707349247465299E-2</v>
      </c>
      <c r="AP1093" s="17">
        <v>3.6321773074638401E-2</v>
      </c>
      <c r="AQ1093" s="17">
        <v>5.45028114892308E-2</v>
      </c>
      <c r="AR1093" s="17">
        <v>6.0667542855896303E-2</v>
      </c>
      <c r="AS1093" s="17">
        <v>6.0843289102887402E-2</v>
      </c>
      <c r="AT1093" s="17"/>
      <c r="AU1093" s="17">
        <v>3.3250243170196703E-2</v>
      </c>
      <c r="AV1093" s="17">
        <v>4.92027034340713E-2</v>
      </c>
      <c r="AW1093" s="17"/>
      <c r="AX1093" s="17">
        <v>3.9835165435015502E-2</v>
      </c>
      <c r="AY1093" s="17">
        <v>3.9723799528393097E-2</v>
      </c>
      <c r="AZ1093" s="17"/>
      <c r="BA1093" s="17">
        <v>4.1660680148624202E-2</v>
      </c>
      <c r="BB1093" s="17">
        <v>3.0440342377168798E-2</v>
      </c>
      <c r="BC1093" s="17"/>
      <c r="BD1093" s="17">
        <v>4.7486037886334397E-2</v>
      </c>
      <c r="BE1093" s="17"/>
      <c r="BF1093" s="17">
        <v>3.6703492551168997E-2</v>
      </c>
      <c r="BG1093" s="17"/>
      <c r="BH1093" s="17">
        <v>6.0890422064539498E-2</v>
      </c>
      <c r="BI1093" s="17"/>
      <c r="BJ1093" s="17">
        <v>6.0203100788183098E-2</v>
      </c>
      <c r="BK1093" s="17"/>
      <c r="BL1093" s="17">
        <v>3.3072492145200902E-2</v>
      </c>
      <c r="BM1093" s="17">
        <v>3.6127227020074502E-2</v>
      </c>
      <c r="BN1093" s="17">
        <v>4.2176215950937797E-2</v>
      </c>
      <c r="BO1093" s="17">
        <v>4.5831308932926099E-2</v>
      </c>
      <c r="BP1093" s="17"/>
      <c r="BQ1093" s="17">
        <v>3.8925556568593603E-2</v>
      </c>
      <c r="BR1093" s="17">
        <v>2.73806254163763E-2</v>
      </c>
      <c r="BS1093" s="17">
        <v>2.7582063977356599E-2</v>
      </c>
      <c r="BT1093" s="17">
        <v>5.5813574562941698E-2</v>
      </c>
      <c r="BU1093" s="17">
        <v>6.9896899147964306E-2</v>
      </c>
      <c r="BV1093" s="17">
        <v>4.2804044289859303E-2</v>
      </c>
      <c r="BW1093" s="17"/>
      <c r="BX1093" s="17">
        <v>3.65431202598102E-2</v>
      </c>
      <c r="BY1093" s="17">
        <v>2.5455275972721399E-2</v>
      </c>
      <c r="BZ1093" s="17">
        <v>3.8766886071581901E-2</v>
      </c>
      <c r="CA1093" s="17">
        <v>4.38064771593051E-2</v>
      </c>
      <c r="CB1093" s="17">
        <v>4.5524870770458102E-2</v>
      </c>
      <c r="CC1093" s="17">
        <v>8.2105020628564299E-3</v>
      </c>
    </row>
    <row r="1094" spans="2:81" x14ac:dyDescent="0.35">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row>
    <row r="1095" spans="2:81" x14ac:dyDescent="0.35">
      <c r="B1095" s="6" t="s">
        <v>435</v>
      </c>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row>
    <row r="1096" spans="2:81" x14ac:dyDescent="0.35">
      <c r="B1096" s="24"/>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row>
    <row r="1097" spans="2:81" x14ac:dyDescent="0.35">
      <c r="B1097" t="s">
        <v>428</v>
      </c>
      <c r="C1097" s="17">
        <v>0.108242962072388</v>
      </c>
      <c r="D1097" s="17">
        <v>9.8042759455383002E-2</v>
      </c>
      <c r="E1097" s="17">
        <v>0.117967674610641</v>
      </c>
      <c r="F1097" s="17"/>
      <c r="G1097" s="17">
        <v>4.7017194348699498E-2</v>
      </c>
      <c r="H1097" s="17">
        <v>9.9433418297165593E-2</v>
      </c>
      <c r="I1097" s="17">
        <v>9.1007268699290197E-2</v>
      </c>
      <c r="J1097" s="17">
        <v>0.106596890187204</v>
      </c>
      <c r="K1097" s="17">
        <v>0.11556480214151001</v>
      </c>
      <c r="L1097" s="17">
        <v>0.160653328807315</v>
      </c>
      <c r="M1097" s="17"/>
      <c r="N1097" s="17">
        <v>8.3581103477267493E-2</v>
      </c>
      <c r="O1097" s="17">
        <v>8.2248558891316395E-2</v>
      </c>
      <c r="P1097" s="17">
        <v>0.120069052479257</v>
      </c>
      <c r="Q1097" s="17">
        <v>0.14815701064791001</v>
      </c>
      <c r="R1097" s="17"/>
      <c r="S1097" s="17">
        <v>6.7530859766406506E-2</v>
      </c>
      <c r="T1097" s="17">
        <v>0.10306532511941099</v>
      </c>
      <c r="U1097" s="17">
        <v>0.17457388650897601</v>
      </c>
      <c r="V1097" s="17">
        <v>8.8385018386726105E-2</v>
      </c>
      <c r="W1097" s="17">
        <v>8.5378464992524494E-2</v>
      </c>
      <c r="X1097" s="17">
        <v>0.102170849777533</v>
      </c>
      <c r="Y1097" s="17">
        <v>7.1186360870007001E-2</v>
      </c>
      <c r="Z1097" s="17">
        <v>0.10148337594118199</v>
      </c>
      <c r="AA1097" s="17">
        <v>9.2178929902283796E-2</v>
      </c>
      <c r="AB1097" s="17">
        <v>0.16216801671165601</v>
      </c>
      <c r="AC1097" s="17">
        <v>0.19369496291028801</v>
      </c>
      <c r="AD1097" s="17">
        <v>0.12830653385552299</v>
      </c>
      <c r="AE1097" s="17"/>
      <c r="AF1097" s="17">
        <v>9.8711408901262995E-2</v>
      </c>
      <c r="AG1097" s="17">
        <v>0.136399245921177</v>
      </c>
      <c r="AH1097" s="17">
        <v>0.16053210927554201</v>
      </c>
      <c r="AI1097" s="17">
        <v>0.16016709451761299</v>
      </c>
      <c r="AJ1097" s="17"/>
      <c r="AK1097" s="17">
        <v>0.120307440810794</v>
      </c>
      <c r="AL1097" s="17">
        <v>4.9590941030232601E-2</v>
      </c>
      <c r="AM1097" s="17"/>
      <c r="AN1097" s="17">
        <v>8.6171293182928696E-2</v>
      </c>
      <c r="AO1097" s="17">
        <v>9.7381922619635297E-2</v>
      </c>
      <c r="AP1097" s="17">
        <v>0.123660283502299</v>
      </c>
      <c r="AQ1097" s="17">
        <v>0.1412664953652</v>
      </c>
      <c r="AR1097" s="17">
        <v>0.107877017181533</v>
      </c>
      <c r="AS1097" s="17">
        <v>0.124281614849033</v>
      </c>
      <c r="AT1097" s="17"/>
      <c r="AU1097" s="17">
        <v>0.107666434018962</v>
      </c>
      <c r="AV1097" s="17">
        <v>0.107182892438559</v>
      </c>
      <c r="AW1097" s="17"/>
      <c r="AX1097" s="17">
        <v>0.178874777917641</v>
      </c>
      <c r="AY1097" s="17">
        <v>9.1127788471910498E-2</v>
      </c>
      <c r="AZ1097" s="17"/>
      <c r="BA1097" s="17">
        <v>0.117535191355594</v>
      </c>
      <c r="BB1097" s="17">
        <v>4.8017670314371499E-2</v>
      </c>
      <c r="BC1097" s="17"/>
      <c r="BD1097" s="17">
        <v>8.6808297729198999E-2</v>
      </c>
      <c r="BE1097" s="17"/>
      <c r="BF1097" s="17">
        <v>9.3638597453302302E-2</v>
      </c>
      <c r="BG1097" s="17"/>
      <c r="BH1097" s="17">
        <v>0.15906498446731901</v>
      </c>
      <c r="BI1097" s="17"/>
      <c r="BJ1097" s="17">
        <v>0.111544738929604</v>
      </c>
      <c r="BK1097" s="17"/>
      <c r="BL1097" s="17">
        <v>0.278084293655042</v>
      </c>
      <c r="BM1097" s="17">
        <v>1.7658224562705001E-2</v>
      </c>
      <c r="BN1097" s="17">
        <v>0.118122724401986</v>
      </c>
      <c r="BO1097" s="17">
        <v>6.6733140711212696E-2</v>
      </c>
      <c r="BP1097" s="17"/>
      <c r="BQ1097" s="17">
        <v>7.3390428478591299E-2</v>
      </c>
      <c r="BR1097" s="17">
        <v>7.1003119465391604E-2</v>
      </c>
      <c r="BS1097" s="17">
        <v>0.14170062039634401</v>
      </c>
      <c r="BT1097" s="17">
        <v>9.5734090979983297E-2</v>
      </c>
      <c r="BU1097" s="17">
        <v>0.13495370247750299</v>
      </c>
      <c r="BV1097" s="17">
        <v>0.19850018934613101</v>
      </c>
      <c r="BW1097" s="17"/>
      <c r="BX1097" s="17">
        <v>6.1248659767006997E-2</v>
      </c>
      <c r="BY1097" s="17">
        <v>4.39150821797019E-2</v>
      </c>
      <c r="BZ1097" s="17">
        <v>0.143641888766636</v>
      </c>
      <c r="CA1097" s="17">
        <v>7.7533830231309706E-2</v>
      </c>
      <c r="CB1097" s="17">
        <v>0.141242943044045</v>
      </c>
      <c r="CC1097" s="17">
        <v>0.25311958548285401</v>
      </c>
    </row>
    <row r="1098" spans="2:81" x14ac:dyDescent="0.35">
      <c r="B1098" t="s">
        <v>58</v>
      </c>
      <c r="C1098" s="17">
        <v>7.7601942019568507E-2</v>
      </c>
      <c r="D1098" s="17">
        <v>7.8391404114694599E-2</v>
      </c>
      <c r="E1098" s="17">
        <v>7.5919720493817996E-2</v>
      </c>
      <c r="F1098" s="17"/>
      <c r="G1098" s="17">
        <v>6.5341229516840696E-2</v>
      </c>
      <c r="H1098" s="17">
        <v>7.0700649395950194E-2</v>
      </c>
      <c r="I1098" s="17">
        <v>8.86124111350622E-2</v>
      </c>
      <c r="J1098" s="17">
        <v>7.9097047151756805E-2</v>
      </c>
      <c r="K1098" s="17">
        <v>8.1724211248224696E-2</v>
      </c>
      <c r="L1098" s="17">
        <v>7.8033565504645894E-2</v>
      </c>
      <c r="M1098" s="17"/>
      <c r="N1098" s="17">
        <v>6.7542572803055201E-2</v>
      </c>
      <c r="O1098" s="17">
        <v>6.6749977407346506E-2</v>
      </c>
      <c r="P1098" s="17">
        <v>8.8898847440430404E-2</v>
      </c>
      <c r="Q1098" s="17">
        <v>8.9640905946483093E-2</v>
      </c>
      <c r="R1098" s="17"/>
      <c r="S1098" s="17">
        <v>4.1245360258262601E-2</v>
      </c>
      <c r="T1098" s="17">
        <v>0.112617660376731</v>
      </c>
      <c r="U1098" s="17">
        <v>5.7938808497115503E-2</v>
      </c>
      <c r="V1098" s="17">
        <v>9.0932083234970304E-2</v>
      </c>
      <c r="W1098" s="17">
        <v>0.10904166258557001</v>
      </c>
      <c r="X1098" s="17">
        <v>6.2336478047317401E-2</v>
      </c>
      <c r="Y1098" s="17">
        <v>6.6820655191315997E-2</v>
      </c>
      <c r="Z1098" s="17">
        <v>6.7797741628141103E-2</v>
      </c>
      <c r="AA1098" s="17">
        <v>7.2732174350282702E-2</v>
      </c>
      <c r="AB1098" s="17">
        <v>7.6522763648855893E-2</v>
      </c>
      <c r="AC1098" s="17">
        <v>8.5850074645085206E-2</v>
      </c>
      <c r="AD1098" s="17">
        <v>0.131266607228499</v>
      </c>
      <c r="AE1098" s="17"/>
      <c r="AF1098" s="17">
        <v>7.4432366296071598E-2</v>
      </c>
      <c r="AG1098" s="17">
        <v>0.10025176781551901</v>
      </c>
      <c r="AH1098" s="17">
        <v>8.1494622970717107E-2</v>
      </c>
      <c r="AI1098" s="17">
        <v>0.116914403358045</v>
      </c>
      <c r="AJ1098" s="17"/>
      <c r="AK1098" s="17">
        <v>6.6740706151757506E-2</v>
      </c>
      <c r="AL1098" s="17">
        <v>0.11639748811106</v>
      </c>
      <c r="AM1098" s="17"/>
      <c r="AN1098" s="17">
        <v>4.2407331213080303E-2</v>
      </c>
      <c r="AO1098" s="17">
        <v>8.0878494413230098E-2</v>
      </c>
      <c r="AP1098" s="17">
        <v>9.2237669086673899E-2</v>
      </c>
      <c r="AQ1098" s="17">
        <v>7.8573368300457594E-2</v>
      </c>
      <c r="AR1098" s="17">
        <v>0.130598921421681</v>
      </c>
      <c r="AS1098" s="17">
        <v>8.82678972164882E-2</v>
      </c>
      <c r="AT1098" s="17"/>
      <c r="AU1098" s="17">
        <v>7.0105887166089495E-2</v>
      </c>
      <c r="AV1098" s="17">
        <v>8.7358989795393097E-2</v>
      </c>
      <c r="AW1098" s="17"/>
      <c r="AX1098" s="17">
        <v>7.9951236225843506E-2</v>
      </c>
      <c r="AY1098" s="17">
        <v>7.7032671957659296E-2</v>
      </c>
      <c r="AZ1098" s="17"/>
      <c r="BA1098" s="17">
        <v>8.1907940754218297E-2</v>
      </c>
      <c r="BB1098" s="17">
        <v>5.6256234488119498E-2</v>
      </c>
      <c r="BC1098" s="17"/>
      <c r="BD1098" s="17">
        <v>5.69112296730254E-2</v>
      </c>
      <c r="BE1098" s="17"/>
      <c r="BF1098" s="17">
        <v>5.7745613275112399E-2</v>
      </c>
      <c r="BG1098" s="17"/>
      <c r="BH1098" s="17">
        <v>5.46189222832539E-2</v>
      </c>
      <c r="BI1098" s="17"/>
      <c r="BJ1098" s="17">
        <v>0.108827674024951</v>
      </c>
      <c r="BK1098" s="17"/>
      <c r="BL1098" s="17">
        <v>0.16077006618300199</v>
      </c>
      <c r="BM1098" s="17">
        <v>1.9477820886835199E-2</v>
      </c>
      <c r="BN1098" s="17">
        <v>7.4238489651974299E-2</v>
      </c>
      <c r="BO1098" s="17">
        <v>8.1981553248324401E-2</v>
      </c>
      <c r="BP1098" s="17"/>
      <c r="BQ1098" s="17">
        <v>6.2566745635947801E-2</v>
      </c>
      <c r="BR1098" s="17">
        <v>4.3184115732901998E-2</v>
      </c>
      <c r="BS1098" s="17">
        <v>0.12792737814572799</v>
      </c>
      <c r="BT1098" s="17">
        <v>0.114681163015209</v>
      </c>
      <c r="BU1098" s="17">
        <v>6.8738096484596903E-2</v>
      </c>
      <c r="BV1098" s="17">
        <v>7.3481633893955095E-2</v>
      </c>
      <c r="BW1098" s="17"/>
      <c r="BX1098" s="17">
        <v>5.6362744879629202E-2</v>
      </c>
      <c r="BY1098" s="17">
        <v>3.4077438552047597E-2</v>
      </c>
      <c r="BZ1098" s="17">
        <v>8.8842160701993994E-2</v>
      </c>
      <c r="CA1098" s="17">
        <v>8.7775597163413696E-2</v>
      </c>
      <c r="CB1098" s="17">
        <v>9.3448129506188096E-2</v>
      </c>
      <c r="CC1098" s="17">
        <v>8.5459240853390905E-2</v>
      </c>
    </row>
    <row r="1099" spans="2:81" x14ac:dyDescent="0.35">
      <c r="B1099" t="s">
        <v>59</v>
      </c>
      <c r="C1099" s="17">
        <v>0.16356372256205501</v>
      </c>
      <c r="D1099" s="17">
        <v>0.15102363043134601</v>
      </c>
      <c r="E1099" s="17">
        <v>0.17451476218266301</v>
      </c>
      <c r="F1099" s="17"/>
      <c r="G1099" s="17">
        <v>0.17567145127521</v>
      </c>
      <c r="H1099" s="17">
        <v>0.156702727856073</v>
      </c>
      <c r="I1099" s="17">
        <v>0.145581033048685</v>
      </c>
      <c r="J1099" s="17">
        <v>0.19265708011666499</v>
      </c>
      <c r="K1099" s="17">
        <v>0.18492150080960101</v>
      </c>
      <c r="L1099" s="17">
        <v>0.14011405319571299</v>
      </c>
      <c r="M1099" s="17"/>
      <c r="N1099" s="17">
        <v>0.17514445723227601</v>
      </c>
      <c r="O1099" s="17">
        <v>0.152013110163259</v>
      </c>
      <c r="P1099" s="17">
        <v>0.15290940359378799</v>
      </c>
      <c r="Q1099" s="17">
        <v>0.171951408680528</v>
      </c>
      <c r="R1099" s="17"/>
      <c r="S1099" s="17">
        <v>0.14697698622066199</v>
      </c>
      <c r="T1099" s="17">
        <v>0.14975224571926299</v>
      </c>
      <c r="U1099" s="17">
        <v>0.14841116769037799</v>
      </c>
      <c r="V1099" s="17">
        <v>0.197985125155622</v>
      </c>
      <c r="W1099" s="17">
        <v>0.138222037644021</v>
      </c>
      <c r="X1099" s="17">
        <v>0.21568357734936699</v>
      </c>
      <c r="Y1099" s="17">
        <v>0.19875378887664299</v>
      </c>
      <c r="Z1099" s="17">
        <v>0.12760034299245401</v>
      </c>
      <c r="AA1099" s="17">
        <v>0.166021025276954</v>
      </c>
      <c r="AB1099" s="17">
        <v>0.16988356094850099</v>
      </c>
      <c r="AC1099" s="17">
        <v>0.14317698683542099</v>
      </c>
      <c r="AD1099" s="17">
        <v>0.112941959048459</v>
      </c>
      <c r="AE1099" s="17"/>
      <c r="AF1099" s="17">
        <v>0.16801859657274601</v>
      </c>
      <c r="AG1099" s="17">
        <v>0.192388300734883</v>
      </c>
      <c r="AH1099" s="17">
        <v>0.17165346708168999</v>
      </c>
      <c r="AI1099" s="17">
        <v>0.10059330423048</v>
      </c>
      <c r="AJ1099" s="17"/>
      <c r="AK1099" s="17">
        <v>0.103258228213239</v>
      </c>
      <c r="AL1099" s="17">
        <v>0.13681350609437901</v>
      </c>
      <c r="AM1099" s="17"/>
      <c r="AN1099" s="17">
        <v>0.16332263655409501</v>
      </c>
      <c r="AO1099" s="17">
        <v>0.19112644716253199</v>
      </c>
      <c r="AP1099" s="17">
        <v>0.13870083870237301</v>
      </c>
      <c r="AQ1099" s="17">
        <v>0.155778466714449</v>
      </c>
      <c r="AR1099" s="17">
        <v>0.15408557683913901</v>
      </c>
      <c r="AS1099" s="17">
        <v>0.12180357735123799</v>
      </c>
      <c r="AT1099" s="17"/>
      <c r="AU1099" s="17">
        <v>0.14597920198483</v>
      </c>
      <c r="AV1099" s="17">
        <v>0.186887237037348</v>
      </c>
      <c r="AW1099" s="17"/>
      <c r="AX1099" s="17">
        <v>0.18453383421214001</v>
      </c>
      <c r="AY1099" s="17">
        <v>0.15848234249250001</v>
      </c>
      <c r="AZ1099" s="17"/>
      <c r="BA1099" s="17">
        <v>0.176794420390398</v>
      </c>
      <c r="BB1099" s="17">
        <v>8.9941853594604396E-2</v>
      </c>
      <c r="BC1099" s="17"/>
      <c r="BD1099" s="17">
        <v>0.143309527134965</v>
      </c>
      <c r="BE1099" s="17"/>
      <c r="BF1099" s="17">
        <v>0.154550543430132</v>
      </c>
      <c r="BG1099" s="17"/>
      <c r="BH1099" s="17">
        <v>0.192670440636241</v>
      </c>
      <c r="BI1099" s="17"/>
      <c r="BJ1099" s="17">
        <v>0.15444569105597999</v>
      </c>
      <c r="BK1099" s="17"/>
      <c r="BL1099" s="17">
        <v>0.21023467137624799</v>
      </c>
      <c r="BM1099" s="17">
        <v>7.6118821593951697E-2</v>
      </c>
      <c r="BN1099" s="17">
        <v>0.180899847974795</v>
      </c>
      <c r="BO1099" s="17">
        <v>0.20279533012529</v>
      </c>
      <c r="BP1099" s="17"/>
      <c r="BQ1099" s="17">
        <v>0.15200128197368101</v>
      </c>
      <c r="BR1099" s="17">
        <v>0.12915504828442601</v>
      </c>
      <c r="BS1099" s="17">
        <v>0.21833084894634999</v>
      </c>
      <c r="BT1099" s="17">
        <v>0.152321796842351</v>
      </c>
      <c r="BU1099" s="17">
        <v>0.26545908133482399</v>
      </c>
      <c r="BV1099" s="17">
        <v>0.15164989656587599</v>
      </c>
      <c r="BW1099" s="17"/>
      <c r="BX1099" s="17">
        <v>0.14173840679126801</v>
      </c>
      <c r="BY1099" s="17">
        <v>0.13667569627124801</v>
      </c>
      <c r="BZ1099" s="17">
        <v>0.19475951426879401</v>
      </c>
      <c r="CA1099" s="17">
        <v>0.15273615108102101</v>
      </c>
      <c r="CB1099" s="17">
        <v>0.222270485933759</v>
      </c>
      <c r="CC1099" s="17">
        <v>0.17372248373947</v>
      </c>
    </row>
    <row r="1100" spans="2:81" x14ac:dyDescent="0.35">
      <c r="B1100" t="s">
        <v>102</v>
      </c>
      <c r="C1100" s="17">
        <v>0.29037601043101702</v>
      </c>
      <c r="D1100" s="17">
        <v>0.29720140285886898</v>
      </c>
      <c r="E1100" s="17">
        <v>0.28396825429182398</v>
      </c>
      <c r="F1100" s="17"/>
      <c r="G1100" s="17">
        <v>0.33766291528896403</v>
      </c>
      <c r="H1100" s="17">
        <v>0.28478926091923401</v>
      </c>
      <c r="I1100" s="17">
        <v>0.29493995269293499</v>
      </c>
      <c r="J1100" s="17">
        <v>0.31741491081100698</v>
      </c>
      <c r="K1100" s="17">
        <v>0.238525579076271</v>
      </c>
      <c r="L1100" s="17">
        <v>0.27837248652205598</v>
      </c>
      <c r="M1100" s="17"/>
      <c r="N1100" s="17">
        <v>0.28187736918503897</v>
      </c>
      <c r="O1100" s="17">
        <v>0.31845052497163701</v>
      </c>
      <c r="P1100" s="17">
        <v>0.28934278634648097</v>
      </c>
      <c r="Q1100" s="17">
        <v>0.27173190468841601</v>
      </c>
      <c r="R1100" s="17"/>
      <c r="S1100" s="17">
        <v>0.32916941855038201</v>
      </c>
      <c r="T1100" s="17">
        <v>0.25456002768441799</v>
      </c>
      <c r="U1100" s="17">
        <v>0.26381156082455298</v>
      </c>
      <c r="V1100" s="17">
        <v>0.26628601158458298</v>
      </c>
      <c r="W1100" s="17">
        <v>0.35090909063131198</v>
      </c>
      <c r="X1100" s="17">
        <v>0.27290406448346</v>
      </c>
      <c r="Y1100" s="17">
        <v>0.28224708316627001</v>
      </c>
      <c r="Z1100" s="17">
        <v>0.34499404142203399</v>
      </c>
      <c r="AA1100" s="17">
        <v>0.28421557307008699</v>
      </c>
      <c r="AB1100" s="17">
        <v>0.31671276184667702</v>
      </c>
      <c r="AC1100" s="17">
        <v>0.22015615812773101</v>
      </c>
      <c r="AD1100" s="17">
        <v>0.34001918317879498</v>
      </c>
      <c r="AE1100" s="17"/>
      <c r="AF1100" s="17">
        <v>0.29138962434502402</v>
      </c>
      <c r="AG1100" s="17">
        <v>0.29418562253764702</v>
      </c>
      <c r="AH1100" s="17">
        <v>0.21523945609902301</v>
      </c>
      <c r="AI1100" s="17">
        <v>0.34790525081950902</v>
      </c>
      <c r="AJ1100" s="17"/>
      <c r="AK1100" s="17">
        <v>0.30475736430295303</v>
      </c>
      <c r="AL1100" s="17">
        <v>0.332086686975613</v>
      </c>
      <c r="AM1100" s="17"/>
      <c r="AN1100" s="17">
        <v>0.27117931823269797</v>
      </c>
      <c r="AO1100" s="17">
        <v>0.28789250232478503</v>
      </c>
      <c r="AP1100" s="17">
        <v>0.31232970632745799</v>
      </c>
      <c r="AQ1100" s="17">
        <v>0.30448652969246898</v>
      </c>
      <c r="AR1100" s="17">
        <v>0.315622645194089</v>
      </c>
      <c r="AS1100" s="17">
        <v>0.232353942452691</v>
      </c>
      <c r="AT1100" s="17"/>
      <c r="AU1100" s="17">
        <v>0.27798160669199501</v>
      </c>
      <c r="AV1100" s="17">
        <v>0.30739715112121302</v>
      </c>
      <c r="AW1100" s="17"/>
      <c r="AX1100" s="17">
        <v>0.26311743938773602</v>
      </c>
      <c r="AY1100" s="17">
        <v>0.296981180777038</v>
      </c>
      <c r="AZ1100" s="17"/>
      <c r="BA1100" s="17">
        <v>0.27674821431000401</v>
      </c>
      <c r="BB1100" s="17">
        <v>0.37234844966436598</v>
      </c>
      <c r="BC1100" s="17"/>
      <c r="BD1100" s="17">
        <v>0.26364271209687601</v>
      </c>
      <c r="BE1100" s="17"/>
      <c r="BF1100" s="17">
        <v>0.261949362249707</v>
      </c>
      <c r="BG1100" s="17"/>
      <c r="BH1100" s="17">
        <v>0.26978986557720602</v>
      </c>
      <c r="BI1100" s="17"/>
      <c r="BJ1100" s="17">
        <v>0.20991112198039599</v>
      </c>
      <c r="BK1100" s="17"/>
      <c r="BL1100" s="17">
        <v>0.23701931313035901</v>
      </c>
      <c r="BM1100" s="17">
        <v>0.26349880275954501</v>
      </c>
      <c r="BN1100" s="17">
        <v>0.29609928635305499</v>
      </c>
      <c r="BO1100" s="17">
        <v>0.35308924289675397</v>
      </c>
      <c r="BP1100" s="17"/>
      <c r="BQ1100" s="17">
        <v>0.31244584217740401</v>
      </c>
      <c r="BR1100" s="17">
        <v>0.32424896805521902</v>
      </c>
      <c r="BS1100" s="17">
        <v>0.21271578741494199</v>
      </c>
      <c r="BT1100" s="17">
        <v>0.28080989314335603</v>
      </c>
      <c r="BU1100" s="17">
        <v>0.245065251432947</v>
      </c>
      <c r="BV1100" s="17">
        <v>0.27986539039403202</v>
      </c>
      <c r="BW1100" s="17"/>
      <c r="BX1100" s="17">
        <v>0.30313938554811498</v>
      </c>
      <c r="BY1100" s="17">
        <v>0.36119558049741701</v>
      </c>
      <c r="BZ1100" s="17">
        <v>0.20653843403274399</v>
      </c>
      <c r="CA1100" s="17">
        <v>0.32618362273865498</v>
      </c>
      <c r="CB1100" s="17">
        <v>0.28198167860854201</v>
      </c>
      <c r="CC1100" s="17">
        <v>0.29920084689423998</v>
      </c>
    </row>
    <row r="1101" spans="2:81" x14ac:dyDescent="0.35">
      <c r="B1101" t="s">
        <v>429</v>
      </c>
      <c r="C1101" s="17">
        <v>0.330563297679975</v>
      </c>
      <c r="D1101" s="17">
        <v>0.34663836826989702</v>
      </c>
      <c r="E1101" s="17">
        <v>0.31679362240105402</v>
      </c>
      <c r="F1101" s="17"/>
      <c r="G1101" s="17">
        <v>0.33666639800944897</v>
      </c>
      <c r="H1101" s="17">
        <v>0.377859727446692</v>
      </c>
      <c r="I1101" s="17">
        <v>0.335997758362237</v>
      </c>
      <c r="J1101" s="17">
        <v>0.29045579951961398</v>
      </c>
      <c r="K1101" s="17">
        <v>0.34172253861440199</v>
      </c>
      <c r="L1101" s="17">
        <v>0.30809853613718902</v>
      </c>
      <c r="M1101" s="17"/>
      <c r="N1101" s="17">
        <v>0.35839269357390602</v>
      </c>
      <c r="O1101" s="17">
        <v>0.34962335053912103</v>
      </c>
      <c r="P1101" s="17">
        <v>0.31867010181012201</v>
      </c>
      <c r="Q1101" s="17">
        <v>0.29437698172706001</v>
      </c>
      <c r="R1101" s="17"/>
      <c r="S1101" s="17">
        <v>0.39468732308856702</v>
      </c>
      <c r="T1101" s="17">
        <v>0.37437725618689</v>
      </c>
      <c r="U1101" s="17">
        <v>0.335438654352824</v>
      </c>
      <c r="V1101" s="17">
        <v>0.30962868644242397</v>
      </c>
      <c r="W1101" s="17">
        <v>0.30807550301555298</v>
      </c>
      <c r="X1101" s="17">
        <v>0.30371888407466602</v>
      </c>
      <c r="Y1101" s="17">
        <v>0.34302877492448097</v>
      </c>
      <c r="Z1101" s="17">
        <v>0.33719457155582699</v>
      </c>
      <c r="AA1101" s="17">
        <v>0.341371207724596</v>
      </c>
      <c r="AB1101" s="17">
        <v>0.234974700323445</v>
      </c>
      <c r="AC1101" s="17">
        <v>0.30255515345557499</v>
      </c>
      <c r="AD1101" s="17">
        <v>0.262735896764133</v>
      </c>
      <c r="AE1101" s="17"/>
      <c r="AF1101" s="17">
        <v>0.33642862553223501</v>
      </c>
      <c r="AG1101" s="17">
        <v>0.25934074844745397</v>
      </c>
      <c r="AH1101" s="17">
        <v>0.31079230993315499</v>
      </c>
      <c r="AI1101" s="17">
        <v>0.23104729039948199</v>
      </c>
      <c r="AJ1101" s="17"/>
      <c r="AK1101" s="17">
        <v>0.40493626052125697</v>
      </c>
      <c r="AL1101" s="17">
        <v>0.31522395393645403</v>
      </c>
      <c r="AM1101" s="17"/>
      <c r="AN1101" s="17">
        <v>0.41754175504837299</v>
      </c>
      <c r="AO1101" s="17">
        <v>0.32417243142483898</v>
      </c>
      <c r="AP1101" s="17">
        <v>0.29582385579231602</v>
      </c>
      <c r="AQ1101" s="17">
        <v>0.26854390969120301</v>
      </c>
      <c r="AR1101" s="17">
        <v>0.26933407107955498</v>
      </c>
      <c r="AS1101" s="17">
        <v>0.37244967902766302</v>
      </c>
      <c r="AT1101" s="17"/>
      <c r="AU1101" s="17">
        <v>0.37493190264313903</v>
      </c>
      <c r="AV1101" s="17">
        <v>0.27244595777182601</v>
      </c>
      <c r="AW1101" s="17"/>
      <c r="AX1101" s="17">
        <v>0.27509528141248801</v>
      </c>
      <c r="AY1101" s="17">
        <v>0.34400404978766702</v>
      </c>
      <c r="AZ1101" s="17"/>
      <c r="BA1101" s="17">
        <v>0.31538739363614698</v>
      </c>
      <c r="BB1101" s="17">
        <v>0.41378719709735801</v>
      </c>
      <c r="BC1101" s="17"/>
      <c r="BD1101" s="17">
        <v>0.41320036110735298</v>
      </c>
      <c r="BE1101" s="17"/>
      <c r="BF1101" s="17">
        <v>0.40057976373608201</v>
      </c>
      <c r="BG1101" s="17"/>
      <c r="BH1101" s="17">
        <v>0.28311143843061398</v>
      </c>
      <c r="BI1101" s="17"/>
      <c r="BJ1101" s="17">
        <v>0.33496070768329</v>
      </c>
      <c r="BK1101" s="17"/>
      <c r="BL1101" s="17">
        <v>9.2798608084493694E-2</v>
      </c>
      <c r="BM1101" s="17">
        <v>0.58765895036851301</v>
      </c>
      <c r="BN1101" s="17">
        <v>0.29782318412088099</v>
      </c>
      <c r="BO1101" s="17">
        <v>0.269496060801177</v>
      </c>
      <c r="BP1101" s="17"/>
      <c r="BQ1101" s="17">
        <v>0.37754949902486701</v>
      </c>
      <c r="BR1101" s="17">
        <v>0.41472381987301399</v>
      </c>
      <c r="BS1101" s="17">
        <v>0.28204218881373599</v>
      </c>
      <c r="BT1101" s="17">
        <v>0.29311965209452601</v>
      </c>
      <c r="BU1101" s="17">
        <v>0.23047633235470999</v>
      </c>
      <c r="BV1101" s="17">
        <v>0.25367582082172402</v>
      </c>
      <c r="BW1101" s="17"/>
      <c r="BX1101" s="17">
        <v>0.414274263953952</v>
      </c>
      <c r="BY1101" s="17">
        <v>0.40225568109816001</v>
      </c>
      <c r="BZ1101" s="17">
        <v>0.33960083382859402</v>
      </c>
      <c r="CA1101" s="17">
        <v>0.30645447708616003</v>
      </c>
      <c r="CB1101" s="17">
        <v>0.239702420393586</v>
      </c>
      <c r="CC1101" s="17">
        <v>0.17110774714640101</v>
      </c>
    </row>
    <row r="1102" spans="2:81" x14ac:dyDescent="0.35">
      <c r="B1102" t="s">
        <v>87</v>
      </c>
      <c r="C1102" s="17">
        <v>2.9652065234996201E-2</v>
      </c>
      <c r="D1102" s="17">
        <v>2.8702434869810799E-2</v>
      </c>
      <c r="E1102" s="17">
        <v>3.0835966020001E-2</v>
      </c>
      <c r="F1102" s="17"/>
      <c r="G1102" s="17">
        <v>3.7640811560837303E-2</v>
      </c>
      <c r="H1102" s="17">
        <v>1.0514216084885199E-2</v>
      </c>
      <c r="I1102" s="17">
        <v>4.3861576061791099E-2</v>
      </c>
      <c r="J1102" s="17">
        <v>1.37782722137537E-2</v>
      </c>
      <c r="K1102" s="17">
        <v>3.7541368109990897E-2</v>
      </c>
      <c r="L1102" s="17">
        <v>3.47280298330815E-2</v>
      </c>
      <c r="M1102" s="17"/>
      <c r="N1102" s="17">
        <v>3.34618037284568E-2</v>
      </c>
      <c r="O1102" s="17">
        <v>3.09144780273202E-2</v>
      </c>
      <c r="P1102" s="17">
        <v>3.0109808329921502E-2</v>
      </c>
      <c r="Q1102" s="17">
        <v>2.4141788309602799E-2</v>
      </c>
      <c r="R1102" s="17"/>
      <c r="S1102" s="17">
        <v>2.03900521157191E-2</v>
      </c>
      <c r="T1102" s="17">
        <v>5.6274849132875596E-3</v>
      </c>
      <c r="U1102" s="17">
        <v>1.98259221261529E-2</v>
      </c>
      <c r="V1102" s="17">
        <v>4.6783075195674699E-2</v>
      </c>
      <c r="W1102" s="17">
        <v>8.3732411310187896E-3</v>
      </c>
      <c r="X1102" s="17">
        <v>4.3186146267657897E-2</v>
      </c>
      <c r="Y1102" s="17">
        <v>3.7963336971283401E-2</v>
      </c>
      <c r="Z1102" s="17">
        <v>2.0929926460361799E-2</v>
      </c>
      <c r="AA1102" s="17">
        <v>4.3481089675797203E-2</v>
      </c>
      <c r="AB1102" s="17">
        <v>3.9738196520865299E-2</v>
      </c>
      <c r="AC1102" s="17">
        <v>5.4566664025899103E-2</v>
      </c>
      <c r="AD1102" s="17">
        <v>2.47298199245909E-2</v>
      </c>
      <c r="AE1102" s="17"/>
      <c r="AF1102" s="17">
        <v>3.1019378352661602E-2</v>
      </c>
      <c r="AG1102" s="17">
        <v>1.7434314543319101E-2</v>
      </c>
      <c r="AH1102" s="17">
        <v>6.02880346398737E-2</v>
      </c>
      <c r="AI1102" s="17">
        <v>4.3372656674870898E-2</v>
      </c>
      <c r="AJ1102" s="17"/>
      <c r="AK1102" s="17">
        <v>0</v>
      </c>
      <c r="AL1102" s="17">
        <v>4.9887423852261803E-2</v>
      </c>
      <c r="AM1102" s="17"/>
      <c r="AN1102" s="17">
        <v>1.9377665768824701E-2</v>
      </c>
      <c r="AO1102" s="17">
        <v>1.8548202054978199E-2</v>
      </c>
      <c r="AP1102" s="17">
        <v>3.7247646588879801E-2</v>
      </c>
      <c r="AQ1102" s="17">
        <v>5.1351230236220798E-2</v>
      </c>
      <c r="AR1102" s="17">
        <v>2.2481768284002401E-2</v>
      </c>
      <c r="AS1102" s="17">
        <v>6.0843289102887402E-2</v>
      </c>
      <c r="AT1102" s="17"/>
      <c r="AU1102" s="17">
        <v>2.3334967494984399E-2</v>
      </c>
      <c r="AV1102" s="17">
        <v>3.8727771835661597E-2</v>
      </c>
      <c r="AW1102" s="17"/>
      <c r="AX1102" s="17">
        <v>1.8427430844152302E-2</v>
      </c>
      <c r="AY1102" s="17">
        <v>3.2371966513225797E-2</v>
      </c>
      <c r="AZ1102" s="17"/>
      <c r="BA1102" s="17">
        <v>3.1626839553638202E-2</v>
      </c>
      <c r="BB1102" s="17">
        <v>1.9648594841181401E-2</v>
      </c>
      <c r="BC1102" s="17"/>
      <c r="BD1102" s="17">
        <v>3.6127872258581301E-2</v>
      </c>
      <c r="BE1102" s="17"/>
      <c r="BF1102" s="17">
        <v>3.1536119855664999E-2</v>
      </c>
      <c r="BG1102" s="17"/>
      <c r="BH1102" s="17">
        <v>4.0744348605366999E-2</v>
      </c>
      <c r="BI1102" s="17"/>
      <c r="BJ1102" s="17">
        <v>8.0310066325778903E-2</v>
      </c>
      <c r="BK1102" s="17"/>
      <c r="BL1102" s="17">
        <v>2.1093047570856002E-2</v>
      </c>
      <c r="BM1102" s="17">
        <v>3.5587379828450602E-2</v>
      </c>
      <c r="BN1102" s="17">
        <v>3.2816467497308897E-2</v>
      </c>
      <c r="BO1102" s="17">
        <v>2.5904672217242099E-2</v>
      </c>
      <c r="BP1102" s="17"/>
      <c r="BQ1102" s="17">
        <v>2.2046202709508501E-2</v>
      </c>
      <c r="BR1102" s="17">
        <v>1.7684928589047199E-2</v>
      </c>
      <c r="BS1102" s="17">
        <v>1.7283176282900801E-2</v>
      </c>
      <c r="BT1102" s="17">
        <v>6.3333403924574205E-2</v>
      </c>
      <c r="BU1102" s="17">
        <v>5.5307535915419502E-2</v>
      </c>
      <c r="BV1102" s="17">
        <v>4.2827068978282201E-2</v>
      </c>
      <c r="BW1102" s="17"/>
      <c r="BX1102" s="17">
        <v>2.3236539060028399E-2</v>
      </c>
      <c r="BY1102" s="17">
        <v>2.1880521401425702E-2</v>
      </c>
      <c r="BZ1102" s="17">
        <v>2.6617168401237699E-2</v>
      </c>
      <c r="CA1102" s="17">
        <v>4.9316321699440301E-2</v>
      </c>
      <c r="CB1102" s="17">
        <v>2.1354342513879899E-2</v>
      </c>
      <c r="CC1102" s="17">
        <v>1.7390095883643701E-2</v>
      </c>
    </row>
    <row r="1103" spans="2:81" x14ac:dyDescent="0.35">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row>
    <row r="1104" spans="2:81" x14ac:dyDescent="0.35">
      <c r="B1104" s="6" t="s">
        <v>436</v>
      </c>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row>
    <row r="1105" spans="2:81" x14ac:dyDescent="0.35">
      <c r="B1105" s="24"/>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row>
    <row r="1106" spans="2:81" x14ac:dyDescent="0.35">
      <c r="B1106" t="s">
        <v>428</v>
      </c>
      <c r="C1106" s="17">
        <v>0.12823660292202799</v>
      </c>
      <c r="D1106" s="17">
        <v>0.132910673384421</v>
      </c>
      <c r="E1106" s="17">
        <v>0.12306678565296</v>
      </c>
      <c r="F1106" s="17"/>
      <c r="G1106" s="17">
        <v>4.83073614344827E-2</v>
      </c>
      <c r="H1106" s="17">
        <v>0.105023430907251</v>
      </c>
      <c r="I1106" s="17">
        <v>0.11239821018556</v>
      </c>
      <c r="J1106" s="17">
        <v>0.13774699024611201</v>
      </c>
      <c r="K1106" s="17">
        <v>0.124292149740985</v>
      </c>
      <c r="L1106" s="17">
        <v>0.20123447326831201</v>
      </c>
      <c r="M1106" s="17"/>
      <c r="N1106" s="17">
        <v>0.10623940419209101</v>
      </c>
      <c r="O1106" s="17">
        <v>9.9638010448171804E-2</v>
      </c>
      <c r="P1106" s="17">
        <v>0.139085489390123</v>
      </c>
      <c r="Q1106" s="17">
        <v>0.169200112178889</v>
      </c>
      <c r="R1106" s="17"/>
      <c r="S1106" s="17">
        <v>8.3096547934796094E-2</v>
      </c>
      <c r="T1106" s="17">
        <v>0.12751113619016399</v>
      </c>
      <c r="U1106" s="17">
        <v>0.13535827409002299</v>
      </c>
      <c r="V1106" s="17">
        <v>0.161979606403855</v>
      </c>
      <c r="W1106" s="17">
        <v>7.6959190291241805E-2</v>
      </c>
      <c r="X1106" s="17">
        <v>0.128322834707008</v>
      </c>
      <c r="Y1106" s="17">
        <v>9.9777362605091999E-2</v>
      </c>
      <c r="Z1106" s="17">
        <v>0.14500650901015799</v>
      </c>
      <c r="AA1106" s="17">
        <v>0.108036833265976</v>
      </c>
      <c r="AB1106" s="17">
        <v>0.17094101002367801</v>
      </c>
      <c r="AC1106" s="17">
        <v>0.217541308792363</v>
      </c>
      <c r="AD1106" s="17">
        <v>0.20840245850809799</v>
      </c>
      <c r="AE1106" s="17"/>
      <c r="AF1106" s="17">
        <v>0.116626652893445</v>
      </c>
      <c r="AG1106" s="17">
        <v>0.15317806275847501</v>
      </c>
      <c r="AH1106" s="17">
        <v>0.21676147319068201</v>
      </c>
      <c r="AI1106" s="17">
        <v>0.20984817210881901</v>
      </c>
      <c r="AJ1106" s="17"/>
      <c r="AK1106" s="17">
        <v>0.12732801805298999</v>
      </c>
      <c r="AL1106" s="17">
        <v>7.4616701038711902E-2</v>
      </c>
      <c r="AM1106" s="17"/>
      <c r="AN1106" s="17">
        <v>0.108828784372186</v>
      </c>
      <c r="AO1106" s="17">
        <v>0.117366533789922</v>
      </c>
      <c r="AP1106" s="17">
        <v>0.178951688609819</v>
      </c>
      <c r="AQ1106" s="17">
        <v>0.14077446178181999</v>
      </c>
      <c r="AR1106" s="17">
        <v>0.14192935306615401</v>
      </c>
      <c r="AS1106" s="17">
        <v>9.4141093506119503E-2</v>
      </c>
      <c r="AT1106" s="17"/>
      <c r="AU1106" s="17">
        <v>0.130352095962215</v>
      </c>
      <c r="AV1106" s="17">
        <v>0.121958027564915</v>
      </c>
      <c r="AW1106" s="17"/>
      <c r="AX1106" s="17">
        <v>0.208497721646453</v>
      </c>
      <c r="AY1106" s="17">
        <v>0.10878810136648701</v>
      </c>
      <c r="AZ1106" s="17"/>
      <c r="BA1106" s="17">
        <v>0.14036126699597301</v>
      </c>
      <c r="BB1106" s="17">
        <v>5.2850480768056103E-2</v>
      </c>
      <c r="BC1106" s="17"/>
      <c r="BD1106" s="17">
        <v>0.10110056844838</v>
      </c>
      <c r="BE1106" s="17"/>
      <c r="BF1106" s="17">
        <v>0.100680560033769</v>
      </c>
      <c r="BG1106" s="17"/>
      <c r="BH1106" s="17">
        <v>0.16908645798848801</v>
      </c>
      <c r="BI1106" s="17"/>
      <c r="BJ1106" s="17">
        <v>0.16729615312799001</v>
      </c>
      <c r="BK1106" s="17"/>
      <c r="BL1106" s="17">
        <v>0.31572542609495302</v>
      </c>
      <c r="BM1106" s="17">
        <v>3.8064422327794403E-2</v>
      </c>
      <c r="BN1106" s="17">
        <v>0.15218701613972099</v>
      </c>
      <c r="BO1106" s="17">
        <v>5.6241139311563E-2</v>
      </c>
      <c r="BP1106" s="17"/>
      <c r="BQ1106" s="17">
        <v>9.9808868122414907E-2</v>
      </c>
      <c r="BR1106" s="17">
        <v>9.3619284069720199E-2</v>
      </c>
      <c r="BS1106" s="17">
        <v>0.156241385006676</v>
      </c>
      <c r="BT1106" s="17">
        <v>0.10448944183917799</v>
      </c>
      <c r="BU1106" s="17">
        <v>0.12017947233251799</v>
      </c>
      <c r="BV1106" s="17">
        <v>0.220210086657365</v>
      </c>
      <c r="BW1106" s="17"/>
      <c r="BX1106" s="17">
        <v>8.1259517800722297E-2</v>
      </c>
      <c r="BY1106" s="17">
        <v>7.7451590843490598E-2</v>
      </c>
      <c r="BZ1106" s="17">
        <v>0.15915577053256</v>
      </c>
      <c r="CA1106" s="17">
        <v>9.8304335213655406E-2</v>
      </c>
      <c r="CB1106" s="17">
        <v>0.15506232243013901</v>
      </c>
      <c r="CC1106" s="17">
        <v>0.25997143811864099</v>
      </c>
    </row>
    <row r="1107" spans="2:81" x14ac:dyDescent="0.35">
      <c r="B1107" t="s">
        <v>58</v>
      </c>
      <c r="C1107" s="17">
        <v>9.4598446574440803E-2</v>
      </c>
      <c r="D1107" s="17">
        <v>8.1181761553933904E-2</v>
      </c>
      <c r="E1107" s="17">
        <v>0.107190548100262</v>
      </c>
      <c r="F1107" s="17"/>
      <c r="G1107" s="17">
        <v>7.2426955538616195E-2</v>
      </c>
      <c r="H1107" s="17">
        <v>8.6149417154329694E-2</v>
      </c>
      <c r="I1107" s="17">
        <v>9.0853123112860201E-2</v>
      </c>
      <c r="J1107" s="17">
        <v>0.111101561049162</v>
      </c>
      <c r="K1107" s="17">
        <v>0.125783868522472</v>
      </c>
      <c r="L1107" s="17">
        <v>8.4461951528491605E-2</v>
      </c>
      <c r="M1107" s="17"/>
      <c r="N1107" s="17">
        <v>7.3128380159766804E-2</v>
      </c>
      <c r="O1107" s="17">
        <v>9.2183716875993596E-2</v>
      </c>
      <c r="P1107" s="17">
        <v>0.10242799341044601</v>
      </c>
      <c r="Q1107" s="17">
        <v>0.10990409506469501</v>
      </c>
      <c r="R1107" s="17"/>
      <c r="S1107" s="17">
        <v>6.0526331507866502E-2</v>
      </c>
      <c r="T1107" s="17">
        <v>0.11657014248433099</v>
      </c>
      <c r="U1107" s="17">
        <v>0.118383008992042</v>
      </c>
      <c r="V1107" s="17">
        <v>9.13696768947279E-2</v>
      </c>
      <c r="W1107" s="17">
        <v>0.108216683763563</v>
      </c>
      <c r="X1107" s="17">
        <v>7.9364352478083794E-2</v>
      </c>
      <c r="Y1107" s="17">
        <v>7.7537343634933295E-2</v>
      </c>
      <c r="Z1107" s="17">
        <v>6.3434253582026506E-2</v>
      </c>
      <c r="AA1107" s="17">
        <v>9.1043185813546507E-2</v>
      </c>
      <c r="AB1107" s="17">
        <v>0.109957350904219</v>
      </c>
      <c r="AC1107" s="17">
        <v>0.112237055033515</v>
      </c>
      <c r="AD1107" s="17">
        <v>0.137261285002206</v>
      </c>
      <c r="AE1107" s="17"/>
      <c r="AF1107" s="17">
        <v>9.5659234406793595E-2</v>
      </c>
      <c r="AG1107" s="17">
        <v>0.12818733704159699</v>
      </c>
      <c r="AH1107" s="17">
        <v>0.123613133218042</v>
      </c>
      <c r="AI1107" s="17">
        <v>0.122253645302622</v>
      </c>
      <c r="AJ1107" s="17"/>
      <c r="AK1107" s="17">
        <v>1.1305767956436501E-2</v>
      </c>
      <c r="AL1107" s="17">
        <v>0.115930336142443</v>
      </c>
      <c r="AM1107" s="17"/>
      <c r="AN1107" s="17">
        <v>4.0688030338270398E-2</v>
      </c>
      <c r="AO1107" s="17">
        <v>0.114052130531497</v>
      </c>
      <c r="AP1107" s="17">
        <v>8.4981340090393903E-2</v>
      </c>
      <c r="AQ1107" s="17">
        <v>0.130941665948309</v>
      </c>
      <c r="AR1107" s="17">
        <v>0.11725860989035899</v>
      </c>
      <c r="AS1107" s="17">
        <v>0.100989631988449</v>
      </c>
      <c r="AT1107" s="17"/>
      <c r="AU1107" s="17">
        <v>9.3924448261879998E-2</v>
      </c>
      <c r="AV1107" s="17">
        <v>9.5218795988316701E-2</v>
      </c>
      <c r="AW1107" s="17"/>
      <c r="AX1107" s="17">
        <v>0.11367134770988301</v>
      </c>
      <c r="AY1107" s="17">
        <v>8.9976789746121305E-2</v>
      </c>
      <c r="AZ1107" s="17"/>
      <c r="BA1107" s="17">
        <v>0.10396172425233</v>
      </c>
      <c r="BB1107" s="17">
        <v>4.5508778319256003E-2</v>
      </c>
      <c r="BC1107" s="17"/>
      <c r="BD1107" s="17">
        <v>7.6118029262576797E-2</v>
      </c>
      <c r="BE1107" s="17"/>
      <c r="BF1107" s="17">
        <v>8.2297788464265997E-2</v>
      </c>
      <c r="BG1107" s="17"/>
      <c r="BH1107" s="17">
        <v>0.120129306204471</v>
      </c>
      <c r="BI1107" s="17"/>
      <c r="BJ1107" s="17">
        <v>9.0038549635568593E-2</v>
      </c>
      <c r="BK1107" s="17"/>
      <c r="BL1107" s="17">
        <v>0.16348051781975001</v>
      </c>
      <c r="BM1107" s="17">
        <v>3.2220111834428203E-2</v>
      </c>
      <c r="BN1107" s="17">
        <v>0.101690983895529</v>
      </c>
      <c r="BO1107" s="17">
        <v>0.101972855031479</v>
      </c>
      <c r="BP1107" s="17"/>
      <c r="BQ1107" s="17">
        <v>8.8856682407175994E-2</v>
      </c>
      <c r="BR1107" s="17">
        <v>4.8799354654555302E-2</v>
      </c>
      <c r="BS1107" s="17">
        <v>0.13763158129156799</v>
      </c>
      <c r="BT1107" s="17">
        <v>0.119205961636734</v>
      </c>
      <c r="BU1107" s="17">
        <v>0.15680314556698899</v>
      </c>
      <c r="BV1107" s="17">
        <v>8.2050403117130799E-2</v>
      </c>
      <c r="BW1107" s="17"/>
      <c r="BX1107" s="17">
        <v>8.2308650814722203E-2</v>
      </c>
      <c r="BY1107" s="17">
        <v>4.3281773090280702E-2</v>
      </c>
      <c r="BZ1107" s="17">
        <v>0.10297252935916699</v>
      </c>
      <c r="CA1107" s="17">
        <v>6.4312433373778996E-2</v>
      </c>
      <c r="CB1107" s="17">
        <v>0.16296561061027401</v>
      </c>
      <c r="CC1107" s="17">
        <v>0.12986923581304499</v>
      </c>
    </row>
    <row r="1108" spans="2:81" x14ac:dyDescent="0.35">
      <c r="B1108" t="s">
        <v>59</v>
      </c>
      <c r="C1108" s="17">
        <v>0.21465373304077401</v>
      </c>
      <c r="D1108" s="17">
        <v>0.204660895070991</v>
      </c>
      <c r="E1108" s="17">
        <v>0.22341310629507699</v>
      </c>
      <c r="F1108" s="17"/>
      <c r="G1108" s="17">
        <v>0.21096722934586801</v>
      </c>
      <c r="H1108" s="17">
        <v>0.19822622882680899</v>
      </c>
      <c r="I1108" s="17">
        <v>0.219769049492475</v>
      </c>
      <c r="J1108" s="17">
        <v>0.20853671793206999</v>
      </c>
      <c r="K1108" s="17">
        <v>0.244272882757713</v>
      </c>
      <c r="L1108" s="17">
        <v>0.21002447165034599</v>
      </c>
      <c r="M1108" s="17"/>
      <c r="N1108" s="17">
        <v>0.20177978948279399</v>
      </c>
      <c r="O1108" s="17">
        <v>0.24578691334536401</v>
      </c>
      <c r="P1108" s="17">
        <v>0.19320000797600001</v>
      </c>
      <c r="Q1108" s="17">
        <v>0.21546221768764401</v>
      </c>
      <c r="R1108" s="17"/>
      <c r="S1108" s="17">
        <v>0.142844695344443</v>
      </c>
      <c r="T1108" s="17">
        <v>0.18560994664592501</v>
      </c>
      <c r="U1108" s="17">
        <v>0.249969553719845</v>
      </c>
      <c r="V1108" s="17">
        <v>0.22742124038490599</v>
      </c>
      <c r="W1108" s="17">
        <v>0.28285601389597298</v>
      </c>
      <c r="X1108" s="17">
        <v>0.26982504314382599</v>
      </c>
      <c r="Y1108" s="17">
        <v>0.217627814879054</v>
      </c>
      <c r="Z1108" s="17">
        <v>0.211452026331827</v>
      </c>
      <c r="AA1108" s="17">
        <v>0.224038174787525</v>
      </c>
      <c r="AB1108" s="17">
        <v>0.21362628632582401</v>
      </c>
      <c r="AC1108" s="17">
        <v>0.20749958658730699</v>
      </c>
      <c r="AD1108" s="17">
        <v>0.182430496724347</v>
      </c>
      <c r="AE1108" s="17"/>
      <c r="AF1108" s="17">
        <v>0.21786626320446201</v>
      </c>
      <c r="AG1108" s="17">
        <v>0.195858662002284</v>
      </c>
      <c r="AH1108" s="17">
        <v>0.20115829797131901</v>
      </c>
      <c r="AI1108" s="17">
        <v>0.184141678774984</v>
      </c>
      <c r="AJ1108" s="17"/>
      <c r="AK1108" s="17">
        <v>0.22384304648494199</v>
      </c>
      <c r="AL1108" s="17">
        <v>0.17401987475276601</v>
      </c>
      <c r="AM1108" s="17"/>
      <c r="AN1108" s="17">
        <v>0.186051701537923</v>
      </c>
      <c r="AO1108" s="17">
        <v>0.195150380836906</v>
      </c>
      <c r="AP1108" s="17">
        <v>0.281033038635433</v>
      </c>
      <c r="AQ1108" s="17">
        <v>0.223142950328511</v>
      </c>
      <c r="AR1108" s="17">
        <v>0.24672083697254901</v>
      </c>
      <c r="AS1108" s="17">
        <v>0.21560128960132799</v>
      </c>
      <c r="AT1108" s="17"/>
      <c r="AU1108" s="17">
        <v>0.195363285210752</v>
      </c>
      <c r="AV1108" s="17">
        <v>0.242599487695174</v>
      </c>
      <c r="AW1108" s="17"/>
      <c r="AX1108" s="17">
        <v>0.22559013349933099</v>
      </c>
      <c r="AY1108" s="17">
        <v>0.212003675270454</v>
      </c>
      <c r="AZ1108" s="17"/>
      <c r="BA1108" s="17">
        <v>0.22299079036857899</v>
      </c>
      <c r="BB1108" s="17">
        <v>0.17145056498001299</v>
      </c>
      <c r="BC1108" s="17"/>
      <c r="BD1108" s="17">
        <v>0.193080669862112</v>
      </c>
      <c r="BE1108" s="17"/>
      <c r="BF1108" s="17">
        <v>0.19580365929816301</v>
      </c>
      <c r="BG1108" s="17"/>
      <c r="BH1108" s="17">
        <v>0.15602490766251101</v>
      </c>
      <c r="BI1108" s="17"/>
      <c r="BJ1108" s="17">
        <v>0.20601523244383699</v>
      </c>
      <c r="BK1108" s="17"/>
      <c r="BL1108" s="17">
        <v>0.25846573586966298</v>
      </c>
      <c r="BM1108" s="17">
        <v>0.103253731397375</v>
      </c>
      <c r="BN1108" s="17">
        <v>0.26012588260779601</v>
      </c>
      <c r="BO1108" s="17">
        <v>0.24867091556436</v>
      </c>
      <c r="BP1108" s="17"/>
      <c r="BQ1108" s="17">
        <v>0.18567477065789001</v>
      </c>
      <c r="BR1108" s="17">
        <v>0.222328406097449</v>
      </c>
      <c r="BS1108" s="17">
        <v>0.27994511085565299</v>
      </c>
      <c r="BT1108" s="17">
        <v>0.20504653016534499</v>
      </c>
      <c r="BU1108" s="17">
        <v>0.19333439148911999</v>
      </c>
      <c r="BV1108" s="17">
        <v>0.22822785248824101</v>
      </c>
      <c r="BW1108" s="17"/>
      <c r="BX1108" s="17">
        <v>0.17764279096476199</v>
      </c>
      <c r="BY1108" s="17">
        <v>0.21402122531048301</v>
      </c>
      <c r="BZ1108" s="17">
        <v>0.22355418250947401</v>
      </c>
      <c r="CA1108" s="17">
        <v>0.26886660909169902</v>
      </c>
      <c r="CB1108" s="17">
        <v>0.18920974343263</v>
      </c>
      <c r="CC1108" s="17">
        <v>0.24623823698991301</v>
      </c>
    </row>
    <row r="1109" spans="2:81" x14ac:dyDescent="0.35">
      <c r="B1109" t="s">
        <v>102</v>
      </c>
      <c r="C1109" s="17">
        <v>0.27506966940852601</v>
      </c>
      <c r="D1109" s="17">
        <v>0.287987341392065</v>
      </c>
      <c r="E1109" s="17">
        <v>0.26407564241758502</v>
      </c>
      <c r="F1109" s="17"/>
      <c r="G1109" s="17">
        <v>0.30487576952483803</v>
      </c>
      <c r="H1109" s="17">
        <v>0.27686111974039301</v>
      </c>
      <c r="I1109" s="17">
        <v>0.29206328225291101</v>
      </c>
      <c r="J1109" s="17">
        <v>0.26947358266013999</v>
      </c>
      <c r="K1109" s="17">
        <v>0.26802057106914401</v>
      </c>
      <c r="L1109" s="17">
        <v>0.25185263257224799</v>
      </c>
      <c r="M1109" s="17"/>
      <c r="N1109" s="17">
        <v>0.29506124650467902</v>
      </c>
      <c r="O1109" s="17">
        <v>0.28001762698907601</v>
      </c>
      <c r="P1109" s="17">
        <v>0.26065409309781601</v>
      </c>
      <c r="Q1109" s="17">
        <v>0.26398741688375099</v>
      </c>
      <c r="R1109" s="17"/>
      <c r="S1109" s="17">
        <v>0.30490674776718402</v>
      </c>
      <c r="T1109" s="17">
        <v>0.29476046538363998</v>
      </c>
      <c r="U1109" s="17">
        <v>0.18032078092272899</v>
      </c>
      <c r="V1109" s="17">
        <v>0.27123902856058602</v>
      </c>
      <c r="W1109" s="17">
        <v>0.32977088174580299</v>
      </c>
      <c r="X1109" s="17">
        <v>0.25195510845446101</v>
      </c>
      <c r="Y1109" s="17">
        <v>0.27801941318620299</v>
      </c>
      <c r="Z1109" s="17">
        <v>0.282605290213576</v>
      </c>
      <c r="AA1109" s="17">
        <v>0.26722930660684802</v>
      </c>
      <c r="AB1109" s="17">
        <v>0.27876691168432199</v>
      </c>
      <c r="AC1109" s="17">
        <v>0.244018434602812</v>
      </c>
      <c r="AD1109" s="17">
        <v>0.311834270867969</v>
      </c>
      <c r="AE1109" s="17"/>
      <c r="AF1109" s="17">
        <v>0.26931587970583598</v>
      </c>
      <c r="AG1109" s="17">
        <v>0.29718077738027998</v>
      </c>
      <c r="AH1109" s="17">
        <v>0.245329578059065</v>
      </c>
      <c r="AI1109" s="17">
        <v>0.29847374642837798</v>
      </c>
      <c r="AJ1109" s="17"/>
      <c r="AK1109" s="17">
        <v>0.32495322216393502</v>
      </c>
      <c r="AL1109" s="17">
        <v>0.35836080360185801</v>
      </c>
      <c r="AM1109" s="17"/>
      <c r="AN1109" s="17">
        <v>0.28178067049914701</v>
      </c>
      <c r="AO1109" s="17">
        <v>0.30742373189935102</v>
      </c>
      <c r="AP1109" s="17">
        <v>0.223904240604065</v>
      </c>
      <c r="AQ1109" s="17">
        <v>0.25879936204429899</v>
      </c>
      <c r="AR1109" s="17">
        <v>0.27550173642099302</v>
      </c>
      <c r="AS1109" s="17">
        <v>0.22938350430499699</v>
      </c>
      <c r="AT1109" s="17"/>
      <c r="AU1109" s="17">
        <v>0.27228726654238899</v>
      </c>
      <c r="AV1109" s="17">
        <v>0.278891344225352</v>
      </c>
      <c r="AW1109" s="17"/>
      <c r="AX1109" s="17">
        <v>0.23892105039554801</v>
      </c>
      <c r="AY1109" s="17">
        <v>0.283829034893057</v>
      </c>
      <c r="AZ1109" s="17"/>
      <c r="BA1109" s="17">
        <v>0.26437880815123499</v>
      </c>
      <c r="BB1109" s="17">
        <v>0.33468805861700401</v>
      </c>
      <c r="BC1109" s="17"/>
      <c r="BD1109" s="17">
        <v>0.254089704778304</v>
      </c>
      <c r="BE1109" s="17"/>
      <c r="BF1109" s="17">
        <v>0.26769218360507702</v>
      </c>
      <c r="BG1109" s="17"/>
      <c r="BH1109" s="17">
        <v>0.301460155563118</v>
      </c>
      <c r="BI1109" s="17"/>
      <c r="BJ1109" s="17">
        <v>0.28936027545651699</v>
      </c>
      <c r="BK1109" s="17"/>
      <c r="BL1109" s="17">
        <v>0.171878465743731</v>
      </c>
      <c r="BM1109" s="17">
        <v>0.31835773742498702</v>
      </c>
      <c r="BN1109" s="17">
        <v>0.25208893490325202</v>
      </c>
      <c r="BO1109" s="17">
        <v>0.33322631136599701</v>
      </c>
      <c r="BP1109" s="17"/>
      <c r="BQ1109" s="17">
        <v>0.32400252197551299</v>
      </c>
      <c r="BR1109" s="17">
        <v>0.28359787358858002</v>
      </c>
      <c r="BS1109" s="17">
        <v>0.207703271484146</v>
      </c>
      <c r="BT1109" s="17">
        <v>0.26129404283829799</v>
      </c>
      <c r="BU1109" s="17">
        <v>0.25528084610526702</v>
      </c>
      <c r="BV1109" s="17">
        <v>0.204770184606379</v>
      </c>
      <c r="BW1109" s="17"/>
      <c r="BX1109" s="17">
        <v>0.34091792994443998</v>
      </c>
      <c r="BY1109" s="17">
        <v>0.29878027847232502</v>
      </c>
      <c r="BZ1109" s="17">
        <v>0.245101469394679</v>
      </c>
      <c r="CA1109" s="17">
        <v>0.259904839280651</v>
      </c>
      <c r="CB1109" s="17">
        <v>0.21861904987429601</v>
      </c>
      <c r="CC1109" s="17">
        <v>0.184730727756517</v>
      </c>
    </row>
    <row r="1110" spans="2:81" x14ac:dyDescent="0.35">
      <c r="B1110" t="s">
        <v>429</v>
      </c>
      <c r="C1110" s="17">
        <v>0.25202341245971899</v>
      </c>
      <c r="D1110" s="17">
        <v>0.25889420687101999</v>
      </c>
      <c r="E1110" s="17">
        <v>0.24697212296274801</v>
      </c>
      <c r="F1110" s="17"/>
      <c r="G1110" s="17">
        <v>0.33642874027770903</v>
      </c>
      <c r="H1110" s="17">
        <v>0.31383478453612501</v>
      </c>
      <c r="I1110" s="17">
        <v>0.23184388459098601</v>
      </c>
      <c r="J1110" s="17">
        <v>0.24556371032048099</v>
      </c>
      <c r="K1110" s="17">
        <v>0.191389844759109</v>
      </c>
      <c r="L1110" s="17">
        <v>0.21516714733308001</v>
      </c>
      <c r="M1110" s="17"/>
      <c r="N1110" s="17">
        <v>0.27897875157312002</v>
      </c>
      <c r="O1110" s="17">
        <v>0.24896606073115801</v>
      </c>
      <c r="P1110" s="17">
        <v>0.27103892417856501</v>
      </c>
      <c r="Q1110" s="17">
        <v>0.211662870816683</v>
      </c>
      <c r="R1110" s="17"/>
      <c r="S1110" s="17">
        <v>0.38888099919355901</v>
      </c>
      <c r="T1110" s="17">
        <v>0.24128602772831301</v>
      </c>
      <c r="U1110" s="17">
        <v>0.29614246014920897</v>
      </c>
      <c r="V1110" s="17">
        <v>0.18382758339704</v>
      </c>
      <c r="W1110" s="17">
        <v>0.19382398917240101</v>
      </c>
      <c r="X1110" s="17">
        <v>0.22643547451655199</v>
      </c>
      <c r="Y1110" s="17">
        <v>0.29822558607610999</v>
      </c>
      <c r="Z1110" s="17">
        <v>0.29750192086241301</v>
      </c>
      <c r="AA1110" s="17">
        <v>0.25965060547194302</v>
      </c>
      <c r="AB1110" s="17">
        <v>0.171761956882448</v>
      </c>
      <c r="AC1110" s="17">
        <v>0.17779862605397201</v>
      </c>
      <c r="AD1110" s="17">
        <v>0.110595870278946</v>
      </c>
      <c r="AE1110" s="17"/>
      <c r="AF1110" s="17">
        <v>0.26446534717964398</v>
      </c>
      <c r="AG1110" s="17">
        <v>0.19169020083364599</v>
      </c>
      <c r="AH1110" s="17">
        <v>0.16790640286581099</v>
      </c>
      <c r="AI1110" s="17">
        <v>0.11986991584539</v>
      </c>
      <c r="AJ1110" s="17"/>
      <c r="AK1110" s="17">
        <v>0.30290987717213402</v>
      </c>
      <c r="AL1110" s="17">
        <v>0.235449347772615</v>
      </c>
      <c r="AM1110" s="17"/>
      <c r="AN1110" s="17">
        <v>0.35388115872734099</v>
      </c>
      <c r="AO1110" s="17">
        <v>0.24978855637352301</v>
      </c>
      <c r="AP1110" s="17">
        <v>0.194869253607583</v>
      </c>
      <c r="AQ1110" s="17">
        <v>0.18778323259000301</v>
      </c>
      <c r="AR1110" s="17">
        <v>0.17013904405329999</v>
      </c>
      <c r="AS1110" s="17">
        <v>0.29904119149621899</v>
      </c>
      <c r="AT1110" s="17"/>
      <c r="AU1110" s="17">
        <v>0.27476262115115802</v>
      </c>
      <c r="AV1110" s="17">
        <v>0.222539887517752</v>
      </c>
      <c r="AW1110" s="17"/>
      <c r="AX1110" s="17">
        <v>0.180409008413524</v>
      </c>
      <c r="AY1110" s="17">
        <v>0.26937668226989497</v>
      </c>
      <c r="AZ1110" s="17"/>
      <c r="BA1110" s="17">
        <v>0.230864737915492</v>
      </c>
      <c r="BB1110" s="17">
        <v>0.37015852647779501</v>
      </c>
      <c r="BC1110" s="17"/>
      <c r="BD1110" s="17">
        <v>0.33435668406883401</v>
      </c>
      <c r="BE1110" s="17"/>
      <c r="BF1110" s="17">
        <v>0.318824171802506</v>
      </c>
      <c r="BG1110" s="17"/>
      <c r="BH1110" s="17">
        <v>0.19326497076020399</v>
      </c>
      <c r="BI1110" s="17"/>
      <c r="BJ1110" s="17">
        <v>0.187086688547905</v>
      </c>
      <c r="BK1110" s="17"/>
      <c r="BL1110" s="17">
        <v>5.7212030520631701E-2</v>
      </c>
      <c r="BM1110" s="17">
        <v>0.47724515652235799</v>
      </c>
      <c r="BN1110" s="17">
        <v>0.19703695110420399</v>
      </c>
      <c r="BO1110" s="17">
        <v>0.219592255412149</v>
      </c>
      <c r="BP1110" s="17"/>
      <c r="BQ1110" s="17">
        <v>0.27477726101005001</v>
      </c>
      <c r="BR1110" s="17">
        <v>0.31320196022264202</v>
      </c>
      <c r="BS1110" s="17">
        <v>0.201195475079057</v>
      </c>
      <c r="BT1110" s="17">
        <v>0.26168050936568099</v>
      </c>
      <c r="BU1110" s="17">
        <v>0.23437997457295301</v>
      </c>
      <c r="BV1110" s="17">
        <v>0.22185519499315201</v>
      </c>
      <c r="BW1110" s="17"/>
      <c r="BX1110" s="17">
        <v>0.29164950238215398</v>
      </c>
      <c r="BY1110" s="17">
        <v>0.32324127426781701</v>
      </c>
      <c r="BZ1110" s="17">
        <v>0.23634145222370401</v>
      </c>
      <c r="CA1110" s="17">
        <v>0.26480530588091</v>
      </c>
      <c r="CB1110" s="17">
        <v>0.240718470628731</v>
      </c>
      <c r="CC1110" s="17">
        <v>0.17083476383073001</v>
      </c>
    </row>
    <row r="1111" spans="2:81" x14ac:dyDescent="0.35">
      <c r="B1111" t="s">
        <v>87</v>
      </c>
      <c r="C1111" s="17">
        <v>3.5418135594512103E-2</v>
      </c>
      <c r="D1111" s="17">
        <v>3.43651217275679E-2</v>
      </c>
      <c r="E1111" s="17">
        <v>3.5281794571368298E-2</v>
      </c>
      <c r="F1111" s="17"/>
      <c r="G1111" s="17">
        <v>2.6993943878487001E-2</v>
      </c>
      <c r="H1111" s="17">
        <v>1.9905018835093099E-2</v>
      </c>
      <c r="I1111" s="17">
        <v>5.3072450365207399E-2</v>
      </c>
      <c r="J1111" s="17">
        <v>2.7577437792035499E-2</v>
      </c>
      <c r="K1111" s="17">
        <v>4.6240683150576799E-2</v>
      </c>
      <c r="L1111" s="17">
        <v>3.7259323647521499E-2</v>
      </c>
      <c r="M1111" s="17"/>
      <c r="N1111" s="17">
        <v>4.4812428087549601E-2</v>
      </c>
      <c r="O1111" s="17">
        <v>3.3407671610236597E-2</v>
      </c>
      <c r="P1111" s="17">
        <v>3.3593491947049997E-2</v>
      </c>
      <c r="Q1111" s="17">
        <v>2.9783287368338799E-2</v>
      </c>
      <c r="R1111" s="17"/>
      <c r="S1111" s="17">
        <v>1.97446782521505E-2</v>
      </c>
      <c r="T1111" s="17">
        <v>3.42622815676265E-2</v>
      </c>
      <c r="U1111" s="17">
        <v>1.98259221261529E-2</v>
      </c>
      <c r="V1111" s="17">
        <v>6.4162864358885102E-2</v>
      </c>
      <c r="W1111" s="17">
        <v>8.3732411310187896E-3</v>
      </c>
      <c r="X1111" s="17">
        <v>4.4097186700069797E-2</v>
      </c>
      <c r="Y1111" s="17">
        <v>2.88124796186068E-2</v>
      </c>
      <c r="Z1111" s="17">
        <v>0</v>
      </c>
      <c r="AA1111" s="17">
        <v>5.0001894054161403E-2</v>
      </c>
      <c r="AB1111" s="17">
        <v>5.4946484179509501E-2</v>
      </c>
      <c r="AC1111" s="17">
        <v>4.0904988930032103E-2</v>
      </c>
      <c r="AD1111" s="17">
        <v>4.9475618618434199E-2</v>
      </c>
      <c r="AE1111" s="17"/>
      <c r="AF1111" s="17">
        <v>3.6066622609818903E-2</v>
      </c>
      <c r="AG1111" s="17">
        <v>3.39049599837183E-2</v>
      </c>
      <c r="AH1111" s="17">
        <v>4.5231114695082002E-2</v>
      </c>
      <c r="AI1111" s="17">
        <v>6.5412841539806393E-2</v>
      </c>
      <c r="AJ1111" s="17"/>
      <c r="AK1111" s="17">
        <v>9.6600681695620996E-3</v>
      </c>
      <c r="AL1111" s="17">
        <v>4.16229366916058E-2</v>
      </c>
      <c r="AM1111" s="17"/>
      <c r="AN1111" s="17">
        <v>2.8769654525133002E-2</v>
      </c>
      <c r="AO1111" s="17">
        <v>1.6218666568800801E-2</v>
      </c>
      <c r="AP1111" s="17">
        <v>3.6260438452705199E-2</v>
      </c>
      <c r="AQ1111" s="17">
        <v>5.8558327307057699E-2</v>
      </c>
      <c r="AR1111" s="17">
        <v>4.84504195966457E-2</v>
      </c>
      <c r="AS1111" s="17">
        <v>6.0843289102887402E-2</v>
      </c>
      <c r="AT1111" s="17"/>
      <c r="AU1111" s="17">
        <v>3.33102828716072E-2</v>
      </c>
      <c r="AV1111" s="17">
        <v>3.8792457008492202E-2</v>
      </c>
      <c r="AW1111" s="17"/>
      <c r="AX1111" s="17">
        <v>3.2910738335262098E-2</v>
      </c>
      <c r="AY1111" s="17">
        <v>3.6025716453985501E-2</v>
      </c>
      <c r="AZ1111" s="17"/>
      <c r="BA1111" s="17">
        <v>3.7442672316391402E-2</v>
      </c>
      <c r="BB1111" s="17">
        <v>2.5343590837876601E-2</v>
      </c>
      <c r="BC1111" s="17"/>
      <c r="BD1111" s="17">
        <v>4.12543435797924E-2</v>
      </c>
      <c r="BE1111" s="17"/>
      <c r="BF1111" s="17">
        <v>3.4701636796218897E-2</v>
      </c>
      <c r="BG1111" s="17"/>
      <c r="BH1111" s="17">
        <v>6.0034201821207403E-2</v>
      </c>
      <c r="BI1111" s="17"/>
      <c r="BJ1111" s="17">
        <v>6.0203100788183098E-2</v>
      </c>
      <c r="BK1111" s="17"/>
      <c r="BL1111" s="17">
        <v>3.3237823951271298E-2</v>
      </c>
      <c r="BM1111" s="17">
        <v>3.08588404930565E-2</v>
      </c>
      <c r="BN1111" s="17">
        <v>3.6870231349498198E-2</v>
      </c>
      <c r="BO1111" s="17">
        <v>4.0296523314451403E-2</v>
      </c>
      <c r="BP1111" s="17"/>
      <c r="BQ1111" s="17">
        <v>2.6879895826956501E-2</v>
      </c>
      <c r="BR1111" s="17">
        <v>3.84531213670537E-2</v>
      </c>
      <c r="BS1111" s="17">
        <v>1.7283176282900801E-2</v>
      </c>
      <c r="BT1111" s="17">
        <v>4.8283514154763597E-2</v>
      </c>
      <c r="BU1111" s="17">
        <v>4.0022169933153003E-2</v>
      </c>
      <c r="BV1111" s="17">
        <v>4.2886278137732402E-2</v>
      </c>
      <c r="BW1111" s="17"/>
      <c r="BX1111" s="17">
        <v>2.6221608093199001E-2</v>
      </c>
      <c r="BY1111" s="17">
        <v>4.3223858015603099E-2</v>
      </c>
      <c r="BZ1111" s="17">
        <v>3.2874595980415998E-2</v>
      </c>
      <c r="CA1111" s="17">
        <v>4.38064771593051E-2</v>
      </c>
      <c r="CB1111" s="17">
        <v>3.3424803023931103E-2</v>
      </c>
      <c r="CC1111" s="17">
        <v>8.3555974911548193E-3</v>
      </c>
    </row>
    <row r="1112" spans="2:81" x14ac:dyDescent="0.35">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row>
    <row r="1113" spans="2:81" x14ac:dyDescent="0.35">
      <c r="B1113" s="6" t="s">
        <v>437</v>
      </c>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row>
    <row r="1114" spans="2:81" x14ac:dyDescent="0.35">
      <c r="B1114" s="24"/>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row>
    <row r="1115" spans="2:81" x14ac:dyDescent="0.35">
      <c r="B1115" t="s">
        <v>428</v>
      </c>
      <c r="C1115" s="17">
        <v>0.64000136533072005</v>
      </c>
      <c r="D1115" s="17">
        <v>0.60868219691196002</v>
      </c>
      <c r="E1115" s="17">
        <v>0.67184479868890301</v>
      </c>
      <c r="F1115" s="17"/>
      <c r="G1115" s="17">
        <v>0.52091046303433497</v>
      </c>
      <c r="H1115" s="17">
        <v>0.59882717106031802</v>
      </c>
      <c r="I1115" s="17">
        <v>0.60399767822134998</v>
      </c>
      <c r="J1115" s="17">
        <v>0.66210367856140095</v>
      </c>
      <c r="K1115" s="17">
        <v>0.69130091549401895</v>
      </c>
      <c r="L1115" s="17">
        <v>0.71927078342666695</v>
      </c>
      <c r="M1115" s="17"/>
      <c r="N1115" s="17">
        <v>0.67330669138685895</v>
      </c>
      <c r="O1115" s="17">
        <v>0.63483948358003295</v>
      </c>
      <c r="P1115" s="17">
        <v>0.59227400073592495</v>
      </c>
      <c r="Q1115" s="17">
        <v>0.65854406516443897</v>
      </c>
      <c r="R1115" s="17"/>
      <c r="S1115" s="17">
        <v>0.63429532074333705</v>
      </c>
      <c r="T1115" s="17">
        <v>0.65594451712984003</v>
      </c>
      <c r="U1115" s="17">
        <v>0.69050953782564195</v>
      </c>
      <c r="V1115" s="17">
        <v>0.62487730945216902</v>
      </c>
      <c r="W1115" s="17">
        <v>0.70322564874568405</v>
      </c>
      <c r="X1115" s="17">
        <v>0.61987775888206997</v>
      </c>
      <c r="Y1115" s="17">
        <v>0.65022119910572995</v>
      </c>
      <c r="Z1115" s="17">
        <v>0.67630376239385404</v>
      </c>
      <c r="AA1115" s="17">
        <v>0.66032202144238905</v>
      </c>
      <c r="AB1115" s="17">
        <v>0.56952530603518703</v>
      </c>
      <c r="AC1115" s="17">
        <v>0.55106400174340298</v>
      </c>
      <c r="AD1115" s="17">
        <v>0.62628435212379996</v>
      </c>
      <c r="AE1115" s="17"/>
      <c r="AF1115" s="17">
        <v>0.64823651770882296</v>
      </c>
      <c r="AG1115" s="17">
        <v>0.61471981321456803</v>
      </c>
      <c r="AH1115" s="17">
        <v>0.54620034089462999</v>
      </c>
      <c r="AI1115" s="17">
        <v>0.62156666586115294</v>
      </c>
      <c r="AJ1115" s="17"/>
      <c r="AK1115" s="17">
        <v>0.65474137201291205</v>
      </c>
      <c r="AL1115" s="17">
        <v>0.76893273117591798</v>
      </c>
      <c r="AM1115" s="17"/>
      <c r="AN1115" s="17">
        <v>0.61313435440028596</v>
      </c>
      <c r="AO1115" s="17">
        <v>0.68061403007279497</v>
      </c>
      <c r="AP1115" s="17">
        <v>0.585592104855997</v>
      </c>
      <c r="AQ1115" s="17">
        <v>0.63454537289805002</v>
      </c>
      <c r="AR1115" s="17">
        <v>0.72340217908941395</v>
      </c>
      <c r="AS1115" s="17">
        <v>0.51547972896531202</v>
      </c>
      <c r="AT1115" s="17"/>
      <c r="AU1115" s="17">
        <v>0.67051138561268397</v>
      </c>
      <c r="AV1115" s="17">
        <v>0.59958654645708098</v>
      </c>
      <c r="AW1115" s="17"/>
      <c r="AX1115" s="17">
        <v>0.647815605414233</v>
      </c>
      <c r="AY1115" s="17">
        <v>0.63810785496312405</v>
      </c>
      <c r="AZ1115" s="17"/>
      <c r="BA1115" s="17">
        <v>0.63776725955425995</v>
      </c>
      <c r="BB1115" s="17">
        <v>0.63954513062276797</v>
      </c>
      <c r="BC1115" s="17"/>
      <c r="BD1115" s="17">
        <v>0.68148685459187897</v>
      </c>
      <c r="BE1115" s="17"/>
      <c r="BF1115" s="17">
        <v>0.68422325732995404</v>
      </c>
      <c r="BG1115" s="17"/>
      <c r="BH1115" s="17">
        <v>0.56281840440035003</v>
      </c>
      <c r="BI1115" s="17"/>
      <c r="BJ1115" s="17">
        <v>0.56004999556757296</v>
      </c>
      <c r="BK1115" s="17"/>
      <c r="BL1115" s="17">
        <v>0.48652848628728801</v>
      </c>
      <c r="BM1115" s="17">
        <v>0.72585839831908505</v>
      </c>
      <c r="BN1115" s="17">
        <v>0.69102614396990603</v>
      </c>
      <c r="BO1115" s="17">
        <v>0.60195760943939003</v>
      </c>
      <c r="BP1115" s="17"/>
      <c r="BQ1115" s="17">
        <v>0.63830827929893896</v>
      </c>
      <c r="BR1115" s="17">
        <v>0.735747130377023</v>
      </c>
      <c r="BS1115" s="17">
        <v>0.58440360282378601</v>
      </c>
      <c r="BT1115" s="17">
        <v>0.56506434851776299</v>
      </c>
      <c r="BU1115" s="17">
        <v>0.56896669860200699</v>
      </c>
      <c r="BV1115" s="17">
        <v>0.66587354212773897</v>
      </c>
      <c r="BW1115" s="17"/>
      <c r="BX1115" s="17">
        <v>0.61983566283272795</v>
      </c>
      <c r="BY1115" s="17">
        <v>0.72607473617560903</v>
      </c>
      <c r="BZ1115" s="17">
        <v>0.64113370848561002</v>
      </c>
      <c r="CA1115" s="17">
        <v>0.59562766003444001</v>
      </c>
      <c r="CB1115" s="17">
        <v>0.59434965265390305</v>
      </c>
      <c r="CC1115" s="17">
        <v>0.60645269256433398</v>
      </c>
    </row>
    <row r="1116" spans="2:81" x14ac:dyDescent="0.35">
      <c r="B1116" t="s">
        <v>58</v>
      </c>
      <c r="C1116" s="17">
        <v>0.12783297643137601</v>
      </c>
      <c r="D1116" s="17">
        <v>0.13891923691319399</v>
      </c>
      <c r="E1116" s="17">
        <v>0.117582300481946</v>
      </c>
      <c r="F1116" s="17"/>
      <c r="G1116" s="17">
        <v>0.13039369759113401</v>
      </c>
      <c r="H1116" s="17">
        <v>0.13525170030383199</v>
      </c>
      <c r="I1116" s="17">
        <v>0.13811276657455601</v>
      </c>
      <c r="J1116" s="17">
        <v>0.14634493830556999</v>
      </c>
      <c r="K1116" s="17">
        <v>0.12768332908955299</v>
      </c>
      <c r="L1116" s="17">
        <v>9.9874534930198794E-2</v>
      </c>
      <c r="M1116" s="17"/>
      <c r="N1116" s="17">
        <v>0.16598520938911701</v>
      </c>
      <c r="O1116" s="17">
        <v>0.113572313655255</v>
      </c>
      <c r="P1116" s="17">
        <v>0.12376641608413901</v>
      </c>
      <c r="Q1116" s="17">
        <v>0.108310310013062</v>
      </c>
      <c r="R1116" s="17"/>
      <c r="S1116" s="17">
        <v>0.14995886690292301</v>
      </c>
      <c r="T1116" s="17">
        <v>0.12980252309312801</v>
      </c>
      <c r="U1116" s="17">
        <v>0.12820661233927</v>
      </c>
      <c r="V1116" s="17">
        <v>0.12724147422733301</v>
      </c>
      <c r="W1116" s="17">
        <v>8.41182934143727E-2</v>
      </c>
      <c r="X1116" s="17">
        <v>0.111341492659629</v>
      </c>
      <c r="Y1116" s="17">
        <v>0.16405826505122401</v>
      </c>
      <c r="Z1116" s="17">
        <v>6.3084347650198797E-2</v>
      </c>
      <c r="AA1116" s="17">
        <v>0.102088028459345</v>
      </c>
      <c r="AB1116" s="17">
        <v>0.166852765618939</v>
      </c>
      <c r="AC1116" s="17">
        <v>0.138661502400166</v>
      </c>
      <c r="AD1116" s="17">
        <v>0.13155106850904</v>
      </c>
      <c r="AE1116" s="17"/>
      <c r="AF1116" s="17">
        <v>0.12390631127926199</v>
      </c>
      <c r="AG1116" s="17">
        <v>0.173492677312161</v>
      </c>
      <c r="AH1116" s="17">
        <v>0.125524431624954</v>
      </c>
      <c r="AI1116" s="17">
        <v>0.117167762697447</v>
      </c>
      <c r="AJ1116" s="17"/>
      <c r="AK1116" s="17">
        <v>0.12557299730434399</v>
      </c>
      <c r="AL1116" s="17">
        <v>9.2042536326008104E-2</v>
      </c>
      <c r="AM1116" s="17"/>
      <c r="AN1116" s="17">
        <v>0.12503342053313601</v>
      </c>
      <c r="AO1116" s="17">
        <v>0.11741952704479799</v>
      </c>
      <c r="AP1116" s="17">
        <v>0.18426044512581299</v>
      </c>
      <c r="AQ1116" s="17">
        <v>0.126454455319437</v>
      </c>
      <c r="AR1116" s="17">
        <v>0.107483562438385</v>
      </c>
      <c r="AS1116" s="17">
        <v>0.11761505096423699</v>
      </c>
      <c r="AT1116" s="17"/>
      <c r="AU1116" s="17">
        <v>0.12999373161467201</v>
      </c>
      <c r="AV1116" s="17">
        <v>0.12659897580928001</v>
      </c>
      <c r="AW1116" s="17"/>
      <c r="AX1116" s="17">
        <v>0.10928380567235201</v>
      </c>
      <c r="AY1116" s="17">
        <v>0.132327725347093</v>
      </c>
      <c r="AZ1116" s="17"/>
      <c r="BA1116" s="17">
        <v>0.13212815047760501</v>
      </c>
      <c r="BB1116" s="17">
        <v>0.108359526613215</v>
      </c>
      <c r="BC1116" s="17"/>
      <c r="BD1116" s="17">
        <v>0.111363685303315</v>
      </c>
      <c r="BE1116" s="17"/>
      <c r="BF1116" s="17">
        <v>0.10169280176569601</v>
      </c>
      <c r="BG1116" s="17"/>
      <c r="BH1116" s="17">
        <v>0.188896264725712</v>
      </c>
      <c r="BI1116" s="17"/>
      <c r="BJ1116" s="17">
        <v>0.110024724031938</v>
      </c>
      <c r="BK1116" s="17"/>
      <c r="BL1116" s="17">
        <v>0.14071896962827901</v>
      </c>
      <c r="BM1116" s="17">
        <v>8.9286798404514298E-2</v>
      </c>
      <c r="BN1116" s="17">
        <v>0.12053626555602499</v>
      </c>
      <c r="BO1116" s="17">
        <v>0.16867272935133601</v>
      </c>
      <c r="BP1116" s="17"/>
      <c r="BQ1116" s="17">
        <v>0.14020127976723901</v>
      </c>
      <c r="BR1116" s="17">
        <v>0.110944294471628</v>
      </c>
      <c r="BS1116" s="17">
        <v>9.9289940407983598E-2</v>
      </c>
      <c r="BT1116" s="17">
        <v>0.19820061108692899</v>
      </c>
      <c r="BU1116" s="17">
        <v>0.168384498556784</v>
      </c>
      <c r="BV1116" s="17">
        <v>9.6688157717450804E-2</v>
      </c>
      <c r="BW1116" s="17"/>
      <c r="BX1116" s="17">
        <v>0.14006498861679501</v>
      </c>
      <c r="BY1116" s="17">
        <v>0.105697727360513</v>
      </c>
      <c r="BZ1116" s="17">
        <v>0.122102719040448</v>
      </c>
      <c r="CA1116" s="17">
        <v>0.174802220433526</v>
      </c>
      <c r="CB1116" s="17">
        <v>0.147942476587137</v>
      </c>
      <c r="CC1116" s="17">
        <v>0.10289034511431901</v>
      </c>
    </row>
    <row r="1117" spans="2:81" x14ac:dyDescent="0.35">
      <c r="B1117" t="s">
        <v>59</v>
      </c>
      <c r="C1117" s="17">
        <v>8.5130565577113806E-2</v>
      </c>
      <c r="D1117" s="17">
        <v>8.8846290711165204E-2</v>
      </c>
      <c r="E1117" s="17">
        <v>8.0605395036546401E-2</v>
      </c>
      <c r="F1117" s="17"/>
      <c r="G1117" s="17">
        <v>0.123789063511506</v>
      </c>
      <c r="H1117" s="17">
        <v>8.81572100807341E-2</v>
      </c>
      <c r="I1117" s="17">
        <v>9.21553096525667E-2</v>
      </c>
      <c r="J1117" s="17">
        <v>9.4842655091967404E-2</v>
      </c>
      <c r="K1117" s="17">
        <v>6.2818442285264606E-2</v>
      </c>
      <c r="L1117" s="17">
        <v>6.2500689071246798E-2</v>
      </c>
      <c r="M1117" s="17"/>
      <c r="N1117" s="17">
        <v>4.89331661652068E-2</v>
      </c>
      <c r="O1117" s="17">
        <v>8.7439588588840197E-2</v>
      </c>
      <c r="P1117" s="17">
        <v>0.12607967288868999</v>
      </c>
      <c r="Q1117" s="17">
        <v>8.0211591068925697E-2</v>
      </c>
      <c r="R1117" s="17"/>
      <c r="S1117" s="17">
        <v>5.8469383260658897E-2</v>
      </c>
      <c r="T1117" s="17">
        <v>8.3222831632608199E-2</v>
      </c>
      <c r="U1117" s="17">
        <v>8.0960249262398198E-2</v>
      </c>
      <c r="V1117" s="17">
        <v>9.9446322256126901E-2</v>
      </c>
      <c r="W1117" s="17">
        <v>6.2479737001345903E-2</v>
      </c>
      <c r="X1117" s="17">
        <v>0.111981176460262</v>
      </c>
      <c r="Y1117" s="17">
        <v>4.2506074325155199E-2</v>
      </c>
      <c r="Z1117" s="17">
        <v>8.6283031539495805E-2</v>
      </c>
      <c r="AA1117" s="17">
        <v>9.6764065977709895E-2</v>
      </c>
      <c r="AB1117" s="17">
        <v>8.4783292903368501E-2</v>
      </c>
      <c r="AC1117" s="17">
        <v>0.13570525610658801</v>
      </c>
      <c r="AD1117" s="17">
        <v>0.134286039943255</v>
      </c>
      <c r="AE1117" s="17"/>
      <c r="AF1117" s="17">
        <v>7.9784751442757706E-2</v>
      </c>
      <c r="AG1117" s="17">
        <v>5.4707023627451098E-2</v>
      </c>
      <c r="AH1117" s="17">
        <v>0.15290710567174401</v>
      </c>
      <c r="AI1117" s="17">
        <v>0.11960370250105599</v>
      </c>
      <c r="AJ1117" s="17"/>
      <c r="AK1117" s="17">
        <v>0.113941993490556</v>
      </c>
      <c r="AL1117" s="17">
        <v>4.0625721381137E-2</v>
      </c>
      <c r="AM1117" s="17"/>
      <c r="AN1117" s="17">
        <v>0.109552459479737</v>
      </c>
      <c r="AO1117" s="17">
        <v>8.15983464102462E-2</v>
      </c>
      <c r="AP1117" s="17">
        <v>5.5645582987746398E-2</v>
      </c>
      <c r="AQ1117" s="17">
        <v>8.7540034011793E-2</v>
      </c>
      <c r="AR1117" s="17">
        <v>5.4517759252188699E-2</v>
      </c>
      <c r="AS1117" s="17">
        <v>0.107889939381275</v>
      </c>
      <c r="AT1117" s="17"/>
      <c r="AU1117" s="17">
        <v>6.9302666024105994E-2</v>
      </c>
      <c r="AV1117" s="17">
        <v>0.104698248199317</v>
      </c>
      <c r="AW1117" s="17"/>
      <c r="AX1117" s="17">
        <v>9.7032392504590795E-2</v>
      </c>
      <c r="AY1117" s="17">
        <v>8.2246570148298906E-2</v>
      </c>
      <c r="AZ1117" s="17"/>
      <c r="BA1117" s="17">
        <v>8.5607578271750001E-2</v>
      </c>
      <c r="BB1117" s="17">
        <v>8.5526082372448103E-2</v>
      </c>
      <c r="BC1117" s="17"/>
      <c r="BD1117" s="17">
        <v>6.1331247839157603E-2</v>
      </c>
      <c r="BE1117" s="17"/>
      <c r="BF1117" s="17">
        <v>7.2248772330726393E-2</v>
      </c>
      <c r="BG1117" s="17"/>
      <c r="BH1117" s="17">
        <v>7.5324237801326493E-2</v>
      </c>
      <c r="BI1117" s="17"/>
      <c r="BJ1117" s="17">
        <v>0.13951731132787101</v>
      </c>
      <c r="BK1117" s="17"/>
      <c r="BL1117" s="17">
        <v>0.17639252821132101</v>
      </c>
      <c r="BM1117" s="17">
        <v>5.8004021029105499E-2</v>
      </c>
      <c r="BN1117" s="17">
        <v>6.2721100504861904E-2</v>
      </c>
      <c r="BO1117" s="17">
        <v>7.2319813322882107E-2</v>
      </c>
      <c r="BP1117" s="17"/>
      <c r="BQ1117" s="17">
        <v>8.3786653246435402E-2</v>
      </c>
      <c r="BR1117" s="17">
        <v>4.4124165760694403E-2</v>
      </c>
      <c r="BS1117" s="17">
        <v>0.15637040695367699</v>
      </c>
      <c r="BT1117" s="17">
        <v>7.4069982807727697E-2</v>
      </c>
      <c r="BU1117" s="17">
        <v>0.103662669003402</v>
      </c>
      <c r="BV1117" s="17">
        <v>6.5285575833263498E-2</v>
      </c>
      <c r="BW1117" s="17"/>
      <c r="BX1117" s="17">
        <v>7.1719696651190004E-2</v>
      </c>
      <c r="BY1117" s="17">
        <v>6.4621026632996806E-2</v>
      </c>
      <c r="BZ1117" s="17">
        <v>9.3468738627616801E-2</v>
      </c>
      <c r="CA1117" s="17">
        <v>8.3027791226108497E-2</v>
      </c>
      <c r="CB1117" s="17">
        <v>0.103805701365991</v>
      </c>
      <c r="CC1117" s="17">
        <v>0.115303392942466</v>
      </c>
    </row>
    <row r="1118" spans="2:81" x14ac:dyDescent="0.35">
      <c r="B1118" t="s">
        <v>102</v>
      </c>
      <c r="C1118" s="17">
        <v>5.8222495694632899E-2</v>
      </c>
      <c r="D1118" s="17">
        <v>7.0557687381821804E-2</v>
      </c>
      <c r="E1118" s="17">
        <v>4.61841829397662E-2</v>
      </c>
      <c r="F1118" s="17"/>
      <c r="G1118" s="17">
        <v>0.10622432386774899</v>
      </c>
      <c r="H1118" s="17">
        <v>7.9192993300425105E-2</v>
      </c>
      <c r="I1118" s="17">
        <v>7.0794619500280306E-2</v>
      </c>
      <c r="J1118" s="17">
        <v>3.2605173936946598E-2</v>
      </c>
      <c r="K1118" s="17">
        <v>4.7864023580638203E-2</v>
      </c>
      <c r="L1118" s="17">
        <v>2.9419533717078498E-2</v>
      </c>
      <c r="M1118" s="17"/>
      <c r="N1118" s="17">
        <v>4.8008240371356203E-2</v>
      </c>
      <c r="O1118" s="17">
        <v>5.7045966343931297E-2</v>
      </c>
      <c r="P1118" s="17">
        <v>8.1183466684817795E-2</v>
      </c>
      <c r="Q1118" s="17">
        <v>4.9326186363886602E-2</v>
      </c>
      <c r="R1118" s="17"/>
      <c r="S1118" s="17">
        <v>6.8372521417004506E-2</v>
      </c>
      <c r="T1118" s="17">
        <v>8.18222997848852E-2</v>
      </c>
      <c r="U1118" s="17">
        <v>2.9882832593355599E-2</v>
      </c>
      <c r="V1118" s="17">
        <v>6.4745107534663796E-2</v>
      </c>
      <c r="W1118" s="17">
        <v>6.3966447597436402E-2</v>
      </c>
      <c r="X1118" s="17">
        <v>2.9795480556467101E-2</v>
      </c>
      <c r="Y1118" s="17">
        <v>5.7607995397449603E-2</v>
      </c>
      <c r="Z1118" s="17">
        <v>4.1785946942684303E-2</v>
      </c>
      <c r="AA1118" s="17">
        <v>5.0731279384195201E-2</v>
      </c>
      <c r="AB1118" s="17">
        <v>5.26128611120718E-2</v>
      </c>
      <c r="AC1118" s="17">
        <v>9.5274674937294801E-2</v>
      </c>
      <c r="AD1118" s="17">
        <v>3.0789722816680701E-2</v>
      </c>
      <c r="AE1118" s="17"/>
      <c r="AF1118" s="17">
        <v>5.6159362076750603E-2</v>
      </c>
      <c r="AG1118" s="17">
        <v>4.70436818586321E-2</v>
      </c>
      <c r="AH1118" s="17">
        <v>0.102984674018476</v>
      </c>
      <c r="AI1118" s="17">
        <v>5.1654954042283603E-2</v>
      </c>
      <c r="AJ1118" s="17"/>
      <c r="AK1118" s="17">
        <v>6.3761732890353501E-2</v>
      </c>
      <c r="AL1118" s="17">
        <v>3.2900618343474401E-2</v>
      </c>
      <c r="AM1118" s="17"/>
      <c r="AN1118" s="17">
        <v>4.6649878201096701E-2</v>
      </c>
      <c r="AO1118" s="17">
        <v>5.5710183272391203E-2</v>
      </c>
      <c r="AP1118" s="17">
        <v>6.9694813468259897E-2</v>
      </c>
      <c r="AQ1118" s="17">
        <v>6.4268275879740697E-2</v>
      </c>
      <c r="AR1118" s="17">
        <v>3.70207561488443E-2</v>
      </c>
      <c r="AS1118" s="17">
        <v>0.12752465578747901</v>
      </c>
      <c r="AT1118" s="17"/>
      <c r="AU1118" s="17">
        <v>5.4566738702141002E-2</v>
      </c>
      <c r="AV1118" s="17">
        <v>6.4031308801195896E-2</v>
      </c>
      <c r="AW1118" s="17"/>
      <c r="AX1118" s="17">
        <v>6.0983431839842797E-2</v>
      </c>
      <c r="AY1118" s="17">
        <v>5.7553478469751902E-2</v>
      </c>
      <c r="AZ1118" s="17"/>
      <c r="BA1118" s="17">
        <v>5.3739453287442097E-2</v>
      </c>
      <c r="BB1118" s="17">
        <v>8.5459367722102594E-2</v>
      </c>
      <c r="BC1118" s="17"/>
      <c r="BD1118" s="17">
        <v>5.3704090932586698E-2</v>
      </c>
      <c r="BE1118" s="17"/>
      <c r="BF1118" s="17">
        <v>4.5454397244854498E-2</v>
      </c>
      <c r="BG1118" s="17"/>
      <c r="BH1118" s="17">
        <v>2.25178277721821E-2</v>
      </c>
      <c r="BI1118" s="17"/>
      <c r="BJ1118" s="17">
        <v>7.3703899416701898E-2</v>
      </c>
      <c r="BK1118" s="17"/>
      <c r="BL1118" s="17">
        <v>8.4455262803747905E-2</v>
      </c>
      <c r="BM1118" s="17">
        <v>4.6095493441781099E-2</v>
      </c>
      <c r="BN1118" s="17">
        <v>4.6518077353562302E-2</v>
      </c>
      <c r="BO1118" s="17">
        <v>6.5497439449291706E-2</v>
      </c>
      <c r="BP1118" s="17"/>
      <c r="BQ1118" s="17">
        <v>5.2218090071800498E-2</v>
      </c>
      <c r="BR1118" s="17">
        <v>3.8012025711712E-2</v>
      </c>
      <c r="BS1118" s="17">
        <v>7.4014074015805106E-2</v>
      </c>
      <c r="BT1118" s="17">
        <v>6.4669127267338603E-2</v>
      </c>
      <c r="BU1118" s="17">
        <v>7.6173967258231501E-2</v>
      </c>
      <c r="BV1118" s="17">
        <v>4.39025850143712E-2</v>
      </c>
      <c r="BW1118" s="17"/>
      <c r="BX1118" s="17">
        <v>6.5106369360494701E-2</v>
      </c>
      <c r="BY1118" s="17">
        <v>3.1353362907521998E-2</v>
      </c>
      <c r="BZ1118" s="17">
        <v>6.6119351865230602E-2</v>
      </c>
      <c r="CA1118" s="17">
        <v>6.4569279020976103E-2</v>
      </c>
      <c r="CB1118" s="17">
        <v>8.6538644232502598E-2</v>
      </c>
      <c r="CC1118" s="17">
        <v>5.2311881940156499E-2</v>
      </c>
    </row>
    <row r="1119" spans="2:81" x14ac:dyDescent="0.35">
      <c r="B1119" t="s">
        <v>429</v>
      </c>
      <c r="C1119" s="17">
        <v>4.4870419281874602E-2</v>
      </c>
      <c r="D1119" s="17">
        <v>5.3410737779799003E-2</v>
      </c>
      <c r="E1119" s="17">
        <v>3.65699942889871E-2</v>
      </c>
      <c r="F1119" s="17"/>
      <c r="G1119" s="17">
        <v>6.8285245395179203E-2</v>
      </c>
      <c r="H1119" s="17">
        <v>5.5775932753289702E-2</v>
      </c>
      <c r="I1119" s="17">
        <v>3.7186413008860303E-2</v>
      </c>
      <c r="J1119" s="17">
        <v>3.66351260885623E-2</v>
      </c>
      <c r="K1119" s="17">
        <v>2.3042202939165798E-2</v>
      </c>
      <c r="L1119" s="17">
        <v>4.8874374715258698E-2</v>
      </c>
      <c r="M1119" s="17"/>
      <c r="N1119" s="17">
        <v>2.4969828249713701E-2</v>
      </c>
      <c r="O1119" s="17">
        <v>5.8788676876730103E-2</v>
      </c>
      <c r="P1119" s="17">
        <v>3.8845435898433402E-2</v>
      </c>
      <c r="Q1119" s="17">
        <v>5.3233062352082999E-2</v>
      </c>
      <c r="R1119" s="17"/>
      <c r="S1119" s="17">
        <v>6.8400774885874593E-2</v>
      </c>
      <c r="T1119" s="17">
        <v>2.71783880797003E-2</v>
      </c>
      <c r="U1119" s="17">
        <v>3.2238570368607597E-2</v>
      </c>
      <c r="V1119" s="17">
        <v>2.6670248599820499E-2</v>
      </c>
      <c r="W1119" s="17">
        <v>5.6900401098903299E-2</v>
      </c>
      <c r="X1119" s="17">
        <v>6.4723693563964901E-2</v>
      </c>
      <c r="Y1119" s="17">
        <v>3.8417007804500601E-2</v>
      </c>
      <c r="Z1119" s="17">
        <v>8.8322725832819304E-2</v>
      </c>
      <c r="AA1119" s="17">
        <v>2.2611139437444801E-2</v>
      </c>
      <c r="AB1119" s="17">
        <v>6.8872635559666301E-2</v>
      </c>
      <c r="AC1119" s="17">
        <v>3.8389575882515799E-2</v>
      </c>
      <c r="AD1119" s="17">
        <v>0</v>
      </c>
      <c r="AE1119" s="17"/>
      <c r="AF1119" s="17">
        <v>4.5135275636378001E-2</v>
      </c>
      <c r="AG1119" s="17">
        <v>7.3525426018759901E-2</v>
      </c>
      <c r="AH1119" s="17">
        <v>2.7152333095114702E-2</v>
      </c>
      <c r="AI1119" s="17">
        <v>0</v>
      </c>
      <c r="AJ1119" s="17"/>
      <c r="AK1119" s="17">
        <v>4.1981904301834398E-2</v>
      </c>
      <c r="AL1119" s="17">
        <v>2.3925553787600098E-2</v>
      </c>
      <c r="AM1119" s="17"/>
      <c r="AN1119" s="17">
        <v>7.4707890425671705E-2</v>
      </c>
      <c r="AO1119" s="17">
        <v>4.2478741314019901E-2</v>
      </c>
      <c r="AP1119" s="17">
        <v>5.9211084944958498E-2</v>
      </c>
      <c r="AQ1119" s="17">
        <v>1.2394425698427801E-2</v>
      </c>
      <c r="AR1119" s="17">
        <v>2.9478169858087301E-2</v>
      </c>
      <c r="AS1119" s="17">
        <v>2.70566077702948E-2</v>
      </c>
      <c r="AT1119" s="17"/>
      <c r="AU1119" s="17">
        <v>3.8213276542417303E-2</v>
      </c>
      <c r="AV1119" s="17">
        <v>5.46193213914834E-2</v>
      </c>
      <c r="AW1119" s="17"/>
      <c r="AX1119" s="17">
        <v>4.2026364594746603E-2</v>
      </c>
      <c r="AY1119" s="17">
        <v>4.5559577405829499E-2</v>
      </c>
      <c r="AZ1119" s="17"/>
      <c r="BA1119" s="17">
        <v>4.3301939105420503E-2</v>
      </c>
      <c r="BB1119" s="17">
        <v>5.5283359985300602E-2</v>
      </c>
      <c r="BC1119" s="17"/>
      <c r="BD1119" s="17">
        <v>4.4207614318691697E-2</v>
      </c>
      <c r="BE1119" s="17"/>
      <c r="BF1119" s="17">
        <v>4.9211513310630103E-2</v>
      </c>
      <c r="BG1119" s="17"/>
      <c r="BH1119" s="17">
        <v>8.7356516417474606E-2</v>
      </c>
      <c r="BI1119" s="17"/>
      <c r="BJ1119" s="17">
        <v>5.6500968867732898E-2</v>
      </c>
      <c r="BK1119" s="17"/>
      <c r="BL1119" s="17">
        <v>5.9856023076942703E-2</v>
      </c>
      <c r="BM1119" s="17">
        <v>5.0123740041488098E-2</v>
      </c>
      <c r="BN1119" s="17">
        <v>3.7201771151990401E-2</v>
      </c>
      <c r="BO1119" s="17">
        <v>3.6950847515547502E-2</v>
      </c>
      <c r="BP1119" s="17"/>
      <c r="BQ1119" s="17">
        <v>4.5891482892238301E-2</v>
      </c>
      <c r="BR1119" s="17">
        <v>4.00658315766554E-2</v>
      </c>
      <c r="BS1119" s="17">
        <v>4.6229200957125099E-2</v>
      </c>
      <c r="BT1119" s="17">
        <v>4.0932687518812197E-2</v>
      </c>
      <c r="BU1119" s="17">
        <v>4.2789996646422301E-2</v>
      </c>
      <c r="BV1119" s="17">
        <v>6.3196362257229105E-2</v>
      </c>
      <c r="BW1119" s="17"/>
      <c r="BX1119" s="17">
        <v>5.9321727218733203E-2</v>
      </c>
      <c r="BY1119" s="17">
        <v>4.2972008788049201E-2</v>
      </c>
      <c r="BZ1119" s="17">
        <v>3.6700017795709299E-2</v>
      </c>
      <c r="CA1119" s="17">
        <v>3.0342128241254301E-2</v>
      </c>
      <c r="CB1119" s="17">
        <v>2.3194017485311798E-2</v>
      </c>
      <c r="CC1119" s="17">
        <v>7.6777813408097501E-2</v>
      </c>
    </row>
    <row r="1120" spans="2:81" x14ac:dyDescent="0.35">
      <c r="B1120" t="s">
        <v>87</v>
      </c>
      <c r="C1120" s="17">
        <v>4.3942177684282997E-2</v>
      </c>
      <c r="D1120" s="17">
        <v>3.95838503020597E-2</v>
      </c>
      <c r="E1120" s="17">
        <v>4.72133285638517E-2</v>
      </c>
      <c r="F1120" s="17"/>
      <c r="G1120" s="17">
        <v>5.0397206600096299E-2</v>
      </c>
      <c r="H1120" s="17">
        <v>4.2794992501401397E-2</v>
      </c>
      <c r="I1120" s="17">
        <v>5.7753213042386502E-2</v>
      </c>
      <c r="J1120" s="17">
        <v>2.74684280155531E-2</v>
      </c>
      <c r="K1120" s="17">
        <v>4.7291086611359397E-2</v>
      </c>
      <c r="L1120" s="17">
        <v>4.0060084139550499E-2</v>
      </c>
      <c r="M1120" s="17"/>
      <c r="N1120" s="17">
        <v>3.87968644377472E-2</v>
      </c>
      <c r="O1120" s="17">
        <v>4.83139709552107E-2</v>
      </c>
      <c r="P1120" s="17">
        <v>3.78510077079958E-2</v>
      </c>
      <c r="Q1120" s="17">
        <v>5.0374785037602898E-2</v>
      </c>
      <c r="R1120" s="17"/>
      <c r="S1120" s="17">
        <v>2.0503132790201498E-2</v>
      </c>
      <c r="T1120" s="17">
        <v>2.2029440279837501E-2</v>
      </c>
      <c r="U1120" s="17">
        <v>3.8202197610726699E-2</v>
      </c>
      <c r="V1120" s="17">
        <v>5.7019537929885997E-2</v>
      </c>
      <c r="W1120" s="17">
        <v>2.93094721422574E-2</v>
      </c>
      <c r="X1120" s="17">
        <v>6.2280397877607002E-2</v>
      </c>
      <c r="Y1120" s="17">
        <v>4.7189458315940597E-2</v>
      </c>
      <c r="Z1120" s="17">
        <v>4.4220185640947603E-2</v>
      </c>
      <c r="AA1120" s="17">
        <v>6.7483465298916703E-2</v>
      </c>
      <c r="AB1120" s="17">
        <v>5.73531387707681E-2</v>
      </c>
      <c r="AC1120" s="17">
        <v>4.0904988930032103E-2</v>
      </c>
      <c r="AD1120" s="17">
        <v>7.7088816607223401E-2</v>
      </c>
      <c r="AE1120" s="17"/>
      <c r="AF1120" s="17">
        <v>4.6777781856028801E-2</v>
      </c>
      <c r="AG1120" s="17">
        <v>3.6511377968428002E-2</v>
      </c>
      <c r="AH1120" s="17">
        <v>4.5231114695082002E-2</v>
      </c>
      <c r="AI1120" s="17">
        <v>9.0006914898060703E-2</v>
      </c>
      <c r="AJ1120" s="17"/>
      <c r="AK1120" s="17">
        <v>0</v>
      </c>
      <c r="AL1120" s="17">
        <v>4.1572838985862698E-2</v>
      </c>
      <c r="AM1120" s="17"/>
      <c r="AN1120" s="17">
        <v>3.0921996960073701E-2</v>
      </c>
      <c r="AO1120" s="17">
        <v>2.2179171885748999E-2</v>
      </c>
      <c r="AP1120" s="17">
        <v>4.5595968617224598E-2</v>
      </c>
      <c r="AQ1120" s="17">
        <v>7.4797436192551803E-2</v>
      </c>
      <c r="AR1120" s="17">
        <v>4.80975732130813E-2</v>
      </c>
      <c r="AS1120" s="17">
        <v>0.104434017131403</v>
      </c>
      <c r="AT1120" s="17"/>
      <c r="AU1120" s="17">
        <v>3.7412201503978899E-2</v>
      </c>
      <c r="AV1120" s="17">
        <v>5.0465599341643803E-2</v>
      </c>
      <c r="AW1120" s="17"/>
      <c r="AX1120" s="17">
        <v>4.28583999742356E-2</v>
      </c>
      <c r="AY1120" s="17">
        <v>4.4204793665902797E-2</v>
      </c>
      <c r="AZ1120" s="17"/>
      <c r="BA1120" s="17">
        <v>4.7455619303522101E-2</v>
      </c>
      <c r="BB1120" s="17">
        <v>2.5826532684165699E-2</v>
      </c>
      <c r="BC1120" s="17"/>
      <c r="BD1120" s="17">
        <v>4.7906507014370499E-2</v>
      </c>
      <c r="BE1120" s="17"/>
      <c r="BF1120" s="17">
        <v>4.7169258018138698E-2</v>
      </c>
      <c r="BG1120" s="17"/>
      <c r="BH1120" s="17">
        <v>6.3086748882954902E-2</v>
      </c>
      <c r="BI1120" s="17"/>
      <c r="BJ1120" s="17">
        <v>6.0203100788183098E-2</v>
      </c>
      <c r="BK1120" s="17"/>
      <c r="BL1120" s="17">
        <v>5.2048729992421799E-2</v>
      </c>
      <c r="BM1120" s="17">
        <v>3.0631548764025501E-2</v>
      </c>
      <c r="BN1120" s="17">
        <v>4.19966414636537E-2</v>
      </c>
      <c r="BO1120" s="17">
        <v>5.4601560921552501E-2</v>
      </c>
      <c r="BP1120" s="17"/>
      <c r="BQ1120" s="17">
        <v>3.95942147233483E-2</v>
      </c>
      <c r="BR1120" s="17">
        <v>3.1106552102286401E-2</v>
      </c>
      <c r="BS1120" s="17">
        <v>3.9692774841623001E-2</v>
      </c>
      <c r="BT1120" s="17">
        <v>5.7063242801429201E-2</v>
      </c>
      <c r="BU1120" s="17">
        <v>4.0022169933153003E-2</v>
      </c>
      <c r="BV1120" s="17">
        <v>6.5053777049946401E-2</v>
      </c>
      <c r="BW1120" s="17"/>
      <c r="BX1120" s="17">
        <v>4.3951555320059101E-2</v>
      </c>
      <c r="BY1120" s="17">
        <v>2.92811381353104E-2</v>
      </c>
      <c r="BZ1120" s="17">
        <v>4.0475464185385897E-2</v>
      </c>
      <c r="CA1120" s="17">
        <v>5.16309210436958E-2</v>
      </c>
      <c r="CB1120" s="17">
        <v>4.4169507675154603E-2</v>
      </c>
      <c r="CC1120" s="17">
        <v>4.62638740306274E-2</v>
      </c>
    </row>
    <row r="1121" spans="2:81" x14ac:dyDescent="0.35">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row>
    <row r="1122" spans="2:81" x14ac:dyDescent="0.35">
      <c r="B1122" s="6" t="s">
        <v>438</v>
      </c>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row>
    <row r="1123" spans="2:81" x14ac:dyDescent="0.35">
      <c r="B1123" s="24"/>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row>
    <row r="1124" spans="2:81" x14ac:dyDescent="0.35">
      <c r="B1124" t="s">
        <v>428</v>
      </c>
      <c r="C1124" s="17">
        <v>0.51000907558702802</v>
      </c>
      <c r="D1124" s="17">
        <v>0.50801330828235203</v>
      </c>
      <c r="E1124" s="17">
        <v>0.51263234400658997</v>
      </c>
      <c r="F1124" s="17"/>
      <c r="G1124" s="17">
        <v>0.44598852870522698</v>
      </c>
      <c r="H1124" s="17">
        <v>0.49579044565767799</v>
      </c>
      <c r="I1124" s="17">
        <v>0.486388730958005</v>
      </c>
      <c r="J1124" s="17">
        <v>0.53434602893808203</v>
      </c>
      <c r="K1124" s="17">
        <v>0.53247495523786004</v>
      </c>
      <c r="L1124" s="17">
        <v>0.54438358415532195</v>
      </c>
      <c r="M1124" s="17"/>
      <c r="N1124" s="17">
        <v>0.55075050276333704</v>
      </c>
      <c r="O1124" s="17">
        <v>0.50694921494575096</v>
      </c>
      <c r="P1124" s="17">
        <v>0.48945811915711701</v>
      </c>
      <c r="Q1124" s="17">
        <v>0.49310369849471902</v>
      </c>
      <c r="R1124" s="17"/>
      <c r="S1124" s="17">
        <v>0.52241449367523096</v>
      </c>
      <c r="T1124" s="17">
        <v>0.531025775065182</v>
      </c>
      <c r="U1124" s="17">
        <v>0.59941031575036596</v>
      </c>
      <c r="V1124" s="17">
        <v>0.46855998146002498</v>
      </c>
      <c r="W1124" s="17">
        <v>0.50862783139664203</v>
      </c>
      <c r="X1124" s="17">
        <v>0.52851175787142901</v>
      </c>
      <c r="Y1124" s="17">
        <v>0.54700521142030001</v>
      </c>
      <c r="Z1124" s="17">
        <v>0.61213950164008402</v>
      </c>
      <c r="AA1124" s="17">
        <v>0.48135538154236501</v>
      </c>
      <c r="AB1124" s="17">
        <v>0.42932430120836002</v>
      </c>
      <c r="AC1124" s="17">
        <v>0.40647681796200902</v>
      </c>
      <c r="AD1124" s="17">
        <v>0.52687357183702099</v>
      </c>
      <c r="AE1124" s="17"/>
      <c r="AF1124" s="17">
        <v>0.51859005853293805</v>
      </c>
      <c r="AG1124" s="17">
        <v>0.476164431323995</v>
      </c>
      <c r="AH1124" s="17">
        <v>0.38208736131170401</v>
      </c>
      <c r="AI1124" s="17">
        <v>0.48591618363511702</v>
      </c>
      <c r="AJ1124" s="17"/>
      <c r="AK1124" s="17">
        <v>0.55816627650668904</v>
      </c>
      <c r="AL1124" s="17">
        <v>0.56119213959136904</v>
      </c>
      <c r="AM1124" s="17"/>
      <c r="AN1124" s="17">
        <v>0.53284858482229702</v>
      </c>
      <c r="AO1124" s="17">
        <v>0.52443700736572996</v>
      </c>
      <c r="AP1124" s="17">
        <v>0.48879283441062399</v>
      </c>
      <c r="AQ1124" s="17">
        <v>0.46189144436669299</v>
      </c>
      <c r="AR1124" s="17">
        <v>0.53912053248740799</v>
      </c>
      <c r="AS1124" s="17">
        <v>0.47254758391218299</v>
      </c>
      <c r="AT1124" s="17"/>
      <c r="AU1124" s="17">
        <v>0.54722251321541104</v>
      </c>
      <c r="AV1124" s="17">
        <v>0.46021536795151102</v>
      </c>
      <c r="AW1124" s="17"/>
      <c r="AX1124" s="17">
        <v>0.46600157421397198</v>
      </c>
      <c r="AY1124" s="17">
        <v>0.52067276894829295</v>
      </c>
      <c r="AZ1124" s="17"/>
      <c r="BA1124" s="17">
        <v>0.50218976348812305</v>
      </c>
      <c r="BB1124" s="17">
        <v>0.54234421503253605</v>
      </c>
      <c r="BC1124" s="17"/>
      <c r="BD1124" s="17">
        <v>0.56313503147646304</v>
      </c>
      <c r="BE1124" s="17"/>
      <c r="BF1124" s="17">
        <v>0.57831333605778101</v>
      </c>
      <c r="BG1124" s="17"/>
      <c r="BH1124" s="17">
        <v>0.42863242669993701</v>
      </c>
      <c r="BI1124" s="17"/>
      <c r="BJ1124" s="17">
        <v>0.415624405884847</v>
      </c>
      <c r="BK1124" s="17"/>
      <c r="BL1124" s="17">
        <v>0.274553989166614</v>
      </c>
      <c r="BM1124" s="17">
        <v>0.69655878261931103</v>
      </c>
      <c r="BN1124" s="17">
        <v>0.52970862531618501</v>
      </c>
      <c r="BO1124" s="17">
        <v>0.46161054454189698</v>
      </c>
      <c r="BP1124" s="17"/>
      <c r="BQ1124" s="17">
        <v>0.54720685053956997</v>
      </c>
      <c r="BR1124" s="17">
        <v>0.61546684580358402</v>
      </c>
      <c r="BS1124" s="17">
        <v>0.45353088807174002</v>
      </c>
      <c r="BT1124" s="17">
        <v>0.45847376680447699</v>
      </c>
      <c r="BU1124" s="17">
        <v>0.49387995371279497</v>
      </c>
      <c r="BV1124" s="17">
        <v>0.45059502791752198</v>
      </c>
      <c r="BW1124" s="17"/>
      <c r="BX1124" s="17">
        <v>0.546805983495815</v>
      </c>
      <c r="BY1124" s="17">
        <v>0.61876655278705095</v>
      </c>
      <c r="BZ1124" s="17">
        <v>0.49773507721494897</v>
      </c>
      <c r="CA1124" s="17">
        <v>0.51495992111188904</v>
      </c>
      <c r="CB1124" s="17">
        <v>0.48677805106219202</v>
      </c>
      <c r="CC1124" s="17">
        <v>0.363179310958826</v>
      </c>
    </row>
    <row r="1125" spans="2:81" x14ac:dyDescent="0.35">
      <c r="B1125" t="s">
        <v>58</v>
      </c>
      <c r="C1125" s="17">
        <v>0.15203659308898601</v>
      </c>
      <c r="D1125" s="17">
        <v>0.16682204729867001</v>
      </c>
      <c r="E1125" s="17">
        <v>0.136807269187778</v>
      </c>
      <c r="F1125" s="17"/>
      <c r="G1125" s="17">
        <v>0.18508064797048199</v>
      </c>
      <c r="H1125" s="17">
        <v>0.16491261989112099</v>
      </c>
      <c r="I1125" s="17">
        <v>0.14849797916149099</v>
      </c>
      <c r="J1125" s="17">
        <v>0.16160105991826801</v>
      </c>
      <c r="K1125" s="17">
        <v>0.13681437255978099</v>
      </c>
      <c r="L1125" s="17">
        <v>0.12861096674778699</v>
      </c>
      <c r="M1125" s="17"/>
      <c r="N1125" s="17">
        <v>0.147937928075182</v>
      </c>
      <c r="O1125" s="17">
        <v>0.159642992964937</v>
      </c>
      <c r="P1125" s="17">
        <v>0.145297181132094</v>
      </c>
      <c r="Q1125" s="17">
        <v>0.155148485677672</v>
      </c>
      <c r="R1125" s="17"/>
      <c r="S1125" s="17">
        <v>0.199826889236184</v>
      </c>
      <c r="T1125" s="17">
        <v>0.13475330001824901</v>
      </c>
      <c r="U1125" s="17">
        <v>7.6965167132665893E-2</v>
      </c>
      <c r="V1125" s="17">
        <v>0.175983852332564</v>
      </c>
      <c r="W1125" s="17">
        <v>0.16120648223053399</v>
      </c>
      <c r="X1125" s="17">
        <v>0.14130016514805399</v>
      </c>
      <c r="Y1125" s="17">
        <v>0.17647458926964299</v>
      </c>
      <c r="Z1125" s="17">
        <v>0.108492196198973</v>
      </c>
      <c r="AA1125" s="17">
        <v>0.1793010620935</v>
      </c>
      <c r="AB1125" s="17">
        <v>0.159704191799696</v>
      </c>
      <c r="AC1125" s="17">
        <v>0.118272247744338</v>
      </c>
      <c r="AD1125" s="17">
        <v>5.1257243673336499E-2</v>
      </c>
      <c r="AE1125" s="17"/>
      <c r="AF1125" s="17">
        <v>0.15161336994635999</v>
      </c>
      <c r="AG1125" s="17">
        <v>0.164225218249403</v>
      </c>
      <c r="AH1125" s="17">
        <v>0.144763743824317</v>
      </c>
      <c r="AI1125" s="17">
        <v>4.5652966800721999E-2</v>
      </c>
      <c r="AJ1125" s="17"/>
      <c r="AK1125" s="17">
        <v>0.19474350584689401</v>
      </c>
      <c r="AL1125" s="17">
        <v>0.20188226476548499</v>
      </c>
      <c r="AM1125" s="17"/>
      <c r="AN1125" s="17">
        <v>0.150225935603017</v>
      </c>
      <c r="AO1125" s="17">
        <v>0.15720693199965499</v>
      </c>
      <c r="AP1125" s="17">
        <v>0.137730771848839</v>
      </c>
      <c r="AQ1125" s="17">
        <v>0.16961382494279201</v>
      </c>
      <c r="AR1125" s="17">
        <v>0.13064925441119499</v>
      </c>
      <c r="AS1125" s="17">
        <v>0.14892419916223401</v>
      </c>
      <c r="AT1125" s="17"/>
      <c r="AU1125" s="17">
        <v>0.140227942389864</v>
      </c>
      <c r="AV1125" s="17">
        <v>0.16872409808790201</v>
      </c>
      <c r="AW1125" s="17"/>
      <c r="AX1125" s="17">
        <v>0.13361023712874701</v>
      </c>
      <c r="AY1125" s="17">
        <v>0.15650158209301501</v>
      </c>
      <c r="AZ1125" s="17"/>
      <c r="BA1125" s="17">
        <v>0.145269550963082</v>
      </c>
      <c r="BB1125" s="17">
        <v>0.19546356685572699</v>
      </c>
      <c r="BC1125" s="17"/>
      <c r="BD1125" s="17">
        <v>0.133320517777545</v>
      </c>
      <c r="BE1125" s="17"/>
      <c r="BF1125" s="17">
        <v>0.13118127775194399</v>
      </c>
      <c r="BG1125" s="17"/>
      <c r="BH1125" s="17">
        <v>0.18176349213707599</v>
      </c>
      <c r="BI1125" s="17"/>
      <c r="BJ1125" s="17">
        <v>9.6798101864702293E-2</v>
      </c>
      <c r="BK1125" s="17"/>
      <c r="BL1125" s="17">
        <v>0.136783101350269</v>
      </c>
      <c r="BM1125" s="17">
        <v>0.12790856456164401</v>
      </c>
      <c r="BN1125" s="17">
        <v>0.14705398153330301</v>
      </c>
      <c r="BO1125" s="17">
        <v>0.19570280414635399</v>
      </c>
      <c r="BP1125" s="17"/>
      <c r="BQ1125" s="17">
        <v>0.14156637726499099</v>
      </c>
      <c r="BR1125" s="17">
        <v>0.14676462324324899</v>
      </c>
      <c r="BS1125" s="17">
        <v>0.17188967077758399</v>
      </c>
      <c r="BT1125" s="17">
        <v>0.15543436684426001</v>
      </c>
      <c r="BU1125" s="17">
        <v>0.113849970184613</v>
      </c>
      <c r="BV1125" s="17">
        <v>0.160298585559356</v>
      </c>
      <c r="BW1125" s="17"/>
      <c r="BX1125" s="17">
        <v>0.13502957659880199</v>
      </c>
      <c r="BY1125" s="17">
        <v>0.13232997857104101</v>
      </c>
      <c r="BZ1125" s="17">
        <v>0.16568413126086501</v>
      </c>
      <c r="CA1125" s="17">
        <v>0.16213680225545499</v>
      </c>
      <c r="CB1125" s="17">
        <v>0.128960831386463</v>
      </c>
      <c r="CC1125" s="17">
        <v>0.16398076545232099</v>
      </c>
    </row>
    <row r="1126" spans="2:81" x14ac:dyDescent="0.35">
      <c r="B1126" t="s">
        <v>59</v>
      </c>
      <c r="C1126" s="17">
        <v>0.116160127083383</v>
      </c>
      <c r="D1126" s="17">
        <v>0.109656525278268</v>
      </c>
      <c r="E1126" s="17">
        <v>0.12214519590181699</v>
      </c>
      <c r="F1126" s="17"/>
      <c r="G1126" s="17">
        <v>0.126017952319842</v>
      </c>
      <c r="H1126" s="17">
        <v>0.114898841963924</v>
      </c>
      <c r="I1126" s="17">
        <v>0.129597244787171</v>
      </c>
      <c r="J1126" s="17">
        <v>0.13483204820970299</v>
      </c>
      <c r="K1126" s="17">
        <v>0.10729366968572999</v>
      </c>
      <c r="L1126" s="17">
        <v>9.3759919661822205E-2</v>
      </c>
      <c r="M1126" s="17"/>
      <c r="N1126" s="17">
        <v>8.8317898830205202E-2</v>
      </c>
      <c r="O1126" s="17">
        <v>0.151224364219468</v>
      </c>
      <c r="P1126" s="17">
        <v>0.13571400039732001</v>
      </c>
      <c r="Q1126" s="17">
        <v>9.0125151470152404E-2</v>
      </c>
      <c r="R1126" s="17"/>
      <c r="S1126" s="17">
        <v>6.3264685987887301E-2</v>
      </c>
      <c r="T1126" s="17">
        <v>0.107652533106554</v>
      </c>
      <c r="U1126" s="17">
        <v>0.15171111944729801</v>
      </c>
      <c r="V1126" s="17">
        <v>0.100085278177045</v>
      </c>
      <c r="W1126" s="17">
        <v>0.139514993957183</v>
      </c>
      <c r="X1126" s="17">
        <v>0.121351877896404</v>
      </c>
      <c r="Y1126" s="17">
        <v>0.107867005132879</v>
      </c>
      <c r="Z1126" s="17">
        <v>3.9943928964121397E-2</v>
      </c>
      <c r="AA1126" s="17">
        <v>0.13670410876123701</v>
      </c>
      <c r="AB1126" s="17">
        <v>0.13429158997432999</v>
      </c>
      <c r="AC1126" s="17">
        <v>0.16613881504612699</v>
      </c>
      <c r="AD1126" s="17">
        <v>0.162739893618497</v>
      </c>
      <c r="AE1126" s="17"/>
      <c r="AF1126" s="17">
        <v>0.113040276368222</v>
      </c>
      <c r="AG1126" s="17">
        <v>0.13468058448942699</v>
      </c>
      <c r="AH1126" s="17">
        <v>0.156628629248596</v>
      </c>
      <c r="AI1126" s="17">
        <v>0.16660397316587</v>
      </c>
      <c r="AJ1126" s="17"/>
      <c r="AK1126" s="17">
        <v>7.7760976958534206E-2</v>
      </c>
      <c r="AL1126" s="17">
        <v>8.9220395187546903E-2</v>
      </c>
      <c r="AM1126" s="17"/>
      <c r="AN1126" s="17">
        <v>9.7460646766610703E-2</v>
      </c>
      <c r="AO1126" s="17">
        <v>0.13620627956001199</v>
      </c>
      <c r="AP1126" s="17">
        <v>0.109878475838028</v>
      </c>
      <c r="AQ1126" s="17">
        <v>0.10934943289698799</v>
      </c>
      <c r="AR1126" s="17">
        <v>0.12459428575916701</v>
      </c>
      <c r="AS1126" s="17">
        <v>0.123550217384714</v>
      </c>
      <c r="AT1126" s="17"/>
      <c r="AU1126" s="17">
        <v>9.8794830103925799E-2</v>
      </c>
      <c r="AV1126" s="17">
        <v>0.140127398154856</v>
      </c>
      <c r="AW1126" s="17"/>
      <c r="AX1126" s="17">
        <v>0.13182173225646601</v>
      </c>
      <c r="AY1126" s="17">
        <v>0.112365079650556</v>
      </c>
      <c r="AZ1126" s="17"/>
      <c r="BA1126" s="17">
        <v>0.123132417972437</v>
      </c>
      <c r="BB1126" s="17">
        <v>8.1254699021710203E-2</v>
      </c>
      <c r="BC1126" s="17"/>
      <c r="BD1126" s="17">
        <v>0.10615533647415699</v>
      </c>
      <c r="BE1126" s="17"/>
      <c r="BF1126" s="17">
        <v>9.9217611373303399E-2</v>
      </c>
      <c r="BG1126" s="17"/>
      <c r="BH1126" s="17">
        <v>0.15897090019353699</v>
      </c>
      <c r="BI1126" s="17"/>
      <c r="BJ1126" s="17">
        <v>0.19157480314078401</v>
      </c>
      <c r="BK1126" s="17"/>
      <c r="BL1126" s="17">
        <v>0.15995197966490901</v>
      </c>
      <c r="BM1126" s="17">
        <v>4.7922384519340097E-2</v>
      </c>
      <c r="BN1126" s="17">
        <v>0.13086162386911901</v>
      </c>
      <c r="BO1126" s="17">
        <v>0.13981424127057501</v>
      </c>
      <c r="BP1126" s="17"/>
      <c r="BQ1126" s="17">
        <v>0.130429101765102</v>
      </c>
      <c r="BR1126" s="17">
        <v>6.2312271835486897E-2</v>
      </c>
      <c r="BS1126" s="17">
        <v>0.158980414443674</v>
      </c>
      <c r="BT1126" s="17">
        <v>0.120932652892912</v>
      </c>
      <c r="BU1126" s="17">
        <v>0.14518146458526099</v>
      </c>
      <c r="BV1126" s="17">
        <v>8.9448937437346901E-2</v>
      </c>
      <c r="BW1126" s="17"/>
      <c r="BX1126" s="17">
        <v>0.12879275942754001</v>
      </c>
      <c r="BY1126" s="17">
        <v>7.4530737957939505E-2</v>
      </c>
      <c r="BZ1126" s="17">
        <v>0.12238915630453701</v>
      </c>
      <c r="CA1126" s="17">
        <v>0.100865535922513</v>
      </c>
      <c r="CB1126" s="17">
        <v>0.11652056043044901</v>
      </c>
      <c r="CC1126" s="17">
        <v>0.145213052871105</v>
      </c>
    </row>
    <row r="1127" spans="2:81" x14ac:dyDescent="0.35">
      <c r="B1127" t="s">
        <v>102</v>
      </c>
      <c r="C1127" s="17">
        <v>8.5885922181125604E-2</v>
      </c>
      <c r="D1127" s="17">
        <v>9.0816039457474004E-2</v>
      </c>
      <c r="E1127" s="17">
        <v>8.1546129397356198E-2</v>
      </c>
      <c r="F1127" s="17"/>
      <c r="G1127" s="17">
        <v>0.11928361008696201</v>
      </c>
      <c r="H1127" s="17">
        <v>0.104655005519389</v>
      </c>
      <c r="I1127" s="17">
        <v>7.7488541246964901E-2</v>
      </c>
      <c r="J1127" s="17">
        <v>5.5198354875960899E-2</v>
      </c>
      <c r="K1127" s="17">
        <v>9.4240848642720698E-2</v>
      </c>
      <c r="L1127" s="17">
        <v>7.4348176686465206E-2</v>
      </c>
      <c r="M1127" s="17"/>
      <c r="N1127" s="17">
        <v>8.7564845637293096E-2</v>
      </c>
      <c r="O1127" s="17">
        <v>7.3443357042381197E-2</v>
      </c>
      <c r="P1127" s="17">
        <v>8.6587715102954405E-2</v>
      </c>
      <c r="Q1127" s="17">
        <v>9.4580435926789705E-2</v>
      </c>
      <c r="R1127" s="17"/>
      <c r="S1127" s="17">
        <v>0.113753607817607</v>
      </c>
      <c r="T1127" s="17">
        <v>0.10984426240136801</v>
      </c>
      <c r="U1127" s="17">
        <v>4.6199414188362001E-2</v>
      </c>
      <c r="V1127" s="17">
        <v>0.10897812939686601</v>
      </c>
      <c r="W1127" s="17">
        <v>7.3761655812076804E-2</v>
      </c>
      <c r="X1127" s="17">
        <v>8.0680805951075102E-2</v>
      </c>
      <c r="Y1127" s="17">
        <v>6.7803096107446906E-2</v>
      </c>
      <c r="Z1127" s="17">
        <v>0.135161823281888</v>
      </c>
      <c r="AA1127" s="17">
        <v>4.1372000116505901E-2</v>
      </c>
      <c r="AB1127" s="17">
        <v>9.0810703538615895E-2</v>
      </c>
      <c r="AC1127" s="17">
        <v>7.8327926809002094E-2</v>
      </c>
      <c r="AD1127" s="17">
        <v>0.106092937091032</v>
      </c>
      <c r="AE1127" s="17"/>
      <c r="AF1127" s="17">
        <v>8.6960526823373796E-2</v>
      </c>
      <c r="AG1127" s="17">
        <v>8.0565242775203993E-2</v>
      </c>
      <c r="AH1127" s="17">
        <v>8.6327431675010405E-2</v>
      </c>
      <c r="AI1127" s="17">
        <v>9.4493128925843606E-2</v>
      </c>
      <c r="AJ1127" s="17"/>
      <c r="AK1127" s="17">
        <v>7.5991228170231503E-2</v>
      </c>
      <c r="AL1127" s="17">
        <v>6.5749060003382306E-2</v>
      </c>
      <c r="AM1127" s="17"/>
      <c r="AN1127" s="17">
        <v>8.4643483279053799E-2</v>
      </c>
      <c r="AO1127" s="17">
        <v>6.6565958284987098E-2</v>
      </c>
      <c r="AP1127" s="17">
        <v>0.114482546659322</v>
      </c>
      <c r="AQ1127" s="17">
        <v>9.7656401322910702E-2</v>
      </c>
      <c r="AR1127" s="17">
        <v>8.2041620558806594E-2</v>
      </c>
      <c r="AS1127" s="17">
        <v>9.8170500992603299E-2</v>
      </c>
      <c r="AT1127" s="17"/>
      <c r="AU1127" s="17">
        <v>7.9273251271371997E-2</v>
      </c>
      <c r="AV1127" s="17">
        <v>9.6129749598165698E-2</v>
      </c>
      <c r="AW1127" s="17"/>
      <c r="AX1127" s="17">
        <v>8.4761923679267895E-2</v>
      </c>
      <c r="AY1127" s="17">
        <v>8.6158284278230995E-2</v>
      </c>
      <c r="AZ1127" s="17"/>
      <c r="BA1127" s="17">
        <v>8.8217386331773395E-2</v>
      </c>
      <c r="BB1127" s="17">
        <v>7.5910489022528699E-2</v>
      </c>
      <c r="BC1127" s="17"/>
      <c r="BD1127" s="17">
        <v>6.8203113925539002E-2</v>
      </c>
      <c r="BE1127" s="17"/>
      <c r="BF1127" s="17">
        <v>6.46095336479625E-2</v>
      </c>
      <c r="BG1127" s="17"/>
      <c r="BH1127" s="17">
        <v>7.1740796601405796E-2</v>
      </c>
      <c r="BI1127" s="17"/>
      <c r="BJ1127" s="17">
        <v>7.5982986227622895E-2</v>
      </c>
      <c r="BK1127" s="17"/>
      <c r="BL1127" s="17">
        <v>0.14909731377912999</v>
      </c>
      <c r="BM1127" s="17">
        <v>5.1415192562294799E-2</v>
      </c>
      <c r="BN1127" s="17">
        <v>6.4053216209865899E-2</v>
      </c>
      <c r="BO1127" s="17">
        <v>0.101556218338438</v>
      </c>
      <c r="BP1127" s="17"/>
      <c r="BQ1127" s="17">
        <v>7.1025816962973498E-2</v>
      </c>
      <c r="BR1127" s="17">
        <v>7.5106474651176702E-2</v>
      </c>
      <c r="BS1127" s="17">
        <v>9.3930643669422095E-2</v>
      </c>
      <c r="BT1127" s="17">
        <v>0.127940280348524</v>
      </c>
      <c r="BU1127" s="17">
        <v>7.2665639093373702E-2</v>
      </c>
      <c r="BV1127" s="17">
        <v>7.8854021292872903E-2</v>
      </c>
      <c r="BW1127" s="17"/>
      <c r="BX1127" s="17">
        <v>8.1953136628190107E-2</v>
      </c>
      <c r="BY1127" s="17">
        <v>6.6683714885929904E-2</v>
      </c>
      <c r="BZ1127" s="17">
        <v>7.9241439868090402E-2</v>
      </c>
      <c r="CA1127" s="17">
        <v>9.26030003634256E-2</v>
      </c>
      <c r="CB1127" s="17">
        <v>0.10625249818206101</v>
      </c>
      <c r="CC1127" s="17">
        <v>0.103861818356211</v>
      </c>
    </row>
    <row r="1128" spans="2:81" x14ac:dyDescent="0.35">
      <c r="B1128" t="s">
        <v>429</v>
      </c>
      <c r="C1128" s="17">
        <v>0.106452442084846</v>
      </c>
      <c r="D1128" s="17">
        <v>0.10353912366708599</v>
      </c>
      <c r="E1128" s="17">
        <v>0.10879307686597101</v>
      </c>
      <c r="F1128" s="17"/>
      <c r="G1128" s="17">
        <v>9.7597472767535901E-2</v>
      </c>
      <c r="H1128" s="17">
        <v>0.109228870883002</v>
      </c>
      <c r="I1128" s="17">
        <v>0.11520654681318</v>
      </c>
      <c r="J1128" s="17">
        <v>9.1454776245797995E-2</v>
      </c>
      <c r="K1128" s="17">
        <v>9.1919399827738696E-2</v>
      </c>
      <c r="L1128" s="17">
        <v>0.123414717799808</v>
      </c>
      <c r="M1128" s="17"/>
      <c r="N1128" s="17">
        <v>8.9688458886390807E-2</v>
      </c>
      <c r="O1128" s="17">
        <v>7.7984888139737002E-2</v>
      </c>
      <c r="P1128" s="17">
        <v>0.116009285362511</v>
      </c>
      <c r="Q1128" s="17">
        <v>0.14295702881018901</v>
      </c>
      <c r="R1128" s="17"/>
      <c r="S1128" s="17">
        <v>9.1051595563967996E-2</v>
      </c>
      <c r="T1128" s="17">
        <v>9.9996083291924498E-2</v>
      </c>
      <c r="U1128" s="17">
        <v>0.10588806135515599</v>
      </c>
      <c r="V1128" s="17">
        <v>8.1619000182336296E-2</v>
      </c>
      <c r="W1128" s="17">
        <v>0.108515795472546</v>
      </c>
      <c r="X1128" s="17">
        <v>9.3276265393357996E-2</v>
      </c>
      <c r="Y1128" s="17">
        <v>7.20376184511234E-2</v>
      </c>
      <c r="Z1128" s="17">
        <v>8.4872518332940405E-2</v>
      </c>
      <c r="AA1128" s="17">
        <v>0.111675319167708</v>
      </c>
      <c r="AB1128" s="17">
        <v>0.13802055953355999</v>
      </c>
      <c r="AC1128" s="17">
        <v>0.20496541058894399</v>
      </c>
      <c r="AD1128" s="17">
        <v>0.12830653385552299</v>
      </c>
      <c r="AE1128" s="17"/>
      <c r="AF1128" s="17">
        <v>9.7831850708506404E-2</v>
      </c>
      <c r="AG1128" s="17">
        <v>0.118146545947485</v>
      </c>
      <c r="AH1128" s="17">
        <v>0.20158865632928399</v>
      </c>
      <c r="AI1128" s="17">
        <v>0.16396109079757601</v>
      </c>
      <c r="AJ1128" s="17"/>
      <c r="AK1128" s="17">
        <v>9.3338012517651697E-2</v>
      </c>
      <c r="AL1128" s="17">
        <v>4.8974326954009897E-2</v>
      </c>
      <c r="AM1128" s="17"/>
      <c r="AN1128" s="17">
        <v>0.113162866385903</v>
      </c>
      <c r="AO1128" s="17">
        <v>0.104803104645891</v>
      </c>
      <c r="AP1128" s="17">
        <v>0.112280568575438</v>
      </c>
      <c r="AQ1128" s="17">
        <v>0.109897874025671</v>
      </c>
      <c r="AR1128" s="17">
        <v>9.4255704878788996E-2</v>
      </c>
      <c r="AS1128" s="17">
        <v>8.2770817962591697E-2</v>
      </c>
      <c r="AT1128" s="17"/>
      <c r="AU1128" s="17">
        <v>0.10857137144295299</v>
      </c>
      <c r="AV1128" s="17">
        <v>0.10340825864811699</v>
      </c>
      <c r="AW1128" s="17"/>
      <c r="AX1128" s="17">
        <v>0.162555489588112</v>
      </c>
      <c r="AY1128" s="17">
        <v>9.2857812157195102E-2</v>
      </c>
      <c r="AZ1128" s="17"/>
      <c r="BA1128" s="17">
        <v>0.108932918392992</v>
      </c>
      <c r="BB1128" s="17">
        <v>9.0220806571570999E-2</v>
      </c>
      <c r="BC1128" s="17"/>
      <c r="BD1128" s="17">
        <v>9.4467309467978294E-2</v>
      </c>
      <c r="BE1128" s="17"/>
      <c r="BF1128" s="17">
        <v>9.6391951363049594E-2</v>
      </c>
      <c r="BG1128" s="17"/>
      <c r="BH1128" s="17">
        <v>0.10786091227153199</v>
      </c>
      <c r="BI1128" s="17"/>
      <c r="BJ1128" s="17">
        <v>0.18202016378970701</v>
      </c>
      <c r="BK1128" s="17"/>
      <c r="BL1128" s="17">
        <v>0.24386412939069499</v>
      </c>
      <c r="BM1128" s="17">
        <v>5.1372838881070602E-2</v>
      </c>
      <c r="BN1128" s="17">
        <v>9.2801174737758396E-2</v>
      </c>
      <c r="BO1128" s="17">
        <v>7.87792857543861E-2</v>
      </c>
      <c r="BP1128" s="17"/>
      <c r="BQ1128" s="17">
        <v>7.63410884875632E-2</v>
      </c>
      <c r="BR1128" s="17">
        <v>7.96243057305282E-2</v>
      </c>
      <c r="BS1128" s="17">
        <v>0.10438520675467899</v>
      </c>
      <c r="BT1128" s="17">
        <v>9.6797517094701399E-2</v>
      </c>
      <c r="BU1128" s="17">
        <v>0.13440080249080499</v>
      </c>
      <c r="BV1128" s="17">
        <v>0.182652742919787</v>
      </c>
      <c r="BW1128" s="17"/>
      <c r="BX1128" s="17">
        <v>7.7857195267865498E-2</v>
      </c>
      <c r="BY1128" s="17">
        <v>8.7233051958612404E-2</v>
      </c>
      <c r="BZ1128" s="17">
        <v>0.104666853122894</v>
      </c>
      <c r="CA1128" s="17">
        <v>0.10053745104475301</v>
      </c>
      <c r="CB1128" s="17">
        <v>0.12965310388114901</v>
      </c>
      <c r="CC1128" s="17">
        <v>0.22376505236153599</v>
      </c>
    </row>
    <row r="1129" spans="2:81" x14ac:dyDescent="0.35">
      <c r="B1129" t="s">
        <v>87</v>
      </c>
      <c r="C1129" s="17">
        <v>2.9455839974630801E-2</v>
      </c>
      <c r="D1129" s="17">
        <v>2.1152956016151001E-2</v>
      </c>
      <c r="E1129" s="17">
        <v>3.8075984640487802E-2</v>
      </c>
      <c r="F1129" s="17"/>
      <c r="G1129" s="17">
        <v>2.6031788149951999E-2</v>
      </c>
      <c r="H1129" s="17">
        <v>1.0514216084885199E-2</v>
      </c>
      <c r="I1129" s="17">
        <v>4.2820957033188597E-2</v>
      </c>
      <c r="J1129" s="17">
        <v>2.2567731812187901E-2</v>
      </c>
      <c r="K1129" s="17">
        <v>3.7256754046169398E-2</v>
      </c>
      <c r="L1129" s="17">
        <v>3.5482634948796103E-2</v>
      </c>
      <c r="M1129" s="17"/>
      <c r="N1129" s="17">
        <v>3.57403658075926E-2</v>
      </c>
      <c r="O1129" s="17">
        <v>3.0755182687726399E-2</v>
      </c>
      <c r="P1129" s="17">
        <v>2.69336988480041E-2</v>
      </c>
      <c r="Q1129" s="17">
        <v>2.4085199620478899E-2</v>
      </c>
      <c r="R1129" s="17"/>
      <c r="S1129" s="17">
        <v>9.6887277191234304E-3</v>
      </c>
      <c r="T1129" s="17">
        <v>1.6728046116722101E-2</v>
      </c>
      <c r="U1129" s="17">
        <v>1.98259221261529E-2</v>
      </c>
      <c r="V1129" s="17">
        <v>6.4773758451163801E-2</v>
      </c>
      <c r="W1129" s="17">
        <v>8.3732411310187896E-3</v>
      </c>
      <c r="X1129" s="17">
        <v>3.48791277396805E-2</v>
      </c>
      <c r="Y1129" s="17">
        <v>2.88124796186068E-2</v>
      </c>
      <c r="Z1129" s="17">
        <v>1.9390031581992699E-2</v>
      </c>
      <c r="AA1129" s="17">
        <v>4.9592128318684203E-2</v>
      </c>
      <c r="AB1129" s="17">
        <v>4.78486539454386E-2</v>
      </c>
      <c r="AC1129" s="17">
        <v>2.58187818495796E-2</v>
      </c>
      <c r="AD1129" s="17">
        <v>2.47298199245909E-2</v>
      </c>
      <c r="AE1129" s="17"/>
      <c r="AF1129" s="17">
        <v>3.1963917620598997E-2</v>
      </c>
      <c r="AG1129" s="17">
        <v>2.6217977214485801E-2</v>
      </c>
      <c r="AH1129" s="17">
        <v>2.8604177611089899E-2</v>
      </c>
      <c r="AI1129" s="17">
        <v>4.3372656674870898E-2</v>
      </c>
      <c r="AJ1129" s="17"/>
      <c r="AK1129" s="17">
        <v>0</v>
      </c>
      <c r="AL1129" s="17">
        <v>3.2981813498206503E-2</v>
      </c>
      <c r="AM1129" s="17"/>
      <c r="AN1129" s="17">
        <v>2.1658483143118398E-2</v>
      </c>
      <c r="AO1129" s="17">
        <v>1.0780718143724799E-2</v>
      </c>
      <c r="AP1129" s="17">
        <v>3.6834802667748398E-2</v>
      </c>
      <c r="AQ1129" s="17">
        <v>5.1591022444944297E-2</v>
      </c>
      <c r="AR1129" s="17">
        <v>2.93386019046342E-2</v>
      </c>
      <c r="AS1129" s="17">
        <v>7.4036680585674003E-2</v>
      </c>
      <c r="AT1129" s="17"/>
      <c r="AU1129" s="17">
        <v>2.5910091576474201E-2</v>
      </c>
      <c r="AV1129" s="17">
        <v>3.1395127559448698E-2</v>
      </c>
      <c r="AW1129" s="17"/>
      <c r="AX1129" s="17">
        <v>2.1249043133435501E-2</v>
      </c>
      <c r="AY1129" s="17">
        <v>3.1444472872709503E-2</v>
      </c>
      <c r="AZ1129" s="17"/>
      <c r="BA1129" s="17">
        <v>3.2257962851592402E-2</v>
      </c>
      <c r="BB1129" s="17">
        <v>1.4806223495926901E-2</v>
      </c>
      <c r="BC1129" s="17"/>
      <c r="BD1129" s="17">
        <v>3.4718690878318102E-2</v>
      </c>
      <c r="BE1129" s="17"/>
      <c r="BF1129" s="17">
        <v>3.0286289805959501E-2</v>
      </c>
      <c r="BG1129" s="17"/>
      <c r="BH1129" s="17">
        <v>5.1031472096512702E-2</v>
      </c>
      <c r="BI1129" s="17"/>
      <c r="BJ1129" s="17">
        <v>3.79995390923367E-2</v>
      </c>
      <c r="BK1129" s="17"/>
      <c r="BL1129" s="17">
        <v>3.5749486648382303E-2</v>
      </c>
      <c r="BM1129" s="17">
        <v>2.48222368563394E-2</v>
      </c>
      <c r="BN1129" s="17">
        <v>3.5521378333769497E-2</v>
      </c>
      <c r="BO1129" s="17">
        <v>2.2536905948349301E-2</v>
      </c>
      <c r="BP1129" s="17"/>
      <c r="BQ1129" s="17">
        <v>3.34307649798E-2</v>
      </c>
      <c r="BR1129" s="17">
        <v>2.07254787359758E-2</v>
      </c>
      <c r="BS1129" s="17">
        <v>1.7283176282900801E-2</v>
      </c>
      <c r="BT1129" s="17">
        <v>4.0421416015126298E-2</v>
      </c>
      <c r="BU1129" s="17">
        <v>4.0022169933153003E-2</v>
      </c>
      <c r="BV1129" s="17">
        <v>3.81506848731148E-2</v>
      </c>
      <c r="BW1129" s="17"/>
      <c r="BX1129" s="17">
        <v>2.9561348581786901E-2</v>
      </c>
      <c r="BY1129" s="17">
        <v>2.0455963839426598E-2</v>
      </c>
      <c r="BZ1129" s="17">
        <v>3.02833422286642E-2</v>
      </c>
      <c r="CA1129" s="17">
        <v>2.8897289301964401E-2</v>
      </c>
      <c r="CB1129" s="17">
        <v>3.1834955057687402E-2</v>
      </c>
      <c r="CC1129" s="17">
        <v>0</v>
      </c>
    </row>
    <row r="1130" spans="2:81" x14ac:dyDescent="0.35">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row>
    <row r="1131" spans="2:81" x14ac:dyDescent="0.35">
      <c r="B1131" s="6" t="s">
        <v>439</v>
      </c>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row>
    <row r="1132" spans="2:81" x14ac:dyDescent="0.35">
      <c r="B1132" s="24"/>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row>
    <row r="1133" spans="2:81" x14ac:dyDescent="0.35">
      <c r="B1133" t="s">
        <v>428</v>
      </c>
      <c r="C1133" s="17">
        <v>0.385848354226973</v>
      </c>
      <c r="D1133" s="17">
        <v>0.370942791136256</v>
      </c>
      <c r="E1133" s="17">
        <v>0.40228573442994497</v>
      </c>
      <c r="F1133" s="17"/>
      <c r="G1133" s="17">
        <v>0.244098792409494</v>
      </c>
      <c r="H1133" s="17">
        <v>0.30786338487238801</v>
      </c>
      <c r="I1133" s="17">
        <v>0.32249318553712297</v>
      </c>
      <c r="J1133" s="17">
        <v>0.43433521698796901</v>
      </c>
      <c r="K1133" s="17">
        <v>0.42445305253934901</v>
      </c>
      <c r="L1133" s="17">
        <v>0.51678956909917995</v>
      </c>
      <c r="M1133" s="17"/>
      <c r="N1133" s="17">
        <v>0.39766973883097501</v>
      </c>
      <c r="O1133" s="17">
        <v>0.36208552541014</v>
      </c>
      <c r="P1133" s="17">
        <v>0.40493240569288003</v>
      </c>
      <c r="Q1133" s="17">
        <v>0.38383533441350698</v>
      </c>
      <c r="R1133" s="17"/>
      <c r="S1133" s="17">
        <v>0.36790652645046201</v>
      </c>
      <c r="T1133" s="17">
        <v>0.406453389629366</v>
      </c>
      <c r="U1133" s="17">
        <v>0.480007381719744</v>
      </c>
      <c r="V1133" s="17">
        <v>0.37192833262335601</v>
      </c>
      <c r="W1133" s="17">
        <v>0.425077639961708</v>
      </c>
      <c r="X1133" s="17">
        <v>0.333608333692195</v>
      </c>
      <c r="Y1133" s="17">
        <v>0.36059406505414299</v>
      </c>
      <c r="Z1133" s="17">
        <v>0.491263622881011</v>
      </c>
      <c r="AA1133" s="17">
        <v>0.3947451553513</v>
      </c>
      <c r="AB1133" s="17">
        <v>0.32381646567960298</v>
      </c>
      <c r="AC1133" s="17">
        <v>0.35520917059426399</v>
      </c>
      <c r="AD1133" s="17">
        <v>0.365573202069646</v>
      </c>
      <c r="AE1133" s="17"/>
      <c r="AF1133" s="17">
        <v>0.38680612317184299</v>
      </c>
      <c r="AG1133" s="17">
        <v>0.34533579766592398</v>
      </c>
      <c r="AH1133" s="17">
        <v>0.33894510919223497</v>
      </c>
      <c r="AI1133" s="17">
        <v>0.38823747954515198</v>
      </c>
      <c r="AJ1133" s="17"/>
      <c r="AK1133" s="17">
        <v>0.45470874284663798</v>
      </c>
      <c r="AL1133" s="17">
        <v>0.35413566694652199</v>
      </c>
      <c r="AM1133" s="17"/>
      <c r="AN1133" s="17">
        <v>0.365157120617562</v>
      </c>
      <c r="AO1133" s="17">
        <v>0.39414623177193597</v>
      </c>
      <c r="AP1133" s="17">
        <v>0.35376908106313398</v>
      </c>
      <c r="AQ1133" s="17">
        <v>0.384143556346286</v>
      </c>
      <c r="AR1133" s="17">
        <v>0.44900652948476</v>
      </c>
      <c r="AS1133" s="17">
        <v>0.39824314598562899</v>
      </c>
      <c r="AT1133" s="17"/>
      <c r="AU1133" s="17">
        <v>0.420701015790021</v>
      </c>
      <c r="AV1133" s="17">
        <v>0.33830223080884902</v>
      </c>
      <c r="AW1133" s="17"/>
      <c r="AX1133" s="17">
        <v>0.38343679604515102</v>
      </c>
      <c r="AY1133" s="17">
        <v>0.38643271180628203</v>
      </c>
      <c r="AZ1133" s="17"/>
      <c r="BA1133" s="17">
        <v>0.39676739356930302</v>
      </c>
      <c r="BB1133" s="17">
        <v>0.31397109065293299</v>
      </c>
      <c r="BC1133" s="17"/>
      <c r="BD1133" s="17">
        <v>0.435733885489415</v>
      </c>
      <c r="BE1133" s="17"/>
      <c r="BF1133" s="17">
        <v>0.447694741138223</v>
      </c>
      <c r="BG1133" s="17"/>
      <c r="BH1133" s="17">
        <v>0.32113383255201899</v>
      </c>
      <c r="BI1133" s="17"/>
      <c r="BJ1133" s="17">
        <v>0.35668398594121298</v>
      </c>
      <c r="BK1133" s="17"/>
      <c r="BL1133" s="17">
        <v>0.20101561586592501</v>
      </c>
      <c r="BM1133" s="17">
        <v>0.49131227964523499</v>
      </c>
      <c r="BN1133" s="17">
        <v>0.43173608967133098</v>
      </c>
      <c r="BO1133" s="17">
        <v>0.356271348669915</v>
      </c>
      <c r="BP1133" s="17"/>
      <c r="BQ1133" s="17">
        <v>0.35639079918300898</v>
      </c>
      <c r="BR1133" s="17">
        <v>0.51597440361439195</v>
      </c>
      <c r="BS1133" s="17">
        <v>0.35499773900673798</v>
      </c>
      <c r="BT1133" s="17">
        <v>0.37273798621552801</v>
      </c>
      <c r="BU1133" s="17">
        <v>0.34529515744889899</v>
      </c>
      <c r="BV1133" s="17">
        <v>0.38129983044793297</v>
      </c>
      <c r="BW1133" s="17"/>
      <c r="BX1133" s="17">
        <v>0.35610138827694399</v>
      </c>
      <c r="BY1133" s="17">
        <v>0.50002838376534597</v>
      </c>
      <c r="BZ1133" s="17">
        <v>0.42434817637657601</v>
      </c>
      <c r="CA1133" s="17">
        <v>0.40169184696364602</v>
      </c>
      <c r="CB1133" s="17">
        <v>0.32221493806702101</v>
      </c>
      <c r="CC1133" s="17">
        <v>0.24357429837734501</v>
      </c>
    </row>
    <row r="1134" spans="2:81" x14ac:dyDescent="0.35">
      <c r="B1134" t="s">
        <v>58</v>
      </c>
      <c r="C1134" s="17">
        <v>0.15039665909301</v>
      </c>
      <c r="D1134" s="17">
        <v>0.158011244029686</v>
      </c>
      <c r="E1134" s="17">
        <v>0.143827505317945</v>
      </c>
      <c r="F1134" s="17"/>
      <c r="G1134" s="17">
        <v>0.23661620458677299</v>
      </c>
      <c r="H1134" s="17">
        <v>0.16444336729373399</v>
      </c>
      <c r="I1134" s="17">
        <v>0.14117959298757099</v>
      </c>
      <c r="J1134" s="17">
        <v>0.150061836506758</v>
      </c>
      <c r="K1134" s="17">
        <v>0.14598801679315901</v>
      </c>
      <c r="L1134" s="17">
        <v>9.8498238488782794E-2</v>
      </c>
      <c r="M1134" s="17"/>
      <c r="N1134" s="17">
        <v>0.153372858002219</v>
      </c>
      <c r="O1134" s="17">
        <v>0.16070844372443399</v>
      </c>
      <c r="P1134" s="17">
        <v>0.113627471588384</v>
      </c>
      <c r="Q1134" s="17">
        <v>0.16806566852357399</v>
      </c>
      <c r="R1134" s="17"/>
      <c r="S1134" s="17">
        <v>0.19620380158814699</v>
      </c>
      <c r="T1134" s="17">
        <v>0.130263756211217</v>
      </c>
      <c r="U1134" s="17">
        <v>0.10166781945391901</v>
      </c>
      <c r="V1134" s="17">
        <v>0.15846804774084899</v>
      </c>
      <c r="W1134" s="17">
        <v>0.14185329125166199</v>
      </c>
      <c r="X1134" s="17">
        <v>0.15186122075811201</v>
      </c>
      <c r="Y1134" s="17">
        <v>0.13079043158708301</v>
      </c>
      <c r="Z1134" s="17">
        <v>0.10253313581724301</v>
      </c>
      <c r="AA1134" s="17">
        <v>0.18381238170606001</v>
      </c>
      <c r="AB1134" s="17">
        <v>0.124403801159453</v>
      </c>
      <c r="AC1134" s="17">
        <v>0.140106822568423</v>
      </c>
      <c r="AD1134" s="17">
        <v>0.20956984298596101</v>
      </c>
      <c r="AE1134" s="17"/>
      <c r="AF1134" s="17">
        <v>0.14958435325708899</v>
      </c>
      <c r="AG1134" s="17">
        <v>0.125086904398333</v>
      </c>
      <c r="AH1134" s="17">
        <v>0.14411134267042999</v>
      </c>
      <c r="AI1134" s="17">
        <v>0.18665625380179199</v>
      </c>
      <c r="AJ1134" s="17"/>
      <c r="AK1134" s="17">
        <v>0.17688609225787699</v>
      </c>
      <c r="AL1134" s="17">
        <v>0.17585489693072501</v>
      </c>
      <c r="AM1134" s="17"/>
      <c r="AN1134" s="17">
        <v>0.158862593767543</v>
      </c>
      <c r="AO1134" s="17">
        <v>0.171546450131742</v>
      </c>
      <c r="AP1134" s="17">
        <v>0.14348951910389901</v>
      </c>
      <c r="AQ1134" s="17">
        <v>0.14028666061137099</v>
      </c>
      <c r="AR1134" s="17">
        <v>0.12366924052129601</v>
      </c>
      <c r="AS1134" s="17">
        <v>0.10299851500264801</v>
      </c>
      <c r="AT1134" s="17"/>
      <c r="AU1134" s="17">
        <v>0.13546738648513501</v>
      </c>
      <c r="AV1134" s="17">
        <v>0.17293416128858199</v>
      </c>
      <c r="AW1134" s="17"/>
      <c r="AX1134" s="17">
        <v>0.153080979008545</v>
      </c>
      <c r="AY1134" s="17">
        <v>0.14974620715709699</v>
      </c>
      <c r="AZ1134" s="17"/>
      <c r="BA1134" s="17">
        <v>0.143919427639396</v>
      </c>
      <c r="BB1134" s="17">
        <v>0.19213947674774401</v>
      </c>
      <c r="BC1134" s="17"/>
      <c r="BD1134" s="17">
        <v>0.138265270963355</v>
      </c>
      <c r="BE1134" s="17"/>
      <c r="BF1134" s="17">
        <v>0.134381304340981</v>
      </c>
      <c r="BG1134" s="17"/>
      <c r="BH1134" s="17">
        <v>0.100871263112989</v>
      </c>
      <c r="BI1134" s="17"/>
      <c r="BJ1134" s="17">
        <v>0.15280090282636299</v>
      </c>
      <c r="BK1134" s="17"/>
      <c r="BL1134" s="17">
        <v>0.156950565056175</v>
      </c>
      <c r="BM1134" s="17">
        <v>0.137567572346599</v>
      </c>
      <c r="BN1134" s="17">
        <v>0.12337125346812799</v>
      </c>
      <c r="BO1134" s="17">
        <v>0.191490909007133</v>
      </c>
      <c r="BP1134" s="17"/>
      <c r="BQ1134" s="17">
        <v>0.16713435184150999</v>
      </c>
      <c r="BR1134" s="17">
        <v>0.11397519264365299</v>
      </c>
      <c r="BS1134" s="17">
        <v>0.13776942485895599</v>
      </c>
      <c r="BT1134" s="17">
        <v>0.19723118960511199</v>
      </c>
      <c r="BU1134" s="17">
        <v>0.23060925765915399</v>
      </c>
      <c r="BV1134" s="17">
        <v>0.12941599944176899</v>
      </c>
      <c r="BW1134" s="17"/>
      <c r="BX1134" s="17">
        <v>0.15576192966527899</v>
      </c>
      <c r="BY1134" s="17">
        <v>0.128189440928484</v>
      </c>
      <c r="BZ1134" s="17">
        <v>0.12853956886228099</v>
      </c>
      <c r="CA1134" s="17">
        <v>0.17945180507429101</v>
      </c>
      <c r="CB1134" s="17">
        <v>0.19630351997068701</v>
      </c>
      <c r="CC1134" s="17">
        <v>0.15003585677362699</v>
      </c>
    </row>
    <row r="1135" spans="2:81" x14ac:dyDescent="0.35">
      <c r="B1135" t="s">
        <v>59</v>
      </c>
      <c r="C1135" s="17">
        <v>0.18481763966572601</v>
      </c>
      <c r="D1135" s="17">
        <v>0.18299516106658401</v>
      </c>
      <c r="E1135" s="17">
        <v>0.18494266815527999</v>
      </c>
      <c r="F1135" s="17"/>
      <c r="G1135" s="17">
        <v>0.23797196162591799</v>
      </c>
      <c r="H1135" s="17">
        <v>0.21727194139873901</v>
      </c>
      <c r="I1135" s="17">
        <v>0.18662668089956599</v>
      </c>
      <c r="J1135" s="17">
        <v>0.195489935283883</v>
      </c>
      <c r="K1135" s="17">
        <v>0.172171160731555</v>
      </c>
      <c r="L1135" s="17">
        <v>0.128043260993594</v>
      </c>
      <c r="M1135" s="17"/>
      <c r="N1135" s="17">
        <v>0.190726603139136</v>
      </c>
      <c r="O1135" s="17">
        <v>0.18334645381769701</v>
      </c>
      <c r="P1135" s="17">
        <v>0.20585620199210899</v>
      </c>
      <c r="Q1135" s="17">
        <v>0.16215133105402299</v>
      </c>
      <c r="R1135" s="17"/>
      <c r="S1135" s="17">
        <v>0.21289573194143099</v>
      </c>
      <c r="T1135" s="17">
        <v>0.16472661875500499</v>
      </c>
      <c r="U1135" s="17">
        <v>0.18134952012942199</v>
      </c>
      <c r="V1135" s="17">
        <v>0.14553553048269799</v>
      </c>
      <c r="W1135" s="17">
        <v>0.18268540440984199</v>
      </c>
      <c r="X1135" s="17">
        <v>0.22610751891990499</v>
      </c>
      <c r="Y1135" s="17">
        <v>0.20871425915398001</v>
      </c>
      <c r="Z1135" s="17">
        <v>0.17343477136023999</v>
      </c>
      <c r="AA1135" s="17">
        <v>0.17832055011649101</v>
      </c>
      <c r="AB1135" s="17">
        <v>0.21427423252745101</v>
      </c>
      <c r="AC1135" s="17">
        <v>0.158827570822207</v>
      </c>
      <c r="AD1135" s="17">
        <v>7.7937204136277805E-2</v>
      </c>
      <c r="AE1135" s="17"/>
      <c r="AF1135" s="17">
        <v>0.18548111970317599</v>
      </c>
      <c r="AG1135" s="17">
        <v>0.21149208632991501</v>
      </c>
      <c r="AH1135" s="17">
        <v>0.18768091928530101</v>
      </c>
      <c r="AI1135" s="17">
        <v>9.4867291436364298E-2</v>
      </c>
      <c r="AJ1135" s="17"/>
      <c r="AK1135" s="17">
        <v>0.18443075078032301</v>
      </c>
      <c r="AL1135" s="17">
        <v>0.24249278305577801</v>
      </c>
      <c r="AM1135" s="17"/>
      <c r="AN1135" s="17">
        <v>0.19094358267200101</v>
      </c>
      <c r="AO1135" s="17">
        <v>0.17543227342743101</v>
      </c>
      <c r="AP1135" s="17">
        <v>0.186845629864618</v>
      </c>
      <c r="AQ1135" s="17">
        <v>0.19852487007708899</v>
      </c>
      <c r="AR1135" s="17">
        <v>0.151591311478045</v>
      </c>
      <c r="AS1135" s="17">
        <v>0.20789056159713001</v>
      </c>
      <c r="AT1135" s="17"/>
      <c r="AU1135" s="17">
        <v>0.18774519042915799</v>
      </c>
      <c r="AV1135" s="17">
        <v>0.17783452456200199</v>
      </c>
      <c r="AW1135" s="17"/>
      <c r="AX1135" s="17">
        <v>0.15159110250838101</v>
      </c>
      <c r="AY1135" s="17">
        <v>0.19286893984518899</v>
      </c>
      <c r="AZ1135" s="17"/>
      <c r="BA1135" s="17">
        <v>0.179525521546189</v>
      </c>
      <c r="BB1135" s="17">
        <v>0.215822533100304</v>
      </c>
      <c r="BC1135" s="17"/>
      <c r="BD1135" s="17">
        <v>0.157073677947761</v>
      </c>
      <c r="BE1135" s="17"/>
      <c r="BF1135" s="17">
        <v>0.165583790382061</v>
      </c>
      <c r="BG1135" s="17"/>
      <c r="BH1135" s="17">
        <v>0.24932249659435801</v>
      </c>
      <c r="BI1135" s="17"/>
      <c r="BJ1135" s="17">
        <v>0.21002274971714499</v>
      </c>
      <c r="BK1135" s="17"/>
      <c r="BL1135" s="17">
        <v>0.227864125543771</v>
      </c>
      <c r="BM1135" s="17">
        <v>0.16245566167408301</v>
      </c>
      <c r="BN1135" s="17">
        <v>0.16576813255537301</v>
      </c>
      <c r="BO1135" s="17">
        <v>0.199245990506392</v>
      </c>
      <c r="BP1135" s="17"/>
      <c r="BQ1135" s="17">
        <v>0.19937678573808801</v>
      </c>
      <c r="BR1135" s="17">
        <v>0.17563767312994999</v>
      </c>
      <c r="BS1135" s="17">
        <v>0.21286857923855099</v>
      </c>
      <c r="BT1135" s="17">
        <v>0.12423981838543301</v>
      </c>
      <c r="BU1135" s="17">
        <v>0.14924324724249799</v>
      </c>
      <c r="BV1135" s="17">
        <v>0.17146297559402299</v>
      </c>
      <c r="BW1135" s="17"/>
      <c r="BX1135" s="17">
        <v>0.19969458787260499</v>
      </c>
      <c r="BY1135" s="17">
        <v>0.171379265563396</v>
      </c>
      <c r="BZ1135" s="17">
        <v>0.17945414921336</v>
      </c>
      <c r="CA1135" s="17">
        <v>0.13972854825022701</v>
      </c>
      <c r="CB1135" s="17">
        <v>0.16912268040119199</v>
      </c>
      <c r="CC1135" s="17">
        <v>0.25346152130400601</v>
      </c>
    </row>
    <row r="1136" spans="2:81" x14ac:dyDescent="0.35">
      <c r="B1136" t="s">
        <v>102</v>
      </c>
      <c r="C1136" s="17">
        <v>9.6346077039624001E-2</v>
      </c>
      <c r="D1136" s="17">
        <v>9.9254380728171804E-2</v>
      </c>
      <c r="E1136" s="17">
        <v>9.4130116659140103E-2</v>
      </c>
      <c r="F1136" s="17"/>
      <c r="G1136" s="17">
        <v>0.11442793395385201</v>
      </c>
      <c r="H1136" s="17">
        <v>0.146705277411664</v>
      </c>
      <c r="I1136" s="17">
        <v>0.119427635675125</v>
      </c>
      <c r="J1136" s="17">
        <v>5.9206350742188399E-2</v>
      </c>
      <c r="K1136" s="17">
        <v>4.1262976382126303E-2</v>
      </c>
      <c r="L1136" s="17">
        <v>9.3258429631121798E-2</v>
      </c>
      <c r="M1136" s="17"/>
      <c r="N1136" s="17">
        <v>9.5713851317843698E-2</v>
      </c>
      <c r="O1136" s="17">
        <v>0.123541787280988</v>
      </c>
      <c r="P1136" s="17">
        <v>8.6214422950948305E-2</v>
      </c>
      <c r="Q1136" s="17">
        <v>7.7767371869614896E-2</v>
      </c>
      <c r="R1136" s="17"/>
      <c r="S1136" s="17">
        <v>0.103313451782351</v>
      </c>
      <c r="T1136" s="17">
        <v>0.13737177021740299</v>
      </c>
      <c r="U1136" s="17">
        <v>5.7413122192919698E-2</v>
      </c>
      <c r="V1136" s="17">
        <v>9.4240411280958503E-2</v>
      </c>
      <c r="W1136" s="17">
        <v>0.111711425257876</v>
      </c>
      <c r="X1136" s="17">
        <v>0.112610432457513</v>
      </c>
      <c r="Y1136" s="17">
        <v>8.8202950534789604E-2</v>
      </c>
      <c r="Z1136" s="17">
        <v>6.3603451032789804E-2</v>
      </c>
      <c r="AA1136" s="17">
        <v>7.2996944694451699E-2</v>
      </c>
      <c r="AB1136" s="17">
        <v>8.5501179224346802E-2</v>
      </c>
      <c r="AC1136" s="17">
        <v>7.6465355587624503E-2</v>
      </c>
      <c r="AD1136" s="17">
        <v>0.134980192067817</v>
      </c>
      <c r="AE1136" s="17"/>
      <c r="AF1136" s="17">
        <v>9.8526304691908997E-2</v>
      </c>
      <c r="AG1136" s="17">
        <v>8.2599303911615296E-2</v>
      </c>
      <c r="AH1136" s="17">
        <v>5.5727671024874303E-2</v>
      </c>
      <c r="AI1136" s="17">
        <v>9.58937327735324E-2</v>
      </c>
      <c r="AJ1136" s="17"/>
      <c r="AK1136" s="17">
        <v>0.117906253184513</v>
      </c>
      <c r="AL1136" s="17">
        <v>7.7620654669054504E-2</v>
      </c>
      <c r="AM1136" s="17"/>
      <c r="AN1136" s="17">
        <v>0.106838847044965</v>
      </c>
      <c r="AO1136" s="17">
        <v>0.104570352222945</v>
      </c>
      <c r="AP1136" s="17">
        <v>0.107570840095387</v>
      </c>
      <c r="AQ1136" s="17">
        <v>7.3505583013053793E-2</v>
      </c>
      <c r="AR1136" s="17">
        <v>7.5033245848821997E-2</v>
      </c>
      <c r="AS1136" s="17">
        <v>0.10266253229840799</v>
      </c>
      <c r="AT1136" s="17"/>
      <c r="AU1136" s="17">
        <v>8.5754088928727601E-2</v>
      </c>
      <c r="AV1136" s="17">
        <v>0.110608194559932</v>
      </c>
      <c r="AW1136" s="17"/>
      <c r="AX1136" s="17">
        <v>9.9698043273343404E-2</v>
      </c>
      <c r="AY1136" s="17">
        <v>9.55338441484474E-2</v>
      </c>
      <c r="AZ1136" s="17"/>
      <c r="BA1136" s="17">
        <v>8.7004214407674696E-2</v>
      </c>
      <c r="BB1136" s="17">
        <v>0.152202005259964</v>
      </c>
      <c r="BC1136" s="17"/>
      <c r="BD1136" s="17">
        <v>9.1961305852840597E-2</v>
      </c>
      <c r="BE1136" s="17"/>
      <c r="BF1136" s="17">
        <v>8.5003340452255605E-2</v>
      </c>
      <c r="BG1136" s="17"/>
      <c r="BH1136" s="17">
        <v>8.6569061239892997E-2</v>
      </c>
      <c r="BI1136" s="17"/>
      <c r="BJ1136" s="17">
        <v>5.8248108151445301E-2</v>
      </c>
      <c r="BK1136" s="17"/>
      <c r="BL1136" s="17">
        <v>0.106884223157743</v>
      </c>
      <c r="BM1136" s="17">
        <v>8.3582396269626394E-2</v>
      </c>
      <c r="BN1136" s="17">
        <v>0.102419890859354</v>
      </c>
      <c r="BO1136" s="17">
        <v>9.5050559675153495E-2</v>
      </c>
      <c r="BP1136" s="17"/>
      <c r="BQ1136" s="17">
        <v>0.106659494453509</v>
      </c>
      <c r="BR1136" s="17">
        <v>6.9841793588879E-2</v>
      </c>
      <c r="BS1136" s="17">
        <v>9.3063194841154606E-2</v>
      </c>
      <c r="BT1136" s="17">
        <v>8.9622099004120798E-2</v>
      </c>
      <c r="BU1136" s="17">
        <v>7.4302810576451897E-2</v>
      </c>
      <c r="BV1136" s="17">
        <v>0.105758160995616</v>
      </c>
      <c r="BW1136" s="17"/>
      <c r="BX1136" s="17">
        <v>0.11530091496539201</v>
      </c>
      <c r="BY1136" s="17">
        <v>7.9791688749491094E-2</v>
      </c>
      <c r="BZ1136" s="17">
        <v>7.2976059639685106E-2</v>
      </c>
      <c r="CA1136" s="17">
        <v>0.103148802081496</v>
      </c>
      <c r="CB1136" s="17">
        <v>0.12797620819945099</v>
      </c>
      <c r="CC1136" s="17">
        <v>0.113201682056707</v>
      </c>
    </row>
    <row r="1137" spans="2:81" x14ac:dyDescent="0.35">
      <c r="B1137" t="s">
        <v>429</v>
      </c>
      <c r="C1137" s="17">
        <v>0.13570911623008999</v>
      </c>
      <c r="D1137" s="17">
        <v>0.14707712885625701</v>
      </c>
      <c r="E1137" s="17">
        <v>0.12382475067392699</v>
      </c>
      <c r="F1137" s="17"/>
      <c r="G1137" s="17">
        <v>0.115041627610199</v>
      </c>
      <c r="H1137" s="17">
        <v>0.119975450313465</v>
      </c>
      <c r="I1137" s="17">
        <v>0.15389333715498399</v>
      </c>
      <c r="J1137" s="17">
        <v>0.128610957204916</v>
      </c>
      <c r="K1137" s="17">
        <v>0.17369799731851901</v>
      </c>
      <c r="L1137" s="17">
        <v>0.125947138771347</v>
      </c>
      <c r="M1137" s="17"/>
      <c r="N1137" s="17">
        <v>0.123365873645826</v>
      </c>
      <c r="O1137" s="17">
        <v>0.120361359789158</v>
      </c>
      <c r="P1137" s="17">
        <v>0.14531157808487</v>
      </c>
      <c r="Q1137" s="17">
        <v>0.15379209038326699</v>
      </c>
      <c r="R1137" s="17"/>
      <c r="S1137" s="17">
        <v>0.10431906201608</v>
      </c>
      <c r="T1137" s="17">
        <v>0.120792346958095</v>
      </c>
      <c r="U1137" s="17">
        <v>0.149751764991054</v>
      </c>
      <c r="V1137" s="17">
        <v>0.15327184479493</v>
      </c>
      <c r="W1137" s="17">
        <v>0.110543613758729</v>
      </c>
      <c r="X1137" s="17">
        <v>0.10090247379900801</v>
      </c>
      <c r="Y1137" s="17">
        <v>0.142707717210727</v>
      </c>
      <c r="Z1137" s="17">
        <v>0.14736224662279601</v>
      </c>
      <c r="AA1137" s="17">
        <v>0.114983071661044</v>
      </c>
      <c r="AB1137" s="17">
        <v>0.187458129317949</v>
      </c>
      <c r="AC1137" s="17">
        <v>0.215313224371628</v>
      </c>
      <c r="AD1137" s="17">
        <v>0.18720973881570699</v>
      </c>
      <c r="AE1137" s="17"/>
      <c r="AF1137" s="17">
        <v>0.128920263395575</v>
      </c>
      <c r="AG1137" s="17">
        <v>0.19118441991632601</v>
      </c>
      <c r="AH1137" s="17">
        <v>0.21378565232714</v>
      </c>
      <c r="AI1137" s="17">
        <v>0.19097258576828799</v>
      </c>
      <c r="AJ1137" s="17"/>
      <c r="AK1137" s="17">
        <v>6.6068160930648795E-2</v>
      </c>
      <c r="AL1137" s="17">
        <v>0.10725847703451</v>
      </c>
      <c r="AM1137" s="17"/>
      <c r="AN1137" s="17">
        <v>0.136205441026268</v>
      </c>
      <c r="AO1137" s="17">
        <v>0.12483992201798499</v>
      </c>
      <c r="AP1137" s="17">
        <v>0.17320823693119999</v>
      </c>
      <c r="AQ1137" s="17">
        <v>0.14311112659126099</v>
      </c>
      <c r="AR1137" s="17">
        <v>0.120708580582883</v>
      </c>
      <c r="AS1137" s="17">
        <v>0.112018500938476</v>
      </c>
      <c r="AT1137" s="17"/>
      <c r="AU1137" s="17">
        <v>0.13499134229531001</v>
      </c>
      <c r="AV1137" s="17">
        <v>0.13695648801395799</v>
      </c>
      <c r="AW1137" s="17"/>
      <c r="AX1137" s="17">
        <v>0.181739626071725</v>
      </c>
      <c r="AY1137" s="17">
        <v>0.124555216851599</v>
      </c>
      <c r="AZ1137" s="17"/>
      <c r="BA1137" s="17">
        <v>0.14272134152885799</v>
      </c>
      <c r="BB1137" s="17">
        <v>9.5122404511452804E-2</v>
      </c>
      <c r="BC1137" s="17"/>
      <c r="BD1137" s="17">
        <v>0.125298643679294</v>
      </c>
      <c r="BE1137" s="17"/>
      <c r="BF1137" s="17">
        <v>0.11669608850402401</v>
      </c>
      <c r="BG1137" s="17"/>
      <c r="BH1137" s="17">
        <v>0.191307615585708</v>
      </c>
      <c r="BI1137" s="17"/>
      <c r="BJ1137" s="17">
        <v>0.14265360430857599</v>
      </c>
      <c r="BK1137" s="17"/>
      <c r="BL1137" s="17">
        <v>0.27026067590195102</v>
      </c>
      <c r="BM1137" s="17">
        <v>8.9386288463123006E-2</v>
      </c>
      <c r="BN1137" s="17">
        <v>0.125403365122146</v>
      </c>
      <c r="BO1137" s="17">
        <v>9.6702752025492805E-2</v>
      </c>
      <c r="BP1137" s="17"/>
      <c r="BQ1137" s="17">
        <v>0.12405273741046</v>
      </c>
      <c r="BR1137" s="17">
        <v>9.5338078226247805E-2</v>
      </c>
      <c r="BS1137" s="17">
        <v>0.16065616850881401</v>
      </c>
      <c r="BT1137" s="17">
        <v>0.16953204294261101</v>
      </c>
      <c r="BU1137" s="17">
        <v>0.14503711185757601</v>
      </c>
      <c r="BV1137" s="17">
        <v>0.13832558829536701</v>
      </c>
      <c r="BW1137" s="17"/>
      <c r="BX1137" s="17">
        <v>0.13350495012896901</v>
      </c>
      <c r="BY1137" s="17">
        <v>9.4468146216948504E-2</v>
      </c>
      <c r="BZ1137" s="17">
        <v>0.14329469838527001</v>
      </c>
      <c r="CA1137" s="17">
        <v>0.134536579675891</v>
      </c>
      <c r="CB1137" s="17">
        <v>0.13954417413833101</v>
      </c>
      <c r="CC1137" s="17">
        <v>0.17693648428907899</v>
      </c>
    </row>
    <row r="1138" spans="2:81" x14ac:dyDescent="0.35">
      <c r="B1138" t="s">
        <v>87</v>
      </c>
      <c r="C1138" s="17">
        <v>4.68821537445758E-2</v>
      </c>
      <c r="D1138" s="17">
        <v>4.1719294183045701E-2</v>
      </c>
      <c r="E1138" s="17">
        <v>5.0989224763762699E-2</v>
      </c>
      <c r="F1138" s="17"/>
      <c r="G1138" s="17">
        <v>5.1843479813765102E-2</v>
      </c>
      <c r="H1138" s="17">
        <v>4.3740578710010199E-2</v>
      </c>
      <c r="I1138" s="17">
        <v>7.6379567745631094E-2</v>
      </c>
      <c r="J1138" s="17">
        <v>3.2295703274285499E-2</v>
      </c>
      <c r="K1138" s="17">
        <v>4.2426796235291199E-2</v>
      </c>
      <c r="L1138" s="17">
        <v>3.7463363015974797E-2</v>
      </c>
      <c r="M1138" s="17"/>
      <c r="N1138" s="17">
        <v>3.9151075063999903E-2</v>
      </c>
      <c r="O1138" s="17">
        <v>4.99564299775834E-2</v>
      </c>
      <c r="P1138" s="17">
        <v>4.4057919690808599E-2</v>
      </c>
      <c r="Q1138" s="17">
        <v>5.4388203756013997E-2</v>
      </c>
      <c r="R1138" s="17"/>
      <c r="S1138" s="17">
        <v>1.53614262215282E-2</v>
      </c>
      <c r="T1138" s="17">
        <v>4.0392118228913997E-2</v>
      </c>
      <c r="U1138" s="17">
        <v>2.9810391512941799E-2</v>
      </c>
      <c r="V1138" s="17">
        <v>7.6555833077209201E-2</v>
      </c>
      <c r="W1138" s="17">
        <v>2.8128625360183099E-2</v>
      </c>
      <c r="X1138" s="17">
        <v>7.4910020373267203E-2</v>
      </c>
      <c r="Y1138" s="17">
        <v>6.8990576459277697E-2</v>
      </c>
      <c r="Z1138" s="17">
        <v>2.1802772285918998E-2</v>
      </c>
      <c r="AA1138" s="17">
        <v>5.5141896470652797E-2</v>
      </c>
      <c r="AB1138" s="17">
        <v>6.4546192091197094E-2</v>
      </c>
      <c r="AC1138" s="17">
        <v>5.4077856055852899E-2</v>
      </c>
      <c r="AD1138" s="17">
        <v>2.47298199245909E-2</v>
      </c>
      <c r="AE1138" s="17"/>
      <c r="AF1138" s="17">
        <v>5.0681835780408399E-2</v>
      </c>
      <c r="AG1138" s="17">
        <v>4.4301487777886603E-2</v>
      </c>
      <c r="AH1138" s="17">
        <v>5.9749305500019702E-2</v>
      </c>
      <c r="AI1138" s="17">
        <v>4.3372656674870898E-2</v>
      </c>
      <c r="AJ1138" s="17"/>
      <c r="AK1138" s="17">
        <v>0</v>
      </c>
      <c r="AL1138" s="17">
        <v>4.2637521363411202E-2</v>
      </c>
      <c r="AM1138" s="17"/>
      <c r="AN1138" s="17">
        <v>4.1992414871660999E-2</v>
      </c>
      <c r="AO1138" s="17">
        <v>2.94647704279614E-2</v>
      </c>
      <c r="AP1138" s="17">
        <v>3.5116692941762499E-2</v>
      </c>
      <c r="AQ1138" s="17">
        <v>6.0428203360938702E-2</v>
      </c>
      <c r="AR1138" s="17">
        <v>7.9991092084193999E-2</v>
      </c>
      <c r="AS1138" s="17">
        <v>7.6186744177708807E-2</v>
      </c>
      <c r="AT1138" s="17"/>
      <c r="AU1138" s="17">
        <v>3.53409760716481E-2</v>
      </c>
      <c r="AV1138" s="17">
        <v>6.3364400766676904E-2</v>
      </c>
      <c r="AW1138" s="17"/>
      <c r="AX1138" s="17">
        <v>3.04534530928545E-2</v>
      </c>
      <c r="AY1138" s="17">
        <v>5.0863080191384399E-2</v>
      </c>
      <c r="AZ1138" s="17"/>
      <c r="BA1138" s="17">
        <v>5.006210130858E-2</v>
      </c>
      <c r="BB1138" s="17">
        <v>3.0742489727602702E-2</v>
      </c>
      <c r="BC1138" s="17"/>
      <c r="BD1138" s="17">
        <v>5.1667216067334799E-2</v>
      </c>
      <c r="BE1138" s="17"/>
      <c r="BF1138" s="17">
        <v>5.0640735182454197E-2</v>
      </c>
      <c r="BG1138" s="17"/>
      <c r="BH1138" s="17">
        <v>5.0795730915032603E-2</v>
      </c>
      <c r="BI1138" s="17"/>
      <c r="BJ1138" s="17">
        <v>7.9590649055257395E-2</v>
      </c>
      <c r="BK1138" s="17"/>
      <c r="BL1138" s="17">
        <v>3.7024794474435602E-2</v>
      </c>
      <c r="BM1138" s="17">
        <v>3.5695801601333503E-2</v>
      </c>
      <c r="BN1138" s="17">
        <v>5.13012683236687E-2</v>
      </c>
      <c r="BO1138" s="17">
        <v>6.1238440115913603E-2</v>
      </c>
      <c r="BP1138" s="17"/>
      <c r="BQ1138" s="17">
        <v>4.6385831373425099E-2</v>
      </c>
      <c r="BR1138" s="17">
        <v>2.9232858796878401E-2</v>
      </c>
      <c r="BS1138" s="17">
        <v>4.0644893545787202E-2</v>
      </c>
      <c r="BT1138" s="17">
        <v>4.6636863847196001E-2</v>
      </c>
      <c r="BU1138" s="17">
        <v>5.5512415215420899E-2</v>
      </c>
      <c r="BV1138" s="17">
        <v>7.3737445225292103E-2</v>
      </c>
      <c r="BW1138" s="17"/>
      <c r="BX1138" s="17">
        <v>3.9636229090810798E-2</v>
      </c>
      <c r="BY1138" s="17">
        <v>2.6143074776333999E-2</v>
      </c>
      <c r="BZ1138" s="17">
        <v>5.1387347522827899E-2</v>
      </c>
      <c r="CA1138" s="17">
        <v>4.1442417954448897E-2</v>
      </c>
      <c r="CB1138" s="17">
        <v>4.4838479223318801E-2</v>
      </c>
      <c r="CC1138" s="17">
        <v>6.2790157199235294E-2</v>
      </c>
    </row>
    <row r="1139" spans="2:81" x14ac:dyDescent="0.35">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row>
    <row r="1140" spans="2:81" x14ac:dyDescent="0.35">
      <c r="B1140" s="6" t="s">
        <v>440</v>
      </c>
      <c r="C1140" s="17"/>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row>
    <row r="1141" spans="2:81" x14ac:dyDescent="0.35">
      <c r="B1141" s="24"/>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row>
    <row r="1142" spans="2:81" x14ac:dyDescent="0.35">
      <c r="B1142" t="s">
        <v>428</v>
      </c>
      <c r="C1142" s="17">
        <v>0.71674939931445603</v>
      </c>
      <c r="D1142" s="17">
        <v>0.68720760682836801</v>
      </c>
      <c r="E1142" s="17">
        <v>0.74765642497255203</v>
      </c>
      <c r="F1142" s="17"/>
      <c r="G1142" s="17">
        <v>0.54349794371277305</v>
      </c>
      <c r="H1142" s="17">
        <v>0.68344729576229701</v>
      </c>
      <c r="I1142" s="17">
        <v>0.69293757371725695</v>
      </c>
      <c r="J1142" s="17">
        <v>0.76260127768727204</v>
      </c>
      <c r="K1142" s="17">
        <v>0.77948619231386995</v>
      </c>
      <c r="L1142" s="17">
        <v>0.78861167768685803</v>
      </c>
      <c r="M1142" s="17"/>
      <c r="N1142" s="17">
        <v>0.75840747189800295</v>
      </c>
      <c r="O1142" s="17">
        <v>0.67826423327846597</v>
      </c>
      <c r="P1142" s="17">
        <v>0.68791774902043901</v>
      </c>
      <c r="Q1142" s="17">
        <v>0.74248096152922105</v>
      </c>
      <c r="R1142" s="17"/>
      <c r="S1142" s="17">
        <v>0.67556622733795002</v>
      </c>
      <c r="T1142" s="17">
        <v>0.73192152117144904</v>
      </c>
      <c r="U1142" s="17">
        <v>0.77484658272682105</v>
      </c>
      <c r="V1142" s="17">
        <v>0.68642718704121597</v>
      </c>
      <c r="W1142" s="17">
        <v>0.70103326296728696</v>
      </c>
      <c r="X1142" s="17">
        <v>0.68684542198813403</v>
      </c>
      <c r="Y1142" s="17">
        <v>0.74943906903600699</v>
      </c>
      <c r="Z1142" s="17">
        <v>0.78310392310769295</v>
      </c>
      <c r="AA1142" s="17">
        <v>0.74701845221857099</v>
      </c>
      <c r="AB1142" s="17">
        <v>0.67211424816058596</v>
      </c>
      <c r="AC1142" s="17">
        <v>0.70807643397952702</v>
      </c>
      <c r="AD1142" s="17">
        <v>0.78471076527837103</v>
      </c>
      <c r="AE1142" s="17"/>
      <c r="AF1142" s="17">
        <v>0.71401662429540202</v>
      </c>
      <c r="AG1142" s="17">
        <v>0.68193331559501402</v>
      </c>
      <c r="AH1142" s="17">
        <v>0.737986182236957</v>
      </c>
      <c r="AI1142" s="17">
        <v>0.74101386692665205</v>
      </c>
      <c r="AJ1142" s="17"/>
      <c r="AK1142" s="17">
        <v>0.76031627043301397</v>
      </c>
      <c r="AL1142" s="17">
        <v>0.80311440442112603</v>
      </c>
      <c r="AM1142" s="17"/>
      <c r="AN1142" s="17">
        <v>0.68275511607116601</v>
      </c>
      <c r="AO1142" s="17">
        <v>0.76247415746745695</v>
      </c>
      <c r="AP1142" s="17">
        <v>0.71871228217094196</v>
      </c>
      <c r="AQ1142" s="17">
        <v>0.69120916037476199</v>
      </c>
      <c r="AR1142" s="17">
        <v>0.77419446390038205</v>
      </c>
      <c r="AS1142" s="17">
        <v>0.59830588976397603</v>
      </c>
      <c r="AT1142" s="17"/>
      <c r="AU1142" s="17">
        <v>0.74504000568336404</v>
      </c>
      <c r="AV1142" s="17">
        <v>0.67723028324377199</v>
      </c>
      <c r="AW1142" s="17"/>
      <c r="AX1142" s="17">
        <v>0.72451636982452805</v>
      </c>
      <c r="AY1142" s="17">
        <v>0.71486734309037603</v>
      </c>
      <c r="AZ1142" s="17"/>
      <c r="BA1142" s="17">
        <v>0.71914920274731997</v>
      </c>
      <c r="BB1142" s="17">
        <v>0.69307801728165497</v>
      </c>
      <c r="BC1142" s="17"/>
      <c r="BD1142" s="17">
        <v>0.74854461193802801</v>
      </c>
      <c r="BE1142" s="17"/>
      <c r="BF1142" s="17">
        <v>0.74752374168792601</v>
      </c>
      <c r="BG1142" s="17"/>
      <c r="BH1142" s="17">
        <v>0.67144203040786798</v>
      </c>
      <c r="BI1142" s="17"/>
      <c r="BJ1142" s="17">
        <v>0.73525337875183905</v>
      </c>
      <c r="BK1142" s="17"/>
      <c r="BL1142" s="17">
        <v>0.62388731451242996</v>
      </c>
      <c r="BM1142" s="17">
        <v>0.76487442657034999</v>
      </c>
      <c r="BN1142" s="17">
        <v>0.76079110243784098</v>
      </c>
      <c r="BO1142" s="17">
        <v>0.68224911563569401</v>
      </c>
      <c r="BP1142" s="17"/>
      <c r="BQ1142" s="17">
        <v>0.70336464401183996</v>
      </c>
      <c r="BR1142" s="17">
        <v>0.79914606619372497</v>
      </c>
      <c r="BS1142" s="17">
        <v>0.66626384296386598</v>
      </c>
      <c r="BT1142" s="17">
        <v>0.69120033251058399</v>
      </c>
      <c r="BU1142" s="17">
        <v>0.60865454649760897</v>
      </c>
      <c r="BV1142" s="17">
        <v>0.74904271114434895</v>
      </c>
      <c r="BW1142" s="17"/>
      <c r="BX1142" s="17">
        <v>0.68164203854505001</v>
      </c>
      <c r="BY1142" s="17">
        <v>0.80090755503670796</v>
      </c>
      <c r="BZ1142" s="17">
        <v>0.72245974628360698</v>
      </c>
      <c r="CA1142" s="17">
        <v>0.68962899883373796</v>
      </c>
      <c r="CB1142" s="17">
        <v>0.65957380360429296</v>
      </c>
      <c r="CC1142" s="17">
        <v>0.68863619654778097</v>
      </c>
    </row>
    <row r="1143" spans="2:81" x14ac:dyDescent="0.35">
      <c r="B1143" t="s">
        <v>58</v>
      </c>
      <c r="C1143" s="17">
        <v>0.103904433017076</v>
      </c>
      <c r="D1143" s="17">
        <v>0.119668863418737</v>
      </c>
      <c r="E1143" s="17">
        <v>8.87416000934899E-2</v>
      </c>
      <c r="F1143" s="17"/>
      <c r="G1143" s="17">
        <v>0.130207589721196</v>
      </c>
      <c r="H1143" s="17">
        <v>0.113984791936208</v>
      </c>
      <c r="I1143" s="17">
        <v>0.11844126599136</v>
      </c>
      <c r="J1143" s="17">
        <v>0.105275821309782</v>
      </c>
      <c r="K1143" s="17">
        <v>9.3208396489284306E-2</v>
      </c>
      <c r="L1143" s="17">
        <v>7.5819609562148393E-2</v>
      </c>
      <c r="M1143" s="17"/>
      <c r="N1143" s="17">
        <v>0.10925472805233601</v>
      </c>
      <c r="O1143" s="17">
        <v>0.11177164041879201</v>
      </c>
      <c r="P1143" s="17">
        <v>0.108545279295615</v>
      </c>
      <c r="Q1143" s="17">
        <v>8.6362242618859594E-2</v>
      </c>
      <c r="R1143" s="17"/>
      <c r="S1143" s="17">
        <v>0.13593834220982701</v>
      </c>
      <c r="T1143" s="17">
        <v>0.108087792134934</v>
      </c>
      <c r="U1143" s="17">
        <v>0.118743234573957</v>
      </c>
      <c r="V1143" s="17">
        <v>6.0646012730833199E-2</v>
      </c>
      <c r="W1143" s="17">
        <v>9.4571641803611703E-2</v>
      </c>
      <c r="X1143" s="17">
        <v>0.105251403876906</v>
      </c>
      <c r="Y1143" s="17">
        <v>0.106858749425172</v>
      </c>
      <c r="Z1143" s="17">
        <v>6.7371298060105403E-2</v>
      </c>
      <c r="AA1143" s="17">
        <v>9.1420425232723895E-2</v>
      </c>
      <c r="AB1143" s="17">
        <v>0.12348559272354</v>
      </c>
      <c r="AC1143" s="17">
        <v>9.3592029427489398E-2</v>
      </c>
      <c r="AD1143" s="17">
        <v>8.4342753585453206E-2</v>
      </c>
      <c r="AE1143" s="17"/>
      <c r="AF1143" s="17">
        <v>0.105278655749022</v>
      </c>
      <c r="AG1143" s="17">
        <v>0.12613534092182699</v>
      </c>
      <c r="AH1143" s="17">
        <v>8.5605407645941795E-2</v>
      </c>
      <c r="AI1143" s="17">
        <v>7.5121029797416902E-2</v>
      </c>
      <c r="AJ1143" s="17"/>
      <c r="AK1143" s="17">
        <v>8.9468086527708102E-2</v>
      </c>
      <c r="AL1143" s="17">
        <v>7.3920958382259996E-2</v>
      </c>
      <c r="AM1143" s="17"/>
      <c r="AN1143" s="17">
        <v>9.5430453307653706E-2</v>
      </c>
      <c r="AO1143" s="17">
        <v>9.6536796504106404E-2</v>
      </c>
      <c r="AP1143" s="17">
        <v>0.117247549613962</v>
      </c>
      <c r="AQ1143" s="17">
        <v>0.117925654057549</v>
      </c>
      <c r="AR1143" s="17">
        <v>8.9557329980412007E-2</v>
      </c>
      <c r="AS1143" s="17">
        <v>0.13663168143437801</v>
      </c>
      <c r="AT1143" s="17"/>
      <c r="AU1143" s="17">
        <v>0.100808050606444</v>
      </c>
      <c r="AV1143" s="17">
        <v>0.107977009790969</v>
      </c>
      <c r="AW1143" s="17"/>
      <c r="AX1143" s="17">
        <v>0.10008180585366799</v>
      </c>
      <c r="AY1143" s="17">
        <v>0.104830714278978</v>
      </c>
      <c r="AZ1143" s="17"/>
      <c r="BA1143" s="17">
        <v>0.102813876371543</v>
      </c>
      <c r="BB1143" s="17">
        <v>0.11376662168004199</v>
      </c>
      <c r="BC1143" s="17"/>
      <c r="BD1143" s="17">
        <v>8.6260046065940593E-2</v>
      </c>
      <c r="BE1143" s="17"/>
      <c r="BF1143" s="17">
        <v>8.6327653738491605E-2</v>
      </c>
      <c r="BG1143" s="17"/>
      <c r="BH1143" s="17">
        <v>0.15837629828542199</v>
      </c>
      <c r="BI1143" s="17"/>
      <c r="BJ1143" s="17">
        <v>7.5613214445951205E-2</v>
      </c>
      <c r="BK1143" s="17"/>
      <c r="BL1143" s="17">
        <v>0.138706333979811</v>
      </c>
      <c r="BM1143" s="17">
        <v>6.45002506889579E-2</v>
      </c>
      <c r="BN1143" s="17">
        <v>8.48125375676093E-2</v>
      </c>
      <c r="BO1143" s="17">
        <v>0.143135922987987</v>
      </c>
      <c r="BP1143" s="17"/>
      <c r="BQ1143" s="17">
        <v>0.124862990995928</v>
      </c>
      <c r="BR1143" s="17">
        <v>8.1593785763874299E-2</v>
      </c>
      <c r="BS1143" s="17">
        <v>9.9191310030306304E-2</v>
      </c>
      <c r="BT1143" s="17">
        <v>0.127888152620066</v>
      </c>
      <c r="BU1143" s="17">
        <v>0.131909052146231</v>
      </c>
      <c r="BV1143" s="17">
        <v>6.8992377308813593E-2</v>
      </c>
      <c r="BW1143" s="17"/>
      <c r="BX1143" s="17">
        <v>0.11943834201600199</v>
      </c>
      <c r="BY1143" s="17">
        <v>7.63805267971496E-2</v>
      </c>
      <c r="BZ1143" s="17">
        <v>8.6551391412393999E-2</v>
      </c>
      <c r="CA1143" s="17">
        <v>0.15063233781923899</v>
      </c>
      <c r="CB1143" s="17">
        <v>0.127868809176512</v>
      </c>
      <c r="CC1143" s="17">
        <v>0.141934458286674</v>
      </c>
    </row>
    <row r="1144" spans="2:81" x14ac:dyDescent="0.35">
      <c r="B1144" t="s">
        <v>59</v>
      </c>
      <c r="C1144" s="17">
        <v>6.5530586643807606E-2</v>
      </c>
      <c r="D1144" s="17">
        <v>7.25331107253325E-2</v>
      </c>
      <c r="E1144" s="17">
        <v>5.7249958088052701E-2</v>
      </c>
      <c r="F1144" s="17"/>
      <c r="G1144" s="17">
        <v>9.2434560922707104E-2</v>
      </c>
      <c r="H1144" s="17">
        <v>9.0532332035372906E-2</v>
      </c>
      <c r="I1144" s="17">
        <v>7.5296820395925598E-2</v>
      </c>
      <c r="J1144" s="17">
        <v>5.1256796079757597E-2</v>
      </c>
      <c r="K1144" s="17">
        <v>4.7721638185077297E-2</v>
      </c>
      <c r="L1144" s="17">
        <v>4.5257319787655598E-2</v>
      </c>
      <c r="M1144" s="17"/>
      <c r="N1144" s="17">
        <v>4.5297802766168398E-2</v>
      </c>
      <c r="O1144" s="17">
        <v>8.7246585949008304E-2</v>
      </c>
      <c r="P1144" s="17">
        <v>6.6375984181144695E-2</v>
      </c>
      <c r="Q1144" s="17">
        <v>6.0020098318487002E-2</v>
      </c>
      <c r="R1144" s="17"/>
      <c r="S1144" s="17">
        <v>4.1936142248817698E-2</v>
      </c>
      <c r="T1144" s="17">
        <v>7.5006062236319795E-2</v>
      </c>
      <c r="U1144" s="17">
        <v>5.7790000120540197E-2</v>
      </c>
      <c r="V1144" s="17">
        <v>9.2255683866579799E-2</v>
      </c>
      <c r="W1144" s="17">
        <v>6.4675716152033602E-2</v>
      </c>
      <c r="X1144" s="17">
        <v>7.9701286318036704E-2</v>
      </c>
      <c r="Y1144" s="17">
        <v>4.5437662506271403E-2</v>
      </c>
      <c r="Z1144" s="17">
        <v>4.5914171802404098E-2</v>
      </c>
      <c r="AA1144" s="17">
        <v>7.1815838731066395E-2</v>
      </c>
      <c r="AB1144" s="17">
        <v>5.1215639993946099E-2</v>
      </c>
      <c r="AC1144" s="17">
        <v>9.1853483739693806E-2</v>
      </c>
      <c r="AD1144" s="17">
        <v>7.9771462349377001E-2</v>
      </c>
      <c r="AE1144" s="17"/>
      <c r="AF1144" s="17">
        <v>6.4396364158049002E-2</v>
      </c>
      <c r="AG1144" s="17">
        <v>5.3715312766685702E-2</v>
      </c>
      <c r="AH1144" s="17">
        <v>8.7087461527500701E-2</v>
      </c>
      <c r="AI1144" s="17">
        <v>9.5281211883592898E-2</v>
      </c>
      <c r="AJ1144" s="17"/>
      <c r="AK1144" s="17">
        <v>6.2658170757647694E-2</v>
      </c>
      <c r="AL1144" s="17">
        <v>2.5140032035701799E-2</v>
      </c>
      <c r="AM1144" s="17"/>
      <c r="AN1144" s="17">
        <v>8.0091307159113598E-2</v>
      </c>
      <c r="AO1144" s="17">
        <v>6.4820747285845706E-2</v>
      </c>
      <c r="AP1144" s="17">
        <v>5.2121551202201799E-2</v>
      </c>
      <c r="AQ1144" s="17">
        <v>5.3413881198054201E-2</v>
      </c>
      <c r="AR1144" s="17">
        <v>6.5821542273391598E-2</v>
      </c>
      <c r="AS1144" s="17">
        <v>7.2567742991779899E-2</v>
      </c>
      <c r="AT1144" s="17"/>
      <c r="AU1144" s="17">
        <v>5.3278161241701698E-2</v>
      </c>
      <c r="AV1144" s="17">
        <v>8.3242209541604703E-2</v>
      </c>
      <c r="AW1144" s="17"/>
      <c r="AX1144" s="17">
        <v>7.0229130814346799E-2</v>
      </c>
      <c r="AY1144" s="17">
        <v>6.43920572405077E-2</v>
      </c>
      <c r="AZ1144" s="17"/>
      <c r="BA1144" s="17">
        <v>6.7337372223547201E-2</v>
      </c>
      <c r="BB1144" s="17">
        <v>5.7762999112326303E-2</v>
      </c>
      <c r="BC1144" s="17"/>
      <c r="BD1144" s="17">
        <v>4.9694752545897398E-2</v>
      </c>
      <c r="BE1144" s="17"/>
      <c r="BF1144" s="17">
        <v>5.2636399026400098E-2</v>
      </c>
      <c r="BG1144" s="17"/>
      <c r="BH1144" s="17">
        <v>4.3067219081202597E-2</v>
      </c>
      <c r="BI1144" s="17"/>
      <c r="BJ1144" s="17">
        <v>9.4042569596978695E-2</v>
      </c>
      <c r="BK1144" s="17"/>
      <c r="BL1144" s="17">
        <v>0.109375450702073</v>
      </c>
      <c r="BM1144" s="17">
        <v>5.4008736940358598E-2</v>
      </c>
      <c r="BN1144" s="17">
        <v>6.2899588158965097E-2</v>
      </c>
      <c r="BO1144" s="17">
        <v>4.8072161501383999E-2</v>
      </c>
      <c r="BP1144" s="17"/>
      <c r="BQ1144" s="17">
        <v>7.4121972984106804E-2</v>
      </c>
      <c r="BR1144" s="17">
        <v>2.04930361330047E-2</v>
      </c>
      <c r="BS1144" s="17">
        <v>0.10065334456653199</v>
      </c>
      <c r="BT1144" s="17">
        <v>5.9712216865743198E-2</v>
      </c>
      <c r="BU1144" s="17">
        <v>9.8400607059378004E-2</v>
      </c>
      <c r="BV1144" s="17">
        <v>6.3106615208950001E-2</v>
      </c>
      <c r="BW1144" s="17"/>
      <c r="BX1144" s="17">
        <v>7.2139394951523897E-2</v>
      </c>
      <c r="BY1144" s="17">
        <v>2.88569694953969E-2</v>
      </c>
      <c r="BZ1144" s="17">
        <v>6.8090764702718506E-2</v>
      </c>
      <c r="CA1144" s="17">
        <v>5.0634719762064698E-2</v>
      </c>
      <c r="CB1144" s="17">
        <v>7.9458776905466599E-2</v>
      </c>
      <c r="CC1144" s="17">
        <v>7.4793755037142307E-2</v>
      </c>
    </row>
    <row r="1145" spans="2:81" x14ac:dyDescent="0.35">
      <c r="B1145" t="s">
        <v>102</v>
      </c>
      <c r="C1145" s="17">
        <v>4.8383237342360698E-2</v>
      </c>
      <c r="D1145" s="17">
        <v>6.0845737957237897E-2</v>
      </c>
      <c r="E1145" s="17">
        <v>3.6142036489338003E-2</v>
      </c>
      <c r="F1145" s="17"/>
      <c r="G1145" s="17">
        <v>0.11603745394803699</v>
      </c>
      <c r="H1145" s="17">
        <v>6.7390984429501394E-2</v>
      </c>
      <c r="I1145" s="17">
        <v>5.2019152020219603E-2</v>
      </c>
      <c r="J1145" s="17">
        <v>3.7355061259184301E-2</v>
      </c>
      <c r="K1145" s="17">
        <v>4.6560851782787901E-3</v>
      </c>
      <c r="L1145" s="17">
        <v>2.7978315398892999E-2</v>
      </c>
      <c r="M1145" s="17"/>
      <c r="N1145" s="17">
        <v>2.49274521735297E-2</v>
      </c>
      <c r="O1145" s="17">
        <v>6.4223907030730998E-2</v>
      </c>
      <c r="P1145" s="17">
        <v>6.12263405547262E-2</v>
      </c>
      <c r="Q1145" s="17">
        <v>4.41088739295896E-2</v>
      </c>
      <c r="R1145" s="17"/>
      <c r="S1145" s="17">
        <v>9.0556945858911497E-2</v>
      </c>
      <c r="T1145" s="17">
        <v>2.7371897550495301E-2</v>
      </c>
      <c r="U1145" s="17">
        <v>1.9809738230271701E-2</v>
      </c>
      <c r="V1145" s="17">
        <v>6.8888757708036596E-2</v>
      </c>
      <c r="W1145" s="17">
        <v>7.2155475400915894E-2</v>
      </c>
      <c r="X1145" s="17">
        <v>1.8902397788590399E-2</v>
      </c>
      <c r="Y1145" s="17">
        <v>5.0288305345638898E-2</v>
      </c>
      <c r="Z1145" s="17">
        <v>8.4667821053158399E-2</v>
      </c>
      <c r="AA1145" s="17">
        <v>3.5839132500909601E-2</v>
      </c>
      <c r="AB1145" s="17">
        <v>4.4625128628273503E-2</v>
      </c>
      <c r="AC1145" s="17">
        <v>4.37541107459593E-2</v>
      </c>
      <c r="AD1145" s="17">
        <v>0</v>
      </c>
      <c r="AE1145" s="17"/>
      <c r="AF1145" s="17">
        <v>4.9761654376191899E-2</v>
      </c>
      <c r="AG1145" s="17">
        <v>5.6184335323491999E-2</v>
      </c>
      <c r="AH1145" s="17">
        <v>4.8222647525614497E-2</v>
      </c>
      <c r="AI1145" s="17">
        <v>0</v>
      </c>
      <c r="AJ1145" s="17"/>
      <c r="AK1145" s="17">
        <v>4.5599225307123098E-2</v>
      </c>
      <c r="AL1145" s="17">
        <v>3.2157107289726601E-2</v>
      </c>
      <c r="AM1145" s="17"/>
      <c r="AN1145" s="17">
        <v>7.06103142668974E-2</v>
      </c>
      <c r="AO1145" s="17">
        <v>2.5748892742692001E-2</v>
      </c>
      <c r="AP1145" s="17">
        <v>4.4490192285581501E-2</v>
      </c>
      <c r="AQ1145" s="17">
        <v>5.5454405061189503E-2</v>
      </c>
      <c r="AR1145" s="17">
        <v>3.6065979277182997E-2</v>
      </c>
      <c r="AS1145" s="17">
        <v>7.1380152825979704E-2</v>
      </c>
      <c r="AT1145" s="17"/>
      <c r="AU1145" s="17">
        <v>3.8519058050957802E-2</v>
      </c>
      <c r="AV1145" s="17">
        <v>6.1005425153667997E-2</v>
      </c>
      <c r="AW1145" s="17"/>
      <c r="AX1145" s="17">
        <v>3.59210579565395E-2</v>
      </c>
      <c r="AY1145" s="17">
        <v>5.1403014776596798E-2</v>
      </c>
      <c r="AZ1145" s="17"/>
      <c r="BA1145" s="17">
        <v>4.5619900533636903E-2</v>
      </c>
      <c r="BB1145" s="17">
        <v>6.5622609425268597E-2</v>
      </c>
      <c r="BC1145" s="17"/>
      <c r="BD1145" s="17">
        <v>4.1866235945529601E-2</v>
      </c>
      <c r="BE1145" s="17"/>
      <c r="BF1145" s="17">
        <v>3.9913185264643998E-2</v>
      </c>
      <c r="BG1145" s="17"/>
      <c r="BH1145" s="17">
        <v>3.3656814176344398E-2</v>
      </c>
      <c r="BI1145" s="17"/>
      <c r="BJ1145" s="17">
        <v>4.0406683290542297E-2</v>
      </c>
      <c r="BK1145" s="17"/>
      <c r="BL1145" s="17">
        <v>5.19187865146171E-2</v>
      </c>
      <c r="BM1145" s="17">
        <v>5.2794699806829798E-2</v>
      </c>
      <c r="BN1145" s="17">
        <v>3.1131142074656198E-2</v>
      </c>
      <c r="BO1145" s="17">
        <v>6.1406916913711598E-2</v>
      </c>
      <c r="BP1145" s="17"/>
      <c r="BQ1145" s="17">
        <v>4.6058475608037698E-2</v>
      </c>
      <c r="BR1145" s="17">
        <v>5.2080259841837999E-2</v>
      </c>
      <c r="BS1145" s="17">
        <v>6.6181276419305005E-2</v>
      </c>
      <c r="BT1145" s="17">
        <v>6.6121744253025402E-2</v>
      </c>
      <c r="BU1145" s="17">
        <v>6.04929079625161E-2</v>
      </c>
      <c r="BV1145" s="17">
        <v>2.3665611462526302E-2</v>
      </c>
      <c r="BW1145" s="17"/>
      <c r="BX1145" s="17">
        <v>6.3351723359904202E-2</v>
      </c>
      <c r="BY1145" s="17">
        <v>4.9400082926580297E-2</v>
      </c>
      <c r="BZ1145" s="17">
        <v>4.9870267735923797E-2</v>
      </c>
      <c r="CA1145" s="17">
        <v>4.47482995376264E-2</v>
      </c>
      <c r="CB1145" s="17">
        <v>5.1009006752871601E-2</v>
      </c>
      <c r="CC1145" s="17">
        <v>1.9481556062814199E-2</v>
      </c>
    </row>
    <row r="1146" spans="2:81" x14ac:dyDescent="0.35">
      <c r="B1146" t="s">
        <v>429</v>
      </c>
      <c r="C1146" s="17">
        <v>2.4189202129317699E-2</v>
      </c>
      <c r="D1146" s="17">
        <v>2.60246414379963E-2</v>
      </c>
      <c r="E1146" s="17">
        <v>2.2514890124295299E-2</v>
      </c>
      <c r="F1146" s="17"/>
      <c r="G1146" s="17">
        <v>7.31771325333576E-2</v>
      </c>
      <c r="H1146" s="17">
        <v>1.46228221717014E-2</v>
      </c>
      <c r="I1146" s="17">
        <v>3.3339445458122903E-2</v>
      </c>
      <c r="J1146" s="17">
        <v>9.8648807622056505E-3</v>
      </c>
      <c r="K1146" s="17">
        <v>1.4094096822924E-2</v>
      </c>
      <c r="L1146" s="17">
        <v>1.2296226648082E-2</v>
      </c>
      <c r="M1146" s="17"/>
      <c r="N1146" s="17">
        <v>2.25946174008929E-2</v>
      </c>
      <c r="O1146" s="17">
        <v>1.63101231605636E-2</v>
      </c>
      <c r="P1146" s="17">
        <v>3.17872185355925E-2</v>
      </c>
      <c r="Q1146" s="17">
        <v>2.7434872891272201E-2</v>
      </c>
      <c r="R1146" s="17"/>
      <c r="S1146" s="17">
        <v>4.6313614625370203E-2</v>
      </c>
      <c r="T1146" s="17">
        <v>2.5167218963027801E-2</v>
      </c>
      <c r="U1146" s="17">
        <v>1.02819778542118E-2</v>
      </c>
      <c r="V1146" s="17">
        <v>3.6408825358067699E-2</v>
      </c>
      <c r="W1146" s="17">
        <v>3.2000466927973301E-2</v>
      </c>
      <c r="X1146" s="17">
        <v>1.8196705506623601E-2</v>
      </c>
      <c r="Y1146" s="17">
        <v>9.1508573526766102E-3</v>
      </c>
      <c r="Z1146" s="17">
        <v>1.8942785976638898E-2</v>
      </c>
      <c r="AA1146" s="17">
        <v>1.14530074986688E-2</v>
      </c>
      <c r="AB1146" s="17">
        <v>3.4472191959891797E-2</v>
      </c>
      <c r="AC1146" s="17">
        <v>1.13363593515124E-2</v>
      </c>
      <c r="AD1146" s="17">
        <v>0</v>
      </c>
      <c r="AE1146" s="17"/>
      <c r="AF1146" s="17">
        <v>2.3781520402748502E-2</v>
      </c>
      <c r="AG1146" s="17">
        <v>3.7333542346697897E-2</v>
      </c>
      <c r="AH1146" s="17">
        <v>1.2494123452895699E-2</v>
      </c>
      <c r="AI1146" s="17">
        <v>0</v>
      </c>
      <c r="AJ1146" s="17"/>
      <c r="AK1146" s="17">
        <v>3.2896865317727897E-2</v>
      </c>
      <c r="AL1146" s="17">
        <v>4.2645057001588903E-2</v>
      </c>
      <c r="AM1146" s="17"/>
      <c r="AN1146" s="17">
        <v>4.21861575052387E-2</v>
      </c>
      <c r="AO1146" s="17">
        <v>2.5766624779941301E-2</v>
      </c>
      <c r="AP1146" s="17">
        <v>3.2879076565303297E-2</v>
      </c>
      <c r="AQ1146" s="17">
        <v>3.7917166999622302E-3</v>
      </c>
      <c r="AR1146" s="17">
        <v>7.6355683332943198E-3</v>
      </c>
      <c r="AS1146" s="17">
        <v>1.4996929808759401E-2</v>
      </c>
      <c r="AT1146" s="17"/>
      <c r="AU1146" s="17">
        <v>2.4898925975971702E-2</v>
      </c>
      <c r="AV1146" s="17">
        <v>2.3542606458237799E-2</v>
      </c>
      <c r="AW1146" s="17"/>
      <c r="AX1146" s="17">
        <v>1.9112459465525401E-2</v>
      </c>
      <c r="AY1146" s="17">
        <v>2.5419374835143602E-2</v>
      </c>
      <c r="AZ1146" s="17"/>
      <c r="BA1146" s="17">
        <v>2.1450975101964899E-2</v>
      </c>
      <c r="BB1146" s="17">
        <v>4.0415231704380002E-2</v>
      </c>
      <c r="BC1146" s="17"/>
      <c r="BD1146" s="17">
        <v>2.5445274658510101E-2</v>
      </c>
      <c r="BE1146" s="17"/>
      <c r="BF1146" s="17">
        <v>2.91723870308103E-2</v>
      </c>
      <c r="BG1146" s="17"/>
      <c r="BH1146" s="17">
        <v>3.26838794248537E-2</v>
      </c>
      <c r="BI1146" s="17"/>
      <c r="BJ1146" s="17">
        <v>1.66846148223521E-2</v>
      </c>
      <c r="BK1146" s="17"/>
      <c r="BL1146" s="17">
        <v>2.38321971204047E-2</v>
      </c>
      <c r="BM1146" s="17">
        <v>4.1650484480323602E-2</v>
      </c>
      <c r="BN1146" s="17">
        <v>1.2899133440424201E-2</v>
      </c>
      <c r="BO1146" s="17">
        <v>1.88847390364415E-2</v>
      </c>
      <c r="BP1146" s="17"/>
      <c r="BQ1146" s="17">
        <v>2.22055525149117E-2</v>
      </c>
      <c r="BR1146" s="17">
        <v>1.97973003953178E-2</v>
      </c>
      <c r="BS1146" s="17">
        <v>2.1146881640434899E-2</v>
      </c>
      <c r="BT1146" s="17">
        <v>1.5970750311563999E-2</v>
      </c>
      <c r="BU1146" s="17">
        <v>3.04170244281688E-2</v>
      </c>
      <c r="BV1146" s="17">
        <v>2.5908406450017199E-2</v>
      </c>
      <c r="BW1146" s="17"/>
      <c r="BX1146" s="17">
        <v>3.3360254591984703E-2</v>
      </c>
      <c r="BY1146" s="17">
        <v>2.7823522672929601E-2</v>
      </c>
      <c r="BZ1146" s="17">
        <v>1.32224545619257E-2</v>
      </c>
      <c r="CA1146" s="17">
        <v>2.8727398918683599E-2</v>
      </c>
      <c r="CB1146" s="17">
        <v>2.3415851306835801E-2</v>
      </c>
      <c r="CC1146" s="17">
        <v>2.8552580359254599E-2</v>
      </c>
    </row>
    <row r="1147" spans="2:81" x14ac:dyDescent="0.35">
      <c r="B1147" t="s">
        <v>87</v>
      </c>
      <c r="C1147" s="17">
        <v>4.1243141552982199E-2</v>
      </c>
      <c r="D1147" s="17">
        <v>3.3720039632328301E-2</v>
      </c>
      <c r="E1147" s="17">
        <v>4.76950902322721E-2</v>
      </c>
      <c r="F1147" s="17"/>
      <c r="G1147" s="17">
        <v>4.4645319161929001E-2</v>
      </c>
      <c r="H1147" s="17">
        <v>3.0021773664919201E-2</v>
      </c>
      <c r="I1147" s="17">
        <v>2.79657424171149E-2</v>
      </c>
      <c r="J1147" s="17">
        <v>3.3646162901798303E-2</v>
      </c>
      <c r="K1147" s="17">
        <v>6.0833591010565603E-2</v>
      </c>
      <c r="L1147" s="17">
        <v>5.0036850916362598E-2</v>
      </c>
      <c r="M1147" s="17"/>
      <c r="N1147" s="17">
        <v>3.9517927709069998E-2</v>
      </c>
      <c r="O1147" s="17">
        <v>4.2183510162438598E-2</v>
      </c>
      <c r="P1147" s="17">
        <v>4.4147428412483203E-2</v>
      </c>
      <c r="Q1147" s="17">
        <v>3.9592950712570803E-2</v>
      </c>
      <c r="R1147" s="17"/>
      <c r="S1147" s="17">
        <v>9.6887277191234304E-3</v>
      </c>
      <c r="T1147" s="17">
        <v>3.2445507943774002E-2</v>
      </c>
      <c r="U1147" s="17">
        <v>1.8528466494198301E-2</v>
      </c>
      <c r="V1147" s="17">
        <v>5.5373533295266897E-2</v>
      </c>
      <c r="W1147" s="17">
        <v>3.5563436748178703E-2</v>
      </c>
      <c r="X1147" s="17">
        <v>9.1102784521709904E-2</v>
      </c>
      <c r="Y1147" s="17">
        <v>3.8825356334233799E-2</v>
      </c>
      <c r="Z1147" s="17">
        <v>0</v>
      </c>
      <c r="AA1147" s="17">
        <v>4.2453143818060299E-2</v>
      </c>
      <c r="AB1147" s="17">
        <v>7.4087198533762402E-2</v>
      </c>
      <c r="AC1147" s="17">
        <v>5.1387582755818E-2</v>
      </c>
      <c r="AD1147" s="17">
        <v>5.1175018786798698E-2</v>
      </c>
      <c r="AE1147" s="17"/>
      <c r="AF1147" s="17">
        <v>4.2765181018586902E-2</v>
      </c>
      <c r="AG1147" s="17">
        <v>4.4698153046283599E-2</v>
      </c>
      <c r="AH1147" s="17">
        <v>2.8604177611089899E-2</v>
      </c>
      <c r="AI1147" s="17">
        <v>8.8583891392337799E-2</v>
      </c>
      <c r="AJ1147" s="17"/>
      <c r="AK1147" s="17">
        <v>9.0613816567790498E-3</v>
      </c>
      <c r="AL1147" s="17">
        <v>2.3022440869596799E-2</v>
      </c>
      <c r="AM1147" s="17"/>
      <c r="AN1147" s="17">
        <v>2.8926651689930201E-2</v>
      </c>
      <c r="AO1147" s="17">
        <v>2.4652781219957599E-2</v>
      </c>
      <c r="AP1147" s="17">
        <v>3.4549348162009497E-2</v>
      </c>
      <c r="AQ1147" s="17">
        <v>7.8205182608483095E-2</v>
      </c>
      <c r="AR1147" s="17">
        <v>2.6725116235336899E-2</v>
      </c>
      <c r="AS1147" s="17">
        <v>0.106117603175126</v>
      </c>
      <c r="AT1147" s="17"/>
      <c r="AU1147" s="17">
        <v>3.7455798441560599E-2</v>
      </c>
      <c r="AV1147" s="17">
        <v>4.7002465811748398E-2</v>
      </c>
      <c r="AW1147" s="17"/>
      <c r="AX1147" s="17">
        <v>5.0139176085392603E-2</v>
      </c>
      <c r="AY1147" s="17">
        <v>3.9087495778397902E-2</v>
      </c>
      <c r="AZ1147" s="17"/>
      <c r="BA1147" s="17">
        <v>4.3628673021988001E-2</v>
      </c>
      <c r="BB1147" s="17">
        <v>2.9354520796328099E-2</v>
      </c>
      <c r="BC1147" s="17"/>
      <c r="BD1147" s="17">
        <v>4.8189078846094101E-2</v>
      </c>
      <c r="BE1147" s="17"/>
      <c r="BF1147" s="17">
        <v>4.4426633251728E-2</v>
      </c>
      <c r="BG1147" s="17"/>
      <c r="BH1147" s="17">
        <v>6.07737586243099E-2</v>
      </c>
      <c r="BI1147" s="17"/>
      <c r="BJ1147" s="17">
        <v>3.79995390923367E-2</v>
      </c>
      <c r="BK1147" s="17"/>
      <c r="BL1147" s="17">
        <v>5.2279917170663798E-2</v>
      </c>
      <c r="BM1147" s="17">
        <v>2.2171401513179801E-2</v>
      </c>
      <c r="BN1147" s="17">
        <v>4.7466496320504599E-2</v>
      </c>
      <c r="BO1147" s="17">
        <v>4.6251143924781503E-2</v>
      </c>
      <c r="BP1147" s="17"/>
      <c r="BQ1147" s="17">
        <v>2.9386363885175699E-2</v>
      </c>
      <c r="BR1147" s="17">
        <v>2.6889551672240702E-2</v>
      </c>
      <c r="BS1147" s="17">
        <v>4.6563344379555997E-2</v>
      </c>
      <c r="BT1147" s="17">
        <v>3.9106803439017901E-2</v>
      </c>
      <c r="BU1147" s="17">
        <v>7.0125861906097695E-2</v>
      </c>
      <c r="BV1147" s="17">
        <v>6.9284278425343696E-2</v>
      </c>
      <c r="BW1147" s="17"/>
      <c r="BX1147" s="17">
        <v>3.0068246535535501E-2</v>
      </c>
      <c r="BY1147" s="17">
        <v>1.66313430712361E-2</v>
      </c>
      <c r="BZ1147" s="17">
        <v>5.9805375303431399E-2</v>
      </c>
      <c r="CA1147" s="17">
        <v>3.5628245128647998E-2</v>
      </c>
      <c r="CB1147" s="17">
        <v>5.8673752254020502E-2</v>
      </c>
      <c r="CC1147" s="17">
        <v>4.6601453706333999E-2</v>
      </c>
    </row>
    <row r="1148" spans="2:81" x14ac:dyDescent="0.35">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row>
    <row r="1149" spans="2:81" x14ac:dyDescent="0.35">
      <c r="B1149" s="6" t="s">
        <v>445</v>
      </c>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row>
    <row r="1150" spans="2:81" x14ac:dyDescent="0.35">
      <c r="B1150" s="24"/>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row>
    <row r="1151" spans="2:81" x14ac:dyDescent="0.35">
      <c r="B1151" t="s">
        <v>281</v>
      </c>
      <c r="C1151" s="17">
        <v>0.38150768839989802</v>
      </c>
      <c r="D1151" s="17">
        <v>0.40675941204403498</v>
      </c>
      <c r="E1151" s="17">
        <v>0.35910719051490297</v>
      </c>
      <c r="F1151" s="17"/>
      <c r="G1151" s="17">
        <v>0.34159342978465301</v>
      </c>
      <c r="H1151" s="17">
        <v>0.304035698807951</v>
      </c>
      <c r="I1151" s="17">
        <v>0.29008374551246302</v>
      </c>
      <c r="J1151" s="17">
        <v>0.34656526016904399</v>
      </c>
      <c r="K1151" s="17">
        <v>0.43498430084441198</v>
      </c>
      <c r="L1151" s="17">
        <v>0.53523203473379999</v>
      </c>
      <c r="M1151" s="17"/>
      <c r="N1151" s="17">
        <v>0.394951197687262</v>
      </c>
      <c r="O1151" s="17">
        <v>0.29513720018755402</v>
      </c>
      <c r="P1151" s="17">
        <v>0.46116443609184099</v>
      </c>
      <c r="Q1151" s="17">
        <v>0.38050773531933901</v>
      </c>
      <c r="R1151" s="17"/>
      <c r="S1151" s="17">
        <v>0.375948864217026</v>
      </c>
      <c r="T1151" s="17">
        <v>0.38384410269067798</v>
      </c>
      <c r="U1151" s="17">
        <v>0.43011930284599798</v>
      </c>
      <c r="V1151" s="17">
        <v>0.40352873494779501</v>
      </c>
      <c r="W1151" s="17">
        <v>0.38512557961951499</v>
      </c>
      <c r="X1151" s="17">
        <v>0.43394583028725803</v>
      </c>
      <c r="Y1151" s="17">
        <v>0.38027629676546199</v>
      </c>
      <c r="Z1151" s="17">
        <v>0.422368640062041</v>
      </c>
      <c r="AA1151" s="17">
        <v>0.40911252186793101</v>
      </c>
      <c r="AB1151" s="17">
        <v>0.24459665974033301</v>
      </c>
      <c r="AC1151" s="17">
        <v>0.32219357067486898</v>
      </c>
      <c r="AD1151" s="17">
        <v>0.34832234375529503</v>
      </c>
      <c r="AE1151" s="17"/>
      <c r="AF1151" s="17">
        <v>0.40791046119225899</v>
      </c>
      <c r="AG1151" s="17">
        <v>0.29444312746109202</v>
      </c>
      <c r="AH1151" s="17">
        <v>0.30382500868183598</v>
      </c>
      <c r="AI1151" s="17">
        <v>0.380019020394956</v>
      </c>
      <c r="AJ1151" s="17"/>
      <c r="AK1151" s="17">
        <v>0.25502295886184201</v>
      </c>
      <c r="AL1151" s="17">
        <v>0.25731975408519098</v>
      </c>
      <c r="AM1151" s="17"/>
      <c r="AN1151" s="17">
        <v>0.37440849053497799</v>
      </c>
      <c r="AO1151" s="17">
        <v>0.37883447340176202</v>
      </c>
      <c r="AP1151" s="17">
        <v>0.33203815470742098</v>
      </c>
      <c r="AQ1151" s="17">
        <v>0.41987343985595998</v>
      </c>
      <c r="AR1151" s="17">
        <v>0.39009210556193002</v>
      </c>
      <c r="AS1151" s="17">
        <v>0.40177069261902298</v>
      </c>
      <c r="AT1151" s="17"/>
      <c r="AU1151" s="17">
        <v>0.43288869539685099</v>
      </c>
      <c r="AV1151" s="17">
        <v>0.31316697492044498</v>
      </c>
      <c r="AW1151" s="17"/>
      <c r="AX1151" s="17">
        <v>0.42159473287840099</v>
      </c>
      <c r="AY1151" s="17">
        <v>0.37185446580549503</v>
      </c>
      <c r="AZ1151" s="17"/>
      <c r="BA1151" s="17">
        <v>0.40153172379559599</v>
      </c>
      <c r="BB1151" s="17">
        <v>0.27296735544991202</v>
      </c>
      <c r="BC1151" s="17"/>
      <c r="BD1151" s="17">
        <v>0.48620883910464202</v>
      </c>
      <c r="BE1151" s="17"/>
      <c r="BF1151" s="17">
        <v>0.52263847914774197</v>
      </c>
      <c r="BG1151" s="17"/>
      <c r="BH1151" s="17">
        <v>0.31673683211771297</v>
      </c>
      <c r="BI1151" s="17"/>
      <c r="BJ1151" s="17">
        <v>0.33141354832856301</v>
      </c>
      <c r="BK1151" s="17"/>
      <c r="BL1151" s="17">
        <v>0.102429418710119</v>
      </c>
      <c r="BM1151" s="17">
        <v>0.65693827956454598</v>
      </c>
      <c r="BN1151" s="17">
        <v>0.48579441923958999</v>
      </c>
      <c r="BO1151" s="17">
        <v>0.18800938115896099</v>
      </c>
      <c r="BP1151" s="17"/>
      <c r="BQ1151" s="17">
        <v>0.30220680196600602</v>
      </c>
      <c r="BR1151" s="17">
        <v>0.58765018561096005</v>
      </c>
      <c r="BS1151" s="17">
        <v>0.54055172275088104</v>
      </c>
      <c r="BT1151" s="17">
        <v>0.43599126011950401</v>
      </c>
      <c r="BU1151" s="17">
        <v>0.22568399509981299</v>
      </c>
      <c r="BV1151" s="17">
        <v>0.23775165807069701</v>
      </c>
      <c r="BW1151" s="17"/>
      <c r="BX1151" s="17">
        <v>0.33964633781789899</v>
      </c>
      <c r="BY1151" s="17">
        <v>0.49691754286793999</v>
      </c>
      <c r="BZ1151" s="17">
        <v>0.53188489010079198</v>
      </c>
      <c r="CA1151" s="17">
        <v>0.38415833040073</v>
      </c>
      <c r="CB1151" s="17">
        <v>0.205291910035209</v>
      </c>
      <c r="CC1151" s="17">
        <v>0.20939339592668901</v>
      </c>
    </row>
    <row r="1152" spans="2:81" x14ac:dyDescent="0.35">
      <c r="B1152" t="s">
        <v>282</v>
      </c>
      <c r="C1152" s="17">
        <v>0.314926044531672</v>
      </c>
      <c r="D1152" s="17">
        <v>0.31717327462513401</v>
      </c>
      <c r="E1152" s="17">
        <v>0.31136760311310002</v>
      </c>
      <c r="F1152" s="17"/>
      <c r="G1152" s="17">
        <v>0.35035408261554102</v>
      </c>
      <c r="H1152" s="17">
        <v>0.34076791016716701</v>
      </c>
      <c r="I1152" s="17">
        <v>0.368980677492173</v>
      </c>
      <c r="J1152" s="17">
        <v>0.31731989145278899</v>
      </c>
      <c r="K1152" s="17">
        <v>0.27497477357043798</v>
      </c>
      <c r="L1152" s="17">
        <v>0.25276052112069303</v>
      </c>
      <c r="M1152" s="17"/>
      <c r="N1152" s="17">
        <v>0.37128043237798097</v>
      </c>
      <c r="O1152" s="17">
        <v>0.31552956801922</v>
      </c>
      <c r="P1152" s="17">
        <v>0.25928015102745999</v>
      </c>
      <c r="Q1152" s="17">
        <v>0.306005158741183</v>
      </c>
      <c r="R1152" s="17"/>
      <c r="S1152" s="17">
        <v>0.33547701154863402</v>
      </c>
      <c r="T1152" s="17">
        <v>0.298819249334279</v>
      </c>
      <c r="U1152" s="17">
        <v>0.31983451487746001</v>
      </c>
      <c r="V1152" s="17">
        <v>0.39254473588063299</v>
      </c>
      <c r="W1152" s="17">
        <v>0.29676185160257001</v>
      </c>
      <c r="X1152" s="17">
        <v>0.199841009337755</v>
      </c>
      <c r="Y1152" s="17">
        <v>0.35738401167343298</v>
      </c>
      <c r="Z1152" s="17">
        <v>0.32639013458953697</v>
      </c>
      <c r="AA1152" s="17">
        <v>0.32233420446547401</v>
      </c>
      <c r="AB1152" s="17">
        <v>0.35755418962083502</v>
      </c>
      <c r="AC1152" s="17">
        <v>0.295602968026694</v>
      </c>
      <c r="AD1152" s="17">
        <v>0.16749599348392899</v>
      </c>
      <c r="AE1152" s="17"/>
      <c r="AF1152" s="17">
        <v>0.30830229060265701</v>
      </c>
      <c r="AG1152" s="17">
        <v>0.36515357041915503</v>
      </c>
      <c r="AH1152" s="17">
        <v>0.32909025199640901</v>
      </c>
      <c r="AI1152" s="17">
        <v>0.17609716518716101</v>
      </c>
      <c r="AJ1152" s="17"/>
      <c r="AK1152" s="17">
        <v>0.36624351271521799</v>
      </c>
      <c r="AL1152" s="17">
        <v>0.32156896508665</v>
      </c>
      <c r="AM1152" s="17"/>
      <c r="AN1152" s="17">
        <v>0.32970497132169602</v>
      </c>
      <c r="AO1152" s="17">
        <v>0.32075326304041701</v>
      </c>
      <c r="AP1152" s="17">
        <v>0.35869849945415</v>
      </c>
      <c r="AQ1152" s="17">
        <v>0.27638616115741199</v>
      </c>
      <c r="AR1152" s="17">
        <v>0.28135500649584599</v>
      </c>
      <c r="AS1152" s="17">
        <v>0.316683666183184</v>
      </c>
      <c r="AT1152" s="17"/>
      <c r="AU1152" s="17">
        <v>0.30791303140033999</v>
      </c>
      <c r="AV1152" s="17">
        <v>0.32644859514343399</v>
      </c>
      <c r="AW1152" s="17"/>
      <c r="AX1152" s="17">
        <v>0.27220572678989702</v>
      </c>
      <c r="AY1152" s="17">
        <v>0.32521337655701299</v>
      </c>
      <c r="AZ1152" s="17"/>
      <c r="BA1152" s="17">
        <v>0.306161983521755</v>
      </c>
      <c r="BB1152" s="17">
        <v>0.36298144870536198</v>
      </c>
      <c r="BC1152" s="17"/>
      <c r="BD1152" s="17">
        <v>0.31143246580914102</v>
      </c>
      <c r="BE1152" s="17"/>
      <c r="BF1152" s="17">
        <v>0.28001126143203398</v>
      </c>
      <c r="BG1152" s="17"/>
      <c r="BH1152" s="17">
        <v>0.38038450644692801</v>
      </c>
      <c r="BI1152" s="17"/>
      <c r="BJ1152" s="17">
        <v>0.278848984145455</v>
      </c>
      <c r="BK1152" s="17"/>
      <c r="BL1152" s="17">
        <v>0.19453892734157699</v>
      </c>
      <c r="BM1152" s="17">
        <v>0.26699629027607202</v>
      </c>
      <c r="BN1152" s="17">
        <v>0.337810079293761</v>
      </c>
      <c r="BO1152" s="17">
        <v>0.39664352413249798</v>
      </c>
      <c r="BP1152" s="17"/>
      <c r="BQ1152" s="17">
        <v>0.38487424730311198</v>
      </c>
      <c r="BR1152" s="17">
        <v>0.25539984433741297</v>
      </c>
      <c r="BS1152" s="17">
        <v>0.261690823798094</v>
      </c>
      <c r="BT1152" s="17">
        <v>0.32900369654927197</v>
      </c>
      <c r="BU1152" s="17">
        <v>0.26440667930387102</v>
      </c>
      <c r="BV1152" s="17">
        <v>0.32066406388524299</v>
      </c>
      <c r="BW1152" s="17"/>
      <c r="BX1152" s="17">
        <v>0.352672787559138</v>
      </c>
      <c r="BY1152" s="17">
        <v>0.28980602440775899</v>
      </c>
      <c r="BZ1152" s="17">
        <v>0.28514856544319001</v>
      </c>
      <c r="CA1152" s="17">
        <v>0.36261094943760003</v>
      </c>
      <c r="CB1152" s="17">
        <v>0.29124999944982899</v>
      </c>
      <c r="CC1152" s="17">
        <v>0.24109700360257799</v>
      </c>
    </row>
    <row r="1153" spans="2:81" x14ac:dyDescent="0.35">
      <c r="B1153" t="s">
        <v>283</v>
      </c>
      <c r="C1153" s="17">
        <v>0.171040020391239</v>
      </c>
      <c r="D1153" s="17">
        <v>0.15168749116264699</v>
      </c>
      <c r="E1153" s="17">
        <v>0.19032251888094201</v>
      </c>
      <c r="F1153" s="17"/>
      <c r="G1153" s="17">
        <v>0.18023281845761399</v>
      </c>
      <c r="H1153" s="17">
        <v>0.208556620117999</v>
      </c>
      <c r="I1153" s="17">
        <v>0.15128514110401201</v>
      </c>
      <c r="J1153" s="17">
        <v>0.19828495408973501</v>
      </c>
      <c r="K1153" s="17">
        <v>0.14518538163083999</v>
      </c>
      <c r="L1153" s="17">
        <v>0.14587311984979701</v>
      </c>
      <c r="M1153" s="17"/>
      <c r="N1153" s="17">
        <v>0.129188127676028</v>
      </c>
      <c r="O1153" s="17">
        <v>0.21436345511706401</v>
      </c>
      <c r="P1153" s="17">
        <v>0.17327549081676499</v>
      </c>
      <c r="Q1153" s="17">
        <v>0.16881324396953001</v>
      </c>
      <c r="R1153" s="17"/>
      <c r="S1153" s="17">
        <v>0.163469783337922</v>
      </c>
      <c r="T1153" s="17">
        <v>0.182067566786</v>
      </c>
      <c r="U1153" s="17">
        <v>9.9465818384572802E-2</v>
      </c>
      <c r="V1153" s="17">
        <v>0.12847014448994501</v>
      </c>
      <c r="W1153" s="17">
        <v>0.157811474881034</v>
      </c>
      <c r="X1153" s="17">
        <v>0.19509569341438901</v>
      </c>
      <c r="Y1153" s="17">
        <v>0.15200042771140301</v>
      </c>
      <c r="Z1153" s="17">
        <v>0.13643507986880399</v>
      </c>
      <c r="AA1153" s="17">
        <v>0.17076962260891801</v>
      </c>
      <c r="AB1153" s="17">
        <v>0.23073239456394601</v>
      </c>
      <c r="AC1153" s="17">
        <v>0.22174319639607801</v>
      </c>
      <c r="AD1153" s="17">
        <v>0.29882708316301299</v>
      </c>
      <c r="AE1153" s="17"/>
      <c r="AF1153" s="17">
        <v>0.15724263624259999</v>
      </c>
      <c r="AG1153" s="17">
        <v>0.19966581743113701</v>
      </c>
      <c r="AH1153" s="17">
        <v>0.17990388942198199</v>
      </c>
      <c r="AI1153" s="17">
        <v>0.28845525643980102</v>
      </c>
      <c r="AJ1153" s="17"/>
      <c r="AK1153" s="17">
        <v>0.23676211548120399</v>
      </c>
      <c r="AL1153" s="17">
        <v>0.22970823776010699</v>
      </c>
      <c r="AM1153" s="17"/>
      <c r="AN1153" s="17">
        <v>0.17276477527204001</v>
      </c>
      <c r="AO1153" s="17">
        <v>0.161694874829276</v>
      </c>
      <c r="AP1153" s="17">
        <v>0.17532631406398699</v>
      </c>
      <c r="AQ1153" s="17">
        <v>0.173333050384889</v>
      </c>
      <c r="AR1153" s="17">
        <v>0.173217969215652</v>
      </c>
      <c r="AS1153" s="17">
        <v>0.19213781412525299</v>
      </c>
      <c r="AT1153" s="17"/>
      <c r="AU1153" s="17">
        <v>0.15220818561455901</v>
      </c>
      <c r="AV1153" s="17">
        <v>0.195087459497926</v>
      </c>
      <c r="AW1153" s="17"/>
      <c r="AX1153" s="17">
        <v>0.16384131460892901</v>
      </c>
      <c r="AY1153" s="17">
        <v>0.172773515843754</v>
      </c>
      <c r="AZ1153" s="17"/>
      <c r="BA1153" s="17">
        <v>0.16480819216266701</v>
      </c>
      <c r="BB1153" s="17">
        <v>0.20455306380639901</v>
      </c>
      <c r="BC1153" s="17"/>
      <c r="BD1153" s="17">
        <v>0.11768611485946601</v>
      </c>
      <c r="BE1153" s="17"/>
      <c r="BF1153" s="17">
        <v>0.117710398279656</v>
      </c>
      <c r="BG1153" s="17"/>
      <c r="BH1153" s="17">
        <v>0.19206634149447299</v>
      </c>
      <c r="BI1153" s="17"/>
      <c r="BJ1153" s="17">
        <v>0.21519094316245499</v>
      </c>
      <c r="BK1153" s="17"/>
      <c r="BL1153" s="17">
        <v>0.325024372681809</v>
      </c>
      <c r="BM1153" s="17">
        <v>4.0465210271081999E-2</v>
      </c>
      <c r="BN1153" s="17">
        <v>0.12518242404735999</v>
      </c>
      <c r="BO1153" s="17">
        <v>0.247730219633713</v>
      </c>
      <c r="BP1153" s="17"/>
      <c r="BQ1153" s="17">
        <v>0.164280209859958</v>
      </c>
      <c r="BR1153" s="17">
        <v>9.12896411594354E-2</v>
      </c>
      <c r="BS1153" s="17">
        <v>0.119039315385463</v>
      </c>
      <c r="BT1153" s="17">
        <v>0.105107689110884</v>
      </c>
      <c r="BU1153" s="17">
        <v>0.360761206238634</v>
      </c>
      <c r="BV1153" s="17">
        <v>0.245356644463881</v>
      </c>
      <c r="BW1153" s="17"/>
      <c r="BX1153" s="17">
        <v>0.172115429417671</v>
      </c>
      <c r="BY1153" s="17">
        <v>0.13441793219380199</v>
      </c>
      <c r="BZ1153" s="17">
        <v>0.11039364248527</v>
      </c>
      <c r="CA1153" s="17">
        <v>0.13105663308284801</v>
      </c>
      <c r="CB1153" s="17">
        <v>0.26340204736495498</v>
      </c>
      <c r="CC1153" s="17">
        <v>0.26416727621503699</v>
      </c>
    </row>
    <row r="1154" spans="2:81" x14ac:dyDescent="0.35">
      <c r="B1154" t="s">
        <v>284</v>
      </c>
      <c r="C1154" s="17">
        <v>6.7668775785391502E-2</v>
      </c>
      <c r="D1154" s="17">
        <v>6.8610132566226598E-2</v>
      </c>
      <c r="E1154" s="17">
        <v>6.7077645378724002E-2</v>
      </c>
      <c r="F1154" s="17"/>
      <c r="G1154" s="17">
        <v>8.3997419405586499E-2</v>
      </c>
      <c r="H1154" s="17">
        <v>7.4014944828863394E-2</v>
      </c>
      <c r="I1154" s="17">
        <v>9.3817273288254399E-2</v>
      </c>
      <c r="J1154" s="17">
        <v>5.9087594778772401E-2</v>
      </c>
      <c r="K1154" s="17">
        <v>5.5335920351796998E-2</v>
      </c>
      <c r="L1154" s="17">
        <v>4.6293934877201799E-2</v>
      </c>
      <c r="M1154" s="17"/>
      <c r="N1154" s="17">
        <v>3.8794571277879997E-2</v>
      </c>
      <c r="O1154" s="17">
        <v>9.8560907811100301E-2</v>
      </c>
      <c r="P1154" s="17">
        <v>5.6858611743148199E-2</v>
      </c>
      <c r="Q1154" s="17">
        <v>7.7059792968827798E-2</v>
      </c>
      <c r="R1154" s="17"/>
      <c r="S1154" s="17">
        <v>6.2910414926806296E-2</v>
      </c>
      <c r="T1154" s="17">
        <v>8.8337698910280996E-2</v>
      </c>
      <c r="U1154" s="17">
        <v>9.7648439019696706E-2</v>
      </c>
      <c r="V1154" s="17">
        <v>5.8552707573692797E-2</v>
      </c>
      <c r="W1154" s="17">
        <v>7.8495181812670303E-2</v>
      </c>
      <c r="X1154" s="17">
        <v>5.7821098754563198E-2</v>
      </c>
      <c r="Y1154" s="17">
        <v>6.8001154906971797E-2</v>
      </c>
      <c r="Z1154" s="17">
        <v>3.4485425964841901E-2</v>
      </c>
      <c r="AA1154" s="17">
        <v>2.17481883750151E-2</v>
      </c>
      <c r="AB1154" s="17">
        <v>8.13553075774444E-2</v>
      </c>
      <c r="AC1154" s="17">
        <v>0.121486755290693</v>
      </c>
      <c r="AD1154" s="17">
        <v>2.8360121570739898E-2</v>
      </c>
      <c r="AE1154" s="17"/>
      <c r="AF1154" s="17">
        <v>6.3384037000423402E-2</v>
      </c>
      <c r="AG1154" s="17">
        <v>8.7434058020502498E-2</v>
      </c>
      <c r="AH1154" s="17">
        <v>0.14477782149075599</v>
      </c>
      <c r="AI1154" s="17">
        <v>3.2805091559897297E-2</v>
      </c>
      <c r="AJ1154" s="17"/>
      <c r="AK1154" s="17">
        <v>5.2957066065396997E-2</v>
      </c>
      <c r="AL1154" s="17">
        <v>0.102874069815755</v>
      </c>
      <c r="AM1154" s="17"/>
      <c r="AN1154" s="17">
        <v>5.2295153538318498E-2</v>
      </c>
      <c r="AO1154" s="17">
        <v>8.0911070855339801E-2</v>
      </c>
      <c r="AP1154" s="17">
        <v>6.3891413960357302E-2</v>
      </c>
      <c r="AQ1154" s="17">
        <v>6.4241853512358296E-2</v>
      </c>
      <c r="AR1154" s="17">
        <v>8.3434484421129704E-2</v>
      </c>
      <c r="AS1154" s="17">
        <v>5.64308685725909E-2</v>
      </c>
      <c r="AT1154" s="17"/>
      <c r="AU1154" s="17">
        <v>5.84616360928377E-2</v>
      </c>
      <c r="AV1154" s="17">
        <v>8.0297120064701299E-2</v>
      </c>
      <c r="AW1154" s="17"/>
      <c r="AX1154" s="17">
        <v>6.6213514595694203E-2</v>
      </c>
      <c r="AY1154" s="17">
        <v>6.80192122014429E-2</v>
      </c>
      <c r="AZ1154" s="17"/>
      <c r="BA1154" s="17">
        <v>6.7283341029280394E-2</v>
      </c>
      <c r="BB1154" s="17">
        <v>7.0451242517798704E-2</v>
      </c>
      <c r="BC1154" s="17"/>
      <c r="BD1154" s="17">
        <v>4.0211872539322097E-2</v>
      </c>
      <c r="BE1154" s="17"/>
      <c r="BF1154" s="17">
        <v>3.8807454860061603E-2</v>
      </c>
      <c r="BG1154" s="17"/>
      <c r="BH1154" s="17">
        <v>4.5761021981950797E-2</v>
      </c>
      <c r="BI1154" s="17"/>
      <c r="BJ1154" s="17">
        <v>0.123813334478623</v>
      </c>
      <c r="BK1154" s="17"/>
      <c r="BL1154" s="17">
        <v>0.16814579450624001</v>
      </c>
      <c r="BM1154" s="17">
        <v>1.0257246867113301E-2</v>
      </c>
      <c r="BN1154" s="17">
        <v>2.58558687702501E-2</v>
      </c>
      <c r="BO1154" s="17">
        <v>0.105805473029813</v>
      </c>
      <c r="BP1154" s="17"/>
      <c r="BQ1154" s="17">
        <v>8.2107937398378406E-2</v>
      </c>
      <c r="BR1154" s="17">
        <v>3.2058361227985499E-2</v>
      </c>
      <c r="BS1154" s="17">
        <v>4.7736015479896997E-2</v>
      </c>
      <c r="BT1154" s="17">
        <v>7.0078600067975103E-2</v>
      </c>
      <c r="BU1154" s="17">
        <v>7.4786250305875407E-2</v>
      </c>
      <c r="BV1154" s="17">
        <v>0.106092746570254</v>
      </c>
      <c r="BW1154" s="17"/>
      <c r="BX1154" s="17">
        <v>9.1642997443222296E-2</v>
      </c>
      <c r="BY1154" s="17">
        <v>2.7557460314206601E-2</v>
      </c>
      <c r="BZ1154" s="17">
        <v>4.5027865586590402E-2</v>
      </c>
      <c r="CA1154" s="17">
        <v>4.46732820200446E-2</v>
      </c>
      <c r="CB1154" s="17">
        <v>0.13221496906962801</v>
      </c>
      <c r="CC1154" s="17">
        <v>0.16707700992140201</v>
      </c>
    </row>
    <row r="1155" spans="2:81" x14ac:dyDescent="0.35">
      <c r="B1155" t="s">
        <v>285</v>
      </c>
      <c r="C1155" s="17">
        <v>4.6119375233402898E-2</v>
      </c>
      <c r="D1155" s="17">
        <v>4.50618410728338E-2</v>
      </c>
      <c r="E1155" s="17">
        <v>4.5624160653450499E-2</v>
      </c>
      <c r="F1155" s="17"/>
      <c r="G1155" s="17">
        <v>3.2546412905844598E-2</v>
      </c>
      <c r="H1155" s="17">
        <v>5.3075630687933202E-2</v>
      </c>
      <c r="I1155" s="17">
        <v>6.8745995073185295E-2</v>
      </c>
      <c r="J1155" s="17">
        <v>6.1846753982146202E-2</v>
      </c>
      <c r="K1155" s="17">
        <v>5.9179953683036399E-2</v>
      </c>
      <c r="L1155" s="17">
        <v>9.8353316672797706E-3</v>
      </c>
      <c r="M1155" s="17"/>
      <c r="N1155" s="17">
        <v>5.1986599766571003E-2</v>
      </c>
      <c r="O1155" s="17">
        <v>5.3143871553722501E-2</v>
      </c>
      <c r="P1155" s="17">
        <v>2.8823141022291599E-2</v>
      </c>
      <c r="Q1155" s="17">
        <v>4.9566385926683498E-2</v>
      </c>
      <c r="R1155" s="17"/>
      <c r="S1155" s="17">
        <v>5.2078280042260401E-2</v>
      </c>
      <c r="T1155" s="17">
        <v>3.7035886728238002E-2</v>
      </c>
      <c r="U1155" s="17">
        <v>2.3505798153229399E-2</v>
      </c>
      <c r="V1155" s="17">
        <v>8.8351284395759896E-3</v>
      </c>
      <c r="W1155" s="17">
        <v>8.1805912084211105E-2</v>
      </c>
      <c r="X1155" s="17">
        <v>7.5878636113632297E-2</v>
      </c>
      <c r="Y1155" s="17">
        <v>2.5585706686164202E-2</v>
      </c>
      <c r="Z1155" s="17">
        <v>6.5073061502117696E-2</v>
      </c>
      <c r="AA1155" s="17">
        <v>4.9787982174415199E-2</v>
      </c>
      <c r="AB1155" s="17">
        <v>5.0575636994003803E-2</v>
      </c>
      <c r="AC1155" s="17">
        <v>3.8973509611666103E-2</v>
      </c>
      <c r="AD1155" s="17">
        <v>9.8996560969838401E-2</v>
      </c>
      <c r="AE1155" s="17"/>
      <c r="AF1155" s="17">
        <v>4.3930329985456797E-2</v>
      </c>
      <c r="AG1155" s="17">
        <v>4.4967456155260897E-2</v>
      </c>
      <c r="AH1155" s="17">
        <v>4.2403028409018099E-2</v>
      </c>
      <c r="AI1155" s="17">
        <v>8.4456153898635505E-2</v>
      </c>
      <c r="AJ1155" s="17"/>
      <c r="AK1155" s="17">
        <v>5.9162016321646797E-2</v>
      </c>
      <c r="AL1155" s="17">
        <v>6.4217503422715302E-2</v>
      </c>
      <c r="AM1155" s="17"/>
      <c r="AN1155" s="17">
        <v>5.7103301664562602E-2</v>
      </c>
      <c r="AO1155" s="17">
        <v>4.4356544687233102E-2</v>
      </c>
      <c r="AP1155" s="17">
        <v>3.9350964255760498E-2</v>
      </c>
      <c r="AQ1155" s="17">
        <v>4.1020881978299499E-2</v>
      </c>
      <c r="AR1155" s="17">
        <v>5.2215094084696399E-2</v>
      </c>
      <c r="AS1155" s="17">
        <v>1.7014868023086702E-2</v>
      </c>
      <c r="AT1155" s="17"/>
      <c r="AU1155" s="17">
        <v>3.5920709340035002E-2</v>
      </c>
      <c r="AV1155" s="17">
        <v>5.9899258249140698E-2</v>
      </c>
      <c r="AW1155" s="17"/>
      <c r="AX1155" s="17">
        <v>5.74957808842139E-2</v>
      </c>
      <c r="AY1155" s="17">
        <v>4.3379862318441403E-2</v>
      </c>
      <c r="AZ1155" s="17"/>
      <c r="BA1155" s="17">
        <v>4.1405060418939099E-2</v>
      </c>
      <c r="BB1155" s="17">
        <v>7.0436487055233601E-2</v>
      </c>
      <c r="BC1155" s="17"/>
      <c r="BD1155" s="17">
        <v>2.9738574757724501E-2</v>
      </c>
      <c r="BE1155" s="17"/>
      <c r="BF1155" s="17">
        <v>2.6187154954531298E-2</v>
      </c>
      <c r="BG1155" s="17"/>
      <c r="BH1155" s="17">
        <v>5.3385373598218003E-2</v>
      </c>
      <c r="BI1155" s="17"/>
      <c r="BJ1155" s="17">
        <v>5.0733189884904203E-2</v>
      </c>
      <c r="BK1155" s="17"/>
      <c r="BL1155" s="17">
        <v>0.182457718687486</v>
      </c>
      <c r="BM1155" s="17">
        <v>1.2917757907066001E-2</v>
      </c>
      <c r="BN1155" s="17">
        <v>1.2705002677617301E-2</v>
      </c>
      <c r="BO1155" s="17">
        <v>3.6128483817333197E-2</v>
      </c>
      <c r="BP1155" s="17"/>
      <c r="BQ1155" s="17">
        <v>4.3811250147726702E-2</v>
      </c>
      <c r="BR1155" s="17">
        <v>2.3080348137535001E-2</v>
      </c>
      <c r="BS1155" s="17">
        <v>1.9039469202268001E-2</v>
      </c>
      <c r="BT1155" s="17">
        <v>5.0066595844012102E-2</v>
      </c>
      <c r="BU1155" s="17">
        <v>6.2323928643350103E-2</v>
      </c>
      <c r="BV1155" s="17">
        <v>7.0009051835430103E-2</v>
      </c>
      <c r="BW1155" s="17"/>
      <c r="BX1155" s="17">
        <v>2.8076679044434099E-2</v>
      </c>
      <c r="BY1155" s="17">
        <v>4.3728117971598597E-2</v>
      </c>
      <c r="BZ1155" s="17">
        <v>1.7489916295446901E-2</v>
      </c>
      <c r="CA1155" s="17">
        <v>5.1872603111907202E-2</v>
      </c>
      <c r="CB1155" s="17">
        <v>9.9138366300987005E-2</v>
      </c>
      <c r="CC1155" s="17">
        <v>9.6000717147843598E-2</v>
      </c>
    </row>
    <row r="1156" spans="2:81" x14ac:dyDescent="0.35">
      <c r="B1156" t="s">
        <v>171</v>
      </c>
      <c r="C1156" s="17">
        <v>1.8738095658396601E-2</v>
      </c>
      <c r="D1156" s="17">
        <v>1.07078485291237E-2</v>
      </c>
      <c r="E1156" s="17">
        <v>2.6500881458880701E-2</v>
      </c>
      <c r="F1156" s="17"/>
      <c r="G1156" s="17">
        <v>1.12758368307612E-2</v>
      </c>
      <c r="H1156" s="17">
        <v>1.9549195390086701E-2</v>
      </c>
      <c r="I1156" s="17">
        <v>2.7087167529912401E-2</v>
      </c>
      <c r="J1156" s="17">
        <v>1.6895545527512601E-2</v>
      </c>
      <c r="K1156" s="17">
        <v>3.0339669919476901E-2</v>
      </c>
      <c r="L1156" s="17">
        <v>1.00050577512278E-2</v>
      </c>
      <c r="M1156" s="17"/>
      <c r="N1156" s="17">
        <v>1.37990712142775E-2</v>
      </c>
      <c r="O1156" s="17">
        <v>2.3264997311338499E-2</v>
      </c>
      <c r="P1156" s="17">
        <v>2.0598169298494302E-2</v>
      </c>
      <c r="Q1156" s="17">
        <v>1.8047683074436199E-2</v>
      </c>
      <c r="R1156" s="17"/>
      <c r="S1156" s="17">
        <v>1.0115645927352E-2</v>
      </c>
      <c r="T1156" s="17">
        <v>9.8954955505238008E-3</v>
      </c>
      <c r="U1156" s="17">
        <v>2.94261267190425E-2</v>
      </c>
      <c r="V1156" s="17">
        <v>8.0685486683579107E-3</v>
      </c>
      <c r="W1156" s="17">
        <v>0</v>
      </c>
      <c r="X1156" s="17">
        <v>3.7417732092402498E-2</v>
      </c>
      <c r="Y1156" s="17">
        <v>1.6752402256567E-2</v>
      </c>
      <c r="Z1156" s="17">
        <v>1.5247658012658399E-2</v>
      </c>
      <c r="AA1156" s="17">
        <v>2.6247480508246799E-2</v>
      </c>
      <c r="AB1156" s="17">
        <v>3.5185811503438302E-2</v>
      </c>
      <c r="AC1156" s="17">
        <v>0</v>
      </c>
      <c r="AD1156" s="17">
        <v>5.7997897057184798E-2</v>
      </c>
      <c r="AE1156" s="17"/>
      <c r="AF1156" s="17">
        <v>1.9230244976604E-2</v>
      </c>
      <c r="AG1156" s="17">
        <v>8.3359705128525294E-3</v>
      </c>
      <c r="AH1156" s="17">
        <v>0</v>
      </c>
      <c r="AI1156" s="17">
        <v>3.8167312519548503E-2</v>
      </c>
      <c r="AJ1156" s="17"/>
      <c r="AK1156" s="17">
        <v>2.98523305546919E-2</v>
      </c>
      <c r="AL1156" s="17">
        <v>2.43114698295822E-2</v>
      </c>
      <c r="AM1156" s="17"/>
      <c r="AN1156" s="17">
        <v>1.37233076684046E-2</v>
      </c>
      <c r="AO1156" s="17">
        <v>1.34497731859712E-2</v>
      </c>
      <c r="AP1156" s="17">
        <v>3.0694653558324202E-2</v>
      </c>
      <c r="AQ1156" s="17">
        <v>2.51446131110807E-2</v>
      </c>
      <c r="AR1156" s="17">
        <v>1.96853402207459E-2</v>
      </c>
      <c r="AS1156" s="17">
        <v>1.59620904768627E-2</v>
      </c>
      <c r="AT1156" s="17"/>
      <c r="AU1156" s="17">
        <v>1.26077421553771E-2</v>
      </c>
      <c r="AV1156" s="17">
        <v>2.51005921243522E-2</v>
      </c>
      <c r="AW1156" s="17"/>
      <c r="AX1156" s="17">
        <v>1.8648930242864702E-2</v>
      </c>
      <c r="AY1156" s="17">
        <v>1.8759567273853701E-2</v>
      </c>
      <c r="AZ1156" s="17"/>
      <c r="BA1156" s="17">
        <v>1.8809699071763698E-2</v>
      </c>
      <c r="BB1156" s="17">
        <v>1.8610402465294801E-2</v>
      </c>
      <c r="BC1156" s="17"/>
      <c r="BD1156" s="17">
        <v>1.47221329297042E-2</v>
      </c>
      <c r="BE1156" s="17"/>
      <c r="BF1156" s="17">
        <v>1.46452513259749E-2</v>
      </c>
      <c r="BG1156" s="17"/>
      <c r="BH1156" s="17">
        <v>1.16659243607175E-2</v>
      </c>
      <c r="BI1156" s="17"/>
      <c r="BJ1156" s="17">
        <v>0</v>
      </c>
      <c r="BK1156" s="17"/>
      <c r="BL1156" s="17">
        <v>2.74037680727683E-2</v>
      </c>
      <c r="BM1156" s="17">
        <v>1.24252151141211E-2</v>
      </c>
      <c r="BN1156" s="17">
        <v>1.2652205971421601E-2</v>
      </c>
      <c r="BO1156" s="17">
        <v>2.5682918227683201E-2</v>
      </c>
      <c r="BP1156" s="17"/>
      <c r="BQ1156" s="17">
        <v>2.2719553324818599E-2</v>
      </c>
      <c r="BR1156" s="17">
        <v>1.05216195266717E-2</v>
      </c>
      <c r="BS1156" s="17">
        <v>1.19426533833972E-2</v>
      </c>
      <c r="BT1156" s="17">
        <v>9.7521583083527309E-3</v>
      </c>
      <c r="BU1156" s="17">
        <v>1.2037940408457201E-2</v>
      </c>
      <c r="BV1156" s="17">
        <v>2.0125835174494799E-2</v>
      </c>
      <c r="BW1156" s="17"/>
      <c r="BX1156" s="17">
        <v>1.5845768717636401E-2</v>
      </c>
      <c r="BY1156" s="17">
        <v>7.5729222446942199E-3</v>
      </c>
      <c r="BZ1156" s="17">
        <v>1.00551200887099E-2</v>
      </c>
      <c r="CA1156" s="17">
        <v>2.56282019468691E-2</v>
      </c>
      <c r="CB1156" s="17">
        <v>8.7027077793916403E-3</v>
      </c>
      <c r="CC1156" s="17">
        <v>2.2264597186450501E-2</v>
      </c>
    </row>
    <row r="1157" spans="2:81" x14ac:dyDescent="0.35">
      <c r="B1157" t="s">
        <v>286</v>
      </c>
      <c r="C1157" s="17">
        <v>0.69643373293156996</v>
      </c>
      <c r="D1157" s="17">
        <v>0.72393268666916899</v>
      </c>
      <c r="E1157" s="17">
        <v>0.670474793628003</v>
      </c>
      <c r="F1157" s="17"/>
      <c r="G1157" s="17">
        <v>0.69194751240019403</v>
      </c>
      <c r="H1157" s="17">
        <v>0.64480360897511801</v>
      </c>
      <c r="I1157" s="17">
        <v>0.65906442300463597</v>
      </c>
      <c r="J1157" s="17">
        <v>0.66388515162183304</v>
      </c>
      <c r="K1157" s="17">
        <v>0.70995907441484996</v>
      </c>
      <c r="L1157" s="17">
        <v>0.78799255585449401</v>
      </c>
      <c r="M1157" s="17"/>
      <c r="N1157" s="17">
        <v>0.76623163006524297</v>
      </c>
      <c r="O1157" s="17">
        <v>0.61066676820677401</v>
      </c>
      <c r="P1157" s="17">
        <v>0.72044458711930104</v>
      </c>
      <c r="Q1157" s="17">
        <v>0.68651289406052296</v>
      </c>
      <c r="R1157" s="17"/>
      <c r="S1157" s="17">
        <v>0.71142587576565997</v>
      </c>
      <c r="T1157" s="17">
        <v>0.68266335202495698</v>
      </c>
      <c r="U1157" s="17">
        <v>0.74995381772345904</v>
      </c>
      <c r="V1157" s="17">
        <v>0.79607347082842905</v>
      </c>
      <c r="W1157" s="17">
        <v>0.68188743122208495</v>
      </c>
      <c r="X1157" s="17">
        <v>0.63378683962501303</v>
      </c>
      <c r="Y1157" s="17">
        <v>0.73766030843889396</v>
      </c>
      <c r="Z1157" s="17">
        <v>0.74875877465157803</v>
      </c>
      <c r="AA1157" s="17">
        <v>0.73144672633340502</v>
      </c>
      <c r="AB1157" s="17">
        <v>0.60215084936116803</v>
      </c>
      <c r="AC1157" s="17">
        <v>0.61779653870156304</v>
      </c>
      <c r="AD1157" s="17">
        <v>0.51581833723922399</v>
      </c>
      <c r="AE1157" s="17"/>
      <c r="AF1157" s="17">
        <v>0.71621275179491595</v>
      </c>
      <c r="AG1157" s="17">
        <v>0.659596697880247</v>
      </c>
      <c r="AH1157" s="17">
        <v>0.632915260678244</v>
      </c>
      <c r="AI1157" s="17">
        <v>0.55611618558211795</v>
      </c>
      <c r="AJ1157" s="17"/>
      <c r="AK1157" s="17">
        <v>0.62126647157706005</v>
      </c>
      <c r="AL1157" s="17">
        <v>0.57888871917184104</v>
      </c>
      <c r="AM1157" s="17"/>
      <c r="AN1157" s="17">
        <v>0.70411346185667401</v>
      </c>
      <c r="AO1157" s="17">
        <v>0.69958773644217997</v>
      </c>
      <c r="AP1157" s="17">
        <v>0.69073665416157104</v>
      </c>
      <c r="AQ1157" s="17">
        <v>0.69625960101337303</v>
      </c>
      <c r="AR1157" s="17">
        <v>0.67144711205777496</v>
      </c>
      <c r="AS1157" s="17">
        <v>0.71845435880220698</v>
      </c>
      <c r="AT1157" s="17"/>
      <c r="AU1157" s="17">
        <v>0.74080172679719103</v>
      </c>
      <c r="AV1157" s="17">
        <v>0.63961557006388003</v>
      </c>
      <c r="AW1157" s="17"/>
      <c r="AX1157" s="17">
        <v>0.69380045966829795</v>
      </c>
      <c r="AY1157" s="17">
        <v>0.69706784236250796</v>
      </c>
      <c r="AZ1157" s="17"/>
      <c r="BA1157" s="17">
        <v>0.70769370731735004</v>
      </c>
      <c r="BB1157" s="17">
        <v>0.63594880415527399</v>
      </c>
      <c r="BC1157" s="17"/>
      <c r="BD1157" s="17">
        <v>0.79764130491378304</v>
      </c>
      <c r="BE1157" s="17"/>
      <c r="BF1157" s="17">
        <v>0.80264974057977601</v>
      </c>
      <c r="BG1157" s="17"/>
      <c r="BH1157" s="17">
        <v>0.69712133856463998</v>
      </c>
      <c r="BI1157" s="17"/>
      <c r="BJ1157" s="17">
        <v>0.61026253247401796</v>
      </c>
      <c r="BK1157" s="17"/>
      <c r="BL1157" s="17">
        <v>0.29696834605169597</v>
      </c>
      <c r="BM1157" s="17">
        <v>0.92393456984061795</v>
      </c>
      <c r="BN1157" s="17">
        <v>0.82360449853335105</v>
      </c>
      <c r="BO1157" s="17">
        <v>0.58465290529145897</v>
      </c>
      <c r="BP1157" s="17"/>
      <c r="BQ1157" s="17">
        <v>0.68708104926911895</v>
      </c>
      <c r="BR1157" s="17">
        <v>0.84305002994837197</v>
      </c>
      <c r="BS1157" s="17">
        <v>0.80224254654897498</v>
      </c>
      <c r="BT1157" s="17">
        <v>0.76499495666877604</v>
      </c>
      <c r="BU1157" s="17">
        <v>0.49009067440368398</v>
      </c>
      <c r="BV1157" s="17">
        <v>0.55841572195593903</v>
      </c>
      <c r="BW1157" s="17"/>
      <c r="BX1157" s="17">
        <v>0.69231912537703599</v>
      </c>
      <c r="BY1157" s="17">
        <v>0.78672356727569903</v>
      </c>
      <c r="BZ1157" s="17">
        <v>0.81703345554398199</v>
      </c>
      <c r="CA1157" s="17">
        <v>0.74676927983833097</v>
      </c>
      <c r="CB1157" s="17">
        <v>0.49654190948503801</v>
      </c>
      <c r="CC1157" s="17">
        <v>0.450490399529267</v>
      </c>
    </row>
    <row r="1158" spans="2:81" x14ac:dyDescent="0.35">
      <c r="B1158" t="s">
        <v>287</v>
      </c>
      <c r="C1158" s="17">
        <v>0.113788151018794</v>
      </c>
      <c r="D1158" s="17">
        <v>0.11367197363905999</v>
      </c>
      <c r="E1158" s="17">
        <v>0.112701806032175</v>
      </c>
      <c r="F1158" s="17"/>
      <c r="G1158" s="17">
        <v>0.11654383231143101</v>
      </c>
      <c r="H1158" s="17">
        <v>0.12709057551679701</v>
      </c>
      <c r="I1158" s="17">
        <v>0.16256326836144</v>
      </c>
      <c r="J1158" s="17">
        <v>0.12093434876091901</v>
      </c>
      <c r="K1158" s="17">
        <v>0.114515874034833</v>
      </c>
      <c r="L1158" s="17">
        <v>5.6129266544481603E-2</v>
      </c>
      <c r="M1158" s="17"/>
      <c r="N1158" s="17">
        <v>9.0781171044451006E-2</v>
      </c>
      <c r="O1158" s="17">
        <v>0.15170477936482299</v>
      </c>
      <c r="P1158" s="17">
        <v>8.5681752765439795E-2</v>
      </c>
      <c r="Q1158" s="17">
        <v>0.126626178895511</v>
      </c>
      <c r="R1158" s="17"/>
      <c r="S1158" s="17">
        <v>0.114988694969067</v>
      </c>
      <c r="T1158" s="17">
        <v>0.125373585638519</v>
      </c>
      <c r="U1158" s="17">
        <v>0.121154237172926</v>
      </c>
      <c r="V1158" s="17">
        <v>6.7387836013268795E-2</v>
      </c>
      <c r="W1158" s="17">
        <v>0.16030109389688099</v>
      </c>
      <c r="X1158" s="17">
        <v>0.133699734868195</v>
      </c>
      <c r="Y1158" s="17">
        <v>9.3586861593136006E-2</v>
      </c>
      <c r="Z1158" s="17">
        <v>9.9558487466959694E-2</v>
      </c>
      <c r="AA1158" s="17">
        <v>7.1536170549430303E-2</v>
      </c>
      <c r="AB1158" s="17">
        <v>0.13193094457144799</v>
      </c>
      <c r="AC1158" s="17">
        <v>0.16046026490236001</v>
      </c>
      <c r="AD1158" s="17">
        <v>0.127356682540578</v>
      </c>
      <c r="AE1158" s="17"/>
      <c r="AF1158" s="17">
        <v>0.10731436698588</v>
      </c>
      <c r="AG1158" s="17">
        <v>0.13240151417576301</v>
      </c>
      <c r="AH1158" s="17">
        <v>0.18718084989977399</v>
      </c>
      <c r="AI1158" s="17">
        <v>0.117261245458533</v>
      </c>
      <c r="AJ1158" s="17"/>
      <c r="AK1158" s="17">
        <v>0.112119082387044</v>
      </c>
      <c r="AL1158" s="17">
        <v>0.16709157323846999</v>
      </c>
      <c r="AM1158" s="17"/>
      <c r="AN1158" s="17">
        <v>0.109398455202881</v>
      </c>
      <c r="AO1158" s="17">
        <v>0.12526761554257301</v>
      </c>
      <c r="AP1158" s="17">
        <v>0.10324237821611799</v>
      </c>
      <c r="AQ1158" s="17">
        <v>0.105262735490658</v>
      </c>
      <c r="AR1158" s="17">
        <v>0.13564957850582601</v>
      </c>
      <c r="AS1158" s="17">
        <v>7.3445736595677505E-2</v>
      </c>
      <c r="AT1158" s="17"/>
      <c r="AU1158" s="17">
        <v>9.4382345432872702E-2</v>
      </c>
      <c r="AV1158" s="17">
        <v>0.14019637831384199</v>
      </c>
      <c r="AW1158" s="17"/>
      <c r="AX1158" s="17">
        <v>0.123709295479908</v>
      </c>
      <c r="AY1158" s="17">
        <v>0.111399074519884</v>
      </c>
      <c r="AZ1158" s="17"/>
      <c r="BA1158" s="17">
        <v>0.10868840144822001</v>
      </c>
      <c r="BB1158" s="17">
        <v>0.140887729573032</v>
      </c>
      <c r="BC1158" s="17"/>
      <c r="BD1158" s="17">
        <v>6.9950447297046497E-2</v>
      </c>
      <c r="BE1158" s="17"/>
      <c r="BF1158" s="17">
        <v>6.4994609814592999E-2</v>
      </c>
      <c r="BG1158" s="17"/>
      <c r="BH1158" s="17">
        <v>9.91463955801688E-2</v>
      </c>
      <c r="BI1158" s="17"/>
      <c r="BJ1158" s="17">
        <v>0.17454652436352699</v>
      </c>
      <c r="BK1158" s="17"/>
      <c r="BL1158" s="17">
        <v>0.35060351319372601</v>
      </c>
      <c r="BM1158" s="17">
        <v>2.31750047741794E-2</v>
      </c>
      <c r="BN1158" s="17">
        <v>3.8560871447867399E-2</v>
      </c>
      <c r="BO1158" s="17">
        <v>0.14193395684714599</v>
      </c>
      <c r="BP1158" s="17"/>
      <c r="BQ1158" s="17">
        <v>0.12591918754610501</v>
      </c>
      <c r="BR1158" s="17">
        <v>5.51387093655204E-2</v>
      </c>
      <c r="BS1158" s="17">
        <v>6.6775484682165001E-2</v>
      </c>
      <c r="BT1158" s="17">
        <v>0.120145195911987</v>
      </c>
      <c r="BU1158" s="17">
        <v>0.137110178949226</v>
      </c>
      <c r="BV1158" s="17">
        <v>0.17610179840568499</v>
      </c>
      <c r="BW1158" s="17"/>
      <c r="BX1158" s="17">
        <v>0.119719676487656</v>
      </c>
      <c r="BY1158" s="17">
        <v>7.1285578285805104E-2</v>
      </c>
      <c r="BZ1158" s="17">
        <v>6.2517781882037299E-2</v>
      </c>
      <c r="CA1158" s="17">
        <v>9.6545885131951795E-2</v>
      </c>
      <c r="CB1158" s="17">
        <v>0.231353335370615</v>
      </c>
      <c r="CC1158" s="17">
        <v>0.26307772706924498</v>
      </c>
    </row>
    <row r="1159" spans="2:81" x14ac:dyDescent="0.35">
      <c r="B1159" t="s">
        <v>288</v>
      </c>
      <c r="C1159" s="17">
        <v>0.58264558191277604</v>
      </c>
      <c r="D1159" s="17">
        <v>0.61026071303010898</v>
      </c>
      <c r="E1159" s="17">
        <v>0.55777298759582805</v>
      </c>
      <c r="F1159" s="17"/>
      <c r="G1159" s="17">
        <v>0.57540368008876297</v>
      </c>
      <c r="H1159" s="17">
        <v>0.51771303345832098</v>
      </c>
      <c r="I1159" s="17">
        <v>0.496501154643196</v>
      </c>
      <c r="J1159" s="17">
        <v>0.54295080286091502</v>
      </c>
      <c r="K1159" s="17">
        <v>0.59544320038001697</v>
      </c>
      <c r="L1159" s="17">
        <v>0.73186328931001199</v>
      </c>
      <c r="M1159" s="17"/>
      <c r="N1159" s="17">
        <v>0.67545045902079204</v>
      </c>
      <c r="O1159" s="17">
        <v>0.458961988841951</v>
      </c>
      <c r="P1159" s="17">
        <v>0.63476283435386105</v>
      </c>
      <c r="Q1159" s="17">
        <v>0.55988671516501198</v>
      </c>
      <c r="R1159" s="17"/>
      <c r="S1159" s="17">
        <v>0.59643718079659303</v>
      </c>
      <c r="T1159" s="17">
        <v>0.55728976638643801</v>
      </c>
      <c r="U1159" s="17">
        <v>0.62879958055053298</v>
      </c>
      <c r="V1159" s="17">
        <v>0.72868563481516002</v>
      </c>
      <c r="W1159" s="17">
        <v>0.52158633732520299</v>
      </c>
      <c r="X1159" s="17">
        <v>0.50008710475681695</v>
      </c>
      <c r="Y1159" s="17">
        <v>0.64407344684575796</v>
      </c>
      <c r="Z1159" s="17">
        <v>0.64920028718461797</v>
      </c>
      <c r="AA1159" s="17">
        <v>0.65991055578397495</v>
      </c>
      <c r="AB1159" s="17">
        <v>0.47021990478971998</v>
      </c>
      <c r="AC1159" s="17">
        <v>0.457336273799203</v>
      </c>
      <c r="AD1159" s="17">
        <v>0.38846165469864602</v>
      </c>
      <c r="AE1159" s="17"/>
      <c r="AF1159" s="17">
        <v>0.60889838480903602</v>
      </c>
      <c r="AG1159" s="17">
        <v>0.52719518370448404</v>
      </c>
      <c r="AH1159" s="17">
        <v>0.44573441077847098</v>
      </c>
      <c r="AI1159" s="17">
        <v>0.438854940123585</v>
      </c>
      <c r="AJ1159" s="17"/>
      <c r="AK1159" s="17">
        <v>0.50914738919001601</v>
      </c>
      <c r="AL1159" s="17">
        <v>0.41179714593337102</v>
      </c>
      <c r="AM1159" s="17"/>
      <c r="AN1159" s="17">
        <v>0.59471500665379295</v>
      </c>
      <c r="AO1159" s="17">
        <v>0.57432012089960705</v>
      </c>
      <c r="AP1159" s="17">
        <v>0.587494275945453</v>
      </c>
      <c r="AQ1159" s="17">
        <v>0.59099686552271502</v>
      </c>
      <c r="AR1159" s="17">
        <v>0.53579753355194903</v>
      </c>
      <c r="AS1159" s="17">
        <v>0.64500862220652899</v>
      </c>
      <c r="AT1159" s="17"/>
      <c r="AU1159" s="17">
        <v>0.64641938136431798</v>
      </c>
      <c r="AV1159" s="17">
        <v>0.49941919175003802</v>
      </c>
      <c r="AW1159" s="17"/>
      <c r="AX1159" s="17">
        <v>0.57009116418839001</v>
      </c>
      <c r="AY1159" s="17">
        <v>0.58566876784262401</v>
      </c>
      <c r="AZ1159" s="17"/>
      <c r="BA1159" s="17">
        <v>0.59900530586913103</v>
      </c>
      <c r="BB1159" s="17">
        <v>0.49506107458224202</v>
      </c>
      <c r="BC1159" s="17"/>
      <c r="BD1159" s="17">
        <v>0.72769085761673602</v>
      </c>
      <c r="BE1159" s="17"/>
      <c r="BF1159" s="17">
        <v>0.73765513076518296</v>
      </c>
      <c r="BG1159" s="17"/>
      <c r="BH1159" s="17">
        <v>0.59797494298447196</v>
      </c>
      <c r="BI1159" s="17"/>
      <c r="BJ1159" s="17">
        <v>0.43571600811049099</v>
      </c>
      <c r="BK1159" s="17"/>
      <c r="BL1159" s="17">
        <v>-5.3635167142029899E-2</v>
      </c>
      <c r="BM1159" s="17">
        <v>0.90075956506643795</v>
      </c>
      <c r="BN1159" s="17">
        <v>0.78504362708548403</v>
      </c>
      <c r="BO1159" s="17">
        <v>0.44271894844431298</v>
      </c>
      <c r="BP1159" s="17"/>
      <c r="BQ1159" s="17">
        <v>0.56116186172301297</v>
      </c>
      <c r="BR1159" s="17">
        <v>0.78791132058285196</v>
      </c>
      <c r="BS1159" s="17">
        <v>0.73546706186680999</v>
      </c>
      <c r="BT1159" s="17">
        <v>0.64484976075678901</v>
      </c>
      <c r="BU1159" s="17">
        <v>0.35298049545445798</v>
      </c>
      <c r="BV1159" s="17">
        <v>0.38231392355025501</v>
      </c>
      <c r="BW1159" s="17"/>
      <c r="BX1159" s="17">
        <v>0.57259944888937997</v>
      </c>
      <c r="BY1159" s="17">
        <v>0.71543798898989397</v>
      </c>
      <c r="BZ1159" s="17">
        <v>0.75451567366194505</v>
      </c>
      <c r="CA1159" s="17">
        <v>0.65022339470637902</v>
      </c>
      <c r="CB1159" s="17">
        <v>0.26518857411442298</v>
      </c>
      <c r="CC1159" s="17">
        <v>0.187412672460021</v>
      </c>
    </row>
    <row r="1160" spans="2:81" x14ac:dyDescent="0.35">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row>
    <row r="1161" spans="2:81" x14ac:dyDescent="0.35">
      <c r="B1161" s="6" t="s">
        <v>446</v>
      </c>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row>
    <row r="1162" spans="2:81" x14ac:dyDescent="0.35">
      <c r="B1162" s="24"/>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row>
    <row r="1163" spans="2:81" x14ac:dyDescent="0.35">
      <c r="B1163" t="s">
        <v>281</v>
      </c>
      <c r="C1163" s="17">
        <v>0.26799317081444302</v>
      </c>
      <c r="D1163" s="17">
        <v>0.31733900079552402</v>
      </c>
      <c r="E1163" s="17">
        <v>0.220599805676644</v>
      </c>
      <c r="F1163" s="17"/>
      <c r="G1163" s="17">
        <v>0.27270698920492198</v>
      </c>
      <c r="H1163" s="17">
        <v>0.26517447260238602</v>
      </c>
      <c r="I1163" s="17">
        <v>0.22587261148964299</v>
      </c>
      <c r="J1163" s="17">
        <v>0.223766041084899</v>
      </c>
      <c r="K1163" s="17">
        <v>0.309092699082956</v>
      </c>
      <c r="L1163" s="17">
        <v>0.30941196990336201</v>
      </c>
      <c r="M1163" s="17"/>
      <c r="N1163" s="17">
        <v>0.30323443602554101</v>
      </c>
      <c r="O1163" s="17">
        <v>0.18883503195388901</v>
      </c>
      <c r="P1163" s="17">
        <v>0.32154667647440299</v>
      </c>
      <c r="Q1163" s="17">
        <v>0.26997955331228901</v>
      </c>
      <c r="R1163" s="17"/>
      <c r="S1163" s="17">
        <v>0.363553502705103</v>
      </c>
      <c r="T1163" s="17">
        <v>0.26195840544325899</v>
      </c>
      <c r="U1163" s="17">
        <v>0.29084995062810298</v>
      </c>
      <c r="V1163" s="17">
        <v>0.22673008210228701</v>
      </c>
      <c r="W1163" s="17">
        <v>0.30805769806282501</v>
      </c>
      <c r="X1163" s="17">
        <v>0.25380378926492198</v>
      </c>
      <c r="Y1163" s="17">
        <v>0.243337348062861</v>
      </c>
      <c r="Z1163" s="17">
        <v>0.26456965128884702</v>
      </c>
      <c r="AA1163" s="17">
        <v>0.29178151257345503</v>
      </c>
      <c r="AB1163" s="17">
        <v>0.18589654163652899</v>
      </c>
      <c r="AC1163" s="17">
        <v>0.202349999257667</v>
      </c>
      <c r="AD1163" s="17">
        <v>0.25323098951991901</v>
      </c>
      <c r="AE1163" s="17"/>
      <c r="AF1163" s="17">
        <v>0.28388418104318303</v>
      </c>
      <c r="AG1163" s="17">
        <v>0.18388234353378299</v>
      </c>
      <c r="AH1163" s="17">
        <v>0.232992560132113</v>
      </c>
      <c r="AI1163" s="17">
        <v>0.23457965321244201</v>
      </c>
      <c r="AJ1163" s="17"/>
      <c r="AK1163" s="17">
        <v>0.22638025237053999</v>
      </c>
      <c r="AL1163" s="17">
        <v>0.209481590713268</v>
      </c>
      <c r="AM1163" s="17"/>
      <c r="AN1163" s="17">
        <v>0.34266739823949699</v>
      </c>
      <c r="AO1163" s="17">
        <v>0.25812429097782602</v>
      </c>
      <c r="AP1163" s="17">
        <v>0.185407680147295</v>
      </c>
      <c r="AQ1163" s="17">
        <v>0.25899425377790403</v>
      </c>
      <c r="AR1163" s="17">
        <v>0.27305082196348301</v>
      </c>
      <c r="AS1163" s="17">
        <v>0.159577249399142</v>
      </c>
      <c r="AT1163" s="17"/>
      <c r="AU1163" s="17">
        <v>0.29920610417066301</v>
      </c>
      <c r="AV1163" s="17">
        <v>0.22675923922021099</v>
      </c>
      <c r="AW1163" s="17"/>
      <c r="AX1163" s="17">
        <v>0.27756152541194201</v>
      </c>
      <c r="AY1163" s="17">
        <v>0.26568904842294699</v>
      </c>
      <c r="AZ1163" s="17"/>
      <c r="BA1163" s="17">
        <v>0.26986806052913098</v>
      </c>
      <c r="BB1163" s="17">
        <v>0.25382004568905098</v>
      </c>
      <c r="BC1163" s="17"/>
      <c r="BD1163" s="17">
        <v>0.34428512901179498</v>
      </c>
      <c r="BE1163" s="17"/>
      <c r="BF1163" s="17">
        <v>0.35967920294550598</v>
      </c>
      <c r="BG1163" s="17"/>
      <c r="BH1163" s="17">
        <v>0.19783740169865499</v>
      </c>
      <c r="BI1163" s="17"/>
      <c r="BJ1163" s="17">
        <v>0.24666592069162899</v>
      </c>
      <c r="BK1163" s="17"/>
      <c r="BL1163" s="17">
        <v>7.17833059641792E-2</v>
      </c>
      <c r="BM1163" s="17">
        <v>0.52731603838910102</v>
      </c>
      <c r="BN1163" s="17">
        <v>0.29022363715030303</v>
      </c>
      <c r="BO1163" s="17">
        <v>0.12688377593337399</v>
      </c>
      <c r="BP1163" s="17"/>
      <c r="BQ1163" s="17">
        <v>0.26141460056343802</v>
      </c>
      <c r="BR1163" s="17">
        <v>0.36878374918189899</v>
      </c>
      <c r="BS1163" s="17">
        <v>0.309729412083105</v>
      </c>
      <c r="BT1163" s="17">
        <v>0.34444776625312401</v>
      </c>
      <c r="BU1163" s="17">
        <v>0.16551168607016301</v>
      </c>
      <c r="BV1163" s="17">
        <v>0.168765731237285</v>
      </c>
      <c r="BW1163" s="17"/>
      <c r="BX1163" s="17">
        <v>0.25552938976600897</v>
      </c>
      <c r="BY1163" s="17">
        <v>0.34698765800868803</v>
      </c>
      <c r="BZ1163" s="17">
        <v>0.34497316530928701</v>
      </c>
      <c r="CA1163" s="17">
        <v>0.32834681125307202</v>
      </c>
      <c r="CB1163" s="17">
        <v>0.206380069569888</v>
      </c>
      <c r="CC1163" s="17">
        <v>0.117175301690061</v>
      </c>
    </row>
    <row r="1164" spans="2:81" x14ac:dyDescent="0.35">
      <c r="B1164" t="s">
        <v>282</v>
      </c>
      <c r="C1164" s="17">
        <v>0.29890424986077901</v>
      </c>
      <c r="D1164" s="17">
        <v>0.28983588391481302</v>
      </c>
      <c r="E1164" s="17">
        <v>0.30893822962268902</v>
      </c>
      <c r="F1164" s="17"/>
      <c r="G1164" s="17">
        <v>0.34299803059575101</v>
      </c>
      <c r="H1164" s="17">
        <v>0.33390216603506001</v>
      </c>
      <c r="I1164" s="17">
        <v>0.343245707174405</v>
      </c>
      <c r="J1164" s="17">
        <v>0.29701978772792298</v>
      </c>
      <c r="K1164" s="17">
        <v>0.22250741332256399</v>
      </c>
      <c r="L1164" s="17">
        <v>0.25903339522452501</v>
      </c>
      <c r="M1164" s="17"/>
      <c r="N1164" s="17">
        <v>0.32090810183256202</v>
      </c>
      <c r="O1164" s="17">
        <v>0.300664720032076</v>
      </c>
      <c r="P1164" s="17">
        <v>0.25496158230758498</v>
      </c>
      <c r="Q1164" s="17">
        <v>0.31486308268386898</v>
      </c>
      <c r="R1164" s="17"/>
      <c r="S1164" s="17">
        <v>0.29308410030835103</v>
      </c>
      <c r="T1164" s="17">
        <v>0.25864503225882302</v>
      </c>
      <c r="U1164" s="17">
        <v>0.29543362522591299</v>
      </c>
      <c r="V1164" s="17">
        <v>0.35657669210830401</v>
      </c>
      <c r="W1164" s="17">
        <v>0.321356846952502</v>
      </c>
      <c r="X1164" s="17">
        <v>0.30213559706145399</v>
      </c>
      <c r="Y1164" s="17">
        <v>0.322238216976798</v>
      </c>
      <c r="Z1164" s="17">
        <v>0.27806808225344098</v>
      </c>
      <c r="AA1164" s="17">
        <v>0.352238576579739</v>
      </c>
      <c r="AB1164" s="17">
        <v>0.24030489524235299</v>
      </c>
      <c r="AC1164" s="17">
        <v>0.292155151269824</v>
      </c>
      <c r="AD1164" s="17">
        <v>0.208680234399574</v>
      </c>
      <c r="AE1164" s="17"/>
      <c r="AF1164" s="17">
        <v>0.29958742537446997</v>
      </c>
      <c r="AG1164" s="17">
        <v>0.296370987146162</v>
      </c>
      <c r="AH1164" s="17">
        <v>0.30300355969895498</v>
      </c>
      <c r="AI1164" s="17">
        <v>0.27112809061994197</v>
      </c>
      <c r="AJ1164" s="17"/>
      <c r="AK1164" s="17">
        <v>0.30090403105726099</v>
      </c>
      <c r="AL1164" s="17">
        <v>0.31042283901704498</v>
      </c>
      <c r="AM1164" s="17"/>
      <c r="AN1164" s="17">
        <v>0.28342888255162102</v>
      </c>
      <c r="AO1164" s="17">
        <v>0.28584059094499897</v>
      </c>
      <c r="AP1164" s="17">
        <v>0.37133869711567802</v>
      </c>
      <c r="AQ1164" s="17">
        <v>0.30913367814539899</v>
      </c>
      <c r="AR1164" s="17">
        <v>0.23164241277220299</v>
      </c>
      <c r="AS1164" s="17">
        <v>0.400352889498029</v>
      </c>
      <c r="AT1164" s="17"/>
      <c r="AU1164" s="17">
        <v>0.29844109646613698</v>
      </c>
      <c r="AV1164" s="17">
        <v>0.30011425934647101</v>
      </c>
      <c r="AW1164" s="17"/>
      <c r="AX1164" s="17">
        <v>0.26604613455804199</v>
      </c>
      <c r="AY1164" s="17">
        <v>0.306816699011775</v>
      </c>
      <c r="AZ1164" s="17"/>
      <c r="BA1164" s="17">
        <v>0.29366498834095101</v>
      </c>
      <c r="BB1164" s="17">
        <v>0.32900772451799698</v>
      </c>
      <c r="BC1164" s="17"/>
      <c r="BD1164" s="17">
        <v>0.29973199915669901</v>
      </c>
      <c r="BE1164" s="17"/>
      <c r="BF1164" s="17">
        <v>0.29846148881736301</v>
      </c>
      <c r="BG1164" s="17"/>
      <c r="BH1164" s="17">
        <v>0.29651668945443799</v>
      </c>
      <c r="BI1164" s="17"/>
      <c r="BJ1164" s="17">
        <v>0.27506127233190703</v>
      </c>
      <c r="BK1164" s="17"/>
      <c r="BL1164" s="17">
        <v>0.130916072865644</v>
      </c>
      <c r="BM1164" s="17">
        <v>0.30264212149317199</v>
      </c>
      <c r="BN1164" s="17">
        <v>0.30871004251810502</v>
      </c>
      <c r="BO1164" s="17">
        <v>0.37456617762162597</v>
      </c>
      <c r="BP1164" s="17"/>
      <c r="BQ1164" s="17">
        <v>0.34759155513157902</v>
      </c>
      <c r="BR1164" s="17">
        <v>0.27983383185613198</v>
      </c>
      <c r="BS1164" s="17">
        <v>0.33537693318482897</v>
      </c>
      <c r="BT1164" s="17">
        <v>0.22342241106407901</v>
      </c>
      <c r="BU1164" s="17">
        <v>0.25413432866403102</v>
      </c>
      <c r="BV1164" s="17">
        <v>0.26006230075939701</v>
      </c>
      <c r="BW1164" s="17"/>
      <c r="BX1164" s="17">
        <v>0.361218720692702</v>
      </c>
      <c r="BY1164" s="17">
        <v>0.28791175497811</v>
      </c>
      <c r="BZ1164" s="17">
        <v>0.28834662480428402</v>
      </c>
      <c r="CA1164" s="17">
        <v>0.25796462830869599</v>
      </c>
      <c r="CB1164" s="17">
        <v>0.23781732082791701</v>
      </c>
      <c r="CC1164" s="17">
        <v>0.24549366641940101</v>
      </c>
    </row>
    <row r="1165" spans="2:81" x14ac:dyDescent="0.35">
      <c r="B1165" t="s">
        <v>283</v>
      </c>
      <c r="C1165" s="17">
        <v>0.26670766515865801</v>
      </c>
      <c r="D1165" s="17">
        <v>0.25146589832426602</v>
      </c>
      <c r="E1165" s="17">
        <v>0.28108915524731598</v>
      </c>
      <c r="F1165" s="17"/>
      <c r="G1165" s="17">
        <v>0.25374502059337001</v>
      </c>
      <c r="H1165" s="17">
        <v>0.24508383891802599</v>
      </c>
      <c r="I1165" s="17">
        <v>0.22799455126364601</v>
      </c>
      <c r="J1165" s="17">
        <v>0.30584412207307499</v>
      </c>
      <c r="K1165" s="17">
        <v>0.27019481001863499</v>
      </c>
      <c r="L1165" s="17">
        <v>0.28955729239580202</v>
      </c>
      <c r="M1165" s="17"/>
      <c r="N1165" s="17">
        <v>0.22739491307829701</v>
      </c>
      <c r="O1165" s="17">
        <v>0.313262376160168</v>
      </c>
      <c r="P1165" s="17">
        <v>0.26961581212416602</v>
      </c>
      <c r="Q1165" s="17">
        <v>0.249073716996175</v>
      </c>
      <c r="R1165" s="17"/>
      <c r="S1165" s="17">
        <v>0.22108944022295701</v>
      </c>
      <c r="T1165" s="17">
        <v>0.27264682136832402</v>
      </c>
      <c r="U1165" s="17">
        <v>0.21815884288152401</v>
      </c>
      <c r="V1165" s="17">
        <v>0.26908176191496802</v>
      </c>
      <c r="W1165" s="17">
        <v>0.242397773895726</v>
      </c>
      <c r="X1165" s="17">
        <v>0.27475618618509401</v>
      </c>
      <c r="Y1165" s="17">
        <v>0.30539507551353301</v>
      </c>
      <c r="Z1165" s="17">
        <v>0.25386356589229903</v>
      </c>
      <c r="AA1165" s="17">
        <v>0.221320974924931</v>
      </c>
      <c r="AB1165" s="17">
        <v>0.35438486311877299</v>
      </c>
      <c r="AC1165" s="17">
        <v>0.34588496841268201</v>
      </c>
      <c r="AD1165" s="17">
        <v>0.27974245190149799</v>
      </c>
      <c r="AE1165" s="17"/>
      <c r="AF1165" s="17">
        <v>0.25041300593520499</v>
      </c>
      <c r="AG1165" s="17">
        <v>0.33349911726734899</v>
      </c>
      <c r="AH1165" s="17">
        <v>0.29139009490606399</v>
      </c>
      <c r="AI1165" s="17">
        <v>0.228212119091392</v>
      </c>
      <c r="AJ1165" s="17"/>
      <c r="AK1165" s="17">
        <v>0.35908838284355798</v>
      </c>
      <c r="AL1165" s="17">
        <v>0.27755919664594603</v>
      </c>
      <c r="AM1165" s="17"/>
      <c r="AN1165" s="17">
        <v>0.240305249908357</v>
      </c>
      <c r="AO1165" s="17">
        <v>0.26936639325287098</v>
      </c>
      <c r="AP1165" s="17">
        <v>0.27736975498497202</v>
      </c>
      <c r="AQ1165" s="17">
        <v>0.27995770661581998</v>
      </c>
      <c r="AR1165" s="17">
        <v>0.26826619388017497</v>
      </c>
      <c r="AS1165" s="17">
        <v>0.31394170288398598</v>
      </c>
      <c r="AT1165" s="17"/>
      <c r="AU1165" s="17">
        <v>0.24018183623533201</v>
      </c>
      <c r="AV1165" s="17">
        <v>0.301815404096892</v>
      </c>
      <c r="AW1165" s="17"/>
      <c r="AX1165" s="17">
        <v>0.25931705430426299</v>
      </c>
      <c r="AY1165" s="17">
        <v>0.26848737260813998</v>
      </c>
      <c r="AZ1165" s="17"/>
      <c r="BA1165" s="17">
        <v>0.26590744351606699</v>
      </c>
      <c r="BB1165" s="17">
        <v>0.26968390338634401</v>
      </c>
      <c r="BC1165" s="17"/>
      <c r="BD1165" s="17">
        <v>0.23955434115617599</v>
      </c>
      <c r="BE1165" s="17"/>
      <c r="BF1165" s="17">
        <v>0.229227943946925</v>
      </c>
      <c r="BG1165" s="17"/>
      <c r="BH1165" s="17">
        <v>0.34126640934162999</v>
      </c>
      <c r="BI1165" s="17"/>
      <c r="BJ1165" s="17">
        <v>0.287472659949493</v>
      </c>
      <c r="BK1165" s="17"/>
      <c r="BL1165" s="17">
        <v>0.35097348240874199</v>
      </c>
      <c r="BM1165" s="17">
        <v>0.11508522878764001</v>
      </c>
      <c r="BN1165" s="17">
        <v>0.288848443961083</v>
      </c>
      <c r="BO1165" s="17">
        <v>0.33003736855193599</v>
      </c>
      <c r="BP1165" s="17"/>
      <c r="BQ1165" s="17">
        <v>0.24191413790565899</v>
      </c>
      <c r="BR1165" s="17">
        <v>0.24029186649725301</v>
      </c>
      <c r="BS1165" s="17">
        <v>0.20192393443814999</v>
      </c>
      <c r="BT1165" s="17">
        <v>0.21844647718791699</v>
      </c>
      <c r="BU1165" s="17">
        <v>0.33316316061078</v>
      </c>
      <c r="BV1165" s="17">
        <v>0.383826244279864</v>
      </c>
      <c r="BW1165" s="17"/>
      <c r="BX1165" s="17">
        <v>0.247034159288922</v>
      </c>
      <c r="BY1165" s="17">
        <v>0.229843950139454</v>
      </c>
      <c r="BZ1165" s="17">
        <v>0.238556981404518</v>
      </c>
      <c r="CA1165" s="17">
        <v>0.24936340325370099</v>
      </c>
      <c r="CB1165" s="17">
        <v>0.23636470814784999</v>
      </c>
      <c r="CC1165" s="17">
        <v>0.37806784030141199</v>
      </c>
    </row>
    <row r="1166" spans="2:81" x14ac:dyDescent="0.35">
      <c r="B1166" t="s">
        <v>284</v>
      </c>
      <c r="C1166" s="17">
        <v>7.94019445688805E-2</v>
      </c>
      <c r="D1166" s="17">
        <v>6.1630711228945E-2</v>
      </c>
      <c r="E1166" s="17">
        <v>9.6754410146099201E-2</v>
      </c>
      <c r="F1166" s="17"/>
      <c r="G1166" s="17">
        <v>6.1207041573139102E-2</v>
      </c>
      <c r="H1166" s="17">
        <v>7.3142879248436196E-2</v>
      </c>
      <c r="I1166" s="17">
        <v>9.9881706834620401E-2</v>
      </c>
      <c r="J1166" s="17">
        <v>7.2122224587104503E-2</v>
      </c>
      <c r="K1166" s="17">
        <v>6.49576522097884E-2</v>
      </c>
      <c r="L1166" s="17">
        <v>9.5006134056996094E-2</v>
      </c>
      <c r="M1166" s="17"/>
      <c r="N1166" s="17">
        <v>6.07792905537008E-2</v>
      </c>
      <c r="O1166" s="17">
        <v>0.11327217986376401</v>
      </c>
      <c r="P1166" s="17">
        <v>7.7073235832062603E-2</v>
      </c>
      <c r="Q1166" s="17">
        <v>6.6030688259754902E-2</v>
      </c>
      <c r="R1166" s="17"/>
      <c r="S1166" s="17">
        <v>4.9552494847202297E-2</v>
      </c>
      <c r="T1166" s="17">
        <v>0.10654953948047099</v>
      </c>
      <c r="U1166" s="17">
        <v>0.101093009899429</v>
      </c>
      <c r="V1166" s="17">
        <v>9.08750609706446E-2</v>
      </c>
      <c r="W1166" s="17">
        <v>3.28569669228123E-2</v>
      </c>
      <c r="X1166" s="17">
        <v>6.6526319086410698E-2</v>
      </c>
      <c r="Y1166" s="17">
        <v>7.8504215177494299E-2</v>
      </c>
      <c r="Z1166" s="17">
        <v>9.1145391808943405E-2</v>
      </c>
      <c r="AA1166" s="17">
        <v>3.2080426698180599E-2</v>
      </c>
      <c r="AB1166" s="17">
        <v>0.151593425136583</v>
      </c>
      <c r="AC1166" s="17">
        <v>8.1153799509766394E-2</v>
      </c>
      <c r="AD1166" s="17">
        <v>7.9174549821522694E-2</v>
      </c>
      <c r="AE1166" s="17"/>
      <c r="AF1166" s="17">
        <v>7.4888241092284896E-2</v>
      </c>
      <c r="AG1166" s="17">
        <v>0.13294412538459199</v>
      </c>
      <c r="AH1166" s="17">
        <v>8.7253870593247698E-2</v>
      </c>
      <c r="AI1166" s="17">
        <v>0.117803434618169</v>
      </c>
      <c r="AJ1166" s="17"/>
      <c r="AK1166" s="17">
        <v>5.3789195878268997E-2</v>
      </c>
      <c r="AL1166" s="17">
        <v>5.6444405046867603E-2</v>
      </c>
      <c r="AM1166" s="17"/>
      <c r="AN1166" s="17">
        <v>4.6777499582814797E-2</v>
      </c>
      <c r="AO1166" s="17">
        <v>9.9266219193423197E-2</v>
      </c>
      <c r="AP1166" s="17">
        <v>7.6122516732758799E-2</v>
      </c>
      <c r="AQ1166" s="17">
        <v>6.7961324173324206E-2</v>
      </c>
      <c r="AR1166" s="17">
        <v>0.12782338573537499</v>
      </c>
      <c r="AS1166" s="17">
        <v>7.0617572055199904E-2</v>
      </c>
      <c r="AT1166" s="17"/>
      <c r="AU1166" s="17">
        <v>8.2312042320076995E-2</v>
      </c>
      <c r="AV1166" s="17">
        <v>7.6138978135384602E-2</v>
      </c>
      <c r="AW1166" s="17"/>
      <c r="AX1166" s="17">
        <v>9.1339552685669206E-2</v>
      </c>
      <c r="AY1166" s="17">
        <v>7.6527290428241607E-2</v>
      </c>
      <c r="AZ1166" s="17"/>
      <c r="BA1166" s="17">
        <v>8.6980542383721299E-2</v>
      </c>
      <c r="BB1166" s="17">
        <v>4.2219183846886402E-2</v>
      </c>
      <c r="BC1166" s="17"/>
      <c r="BD1166" s="17">
        <v>5.1255673640043999E-2</v>
      </c>
      <c r="BE1166" s="17"/>
      <c r="BF1166" s="17">
        <v>5.1098171178356702E-2</v>
      </c>
      <c r="BG1166" s="17"/>
      <c r="BH1166" s="17">
        <v>9.9328201546341394E-2</v>
      </c>
      <c r="BI1166" s="17"/>
      <c r="BJ1166" s="17">
        <v>0.104395071557168</v>
      </c>
      <c r="BK1166" s="17"/>
      <c r="BL1166" s="17">
        <v>0.17881918209627001</v>
      </c>
      <c r="BM1166" s="17">
        <v>1.6237978112251399E-2</v>
      </c>
      <c r="BN1166" s="17">
        <v>6.1728811966883797E-2</v>
      </c>
      <c r="BO1166" s="17">
        <v>9.8810851033668795E-2</v>
      </c>
      <c r="BP1166" s="17"/>
      <c r="BQ1166" s="17">
        <v>7.0945906584549398E-2</v>
      </c>
      <c r="BR1166" s="17">
        <v>8.2433743775091606E-2</v>
      </c>
      <c r="BS1166" s="17">
        <v>7.9081391837161202E-2</v>
      </c>
      <c r="BT1166" s="17">
        <v>9.40270927496651E-2</v>
      </c>
      <c r="BU1166" s="17">
        <v>0.139445001818544</v>
      </c>
      <c r="BV1166" s="17">
        <v>6.5123891530927999E-2</v>
      </c>
      <c r="BW1166" s="17"/>
      <c r="BX1166" s="17">
        <v>8.2484679894572893E-2</v>
      </c>
      <c r="BY1166" s="17">
        <v>8.4160903336403498E-2</v>
      </c>
      <c r="BZ1166" s="17">
        <v>7.0163789904126306E-2</v>
      </c>
      <c r="CA1166" s="17">
        <v>6.0556674463955601E-2</v>
      </c>
      <c r="CB1166" s="17">
        <v>0.153255401572372</v>
      </c>
      <c r="CC1166" s="17">
        <v>8.4789968782213399E-2</v>
      </c>
    </row>
    <row r="1167" spans="2:81" x14ac:dyDescent="0.35">
      <c r="B1167" t="s">
        <v>285</v>
      </c>
      <c r="C1167" s="17">
        <v>6.2510292233495704E-2</v>
      </c>
      <c r="D1167" s="17">
        <v>5.8491114724028501E-2</v>
      </c>
      <c r="E1167" s="17">
        <v>6.4921346497611401E-2</v>
      </c>
      <c r="F1167" s="17"/>
      <c r="G1167" s="17">
        <v>3.4371810551927798E-2</v>
      </c>
      <c r="H1167" s="17">
        <v>7.1670541094841403E-2</v>
      </c>
      <c r="I1167" s="17">
        <v>7.7021449832600994E-2</v>
      </c>
      <c r="J1167" s="17">
        <v>8.4095640237785096E-2</v>
      </c>
      <c r="K1167" s="17">
        <v>8.90443612991135E-2</v>
      </c>
      <c r="L1167" s="17">
        <v>2.66219205616719E-2</v>
      </c>
      <c r="M1167" s="17"/>
      <c r="N1167" s="17">
        <v>6.3544937432519794E-2</v>
      </c>
      <c r="O1167" s="17">
        <v>6.4366181168293096E-2</v>
      </c>
      <c r="P1167" s="17">
        <v>4.5231121533102103E-2</v>
      </c>
      <c r="Q1167" s="17">
        <v>7.6053306023344605E-2</v>
      </c>
      <c r="R1167" s="17"/>
      <c r="S1167" s="17">
        <v>6.2604815989034293E-2</v>
      </c>
      <c r="T1167" s="17">
        <v>6.9187154065248099E-2</v>
      </c>
      <c r="U1167" s="17">
        <v>6.5175929434473104E-2</v>
      </c>
      <c r="V1167" s="17">
        <v>2.4702125572409601E-2</v>
      </c>
      <c r="W1167" s="17">
        <v>6.8865524107219495E-2</v>
      </c>
      <c r="X1167" s="17">
        <v>8.4744281531665494E-2</v>
      </c>
      <c r="Y1167" s="17">
        <v>3.3772742012745903E-2</v>
      </c>
      <c r="Z1167" s="17">
        <v>8.1861737474211604E-2</v>
      </c>
      <c r="AA1167" s="17">
        <v>7.6331028715448307E-2</v>
      </c>
      <c r="AB1167" s="17">
        <v>4.1841146451519498E-2</v>
      </c>
      <c r="AC1167" s="17">
        <v>7.8456081550060494E-2</v>
      </c>
      <c r="AD1167" s="17">
        <v>9.8996560969838401E-2</v>
      </c>
      <c r="AE1167" s="17"/>
      <c r="AF1167" s="17">
        <v>6.3303595064820001E-2</v>
      </c>
      <c r="AG1167" s="17">
        <v>4.4967456155260897E-2</v>
      </c>
      <c r="AH1167" s="17">
        <v>8.5359914669620507E-2</v>
      </c>
      <c r="AI1167" s="17">
        <v>8.4456153898635505E-2</v>
      </c>
      <c r="AJ1167" s="17"/>
      <c r="AK1167" s="17">
        <v>5.0598322338731003E-2</v>
      </c>
      <c r="AL1167" s="17">
        <v>0.114406773145414</v>
      </c>
      <c r="AM1167" s="17"/>
      <c r="AN1167" s="17">
        <v>6.6195918834659598E-2</v>
      </c>
      <c r="AO1167" s="17">
        <v>6.3239257026106596E-2</v>
      </c>
      <c r="AP1167" s="17">
        <v>5.2627083611924502E-2</v>
      </c>
      <c r="AQ1167" s="17">
        <v>6.9411081532782401E-2</v>
      </c>
      <c r="AR1167" s="17">
        <v>6.1108046585142801E-2</v>
      </c>
      <c r="AS1167" s="17">
        <v>3.9548495686780302E-2</v>
      </c>
      <c r="AT1167" s="17"/>
      <c r="AU1167" s="17">
        <v>6.0868657071177001E-2</v>
      </c>
      <c r="AV1167" s="17">
        <v>6.5126525088154905E-2</v>
      </c>
      <c r="AW1167" s="17"/>
      <c r="AX1167" s="17">
        <v>6.7220121950748196E-2</v>
      </c>
      <c r="AY1167" s="17">
        <v>6.1376134421817802E-2</v>
      </c>
      <c r="AZ1167" s="17"/>
      <c r="BA1167" s="17">
        <v>5.8002138050237198E-2</v>
      </c>
      <c r="BB1167" s="17">
        <v>8.5992830879749696E-2</v>
      </c>
      <c r="BC1167" s="17"/>
      <c r="BD1167" s="17">
        <v>4.6893522410436803E-2</v>
      </c>
      <c r="BE1167" s="17"/>
      <c r="BF1167" s="17">
        <v>4.3152151045678197E-2</v>
      </c>
      <c r="BG1167" s="17"/>
      <c r="BH1167" s="17">
        <v>5.3385373598218003E-2</v>
      </c>
      <c r="BI1167" s="17"/>
      <c r="BJ1167" s="17">
        <v>8.6405075469802195E-2</v>
      </c>
      <c r="BK1167" s="17"/>
      <c r="BL1167" s="17">
        <v>0.22448210287259801</v>
      </c>
      <c r="BM1167" s="17">
        <v>2.3772197491796501E-2</v>
      </c>
      <c r="BN1167" s="17">
        <v>3.3081064086952203E-2</v>
      </c>
      <c r="BO1167" s="17">
        <v>3.9733474275771799E-2</v>
      </c>
      <c r="BP1167" s="17"/>
      <c r="BQ1167" s="17">
        <v>5.5273597839738099E-2</v>
      </c>
      <c r="BR1167" s="17">
        <v>1.40173904027198E-2</v>
      </c>
      <c r="BS1167" s="17">
        <v>4.9799932503262603E-2</v>
      </c>
      <c r="BT1167" s="17">
        <v>9.5012893477223803E-2</v>
      </c>
      <c r="BU1167" s="17">
        <v>9.5707882428024305E-2</v>
      </c>
      <c r="BV1167" s="17">
        <v>9.6882176753645896E-2</v>
      </c>
      <c r="BW1167" s="17"/>
      <c r="BX1167" s="17">
        <v>3.7692839275066697E-2</v>
      </c>
      <c r="BY1167" s="17">
        <v>3.3009406275650702E-2</v>
      </c>
      <c r="BZ1167" s="17">
        <v>3.7590980466182797E-2</v>
      </c>
      <c r="CA1167" s="17">
        <v>8.1497363147650395E-2</v>
      </c>
      <c r="CB1167" s="17">
        <v>0.14755290048407299</v>
      </c>
      <c r="CC1167" s="17">
        <v>0.163086126357956</v>
      </c>
    </row>
    <row r="1168" spans="2:81" x14ac:dyDescent="0.35">
      <c r="B1168" t="s">
        <v>171</v>
      </c>
      <c r="C1168" s="17">
        <v>2.4482677363742999E-2</v>
      </c>
      <c r="D1168" s="17">
        <v>2.1237391012422498E-2</v>
      </c>
      <c r="E1168" s="17">
        <v>2.7697052809641E-2</v>
      </c>
      <c r="F1168" s="17"/>
      <c r="G1168" s="17">
        <v>3.4971107480890398E-2</v>
      </c>
      <c r="H1168" s="17">
        <v>1.10261021012499E-2</v>
      </c>
      <c r="I1168" s="17">
        <v>2.59839734050854E-2</v>
      </c>
      <c r="J1168" s="17">
        <v>1.71521842892128E-2</v>
      </c>
      <c r="K1168" s="17">
        <v>4.4203064066943E-2</v>
      </c>
      <c r="L1168" s="17">
        <v>2.0369287857642901E-2</v>
      </c>
      <c r="M1168" s="17"/>
      <c r="N1168" s="17">
        <v>2.4138321077379201E-2</v>
      </c>
      <c r="O1168" s="17">
        <v>1.95995108218096E-2</v>
      </c>
      <c r="P1168" s="17">
        <v>3.1571571728681302E-2</v>
      </c>
      <c r="Q1168" s="17">
        <v>2.39996527245675E-2</v>
      </c>
      <c r="R1168" s="17"/>
      <c r="S1168" s="17">
        <v>1.0115645927352E-2</v>
      </c>
      <c r="T1168" s="17">
        <v>3.1013047383874701E-2</v>
      </c>
      <c r="U1168" s="17">
        <v>2.9288641930557802E-2</v>
      </c>
      <c r="V1168" s="17">
        <v>3.2034277331387397E-2</v>
      </c>
      <c r="W1168" s="17">
        <v>2.6465190058914598E-2</v>
      </c>
      <c r="X1168" s="17">
        <v>1.8033826870454701E-2</v>
      </c>
      <c r="Y1168" s="17">
        <v>1.6752402256567E-2</v>
      </c>
      <c r="Z1168" s="17">
        <v>3.0491571282258299E-2</v>
      </c>
      <c r="AA1168" s="17">
        <v>2.6247480508246799E-2</v>
      </c>
      <c r="AB1168" s="17">
        <v>2.5979128414242599E-2</v>
      </c>
      <c r="AC1168" s="17">
        <v>0</v>
      </c>
      <c r="AD1168" s="17">
        <v>8.0175213387648103E-2</v>
      </c>
      <c r="AE1168" s="17"/>
      <c r="AF1168" s="17">
        <v>2.7923551490036301E-2</v>
      </c>
      <c r="AG1168" s="17">
        <v>8.3359705128525294E-3</v>
      </c>
      <c r="AH1168" s="17">
        <v>0</v>
      </c>
      <c r="AI1168" s="17">
        <v>6.3820548559420501E-2</v>
      </c>
      <c r="AJ1168" s="17"/>
      <c r="AK1168" s="17">
        <v>9.2398155116412296E-3</v>
      </c>
      <c r="AL1168" s="17">
        <v>3.1685195431459999E-2</v>
      </c>
      <c r="AM1168" s="17"/>
      <c r="AN1168" s="17">
        <v>2.0625050883050298E-2</v>
      </c>
      <c r="AO1168" s="17">
        <v>2.4163248604773799E-2</v>
      </c>
      <c r="AP1168" s="17">
        <v>3.7134267407372502E-2</v>
      </c>
      <c r="AQ1168" s="17">
        <v>1.454195575477E-2</v>
      </c>
      <c r="AR1168" s="17">
        <v>3.81091390636219E-2</v>
      </c>
      <c r="AS1168" s="17">
        <v>1.59620904768627E-2</v>
      </c>
      <c r="AT1168" s="17"/>
      <c r="AU1168" s="17">
        <v>1.8990263736614402E-2</v>
      </c>
      <c r="AV1168" s="17">
        <v>3.00455941128869E-2</v>
      </c>
      <c r="AW1168" s="17"/>
      <c r="AX1168" s="17">
        <v>3.85156110893346E-2</v>
      </c>
      <c r="AY1168" s="17">
        <v>2.1103455107079099E-2</v>
      </c>
      <c r="AZ1168" s="17"/>
      <c r="BA1168" s="17">
        <v>2.5576827179891799E-2</v>
      </c>
      <c r="BB1168" s="17">
        <v>1.92763116799721E-2</v>
      </c>
      <c r="BC1168" s="17"/>
      <c r="BD1168" s="17">
        <v>1.8279334624849399E-2</v>
      </c>
      <c r="BE1168" s="17"/>
      <c r="BF1168" s="17">
        <v>1.8381042066170299E-2</v>
      </c>
      <c r="BG1168" s="17"/>
      <c r="BH1168" s="17">
        <v>1.16659243607175E-2</v>
      </c>
      <c r="BI1168" s="17"/>
      <c r="BJ1168" s="17">
        <v>0</v>
      </c>
      <c r="BK1168" s="17"/>
      <c r="BL1168" s="17">
        <v>4.3025853792566501E-2</v>
      </c>
      <c r="BM1168" s="17">
        <v>1.49464357260381E-2</v>
      </c>
      <c r="BN1168" s="17">
        <v>1.7408000316672501E-2</v>
      </c>
      <c r="BO1168" s="17">
        <v>2.9968352583624201E-2</v>
      </c>
      <c r="BP1168" s="17"/>
      <c r="BQ1168" s="17">
        <v>2.2860201975037301E-2</v>
      </c>
      <c r="BR1168" s="17">
        <v>1.4639418286904699E-2</v>
      </c>
      <c r="BS1168" s="17">
        <v>2.4088395953491999E-2</v>
      </c>
      <c r="BT1168" s="17">
        <v>2.46433592679919E-2</v>
      </c>
      <c r="BU1168" s="17">
        <v>1.2037940408457201E-2</v>
      </c>
      <c r="BV1168" s="17">
        <v>2.5339655438880698E-2</v>
      </c>
      <c r="BW1168" s="17"/>
      <c r="BX1168" s="17">
        <v>1.6040211082727601E-2</v>
      </c>
      <c r="BY1168" s="17">
        <v>1.8086327261693302E-2</v>
      </c>
      <c r="BZ1168" s="17">
        <v>2.0368458111602299E-2</v>
      </c>
      <c r="CA1168" s="17">
        <v>2.2271119572923999E-2</v>
      </c>
      <c r="CB1168" s="17">
        <v>1.86295993978998E-2</v>
      </c>
      <c r="CC1168" s="17">
        <v>1.13870964489565E-2</v>
      </c>
    </row>
    <row r="1169" spans="2:81" x14ac:dyDescent="0.35">
      <c r="B1169" t="s">
        <v>286</v>
      </c>
      <c r="C1169" s="17">
        <v>0.56689742067522197</v>
      </c>
      <c r="D1169" s="17">
        <v>0.60717488471033798</v>
      </c>
      <c r="E1169" s="17">
        <v>0.52953803529933297</v>
      </c>
      <c r="F1169" s="17"/>
      <c r="G1169" s="17">
        <v>0.61570501980067305</v>
      </c>
      <c r="H1169" s="17">
        <v>0.59907663863744598</v>
      </c>
      <c r="I1169" s="17">
        <v>0.56911831866404805</v>
      </c>
      <c r="J1169" s="17">
        <v>0.52078582881282198</v>
      </c>
      <c r="K1169" s="17">
        <v>0.53160011240551996</v>
      </c>
      <c r="L1169" s="17">
        <v>0.56844536512788701</v>
      </c>
      <c r="M1169" s="17"/>
      <c r="N1169" s="17">
        <v>0.62414253785810303</v>
      </c>
      <c r="O1169" s="17">
        <v>0.48949975198596501</v>
      </c>
      <c r="P1169" s="17">
        <v>0.57650825878198797</v>
      </c>
      <c r="Q1169" s="17">
        <v>0.58484263599615804</v>
      </c>
      <c r="R1169" s="17"/>
      <c r="S1169" s="17">
        <v>0.65663760301345397</v>
      </c>
      <c r="T1169" s="17">
        <v>0.52060343770208195</v>
      </c>
      <c r="U1169" s="17">
        <v>0.58628357585401603</v>
      </c>
      <c r="V1169" s="17">
        <v>0.58330677421059096</v>
      </c>
      <c r="W1169" s="17">
        <v>0.62941454501532801</v>
      </c>
      <c r="X1169" s="17">
        <v>0.55593938632637496</v>
      </c>
      <c r="Y1169" s="17">
        <v>0.56557556503966</v>
      </c>
      <c r="Z1169" s="17">
        <v>0.54263773354228795</v>
      </c>
      <c r="AA1169" s="17">
        <v>0.64402008915319398</v>
      </c>
      <c r="AB1169" s="17">
        <v>0.42620143687888101</v>
      </c>
      <c r="AC1169" s="17">
        <v>0.494505150527491</v>
      </c>
      <c r="AD1169" s="17">
        <v>0.46191122391949202</v>
      </c>
      <c r="AE1169" s="17"/>
      <c r="AF1169" s="17">
        <v>0.58347160641765305</v>
      </c>
      <c r="AG1169" s="17">
        <v>0.48025333067994502</v>
      </c>
      <c r="AH1169" s="17">
        <v>0.53599611983106799</v>
      </c>
      <c r="AI1169" s="17">
        <v>0.50570774383238304</v>
      </c>
      <c r="AJ1169" s="17"/>
      <c r="AK1169" s="17">
        <v>0.52728428342780098</v>
      </c>
      <c r="AL1169" s="17">
        <v>0.51990442973031203</v>
      </c>
      <c r="AM1169" s="17"/>
      <c r="AN1169" s="17">
        <v>0.62609628079111801</v>
      </c>
      <c r="AO1169" s="17">
        <v>0.54396488192282499</v>
      </c>
      <c r="AP1169" s="17">
        <v>0.55674637726297205</v>
      </c>
      <c r="AQ1169" s="17">
        <v>0.56812793192330302</v>
      </c>
      <c r="AR1169" s="17">
        <v>0.50469323473568495</v>
      </c>
      <c r="AS1169" s="17">
        <v>0.55993013889717103</v>
      </c>
      <c r="AT1169" s="17"/>
      <c r="AU1169" s="17">
        <v>0.59764720063679999</v>
      </c>
      <c r="AV1169" s="17">
        <v>0.52687349856668197</v>
      </c>
      <c r="AW1169" s="17"/>
      <c r="AX1169" s="17">
        <v>0.54360765996998495</v>
      </c>
      <c r="AY1169" s="17">
        <v>0.57250574743472205</v>
      </c>
      <c r="AZ1169" s="17"/>
      <c r="BA1169" s="17">
        <v>0.56353304887008304</v>
      </c>
      <c r="BB1169" s="17">
        <v>0.58282777020704801</v>
      </c>
      <c r="BC1169" s="17"/>
      <c r="BD1169" s="17">
        <v>0.64401712816849399</v>
      </c>
      <c r="BE1169" s="17"/>
      <c r="BF1169" s="17">
        <v>0.65814069176286905</v>
      </c>
      <c r="BG1169" s="17"/>
      <c r="BH1169" s="17">
        <v>0.49435409115309298</v>
      </c>
      <c r="BI1169" s="17"/>
      <c r="BJ1169" s="17">
        <v>0.52172719302353598</v>
      </c>
      <c r="BK1169" s="17"/>
      <c r="BL1169" s="17">
        <v>0.202699378829823</v>
      </c>
      <c r="BM1169" s="17">
        <v>0.82995815988227395</v>
      </c>
      <c r="BN1169" s="17">
        <v>0.59893367966840805</v>
      </c>
      <c r="BO1169" s="17">
        <v>0.501449953554999</v>
      </c>
      <c r="BP1169" s="17"/>
      <c r="BQ1169" s="17">
        <v>0.60900615569501704</v>
      </c>
      <c r="BR1169" s="17">
        <v>0.64861758103803102</v>
      </c>
      <c r="BS1169" s="17">
        <v>0.64510634526793398</v>
      </c>
      <c r="BT1169" s="17">
        <v>0.56787017731720202</v>
      </c>
      <c r="BU1169" s="17">
        <v>0.419646014734194</v>
      </c>
      <c r="BV1169" s="17">
        <v>0.42882803199668101</v>
      </c>
      <c r="BW1169" s="17"/>
      <c r="BX1169" s="17">
        <v>0.61674811045871103</v>
      </c>
      <c r="BY1169" s="17">
        <v>0.63489941298679797</v>
      </c>
      <c r="BZ1169" s="17">
        <v>0.63331979011357098</v>
      </c>
      <c r="CA1169" s="17">
        <v>0.58631143956176901</v>
      </c>
      <c r="CB1169" s="17">
        <v>0.44419739039780498</v>
      </c>
      <c r="CC1169" s="17">
        <v>0.36266896810946297</v>
      </c>
    </row>
    <row r="1170" spans="2:81" x14ac:dyDescent="0.35">
      <c r="B1170" t="s">
        <v>287</v>
      </c>
      <c r="C1170" s="17">
        <v>0.141912236802376</v>
      </c>
      <c r="D1170" s="17">
        <v>0.12012182595297299</v>
      </c>
      <c r="E1170" s="17">
        <v>0.161675756643711</v>
      </c>
      <c r="F1170" s="17"/>
      <c r="G1170" s="17">
        <v>9.5578852125066796E-2</v>
      </c>
      <c r="H1170" s="17">
        <v>0.14481342034327799</v>
      </c>
      <c r="I1170" s="17">
        <v>0.17690315666722101</v>
      </c>
      <c r="J1170" s="17">
        <v>0.15621786482489</v>
      </c>
      <c r="K1170" s="17">
        <v>0.154002013508902</v>
      </c>
      <c r="L1170" s="17">
        <v>0.12162805461866801</v>
      </c>
      <c r="M1170" s="17"/>
      <c r="N1170" s="17">
        <v>0.124324227986221</v>
      </c>
      <c r="O1170" s="17">
        <v>0.17763836103205799</v>
      </c>
      <c r="P1170" s="17">
        <v>0.122304357365165</v>
      </c>
      <c r="Q1170" s="17">
        <v>0.14208399428309901</v>
      </c>
      <c r="R1170" s="17"/>
      <c r="S1170" s="17">
        <v>0.11215731083623701</v>
      </c>
      <c r="T1170" s="17">
        <v>0.175736693545719</v>
      </c>
      <c r="U1170" s="17">
        <v>0.16626893933390199</v>
      </c>
      <c r="V1170" s="17">
        <v>0.115577186543054</v>
      </c>
      <c r="W1170" s="17">
        <v>0.101722491030032</v>
      </c>
      <c r="X1170" s="17">
        <v>0.15127060061807601</v>
      </c>
      <c r="Y1170" s="17">
        <v>0.11227695719024</v>
      </c>
      <c r="Z1170" s="17">
        <v>0.17300712928315501</v>
      </c>
      <c r="AA1170" s="17">
        <v>0.108411455413629</v>
      </c>
      <c r="AB1170" s="17">
        <v>0.19343457158810301</v>
      </c>
      <c r="AC1170" s="17">
        <v>0.15960988105982701</v>
      </c>
      <c r="AD1170" s="17">
        <v>0.178171110791361</v>
      </c>
      <c r="AE1170" s="17"/>
      <c r="AF1170" s="17">
        <v>0.13819183615710501</v>
      </c>
      <c r="AG1170" s="17">
        <v>0.17791158153985301</v>
      </c>
      <c r="AH1170" s="17">
        <v>0.172613785262868</v>
      </c>
      <c r="AI1170" s="17">
        <v>0.20225958851680501</v>
      </c>
      <c r="AJ1170" s="17"/>
      <c r="AK1170" s="17">
        <v>0.104387518217</v>
      </c>
      <c r="AL1170" s="17">
        <v>0.17085117819228099</v>
      </c>
      <c r="AM1170" s="17"/>
      <c r="AN1170" s="17">
        <v>0.11297341841747401</v>
      </c>
      <c r="AO1170" s="17">
        <v>0.16250547621952999</v>
      </c>
      <c r="AP1170" s="17">
        <v>0.128749600344683</v>
      </c>
      <c r="AQ1170" s="17">
        <v>0.13737240570610701</v>
      </c>
      <c r="AR1170" s="17">
        <v>0.18893143232051801</v>
      </c>
      <c r="AS1170" s="17">
        <v>0.11016606774198</v>
      </c>
      <c r="AT1170" s="17"/>
      <c r="AU1170" s="17">
        <v>0.143180699391254</v>
      </c>
      <c r="AV1170" s="17">
        <v>0.14126550322353901</v>
      </c>
      <c r="AW1170" s="17"/>
      <c r="AX1170" s="17">
        <v>0.15855967463641699</v>
      </c>
      <c r="AY1170" s="17">
        <v>0.13790342485005899</v>
      </c>
      <c r="AZ1170" s="17"/>
      <c r="BA1170" s="17">
        <v>0.14498268043395901</v>
      </c>
      <c r="BB1170" s="17">
        <v>0.12821201472663599</v>
      </c>
      <c r="BC1170" s="17"/>
      <c r="BD1170" s="17">
        <v>9.8149196050480905E-2</v>
      </c>
      <c r="BE1170" s="17"/>
      <c r="BF1170" s="17">
        <v>9.4250322224034802E-2</v>
      </c>
      <c r="BG1170" s="17"/>
      <c r="BH1170" s="17">
        <v>0.15271357514455899</v>
      </c>
      <c r="BI1170" s="17"/>
      <c r="BJ1170" s="17">
        <v>0.19080014702697101</v>
      </c>
      <c r="BK1170" s="17"/>
      <c r="BL1170" s="17">
        <v>0.40330128496886802</v>
      </c>
      <c r="BM1170" s="17">
        <v>4.0010175604048001E-2</v>
      </c>
      <c r="BN1170" s="17">
        <v>9.4809876053836006E-2</v>
      </c>
      <c r="BO1170" s="17">
        <v>0.138544325309441</v>
      </c>
      <c r="BP1170" s="17"/>
      <c r="BQ1170" s="17">
        <v>0.126219504424287</v>
      </c>
      <c r="BR1170" s="17">
        <v>9.6451134177811496E-2</v>
      </c>
      <c r="BS1170" s="17">
        <v>0.12888132434042401</v>
      </c>
      <c r="BT1170" s="17">
        <v>0.189039986226889</v>
      </c>
      <c r="BU1170" s="17">
        <v>0.23515288424656799</v>
      </c>
      <c r="BV1170" s="17">
        <v>0.16200606828457401</v>
      </c>
      <c r="BW1170" s="17"/>
      <c r="BX1170" s="17">
        <v>0.12017751916964001</v>
      </c>
      <c r="BY1170" s="17">
        <v>0.117170309612054</v>
      </c>
      <c r="BZ1170" s="17">
        <v>0.10775477037030901</v>
      </c>
      <c r="CA1170" s="17">
        <v>0.14205403761160601</v>
      </c>
      <c r="CB1170" s="17">
        <v>0.30080830205644499</v>
      </c>
      <c r="CC1170" s="17">
        <v>0.24787609514016901</v>
      </c>
    </row>
    <row r="1171" spans="2:81" x14ac:dyDescent="0.35">
      <c r="B1171" t="s">
        <v>288</v>
      </c>
      <c r="C1171" s="17">
        <v>0.42498518387284601</v>
      </c>
      <c r="D1171" s="17">
        <v>0.48705305875736399</v>
      </c>
      <c r="E1171" s="17">
        <v>0.36786227865562199</v>
      </c>
      <c r="F1171" s="17"/>
      <c r="G1171" s="17">
        <v>0.52012616767560604</v>
      </c>
      <c r="H1171" s="17">
        <v>0.45426321829416899</v>
      </c>
      <c r="I1171" s="17">
        <v>0.39221516199682599</v>
      </c>
      <c r="J1171" s="17">
        <v>0.36456796398793301</v>
      </c>
      <c r="K1171" s="17">
        <v>0.377598098896618</v>
      </c>
      <c r="L1171" s="17">
        <v>0.44681731050921902</v>
      </c>
      <c r="M1171" s="17"/>
      <c r="N1171" s="17">
        <v>0.49981830987188203</v>
      </c>
      <c r="O1171" s="17">
        <v>0.31186139095390703</v>
      </c>
      <c r="P1171" s="17">
        <v>0.45420390141682399</v>
      </c>
      <c r="Q1171" s="17">
        <v>0.44275864171305801</v>
      </c>
      <c r="R1171" s="17"/>
      <c r="S1171" s="17">
        <v>0.54448029217721805</v>
      </c>
      <c r="T1171" s="17">
        <v>0.34486674415636398</v>
      </c>
      <c r="U1171" s="17">
        <v>0.420014636520115</v>
      </c>
      <c r="V1171" s="17">
        <v>0.46772958766753597</v>
      </c>
      <c r="W1171" s="17">
        <v>0.52769205398529595</v>
      </c>
      <c r="X1171" s="17">
        <v>0.40466878570829901</v>
      </c>
      <c r="Y1171" s="17">
        <v>0.45329860784942</v>
      </c>
      <c r="Z1171" s="17">
        <v>0.36963060425913302</v>
      </c>
      <c r="AA1171" s="17">
        <v>0.53560863373956502</v>
      </c>
      <c r="AB1171" s="17">
        <v>0.232766865290779</v>
      </c>
      <c r="AC1171" s="17">
        <v>0.33489526946766401</v>
      </c>
      <c r="AD1171" s="17">
        <v>0.28374011312813102</v>
      </c>
      <c r="AE1171" s="17"/>
      <c r="AF1171" s="17">
        <v>0.44527977026054899</v>
      </c>
      <c r="AG1171" s="17">
        <v>0.30234174914009199</v>
      </c>
      <c r="AH1171" s="17">
        <v>0.36338233456819902</v>
      </c>
      <c r="AI1171" s="17">
        <v>0.30344815531557801</v>
      </c>
      <c r="AJ1171" s="17"/>
      <c r="AK1171" s="17">
        <v>0.422896765210801</v>
      </c>
      <c r="AL1171" s="17">
        <v>0.34905325153803102</v>
      </c>
      <c r="AM1171" s="17"/>
      <c r="AN1171" s="17">
        <v>0.51312286237364402</v>
      </c>
      <c r="AO1171" s="17">
        <v>0.38145940570329601</v>
      </c>
      <c r="AP1171" s="17">
        <v>0.42799677691828902</v>
      </c>
      <c r="AQ1171" s="17">
        <v>0.43075552621719598</v>
      </c>
      <c r="AR1171" s="17">
        <v>0.31576180241516799</v>
      </c>
      <c r="AS1171" s="17">
        <v>0.44976407115519101</v>
      </c>
      <c r="AT1171" s="17"/>
      <c r="AU1171" s="17">
        <v>0.454466501245546</v>
      </c>
      <c r="AV1171" s="17">
        <v>0.385607995343142</v>
      </c>
      <c r="AW1171" s="17"/>
      <c r="AX1171" s="17">
        <v>0.38504798533356699</v>
      </c>
      <c r="AY1171" s="17">
        <v>0.43460232258466203</v>
      </c>
      <c r="AZ1171" s="17"/>
      <c r="BA1171" s="17">
        <v>0.41855036843612398</v>
      </c>
      <c r="BB1171" s="17">
        <v>0.454615755480412</v>
      </c>
      <c r="BC1171" s="17"/>
      <c r="BD1171" s="17">
        <v>0.54586793211801299</v>
      </c>
      <c r="BE1171" s="17"/>
      <c r="BF1171" s="17">
        <v>0.56389036953883498</v>
      </c>
      <c r="BG1171" s="17"/>
      <c r="BH1171" s="17">
        <v>0.34164051600853401</v>
      </c>
      <c r="BI1171" s="17"/>
      <c r="BJ1171" s="17">
        <v>0.33092704599656603</v>
      </c>
      <c r="BK1171" s="17"/>
      <c r="BL1171" s="17">
        <v>-0.20060190613904499</v>
      </c>
      <c r="BM1171" s="17">
        <v>0.78994798427822599</v>
      </c>
      <c r="BN1171" s="17">
        <v>0.50412380361457199</v>
      </c>
      <c r="BO1171" s="17">
        <v>0.362905628245559</v>
      </c>
      <c r="BP1171" s="17"/>
      <c r="BQ1171" s="17">
        <v>0.48278665127072901</v>
      </c>
      <c r="BR1171" s="17">
        <v>0.55216644686021998</v>
      </c>
      <c r="BS1171" s="17">
        <v>0.51622502092750999</v>
      </c>
      <c r="BT1171" s="17">
        <v>0.37883019109031302</v>
      </c>
      <c r="BU1171" s="17">
        <v>0.184493130487626</v>
      </c>
      <c r="BV1171" s="17">
        <v>0.26682196371210698</v>
      </c>
      <c r="BW1171" s="17"/>
      <c r="BX1171" s="17">
        <v>0.49657059128907099</v>
      </c>
      <c r="BY1171" s="17">
        <v>0.51772910337474398</v>
      </c>
      <c r="BZ1171" s="17">
        <v>0.52556501974326197</v>
      </c>
      <c r="CA1171" s="17">
        <v>0.444257401950163</v>
      </c>
      <c r="CB1171" s="17">
        <v>0.14338908834135899</v>
      </c>
      <c r="CC1171" s="17">
        <v>0.114792872969293</v>
      </c>
    </row>
    <row r="1172" spans="2:81" x14ac:dyDescent="0.35">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row>
    <row r="1173" spans="2:81" x14ac:dyDescent="0.35">
      <c r="B1173" s="6" t="s">
        <v>447</v>
      </c>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row>
    <row r="1174" spans="2:81" x14ac:dyDescent="0.35">
      <c r="B1174" s="24"/>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row>
    <row r="1175" spans="2:81" x14ac:dyDescent="0.35">
      <c r="B1175" t="s">
        <v>281</v>
      </c>
      <c r="C1175" s="17">
        <v>0.36201236676902898</v>
      </c>
      <c r="D1175" s="17">
        <v>0.38846572702705701</v>
      </c>
      <c r="E1175" s="17">
        <v>0.33552672603874201</v>
      </c>
      <c r="F1175" s="17"/>
      <c r="G1175" s="17">
        <v>0.31070180617418602</v>
      </c>
      <c r="H1175" s="17">
        <v>0.27773424549457498</v>
      </c>
      <c r="I1175" s="17">
        <v>0.282262789340889</v>
      </c>
      <c r="J1175" s="17">
        <v>0.31625459610469298</v>
      </c>
      <c r="K1175" s="17">
        <v>0.39861212124732098</v>
      </c>
      <c r="L1175" s="17">
        <v>0.53893573648811099</v>
      </c>
      <c r="M1175" s="17"/>
      <c r="N1175" s="17">
        <v>0.372161782652005</v>
      </c>
      <c r="O1175" s="17">
        <v>0.31937888056167402</v>
      </c>
      <c r="P1175" s="17">
        <v>0.39656972888873299</v>
      </c>
      <c r="Q1175" s="17">
        <v>0.366348544406295</v>
      </c>
      <c r="R1175" s="17"/>
      <c r="S1175" s="17">
        <v>0.36005242803112197</v>
      </c>
      <c r="T1175" s="17">
        <v>0.35177128819620901</v>
      </c>
      <c r="U1175" s="17">
        <v>0.36833582599082099</v>
      </c>
      <c r="V1175" s="17">
        <v>0.31341008803582499</v>
      </c>
      <c r="W1175" s="17">
        <v>0.50162912269222903</v>
      </c>
      <c r="X1175" s="17">
        <v>0.45006020644128703</v>
      </c>
      <c r="Y1175" s="17">
        <v>0.335027083942537</v>
      </c>
      <c r="Z1175" s="17">
        <v>0.40229899504800098</v>
      </c>
      <c r="AA1175" s="17">
        <v>0.36070623438134097</v>
      </c>
      <c r="AB1175" s="17">
        <v>0.26188467990159597</v>
      </c>
      <c r="AC1175" s="17">
        <v>0.36796968449629902</v>
      </c>
      <c r="AD1175" s="17">
        <v>0.27672148801134899</v>
      </c>
      <c r="AE1175" s="17"/>
      <c r="AF1175" s="17">
        <v>0.37978047063736198</v>
      </c>
      <c r="AG1175" s="17">
        <v>0.28828216732598899</v>
      </c>
      <c r="AH1175" s="17">
        <v>0.36738182375892597</v>
      </c>
      <c r="AI1175" s="17">
        <v>0.32278001519125499</v>
      </c>
      <c r="AJ1175" s="17"/>
      <c r="AK1175" s="17">
        <v>0.26767640723648001</v>
      </c>
      <c r="AL1175" s="17">
        <v>0.25384941838419001</v>
      </c>
      <c r="AM1175" s="17"/>
      <c r="AN1175" s="17">
        <v>0.33814806073332898</v>
      </c>
      <c r="AO1175" s="17">
        <v>0.37930066653729</v>
      </c>
      <c r="AP1175" s="17">
        <v>0.289151199031008</v>
      </c>
      <c r="AQ1175" s="17">
        <v>0.403610508119086</v>
      </c>
      <c r="AR1175" s="17">
        <v>0.385095852636756</v>
      </c>
      <c r="AS1175" s="17">
        <v>0.370451426603635</v>
      </c>
      <c r="AT1175" s="17"/>
      <c r="AU1175" s="17">
        <v>0.40020415545954402</v>
      </c>
      <c r="AV1175" s="17">
        <v>0.31271343635353699</v>
      </c>
      <c r="AW1175" s="17"/>
      <c r="AX1175" s="17">
        <v>0.38812339454151501</v>
      </c>
      <c r="AY1175" s="17">
        <v>0.35572466044057699</v>
      </c>
      <c r="AZ1175" s="17"/>
      <c r="BA1175" s="17">
        <v>0.37878479202844401</v>
      </c>
      <c r="BB1175" s="17">
        <v>0.26960651191659202</v>
      </c>
      <c r="BC1175" s="17"/>
      <c r="BD1175" s="17">
        <v>0.45898431779240301</v>
      </c>
      <c r="BE1175" s="17"/>
      <c r="BF1175" s="17">
        <v>0.48485728723051702</v>
      </c>
      <c r="BG1175" s="17"/>
      <c r="BH1175" s="17">
        <v>0.301953267107469</v>
      </c>
      <c r="BI1175" s="17"/>
      <c r="BJ1175" s="17">
        <v>0.38648888945158999</v>
      </c>
      <c r="BK1175" s="17"/>
      <c r="BL1175" s="17">
        <v>0.108632769078151</v>
      </c>
      <c r="BM1175" s="17">
        <v>0.61461080096376797</v>
      </c>
      <c r="BN1175" s="17">
        <v>0.44306416302935098</v>
      </c>
      <c r="BO1175" s="17">
        <v>0.19783945004211201</v>
      </c>
      <c r="BP1175" s="17"/>
      <c r="BQ1175" s="17">
        <v>0.32896278332385298</v>
      </c>
      <c r="BR1175" s="17">
        <v>0.53459927170283095</v>
      </c>
      <c r="BS1175" s="17">
        <v>0.46227044876550499</v>
      </c>
      <c r="BT1175" s="17">
        <v>0.40031339081908102</v>
      </c>
      <c r="BU1175" s="17">
        <v>0.25045748338996698</v>
      </c>
      <c r="BV1175" s="17">
        <v>0.218846044317871</v>
      </c>
      <c r="BW1175" s="17"/>
      <c r="BX1175" s="17">
        <v>0.29494667522522799</v>
      </c>
      <c r="BY1175" s="17">
        <v>0.49653714666087501</v>
      </c>
      <c r="BZ1175" s="17">
        <v>0.48516107870587899</v>
      </c>
      <c r="CA1175" s="17">
        <v>0.43373455498629498</v>
      </c>
      <c r="CB1175" s="17">
        <v>0.23710233720194099</v>
      </c>
      <c r="CC1175" s="17">
        <v>0.15977219644811899</v>
      </c>
    </row>
    <row r="1176" spans="2:81" x14ac:dyDescent="0.35">
      <c r="B1176" t="s">
        <v>282</v>
      </c>
      <c r="C1176" s="17">
        <v>0.31971950534114002</v>
      </c>
      <c r="D1176" s="17">
        <v>0.30245497569693902</v>
      </c>
      <c r="E1176" s="17">
        <v>0.337684374685294</v>
      </c>
      <c r="F1176" s="17"/>
      <c r="G1176" s="17">
        <v>0.38998666270952398</v>
      </c>
      <c r="H1176" s="17">
        <v>0.29988314894795698</v>
      </c>
      <c r="I1176" s="17">
        <v>0.37795741315713799</v>
      </c>
      <c r="J1176" s="17">
        <v>0.37276525877856598</v>
      </c>
      <c r="K1176" s="17">
        <v>0.24914013568746399</v>
      </c>
      <c r="L1176" s="17">
        <v>0.248314634967229</v>
      </c>
      <c r="M1176" s="17"/>
      <c r="N1176" s="17">
        <v>0.35478769971128898</v>
      </c>
      <c r="O1176" s="17">
        <v>0.30024921721174203</v>
      </c>
      <c r="P1176" s="17">
        <v>0.29858147875308899</v>
      </c>
      <c r="Q1176" s="17">
        <v>0.32415965695451898</v>
      </c>
      <c r="R1176" s="17"/>
      <c r="S1176" s="17">
        <v>0.31415383731197499</v>
      </c>
      <c r="T1176" s="17">
        <v>0.29398529064579099</v>
      </c>
      <c r="U1176" s="17">
        <v>0.26984375738398703</v>
      </c>
      <c r="V1176" s="17">
        <v>0.44606510460350601</v>
      </c>
      <c r="W1176" s="17">
        <v>0.23292948333581801</v>
      </c>
      <c r="X1176" s="17">
        <v>0.21893965927977299</v>
      </c>
      <c r="Y1176" s="17">
        <v>0.36619029224070498</v>
      </c>
      <c r="Z1176" s="17">
        <v>0.33553117496268098</v>
      </c>
      <c r="AA1176" s="17">
        <v>0.34699332390424298</v>
      </c>
      <c r="AB1176" s="17">
        <v>0.41079129970713701</v>
      </c>
      <c r="AC1176" s="17">
        <v>0.29661511946986802</v>
      </c>
      <c r="AD1176" s="17">
        <v>0.20390829302345101</v>
      </c>
      <c r="AE1176" s="17"/>
      <c r="AF1176" s="17">
        <v>0.31566589820276902</v>
      </c>
      <c r="AG1176" s="17">
        <v>0.43618807399618498</v>
      </c>
      <c r="AH1176" s="17">
        <v>0.28284223658442897</v>
      </c>
      <c r="AI1176" s="17">
        <v>0.234865936153001</v>
      </c>
      <c r="AJ1176" s="17"/>
      <c r="AK1176" s="17">
        <v>0.29458151041073599</v>
      </c>
      <c r="AL1176" s="17">
        <v>0.349114911395418</v>
      </c>
      <c r="AM1176" s="17"/>
      <c r="AN1176" s="17">
        <v>0.373032488758687</v>
      </c>
      <c r="AO1176" s="17">
        <v>0.28510246335489298</v>
      </c>
      <c r="AP1176" s="17">
        <v>0.41419484841788001</v>
      </c>
      <c r="AQ1176" s="17">
        <v>0.239876357363767</v>
      </c>
      <c r="AR1176" s="17">
        <v>0.29286802477818002</v>
      </c>
      <c r="AS1176" s="17">
        <v>0.35787439564656998</v>
      </c>
      <c r="AT1176" s="17"/>
      <c r="AU1176" s="17">
        <v>0.30729407188053698</v>
      </c>
      <c r="AV1176" s="17">
        <v>0.33460173803492199</v>
      </c>
      <c r="AW1176" s="17"/>
      <c r="AX1176" s="17">
        <v>0.248416632729512</v>
      </c>
      <c r="AY1176" s="17">
        <v>0.33688970359083797</v>
      </c>
      <c r="AZ1176" s="17"/>
      <c r="BA1176" s="17">
        <v>0.326534791935716</v>
      </c>
      <c r="BB1176" s="17">
        <v>0.28936865206674001</v>
      </c>
      <c r="BC1176" s="17"/>
      <c r="BD1176" s="17">
        <v>0.30079631698452702</v>
      </c>
      <c r="BE1176" s="17"/>
      <c r="BF1176" s="17">
        <v>0.27679698839738598</v>
      </c>
      <c r="BG1176" s="17"/>
      <c r="BH1176" s="17">
        <v>0.46374652005303102</v>
      </c>
      <c r="BI1176" s="17"/>
      <c r="BJ1176" s="17">
        <v>0.28322448934181399</v>
      </c>
      <c r="BK1176" s="17"/>
      <c r="BL1176" s="17">
        <v>0.241336853105521</v>
      </c>
      <c r="BM1176" s="17">
        <v>0.24818606468573401</v>
      </c>
      <c r="BN1176" s="17">
        <v>0.34256931505837501</v>
      </c>
      <c r="BO1176" s="17">
        <v>0.39953490418772297</v>
      </c>
      <c r="BP1176" s="17"/>
      <c r="BQ1176" s="17">
        <v>0.36002110871374099</v>
      </c>
      <c r="BR1176" s="17">
        <v>0.25883301993428198</v>
      </c>
      <c r="BS1176" s="17">
        <v>0.32546369825378002</v>
      </c>
      <c r="BT1176" s="17">
        <v>0.28256331581243699</v>
      </c>
      <c r="BU1176" s="17">
        <v>0.37332743185349798</v>
      </c>
      <c r="BV1176" s="17">
        <v>0.30079483485953201</v>
      </c>
      <c r="BW1176" s="17"/>
      <c r="BX1176" s="17">
        <v>0.38406860975347301</v>
      </c>
      <c r="BY1176" s="17">
        <v>0.24459638761994301</v>
      </c>
      <c r="BZ1176" s="17">
        <v>0.29749426954989899</v>
      </c>
      <c r="CA1176" s="17">
        <v>0.28521042216860898</v>
      </c>
      <c r="CB1176" s="17">
        <v>0.31074791058421602</v>
      </c>
      <c r="CC1176" s="17">
        <v>0.26847440650648102</v>
      </c>
    </row>
    <row r="1177" spans="2:81" x14ac:dyDescent="0.35">
      <c r="B1177" t="s">
        <v>283</v>
      </c>
      <c r="C1177" s="17">
        <v>0.172315087414566</v>
      </c>
      <c r="D1177" s="17">
        <v>0.17451673248395599</v>
      </c>
      <c r="E1177" s="17">
        <v>0.170996683628337</v>
      </c>
      <c r="F1177" s="17"/>
      <c r="G1177" s="17">
        <v>0.164653970403939</v>
      </c>
      <c r="H1177" s="17">
        <v>0.22760442960119401</v>
      </c>
      <c r="I1177" s="17">
        <v>0.18606289295194101</v>
      </c>
      <c r="J1177" s="17">
        <v>0.159224887256285</v>
      </c>
      <c r="K1177" s="17">
        <v>0.15516519348220001</v>
      </c>
      <c r="L1177" s="17">
        <v>0.14346238939914599</v>
      </c>
      <c r="M1177" s="17"/>
      <c r="N1177" s="17">
        <v>0.132634678982819</v>
      </c>
      <c r="O1177" s="17">
        <v>0.218768943260957</v>
      </c>
      <c r="P1177" s="17">
        <v>0.176979199030941</v>
      </c>
      <c r="Q1177" s="17">
        <v>0.156950266196028</v>
      </c>
      <c r="R1177" s="17"/>
      <c r="S1177" s="17">
        <v>0.19165467999477101</v>
      </c>
      <c r="T1177" s="17">
        <v>0.16720563682491299</v>
      </c>
      <c r="U1177" s="17">
        <v>0.17571790632509801</v>
      </c>
      <c r="V1177" s="17">
        <v>0.13953917455271</v>
      </c>
      <c r="W1177" s="17">
        <v>0.219821746840382</v>
      </c>
      <c r="X1177" s="17">
        <v>0.17808430957247601</v>
      </c>
      <c r="Y1177" s="17">
        <v>0.17958204550592699</v>
      </c>
      <c r="Z1177" s="17">
        <v>0.14438428655399099</v>
      </c>
      <c r="AA1177" s="17">
        <v>0.11733780756446301</v>
      </c>
      <c r="AB1177" s="17">
        <v>0.202960401553725</v>
      </c>
      <c r="AC1177" s="17">
        <v>0.16381282168084099</v>
      </c>
      <c r="AD1177" s="17">
        <v>0.24972667018076999</v>
      </c>
      <c r="AE1177" s="17"/>
      <c r="AF1177" s="17">
        <v>0.16270148898044801</v>
      </c>
      <c r="AG1177" s="17">
        <v>0.18131854138958201</v>
      </c>
      <c r="AH1177" s="17">
        <v>0.117528853595155</v>
      </c>
      <c r="AI1177" s="17">
        <v>0.231659183140415</v>
      </c>
      <c r="AJ1177" s="17"/>
      <c r="AK1177" s="17">
        <v>0.27478083301608802</v>
      </c>
      <c r="AL1177" s="17">
        <v>0.231676918678238</v>
      </c>
      <c r="AM1177" s="17"/>
      <c r="AN1177" s="17">
        <v>0.13360045924226499</v>
      </c>
      <c r="AO1177" s="17">
        <v>0.18904174241192101</v>
      </c>
      <c r="AP1177" s="17">
        <v>0.178426150283584</v>
      </c>
      <c r="AQ1177" s="17">
        <v>0.206545024118197</v>
      </c>
      <c r="AR1177" s="17">
        <v>0.15287078497881201</v>
      </c>
      <c r="AS1177" s="17">
        <v>0.183761918014824</v>
      </c>
      <c r="AT1177" s="17"/>
      <c r="AU1177" s="17">
        <v>0.152950233513935</v>
      </c>
      <c r="AV1177" s="17">
        <v>0.199092331127602</v>
      </c>
      <c r="AW1177" s="17"/>
      <c r="AX1177" s="17">
        <v>0.18584050521814599</v>
      </c>
      <c r="AY1177" s="17">
        <v>0.169058078312529</v>
      </c>
      <c r="AZ1177" s="17"/>
      <c r="BA1177" s="17">
        <v>0.153874437563153</v>
      </c>
      <c r="BB1177" s="17">
        <v>0.26733407403940901</v>
      </c>
      <c r="BC1177" s="17"/>
      <c r="BD1177" s="17">
        <v>0.13361046660707901</v>
      </c>
      <c r="BE1177" s="17"/>
      <c r="BF1177" s="17">
        <v>0.13002461366610901</v>
      </c>
      <c r="BG1177" s="17"/>
      <c r="BH1177" s="17">
        <v>0.122159633095228</v>
      </c>
      <c r="BI1177" s="17"/>
      <c r="BJ1177" s="17">
        <v>0.15834442030755999</v>
      </c>
      <c r="BK1177" s="17"/>
      <c r="BL1177" s="17">
        <v>0.28292755532825598</v>
      </c>
      <c r="BM1177" s="17">
        <v>6.70831733273341E-2</v>
      </c>
      <c r="BN1177" s="17">
        <v>0.134400314993493</v>
      </c>
      <c r="BO1177" s="17">
        <v>0.24220252870492801</v>
      </c>
      <c r="BP1177" s="17"/>
      <c r="BQ1177" s="17">
        <v>0.182386915174645</v>
      </c>
      <c r="BR1177" s="17">
        <v>9.6000444722366296E-2</v>
      </c>
      <c r="BS1177" s="17">
        <v>8.9331747490691907E-2</v>
      </c>
      <c r="BT1177" s="17">
        <v>0.15802685167073899</v>
      </c>
      <c r="BU1177" s="17">
        <v>0.190730284829805</v>
      </c>
      <c r="BV1177" s="17">
        <v>0.29833449119856298</v>
      </c>
      <c r="BW1177" s="17"/>
      <c r="BX1177" s="17">
        <v>0.21544598494527201</v>
      </c>
      <c r="BY1177" s="17">
        <v>0.11284994938739901</v>
      </c>
      <c r="BZ1177" s="17">
        <v>0.108874380442228</v>
      </c>
      <c r="CA1177" s="17">
        <v>0.145018383008023</v>
      </c>
      <c r="CB1177" s="17">
        <v>0.217064638676744</v>
      </c>
      <c r="CC1177" s="17">
        <v>0.34534540994357399</v>
      </c>
    </row>
    <row r="1178" spans="2:81" x14ac:dyDescent="0.35">
      <c r="B1178" t="s">
        <v>284</v>
      </c>
      <c r="C1178" s="17">
        <v>6.70384436719169E-2</v>
      </c>
      <c r="D1178" s="17">
        <v>5.8484790782067003E-2</v>
      </c>
      <c r="E1178" s="17">
        <v>7.3805319253628099E-2</v>
      </c>
      <c r="F1178" s="17"/>
      <c r="G1178" s="17">
        <v>9.3326785023872205E-2</v>
      </c>
      <c r="H1178" s="17">
        <v>9.7291498930837703E-2</v>
      </c>
      <c r="I1178" s="17">
        <v>6.5884032428006403E-2</v>
      </c>
      <c r="J1178" s="17">
        <v>4.6961603086762199E-2</v>
      </c>
      <c r="K1178" s="17">
        <v>6.6302324537384993E-2</v>
      </c>
      <c r="L1178" s="17">
        <v>4.3489602968749902E-2</v>
      </c>
      <c r="M1178" s="17"/>
      <c r="N1178" s="17">
        <v>4.8383041230228699E-2</v>
      </c>
      <c r="O1178" s="17">
        <v>7.8931770825601405E-2</v>
      </c>
      <c r="P1178" s="17">
        <v>5.9908055216771297E-2</v>
      </c>
      <c r="Q1178" s="17">
        <v>7.8832229155093206E-2</v>
      </c>
      <c r="R1178" s="17"/>
      <c r="S1178" s="17">
        <v>4.0380880864703303E-2</v>
      </c>
      <c r="T1178" s="17">
        <v>0.110600438097221</v>
      </c>
      <c r="U1178" s="17">
        <v>9.0085167678308403E-2</v>
      </c>
      <c r="V1178" s="17">
        <v>6.7841822533030796E-2</v>
      </c>
      <c r="W1178" s="17">
        <v>1.18604767252631E-2</v>
      </c>
      <c r="X1178" s="17">
        <v>6.0116327305084503E-2</v>
      </c>
      <c r="Y1178" s="17">
        <v>7.7619799368284406E-2</v>
      </c>
      <c r="Z1178" s="17">
        <v>3.6450729939860198E-2</v>
      </c>
      <c r="AA1178" s="17">
        <v>6.0659600629111299E-2</v>
      </c>
      <c r="AB1178" s="17">
        <v>6.3660581376038305E-2</v>
      </c>
      <c r="AC1178" s="17">
        <v>9.42012349662774E-2</v>
      </c>
      <c r="AD1178" s="17">
        <v>5.3362237436262401E-2</v>
      </c>
      <c r="AE1178" s="17"/>
      <c r="AF1178" s="17">
        <v>6.2603561876827502E-2</v>
      </c>
      <c r="AG1178" s="17">
        <v>4.7450270075378401E-2</v>
      </c>
      <c r="AH1178" s="17">
        <v>0.11509128042736801</v>
      </c>
      <c r="AI1178" s="17">
        <v>5.9024703110521999E-2</v>
      </c>
      <c r="AJ1178" s="17"/>
      <c r="AK1178" s="17">
        <v>0.102819582108646</v>
      </c>
      <c r="AL1178" s="17">
        <v>4.8948837339309298E-2</v>
      </c>
      <c r="AM1178" s="17"/>
      <c r="AN1178" s="17">
        <v>6.2266169580058102E-2</v>
      </c>
      <c r="AO1178" s="17">
        <v>7.4648871017640298E-2</v>
      </c>
      <c r="AP1178" s="17">
        <v>4.8272343639603602E-2</v>
      </c>
      <c r="AQ1178" s="17">
        <v>7.1458272296622799E-2</v>
      </c>
      <c r="AR1178" s="17">
        <v>8.3611278009877499E-2</v>
      </c>
      <c r="AS1178" s="17">
        <v>3.7771835802492701E-2</v>
      </c>
      <c r="AT1178" s="17"/>
      <c r="AU1178" s="17">
        <v>6.2126975626680001E-2</v>
      </c>
      <c r="AV1178" s="17">
        <v>7.3998553631622305E-2</v>
      </c>
      <c r="AW1178" s="17"/>
      <c r="AX1178" s="17">
        <v>9.9071790398947299E-2</v>
      </c>
      <c r="AY1178" s="17">
        <v>5.9324604190297801E-2</v>
      </c>
      <c r="AZ1178" s="17"/>
      <c r="BA1178" s="17">
        <v>6.55945348166867E-2</v>
      </c>
      <c r="BB1178" s="17">
        <v>7.5144110748020507E-2</v>
      </c>
      <c r="BC1178" s="17"/>
      <c r="BD1178" s="17">
        <v>5.1378176070934797E-2</v>
      </c>
      <c r="BE1178" s="17"/>
      <c r="BF1178" s="17">
        <v>5.0408086608867898E-2</v>
      </c>
      <c r="BG1178" s="17"/>
      <c r="BH1178" s="17">
        <v>4.4960048816836601E-2</v>
      </c>
      <c r="BI1178" s="17"/>
      <c r="BJ1178" s="17">
        <v>8.69103807922713E-2</v>
      </c>
      <c r="BK1178" s="17"/>
      <c r="BL1178" s="17">
        <v>0.15252516826526799</v>
      </c>
      <c r="BM1178" s="17">
        <v>1.90525842127806E-2</v>
      </c>
      <c r="BN1178" s="17">
        <v>3.5910807093814202E-2</v>
      </c>
      <c r="BO1178" s="17">
        <v>9.4285433848848202E-2</v>
      </c>
      <c r="BP1178" s="17"/>
      <c r="BQ1178" s="17">
        <v>5.4771346057182799E-2</v>
      </c>
      <c r="BR1178" s="17">
        <v>4.7186761767460103E-2</v>
      </c>
      <c r="BS1178" s="17">
        <v>7.3162813684051198E-2</v>
      </c>
      <c r="BT1178" s="17">
        <v>7.9034298660750193E-2</v>
      </c>
      <c r="BU1178" s="17">
        <v>0.125515460734722</v>
      </c>
      <c r="BV1178" s="17">
        <v>8.1291612314443901E-2</v>
      </c>
      <c r="BW1178" s="17"/>
      <c r="BX1178" s="17">
        <v>4.2685408861202402E-2</v>
      </c>
      <c r="BY1178" s="17">
        <v>6.4398032860257401E-2</v>
      </c>
      <c r="BZ1178" s="17">
        <v>6.3875432882604902E-2</v>
      </c>
      <c r="CA1178" s="17">
        <v>5.2120685448051103E-2</v>
      </c>
      <c r="CB1178" s="17">
        <v>0.164031246134866</v>
      </c>
      <c r="CC1178" s="17">
        <v>7.6332899523203407E-2</v>
      </c>
    </row>
    <row r="1179" spans="2:81" x14ac:dyDescent="0.35">
      <c r="B1179" t="s">
        <v>285</v>
      </c>
      <c r="C1179" s="17">
        <v>5.9392036556315801E-2</v>
      </c>
      <c r="D1179" s="17">
        <v>6.1947885158534E-2</v>
      </c>
      <c r="E1179" s="17">
        <v>5.7219606318595302E-2</v>
      </c>
      <c r="F1179" s="17"/>
      <c r="G1179" s="17">
        <v>2.3249688963480199E-2</v>
      </c>
      <c r="H1179" s="17">
        <v>7.8266544573773494E-2</v>
      </c>
      <c r="I1179" s="17">
        <v>6.6348881381818395E-2</v>
      </c>
      <c r="J1179" s="17">
        <v>8.3090248274559006E-2</v>
      </c>
      <c r="K1179" s="17">
        <v>9.5480129337839406E-2</v>
      </c>
      <c r="L1179" s="17">
        <v>1.8816860739844999E-2</v>
      </c>
      <c r="M1179" s="17"/>
      <c r="N1179" s="17">
        <v>7.5478783988949402E-2</v>
      </c>
      <c r="O1179" s="17">
        <v>6.5418071327803307E-2</v>
      </c>
      <c r="P1179" s="17">
        <v>4.8232188152769501E-2</v>
      </c>
      <c r="Q1179" s="17">
        <v>4.8806815288784701E-2</v>
      </c>
      <c r="R1179" s="17"/>
      <c r="S1179" s="17">
        <v>8.3149865152560495E-2</v>
      </c>
      <c r="T1179" s="17">
        <v>5.6218597643567701E-2</v>
      </c>
      <c r="U1179" s="17">
        <v>6.5540374335062296E-2</v>
      </c>
      <c r="V1179" s="17">
        <v>2.4334875059399099E-2</v>
      </c>
      <c r="W1179" s="17">
        <v>3.3759170406307798E-2</v>
      </c>
      <c r="X1179" s="17">
        <v>5.6560237923963003E-2</v>
      </c>
      <c r="Y1179" s="17">
        <v>2.48283766859793E-2</v>
      </c>
      <c r="Z1179" s="17">
        <v>6.6087155482809301E-2</v>
      </c>
      <c r="AA1179" s="17">
        <v>7.4757338277424201E-2</v>
      </c>
      <c r="AB1179" s="17">
        <v>4.3509947144661602E-2</v>
      </c>
      <c r="AC1179" s="17">
        <v>7.7401139386714599E-2</v>
      </c>
      <c r="AD1179" s="17">
        <v>0.183285530156506</v>
      </c>
      <c r="AE1179" s="17"/>
      <c r="AF1179" s="17">
        <v>5.6082994601717499E-2</v>
      </c>
      <c r="AG1179" s="17">
        <v>4.6760947212865799E-2</v>
      </c>
      <c r="AH1179" s="17">
        <v>0.11715580563412301</v>
      </c>
      <c r="AI1179" s="17">
        <v>0.11350284988525899</v>
      </c>
      <c r="AJ1179" s="17"/>
      <c r="AK1179" s="17">
        <v>5.1043012539565703E-2</v>
      </c>
      <c r="AL1179" s="17">
        <v>9.0542816524743705E-2</v>
      </c>
      <c r="AM1179" s="17"/>
      <c r="AN1179" s="17">
        <v>7.7801545432407804E-2</v>
      </c>
      <c r="AO1179" s="17">
        <v>5.30346660772869E-2</v>
      </c>
      <c r="AP1179" s="17">
        <v>3.92608050695996E-2</v>
      </c>
      <c r="AQ1179" s="17">
        <v>6.3032872277872007E-2</v>
      </c>
      <c r="AR1179" s="17">
        <v>6.5868719375629797E-2</v>
      </c>
      <c r="AS1179" s="17">
        <v>1.7014868023086702E-2</v>
      </c>
      <c r="AT1179" s="17"/>
      <c r="AU1179" s="17">
        <v>6.1622950906416202E-2</v>
      </c>
      <c r="AV1179" s="17">
        <v>5.6879923687442803E-2</v>
      </c>
      <c r="AW1179" s="17"/>
      <c r="AX1179" s="17">
        <v>5.6194751538083697E-2</v>
      </c>
      <c r="AY1179" s="17">
        <v>6.0161963708099002E-2</v>
      </c>
      <c r="AZ1179" s="17"/>
      <c r="BA1179" s="17">
        <v>5.5875989000255998E-2</v>
      </c>
      <c r="BB1179" s="17">
        <v>7.7839036654411095E-2</v>
      </c>
      <c r="BC1179" s="17"/>
      <c r="BD1179" s="17">
        <v>4.0845305068437199E-2</v>
      </c>
      <c r="BE1179" s="17"/>
      <c r="BF1179" s="17">
        <v>4.1911275095959197E-2</v>
      </c>
      <c r="BG1179" s="17"/>
      <c r="BH1179" s="17">
        <v>5.5514606566716702E-2</v>
      </c>
      <c r="BI1179" s="17"/>
      <c r="BJ1179" s="17">
        <v>8.5031820106764494E-2</v>
      </c>
      <c r="BK1179" s="17"/>
      <c r="BL1179" s="17">
        <v>0.17356832010581</v>
      </c>
      <c r="BM1179" s="17">
        <v>3.8642161696261897E-2</v>
      </c>
      <c r="BN1179" s="17">
        <v>3.1156412374390399E-2</v>
      </c>
      <c r="BO1179" s="17">
        <v>4.5228212265973303E-2</v>
      </c>
      <c r="BP1179" s="17"/>
      <c r="BQ1179" s="17">
        <v>5.20197733880444E-2</v>
      </c>
      <c r="BR1179" s="17">
        <v>5.14724320018232E-2</v>
      </c>
      <c r="BS1179" s="17">
        <v>3.7828638422574903E-2</v>
      </c>
      <c r="BT1179" s="17">
        <v>6.1790158158097498E-2</v>
      </c>
      <c r="BU1179" s="17">
        <v>4.84989405769259E-2</v>
      </c>
      <c r="BV1179" s="17">
        <v>8.0675695234448799E-2</v>
      </c>
      <c r="BW1179" s="17"/>
      <c r="BX1179" s="17">
        <v>4.7225984284646402E-2</v>
      </c>
      <c r="BY1179" s="17">
        <v>7.2397202215360806E-2</v>
      </c>
      <c r="BZ1179" s="17">
        <v>3.4539718330678898E-2</v>
      </c>
      <c r="CA1179" s="17">
        <v>6.0603716870340399E-2</v>
      </c>
      <c r="CB1179" s="17">
        <v>6.2630557127117306E-2</v>
      </c>
      <c r="CC1179" s="17">
        <v>0.116468224661624</v>
      </c>
    </row>
    <row r="1180" spans="2:81" x14ac:dyDescent="0.35">
      <c r="B1180" t="s">
        <v>171</v>
      </c>
      <c r="C1180" s="17">
        <v>1.9522560247032399E-2</v>
      </c>
      <c r="D1180" s="17">
        <v>1.4129888851446899E-2</v>
      </c>
      <c r="E1180" s="17">
        <v>2.47672900754029E-2</v>
      </c>
      <c r="F1180" s="17"/>
      <c r="G1180" s="17">
        <v>1.8081086724998401E-2</v>
      </c>
      <c r="H1180" s="17">
        <v>1.9220132451663801E-2</v>
      </c>
      <c r="I1180" s="17">
        <v>2.1483990740207098E-2</v>
      </c>
      <c r="J1180" s="17">
        <v>2.17034064991347E-2</v>
      </c>
      <c r="K1180" s="17">
        <v>3.5300095707790899E-2</v>
      </c>
      <c r="L1180" s="17">
        <v>6.9807754369191101E-3</v>
      </c>
      <c r="M1180" s="17"/>
      <c r="N1180" s="17">
        <v>1.65540134347088E-2</v>
      </c>
      <c r="O1180" s="17">
        <v>1.7253116812221601E-2</v>
      </c>
      <c r="P1180" s="17">
        <v>1.9729349957696901E-2</v>
      </c>
      <c r="Q1180" s="17">
        <v>2.4902487999280899E-2</v>
      </c>
      <c r="R1180" s="17"/>
      <c r="S1180" s="17">
        <v>1.0608308644867901E-2</v>
      </c>
      <c r="T1180" s="17">
        <v>2.0218748592298601E-2</v>
      </c>
      <c r="U1180" s="17">
        <v>3.0476968286722701E-2</v>
      </c>
      <c r="V1180" s="17">
        <v>8.8089352155291106E-3</v>
      </c>
      <c r="W1180" s="17">
        <v>0</v>
      </c>
      <c r="X1180" s="17">
        <v>3.6239259477416401E-2</v>
      </c>
      <c r="Y1180" s="17">
        <v>1.6752402256567E-2</v>
      </c>
      <c r="Z1180" s="17">
        <v>1.5247658012658399E-2</v>
      </c>
      <c r="AA1180" s="17">
        <v>3.9545695243417403E-2</v>
      </c>
      <c r="AB1180" s="17">
        <v>1.7193090316842199E-2</v>
      </c>
      <c r="AC1180" s="17">
        <v>0</v>
      </c>
      <c r="AD1180" s="17">
        <v>3.2995781191662299E-2</v>
      </c>
      <c r="AE1180" s="17"/>
      <c r="AF1180" s="17">
        <v>2.3165585700876599E-2</v>
      </c>
      <c r="AG1180" s="17">
        <v>0</v>
      </c>
      <c r="AH1180" s="17">
        <v>0</v>
      </c>
      <c r="AI1180" s="17">
        <v>3.8167312519548503E-2</v>
      </c>
      <c r="AJ1180" s="17"/>
      <c r="AK1180" s="17">
        <v>9.0986546884847808E-3</v>
      </c>
      <c r="AL1180" s="17">
        <v>2.5867097678099998E-2</v>
      </c>
      <c r="AM1180" s="17"/>
      <c r="AN1180" s="17">
        <v>1.5151276253252801E-2</v>
      </c>
      <c r="AO1180" s="17">
        <v>1.8871590600968501E-2</v>
      </c>
      <c r="AP1180" s="17">
        <v>3.0694653558324202E-2</v>
      </c>
      <c r="AQ1180" s="17">
        <v>1.5476965824455201E-2</v>
      </c>
      <c r="AR1180" s="17">
        <v>1.96853402207459E-2</v>
      </c>
      <c r="AS1180" s="17">
        <v>3.31255559093908E-2</v>
      </c>
      <c r="AT1180" s="17"/>
      <c r="AU1180" s="17">
        <v>1.58016126128874E-2</v>
      </c>
      <c r="AV1180" s="17">
        <v>2.2714017164874499E-2</v>
      </c>
      <c r="AW1180" s="17"/>
      <c r="AX1180" s="17">
        <v>2.2352925573795399E-2</v>
      </c>
      <c r="AY1180" s="17">
        <v>1.8840989757659601E-2</v>
      </c>
      <c r="AZ1180" s="17"/>
      <c r="BA1180" s="17">
        <v>1.9335454655743298E-2</v>
      </c>
      <c r="BB1180" s="17">
        <v>2.0707614574827199E-2</v>
      </c>
      <c r="BC1180" s="17"/>
      <c r="BD1180" s="17">
        <v>1.4385417476619001E-2</v>
      </c>
      <c r="BE1180" s="17"/>
      <c r="BF1180" s="17">
        <v>1.6001749001160501E-2</v>
      </c>
      <c r="BG1180" s="17"/>
      <c r="BH1180" s="17">
        <v>1.16659243607175E-2</v>
      </c>
      <c r="BI1180" s="17"/>
      <c r="BJ1180" s="17">
        <v>0</v>
      </c>
      <c r="BK1180" s="17"/>
      <c r="BL1180" s="17">
        <v>4.1009334116995401E-2</v>
      </c>
      <c r="BM1180" s="17">
        <v>1.24252151141211E-2</v>
      </c>
      <c r="BN1180" s="17">
        <v>1.2898987450575701E-2</v>
      </c>
      <c r="BO1180" s="17">
        <v>2.09094709504156E-2</v>
      </c>
      <c r="BP1180" s="17"/>
      <c r="BQ1180" s="17">
        <v>2.1838073342532901E-2</v>
      </c>
      <c r="BR1180" s="17">
        <v>1.1908069871238301E-2</v>
      </c>
      <c r="BS1180" s="17">
        <v>1.19426533833972E-2</v>
      </c>
      <c r="BT1180" s="17">
        <v>1.8271984878894702E-2</v>
      </c>
      <c r="BU1180" s="17">
        <v>1.14703986150828E-2</v>
      </c>
      <c r="BV1180" s="17">
        <v>2.0057322075140702E-2</v>
      </c>
      <c r="BW1180" s="17"/>
      <c r="BX1180" s="17">
        <v>1.56273369301781E-2</v>
      </c>
      <c r="BY1180" s="17">
        <v>9.2212812561639594E-3</v>
      </c>
      <c r="BZ1180" s="17">
        <v>1.00551200887099E-2</v>
      </c>
      <c r="CA1180" s="17">
        <v>2.3312237518681601E-2</v>
      </c>
      <c r="CB1180" s="17">
        <v>8.4233102751164607E-3</v>
      </c>
      <c r="CC1180" s="17">
        <v>3.3606862916998798E-2</v>
      </c>
    </row>
    <row r="1181" spans="2:81" x14ac:dyDescent="0.35">
      <c r="B1181" t="s">
        <v>286</v>
      </c>
      <c r="C1181" s="17">
        <v>0.68173187211016895</v>
      </c>
      <c r="D1181" s="17">
        <v>0.69092070272399597</v>
      </c>
      <c r="E1181" s="17">
        <v>0.673211100724037</v>
      </c>
      <c r="F1181" s="17"/>
      <c r="G1181" s="17">
        <v>0.70068846888370995</v>
      </c>
      <c r="H1181" s="17">
        <v>0.57761739444253102</v>
      </c>
      <c r="I1181" s="17">
        <v>0.66022020249802704</v>
      </c>
      <c r="J1181" s="17">
        <v>0.68901985488325901</v>
      </c>
      <c r="K1181" s="17">
        <v>0.647752256934785</v>
      </c>
      <c r="L1181" s="17">
        <v>0.78725037145534005</v>
      </c>
      <c r="M1181" s="17"/>
      <c r="N1181" s="17">
        <v>0.72694948236329404</v>
      </c>
      <c r="O1181" s="17">
        <v>0.61962809777341699</v>
      </c>
      <c r="P1181" s="17">
        <v>0.69515120764182203</v>
      </c>
      <c r="Q1181" s="17">
        <v>0.69050820136081403</v>
      </c>
      <c r="R1181" s="17"/>
      <c r="S1181" s="17">
        <v>0.67420626534309702</v>
      </c>
      <c r="T1181" s="17">
        <v>0.645756578842</v>
      </c>
      <c r="U1181" s="17">
        <v>0.63817958337480796</v>
      </c>
      <c r="V1181" s="17">
        <v>0.75947519263933105</v>
      </c>
      <c r="W1181" s="17">
        <v>0.73455860602804701</v>
      </c>
      <c r="X1181" s="17">
        <v>0.66899986572105996</v>
      </c>
      <c r="Y1181" s="17">
        <v>0.70121737618324298</v>
      </c>
      <c r="Z1181" s="17">
        <v>0.73783017001068196</v>
      </c>
      <c r="AA1181" s="17">
        <v>0.70769955828558395</v>
      </c>
      <c r="AB1181" s="17">
        <v>0.67267597960873304</v>
      </c>
      <c r="AC1181" s="17">
        <v>0.66458480396616704</v>
      </c>
      <c r="AD1181" s="17">
        <v>0.48062978103479997</v>
      </c>
      <c r="AE1181" s="17"/>
      <c r="AF1181" s="17">
        <v>0.695446368840131</v>
      </c>
      <c r="AG1181" s="17">
        <v>0.72447024132217297</v>
      </c>
      <c r="AH1181" s="17">
        <v>0.650224060343354</v>
      </c>
      <c r="AI1181" s="17">
        <v>0.55764595134425599</v>
      </c>
      <c r="AJ1181" s="17"/>
      <c r="AK1181" s="17">
        <v>0.562257917647216</v>
      </c>
      <c r="AL1181" s="17">
        <v>0.60296432977960801</v>
      </c>
      <c r="AM1181" s="17"/>
      <c r="AN1181" s="17">
        <v>0.71118054949201603</v>
      </c>
      <c r="AO1181" s="17">
        <v>0.66440312989218298</v>
      </c>
      <c r="AP1181" s="17">
        <v>0.70334604744888796</v>
      </c>
      <c r="AQ1181" s="17">
        <v>0.64348686548285305</v>
      </c>
      <c r="AR1181" s="17">
        <v>0.67796387741493502</v>
      </c>
      <c r="AS1181" s="17">
        <v>0.72832582225020503</v>
      </c>
      <c r="AT1181" s="17"/>
      <c r="AU1181" s="17">
        <v>0.70749822734008205</v>
      </c>
      <c r="AV1181" s="17">
        <v>0.64731517438845898</v>
      </c>
      <c r="AW1181" s="17"/>
      <c r="AX1181" s="17">
        <v>0.63654002727102699</v>
      </c>
      <c r="AY1181" s="17">
        <v>0.69261436403141396</v>
      </c>
      <c r="AZ1181" s="17"/>
      <c r="BA1181" s="17">
        <v>0.70531958396416095</v>
      </c>
      <c r="BB1181" s="17">
        <v>0.55897516398333202</v>
      </c>
      <c r="BC1181" s="17"/>
      <c r="BD1181" s="17">
        <v>0.75978063477693003</v>
      </c>
      <c r="BE1181" s="17"/>
      <c r="BF1181" s="17">
        <v>0.761654275627903</v>
      </c>
      <c r="BG1181" s="17"/>
      <c r="BH1181" s="17">
        <v>0.76569978716050102</v>
      </c>
      <c r="BI1181" s="17"/>
      <c r="BJ1181" s="17">
        <v>0.66971337879340398</v>
      </c>
      <c r="BK1181" s="17"/>
      <c r="BL1181" s="17">
        <v>0.349969622183671</v>
      </c>
      <c r="BM1181" s="17">
        <v>0.86279686564950198</v>
      </c>
      <c r="BN1181" s="17">
        <v>0.78563347808772599</v>
      </c>
      <c r="BO1181" s="17">
        <v>0.59737435422983498</v>
      </c>
      <c r="BP1181" s="17"/>
      <c r="BQ1181" s="17">
        <v>0.68898389203759502</v>
      </c>
      <c r="BR1181" s="17">
        <v>0.79343229163711204</v>
      </c>
      <c r="BS1181" s="17">
        <v>0.78773414701928501</v>
      </c>
      <c r="BT1181" s="17">
        <v>0.682876706631518</v>
      </c>
      <c r="BU1181" s="17">
        <v>0.62378491524346502</v>
      </c>
      <c r="BV1181" s="17">
        <v>0.51964087917740398</v>
      </c>
      <c r="BW1181" s="17"/>
      <c r="BX1181" s="17">
        <v>0.67901528497870201</v>
      </c>
      <c r="BY1181" s="17">
        <v>0.74113353428081796</v>
      </c>
      <c r="BZ1181" s="17">
        <v>0.78265534825577798</v>
      </c>
      <c r="CA1181" s="17">
        <v>0.71894497715490402</v>
      </c>
      <c r="CB1181" s="17">
        <v>0.54785024778615699</v>
      </c>
      <c r="CC1181" s="17">
        <v>0.42824660295459999</v>
      </c>
    </row>
    <row r="1182" spans="2:81" x14ac:dyDescent="0.35">
      <c r="B1182" t="s">
        <v>287</v>
      </c>
      <c r="C1182" s="17">
        <v>0.126430480228233</v>
      </c>
      <c r="D1182" s="17">
        <v>0.120432675940601</v>
      </c>
      <c r="E1182" s="17">
        <v>0.13102492557222301</v>
      </c>
      <c r="F1182" s="17"/>
      <c r="G1182" s="17">
        <v>0.11657647398735201</v>
      </c>
      <c r="H1182" s="17">
        <v>0.17555804350461099</v>
      </c>
      <c r="I1182" s="17">
        <v>0.13223291380982499</v>
      </c>
      <c r="J1182" s="17">
        <v>0.130051851361321</v>
      </c>
      <c r="K1182" s="17">
        <v>0.161782453875224</v>
      </c>
      <c r="L1182" s="17">
        <v>6.2306463708594897E-2</v>
      </c>
      <c r="M1182" s="17"/>
      <c r="N1182" s="17">
        <v>0.123861825219178</v>
      </c>
      <c r="O1182" s="17">
        <v>0.14434984215340499</v>
      </c>
      <c r="P1182" s="17">
        <v>0.10814024336954101</v>
      </c>
      <c r="Q1182" s="17">
        <v>0.127639044443878</v>
      </c>
      <c r="R1182" s="17"/>
      <c r="S1182" s="17">
        <v>0.12353074601726401</v>
      </c>
      <c r="T1182" s="17">
        <v>0.16681903574078799</v>
      </c>
      <c r="U1182" s="17">
        <v>0.155625542013371</v>
      </c>
      <c r="V1182" s="17">
        <v>9.2176697592429899E-2</v>
      </c>
      <c r="W1182" s="17">
        <v>4.5619647131570899E-2</v>
      </c>
      <c r="X1182" s="17">
        <v>0.116676565229047</v>
      </c>
      <c r="Y1182" s="17">
        <v>0.102448176054264</v>
      </c>
      <c r="Z1182" s="17">
        <v>0.10253788542267001</v>
      </c>
      <c r="AA1182" s="17">
        <v>0.135416938906535</v>
      </c>
      <c r="AB1182" s="17">
        <v>0.1071705285207</v>
      </c>
      <c r="AC1182" s="17">
        <v>0.171602374352992</v>
      </c>
      <c r="AD1182" s="17">
        <v>0.23664776759276801</v>
      </c>
      <c r="AE1182" s="17"/>
      <c r="AF1182" s="17">
        <v>0.11868655647854499</v>
      </c>
      <c r="AG1182" s="17">
        <v>9.4211217288244206E-2</v>
      </c>
      <c r="AH1182" s="17">
        <v>0.232247086061491</v>
      </c>
      <c r="AI1182" s="17">
        <v>0.17252755299578099</v>
      </c>
      <c r="AJ1182" s="17"/>
      <c r="AK1182" s="17">
        <v>0.153862594648212</v>
      </c>
      <c r="AL1182" s="17">
        <v>0.13949165386405299</v>
      </c>
      <c r="AM1182" s="17"/>
      <c r="AN1182" s="17">
        <v>0.14006771501246601</v>
      </c>
      <c r="AO1182" s="17">
        <v>0.127683537094927</v>
      </c>
      <c r="AP1182" s="17">
        <v>8.7533148709203201E-2</v>
      </c>
      <c r="AQ1182" s="17">
        <v>0.13449114457449499</v>
      </c>
      <c r="AR1182" s="17">
        <v>0.14947999738550699</v>
      </c>
      <c r="AS1182" s="17">
        <v>5.4786703825579298E-2</v>
      </c>
      <c r="AT1182" s="17"/>
      <c r="AU1182" s="17">
        <v>0.12374992653309599</v>
      </c>
      <c r="AV1182" s="17">
        <v>0.13087847731906499</v>
      </c>
      <c r="AW1182" s="17"/>
      <c r="AX1182" s="17">
        <v>0.15526654193703099</v>
      </c>
      <c r="AY1182" s="17">
        <v>0.119486567898397</v>
      </c>
      <c r="AZ1182" s="17"/>
      <c r="BA1182" s="17">
        <v>0.121470523816943</v>
      </c>
      <c r="BB1182" s="17">
        <v>0.15298314740243199</v>
      </c>
      <c r="BC1182" s="17"/>
      <c r="BD1182" s="17">
        <v>9.2223481139371996E-2</v>
      </c>
      <c r="BE1182" s="17"/>
      <c r="BF1182" s="17">
        <v>9.2319361704827199E-2</v>
      </c>
      <c r="BG1182" s="17"/>
      <c r="BH1182" s="17">
        <v>0.100474655383553</v>
      </c>
      <c r="BI1182" s="17"/>
      <c r="BJ1182" s="17">
        <v>0.171942200899036</v>
      </c>
      <c r="BK1182" s="17"/>
      <c r="BL1182" s="17">
        <v>0.32609348837107799</v>
      </c>
      <c r="BM1182" s="17">
        <v>5.76947459090425E-2</v>
      </c>
      <c r="BN1182" s="17">
        <v>6.7067219468204597E-2</v>
      </c>
      <c r="BO1182" s="17">
        <v>0.139513646114822</v>
      </c>
      <c r="BP1182" s="17"/>
      <c r="BQ1182" s="17">
        <v>0.106791119445227</v>
      </c>
      <c r="BR1182" s="17">
        <v>9.8659193769283393E-2</v>
      </c>
      <c r="BS1182" s="17">
        <v>0.110991452106626</v>
      </c>
      <c r="BT1182" s="17">
        <v>0.140824456818848</v>
      </c>
      <c r="BU1182" s="17">
        <v>0.174014401311648</v>
      </c>
      <c r="BV1182" s="17">
        <v>0.16196730754889299</v>
      </c>
      <c r="BW1182" s="17"/>
      <c r="BX1182" s="17">
        <v>8.9911393145848797E-2</v>
      </c>
      <c r="BY1182" s="17">
        <v>0.136795235075618</v>
      </c>
      <c r="BZ1182" s="17">
        <v>9.84151512132838E-2</v>
      </c>
      <c r="CA1182" s="17">
        <v>0.11272440231839199</v>
      </c>
      <c r="CB1182" s="17">
        <v>0.22666180326198301</v>
      </c>
      <c r="CC1182" s="17">
        <v>0.192801124184828</v>
      </c>
    </row>
    <row r="1183" spans="2:81" x14ac:dyDescent="0.35">
      <c r="B1183" t="s">
        <v>288</v>
      </c>
      <c r="C1183" s="17">
        <v>0.55530139188193595</v>
      </c>
      <c r="D1183" s="17">
        <v>0.57048802678339505</v>
      </c>
      <c r="E1183" s="17">
        <v>0.542186175151813</v>
      </c>
      <c r="F1183" s="17"/>
      <c r="G1183" s="17">
        <v>0.58411199489635801</v>
      </c>
      <c r="H1183" s="17">
        <v>0.40205935093792</v>
      </c>
      <c r="I1183" s="17">
        <v>0.52798728868820199</v>
      </c>
      <c r="J1183" s="17">
        <v>0.55896800352193798</v>
      </c>
      <c r="K1183" s="17">
        <v>0.485969803059561</v>
      </c>
      <c r="L1183" s="17">
        <v>0.724943907746745</v>
      </c>
      <c r="M1183" s="17"/>
      <c r="N1183" s="17">
        <v>0.60308765714411605</v>
      </c>
      <c r="O1183" s="17">
        <v>0.47527825562001202</v>
      </c>
      <c r="P1183" s="17">
        <v>0.58701096427228106</v>
      </c>
      <c r="Q1183" s="17">
        <v>0.56286915691693595</v>
      </c>
      <c r="R1183" s="17"/>
      <c r="S1183" s="17">
        <v>0.55067551932583303</v>
      </c>
      <c r="T1183" s="17">
        <v>0.47893754310121101</v>
      </c>
      <c r="U1183" s="17">
        <v>0.48255404136143798</v>
      </c>
      <c r="V1183" s="17">
        <v>0.66729849504690097</v>
      </c>
      <c r="W1183" s="17">
        <v>0.68893895889647605</v>
      </c>
      <c r="X1183" s="17">
        <v>0.55232330049201295</v>
      </c>
      <c r="Y1183" s="17">
        <v>0.59876920012897905</v>
      </c>
      <c r="Z1183" s="17">
        <v>0.63529228458801201</v>
      </c>
      <c r="AA1183" s="17">
        <v>0.57228261937904801</v>
      </c>
      <c r="AB1183" s="17">
        <v>0.56550545108803296</v>
      </c>
      <c r="AC1183" s="17">
        <v>0.49298242961317601</v>
      </c>
      <c r="AD1183" s="17">
        <v>0.24398201344203199</v>
      </c>
      <c r="AE1183" s="17"/>
      <c r="AF1183" s="17">
        <v>0.57675981236158602</v>
      </c>
      <c r="AG1183" s="17">
        <v>0.63025902403392897</v>
      </c>
      <c r="AH1183" s="17">
        <v>0.41797697428186298</v>
      </c>
      <c r="AI1183" s="17">
        <v>0.385118398348475</v>
      </c>
      <c r="AJ1183" s="17"/>
      <c r="AK1183" s="17">
        <v>0.408395322999004</v>
      </c>
      <c r="AL1183" s="17">
        <v>0.46347267591555502</v>
      </c>
      <c r="AM1183" s="17"/>
      <c r="AN1183" s="17">
        <v>0.57111283447954997</v>
      </c>
      <c r="AO1183" s="17">
        <v>0.53671959279725601</v>
      </c>
      <c r="AP1183" s="17">
        <v>0.61581289873968503</v>
      </c>
      <c r="AQ1183" s="17">
        <v>0.50899572090835798</v>
      </c>
      <c r="AR1183" s="17">
        <v>0.52848388002942803</v>
      </c>
      <c r="AS1183" s="17">
        <v>0.67353911842462599</v>
      </c>
      <c r="AT1183" s="17"/>
      <c r="AU1183" s="17">
        <v>0.58374830080698603</v>
      </c>
      <c r="AV1183" s="17">
        <v>0.51643669706939399</v>
      </c>
      <c r="AW1183" s="17"/>
      <c r="AX1183" s="17">
        <v>0.481273485333996</v>
      </c>
      <c r="AY1183" s="17">
        <v>0.57312779613301801</v>
      </c>
      <c r="AZ1183" s="17"/>
      <c r="BA1183" s="17">
        <v>0.58384906014721805</v>
      </c>
      <c r="BB1183" s="17">
        <v>0.40599201658090101</v>
      </c>
      <c r="BC1183" s="17"/>
      <c r="BD1183" s="17">
        <v>0.66755715363755896</v>
      </c>
      <c r="BE1183" s="17"/>
      <c r="BF1183" s="17">
        <v>0.66933491392307598</v>
      </c>
      <c r="BG1183" s="17"/>
      <c r="BH1183" s="17">
        <v>0.66522513177694698</v>
      </c>
      <c r="BI1183" s="17"/>
      <c r="BJ1183" s="17">
        <v>0.49777117789436798</v>
      </c>
      <c r="BK1183" s="17"/>
      <c r="BL1183" s="17">
        <v>2.3876133812593799E-2</v>
      </c>
      <c r="BM1183" s="17">
        <v>0.80510211974045998</v>
      </c>
      <c r="BN1183" s="17">
        <v>0.71856625861952195</v>
      </c>
      <c r="BO1183" s="17">
        <v>0.457860708115014</v>
      </c>
      <c r="BP1183" s="17"/>
      <c r="BQ1183" s="17">
        <v>0.58219277259236801</v>
      </c>
      <c r="BR1183" s="17">
        <v>0.69477309786782904</v>
      </c>
      <c r="BS1183" s="17">
        <v>0.67674269491265904</v>
      </c>
      <c r="BT1183" s="17">
        <v>0.54205224981267097</v>
      </c>
      <c r="BU1183" s="17">
        <v>0.44977051393181799</v>
      </c>
      <c r="BV1183" s="17">
        <v>0.35767357162851099</v>
      </c>
      <c r="BW1183" s="17"/>
      <c r="BX1183" s="17">
        <v>0.58910389183285305</v>
      </c>
      <c r="BY1183" s="17">
        <v>0.60433829920519999</v>
      </c>
      <c r="BZ1183" s="17">
        <v>0.68424019704249395</v>
      </c>
      <c r="CA1183" s="17">
        <v>0.60622057483651204</v>
      </c>
      <c r="CB1183" s="17">
        <v>0.321188444524174</v>
      </c>
      <c r="CC1183" s="17">
        <v>0.23544547876977201</v>
      </c>
    </row>
    <row r="1184" spans="2:81" x14ac:dyDescent="0.35">
      <c r="C1184" s="17"/>
      <c r="D1184" s="17"/>
      <c r="E1184" s="17"/>
      <c r="F1184" s="17"/>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c r="AP1184" s="17"/>
      <c r="AQ1184" s="17"/>
      <c r="AR1184" s="17"/>
      <c r="AS1184" s="17"/>
      <c r="AT1184" s="17"/>
      <c r="AU1184" s="17"/>
      <c r="AV1184" s="17"/>
      <c r="AW1184" s="17"/>
      <c r="AX1184" s="17"/>
      <c r="AY1184" s="17"/>
      <c r="AZ1184" s="17"/>
      <c r="BA1184" s="17"/>
      <c r="BB1184" s="17"/>
      <c r="BC1184" s="17"/>
      <c r="BD1184" s="17"/>
      <c r="BE1184" s="17"/>
      <c r="BF1184" s="17"/>
      <c r="BG1184" s="17"/>
      <c r="BH1184" s="17"/>
      <c r="BI1184" s="17"/>
      <c r="BJ1184" s="17"/>
      <c r="BK1184" s="17"/>
      <c r="BL1184" s="17"/>
      <c r="BM1184" s="17"/>
      <c r="BN1184" s="17"/>
      <c r="BO1184" s="17"/>
      <c r="BP1184" s="17"/>
      <c r="BQ1184" s="17"/>
      <c r="BR1184" s="17"/>
      <c r="BS1184" s="17"/>
      <c r="BT1184" s="17"/>
      <c r="BU1184" s="17"/>
      <c r="BV1184" s="17"/>
      <c r="BW1184" s="17"/>
      <c r="BX1184" s="17"/>
      <c r="BY1184" s="17"/>
      <c r="BZ1184" s="17"/>
      <c r="CA1184" s="17"/>
      <c r="CB1184" s="17"/>
      <c r="CC1184" s="17"/>
    </row>
    <row r="1185" spans="2:81" x14ac:dyDescent="0.35">
      <c r="B1185" s="6" t="s">
        <v>445</v>
      </c>
      <c r="C1185" s="17"/>
      <c r="D1185" s="17"/>
      <c r="E1185" s="17"/>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c r="AZ1185" s="17"/>
      <c r="BA1185" s="17"/>
      <c r="BB1185" s="17"/>
      <c r="BC1185" s="17"/>
      <c r="BD1185" s="17"/>
      <c r="BE1185" s="17"/>
      <c r="BF1185" s="17"/>
      <c r="BG1185" s="17"/>
      <c r="BH1185" s="17"/>
      <c r="BI1185" s="17"/>
      <c r="BJ1185" s="17"/>
      <c r="BK1185" s="17"/>
      <c r="BL1185" s="17"/>
      <c r="BM1185" s="17"/>
      <c r="BN1185" s="17"/>
      <c r="BO1185" s="17"/>
      <c r="BP1185" s="17"/>
      <c r="BQ1185" s="17"/>
      <c r="BR1185" s="17"/>
      <c r="BS1185" s="17"/>
      <c r="BT1185" s="17"/>
      <c r="BU1185" s="17"/>
      <c r="BV1185" s="17"/>
      <c r="BW1185" s="17"/>
      <c r="BX1185" s="17"/>
      <c r="BY1185" s="17"/>
      <c r="BZ1185" s="17"/>
      <c r="CA1185" s="17"/>
      <c r="CB1185" s="17"/>
      <c r="CC1185" s="17"/>
    </row>
    <row r="1186" spans="2:81" x14ac:dyDescent="0.35">
      <c r="B1186" s="24"/>
      <c r="C1186" s="17"/>
      <c r="D1186" s="17"/>
      <c r="E1186" s="17"/>
      <c r="F1186" s="17"/>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c r="AP1186" s="17"/>
      <c r="AQ1186" s="17"/>
      <c r="AR1186" s="17"/>
      <c r="AS1186" s="17"/>
      <c r="AT1186" s="17"/>
      <c r="AU1186" s="17"/>
      <c r="AV1186" s="17"/>
      <c r="AW1186" s="17"/>
      <c r="AX1186" s="17"/>
      <c r="AY1186" s="17"/>
      <c r="AZ1186" s="17"/>
      <c r="BA1186" s="17"/>
      <c r="BB1186" s="17"/>
      <c r="BC1186" s="17"/>
      <c r="BD1186" s="17"/>
      <c r="BE1186" s="17"/>
      <c r="BF1186" s="17"/>
      <c r="BG1186" s="17"/>
      <c r="BH1186" s="17"/>
      <c r="BI1186" s="17"/>
      <c r="BJ1186" s="17"/>
      <c r="BK1186" s="17"/>
      <c r="BL1186" s="17"/>
      <c r="BM1186" s="17"/>
      <c r="BN1186" s="17"/>
      <c r="BO1186" s="17"/>
      <c r="BP1186" s="17"/>
      <c r="BQ1186" s="17"/>
      <c r="BR1186" s="17"/>
      <c r="BS1186" s="17"/>
      <c r="BT1186" s="17"/>
      <c r="BU1186" s="17"/>
      <c r="BV1186" s="17"/>
      <c r="BW1186" s="17"/>
      <c r="BX1186" s="17"/>
      <c r="BY1186" s="17"/>
      <c r="BZ1186" s="17"/>
      <c r="CA1186" s="17"/>
      <c r="CB1186" s="17"/>
      <c r="CC1186" s="17"/>
    </row>
    <row r="1187" spans="2:81" x14ac:dyDescent="0.35">
      <c r="B1187" t="s">
        <v>281</v>
      </c>
      <c r="C1187" s="17">
        <v>0.27170551483538902</v>
      </c>
      <c r="D1187" s="17">
        <v>0.28164866382561698</v>
      </c>
      <c r="E1187" s="17">
        <v>0.26290295714543099</v>
      </c>
      <c r="F1187" s="17"/>
      <c r="G1187" s="17">
        <v>0.381255408564669</v>
      </c>
      <c r="H1187" s="17">
        <v>0.32800238569773998</v>
      </c>
      <c r="I1187" s="17">
        <v>0.292735160247931</v>
      </c>
      <c r="J1187" s="17">
        <v>0.20586894681940099</v>
      </c>
      <c r="K1187" s="17">
        <v>0.204557239442995</v>
      </c>
      <c r="L1187" s="17">
        <v>0.225930634467498</v>
      </c>
      <c r="M1187" s="17"/>
      <c r="N1187" s="17">
        <v>0.35885398499761201</v>
      </c>
      <c r="O1187" s="17">
        <v>0.21034698772448701</v>
      </c>
      <c r="P1187" s="17">
        <v>0.24415417219751601</v>
      </c>
      <c r="Q1187" s="17">
        <v>0.25636356041119202</v>
      </c>
      <c r="R1187" s="17"/>
      <c r="S1187" s="17">
        <v>0.36407920622849499</v>
      </c>
      <c r="T1187" s="17">
        <v>0.24275048015185599</v>
      </c>
      <c r="U1187" s="17">
        <v>0.21831783341633801</v>
      </c>
      <c r="V1187" s="17">
        <v>0.22420419826270299</v>
      </c>
      <c r="W1187" s="17">
        <v>0.294297745095913</v>
      </c>
      <c r="X1187" s="17">
        <v>0.22846191616245601</v>
      </c>
      <c r="Y1187" s="17">
        <v>0.22951510848554599</v>
      </c>
      <c r="Z1187" s="17">
        <v>0.25906892679437399</v>
      </c>
      <c r="AA1187" s="17">
        <v>0.33281601744679201</v>
      </c>
      <c r="AB1187" s="17">
        <v>0.27444785058175902</v>
      </c>
      <c r="AC1187" s="17">
        <v>0.27145150685652802</v>
      </c>
      <c r="AD1187" s="17">
        <v>0.211072743473879</v>
      </c>
      <c r="AE1187" s="17"/>
      <c r="AF1187" s="17">
        <v>0.27193282355140203</v>
      </c>
      <c r="AG1187" s="17">
        <v>0.26471737461525302</v>
      </c>
      <c r="AH1187" s="17">
        <v>0.26335714378870101</v>
      </c>
      <c r="AI1187" s="17">
        <v>0.19436580938374301</v>
      </c>
      <c r="AJ1187" s="17"/>
      <c r="AK1187" s="17">
        <v>0.31773909572299103</v>
      </c>
      <c r="AL1187" s="17">
        <v>0.282128076140163</v>
      </c>
      <c r="AM1187" s="17"/>
      <c r="AN1187" s="17">
        <v>0.42140608956127401</v>
      </c>
      <c r="AO1187" s="17">
        <v>0.2322358513069</v>
      </c>
      <c r="AP1187" s="17">
        <v>0.28901286449199098</v>
      </c>
      <c r="AQ1187" s="17">
        <v>0.17199107465284899</v>
      </c>
      <c r="AR1187" s="17">
        <v>0.17693710464696499</v>
      </c>
      <c r="AS1187" s="17">
        <v>0.219675514229662</v>
      </c>
      <c r="AT1187" s="17"/>
      <c r="AU1187" s="17">
        <v>0.30446739476913498</v>
      </c>
      <c r="AV1187" s="17">
        <v>0.22530991592611399</v>
      </c>
      <c r="AW1187" s="17"/>
      <c r="AX1187" s="17">
        <v>0.22797437364642101</v>
      </c>
      <c r="AY1187" s="17">
        <v>0.282059346329044</v>
      </c>
      <c r="AZ1187" s="17"/>
      <c r="BA1187" s="17">
        <v>0.24779387823467999</v>
      </c>
      <c r="BB1187" s="17">
        <v>0.39685181792026097</v>
      </c>
      <c r="BC1187" s="17"/>
      <c r="BD1187" s="17">
        <v>0.33233462859165802</v>
      </c>
      <c r="BE1187" s="17"/>
      <c r="BF1187" s="17">
        <v>0.32614080158084402</v>
      </c>
      <c r="BG1187" s="17"/>
      <c r="BH1187" s="17">
        <v>0.30695032364618402</v>
      </c>
      <c r="BI1187" s="17"/>
      <c r="BJ1187" s="17">
        <v>0.34127463372554301</v>
      </c>
      <c r="BK1187" s="17"/>
      <c r="BL1187" s="17">
        <v>5.8441870472675898E-2</v>
      </c>
      <c r="BM1187" s="17">
        <v>0.53512964597002599</v>
      </c>
      <c r="BN1187" s="17">
        <v>0.18279039527110799</v>
      </c>
      <c r="BO1187" s="17">
        <v>0.200871067456631</v>
      </c>
      <c r="BP1187" s="17"/>
      <c r="BQ1187" s="17">
        <v>0.33463555296073599</v>
      </c>
      <c r="BR1187" s="17">
        <v>0.27266329769268799</v>
      </c>
      <c r="BS1187" s="17">
        <v>0.220565266544446</v>
      </c>
      <c r="BT1187" s="17">
        <v>0.30363581721286798</v>
      </c>
      <c r="BU1187" s="17">
        <v>0.18150129427639999</v>
      </c>
      <c r="BV1187" s="17">
        <v>0.19173761027406599</v>
      </c>
      <c r="BW1187" s="17"/>
      <c r="BX1187" s="17">
        <v>0.40880875831517599</v>
      </c>
      <c r="BY1187" s="17">
        <v>0.297522473888095</v>
      </c>
      <c r="BZ1187" s="17">
        <v>0.224530945725881</v>
      </c>
      <c r="CA1187" s="17">
        <v>0.307121011899885</v>
      </c>
      <c r="CB1187" s="17">
        <v>0.15781590312379201</v>
      </c>
      <c r="CC1187" s="17">
        <v>0.10245544102757299</v>
      </c>
    </row>
    <row r="1188" spans="2:81" x14ac:dyDescent="0.35">
      <c r="B1188" t="s">
        <v>282</v>
      </c>
      <c r="C1188" s="17">
        <v>0.30884400744213197</v>
      </c>
      <c r="D1188" s="17">
        <v>0.30769966709360602</v>
      </c>
      <c r="E1188" s="17">
        <v>0.31080651889211203</v>
      </c>
      <c r="F1188" s="17"/>
      <c r="G1188" s="17">
        <v>0.35394703049360998</v>
      </c>
      <c r="H1188" s="17">
        <v>0.35379827377329198</v>
      </c>
      <c r="I1188" s="17">
        <v>0.35679112437025801</v>
      </c>
      <c r="J1188" s="17">
        <v>0.30185730317396597</v>
      </c>
      <c r="K1188" s="17">
        <v>0.26354962006969601</v>
      </c>
      <c r="L1188" s="17">
        <v>0.22845642190169901</v>
      </c>
      <c r="M1188" s="17"/>
      <c r="N1188" s="17">
        <v>0.285867397811497</v>
      </c>
      <c r="O1188" s="17">
        <v>0.37854279944853397</v>
      </c>
      <c r="P1188" s="17">
        <v>0.26017401284970199</v>
      </c>
      <c r="Q1188" s="17">
        <v>0.299545739948962</v>
      </c>
      <c r="R1188" s="17"/>
      <c r="S1188" s="17">
        <v>0.32940230705204898</v>
      </c>
      <c r="T1188" s="17">
        <v>0.27982800883827702</v>
      </c>
      <c r="U1188" s="17">
        <v>0.311311663151772</v>
      </c>
      <c r="V1188" s="17">
        <v>0.30366614790427099</v>
      </c>
      <c r="W1188" s="17">
        <v>0.291762660608123</v>
      </c>
      <c r="X1188" s="17">
        <v>0.40531534582116402</v>
      </c>
      <c r="Y1188" s="17">
        <v>0.31442611995820502</v>
      </c>
      <c r="Z1188" s="17">
        <v>0.30361910085836302</v>
      </c>
      <c r="AA1188" s="17">
        <v>0.29845631464319999</v>
      </c>
      <c r="AB1188" s="17">
        <v>0.27789969916380702</v>
      </c>
      <c r="AC1188" s="17">
        <v>0.26791340871788699</v>
      </c>
      <c r="AD1188" s="17">
        <v>0.27295946957124101</v>
      </c>
      <c r="AE1188" s="17"/>
      <c r="AF1188" s="17">
        <v>0.313683630444341</v>
      </c>
      <c r="AG1188" s="17">
        <v>0.27220393834859802</v>
      </c>
      <c r="AH1188" s="17">
        <v>0.29660425668943002</v>
      </c>
      <c r="AI1188" s="17">
        <v>0.25546586556954898</v>
      </c>
      <c r="AJ1188" s="17"/>
      <c r="AK1188" s="17">
        <v>0.33236975987293699</v>
      </c>
      <c r="AL1188" s="17">
        <v>0.35514164919154401</v>
      </c>
      <c r="AM1188" s="17"/>
      <c r="AN1188" s="17">
        <v>0.28571586451704001</v>
      </c>
      <c r="AO1188" s="17">
        <v>0.31876295912612201</v>
      </c>
      <c r="AP1188" s="17">
        <v>0.32676956864270401</v>
      </c>
      <c r="AQ1188" s="17">
        <v>0.34643575335803301</v>
      </c>
      <c r="AR1188" s="17">
        <v>0.23131413003496901</v>
      </c>
      <c r="AS1188" s="17">
        <v>0.35246620188886402</v>
      </c>
      <c r="AT1188" s="17"/>
      <c r="AU1188" s="17">
        <v>0.28895303155492202</v>
      </c>
      <c r="AV1188" s="17">
        <v>0.33786385137036701</v>
      </c>
      <c r="AW1188" s="17"/>
      <c r="AX1188" s="17">
        <v>0.26545548247298001</v>
      </c>
      <c r="AY1188" s="17">
        <v>0.31911672075522901</v>
      </c>
      <c r="AZ1188" s="17"/>
      <c r="BA1188" s="17">
        <v>0.29809885666485803</v>
      </c>
      <c r="BB1188" s="17">
        <v>0.36737842931303899</v>
      </c>
      <c r="BC1188" s="17"/>
      <c r="BD1188" s="17">
        <v>0.291446523353802</v>
      </c>
      <c r="BE1188" s="17"/>
      <c r="BF1188" s="17">
        <v>0.30125100464389998</v>
      </c>
      <c r="BG1188" s="17"/>
      <c r="BH1188" s="17">
        <v>0.26179616561348801</v>
      </c>
      <c r="BI1188" s="17"/>
      <c r="BJ1188" s="17">
        <v>0.32565475337761102</v>
      </c>
      <c r="BK1188" s="17"/>
      <c r="BL1188" s="17">
        <v>0.140213899526373</v>
      </c>
      <c r="BM1188" s="17">
        <v>0.33834776331781802</v>
      </c>
      <c r="BN1188" s="17">
        <v>0.29604026239315101</v>
      </c>
      <c r="BO1188" s="17">
        <v>0.38910906712679899</v>
      </c>
      <c r="BP1188" s="17"/>
      <c r="BQ1188" s="17">
        <v>0.34458556330130302</v>
      </c>
      <c r="BR1188" s="17">
        <v>0.341898363669773</v>
      </c>
      <c r="BS1188" s="17">
        <v>0.15247261481136201</v>
      </c>
      <c r="BT1188" s="17">
        <v>0.32727445505409303</v>
      </c>
      <c r="BU1188" s="17">
        <v>0.29268509290377098</v>
      </c>
      <c r="BV1188" s="17">
        <v>0.30485847187072901</v>
      </c>
      <c r="BW1188" s="17"/>
      <c r="BX1188" s="17">
        <v>0.33097938799006499</v>
      </c>
      <c r="BY1188" s="17">
        <v>0.368029248271737</v>
      </c>
      <c r="BZ1188" s="17">
        <v>0.266977101620966</v>
      </c>
      <c r="CA1188" s="17">
        <v>0.36224787424841198</v>
      </c>
      <c r="CB1188" s="17">
        <v>0.296328560367557</v>
      </c>
      <c r="CC1188" s="17">
        <v>0.22370212463517899</v>
      </c>
    </row>
    <row r="1189" spans="2:81" x14ac:dyDescent="0.35">
      <c r="B1189" t="s">
        <v>283</v>
      </c>
      <c r="C1189" s="17">
        <v>0.24626513617965701</v>
      </c>
      <c r="D1189" s="17">
        <v>0.23194102209467099</v>
      </c>
      <c r="E1189" s="17">
        <v>0.260726230119316</v>
      </c>
      <c r="F1189" s="17"/>
      <c r="G1189" s="17">
        <v>0.15188455969156001</v>
      </c>
      <c r="H1189" s="17">
        <v>0.198653621524566</v>
      </c>
      <c r="I1189" s="17">
        <v>0.20394947673967401</v>
      </c>
      <c r="J1189" s="17">
        <v>0.32337954626701498</v>
      </c>
      <c r="K1189" s="17">
        <v>0.23251868401564399</v>
      </c>
      <c r="L1189" s="17">
        <v>0.33694725585950702</v>
      </c>
      <c r="M1189" s="17"/>
      <c r="N1189" s="17">
        <v>0.21328280882935799</v>
      </c>
      <c r="O1189" s="17">
        <v>0.26373426570221897</v>
      </c>
      <c r="P1189" s="17">
        <v>0.28401784386996998</v>
      </c>
      <c r="Q1189" s="17">
        <v>0.23670869586541299</v>
      </c>
      <c r="R1189" s="17"/>
      <c r="S1189" s="17">
        <v>0.169621263093574</v>
      </c>
      <c r="T1189" s="17">
        <v>0.24291495321670301</v>
      </c>
      <c r="U1189" s="17">
        <v>0.24849958990492299</v>
      </c>
      <c r="V1189" s="17">
        <v>0.307609446197039</v>
      </c>
      <c r="W1189" s="17">
        <v>0.26147621331855703</v>
      </c>
      <c r="X1189" s="17">
        <v>0.22161513040751299</v>
      </c>
      <c r="Y1189" s="17">
        <v>0.242349448284261</v>
      </c>
      <c r="Z1189" s="17">
        <v>0.373140842974651</v>
      </c>
      <c r="AA1189" s="17">
        <v>0.243522761951355</v>
      </c>
      <c r="AB1189" s="17">
        <v>0.26762723603645699</v>
      </c>
      <c r="AC1189" s="17">
        <v>0.21717729503403299</v>
      </c>
      <c r="AD1189" s="17">
        <v>0.306815633864851</v>
      </c>
      <c r="AE1189" s="17"/>
      <c r="AF1189" s="17">
        <v>0.23958976705194901</v>
      </c>
      <c r="AG1189" s="17">
        <v>0.29492993368780601</v>
      </c>
      <c r="AH1189" s="17">
        <v>0.24200371725119499</v>
      </c>
      <c r="AI1189" s="17">
        <v>0.316401870252773</v>
      </c>
      <c r="AJ1189" s="17"/>
      <c r="AK1189" s="17">
        <v>0.228132783881626</v>
      </c>
      <c r="AL1189" s="17">
        <v>0.17955652849215001</v>
      </c>
      <c r="AM1189" s="17"/>
      <c r="AN1189" s="17">
        <v>0.17764363617315701</v>
      </c>
      <c r="AO1189" s="17">
        <v>0.26845427772550501</v>
      </c>
      <c r="AP1189" s="17">
        <v>0.232073952673994</v>
      </c>
      <c r="AQ1189" s="17">
        <v>0.29054935727571701</v>
      </c>
      <c r="AR1189" s="17">
        <v>0.31537639604732698</v>
      </c>
      <c r="AS1189" s="17">
        <v>0.221514912416337</v>
      </c>
      <c r="AT1189" s="17"/>
      <c r="AU1189" s="17">
        <v>0.23372240772849401</v>
      </c>
      <c r="AV1189" s="17">
        <v>0.26618129547230701</v>
      </c>
      <c r="AW1189" s="17"/>
      <c r="AX1189" s="17">
        <v>0.25596695146002102</v>
      </c>
      <c r="AY1189" s="17">
        <v>0.243968124076511</v>
      </c>
      <c r="AZ1189" s="17"/>
      <c r="BA1189" s="17">
        <v>0.26909835096562201</v>
      </c>
      <c r="BB1189" s="17">
        <v>0.131140621297789</v>
      </c>
      <c r="BC1189" s="17"/>
      <c r="BD1189" s="17">
        <v>0.218993000823408</v>
      </c>
      <c r="BE1189" s="17"/>
      <c r="BF1189" s="17">
        <v>0.22243006442596999</v>
      </c>
      <c r="BG1189" s="17"/>
      <c r="BH1189" s="17">
        <v>0.27191860454427202</v>
      </c>
      <c r="BI1189" s="17"/>
      <c r="BJ1189" s="17">
        <v>0.141149209260059</v>
      </c>
      <c r="BK1189" s="17"/>
      <c r="BL1189" s="17">
        <v>0.412722542493205</v>
      </c>
      <c r="BM1189" s="17">
        <v>7.7861535583355998E-2</v>
      </c>
      <c r="BN1189" s="17">
        <v>0.297687138250884</v>
      </c>
      <c r="BO1189" s="17">
        <v>0.27917150492634202</v>
      </c>
      <c r="BP1189" s="17"/>
      <c r="BQ1189" s="17">
        <v>0.19493782287522801</v>
      </c>
      <c r="BR1189" s="17">
        <v>0.204166165668828</v>
      </c>
      <c r="BS1189" s="17">
        <v>0.36855929163605</v>
      </c>
      <c r="BT1189" s="17">
        <v>0.22485796906639599</v>
      </c>
      <c r="BU1189" s="17">
        <v>0.33181279519784701</v>
      </c>
      <c r="BV1189" s="17">
        <v>0.29897811917282402</v>
      </c>
      <c r="BW1189" s="17"/>
      <c r="BX1189" s="17">
        <v>0.154251627589234</v>
      </c>
      <c r="BY1189" s="17">
        <v>0.19425566680940501</v>
      </c>
      <c r="BZ1189" s="17">
        <v>0.27615821810596902</v>
      </c>
      <c r="CA1189" s="17">
        <v>0.193687200736786</v>
      </c>
      <c r="CB1189" s="17">
        <v>0.36340830125297002</v>
      </c>
      <c r="CC1189" s="17">
        <v>0.39877915306235501</v>
      </c>
    </row>
    <row r="1190" spans="2:81" x14ac:dyDescent="0.35">
      <c r="B1190" t="s">
        <v>284</v>
      </c>
      <c r="C1190" s="17">
        <v>7.0771636160720894E-2</v>
      </c>
      <c r="D1190" s="17">
        <v>6.5993551377964296E-2</v>
      </c>
      <c r="E1190" s="17">
        <v>7.4204628526204394E-2</v>
      </c>
      <c r="F1190" s="17"/>
      <c r="G1190" s="17">
        <v>6.1524072600925399E-2</v>
      </c>
      <c r="H1190" s="17">
        <v>5.0707275856759597E-2</v>
      </c>
      <c r="I1190" s="17">
        <v>4.9288156441331402E-2</v>
      </c>
      <c r="J1190" s="17">
        <v>7.0076452848306395E-2</v>
      </c>
      <c r="K1190" s="17">
        <v>0.114356238582158</v>
      </c>
      <c r="L1190" s="17">
        <v>8.5790236062844694E-2</v>
      </c>
      <c r="M1190" s="17"/>
      <c r="N1190" s="17">
        <v>5.1510447302776798E-2</v>
      </c>
      <c r="O1190" s="17">
        <v>7.3733895643881803E-2</v>
      </c>
      <c r="P1190" s="17">
        <v>0.108938564021006</v>
      </c>
      <c r="Q1190" s="17">
        <v>5.6955783803549202E-2</v>
      </c>
      <c r="R1190" s="17"/>
      <c r="S1190" s="17">
        <v>4.8923253083364003E-2</v>
      </c>
      <c r="T1190" s="17">
        <v>9.6438030545570305E-2</v>
      </c>
      <c r="U1190" s="17">
        <v>0.114742007793916</v>
      </c>
      <c r="V1190" s="17">
        <v>9.3711666960347106E-2</v>
      </c>
      <c r="W1190" s="17">
        <v>7.4186988097050502E-2</v>
      </c>
      <c r="X1190" s="17">
        <v>5.3128678274473498E-2</v>
      </c>
      <c r="Y1190" s="17">
        <v>0.120794856269709</v>
      </c>
      <c r="Z1190" s="17">
        <v>0</v>
      </c>
      <c r="AA1190" s="17">
        <v>4.2597305751626797E-2</v>
      </c>
      <c r="AB1190" s="17">
        <v>6.58084351203371E-2</v>
      </c>
      <c r="AC1190" s="17">
        <v>8.6519585601068399E-2</v>
      </c>
      <c r="AD1190" s="17">
        <v>0</v>
      </c>
      <c r="AE1190" s="17"/>
      <c r="AF1190" s="17">
        <v>7.3959650225745702E-2</v>
      </c>
      <c r="AG1190" s="17">
        <v>7.5129428687733396E-2</v>
      </c>
      <c r="AH1190" s="17">
        <v>5.8523156057026099E-2</v>
      </c>
      <c r="AI1190" s="17">
        <v>2.1296438639161201E-2</v>
      </c>
      <c r="AJ1190" s="17"/>
      <c r="AK1190" s="17">
        <v>6.0684702311729802E-2</v>
      </c>
      <c r="AL1190" s="17">
        <v>6.1446661881080999E-2</v>
      </c>
      <c r="AM1190" s="17"/>
      <c r="AN1190" s="17">
        <v>3.9566208756326403E-2</v>
      </c>
      <c r="AO1190" s="17">
        <v>7.8556684172395294E-2</v>
      </c>
      <c r="AP1190" s="17">
        <v>8.8805289315641606E-2</v>
      </c>
      <c r="AQ1190" s="17">
        <v>5.3071649002692303E-2</v>
      </c>
      <c r="AR1190" s="17">
        <v>0.14004299181275101</v>
      </c>
      <c r="AS1190" s="17">
        <v>6.3805279725159203E-2</v>
      </c>
      <c r="AT1190" s="17"/>
      <c r="AU1190" s="17">
        <v>7.0199660459895105E-2</v>
      </c>
      <c r="AV1190" s="17">
        <v>7.2045962302000097E-2</v>
      </c>
      <c r="AW1190" s="17"/>
      <c r="AX1190" s="17">
        <v>7.3554673358984995E-2</v>
      </c>
      <c r="AY1190" s="17">
        <v>7.0112721314047E-2</v>
      </c>
      <c r="AZ1190" s="17"/>
      <c r="BA1190" s="17">
        <v>7.7838426331195198E-2</v>
      </c>
      <c r="BB1190" s="17">
        <v>3.8870949287660397E-2</v>
      </c>
      <c r="BC1190" s="17"/>
      <c r="BD1190" s="17">
        <v>6.0561087023400198E-2</v>
      </c>
      <c r="BE1190" s="17"/>
      <c r="BF1190" s="17">
        <v>6.0998377885200898E-2</v>
      </c>
      <c r="BG1190" s="17"/>
      <c r="BH1190" s="17">
        <v>7.91531534678451E-2</v>
      </c>
      <c r="BI1190" s="17"/>
      <c r="BJ1190" s="17">
        <v>2.6576159888337E-2</v>
      </c>
      <c r="BK1190" s="17"/>
      <c r="BL1190" s="17">
        <v>0.13484960545220001</v>
      </c>
      <c r="BM1190" s="17">
        <v>1.0642143591164201E-2</v>
      </c>
      <c r="BN1190" s="17">
        <v>0.11404296564001699</v>
      </c>
      <c r="BO1190" s="17">
        <v>5.5019570371091203E-2</v>
      </c>
      <c r="BP1190" s="17"/>
      <c r="BQ1190" s="17">
        <v>6.3101899510160306E-2</v>
      </c>
      <c r="BR1190" s="17">
        <v>6.4592838038122602E-2</v>
      </c>
      <c r="BS1190" s="17">
        <v>0.11493406585473</v>
      </c>
      <c r="BT1190" s="17">
        <v>6.78191889858233E-2</v>
      </c>
      <c r="BU1190" s="17">
        <v>0.107397593851673</v>
      </c>
      <c r="BV1190" s="17">
        <v>7.8409954159673098E-2</v>
      </c>
      <c r="BW1190" s="17"/>
      <c r="BX1190" s="17">
        <v>6.6775053001706802E-2</v>
      </c>
      <c r="BY1190" s="17">
        <v>5.1352114001576299E-2</v>
      </c>
      <c r="BZ1190" s="17">
        <v>9.9638199768389002E-2</v>
      </c>
      <c r="CA1190" s="17">
        <v>4.8176574126276801E-2</v>
      </c>
      <c r="CB1190" s="17">
        <v>7.0566302916826307E-2</v>
      </c>
      <c r="CC1190" s="17">
        <v>8.5805442094649007E-2</v>
      </c>
    </row>
    <row r="1191" spans="2:81" x14ac:dyDescent="0.35">
      <c r="B1191" t="s">
        <v>285</v>
      </c>
      <c r="C1191" s="17">
        <v>6.6866521294200301E-2</v>
      </c>
      <c r="D1191" s="17">
        <v>7.92295813356894E-2</v>
      </c>
      <c r="E1191" s="17">
        <v>5.3732733630944801E-2</v>
      </c>
      <c r="F1191" s="17"/>
      <c r="G1191" s="17">
        <v>2.6570214166516899E-2</v>
      </c>
      <c r="H1191" s="17">
        <v>5.5272897657775398E-2</v>
      </c>
      <c r="I1191" s="17">
        <v>5.5731996659266002E-2</v>
      </c>
      <c r="J1191" s="17">
        <v>4.8746626531293899E-2</v>
      </c>
      <c r="K1191" s="17">
        <v>0.133417930732291</v>
      </c>
      <c r="L1191" s="17">
        <v>8.95576060479613E-2</v>
      </c>
      <c r="M1191" s="17"/>
      <c r="N1191" s="17">
        <v>5.2645668629929199E-2</v>
      </c>
      <c r="O1191" s="17">
        <v>5.4462172533868002E-2</v>
      </c>
      <c r="P1191" s="17">
        <v>7.12801136139323E-2</v>
      </c>
      <c r="Q1191" s="17">
        <v>9.5587011738311398E-2</v>
      </c>
      <c r="R1191" s="17"/>
      <c r="S1191" s="17">
        <v>6.7081985542261802E-2</v>
      </c>
      <c r="T1191" s="17">
        <v>0.110745121090712</v>
      </c>
      <c r="U1191" s="17">
        <v>5.2893344415890199E-2</v>
      </c>
      <c r="V1191" s="17">
        <v>5.0509214758323998E-2</v>
      </c>
      <c r="W1191" s="17">
        <v>3.6630690255466801E-2</v>
      </c>
      <c r="X1191" s="17">
        <v>6.2953883476471406E-2</v>
      </c>
      <c r="Y1191" s="17">
        <v>4.1627224088083697E-2</v>
      </c>
      <c r="Z1191" s="17">
        <v>3.3867431389723202E-2</v>
      </c>
      <c r="AA1191" s="17">
        <v>5.5042647882813101E-2</v>
      </c>
      <c r="AB1191" s="17">
        <v>8.57045000327471E-2</v>
      </c>
      <c r="AC1191" s="17">
        <v>3.4651819886845701E-2</v>
      </c>
      <c r="AD1191" s="17">
        <v>0.16694273357207401</v>
      </c>
      <c r="AE1191" s="17"/>
      <c r="AF1191" s="17">
        <v>6.5206134811065894E-2</v>
      </c>
      <c r="AG1191" s="17">
        <v>6.8033250749176294E-2</v>
      </c>
      <c r="AH1191" s="17">
        <v>5.9015152690046702E-2</v>
      </c>
      <c r="AI1191" s="17">
        <v>0.16959101197353099</v>
      </c>
      <c r="AJ1191" s="17"/>
      <c r="AK1191" s="17">
        <v>3.92757428136217E-2</v>
      </c>
      <c r="AL1191" s="17">
        <v>7.1564339880111696E-2</v>
      </c>
      <c r="AM1191" s="17"/>
      <c r="AN1191" s="17">
        <v>4.7469369788854597E-2</v>
      </c>
      <c r="AO1191" s="17">
        <v>7.1128372404660398E-2</v>
      </c>
      <c r="AP1191" s="17">
        <v>4.0482914884765603E-2</v>
      </c>
      <c r="AQ1191" s="17">
        <v>9.3981607069966805E-2</v>
      </c>
      <c r="AR1191" s="17">
        <v>9.4977859708119505E-2</v>
      </c>
      <c r="AS1191" s="17">
        <v>5.86347260874929E-2</v>
      </c>
      <c r="AT1191" s="17"/>
      <c r="AU1191" s="17">
        <v>6.6143627358391202E-2</v>
      </c>
      <c r="AV1191" s="17">
        <v>6.6180305201358203E-2</v>
      </c>
      <c r="AW1191" s="17"/>
      <c r="AX1191" s="17">
        <v>0.11533928010575401</v>
      </c>
      <c r="AY1191" s="17">
        <v>5.5390059369762601E-2</v>
      </c>
      <c r="AZ1191" s="17"/>
      <c r="BA1191" s="17">
        <v>7.2881747204227298E-2</v>
      </c>
      <c r="BB1191" s="17">
        <v>3.1852784567092701E-2</v>
      </c>
      <c r="BC1191" s="17"/>
      <c r="BD1191" s="17">
        <v>6.4072840681690599E-2</v>
      </c>
      <c r="BE1191" s="17"/>
      <c r="BF1191" s="17">
        <v>6.3231298498984595E-2</v>
      </c>
      <c r="BG1191" s="17"/>
      <c r="BH1191" s="17">
        <v>8.0181752728210695E-2</v>
      </c>
      <c r="BI1191" s="17"/>
      <c r="BJ1191" s="17">
        <v>5.3315013484841703E-2</v>
      </c>
      <c r="BK1191" s="17"/>
      <c r="BL1191" s="17">
        <v>0.18138276089140801</v>
      </c>
      <c r="BM1191" s="17">
        <v>2.60532628777762E-2</v>
      </c>
      <c r="BN1191" s="17">
        <v>7.4703818602275304E-2</v>
      </c>
      <c r="BO1191" s="17">
        <v>3.5690797447823198E-2</v>
      </c>
      <c r="BP1191" s="17"/>
      <c r="BQ1191" s="17">
        <v>3.80010627848495E-2</v>
      </c>
      <c r="BR1191" s="17">
        <v>6.8539646458177297E-2</v>
      </c>
      <c r="BS1191" s="17">
        <v>0.10749063652869401</v>
      </c>
      <c r="BT1191" s="17">
        <v>5.4756184690278702E-2</v>
      </c>
      <c r="BU1191" s="17">
        <v>3.7520714931163102E-2</v>
      </c>
      <c r="BV1191" s="17">
        <v>8.6722297403025395E-2</v>
      </c>
      <c r="BW1191" s="17"/>
      <c r="BX1191" s="17">
        <v>2.68936519014039E-2</v>
      </c>
      <c r="BY1191" s="17">
        <v>4.8201579509253599E-2</v>
      </c>
      <c r="BZ1191" s="17">
        <v>9.3378745051473894E-2</v>
      </c>
      <c r="CA1191" s="17">
        <v>6.4371656515828199E-2</v>
      </c>
      <c r="CB1191" s="17">
        <v>4.3336977247831199E-2</v>
      </c>
      <c r="CC1191" s="17">
        <v>0.13324173782507001</v>
      </c>
    </row>
    <row r="1192" spans="2:81" x14ac:dyDescent="0.35">
      <c r="B1192" t="s">
        <v>171</v>
      </c>
      <c r="C1192" s="17">
        <v>3.5547184087901397E-2</v>
      </c>
      <c r="D1192" s="17">
        <v>3.3487514272452001E-2</v>
      </c>
      <c r="E1192" s="17">
        <v>3.7626931685993001E-2</v>
      </c>
      <c r="F1192" s="17"/>
      <c r="G1192" s="17">
        <v>2.4818714482718399E-2</v>
      </c>
      <c r="H1192" s="17">
        <v>1.35655454898666E-2</v>
      </c>
      <c r="I1192" s="17">
        <v>4.1504085541539101E-2</v>
      </c>
      <c r="J1192" s="17">
        <v>5.00711243600181E-2</v>
      </c>
      <c r="K1192" s="17">
        <v>5.1600287157215999E-2</v>
      </c>
      <c r="L1192" s="17">
        <v>3.3317845660490598E-2</v>
      </c>
      <c r="M1192" s="17"/>
      <c r="N1192" s="17">
        <v>3.7839692428826101E-2</v>
      </c>
      <c r="O1192" s="17">
        <v>1.9179878947010499E-2</v>
      </c>
      <c r="P1192" s="17">
        <v>3.14352934478744E-2</v>
      </c>
      <c r="Q1192" s="17">
        <v>5.4839208232572503E-2</v>
      </c>
      <c r="R1192" s="17"/>
      <c r="S1192" s="17">
        <v>2.08919850002563E-2</v>
      </c>
      <c r="T1192" s="17">
        <v>2.73234061568823E-2</v>
      </c>
      <c r="U1192" s="17">
        <v>5.4235561317160702E-2</v>
      </c>
      <c r="V1192" s="17">
        <v>2.0299325917316799E-2</v>
      </c>
      <c r="W1192" s="17">
        <v>4.1645702624889501E-2</v>
      </c>
      <c r="X1192" s="17">
        <v>2.85250458579221E-2</v>
      </c>
      <c r="Y1192" s="17">
        <v>5.1287242914195702E-2</v>
      </c>
      <c r="Z1192" s="17">
        <v>3.0303697982889202E-2</v>
      </c>
      <c r="AA1192" s="17">
        <v>2.75649523242129E-2</v>
      </c>
      <c r="AB1192" s="17">
        <v>2.8512279064893301E-2</v>
      </c>
      <c r="AC1192" s="17">
        <v>0.122286383903638</v>
      </c>
      <c r="AD1192" s="17">
        <v>4.22094195179544E-2</v>
      </c>
      <c r="AE1192" s="17"/>
      <c r="AF1192" s="17">
        <v>3.5627993915495898E-2</v>
      </c>
      <c r="AG1192" s="17">
        <v>2.4986073911433201E-2</v>
      </c>
      <c r="AH1192" s="17">
        <v>8.0496573523601497E-2</v>
      </c>
      <c r="AI1192" s="17">
        <v>4.2879004181243401E-2</v>
      </c>
      <c r="AJ1192" s="17"/>
      <c r="AK1192" s="17">
        <v>2.1797915397094799E-2</v>
      </c>
      <c r="AL1192" s="17">
        <v>5.0162744414950201E-2</v>
      </c>
      <c r="AM1192" s="17"/>
      <c r="AN1192" s="17">
        <v>2.8198831203348498E-2</v>
      </c>
      <c r="AO1192" s="17">
        <v>3.0861855264417998E-2</v>
      </c>
      <c r="AP1192" s="17">
        <v>2.28554099909038E-2</v>
      </c>
      <c r="AQ1192" s="17">
        <v>4.3970558640741599E-2</v>
      </c>
      <c r="AR1192" s="17">
        <v>4.1351517749868602E-2</v>
      </c>
      <c r="AS1192" s="17">
        <v>8.3903365652485004E-2</v>
      </c>
      <c r="AT1192" s="17"/>
      <c r="AU1192" s="17">
        <v>3.6513878129162798E-2</v>
      </c>
      <c r="AV1192" s="17">
        <v>3.2418669727853899E-2</v>
      </c>
      <c r="AW1192" s="17"/>
      <c r="AX1192" s="17">
        <v>6.1709238955840198E-2</v>
      </c>
      <c r="AY1192" s="17">
        <v>2.9353028155407E-2</v>
      </c>
      <c r="AZ1192" s="17"/>
      <c r="BA1192" s="17">
        <v>3.4288740599418298E-2</v>
      </c>
      <c r="BB1192" s="17">
        <v>3.3905397614157798E-2</v>
      </c>
      <c r="BC1192" s="17"/>
      <c r="BD1192" s="17">
        <v>3.2591919526040798E-2</v>
      </c>
      <c r="BE1192" s="17"/>
      <c r="BF1192" s="17">
        <v>2.59484529651E-2</v>
      </c>
      <c r="BG1192" s="17"/>
      <c r="BH1192" s="17">
        <v>0</v>
      </c>
      <c r="BI1192" s="17"/>
      <c r="BJ1192" s="17">
        <v>0.11203023026360701</v>
      </c>
      <c r="BK1192" s="17"/>
      <c r="BL1192" s="17">
        <v>7.2389321164138098E-2</v>
      </c>
      <c r="BM1192" s="17">
        <v>1.19656486598591E-2</v>
      </c>
      <c r="BN1192" s="17">
        <v>3.4735419842563703E-2</v>
      </c>
      <c r="BO1192" s="17">
        <v>4.0137992671313703E-2</v>
      </c>
      <c r="BP1192" s="17"/>
      <c r="BQ1192" s="17">
        <v>2.4738098567722699E-2</v>
      </c>
      <c r="BR1192" s="17">
        <v>4.8139688472411603E-2</v>
      </c>
      <c r="BS1192" s="17">
        <v>3.5978124624717403E-2</v>
      </c>
      <c r="BT1192" s="17">
        <v>2.16563849905404E-2</v>
      </c>
      <c r="BU1192" s="17">
        <v>4.9082508839145902E-2</v>
      </c>
      <c r="BV1192" s="17">
        <v>3.9293547119682602E-2</v>
      </c>
      <c r="BW1192" s="17"/>
      <c r="BX1192" s="17">
        <v>1.22915212024145E-2</v>
      </c>
      <c r="BY1192" s="17">
        <v>4.0638917519932601E-2</v>
      </c>
      <c r="BZ1192" s="17">
        <v>3.9316789727321097E-2</v>
      </c>
      <c r="CA1192" s="17">
        <v>2.4395682472812399E-2</v>
      </c>
      <c r="CB1192" s="17">
        <v>6.8543955091024303E-2</v>
      </c>
      <c r="CC1192" s="17">
        <v>5.6016101355174298E-2</v>
      </c>
    </row>
    <row r="1193" spans="2:81" x14ac:dyDescent="0.35">
      <c r="B1193" t="s">
        <v>286</v>
      </c>
      <c r="C1193" s="17">
        <v>0.58054952227751999</v>
      </c>
      <c r="D1193" s="17">
        <v>0.58934833091922301</v>
      </c>
      <c r="E1193" s="17">
        <v>0.57370947603754197</v>
      </c>
      <c r="F1193" s="17"/>
      <c r="G1193" s="17">
        <v>0.73520243905827898</v>
      </c>
      <c r="H1193" s="17">
        <v>0.68180065947103197</v>
      </c>
      <c r="I1193" s="17">
        <v>0.64952628461818895</v>
      </c>
      <c r="J1193" s="17">
        <v>0.50772624999336702</v>
      </c>
      <c r="K1193" s="17">
        <v>0.46810685951269099</v>
      </c>
      <c r="L1193" s="17">
        <v>0.45438705636919702</v>
      </c>
      <c r="M1193" s="17"/>
      <c r="N1193" s="17">
        <v>0.64472138280910996</v>
      </c>
      <c r="O1193" s="17">
        <v>0.58888978717302098</v>
      </c>
      <c r="P1193" s="17">
        <v>0.50432818504721799</v>
      </c>
      <c r="Q1193" s="17">
        <v>0.55590930036015396</v>
      </c>
      <c r="R1193" s="17"/>
      <c r="S1193" s="17">
        <v>0.69348151328054397</v>
      </c>
      <c r="T1193" s="17">
        <v>0.52257848899013304</v>
      </c>
      <c r="U1193" s="17">
        <v>0.52962949656810998</v>
      </c>
      <c r="V1193" s="17">
        <v>0.52787034616697404</v>
      </c>
      <c r="W1193" s="17">
        <v>0.58606040570403595</v>
      </c>
      <c r="X1193" s="17">
        <v>0.63377726198362005</v>
      </c>
      <c r="Y1193" s="17">
        <v>0.54394122844375103</v>
      </c>
      <c r="Z1193" s="17">
        <v>0.56268802765273696</v>
      </c>
      <c r="AA1193" s="17">
        <v>0.63127233208999201</v>
      </c>
      <c r="AB1193" s="17">
        <v>0.55234754974556599</v>
      </c>
      <c r="AC1193" s="17">
        <v>0.53936491557441502</v>
      </c>
      <c r="AD1193" s="17">
        <v>0.48403221304512001</v>
      </c>
      <c r="AE1193" s="17"/>
      <c r="AF1193" s="17">
        <v>0.58561645399574302</v>
      </c>
      <c r="AG1193" s="17">
        <v>0.53692131296385104</v>
      </c>
      <c r="AH1193" s="17">
        <v>0.55996140047813003</v>
      </c>
      <c r="AI1193" s="17">
        <v>0.44983167495329202</v>
      </c>
      <c r="AJ1193" s="17"/>
      <c r="AK1193" s="17">
        <v>0.65010885559592702</v>
      </c>
      <c r="AL1193" s="17">
        <v>0.637269725331707</v>
      </c>
      <c r="AM1193" s="17"/>
      <c r="AN1193" s="17">
        <v>0.70712195407831302</v>
      </c>
      <c r="AO1193" s="17">
        <v>0.55099881043302101</v>
      </c>
      <c r="AP1193" s="17">
        <v>0.61578243313469505</v>
      </c>
      <c r="AQ1193" s="17">
        <v>0.51842682801088202</v>
      </c>
      <c r="AR1193" s="17">
        <v>0.40825123468193403</v>
      </c>
      <c r="AS1193" s="17">
        <v>0.57214171611852604</v>
      </c>
      <c r="AT1193" s="17"/>
      <c r="AU1193" s="17">
        <v>0.593420426324057</v>
      </c>
      <c r="AV1193" s="17">
        <v>0.56317376729648005</v>
      </c>
      <c r="AW1193" s="17"/>
      <c r="AX1193" s="17">
        <v>0.49342985611939999</v>
      </c>
      <c r="AY1193" s="17">
        <v>0.60117606708427196</v>
      </c>
      <c r="AZ1193" s="17"/>
      <c r="BA1193" s="17">
        <v>0.54589273489953705</v>
      </c>
      <c r="BB1193" s="17">
        <v>0.76423024723330002</v>
      </c>
      <c r="BC1193" s="17"/>
      <c r="BD1193" s="17">
        <v>0.62378115194546002</v>
      </c>
      <c r="BE1193" s="17"/>
      <c r="BF1193" s="17">
        <v>0.627391806224744</v>
      </c>
      <c r="BG1193" s="17"/>
      <c r="BH1193" s="17">
        <v>0.56874648925967197</v>
      </c>
      <c r="BI1193" s="17"/>
      <c r="BJ1193" s="17">
        <v>0.66692938710315497</v>
      </c>
      <c r="BK1193" s="17"/>
      <c r="BL1193" s="17">
        <v>0.19865576999904899</v>
      </c>
      <c r="BM1193" s="17">
        <v>0.87347740928784401</v>
      </c>
      <c r="BN1193" s="17">
        <v>0.47883065766425897</v>
      </c>
      <c r="BO1193" s="17">
        <v>0.58998013458343002</v>
      </c>
      <c r="BP1193" s="17"/>
      <c r="BQ1193" s="17">
        <v>0.67922111626203896</v>
      </c>
      <c r="BR1193" s="17">
        <v>0.61456166136246104</v>
      </c>
      <c r="BS1193" s="17">
        <v>0.37303788135580901</v>
      </c>
      <c r="BT1193" s="17">
        <v>0.63091027226696095</v>
      </c>
      <c r="BU1193" s="17">
        <v>0.47418638718016998</v>
      </c>
      <c r="BV1193" s="17">
        <v>0.496596082144795</v>
      </c>
      <c r="BW1193" s="17"/>
      <c r="BX1193" s="17">
        <v>0.73978814630524004</v>
      </c>
      <c r="BY1193" s="17">
        <v>0.66555172215983205</v>
      </c>
      <c r="BZ1193" s="17">
        <v>0.491508047346847</v>
      </c>
      <c r="CA1193" s="17">
        <v>0.66936888614829604</v>
      </c>
      <c r="CB1193" s="17">
        <v>0.45414446349134902</v>
      </c>
      <c r="CC1193" s="17">
        <v>0.326157565662752</v>
      </c>
    </row>
    <row r="1194" spans="2:81" x14ac:dyDescent="0.35">
      <c r="B1194" t="s">
        <v>287</v>
      </c>
      <c r="C1194" s="17">
        <v>0.137638157454921</v>
      </c>
      <c r="D1194" s="17">
        <v>0.145223132713654</v>
      </c>
      <c r="E1194" s="17">
        <v>0.12793736215714899</v>
      </c>
      <c r="F1194" s="17"/>
      <c r="G1194" s="17">
        <v>8.8094286767442298E-2</v>
      </c>
      <c r="H1194" s="17">
        <v>0.10598017351453499</v>
      </c>
      <c r="I1194" s="17">
        <v>0.10502015310059699</v>
      </c>
      <c r="J1194" s="17">
        <v>0.1188230793796</v>
      </c>
      <c r="K1194" s="17">
        <v>0.24777416931444901</v>
      </c>
      <c r="L1194" s="17">
        <v>0.17534784211080601</v>
      </c>
      <c r="M1194" s="17"/>
      <c r="N1194" s="17">
        <v>0.104156115932706</v>
      </c>
      <c r="O1194" s="17">
        <v>0.12819606817775001</v>
      </c>
      <c r="P1194" s="17">
        <v>0.18021867763493801</v>
      </c>
      <c r="Q1194" s="17">
        <v>0.15254279554186101</v>
      </c>
      <c r="R1194" s="17"/>
      <c r="S1194" s="17">
        <v>0.11600523862562601</v>
      </c>
      <c r="T1194" s="17">
        <v>0.20718315163628301</v>
      </c>
      <c r="U1194" s="17">
        <v>0.16763535220980699</v>
      </c>
      <c r="V1194" s="17">
        <v>0.14422088171867101</v>
      </c>
      <c r="W1194" s="17">
        <v>0.110817678352517</v>
      </c>
      <c r="X1194" s="17">
        <v>0.116082561750945</v>
      </c>
      <c r="Y1194" s="17">
        <v>0.16242208035779299</v>
      </c>
      <c r="Z1194" s="17">
        <v>3.3867431389723202E-2</v>
      </c>
      <c r="AA1194" s="17">
        <v>9.7639953634439905E-2</v>
      </c>
      <c r="AB1194" s="17">
        <v>0.15151293515308401</v>
      </c>
      <c r="AC1194" s="17">
        <v>0.121171405487914</v>
      </c>
      <c r="AD1194" s="17">
        <v>0.16694273357207401</v>
      </c>
      <c r="AE1194" s="17"/>
      <c r="AF1194" s="17">
        <v>0.13916578503681201</v>
      </c>
      <c r="AG1194" s="17">
        <v>0.14316267943691</v>
      </c>
      <c r="AH1194" s="17">
        <v>0.11753830874707299</v>
      </c>
      <c r="AI1194" s="17">
        <v>0.19088745061269199</v>
      </c>
      <c r="AJ1194" s="17"/>
      <c r="AK1194" s="17">
        <v>9.9960445125351502E-2</v>
      </c>
      <c r="AL1194" s="17">
        <v>0.13301100176119299</v>
      </c>
      <c r="AM1194" s="17"/>
      <c r="AN1194" s="17">
        <v>8.7035578545181E-2</v>
      </c>
      <c r="AO1194" s="17">
        <v>0.149685056577056</v>
      </c>
      <c r="AP1194" s="17">
        <v>0.12928820420040699</v>
      </c>
      <c r="AQ1194" s="17">
        <v>0.14705325607265901</v>
      </c>
      <c r="AR1194" s="17">
        <v>0.23502085152087099</v>
      </c>
      <c r="AS1194" s="17">
        <v>0.12244000581265201</v>
      </c>
      <c r="AT1194" s="17"/>
      <c r="AU1194" s="17">
        <v>0.136343287818286</v>
      </c>
      <c r="AV1194" s="17">
        <v>0.13822626750335801</v>
      </c>
      <c r="AW1194" s="17"/>
      <c r="AX1194" s="17">
        <v>0.188893953464739</v>
      </c>
      <c r="AY1194" s="17">
        <v>0.12550278068380999</v>
      </c>
      <c r="AZ1194" s="17"/>
      <c r="BA1194" s="17">
        <v>0.150720173535423</v>
      </c>
      <c r="BB1194" s="17">
        <v>7.0723733854753099E-2</v>
      </c>
      <c r="BC1194" s="17"/>
      <c r="BD1194" s="17">
        <v>0.124633927705091</v>
      </c>
      <c r="BE1194" s="17"/>
      <c r="BF1194" s="17">
        <v>0.124229676384185</v>
      </c>
      <c r="BG1194" s="17"/>
      <c r="BH1194" s="17">
        <v>0.159334906196056</v>
      </c>
      <c r="BI1194" s="17"/>
      <c r="BJ1194" s="17">
        <v>7.9891173373178706E-2</v>
      </c>
      <c r="BK1194" s="17"/>
      <c r="BL1194" s="17">
        <v>0.31623236634360802</v>
      </c>
      <c r="BM1194" s="17">
        <v>3.66954064689404E-2</v>
      </c>
      <c r="BN1194" s="17">
        <v>0.18874678424229299</v>
      </c>
      <c r="BO1194" s="17">
        <v>9.0710367818914395E-2</v>
      </c>
      <c r="BP1194" s="17"/>
      <c r="BQ1194" s="17">
        <v>0.10110296229500999</v>
      </c>
      <c r="BR1194" s="17">
        <v>0.1331324844963</v>
      </c>
      <c r="BS1194" s="17">
        <v>0.22242470238342399</v>
      </c>
      <c r="BT1194" s="17">
        <v>0.122575373676102</v>
      </c>
      <c r="BU1194" s="17">
        <v>0.14491830878283701</v>
      </c>
      <c r="BV1194" s="17">
        <v>0.16513225156269901</v>
      </c>
      <c r="BW1194" s="17"/>
      <c r="BX1194" s="17">
        <v>9.3668704903110703E-2</v>
      </c>
      <c r="BY1194" s="17">
        <v>9.9553693510829905E-2</v>
      </c>
      <c r="BZ1194" s="17">
        <v>0.19301694481986301</v>
      </c>
      <c r="CA1194" s="17">
        <v>0.11254823064210499</v>
      </c>
      <c r="CB1194" s="17">
        <v>0.11390328016465701</v>
      </c>
      <c r="CC1194" s="17">
        <v>0.219047179919719</v>
      </c>
    </row>
    <row r="1195" spans="2:81" x14ac:dyDescent="0.35">
      <c r="B1195" t="s">
        <v>288</v>
      </c>
      <c r="C1195" s="17">
        <v>0.44291136482259902</v>
      </c>
      <c r="D1195" s="17">
        <v>0.44412519820557</v>
      </c>
      <c r="E1195" s="17">
        <v>0.44577211388039301</v>
      </c>
      <c r="F1195" s="17"/>
      <c r="G1195" s="17">
        <v>0.64710815229083696</v>
      </c>
      <c r="H1195" s="17">
        <v>0.57582048595649704</v>
      </c>
      <c r="I1195" s="17">
        <v>0.54450613151759197</v>
      </c>
      <c r="J1195" s="17">
        <v>0.388903170613766</v>
      </c>
      <c r="K1195" s="17">
        <v>0.220332690198242</v>
      </c>
      <c r="L1195" s="17">
        <v>0.27903921425839101</v>
      </c>
      <c r="M1195" s="17"/>
      <c r="N1195" s="17">
        <v>0.54056526687640405</v>
      </c>
      <c r="O1195" s="17">
        <v>0.46069371899527101</v>
      </c>
      <c r="P1195" s="17">
        <v>0.32410950741228001</v>
      </c>
      <c r="Q1195" s="17">
        <v>0.403366504818294</v>
      </c>
      <c r="R1195" s="17"/>
      <c r="S1195" s="17">
        <v>0.57747627465491802</v>
      </c>
      <c r="T1195" s="17">
        <v>0.31539533735385</v>
      </c>
      <c r="U1195" s="17">
        <v>0.36199414435830302</v>
      </c>
      <c r="V1195" s="17">
        <v>0.383649464448302</v>
      </c>
      <c r="W1195" s="17">
        <v>0.47524272735151901</v>
      </c>
      <c r="X1195" s="17">
        <v>0.51769470023267605</v>
      </c>
      <c r="Y1195" s="17">
        <v>0.38151914808595799</v>
      </c>
      <c r="Z1195" s="17">
        <v>0.52882059626301303</v>
      </c>
      <c r="AA1195" s="17">
        <v>0.533632378455552</v>
      </c>
      <c r="AB1195" s="17">
        <v>0.40083461459248199</v>
      </c>
      <c r="AC1195" s="17">
        <v>0.41819351008650102</v>
      </c>
      <c r="AD1195" s="17">
        <v>0.317089479473046</v>
      </c>
      <c r="AE1195" s="17"/>
      <c r="AF1195" s="17">
        <v>0.44645066895893099</v>
      </c>
      <c r="AG1195" s="17">
        <v>0.39375863352694102</v>
      </c>
      <c r="AH1195" s="17">
        <v>0.44242309173105798</v>
      </c>
      <c r="AI1195" s="17">
        <v>0.25894422434059899</v>
      </c>
      <c r="AJ1195" s="17"/>
      <c r="AK1195" s="17">
        <v>0.55014841047057605</v>
      </c>
      <c r="AL1195" s="17">
        <v>0.50425872357051404</v>
      </c>
      <c r="AM1195" s="17"/>
      <c r="AN1195" s="17">
        <v>0.62008637553313195</v>
      </c>
      <c r="AO1195" s="17">
        <v>0.40131375385596602</v>
      </c>
      <c r="AP1195" s="17">
        <v>0.48649422893428801</v>
      </c>
      <c r="AQ1195" s="17">
        <v>0.37137357193822301</v>
      </c>
      <c r="AR1195" s="17">
        <v>0.17323038316106301</v>
      </c>
      <c r="AS1195" s="17">
        <v>0.44970171030587403</v>
      </c>
      <c r="AT1195" s="17"/>
      <c r="AU1195" s="17">
        <v>0.45707713850576998</v>
      </c>
      <c r="AV1195" s="17">
        <v>0.42494749979312202</v>
      </c>
      <c r="AW1195" s="17"/>
      <c r="AX1195" s="17">
        <v>0.30453590265466202</v>
      </c>
      <c r="AY1195" s="17">
        <v>0.47567328640046302</v>
      </c>
      <c r="AZ1195" s="17"/>
      <c r="BA1195" s="17">
        <v>0.39517256136411499</v>
      </c>
      <c r="BB1195" s="17">
        <v>0.69350651337854696</v>
      </c>
      <c r="BC1195" s="17"/>
      <c r="BD1195" s="17">
        <v>0.49914722424037</v>
      </c>
      <c r="BE1195" s="17"/>
      <c r="BF1195" s="17">
        <v>0.50316212984055897</v>
      </c>
      <c r="BG1195" s="17"/>
      <c r="BH1195" s="17">
        <v>0.40941158306361602</v>
      </c>
      <c r="BI1195" s="17"/>
      <c r="BJ1195" s="17">
        <v>0.587038213729976</v>
      </c>
      <c r="BK1195" s="17"/>
      <c r="BL1195" s="17">
        <v>-0.117576596344559</v>
      </c>
      <c r="BM1195" s="17">
        <v>0.83678200281890402</v>
      </c>
      <c r="BN1195" s="17">
        <v>0.29008387342196601</v>
      </c>
      <c r="BO1195" s="17">
        <v>0.49926976676451601</v>
      </c>
      <c r="BP1195" s="17"/>
      <c r="BQ1195" s="17">
        <v>0.57811815396702904</v>
      </c>
      <c r="BR1195" s="17">
        <v>0.48142917686616099</v>
      </c>
      <c r="BS1195" s="17">
        <v>0.15061317897238499</v>
      </c>
      <c r="BT1195" s="17">
        <v>0.50833489859085901</v>
      </c>
      <c r="BU1195" s="17">
        <v>0.32926807839733402</v>
      </c>
      <c r="BV1195" s="17">
        <v>0.331463830582096</v>
      </c>
      <c r="BW1195" s="17"/>
      <c r="BX1195" s="17">
        <v>0.64611944140212996</v>
      </c>
      <c r="BY1195" s="17">
        <v>0.56599802864900295</v>
      </c>
      <c r="BZ1195" s="17">
        <v>0.29849110252698402</v>
      </c>
      <c r="CA1195" s="17">
        <v>0.55682065550619098</v>
      </c>
      <c r="CB1195" s="17">
        <v>0.34024118332669101</v>
      </c>
      <c r="CC1195" s="17">
        <v>0.107110385743033</v>
      </c>
    </row>
    <row r="1196" spans="2:81" x14ac:dyDescent="0.35">
      <c r="C1196" s="17"/>
      <c r="D1196" s="17"/>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c r="AY1196" s="17"/>
      <c r="AZ1196" s="17"/>
      <c r="BA1196" s="17"/>
      <c r="BB1196" s="17"/>
      <c r="BC1196" s="17"/>
      <c r="BD1196" s="17"/>
      <c r="BE1196" s="17"/>
      <c r="BF1196" s="17"/>
      <c r="BG1196" s="17"/>
      <c r="BH1196" s="17"/>
      <c r="BI1196" s="17"/>
      <c r="BJ1196" s="17"/>
      <c r="BK1196" s="17"/>
      <c r="BL1196" s="17"/>
      <c r="BM1196" s="17"/>
      <c r="BN1196" s="17"/>
      <c r="BO1196" s="17"/>
      <c r="BP1196" s="17"/>
      <c r="BQ1196" s="17"/>
      <c r="BR1196" s="17"/>
      <c r="BS1196" s="17"/>
      <c r="BT1196" s="17"/>
      <c r="BU1196" s="17"/>
      <c r="BV1196" s="17"/>
      <c r="BW1196" s="17"/>
      <c r="BX1196" s="17"/>
      <c r="BY1196" s="17"/>
      <c r="BZ1196" s="17"/>
      <c r="CA1196" s="17"/>
      <c r="CB1196" s="17"/>
      <c r="CC1196" s="17"/>
    </row>
    <row r="1197" spans="2:81" x14ac:dyDescent="0.35">
      <c r="B1197" s="6" t="s">
        <v>446</v>
      </c>
      <c r="C1197" s="17"/>
      <c r="D1197" s="17"/>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c r="AT1197" s="17"/>
      <c r="AU1197" s="17"/>
      <c r="AV1197" s="17"/>
      <c r="AW1197" s="17"/>
      <c r="AX1197" s="17"/>
      <c r="AY1197" s="17"/>
      <c r="AZ1197" s="17"/>
      <c r="BA1197" s="17"/>
      <c r="BB1197" s="17"/>
      <c r="BC1197" s="17"/>
      <c r="BD1197" s="17"/>
      <c r="BE1197" s="17"/>
      <c r="BF1197" s="17"/>
      <c r="BG1197" s="17"/>
      <c r="BH1197" s="17"/>
      <c r="BI1197" s="17"/>
      <c r="BJ1197" s="17"/>
      <c r="BK1197" s="17"/>
      <c r="BL1197" s="17"/>
      <c r="BM1197" s="17"/>
      <c r="BN1197" s="17"/>
      <c r="BO1197" s="17"/>
      <c r="BP1197" s="17"/>
      <c r="BQ1197" s="17"/>
      <c r="BR1197" s="17"/>
      <c r="BS1197" s="17"/>
      <c r="BT1197" s="17"/>
      <c r="BU1197" s="17"/>
      <c r="BV1197" s="17"/>
      <c r="BW1197" s="17"/>
      <c r="BX1197" s="17"/>
      <c r="BY1197" s="17"/>
      <c r="BZ1197" s="17"/>
      <c r="CA1197" s="17"/>
      <c r="CB1197" s="17"/>
      <c r="CC1197" s="17"/>
    </row>
    <row r="1198" spans="2:81" x14ac:dyDescent="0.35">
      <c r="B1198" s="24"/>
      <c r="C1198" s="17"/>
      <c r="D1198" s="17"/>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c r="AO1198" s="17"/>
      <c r="AP1198" s="17"/>
      <c r="AQ1198" s="17"/>
      <c r="AR1198" s="17"/>
      <c r="AS1198" s="17"/>
      <c r="AT1198" s="17"/>
      <c r="AU1198" s="17"/>
      <c r="AV1198" s="17"/>
      <c r="AW1198" s="17"/>
      <c r="AX1198" s="17"/>
      <c r="AY1198" s="17"/>
      <c r="AZ1198" s="17"/>
      <c r="BA1198" s="17"/>
      <c r="BB1198" s="17"/>
      <c r="BC1198" s="17"/>
      <c r="BD1198" s="17"/>
      <c r="BE1198" s="17"/>
      <c r="BF1198" s="17"/>
      <c r="BG1198" s="17"/>
      <c r="BH1198" s="17"/>
      <c r="BI1198" s="17"/>
      <c r="BJ1198" s="17"/>
      <c r="BK1198" s="17"/>
      <c r="BL1198" s="17"/>
      <c r="BM1198" s="17"/>
      <c r="BN1198" s="17"/>
      <c r="BO1198" s="17"/>
      <c r="BP1198" s="17"/>
      <c r="BQ1198" s="17"/>
      <c r="BR1198" s="17"/>
      <c r="BS1198" s="17"/>
      <c r="BT1198" s="17"/>
      <c r="BU1198" s="17"/>
      <c r="BV1198" s="17"/>
      <c r="BW1198" s="17"/>
      <c r="BX1198" s="17"/>
      <c r="BY1198" s="17"/>
      <c r="BZ1198" s="17"/>
      <c r="CA1198" s="17"/>
      <c r="CB1198" s="17"/>
      <c r="CC1198" s="17"/>
    </row>
    <row r="1199" spans="2:81" x14ac:dyDescent="0.35">
      <c r="B1199" t="s">
        <v>281</v>
      </c>
      <c r="C1199" s="17">
        <v>0.275236111218716</v>
      </c>
      <c r="D1199" s="17">
        <v>0.27674371357489502</v>
      </c>
      <c r="E1199" s="17">
        <v>0.27455477688456698</v>
      </c>
      <c r="F1199" s="17"/>
      <c r="G1199" s="17">
        <v>0.385324746632005</v>
      </c>
      <c r="H1199" s="17">
        <v>0.38128744071148102</v>
      </c>
      <c r="I1199" s="17">
        <v>0.321885082415241</v>
      </c>
      <c r="J1199" s="17">
        <v>0.178834750963074</v>
      </c>
      <c r="K1199" s="17">
        <v>0.18228625593661901</v>
      </c>
      <c r="L1199" s="17">
        <v>0.20813917623009201</v>
      </c>
      <c r="M1199" s="17"/>
      <c r="N1199" s="17">
        <v>0.34034584746576402</v>
      </c>
      <c r="O1199" s="17">
        <v>0.236844372485493</v>
      </c>
      <c r="P1199" s="17">
        <v>0.24267205251608101</v>
      </c>
      <c r="Q1199" s="17">
        <v>0.26660902445284101</v>
      </c>
      <c r="R1199" s="17"/>
      <c r="S1199" s="17">
        <v>0.40995727427025103</v>
      </c>
      <c r="T1199" s="17">
        <v>0.211878410653908</v>
      </c>
      <c r="U1199" s="17">
        <v>0.25124918966252002</v>
      </c>
      <c r="V1199" s="17">
        <v>0.17970748593371699</v>
      </c>
      <c r="W1199" s="17">
        <v>0.27593573996913001</v>
      </c>
      <c r="X1199" s="17">
        <v>0.27288996047233299</v>
      </c>
      <c r="Y1199" s="17">
        <v>0.24712509207376401</v>
      </c>
      <c r="Z1199" s="17">
        <v>0.28841668342106402</v>
      </c>
      <c r="AA1199" s="17">
        <v>0.30663332880160099</v>
      </c>
      <c r="AB1199" s="17">
        <v>0.23954588543680999</v>
      </c>
      <c r="AC1199" s="17">
        <v>0.27406919651789502</v>
      </c>
      <c r="AD1199" s="17">
        <v>0.27598406418480897</v>
      </c>
      <c r="AE1199" s="17"/>
      <c r="AF1199" s="17">
        <v>0.27580041011638501</v>
      </c>
      <c r="AG1199" s="17">
        <v>0.23300275634277001</v>
      </c>
      <c r="AH1199" s="17">
        <v>0.243258868101424</v>
      </c>
      <c r="AI1199" s="17">
        <v>0.236040654158541</v>
      </c>
      <c r="AJ1199" s="17"/>
      <c r="AK1199" s="17">
        <v>0.354071037839162</v>
      </c>
      <c r="AL1199" s="17">
        <v>0.31723782388169702</v>
      </c>
      <c r="AM1199" s="17"/>
      <c r="AN1199" s="17">
        <v>0.44038831625394997</v>
      </c>
      <c r="AO1199" s="17">
        <v>0.23852282163875499</v>
      </c>
      <c r="AP1199" s="17">
        <v>0.276527893096082</v>
      </c>
      <c r="AQ1199" s="17">
        <v>0.17010976124520899</v>
      </c>
      <c r="AR1199" s="17">
        <v>0.17028844932471299</v>
      </c>
      <c r="AS1199" s="17">
        <v>0.21325344092544499</v>
      </c>
      <c r="AT1199" s="17"/>
      <c r="AU1199" s="17">
        <v>0.293831550534845</v>
      </c>
      <c r="AV1199" s="17">
        <v>0.249646367129952</v>
      </c>
      <c r="AW1199" s="17"/>
      <c r="AX1199" s="17">
        <v>0.216559363734173</v>
      </c>
      <c r="AY1199" s="17">
        <v>0.289128480352773</v>
      </c>
      <c r="AZ1199" s="17"/>
      <c r="BA1199" s="17">
        <v>0.24482565299133699</v>
      </c>
      <c r="BB1199" s="17">
        <v>0.43202862172075501</v>
      </c>
      <c r="BC1199" s="17"/>
      <c r="BD1199" s="17">
        <v>0.33034370224591902</v>
      </c>
      <c r="BE1199" s="17"/>
      <c r="BF1199" s="17">
        <v>0.32945869709824799</v>
      </c>
      <c r="BG1199" s="17"/>
      <c r="BH1199" s="17">
        <v>0.27002047379169303</v>
      </c>
      <c r="BI1199" s="17"/>
      <c r="BJ1199" s="17">
        <v>0.31330307724075801</v>
      </c>
      <c r="BK1199" s="17"/>
      <c r="BL1199" s="17">
        <v>5.9779658019197802E-2</v>
      </c>
      <c r="BM1199" s="17">
        <v>0.55343043998247399</v>
      </c>
      <c r="BN1199" s="17">
        <v>0.158978104508395</v>
      </c>
      <c r="BO1199" s="17">
        <v>0.21689522922454399</v>
      </c>
      <c r="BP1199" s="17"/>
      <c r="BQ1199" s="17">
        <v>0.33947492843875898</v>
      </c>
      <c r="BR1199" s="17">
        <v>0.26718508148106501</v>
      </c>
      <c r="BS1199" s="17">
        <v>0.191172727710686</v>
      </c>
      <c r="BT1199" s="17">
        <v>0.322175187837073</v>
      </c>
      <c r="BU1199" s="17">
        <v>0.18054115739714</v>
      </c>
      <c r="BV1199" s="17">
        <v>0.21229705751805</v>
      </c>
      <c r="BW1199" s="17"/>
      <c r="BX1199" s="17">
        <v>0.41484430385583998</v>
      </c>
      <c r="BY1199" s="17">
        <v>0.27367947494286099</v>
      </c>
      <c r="BZ1199" s="17">
        <v>0.22494564611637</v>
      </c>
      <c r="CA1199" s="17">
        <v>0.32222746076161302</v>
      </c>
      <c r="CB1199" s="17">
        <v>0.21036090301470201</v>
      </c>
      <c r="CC1199" s="17">
        <v>0.12659568567708299</v>
      </c>
    </row>
    <row r="1200" spans="2:81" x14ac:dyDescent="0.35">
      <c r="B1200" t="s">
        <v>282</v>
      </c>
      <c r="C1200" s="17">
        <v>0.31025306812109199</v>
      </c>
      <c r="D1200" s="17">
        <v>0.289727258511223</v>
      </c>
      <c r="E1200" s="17">
        <v>0.330856150116496</v>
      </c>
      <c r="F1200" s="17"/>
      <c r="G1200" s="17">
        <v>0.29538419596300802</v>
      </c>
      <c r="H1200" s="17">
        <v>0.31618951237167398</v>
      </c>
      <c r="I1200" s="17">
        <v>0.34657482857572802</v>
      </c>
      <c r="J1200" s="17">
        <v>0.38505358763946801</v>
      </c>
      <c r="K1200" s="17">
        <v>0.29136527103078003</v>
      </c>
      <c r="L1200" s="17">
        <v>0.22654199653934301</v>
      </c>
      <c r="M1200" s="17"/>
      <c r="N1200" s="17">
        <v>0.33475492033611598</v>
      </c>
      <c r="O1200" s="17">
        <v>0.35105158965241201</v>
      </c>
      <c r="P1200" s="17">
        <v>0.27292575919606399</v>
      </c>
      <c r="Q1200" s="17">
        <v>0.26724079683367602</v>
      </c>
      <c r="R1200" s="17"/>
      <c r="S1200" s="17">
        <v>0.28185204158895499</v>
      </c>
      <c r="T1200" s="17">
        <v>0.32043205953954801</v>
      </c>
      <c r="U1200" s="17">
        <v>0.26528809095151101</v>
      </c>
      <c r="V1200" s="17">
        <v>0.352607889153701</v>
      </c>
      <c r="W1200" s="17">
        <v>0.32082585940889402</v>
      </c>
      <c r="X1200" s="17">
        <v>0.39773498196629697</v>
      </c>
      <c r="Y1200" s="17">
        <v>0.24265382990197801</v>
      </c>
      <c r="Z1200" s="17">
        <v>0.26880092185815002</v>
      </c>
      <c r="AA1200" s="17">
        <v>0.30837785845030502</v>
      </c>
      <c r="AB1200" s="17">
        <v>0.31599895696050201</v>
      </c>
      <c r="AC1200" s="17">
        <v>0.336646541968871</v>
      </c>
      <c r="AD1200" s="17">
        <v>0.31805306763241398</v>
      </c>
      <c r="AE1200" s="17"/>
      <c r="AF1200" s="17">
        <v>0.30327926665464799</v>
      </c>
      <c r="AG1200" s="17">
        <v>0.32439512873653298</v>
      </c>
      <c r="AH1200" s="17">
        <v>0.33718046956323999</v>
      </c>
      <c r="AI1200" s="17">
        <v>0.32548426751447201</v>
      </c>
      <c r="AJ1200" s="17"/>
      <c r="AK1200" s="17">
        <v>0.34693896296640703</v>
      </c>
      <c r="AL1200" s="17">
        <v>0.27447443895219198</v>
      </c>
      <c r="AM1200" s="17"/>
      <c r="AN1200" s="17">
        <v>0.30348461526056297</v>
      </c>
      <c r="AO1200" s="17">
        <v>0.30072638952153302</v>
      </c>
      <c r="AP1200" s="17">
        <v>0.31010973989419</v>
      </c>
      <c r="AQ1200" s="17">
        <v>0.326786873491963</v>
      </c>
      <c r="AR1200" s="17">
        <v>0.28712397626842501</v>
      </c>
      <c r="AS1200" s="17">
        <v>0.37701738779689797</v>
      </c>
      <c r="AT1200" s="17"/>
      <c r="AU1200" s="17">
        <v>0.30937098057765999</v>
      </c>
      <c r="AV1200" s="17">
        <v>0.31139288318303299</v>
      </c>
      <c r="AW1200" s="17"/>
      <c r="AX1200" s="17">
        <v>0.31331020869682102</v>
      </c>
      <c r="AY1200" s="17">
        <v>0.30952925626727501</v>
      </c>
      <c r="AZ1200" s="17"/>
      <c r="BA1200" s="17">
        <v>0.30428745984523597</v>
      </c>
      <c r="BB1200" s="17">
        <v>0.34564818602421399</v>
      </c>
      <c r="BC1200" s="17"/>
      <c r="BD1200" s="17">
        <v>0.28053339899090801</v>
      </c>
      <c r="BE1200" s="17"/>
      <c r="BF1200" s="17">
        <v>0.27752427908841198</v>
      </c>
      <c r="BG1200" s="17"/>
      <c r="BH1200" s="17">
        <v>0.314672842221147</v>
      </c>
      <c r="BI1200" s="17"/>
      <c r="BJ1200" s="17">
        <v>0.35650110232240301</v>
      </c>
      <c r="BK1200" s="17"/>
      <c r="BL1200" s="17">
        <v>0.21959712703251999</v>
      </c>
      <c r="BM1200" s="17">
        <v>0.30501198246525701</v>
      </c>
      <c r="BN1200" s="17">
        <v>0.28484565459426298</v>
      </c>
      <c r="BO1200" s="17">
        <v>0.39464891661878398</v>
      </c>
      <c r="BP1200" s="17"/>
      <c r="BQ1200" s="17">
        <v>0.33924197954503998</v>
      </c>
      <c r="BR1200" s="17">
        <v>0.32393094221422197</v>
      </c>
      <c r="BS1200" s="17">
        <v>0.17700523430484399</v>
      </c>
      <c r="BT1200" s="17">
        <v>0.28691965504525002</v>
      </c>
      <c r="BU1200" s="17">
        <v>0.35818136777300402</v>
      </c>
      <c r="BV1200" s="17">
        <v>0.32159577947574702</v>
      </c>
      <c r="BW1200" s="17"/>
      <c r="BX1200" s="17">
        <v>0.32988553937334503</v>
      </c>
      <c r="BY1200" s="17">
        <v>0.37099048855838601</v>
      </c>
      <c r="BZ1200" s="17">
        <v>0.22910499614192001</v>
      </c>
      <c r="CA1200" s="17">
        <v>0.33325205232925897</v>
      </c>
      <c r="CB1200" s="17">
        <v>0.359418836900192</v>
      </c>
      <c r="CC1200" s="17">
        <v>0.24037066938691301</v>
      </c>
    </row>
    <row r="1201" spans="2:81" x14ac:dyDescent="0.35">
      <c r="B1201" t="s">
        <v>283</v>
      </c>
      <c r="C1201" s="17">
        <v>0.23988825500081001</v>
      </c>
      <c r="D1201" s="17">
        <v>0.25365418196635398</v>
      </c>
      <c r="E1201" s="17">
        <v>0.22596197880313801</v>
      </c>
      <c r="F1201" s="17"/>
      <c r="G1201" s="17">
        <v>0.179967472229495</v>
      </c>
      <c r="H1201" s="17">
        <v>0.182644204956708</v>
      </c>
      <c r="I1201" s="17">
        <v>0.16483856478303499</v>
      </c>
      <c r="J1201" s="17">
        <v>0.27508400522227999</v>
      </c>
      <c r="K1201" s="17">
        <v>0.27188670674499299</v>
      </c>
      <c r="L1201" s="17">
        <v>0.34983929929747598</v>
      </c>
      <c r="M1201" s="17"/>
      <c r="N1201" s="17">
        <v>0.19430254088885801</v>
      </c>
      <c r="O1201" s="17">
        <v>0.25693456471787801</v>
      </c>
      <c r="P1201" s="17">
        <v>0.272238707191019</v>
      </c>
      <c r="Q1201" s="17">
        <v>0.25104171781309598</v>
      </c>
      <c r="R1201" s="17"/>
      <c r="S1201" s="17">
        <v>0.169825254473494</v>
      </c>
      <c r="T1201" s="17">
        <v>0.27741059052321798</v>
      </c>
      <c r="U1201" s="17">
        <v>0.21759361148967499</v>
      </c>
      <c r="V1201" s="17">
        <v>0.31185046500562802</v>
      </c>
      <c r="W1201" s="17">
        <v>0.23975829197937801</v>
      </c>
      <c r="X1201" s="17">
        <v>0.193909378648391</v>
      </c>
      <c r="Y1201" s="17">
        <v>0.30610976542643398</v>
      </c>
      <c r="Z1201" s="17">
        <v>0.308787419307885</v>
      </c>
      <c r="AA1201" s="17">
        <v>0.221887668155276</v>
      </c>
      <c r="AB1201" s="17">
        <v>0.25318651713220403</v>
      </c>
      <c r="AC1201" s="17">
        <v>0.17861897515032801</v>
      </c>
      <c r="AD1201" s="17">
        <v>0.24238903395310701</v>
      </c>
      <c r="AE1201" s="17"/>
      <c r="AF1201" s="17">
        <v>0.24215734276187101</v>
      </c>
      <c r="AG1201" s="17">
        <v>0.279026472173595</v>
      </c>
      <c r="AH1201" s="17">
        <v>0.220877380343214</v>
      </c>
      <c r="AI1201" s="17">
        <v>0.29288351869517998</v>
      </c>
      <c r="AJ1201" s="17"/>
      <c r="AK1201" s="17">
        <v>0.15345382166379701</v>
      </c>
      <c r="AL1201" s="17">
        <v>0.235591686476079</v>
      </c>
      <c r="AM1201" s="17"/>
      <c r="AN1201" s="17">
        <v>0.15767016748023599</v>
      </c>
      <c r="AO1201" s="17">
        <v>0.27332317803091899</v>
      </c>
      <c r="AP1201" s="17">
        <v>0.25426073410653899</v>
      </c>
      <c r="AQ1201" s="17">
        <v>0.29271896673074899</v>
      </c>
      <c r="AR1201" s="17">
        <v>0.31316057104615602</v>
      </c>
      <c r="AS1201" s="17">
        <v>0.12148031595726699</v>
      </c>
      <c r="AT1201" s="17"/>
      <c r="AU1201" s="17">
        <v>0.22732339683258199</v>
      </c>
      <c r="AV1201" s="17">
        <v>0.25979767175365498</v>
      </c>
      <c r="AW1201" s="17"/>
      <c r="AX1201" s="17">
        <v>0.25455057368091799</v>
      </c>
      <c r="AY1201" s="17">
        <v>0.236416788837508</v>
      </c>
      <c r="AZ1201" s="17"/>
      <c r="BA1201" s="17">
        <v>0.262491825809678</v>
      </c>
      <c r="BB1201" s="17">
        <v>0.125663165291198</v>
      </c>
      <c r="BC1201" s="17"/>
      <c r="BD1201" s="17">
        <v>0.219601836333012</v>
      </c>
      <c r="BE1201" s="17"/>
      <c r="BF1201" s="17">
        <v>0.22531558818702699</v>
      </c>
      <c r="BG1201" s="17"/>
      <c r="BH1201" s="17">
        <v>0.28207171328078701</v>
      </c>
      <c r="BI1201" s="17"/>
      <c r="BJ1201" s="17">
        <v>0.13969848089861001</v>
      </c>
      <c r="BK1201" s="17"/>
      <c r="BL1201" s="17">
        <v>0.36125976359857298</v>
      </c>
      <c r="BM1201" s="17">
        <v>8.8340102721704797E-2</v>
      </c>
      <c r="BN1201" s="17">
        <v>0.31073381364942498</v>
      </c>
      <c r="BO1201" s="17">
        <v>0.26184186945043703</v>
      </c>
      <c r="BP1201" s="17"/>
      <c r="BQ1201" s="17">
        <v>0.20135582585808501</v>
      </c>
      <c r="BR1201" s="17">
        <v>0.22145868679035699</v>
      </c>
      <c r="BS1201" s="17">
        <v>0.351082231327981</v>
      </c>
      <c r="BT1201" s="17">
        <v>0.225411660275701</v>
      </c>
      <c r="BU1201" s="17">
        <v>0.29521225427584602</v>
      </c>
      <c r="BV1201" s="17">
        <v>0.26133548568600801</v>
      </c>
      <c r="BW1201" s="17"/>
      <c r="BX1201" s="17">
        <v>0.16592111606683899</v>
      </c>
      <c r="BY1201" s="17">
        <v>0.20256816418660301</v>
      </c>
      <c r="BZ1201" s="17">
        <v>0.287970853754411</v>
      </c>
      <c r="CA1201" s="17">
        <v>0.18087253294834599</v>
      </c>
      <c r="CB1201" s="17">
        <v>0.27895005169784898</v>
      </c>
      <c r="CC1201" s="17">
        <v>0.34599199457404201</v>
      </c>
    </row>
    <row r="1202" spans="2:81" x14ac:dyDescent="0.35">
      <c r="B1202" t="s">
        <v>284</v>
      </c>
      <c r="C1202" s="17">
        <v>7.2328393431045995E-2</v>
      </c>
      <c r="D1202" s="17">
        <v>6.6138917996070898E-2</v>
      </c>
      <c r="E1202" s="17">
        <v>7.8481913689804797E-2</v>
      </c>
      <c r="F1202" s="17"/>
      <c r="G1202" s="17">
        <v>6.7464491061940995E-2</v>
      </c>
      <c r="H1202" s="17">
        <v>6.1096738196657598E-2</v>
      </c>
      <c r="I1202" s="17">
        <v>8.2556992396718404E-2</v>
      </c>
      <c r="J1202" s="17">
        <v>4.9079872786929199E-2</v>
      </c>
      <c r="K1202" s="17">
        <v>8.5861644134122103E-2</v>
      </c>
      <c r="L1202" s="17">
        <v>8.93101010896553E-2</v>
      </c>
      <c r="M1202" s="17"/>
      <c r="N1202" s="17">
        <v>4.90986520835184E-2</v>
      </c>
      <c r="O1202" s="17">
        <v>8.1364263564529402E-2</v>
      </c>
      <c r="P1202" s="17">
        <v>7.8835548198822297E-2</v>
      </c>
      <c r="Q1202" s="17">
        <v>8.4265817089672096E-2</v>
      </c>
      <c r="R1202" s="17"/>
      <c r="S1202" s="17">
        <v>5.6326339146738201E-2</v>
      </c>
      <c r="T1202" s="17">
        <v>7.3397684300907706E-2</v>
      </c>
      <c r="U1202" s="17">
        <v>0.104942598327234</v>
      </c>
      <c r="V1202" s="17">
        <v>9.7523160527760194E-2</v>
      </c>
      <c r="W1202" s="17">
        <v>5.5079348965668899E-2</v>
      </c>
      <c r="X1202" s="17">
        <v>5.26251893207237E-2</v>
      </c>
      <c r="Y1202" s="17">
        <v>0.105303341717097</v>
      </c>
      <c r="Z1202" s="17">
        <v>3.3883734736061502E-2</v>
      </c>
      <c r="AA1202" s="17">
        <v>9.2468574365571696E-2</v>
      </c>
      <c r="AB1202" s="17">
        <v>6.6506703055242603E-2</v>
      </c>
      <c r="AC1202" s="17">
        <v>3.4637318853584703E-2</v>
      </c>
      <c r="AD1202" s="17">
        <v>5.9722552168727003E-2</v>
      </c>
      <c r="AE1202" s="17"/>
      <c r="AF1202" s="17">
        <v>7.7916554264827104E-2</v>
      </c>
      <c r="AG1202" s="17">
        <v>6.0997007587499E-2</v>
      </c>
      <c r="AH1202" s="17">
        <v>5.7975679691885197E-2</v>
      </c>
      <c r="AI1202" s="17">
        <v>4.0092843739150702E-2</v>
      </c>
      <c r="AJ1202" s="17"/>
      <c r="AK1202" s="17">
        <v>4.8664456699994002E-2</v>
      </c>
      <c r="AL1202" s="17">
        <v>7.1837125783726002E-2</v>
      </c>
      <c r="AM1202" s="17"/>
      <c r="AN1202" s="17">
        <v>4.90719931771691E-2</v>
      </c>
      <c r="AO1202" s="17">
        <v>8.5737495847384604E-2</v>
      </c>
      <c r="AP1202" s="17">
        <v>5.4707653333234303E-2</v>
      </c>
      <c r="AQ1202" s="17">
        <v>6.6903936540479395E-2</v>
      </c>
      <c r="AR1202" s="17">
        <v>9.7649086294921902E-2</v>
      </c>
      <c r="AS1202" s="17">
        <v>0.13086577951766801</v>
      </c>
      <c r="AT1202" s="17"/>
      <c r="AU1202" s="17">
        <v>7.0763320191991996E-2</v>
      </c>
      <c r="AV1202" s="17">
        <v>7.5069304427316103E-2</v>
      </c>
      <c r="AW1202" s="17"/>
      <c r="AX1202" s="17">
        <v>7.0420606736348298E-2</v>
      </c>
      <c r="AY1202" s="17">
        <v>7.2780083037712801E-2</v>
      </c>
      <c r="AZ1202" s="17"/>
      <c r="BA1202" s="17">
        <v>8.0567039117213704E-2</v>
      </c>
      <c r="BB1202" s="17">
        <v>3.4795146227688901E-2</v>
      </c>
      <c r="BC1202" s="17"/>
      <c r="BD1202" s="17">
        <v>6.8624058063680896E-2</v>
      </c>
      <c r="BE1202" s="17"/>
      <c r="BF1202" s="17">
        <v>7.5839445802478297E-2</v>
      </c>
      <c r="BG1202" s="17"/>
      <c r="BH1202" s="17">
        <v>6.1165336565826102E-2</v>
      </c>
      <c r="BI1202" s="17"/>
      <c r="BJ1202" s="17">
        <v>5.3253988007024002E-2</v>
      </c>
      <c r="BK1202" s="17"/>
      <c r="BL1202" s="17">
        <v>0.11920371707090199</v>
      </c>
      <c r="BM1202" s="17">
        <v>2.2752682669882701E-2</v>
      </c>
      <c r="BN1202" s="17">
        <v>0.113727453307159</v>
      </c>
      <c r="BO1202" s="17">
        <v>5.7165236636517597E-2</v>
      </c>
      <c r="BP1202" s="17"/>
      <c r="BQ1202" s="17">
        <v>6.6238848446901505E-2</v>
      </c>
      <c r="BR1202" s="17">
        <v>7.9903862508932999E-2</v>
      </c>
      <c r="BS1202" s="17">
        <v>7.7047579470435404E-2</v>
      </c>
      <c r="BT1202" s="17">
        <v>6.0719359014802798E-2</v>
      </c>
      <c r="BU1202" s="17">
        <v>5.1270602830745297E-2</v>
      </c>
      <c r="BV1202" s="17">
        <v>9.6914631835758505E-2</v>
      </c>
      <c r="BW1202" s="17"/>
      <c r="BX1202" s="17">
        <v>6.4376667746613103E-2</v>
      </c>
      <c r="BY1202" s="17">
        <v>6.20713702807381E-2</v>
      </c>
      <c r="BZ1202" s="17">
        <v>7.8596915876515003E-2</v>
      </c>
      <c r="CA1202" s="17">
        <v>7.7378500628397295E-2</v>
      </c>
      <c r="CB1202" s="17">
        <v>2.3519079437626E-2</v>
      </c>
      <c r="CC1202" s="17">
        <v>0.154984047967826</v>
      </c>
    </row>
    <row r="1203" spans="2:81" x14ac:dyDescent="0.35">
      <c r="B1203" t="s">
        <v>285</v>
      </c>
      <c r="C1203" s="17">
        <v>5.84572759461323E-2</v>
      </c>
      <c r="D1203" s="17">
        <v>7.2521509063265502E-2</v>
      </c>
      <c r="E1203" s="17">
        <v>4.36642168038366E-2</v>
      </c>
      <c r="F1203" s="17"/>
      <c r="G1203" s="17">
        <v>3.6559003193107099E-2</v>
      </c>
      <c r="H1203" s="17">
        <v>2.6545277899060599E-2</v>
      </c>
      <c r="I1203" s="17">
        <v>4.24456500780553E-2</v>
      </c>
      <c r="J1203" s="17">
        <v>6.2553296466288405E-2</v>
      </c>
      <c r="K1203" s="17">
        <v>0.105687114795005</v>
      </c>
      <c r="L1203" s="17">
        <v>8.1841246302073706E-2</v>
      </c>
      <c r="M1203" s="17"/>
      <c r="N1203" s="17">
        <v>4.8254844124935803E-2</v>
      </c>
      <c r="O1203" s="17">
        <v>3.7449527397941003E-2</v>
      </c>
      <c r="P1203" s="17">
        <v>7.6190141507772494E-2</v>
      </c>
      <c r="Q1203" s="17">
        <v>7.6324039886886602E-2</v>
      </c>
      <c r="R1203" s="17"/>
      <c r="S1203" s="17">
        <v>4.6016679257399898E-2</v>
      </c>
      <c r="T1203" s="17">
        <v>9.3764285376850207E-2</v>
      </c>
      <c r="U1203" s="17">
        <v>9.5358247380134403E-2</v>
      </c>
      <c r="V1203" s="17">
        <v>3.8142686889028402E-2</v>
      </c>
      <c r="W1203" s="17">
        <v>6.6755057052039796E-2</v>
      </c>
      <c r="X1203" s="17">
        <v>6.3522929608027107E-2</v>
      </c>
      <c r="Y1203" s="17">
        <v>4.8830838812167501E-2</v>
      </c>
      <c r="Z1203" s="17">
        <v>5.2791532348385399E-2</v>
      </c>
      <c r="AA1203" s="17">
        <v>2.1003446106422099E-2</v>
      </c>
      <c r="AB1203" s="17">
        <v>7.46434927696428E-2</v>
      </c>
      <c r="AC1203" s="17">
        <v>1.6169745715073802E-2</v>
      </c>
      <c r="AD1203" s="17">
        <v>6.1655460598316801E-2</v>
      </c>
      <c r="AE1203" s="17"/>
      <c r="AF1203" s="17">
        <v>5.8360466585760003E-2</v>
      </c>
      <c r="AG1203" s="17">
        <v>6.0447193510516903E-2</v>
      </c>
      <c r="AH1203" s="17">
        <v>1.8116269734526701E-2</v>
      </c>
      <c r="AI1203" s="17">
        <v>6.2633525478055202E-2</v>
      </c>
      <c r="AJ1203" s="17"/>
      <c r="AK1203" s="17">
        <v>7.5073805433545707E-2</v>
      </c>
      <c r="AL1203" s="17">
        <v>3.3512309974980899E-2</v>
      </c>
      <c r="AM1203" s="17"/>
      <c r="AN1203" s="17">
        <v>2.6544602463974502E-2</v>
      </c>
      <c r="AO1203" s="17">
        <v>5.6383853930427198E-2</v>
      </c>
      <c r="AP1203" s="17">
        <v>6.4605842762034502E-2</v>
      </c>
      <c r="AQ1203" s="17">
        <v>8.32465971659756E-2</v>
      </c>
      <c r="AR1203" s="17">
        <v>8.4332703020593494E-2</v>
      </c>
      <c r="AS1203" s="17">
        <v>7.2657405727175495E-2</v>
      </c>
      <c r="AT1203" s="17"/>
      <c r="AU1203" s="17">
        <v>5.6367882119862101E-2</v>
      </c>
      <c r="AV1203" s="17">
        <v>5.9724199508822899E-2</v>
      </c>
      <c r="AW1203" s="17"/>
      <c r="AX1203" s="17">
        <v>7.9379901156016897E-2</v>
      </c>
      <c r="AY1203" s="17">
        <v>5.35036129513351E-2</v>
      </c>
      <c r="AZ1203" s="17"/>
      <c r="BA1203" s="17">
        <v>6.4410535761291396E-2</v>
      </c>
      <c r="BB1203" s="17">
        <v>2.3461112352566899E-2</v>
      </c>
      <c r="BC1203" s="17"/>
      <c r="BD1203" s="17">
        <v>5.96214630232225E-2</v>
      </c>
      <c r="BE1203" s="17"/>
      <c r="BF1203" s="17">
        <v>5.6337349609501201E-2</v>
      </c>
      <c r="BG1203" s="17"/>
      <c r="BH1203" s="17">
        <v>5.2104839016371099E-2</v>
      </c>
      <c r="BI1203" s="17"/>
      <c r="BJ1203" s="17">
        <v>2.5213121267597598E-2</v>
      </c>
      <c r="BK1203" s="17"/>
      <c r="BL1203" s="17">
        <v>0.13799933922455199</v>
      </c>
      <c r="BM1203" s="17">
        <v>1.8193892419864299E-2</v>
      </c>
      <c r="BN1203" s="17">
        <v>8.94269509081108E-2</v>
      </c>
      <c r="BO1203" s="17">
        <v>2.4319469508981E-2</v>
      </c>
      <c r="BP1203" s="17"/>
      <c r="BQ1203" s="17">
        <v>2.4065200439753801E-2</v>
      </c>
      <c r="BR1203" s="17">
        <v>6.6912973624570299E-2</v>
      </c>
      <c r="BS1203" s="17">
        <v>0.14213905702025001</v>
      </c>
      <c r="BT1203" s="17">
        <v>6.8735662552912996E-2</v>
      </c>
      <c r="BU1203" s="17">
        <v>3.98794114524108E-2</v>
      </c>
      <c r="BV1203" s="17">
        <v>5.7371282551714198E-2</v>
      </c>
      <c r="BW1203" s="17"/>
      <c r="BX1203" s="17">
        <v>6.2650959036767897E-3</v>
      </c>
      <c r="BY1203" s="17">
        <v>6.3657698405800003E-2</v>
      </c>
      <c r="BZ1203" s="17">
        <v>0.11624070323718901</v>
      </c>
      <c r="CA1203" s="17">
        <v>5.3887537840087402E-2</v>
      </c>
      <c r="CB1203" s="17">
        <v>3.4772925908465299E-2</v>
      </c>
      <c r="CC1203" s="17">
        <v>7.5989806739267807E-2</v>
      </c>
    </row>
    <row r="1204" spans="2:81" x14ac:dyDescent="0.35">
      <c r="B1204" t="s">
        <v>171</v>
      </c>
      <c r="C1204" s="17">
        <v>4.3836896282202699E-2</v>
      </c>
      <c r="D1204" s="17">
        <v>4.1214418888191703E-2</v>
      </c>
      <c r="E1204" s="17">
        <v>4.64809637021577E-2</v>
      </c>
      <c r="F1204" s="17"/>
      <c r="G1204" s="17">
        <v>3.5300090920444498E-2</v>
      </c>
      <c r="H1204" s="17">
        <v>3.2236825864418603E-2</v>
      </c>
      <c r="I1204" s="17">
        <v>4.1698881751222702E-2</v>
      </c>
      <c r="J1204" s="17">
        <v>4.9394486921961397E-2</v>
      </c>
      <c r="K1204" s="17">
        <v>6.2913007358481807E-2</v>
      </c>
      <c r="L1204" s="17">
        <v>4.4328180541360201E-2</v>
      </c>
      <c r="M1204" s="17"/>
      <c r="N1204" s="17">
        <v>3.3243195100807497E-2</v>
      </c>
      <c r="O1204" s="17">
        <v>3.6355682181746701E-2</v>
      </c>
      <c r="P1204" s="17">
        <v>5.7137791390241097E-2</v>
      </c>
      <c r="Q1204" s="17">
        <v>5.4518603923827798E-2</v>
      </c>
      <c r="R1204" s="17"/>
      <c r="S1204" s="17">
        <v>3.6022411263161302E-2</v>
      </c>
      <c r="T1204" s="17">
        <v>2.3116969605568301E-2</v>
      </c>
      <c r="U1204" s="17">
        <v>6.5568262188925003E-2</v>
      </c>
      <c r="V1204" s="17">
        <v>2.0168312490164399E-2</v>
      </c>
      <c r="W1204" s="17">
        <v>4.1645702624889501E-2</v>
      </c>
      <c r="X1204" s="17">
        <v>1.93175599842287E-2</v>
      </c>
      <c r="Y1204" s="17">
        <v>4.9977132068558902E-2</v>
      </c>
      <c r="Z1204" s="17">
        <v>4.7319708328454398E-2</v>
      </c>
      <c r="AA1204" s="17">
        <v>4.9629124120824902E-2</v>
      </c>
      <c r="AB1204" s="17">
        <v>5.0118444645599301E-2</v>
      </c>
      <c r="AC1204" s="17">
        <v>0.159858221794248</v>
      </c>
      <c r="AD1204" s="17">
        <v>4.2195821462625099E-2</v>
      </c>
      <c r="AE1204" s="17"/>
      <c r="AF1204" s="17">
        <v>4.2485959616509299E-2</v>
      </c>
      <c r="AG1204" s="17">
        <v>4.2131441649086498E-2</v>
      </c>
      <c r="AH1204" s="17">
        <v>0.12259133256571</v>
      </c>
      <c r="AI1204" s="17">
        <v>4.2865190414601302E-2</v>
      </c>
      <c r="AJ1204" s="17"/>
      <c r="AK1204" s="17">
        <v>2.1797915397094799E-2</v>
      </c>
      <c r="AL1204" s="17">
        <v>6.7346614931324406E-2</v>
      </c>
      <c r="AM1204" s="17"/>
      <c r="AN1204" s="17">
        <v>2.28403053641071E-2</v>
      </c>
      <c r="AO1204" s="17">
        <v>4.5306261030981898E-2</v>
      </c>
      <c r="AP1204" s="17">
        <v>3.9788136807919899E-2</v>
      </c>
      <c r="AQ1204" s="17">
        <v>6.0233864825623297E-2</v>
      </c>
      <c r="AR1204" s="17">
        <v>4.7445214045190899E-2</v>
      </c>
      <c r="AS1204" s="17">
        <v>8.47256700755466E-2</v>
      </c>
      <c r="AT1204" s="17"/>
      <c r="AU1204" s="17">
        <v>4.2342869743058502E-2</v>
      </c>
      <c r="AV1204" s="17">
        <v>4.4369573997220801E-2</v>
      </c>
      <c r="AW1204" s="17"/>
      <c r="AX1204" s="17">
        <v>6.5779345995722605E-2</v>
      </c>
      <c r="AY1204" s="17">
        <v>3.8641778553395401E-2</v>
      </c>
      <c r="AZ1204" s="17"/>
      <c r="BA1204" s="17">
        <v>4.34174864752436E-2</v>
      </c>
      <c r="BB1204" s="17">
        <v>3.8403768383577598E-2</v>
      </c>
      <c r="BC1204" s="17"/>
      <c r="BD1204" s="17">
        <v>4.1275541343258303E-2</v>
      </c>
      <c r="BE1204" s="17"/>
      <c r="BF1204" s="17">
        <v>3.55246402143337E-2</v>
      </c>
      <c r="BG1204" s="17"/>
      <c r="BH1204" s="17">
        <v>1.9964795124176E-2</v>
      </c>
      <c r="BI1204" s="17"/>
      <c r="BJ1204" s="17">
        <v>0.11203023026360701</v>
      </c>
      <c r="BK1204" s="17"/>
      <c r="BL1204" s="17">
        <v>0.102160395054255</v>
      </c>
      <c r="BM1204" s="17">
        <v>1.2270899740817499E-2</v>
      </c>
      <c r="BN1204" s="17">
        <v>4.2288023032646602E-2</v>
      </c>
      <c r="BO1204" s="17">
        <v>4.5129278560736702E-2</v>
      </c>
      <c r="BP1204" s="17"/>
      <c r="BQ1204" s="17">
        <v>2.9623217271460001E-2</v>
      </c>
      <c r="BR1204" s="17">
        <v>4.0608453380852901E-2</v>
      </c>
      <c r="BS1204" s="17">
        <v>6.1553170165802799E-2</v>
      </c>
      <c r="BT1204" s="17">
        <v>3.6038475274260198E-2</v>
      </c>
      <c r="BU1204" s="17">
        <v>7.4915206270853199E-2</v>
      </c>
      <c r="BV1204" s="17">
        <v>5.0485762932722597E-2</v>
      </c>
      <c r="BW1204" s="17"/>
      <c r="BX1204" s="17">
        <v>1.8707277053687001E-2</v>
      </c>
      <c r="BY1204" s="17">
        <v>2.70328036256124E-2</v>
      </c>
      <c r="BZ1204" s="17">
        <v>6.3140884873594899E-2</v>
      </c>
      <c r="CA1204" s="17">
        <v>3.2381915492297499E-2</v>
      </c>
      <c r="CB1204" s="17">
        <v>9.2978203041165303E-2</v>
      </c>
      <c r="CC1204" s="17">
        <v>5.6067795654868101E-2</v>
      </c>
    </row>
    <row r="1205" spans="2:81" x14ac:dyDescent="0.35">
      <c r="B1205" t="s">
        <v>286</v>
      </c>
      <c r="C1205" s="17">
        <v>0.58548917933980904</v>
      </c>
      <c r="D1205" s="17">
        <v>0.56647097208611796</v>
      </c>
      <c r="E1205" s="17">
        <v>0.60541092700106303</v>
      </c>
      <c r="F1205" s="17"/>
      <c r="G1205" s="17">
        <v>0.68070894259501202</v>
      </c>
      <c r="H1205" s="17">
        <v>0.69747695308315505</v>
      </c>
      <c r="I1205" s="17">
        <v>0.66845991099096902</v>
      </c>
      <c r="J1205" s="17">
        <v>0.56388833860254095</v>
      </c>
      <c r="K1205" s="17">
        <v>0.47365152696739898</v>
      </c>
      <c r="L1205" s="17">
        <v>0.43468117276943502</v>
      </c>
      <c r="M1205" s="17"/>
      <c r="N1205" s="17">
        <v>0.67510076780188</v>
      </c>
      <c r="O1205" s="17">
        <v>0.58789596213790496</v>
      </c>
      <c r="P1205" s="17">
        <v>0.51559781171214503</v>
      </c>
      <c r="Q1205" s="17">
        <v>0.53384982128651703</v>
      </c>
      <c r="R1205" s="17"/>
      <c r="S1205" s="17">
        <v>0.69180931585920602</v>
      </c>
      <c r="T1205" s="17">
        <v>0.53231047019345601</v>
      </c>
      <c r="U1205" s="17">
        <v>0.51653728061403104</v>
      </c>
      <c r="V1205" s="17">
        <v>0.532315375087419</v>
      </c>
      <c r="W1205" s="17">
        <v>0.59676159937802398</v>
      </c>
      <c r="X1205" s="17">
        <v>0.67062494243863002</v>
      </c>
      <c r="Y1205" s="17">
        <v>0.48977892197574302</v>
      </c>
      <c r="Z1205" s="17">
        <v>0.55721760527921405</v>
      </c>
      <c r="AA1205" s="17">
        <v>0.61501118725190596</v>
      </c>
      <c r="AB1205" s="17">
        <v>0.55554484239731206</v>
      </c>
      <c r="AC1205" s="17">
        <v>0.61071573848676597</v>
      </c>
      <c r="AD1205" s="17">
        <v>0.59403713181722395</v>
      </c>
      <c r="AE1205" s="17"/>
      <c r="AF1205" s="17">
        <v>0.579079676771033</v>
      </c>
      <c r="AG1205" s="17">
        <v>0.55739788507930299</v>
      </c>
      <c r="AH1205" s="17">
        <v>0.58043933766466405</v>
      </c>
      <c r="AI1205" s="17">
        <v>0.56152492167301304</v>
      </c>
      <c r="AJ1205" s="17"/>
      <c r="AK1205" s="17">
        <v>0.70101000080556797</v>
      </c>
      <c r="AL1205" s="17">
        <v>0.591712262833889</v>
      </c>
      <c r="AM1205" s="17"/>
      <c r="AN1205" s="17">
        <v>0.74387293151451295</v>
      </c>
      <c r="AO1205" s="17">
        <v>0.53924921116028701</v>
      </c>
      <c r="AP1205" s="17">
        <v>0.58663763299027205</v>
      </c>
      <c r="AQ1205" s="17">
        <v>0.49689663473717199</v>
      </c>
      <c r="AR1205" s="17">
        <v>0.45741242559313799</v>
      </c>
      <c r="AS1205" s="17">
        <v>0.59027082872234304</v>
      </c>
      <c r="AT1205" s="17"/>
      <c r="AU1205" s="17">
        <v>0.60320253111250499</v>
      </c>
      <c r="AV1205" s="17">
        <v>0.56103925031298496</v>
      </c>
      <c r="AW1205" s="17"/>
      <c r="AX1205" s="17">
        <v>0.52986957243099397</v>
      </c>
      <c r="AY1205" s="17">
        <v>0.59865773662004895</v>
      </c>
      <c r="AZ1205" s="17"/>
      <c r="BA1205" s="17">
        <v>0.54911311283657305</v>
      </c>
      <c r="BB1205" s="17">
        <v>0.77767680774496895</v>
      </c>
      <c r="BC1205" s="17"/>
      <c r="BD1205" s="17">
        <v>0.61087710123682704</v>
      </c>
      <c r="BE1205" s="17"/>
      <c r="BF1205" s="17">
        <v>0.60698297618665997</v>
      </c>
      <c r="BG1205" s="17"/>
      <c r="BH1205" s="17">
        <v>0.58469331601284003</v>
      </c>
      <c r="BI1205" s="17"/>
      <c r="BJ1205" s="17">
        <v>0.66980417956316096</v>
      </c>
      <c r="BK1205" s="17"/>
      <c r="BL1205" s="17">
        <v>0.27937678505171798</v>
      </c>
      <c r="BM1205" s="17">
        <v>0.85844242244773095</v>
      </c>
      <c r="BN1205" s="17">
        <v>0.44382375910265798</v>
      </c>
      <c r="BO1205" s="17">
        <v>0.61154414584332795</v>
      </c>
      <c r="BP1205" s="17"/>
      <c r="BQ1205" s="17">
        <v>0.67871690798379902</v>
      </c>
      <c r="BR1205" s="17">
        <v>0.59111602369528704</v>
      </c>
      <c r="BS1205" s="17">
        <v>0.36817796201553099</v>
      </c>
      <c r="BT1205" s="17">
        <v>0.60909484288232296</v>
      </c>
      <c r="BU1205" s="17">
        <v>0.53872252517014396</v>
      </c>
      <c r="BV1205" s="17">
        <v>0.53389283699379697</v>
      </c>
      <c r="BW1205" s="17"/>
      <c r="BX1205" s="17">
        <v>0.74472984322918401</v>
      </c>
      <c r="BY1205" s="17">
        <v>0.64466996350124695</v>
      </c>
      <c r="BZ1205" s="17">
        <v>0.45405064225829</v>
      </c>
      <c r="CA1205" s="17">
        <v>0.65547951309087205</v>
      </c>
      <c r="CB1205" s="17">
        <v>0.56977973991489395</v>
      </c>
      <c r="CC1205" s="17">
        <v>0.366966355063996</v>
      </c>
    </row>
    <row r="1206" spans="2:81" x14ac:dyDescent="0.35">
      <c r="B1206" t="s">
        <v>287</v>
      </c>
      <c r="C1206" s="17">
        <v>0.130785669377178</v>
      </c>
      <c r="D1206" s="17">
        <v>0.13866042705933601</v>
      </c>
      <c r="E1206" s="17">
        <v>0.12214613049364099</v>
      </c>
      <c r="F1206" s="17"/>
      <c r="G1206" s="17">
        <v>0.104023494255048</v>
      </c>
      <c r="H1206" s="17">
        <v>8.76420160957182E-2</v>
      </c>
      <c r="I1206" s="17">
        <v>0.125002642474774</v>
      </c>
      <c r="J1206" s="17">
        <v>0.11163316925321801</v>
      </c>
      <c r="K1206" s="17">
        <v>0.19154875892912701</v>
      </c>
      <c r="L1206" s="17">
        <v>0.17115134739172899</v>
      </c>
      <c r="M1206" s="17"/>
      <c r="N1206" s="17">
        <v>9.7353496208454293E-2</v>
      </c>
      <c r="O1206" s="17">
        <v>0.11881379096247</v>
      </c>
      <c r="P1206" s="17">
        <v>0.155025689706595</v>
      </c>
      <c r="Q1206" s="17">
        <v>0.160589856976559</v>
      </c>
      <c r="R1206" s="17"/>
      <c r="S1206" s="17">
        <v>0.10234301840413799</v>
      </c>
      <c r="T1206" s="17">
        <v>0.16716196967775801</v>
      </c>
      <c r="U1206" s="17">
        <v>0.200300845707369</v>
      </c>
      <c r="V1206" s="17">
        <v>0.135665847416789</v>
      </c>
      <c r="W1206" s="17">
        <v>0.12183440601770899</v>
      </c>
      <c r="X1206" s="17">
        <v>0.116148118928751</v>
      </c>
      <c r="Y1206" s="17">
        <v>0.154134180529265</v>
      </c>
      <c r="Z1206" s="17">
        <v>8.6675267084446894E-2</v>
      </c>
      <c r="AA1206" s="17">
        <v>0.11347202047199401</v>
      </c>
      <c r="AB1206" s="17">
        <v>0.141150195824885</v>
      </c>
      <c r="AC1206" s="17">
        <v>5.0807064568658501E-2</v>
      </c>
      <c r="AD1206" s="17">
        <v>0.12137801276704401</v>
      </c>
      <c r="AE1206" s="17"/>
      <c r="AF1206" s="17">
        <v>0.13627702085058699</v>
      </c>
      <c r="AG1206" s="17">
        <v>0.121444201098016</v>
      </c>
      <c r="AH1206" s="17">
        <v>7.6091949426411898E-2</v>
      </c>
      <c r="AI1206" s="17">
        <v>0.102726369217206</v>
      </c>
      <c r="AJ1206" s="17"/>
      <c r="AK1206" s="17">
        <v>0.12373826213354</v>
      </c>
      <c r="AL1206" s="17">
        <v>0.10534943575870701</v>
      </c>
      <c r="AM1206" s="17"/>
      <c r="AN1206" s="17">
        <v>7.5616595641143605E-2</v>
      </c>
      <c r="AO1206" s="17">
        <v>0.14212134977781199</v>
      </c>
      <c r="AP1206" s="17">
        <v>0.11931349609526901</v>
      </c>
      <c r="AQ1206" s="17">
        <v>0.15015053370645501</v>
      </c>
      <c r="AR1206" s="17">
        <v>0.18198178931551501</v>
      </c>
      <c r="AS1206" s="17">
        <v>0.203523185244843</v>
      </c>
      <c r="AT1206" s="17"/>
      <c r="AU1206" s="17">
        <v>0.12713120231185401</v>
      </c>
      <c r="AV1206" s="17">
        <v>0.13479350393613901</v>
      </c>
      <c r="AW1206" s="17"/>
      <c r="AX1206" s="17">
        <v>0.14980050789236499</v>
      </c>
      <c r="AY1206" s="17">
        <v>0.12628369598904801</v>
      </c>
      <c r="AZ1206" s="17"/>
      <c r="BA1206" s="17">
        <v>0.14497757487850499</v>
      </c>
      <c r="BB1206" s="17">
        <v>5.8256258580255703E-2</v>
      </c>
      <c r="BC1206" s="17"/>
      <c r="BD1206" s="17">
        <v>0.12824552108690301</v>
      </c>
      <c r="BE1206" s="17"/>
      <c r="BF1206" s="17">
        <v>0.13217679541197899</v>
      </c>
      <c r="BG1206" s="17"/>
      <c r="BH1206" s="17">
        <v>0.113270175582197</v>
      </c>
      <c r="BI1206" s="17"/>
      <c r="BJ1206" s="17">
        <v>7.8467109274621596E-2</v>
      </c>
      <c r="BK1206" s="17"/>
      <c r="BL1206" s="17">
        <v>0.25720305629545298</v>
      </c>
      <c r="BM1206" s="17">
        <v>4.0946575089747E-2</v>
      </c>
      <c r="BN1206" s="17">
        <v>0.20315440421526901</v>
      </c>
      <c r="BO1206" s="17">
        <v>8.1484706145498603E-2</v>
      </c>
      <c r="BP1206" s="17"/>
      <c r="BQ1206" s="17">
        <v>9.0304048886655303E-2</v>
      </c>
      <c r="BR1206" s="17">
        <v>0.14681683613350299</v>
      </c>
      <c r="BS1206" s="17">
        <v>0.21918663649068601</v>
      </c>
      <c r="BT1206" s="17">
        <v>0.12945502156771599</v>
      </c>
      <c r="BU1206" s="17">
        <v>9.1150014283156097E-2</v>
      </c>
      <c r="BV1206" s="17">
        <v>0.15428591438747299</v>
      </c>
      <c r="BW1206" s="17"/>
      <c r="BX1206" s="17">
        <v>7.0641763650289902E-2</v>
      </c>
      <c r="BY1206" s="17">
        <v>0.12572906868653799</v>
      </c>
      <c r="BZ1206" s="17">
        <v>0.19483761911370401</v>
      </c>
      <c r="CA1206" s="17">
        <v>0.131266038468485</v>
      </c>
      <c r="CB1206" s="17">
        <v>5.8292005346091302E-2</v>
      </c>
      <c r="CC1206" s="17">
        <v>0.230973854707093</v>
      </c>
    </row>
    <row r="1207" spans="2:81" x14ac:dyDescent="0.35">
      <c r="B1207" t="s">
        <v>288</v>
      </c>
      <c r="C1207" s="17">
        <v>0.45470350996262998</v>
      </c>
      <c r="D1207" s="17">
        <v>0.42781054502678101</v>
      </c>
      <c r="E1207" s="17">
        <v>0.48326479650742199</v>
      </c>
      <c r="F1207" s="17"/>
      <c r="G1207" s="17">
        <v>0.57668544833996405</v>
      </c>
      <c r="H1207" s="17">
        <v>0.60983493698743696</v>
      </c>
      <c r="I1207" s="17">
        <v>0.54345726851619502</v>
      </c>
      <c r="J1207" s="17">
        <v>0.45225516934932403</v>
      </c>
      <c r="K1207" s="17">
        <v>0.282102768038272</v>
      </c>
      <c r="L1207" s="17">
        <v>0.26352982537770597</v>
      </c>
      <c r="M1207" s="17"/>
      <c r="N1207" s="17">
        <v>0.57774727159342598</v>
      </c>
      <c r="O1207" s="17">
        <v>0.46908217117543399</v>
      </c>
      <c r="P1207" s="17">
        <v>0.36057212200555</v>
      </c>
      <c r="Q1207" s="17">
        <v>0.373259964309959</v>
      </c>
      <c r="R1207" s="17"/>
      <c r="S1207" s="17">
        <v>0.58946629745506796</v>
      </c>
      <c r="T1207" s="17">
        <v>0.36514850051569803</v>
      </c>
      <c r="U1207" s="17">
        <v>0.31623643490666298</v>
      </c>
      <c r="V1207" s="17">
        <v>0.39664952767063</v>
      </c>
      <c r="W1207" s="17">
        <v>0.47492719336031503</v>
      </c>
      <c r="X1207" s="17">
        <v>0.55447682350987904</v>
      </c>
      <c r="Y1207" s="17">
        <v>0.33564474144647799</v>
      </c>
      <c r="Z1207" s="17">
        <v>0.47054233819476698</v>
      </c>
      <c r="AA1207" s="17">
        <v>0.50153916677991195</v>
      </c>
      <c r="AB1207" s="17">
        <v>0.41439464657242597</v>
      </c>
      <c r="AC1207" s="17">
        <v>0.55990867391810695</v>
      </c>
      <c r="AD1207" s="17">
        <v>0.47265911905017999</v>
      </c>
      <c r="AE1207" s="17"/>
      <c r="AF1207" s="17">
        <v>0.44280265592044599</v>
      </c>
      <c r="AG1207" s="17">
        <v>0.43595368398128698</v>
      </c>
      <c r="AH1207" s="17">
        <v>0.50434738823825198</v>
      </c>
      <c r="AI1207" s="17">
        <v>0.45879855245580697</v>
      </c>
      <c r="AJ1207" s="17"/>
      <c r="AK1207" s="17">
        <v>0.57727173867202897</v>
      </c>
      <c r="AL1207" s="17">
        <v>0.48636282707518202</v>
      </c>
      <c r="AM1207" s="17"/>
      <c r="AN1207" s="17">
        <v>0.66825633587336897</v>
      </c>
      <c r="AO1207" s="17">
        <v>0.39712786138247602</v>
      </c>
      <c r="AP1207" s="17">
        <v>0.46732413689500302</v>
      </c>
      <c r="AQ1207" s="17">
        <v>0.34674610103071701</v>
      </c>
      <c r="AR1207" s="17">
        <v>0.27543063627762299</v>
      </c>
      <c r="AS1207" s="17">
        <v>0.38674764347749901</v>
      </c>
      <c r="AT1207" s="17"/>
      <c r="AU1207" s="17">
        <v>0.47607132880065101</v>
      </c>
      <c r="AV1207" s="17">
        <v>0.42624574637684598</v>
      </c>
      <c r="AW1207" s="17"/>
      <c r="AX1207" s="17">
        <v>0.38006906453862899</v>
      </c>
      <c r="AY1207" s="17">
        <v>0.47237404063100102</v>
      </c>
      <c r="AZ1207" s="17"/>
      <c r="BA1207" s="17">
        <v>0.404135537958068</v>
      </c>
      <c r="BB1207" s="17">
        <v>0.71942054916471299</v>
      </c>
      <c r="BC1207" s="17"/>
      <c r="BD1207" s="17">
        <v>0.48263158014992302</v>
      </c>
      <c r="BE1207" s="17"/>
      <c r="BF1207" s="17">
        <v>0.47480618077468101</v>
      </c>
      <c r="BG1207" s="17"/>
      <c r="BH1207" s="17">
        <v>0.47142314043064298</v>
      </c>
      <c r="BI1207" s="17"/>
      <c r="BJ1207" s="17">
        <v>0.59133707028853899</v>
      </c>
      <c r="BK1207" s="17"/>
      <c r="BL1207" s="17">
        <v>2.2173728756264801E-2</v>
      </c>
      <c r="BM1207" s="17">
        <v>0.81749584735798397</v>
      </c>
      <c r="BN1207" s="17">
        <v>0.240669354887389</v>
      </c>
      <c r="BO1207" s="17">
        <v>0.53005943969782998</v>
      </c>
      <c r="BP1207" s="17"/>
      <c r="BQ1207" s="17">
        <v>0.58841285909714403</v>
      </c>
      <c r="BR1207" s="17">
        <v>0.44429918756178399</v>
      </c>
      <c r="BS1207" s="17">
        <v>0.14899132552484501</v>
      </c>
      <c r="BT1207" s="17">
        <v>0.47963982131460697</v>
      </c>
      <c r="BU1207" s="17">
        <v>0.44757251088698802</v>
      </c>
      <c r="BV1207" s="17">
        <v>0.379606922606324</v>
      </c>
      <c r="BW1207" s="17"/>
      <c r="BX1207" s="17">
        <v>0.67408807957889505</v>
      </c>
      <c r="BY1207" s="17">
        <v>0.51894089481470895</v>
      </c>
      <c r="BZ1207" s="17">
        <v>0.259213023144586</v>
      </c>
      <c r="CA1207" s="17">
        <v>0.52421347462238699</v>
      </c>
      <c r="CB1207" s="17">
        <v>0.51148773456880303</v>
      </c>
      <c r="CC1207" s="17">
        <v>0.135992500356903</v>
      </c>
    </row>
    <row r="1208" spans="2:81" x14ac:dyDescent="0.35">
      <c r="C1208" s="17"/>
      <c r="D1208" s="17"/>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17"/>
      <c r="AR1208" s="17"/>
      <c r="AS1208" s="17"/>
      <c r="AT1208" s="17"/>
      <c r="AU1208" s="17"/>
      <c r="AV1208" s="17"/>
      <c r="AW1208" s="17"/>
      <c r="AX1208" s="17"/>
      <c r="AY1208" s="17"/>
      <c r="AZ1208" s="17"/>
      <c r="BA1208" s="17"/>
      <c r="BB1208" s="17"/>
      <c r="BC1208" s="17"/>
      <c r="BD1208" s="17"/>
      <c r="BE1208" s="17"/>
      <c r="BF1208" s="17"/>
      <c r="BG1208" s="17"/>
      <c r="BH1208" s="17"/>
      <c r="BI1208" s="17"/>
      <c r="BJ1208" s="17"/>
      <c r="BK1208" s="17"/>
      <c r="BL1208" s="17"/>
      <c r="BM1208" s="17"/>
      <c r="BN1208" s="17"/>
      <c r="BO1208" s="17"/>
      <c r="BP1208" s="17"/>
      <c r="BQ1208" s="17"/>
      <c r="BR1208" s="17"/>
      <c r="BS1208" s="17"/>
      <c r="BT1208" s="17"/>
      <c r="BU1208" s="17"/>
      <c r="BV1208" s="17"/>
      <c r="BW1208" s="17"/>
      <c r="BX1208" s="17"/>
      <c r="BY1208" s="17"/>
      <c r="BZ1208" s="17"/>
      <c r="CA1208" s="17"/>
      <c r="CB1208" s="17"/>
      <c r="CC1208" s="17"/>
    </row>
    <row r="1209" spans="2:81" x14ac:dyDescent="0.35">
      <c r="B1209" s="6" t="s">
        <v>447</v>
      </c>
      <c r="C1209" s="17"/>
      <c r="D1209" s="17"/>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c r="AZ1209" s="17"/>
      <c r="BA1209" s="17"/>
      <c r="BB1209" s="17"/>
      <c r="BC1209" s="17"/>
      <c r="BD1209" s="17"/>
      <c r="BE1209" s="17"/>
      <c r="BF1209" s="17"/>
      <c r="BG1209" s="17"/>
      <c r="BH1209" s="17"/>
      <c r="BI1209" s="17"/>
      <c r="BJ1209" s="17"/>
      <c r="BK1209" s="17"/>
      <c r="BL1209" s="17"/>
      <c r="BM1209" s="17"/>
      <c r="BN1209" s="17"/>
      <c r="BO1209" s="17"/>
      <c r="BP1209" s="17"/>
      <c r="BQ1209" s="17"/>
      <c r="BR1209" s="17"/>
      <c r="BS1209" s="17"/>
      <c r="BT1209" s="17"/>
      <c r="BU1209" s="17"/>
      <c r="BV1209" s="17"/>
      <c r="BW1209" s="17"/>
      <c r="BX1209" s="17"/>
      <c r="BY1209" s="17"/>
      <c r="BZ1209" s="17"/>
      <c r="CA1209" s="17"/>
      <c r="CB1209" s="17"/>
      <c r="CC1209" s="17"/>
    </row>
    <row r="1210" spans="2:81" x14ac:dyDescent="0.35">
      <c r="B1210" s="24"/>
      <c r="C1210" s="17"/>
      <c r="D1210" s="17"/>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c r="BC1210" s="17"/>
      <c r="BD1210" s="17"/>
      <c r="BE1210" s="17"/>
      <c r="BF1210" s="17"/>
      <c r="BG1210" s="17"/>
      <c r="BH1210" s="17"/>
      <c r="BI1210" s="17"/>
      <c r="BJ1210" s="17"/>
      <c r="BK1210" s="17"/>
      <c r="BL1210" s="17"/>
      <c r="BM1210" s="17"/>
      <c r="BN1210" s="17"/>
      <c r="BO1210" s="17"/>
      <c r="BP1210" s="17"/>
      <c r="BQ1210" s="17"/>
      <c r="BR1210" s="17"/>
      <c r="BS1210" s="17"/>
      <c r="BT1210" s="17"/>
      <c r="BU1210" s="17"/>
      <c r="BV1210" s="17"/>
      <c r="BW1210" s="17"/>
      <c r="BX1210" s="17"/>
      <c r="BY1210" s="17"/>
      <c r="BZ1210" s="17"/>
      <c r="CA1210" s="17"/>
      <c r="CB1210" s="17"/>
      <c r="CC1210" s="17"/>
    </row>
    <row r="1211" spans="2:81" x14ac:dyDescent="0.35">
      <c r="B1211" t="s">
        <v>281</v>
      </c>
      <c r="C1211" s="17">
        <v>0.25063118572247201</v>
      </c>
      <c r="D1211" s="17">
        <v>0.25129364667248999</v>
      </c>
      <c r="E1211" s="17">
        <v>0.250693828449014</v>
      </c>
      <c r="F1211" s="17"/>
      <c r="G1211" s="17">
        <v>0.373502816723217</v>
      </c>
      <c r="H1211" s="17">
        <v>0.31553940267358099</v>
      </c>
      <c r="I1211" s="17">
        <v>0.26084321754258</v>
      </c>
      <c r="J1211" s="17">
        <v>0.186573701272785</v>
      </c>
      <c r="K1211" s="17">
        <v>0.17717387295982501</v>
      </c>
      <c r="L1211" s="17">
        <v>0.19934816158823099</v>
      </c>
      <c r="M1211" s="17"/>
      <c r="N1211" s="17">
        <v>0.30271934155653402</v>
      </c>
      <c r="O1211" s="17">
        <v>0.198219254383704</v>
      </c>
      <c r="P1211" s="17">
        <v>0.236585924743592</v>
      </c>
      <c r="Q1211" s="17">
        <v>0.256505149598731</v>
      </c>
      <c r="R1211" s="17"/>
      <c r="S1211" s="17">
        <v>0.36108043649740501</v>
      </c>
      <c r="T1211" s="17">
        <v>0.22527571825689799</v>
      </c>
      <c r="U1211" s="17">
        <v>0.13188497539969801</v>
      </c>
      <c r="V1211" s="17">
        <v>0.18167751370080501</v>
      </c>
      <c r="W1211" s="17">
        <v>0.25930875701031197</v>
      </c>
      <c r="X1211" s="17">
        <v>0.18943509350569099</v>
      </c>
      <c r="Y1211" s="17">
        <v>0.2244873558603</v>
      </c>
      <c r="Z1211" s="17">
        <v>0.277630786187261</v>
      </c>
      <c r="AA1211" s="17">
        <v>0.27189634747074498</v>
      </c>
      <c r="AB1211" s="17">
        <v>0.29550765011480001</v>
      </c>
      <c r="AC1211" s="17">
        <v>0.270886755488284</v>
      </c>
      <c r="AD1211" s="17">
        <v>0.25080699910390503</v>
      </c>
      <c r="AE1211" s="17"/>
      <c r="AF1211" s="17">
        <v>0.24420580610231599</v>
      </c>
      <c r="AG1211" s="17">
        <v>0.29081259938446302</v>
      </c>
      <c r="AH1211" s="17">
        <v>0.26272440730042601</v>
      </c>
      <c r="AI1211" s="17">
        <v>0.21379234004747699</v>
      </c>
      <c r="AJ1211" s="17"/>
      <c r="AK1211" s="17">
        <v>0.281653330510796</v>
      </c>
      <c r="AL1211" s="17">
        <v>0.24531755470425001</v>
      </c>
      <c r="AM1211" s="17"/>
      <c r="AN1211" s="17">
        <v>0.38874955787895099</v>
      </c>
      <c r="AO1211" s="17">
        <v>0.210541550070899</v>
      </c>
      <c r="AP1211" s="17">
        <v>0.24650547283315499</v>
      </c>
      <c r="AQ1211" s="17">
        <v>0.16583036356664499</v>
      </c>
      <c r="AR1211" s="17">
        <v>0.16710474203290801</v>
      </c>
      <c r="AS1211" s="17">
        <v>0.23705376740346901</v>
      </c>
      <c r="AT1211" s="17"/>
      <c r="AU1211" s="17">
        <v>0.255664050712341</v>
      </c>
      <c r="AV1211" s="17">
        <v>0.244788341679882</v>
      </c>
      <c r="AW1211" s="17"/>
      <c r="AX1211" s="17">
        <v>0.192269366870187</v>
      </c>
      <c r="AY1211" s="17">
        <v>0.26444899201864502</v>
      </c>
      <c r="AZ1211" s="17"/>
      <c r="BA1211" s="17">
        <v>0.22869157781445601</v>
      </c>
      <c r="BB1211" s="17">
        <v>0.36550137230269902</v>
      </c>
      <c r="BC1211" s="17"/>
      <c r="BD1211" s="17">
        <v>0.29277794372544802</v>
      </c>
      <c r="BE1211" s="17"/>
      <c r="BF1211" s="17">
        <v>0.26876995397532899</v>
      </c>
      <c r="BG1211" s="17"/>
      <c r="BH1211" s="17">
        <v>0.314705798300847</v>
      </c>
      <c r="BI1211" s="17"/>
      <c r="BJ1211" s="17">
        <v>0.28462879820071901</v>
      </c>
      <c r="BK1211" s="17"/>
      <c r="BL1211" s="17">
        <v>7.9999492478411802E-2</v>
      </c>
      <c r="BM1211" s="17">
        <v>0.46113313878808998</v>
      </c>
      <c r="BN1211" s="17">
        <v>0.14504655800639299</v>
      </c>
      <c r="BO1211" s="17">
        <v>0.22848053368804599</v>
      </c>
      <c r="BP1211" s="17"/>
      <c r="BQ1211" s="17">
        <v>0.31643163359691501</v>
      </c>
      <c r="BR1211" s="17">
        <v>0.228237085641815</v>
      </c>
      <c r="BS1211" s="17">
        <v>0.14226446698506101</v>
      </c>
      <c r="BT1211" s="17">
        <v>0.28992349151983599</v>
      </c>
      <c r="BU1211" s="17">
        <v>0.21618892249537999</v>
      </c>
      <c r="BV1211" s="17">
        <v>0.202730009380099</v>
      </c>
      <c r="BW1211" s="17"/>
      <c r="BX1211" s="17">
        <v>0.37520720438733401</v>
      </c>
      <c r="BY1211" s="17">
        <v>0.22330113491254999</v>
      </c>
      <c r="BZ1211" s="17">
        <v>0.18569072450592899</v>
      </c>
      <c r="CA1211" s="17">
        <v>0.28851810699775599</v>
      </c>
      <c r="CB1211" s="17">
        <v>0.266860031503038</v>
      </c>
      <c r="CC1211" s="17">
        <v>0.11514871928550099</v>
      </c>
    </row>
    <row r="1212" spans="2:81" x14ac:dyDescent="0.35">
      <c r="B1212" t="s">
        <v>282</v>
      </c>
      <c r="C1212" s="17">
        <v>0.35646331286977301</v>
      </c>
      <c r="D1212" s="17">
        <v>0.348540585741835</v>
      </c>
      <c r="E1212" s="17">
        <v>0.36371761634455602</v>
      </c>
      <c r="F1212" s="17"/>
      <c r="G1212" s="17">
        <v>0.29339002722290503</v>
      </c>
      <c r="H1212" s="17">
        <v>0.41750292794927302</v>
      </c>
      <c r="I1212" s="17">
        <v>0.42140710979920099</v>
      </c>
      <c r="J1212" s="17">
        <v>0.39002499565966298</v>
      </c>
      <c r="K1212" s="17">
        <v>0.353988132310598</v>
      </c>
      <c r="L1212" s="17">
        <v>0.262615418142784</v>
      </c>
      <c r="M1212" s="17"/>
      <c r="N1212" s="17">
        <v>0.38407350876208002</v>
      </c>
      <c r="O1212" s="17">
        <v>0.40410882330596298</v>
      </c>
      <c r="P1212" s="17">
        <v>0.30425545377801599</v>
      </c>
      <c r="Q1212" s="17">
        <v>0.31889473448396</v>
      </c>
      <c r="R1212" s="17"/>
      <c r="S1212" s="17">
        <v>0.36965821050139203</v>
      </c>
      <c r="T1212" s="17">
        <v>0.363703831006221</v>
      </c>
      <c r="U1212" s="17">
        <v>0.38569847850396499</v>
      </c>
      <c r="V1212" s="17">
        <v>0.39513558374897401</v>
      </c>
      <c r="W1212" s="17">
        <v>0.301096666583199</v>
      </c>
      <c r="X1212" s="17">
        <v>0.42571098927675499</v>
      </c>
      <c r="Y1212" s="17">
        <v>0.287204831909944</v>
      </c>
      <c r="Z1212" s="17">
        <v>0.36067778301444098</v>
      </c>
      <c r="AA1212" s="17">
        <v>0.359158350366931</v>
      </c>
      <c r="AB1212" s="17">
        <v>0.33718873646111103</v>
      </c>
      <c r="AC1212" s="17">
        <v>0.28359551130275501</v>
      </c>
      <c r="AD1212" s="17">
        <v>0.33864208258412298</v>
      </c>
      <c r="AE1212" s="17"/>
      <c r="AF1212" s="17">
        <v>0.35706078750315201</v>
      </c>
      <c r="AG1212" s="17">
        <v>0.34750757608413901</v>
      </c>
      <c r="AH1212" s="17">
        <v>0.31803656605631297</v>
      </c>
      <c r="AI1212" s="17">
        <v>0.29808249181429702</v>
      </c>
      <c r="AJ1212" s="17"/>
      <c r="AK1212" s="17">
        <v>0.40698380156103198</v>
      </c>
      <c r="AL1212" s="17">
        <v>0.40490229255252802</v>
      </c>
      <c r="AM1212" s="17"/>
      <c r="AN1212" s="17">
        <v>0.35409603341951001</v>
      </c>
      <c r="AO1212" s="17">
        <v>0.35011078155770398</v>
      </c>
      <c r="AP1212" s="17">
        <v>0.31711558360648801</v>
      </c>
      <c r="AQ1212" s="17">
        <v>0.395256796498484</v>
      </c>
      <c r="AR1212" s="17">
        <v>0.341581532210954</v>
      </c>
      <c r="AS1212" s="17">
        <v>0.39274443709796097</v>
      </c>
      <c r="AT1212" s="17"/>
      <c r="AU1212" s="17">
        <v>0.370552843605226</v>
      </c>
      <c r="AV1212" s="17">
        <v>0.335921809668144</v>
      </c>
      <c r="AW1212" s="17"/>
      <c r="AX1212" s="17">
        <v>0.39630432160097501</v>
      </c>
      <c r="AY1212" s="17">
        <v>0.34703051327376799</v>
      </c>
      <c r="AZ1212" s="17"/>
      <c r="BA1212" s="17">
        <v>0.34653662408353603</v>
      </c>
      <c r="BB1212" s="17">
        <v>0.41262995257518498</v>
      </c>
      <c r="BC1212" s="17"/>
      <c r="BD1212" s="17">
        <v>0.33761790804038699</v>
      </c>
      <c r="BE1212" s="17"/>
      <c r="BF1212" s="17">
        <v>0.35560221018962401</v>
      </c>
      <c r="BG1212" s="17"/>
      <c r="BH1212" s="17">
        <v>0.36098080262212301</v>
      </c>
      <c r="BI1212" s="17"/>
      <c r="BJ1212" s="17">
        <v>0.32664886742155003</v>
      </c>
      <c r="BK1212" s="17"/>
      <c r="BL1212" s="17">
        <v>0.26457817230823899</v>
      </c>
      <c r="BM1212" s="17">
        <v>0.39667273123032099</v>
      </c>
      <c r="BN1212" s="17">
        <v>0.32808026016497399</v>
      </c>
      <c r="BO1212" s="17">
        <v>0.39536820453619498</v>
      </c>
      <c r="BP1212" s="17"/>
      <c r="BQ1212" s="17">
        <v>0.39196034003976699</v>
      </c>
      <c r="BR1212" s="17">
        <v>0.379829289126773</v>
      </c>
      <c r="BS1212" s="17">
        <v>0.225881532610819</v>
      </c>
      <c r="BT1212" s="17">
        <v>0.380351585618042</v>
      </c>
      <c r="BU1212" s="17">
        <v>0.33099309677979</v>
      </c>
      <c r="BV1212" s="17">
        <v>0.29822060008852602</v>
      </c>
      <c r="BW1212" s="17"/>
      <c r="BX1212" s="17">
        <v>0.38128623561214497</v>
      </c>
      <c r="BY1212" s="17">
        <v>0.44493258830472299</v>
      </c>
      <c r="BZ1212" s="17">
        <v>0.27282675285042601</v>
      </c>
      <c r="CA1212" s="17">
        <v>0.38116015647176799</v>
      </c>
      <c r="CB1212" s="17">
        <v>0.35257632685989998</v>
      </c>
      <c r="CC1212" s="17">
        <v>0.27671448868170601</v>
      </c>
    </row>
    <row r="1213" spans="2:81" x14ac:dyDescent="0.35">
      <c r="B1213" t="s">
        <v>283</v>
      </c>
      <c r="C1213" s="17">
        <v>0.222907557665532</v>
      </c>
      <c r="D1213" s="17">
        <v>0.230652902684955</v>
      </c>
      <c r="E1213" s="17">
        <v>0.21608212097251001</v>
      </c>
      <c r="F1213" s="17"/>
      <c r="G1213" s="17">
        <v>0.183630737250427</v>
      </c>
      <c r="H1213" s="17">
        <v>0.149351061358693</v>
      </c>
      <c r="I1213" s="17">
        <v>0.196294959528753</v>
      </c>
      <c r="J1213" s="17">
        <v>0.26255889075561001</v>
      </c>
      <c r="K1213" s="17">
        <v>0.231851499227825</v>
      </c>
      <c r="L1213" s="17">
        <v>0.29932613919902001</v>
      </c>
      <c r="M1213" s="17"/>
      <c r="N1213" s="17">
        <v>0.17883576471835499</v>
      </c>
      <c r="O1213" s="17">
        <v>0.25396878314631199</v>
      </c>
      <c r="P1213" s="17">
        <v>0.24888130569098599</v>
      </c>
      <c r="Q1213" s="17">
        <v>0.21901085329983</v>
      </c>
      <c r="R1213" s="17"/>
      <c r="S1213" s="17">
        <v>0.17378061870561101</v>
      </c>
      <c r="T1213" s="17">
        <v>0.23280821064926999</v>
      </c>
      <c r="U1213" s="17">
        <v>0.226809575843399</v>
      </c>
      <c r="V1213" s="17">
        <v>0.27447190614392197</v>
      </c>
      <c r="W1213" s="17">
        <v>0.23472902923748401</v>
      </c>
      <c r="X1213" s="17">
        <v>0.197644249591968</v>
      </c>
      <c r="Y1213" s="17">
        <v>0.286101273235218</v>
      </c>
      <c r="Z1213" s="17">
        <v>0.229620795172783</v>
      </c>
      <c r="AA1213" s="17">
        <v>0.22115132204056201</v>
      </c>
      <c r="AB1213" s="17">
        <v>0.194248567745783</v>
      </c>
      <c r="AC1213" s="17">
        <v>0.180297624453502</v>
      </c>
      <c r="AD1213" s="17">
        <v>0.286614236563143</v>
      </c>
      <c r="AE1213" s="17"/>
      <c r="AF1213" s="17">
        <v>0.225063501301558</v>
      </c>
      <c r="AG1213" s="17">
        <v>0.20039494882898301</v>
      </c>
      <c r="AH1213" s="17">
        <v>0.17812168566348299</v>
      </c>
      <c r="AI1213" s="17">
        <v>0.38279954076439698</v>
      </c>
      <c r="AJ1213" s="17"/>
      <c r="AK1213" s="17">
        <v>0.17497417259881501</v>
      </c>
      <c r="AL1213" s="17">
        <v>0.19215017688661101</v>
      </c>
      <c r="AM1213" s="17"/>
      <c r="AN1213" s="17">
        <v>0.149527878029515</v>
      </c>
      <c r="AO1213" s="17">
        <v>0.269808279958071</v>
      </c>
      <c r="AP1213" s="17">
        <v>0.27534693950859901</v>
      </c>
      <c r="AQ1213" s="17">
        <v>0.21289134744188901</v>
      </c>
      <c r="AR1213" s="17">
        <v>0.27824903768454001</v>
      </c>
      <c r="AS1213" s="17">
        <v>0.14944850961107101</v>
      </c>
      <c r="AT1213" s="17"/>
      <c r="AU1213" s="17">
        <v>0.20288505049876501</v>
      </c>
      <c r="AV1213" s="17">
        <v>0.253653976323652</v>
      </c>
      <c r="AW1213" s="17"/>
      <c r="AX1213" s="17">
        <v>0.19880144314099901</v>
      </c>
      <c r="AY1213" s="17">
        <v>0.22861494697593701</v>
      </c>
      <c r="AZ1213" s="17"/>
      <c r="BA1213" s="17">
        <v>0.24114978735925499</v>
      </c>
      <c r="BB1213" s="17">
        <v>0.129268862329846</v>
      </c>
      <c r="BC1213" s="17"/>
      <c r="BD1213" s="17">
        <v>0.20256396468117799</v>
      </c>
      <c r="BE1213" s="17"/>
      <c r="BF1213" s="17">
        <v>0.20702515483878001</v>
      </c>
      <c r="BG1213" s="17"/>
      <c r="BH1213" s="17">
        <v>0.21225437754853099</v>
      </c>
      <c r="BI1213" s="17"/>
      <c r="BJ1213" s="17">
        <v>0.16646322334209501</v>
      </c>
      <c r="BK1213" s="17"/>
      <c r="BL1213" s="17">
        <v>0.30566922528032697</v>
      </c>
      <c r="BM1213" s="17">
        <v>7.4250754340342104E-2</v>
      </c>
      <c r="BN1213" s="17">
        <v>0.30027559657281699</v>
      </c>
      <c r="BO1213" s="17">
        <v>0.25802133506307001</v>
      </c>
      <c r="BP1213" s="17"/>
      <c r="BQ1213" s="17">
        <v>0.16627415012320501</v>
      </c>
      <c r="BR1213" s="17">
        <v>0.20573760581829001</v>
      </c>
      <c r="BS1213" s="17">
        <v>0.35797836443442799</v>
      </c>
      <c r="BT1213" s="17">
        <v>0.20516456875594899</v>
      </c>
      <c r="BU1213" s="17">
        <v>0.276988523836603</v>
      </c>
      <c r="BV1213" s="17">
        <v>0.27351502415000201</v>
      </c>
      <c r="BW1213" s="17"/>
      <c r="BX1213" s="17">
        <v>0.14148055819306499</v>
      </c>
      <c r="BY1213" s="17">
        <v>0.17204151220219699</v>
      </c>
      <c r="BZ1213" s="17">
        <v>0.288316458451226</v>
      </c>
      <c r="CA1213" s="17">
        <v>0.211375074841335</v>
      </c>
      <c r="CB1213" s="17">
        <v>0.21667399492293801</v>
      </c>
      <c r="CC1213" s="17">
        <v>0.32165121614960002</v>
      </c>
    </row>
    <row r="1214" spans="2:81" x14ac:dyDescent="0.35">
      <c r="B1214" t="s">
        <v>284</v>
      </c>
      <c r="C1214" s="17">
        <v>6.4321373621687494E-2</v>
      </c>
      <c r="D1214" s="17">
        <v>5.38825160363113E-2</v>
      </c>
      <c r="E1214" s="17">
        <v>7.4538619912408705E-2</v>
      </c>
      <c r="F1214" s="17"/>
      <c r="G1214" s="17">
        <v>7.7180987032075002E-2</v>
      </c>
      <c r="H1214" s="17">
        <v>5.6222500472046098E-2</v>
      </c>
      <c r="I1214" s="17">
        <v>4.1017996112340402E-2</v>
      </c>
      <c r="J1214" s="17">
        <v>6.1249654270705299E-2</v>
      </c>
      <c r="K1214" s="17">
        <v>5.9686918387325899E-2</v>
      </c>
      <c r="L1214" s="17">
        <v>8.8686421802654306E-2</v>
      </c>
      <c r="M1214" s="17"/>
      <c r="N1214" s="17">
        <v>4.8847261252103702E-2</v>
      </c>
      <c r="O1214" s="17">
        <v>8.1115113071928494E-2</v>
      </c>
      <c r="P1214" s="17">
        <v>6.5621324512615403E-2</v>
      </c>
      <c r="Q1214" s="17">
        <v>6.5305340460538694E-2</v>
      </c>
      <c r="R1214" s="17"/>
      <c r="S1214" s="17">
        <v>2.78705182359705E-2</v>
      </c>
      <c r="T1214" s="17">
        <v>5.2148465616034402E-2</v>
      </c>
      <c r="U1214" s="17">
        <v>6.4536663269410405E-2</v>
      </c>
      <c r="V1214" s="17">
        <v>7.9936298950872606E-2</v>
      </c>
      <c r="W1214" s="17">
        <v>7.4580176998249606E-2</v>
      </c>
      <c r="X1214" s="17">
        <v>8.7161880338906303E-2</v>
      </c>
      <c r="Y1214" s="17">
        <v>0.111016420483184</v>
      </c>
      <c r="Z1214" s="17">
        <v>6.6370385685461095E-2</v>
      </c>
      <c r="AA1214" s="17">
        <v>5.5758007191957698E-2</v>
      </c>
      <c r="AB1214" s="17">
        <v>5.8994463553008601E-2</v>
      </c>
      <c r="AC1214" s="17">
        <v>9.0776767038920597E-2</v>
      </c>
      <c r="AD1214" s="17">
        <v>4.1759718261031503E-2</v>
      </c>
      <c r="AE1214" s="17"/>
      <c r="AF1214" s="17">
        <v>6.5942171385334994E-2</v>
      </c>
      <c r="AG1214" s="17">
        <v>7.0385423030590102E-2</v>
      </c>
      <c r="AH1214" s="17">
        <v>8.19931974779054E-2</v>
      </c>
      <c r="AI1214" s="17">
        <v>4.2422169135982797E-2</v>
      </c>
      <c r="AJ1214" s="17"/>
      <c r="AK1214" s="17">
        <v>4.1246863891725501E-2</v>
      </c>
      <c r="AL1214" s="17">
        <v>7.1060698217833604E-2</v>
      </c>
      <c r="AM1214" s="17"/>
      <c r="AN1214" s="17">
        <v>6.1108985179603101E-2</v>
      </c>
      <c r="AO1214" s="17">
        <v>5.3853722746031202E-2</v>
      </c>
      <c r="AP1214" s="17">
        <v>6.9661567928389498E-2</v>
      </c>
      <c r="AQ1214" s="17">
        <v>6.6903808334660406E-2</v>
      </c>
      <c r="AR1214" s="17">
        <v>6.3156352896916804E-2</v>
      </c>
      <c r="AS1214" s="17">
        <v>0.10953308779003</v>
      </c>
      <c r="AT1214" s="17"/>
      <c r="AU1214" s="17">
        <v>6.5798533690055006E-2</v>
      </c>
      <c r="AV1214" s="17">
        <v>6.25496704012342E-2</v>
      </c>
      <c r="AW1214" s="17"/>
      <c r="AX1214" s="17">
        <v>6.1733404472737598E-2</v>
      </c>
      <c r="AY1214" s="17">
        <v>6.4934103949561103E-2</v>
      </c>
      <c r="AZ1214" s="17"/>
      <c r="BA1214" s="17">
        <v>6.9008285455978799E-2</v>
      </c>
      <c r="BB1214" s="17">
        <v>4.3748955124473798E-2</v>
      </c>
      <c r="BC1214" s="17"/>
      <c r="BD1214" s="17">
        <v>5.78461226128568E-2</v>
      </c>
      <c r="BE1214" s="17"/>
      <c r="BF1214" s="17">
        <v>6.3657567199119094E-2</v>
      </c>
      <c r="BG1214" s="17"/>
      <c r="BH1214" s="17">
        <v>4.2333506910256002E-2</v>
      </c>
      <c r="BI1214" s="17"/>
      <c r="BJ1214" s="17">
        <v>2.82395882471475E-2</v>
      </c>
      <c r="BK1214" s="17"/>
      <c r="BL1214" s="17">
        <v>0.134049780173775</v>
      </c>
      <c r="BM1214" s="17">
        <v>2.02048473820087E-2</v>
      </c>
      <c r="BN1214" s="17">
        <v>8.4233549230663105E-2</v>
      </c>
      <c r="BO1214" s="17">
        <v>5.1132276431269198E-2</v>
      </c>
      <c r="BP1214" s="17"/>
      <c r="BQ1214" s="17">
        <v>5.5405408922386302E-2</v>
      </c>
      <c r="BR1214" s="17">
        <v>6.4792192873769194E-2</v>
      </c>
      <c r="BS1214" s="17">
        <v>9.6445313313551606E-2</v>
      </c>
      <c r="BT1214" s="17">
        <v>2.7074360992419201E-2</v>
      </c>
      <c r="BU1214" s="17">
        <v>4.9534879776045301E-2</v>
      </c>
      <c r="BV1214" s="17">
        <v>0.112830229008665</v>
      </c>
      <c r="BW1214" s="17"/>
      <c r="BX1214" s="17">
        <v>5.6961737534882997E-2</v>
      </c>
      <c r="BY1214" s="17">
        <v>6.0215538187541898E-2</v>
      </c>
      <c r="BZ1214" s="17">
        <v>8.5046938634366298E-2</v>
      </c>
      <c r="CA1214" s="17">
        <v>3.4856868126320301E-2</v>
      </c>
      <c r="CB1214" s="17">
        <v>3.6155224147193202E-2</v>
      </c>
      <c r="CC1214" s="17">
        <v>0.15501379048767999</v>
      </c>
    </row>
    <row r="1215" spans="2:81" x14ac:dyDescent="0.35">
      <c r="B1215" t="s">
        <v>285</v>
      </c>
      <c r="C1215" s="17">
        <v>6.4096102215462497E-2</v>
      </c>
      <c r="D1215" s="17">
        <v>8.2148993489370395E-2</v>
      </c>
      <c r="E1215" s="17">
        <v>4.5483410490529098E-2</v>
      </c>
      <c r="F1215" s="17"/>
      <c r="G1215" s="17">
        <v>3.70108257242385E-2</v>
      </c>
      <c r="H1215" s="17">
        <v>3.3734009869687998E-2</v>
      </c>
      <c r="I1215" s="17">
        <v>4.3589719067457802E-2</v>
      </c>
      <c r="J1215" s="17">
        <v>5.4316393296255198E-2</v>
      </c>
      <c r="K1215" s="17">
        <v>0.109731370435418</v>
      </c>
      <c r="L1215" s="17">
        <v>0.10828548475380401</v>
      </c>
      <c r="M1215" s="17"/>
      <c r="N1215" s="17">
        <v>4.5522163123014103E-2</v>
      </c>
      <c r="O1215" s="17">
        <v>4.05271090933393E-2</v>
      </c>
      <c r="P1215" s="17">
        <v>9.4175224870778104E-2</v>
      </c>
      <c r="Q1215" s="17">
        <v>8.2302690128506995E-2</v>
      </c>
      <c r="R1215" s="17"/>
      <c r="S1215" s="17">
        <v>4.1963596471034099E-2</v>
      </c>
      <c r="T1215" s="17">
        <v>9.8702879864062301E-2</v>
      </c>
      <c r="U1215" s="17">
        <v>0.13546749493812599</v>
      </c>
      <c r="V1215" s="17">
        <v>2.8839536940925E-2</v>
      </c>
      <c r="W1215" s="17">
        <v>8.6533401051609504E-2</v>
      </c>
      <c r="X1215" s="17">
        <v>8.0730227302450705E-2</v>
      </c>
      <c r="Y1215" s="17">
        <v>4.0428403025882999E-2</v>
      </c>
      <c r="Z1215" s="17">
        <v>1.6984521236251399E-2</v>
      </c>
      <c r="AA1215" s="17">
        <v>5.7172846856383797E-2</v>
      </c>
      <c r="AB1215" s="17">
        <v>7.8725615899883999E-2</v>
      </c>
      <c r="AC1215" s="17">
        <v>1.6169745715073802E-2</v>
      </c>
      <c r="AD1215" s="17">
        <v>2.11505548152199E-2</v>
      </c>
      <c r="AE1215" s="17"/>
      <c r="AF1215" s="17">
        <v>6.5929290987943603E-2</v>
      </c>
      <c r="AG1215" s="17">
        <v>6.5913378760390995E-2</v>
      </c>
      <c r="AH1215" s="17">
        <v>3.8308194964841599E-2</v>
      </c>
      <c r="AI1215" s="17">
        <v>2.1486074405066499E-2</v>
      </c>
      <c r="AJ1215" s="17"/>
      <c r="AK1215" s="17">
        <v>7.4957533115089695E-2</v>
      </c>
      <c r="AL1215" s="17">
        <v>2.6917684983584898E-2</v>
      </c>
      <c r="AM1215" s="17"/>
      <c r="AN1215" s="17">
        <v>2.9349496853667299E-2</v>
      </c>
      <c r="AO1215" s="17">
        <v>7.5396478918700799E-2</v>
      </c>
      <c r="AP1215" s="17">
        <v>5.2708397684078097E-2</v>
      </c>
      <c r="AQ1215" s="17">
        <v>9.8479748554651497E-2</v>
      </c>
      <c r="AR1215" s="17">
        <v>8.9478367706112796E-2</v>
      </c>
      <c r="AS1215" s="17">
        <v>4.0315247838715901E-2</v>
      </c>
      <c r="AT1215" s="17"/>
      <c r="AU1215" s="17">
        <v>6.4112506595614294E-2</v>
      </c>
      <c r="AV1215" s="17">
        <v>6.2308197639626597E-2</v>
      </c>
      <c r="AW1215" s="17"/>
      <c r="AX1215" s="17">
        <v>8.8847642618248401E-2</v>
      </c>
      <c r="AY1215" s="17">
        <v>5.8235901187745298E-2</v>
      </c>
      <c r="AZ1215" s="17"/>
      <c r="BA1215" s="17">
        <v>7.3070124875816198E-2</v>
      </c>
      <c r="BB1215" s="17">
        <v>1.4635271219309199E-2</v>
      </c>
      <c r="BC1215" s="17"/>
      <c r="BD1215" s="17">
        <v>6.8996749796673501E-2</v>
      </c>
      <c r="BE1215" s="17"/>
      <c r="BF1215" s="17">
        <v>7.0311886321805503E-2</v>
      </c>
      <c r="BG1215" s="17"/>
      <c r="BH1215" s="17">
        <v>6.9725514618244E-2</v>
      </c>
      <c r="BI1215" s="17"/>
      <c r="BJ1215" s="17">
        <v>5.3315013484841703E-2</v>
      </c>
      <c r="BK1215" s="17"/>
      <c r="BL1215" s="17">
        <v>0.1317099808053</v>
      </c>
      <c r="BM1215" s="17">
        <v>3.2968263956610802E-2</v>
      </c>
      <c r="BN1215" s="17">
        <v>8.9063990952342895E-2</v>
      </c>
      <c r="BO1215" s="17">
        <v>3.3075729555950402E-2</v>
      </c>
      <c r="BP1215" s="17"/>
      <c r="BQ1215" s="17">
        <v>3.9906035837519699E-2</v>
      </c>
      <c r="BR1215" s="17">
        <v>6.5793410757105097E-2</v>
      </c>
      <c r="BS1215" s="17">
        <v>0.12956567112963399</v>
      </c>
      <c r="BT1215" s="17">
        <v>6.7639172001106806E-2</v>
      </c>
      <c r="BU1215" s="17">
        <v>5.2290121068424601E-2</v>
      </c>
      <c r="BV1215" s="17">
        <v>7.9896342316394794E-2</v>
      </c>
      <c r="BW1215" s="17"/>
      <c r="BX1215" s="17">
        <v>2.5750957682019099E-2</v>
      </c>
      <c r="BY1215" s="17">
        <v>5.39765662334626E-2</v>
      </c>
      <c r="BZ1215" s="17">
        <v>0.11599334764046899</v>
      </c>
      <c r="CA1215" s="17">
        <v>5.7836479589448299E-2</v>
      </c>
      <c r="CB1215" s="17">
        <v>3.5617666416022299E-2</v>
      </c>
      <c r="CC1215" s="17">
        <v>6.5702970862075702E-2</v>
      </c>
    </row>
    <row r="1216" spans="2:81" x14ac:dyDescent="0.35">
      <c r="B1216" t="s">
        <v>171</v>
      </c>
      <c r="C1216" s="17">
        <v>4.1580467905074199E-2</v>
      </c>
      <c r="D1216" s="17">
        <v>3.3481355375037901E-2</v>
      </c>
      <c r="E1216" s="17">
        <v>4.9484403830983202E-2</v>
      </c>
      <c r="F1216" s="17"/>
      <c r="G1216" s="17">
        <v>3.5284606047138602E-2</v>
      </c>
      <c r="H1216" s="17">
        <v>2.76500976767187E-2</v>
      </c>
      <c r="I1216" s="17">
        <v>3.6846997949667198E-2</v>
      </c>
      <c r="J1216" s="17">
        <v>4.5276364744981201E-2</v>
      </c>
      <c r="K1216" s="17">
        <v>6.7568206679008203E-2</v>
      </c>
      <c r="L1216" s="17">
        <v>4.1738374513507003E-2</v>
      </c>
      <c r="M1216" s="17"/>
      <c r="N1216" s="17">
        <v>4.0001960587913603E-2</v>
      </c>
      <c r="O1216" s="17">
        <v>2.2060916998753299E-2</v>
      </c>
      <c r="P1216" s="17">
        <v>5.0480766404012702E-2</v>
      </c>
      <c r="Q1216" s="17">
        <v>5.7981232028434103E-2</v>
      </c>
      <c r="R1216" s="17"/>
      <c r="S1216" s="17">
        <v>2.5646619588588E-2</v>
      </c>
      <c r="T1216" s="17">
        <v>2.73608946075144E-2</v>
      </c>
      <c r="U1216" s="17">
        <v>5.5602812045402197E-2</v>
      </c>
      <c r="V1216" s="17">
        <v>3.9939160514501297E-2</v>
      </c>
      <c r="W1216" s="17">
        <v>4.3751969119145098E-2</v>
      </c>
      <c r="X1216" s="17">
        <v>1.93175599842287E-2</v>
      </c>
      <c r="Y1216" s="17">
        <v>5.0761715485470003E-2</v>
      </c>
      <c r="Z1216" s="17">
        <v>4.8715728703802301E-2</v>
      </c>
      <c r="AA1216" s="17">
        <v>3.486312607342E-2</v>
      </c>
      <c r="AB1216" s="17">
        <v>3.5334966225412601E-2</v>
      </c>
      <c r="AC1216" s="17">
        <v>0.15827359600146501</v>
      </c>
      <c r="AD1216" s="17">
        <v>6.1026408672577602E-2</v>
      </c>
      <c r="AE1216" s="17"/>
      <c r="AF1216" s="17">
        <v>4.17984427196951E-2</v>
      </c>
      <c r="AG1216" s="17">
        <v>2.4986073911433201E-2</v>
      </c>
      <c r="AH1216" s="17">
        <v>0.120815948537031</v>
      </c>
      <c r="AI1216" s="17">
        <v>4.141738383278E-2</v>
      </c>
      <c r="AJ1216" s="17"/>
      <c r="AK1216" s="17">
        <v>2.0184298322542701E-2</v>
      </c>
      <c r="AL1216" s="17">
        <v>5.9651592655192501E-2</v>
      </c>
      <c r="AM1216" s="17"/>
      <c r="AN1216" s="17">
        <v>1.71680486387536E-2</v>
      </c>
      <c r="AO1216" s="17">
        <v>4.0289186748593497E-2</v>
      </c>
      <c r="AP1216" s="17">
        <v>3.8662038439290301E-2</v>
      </c>
      <c r="AQ1216" s="17">
        <v>6.063793560367E-2</v>
      </c>
      <c r="AR1216" s="17">
        <v>6.0429967468567998E-2</v>
      </c>
      <c r="AS1216" s="17">
        <v>7.0904950258753194E-2</v>
      </c>
      <c r="AT1216" s="17"/>
      <c r="AU1216" s="17">
        <v>4.0987014897998802E-2</v>
      </c>
      <c r="AV1216" s="17">
        <v>4.0778004287460798E-2</v>
      </c>
      <c r="AW1216" s="17"/>
      <c r="AX1216" s="17">
        <v>6.2043821296853999E-2</v>
      </c>
      <c r="AY1216" s="17">
        <v>3.6735542594342703E-2</v>
      </c>
      <c r="AZ1216" s="17"/>
      <c r="BA1216" s="17">
        <v>4.1543600410958101E-2</v>
      </c>
      <c r="BB1216" s="17">
        <v>3.4215586448486698E-2</v>
      </c>
      <c r="BC1216" s="17"/>
      <c r="BD1216" s="17">
        <v>4.01973111434566E-2</v>
      </c>
      <c r="BE1216" s="17"/>
      <c r="BF1216" s="17">
        <v>3.46332274753424E-2</v>
      </c>
      <c r="BG1216" s="17"/>
      <c r="BH1216" s="17">
        <v>0</v>
      </c>
      <c r="BI1216" s="17"/>
      <c r="BJ1216" s="17">
        <v>0.140704509303646</v>
      </c>
      <c r="BK1216" s="17"/>
      <c r="BL1216" s="17">
        <v>8.3993348953947097E-2</v>
      </c>
      <c r="BM1216" s="17">
        <v>1.4770264302627199E-2</v>
      </c>
      <c r="BN1216" s="17">
        <v>5.3300045072809998E-2</v>
      </c>
      <c r="BO1216" s="17">
        <v>3.3921920725470303E-2</v>
      </c>
      <c r="BP1216" s="17"/>
      <c r="BQ1216" s="17">
        <v>3.0022431480207099E-2</v>
      </c>
      <c r="BR1216" s="17">
        <v>5.5610415782248103E-2</v>
      </c>
      <c r="BS1216" s="17">
        <v>4.7864651526505902E-2</v>
      </c>
      <c r="BT1216" s="17">
        <v>2.9846821112646402E-2</v>
      </c>
      <c r="BU1216" s="17">
        <v>7.4004456043758202E-2</v>
      </c>
      <c r="BV1216" s="17">
        <v>3.2807795056312303E-2</v>
      </c>
      <c r="BW1216" s="17"/>
      <c r="BX1216" s="17">
        <v>1.9313306590554399E-2</v>
      </c>
      <c r="BY1216" s="17">
        <v>4.5532660159525701E-2</v>
      </c>
      <c r="BZ1216" s="17">
        <v>5.21257779175835E-2</v>
      </c>
      <c r="CA1216" s="17">
        <v>2.6253313973372199E-2</v>
      </c>
      <c r="CB1216" s="17">
        <v>9.2116756150908599E-2</v>
      </c>
      <c r="CC1216" s="17">
        <v>6.57688145334379E-2</v>
      </c>
    </row>
    <row r="1217" spans="2:81" x14ac:dyDescent="0.35">
      <c r="B1217" t="s">
        <v>286</v>
      </c>
      <c r="C1217" s="17">
        <v>0.60709449859224396</v>
      </c>
      <c r="D1217" s="17">
        <v>0.59983423241432499</v>
      </c>
      <c r="E1217" s="17">
        <v>0.61441144479356902</v>
      </c>
      <c r="F1217" s="17"/>
      <c r="G1217" s="17">
        <v>0.66689284394612103</v>
      </c>
      <c r="H1217" s="17">
        <v>0.73304233062285495</v>
      </c>
      <c r="I1217" s="17">
        <v>0.68225032734178204</v>
      </c>
      <c r="J1217" s="17">
        <v>0.57659869693244803</v>
      </c>
      <c r="K1217" s="17">
        <v>0.53116200527042301</v>
      </c>
      <c r="L1217" s="17">
        <v>0.46196357973101498</v>
      </c>
      <c r="M1217" s="17"/>
      <c r="N1217" s="17">
        <v>0.68679285031861403</v>
      </c>
      <c r="O1217" s="17">
        <v>0.60232807768966701</v>
      </c>
      <c r="P1217" s="17">
        <v>0.54084137852160796</v>
      </c>
      <c r="Q1217" s="17">
        <v>0.57539988408269105</v>
      </c>
      <c r="R1217" s="17"/>
      <c r="S1217" s="17">
        <v>0.73073864699879698</v>
      </c>
      <c r="T1217" s="17">
        <v>0.58897954926311902</v>
      </c>
      <c r="U1217" s="17">
        <v>0.517583453903663</v>
      </c>
      <c r="V1217" s="17">
        <v>0.57681309744977904</v>
      </c>
      <c r="W1217" s="17">
        <v>0.56040542359351098</v>
      </c>
      <c r="X1217" s="17">
        <v>0.61514608278244698</v>
      </c>
      <c r="Y1217" s="17">
        <v>0.51169218777024394</v>
      </c>
      <c r="Z1217" s="17">
        <v>0.63830856920170198</v>
      </c>
      <c r="AA1217" s="17">
        <v>0.63105469783767598</v>
      </c>
      <c r="AB1217" s="17">
        <v>0.63269638657591198</v>
      </c>
      <c r="AC1217" s="17">
        <v>0.55448226679103896</v>
      </c>
      <c r="AD1217" s="17">
        <v>0.58944908168802801</v>
      </c>
      <c r="AE1217" s="17"/>
      <c r="AF1217" s="17">
        <v>0.60126659360546797</v>
      </c>
      <c r="AG1217" s="17">
        <v>0.63832017546860298</v>
      </c>
      <c r="AH1217" s="17">
        <v>0.58076097335673804</v>
      </c>
      <c r="AI1217" s="17">
        <v>0.51187483186177296</v>
      </c>
      <c r="AJ1217" s="17"/>
      <c r="AK1217" s="17">
        <v>0.68863713207182697</v>
      </c>
      <c r="AL1217" s="17">
        <v>0.65021984725677795</v>
      </c>
      <c r="AM1217" s="17"/>
      <c r="AN1217" s="17">
        <v>0.74284559129846095</v>
      </c>
      <c r="AO1217" s="17">
        <v>0.56065233162860295</v>
      </c>
      <c r="AP1217" s="17">
        <v>0.563621056439643</v>
      </c>
      <c r="AQ1217" s="17">
        <v>0.56108716006512904</v>
      </c>
      <c r="AR1217" s="17">
        <v>0.50868627424386204</v>
      </c>
      <c r="AS1217" s="17">
        <v>0.62979820450142998</v>
      </c>
      <c r="AT1217" s="17"/>
      <c r="AU1217" s="17">
        <v>0.626216894317567</v>
      </c>
      <c r="AV1217" s="17">
        <v>0.58071015134802595</v>
      </c>
      <c r="AW1217" s="17"/>
      <c r="AX1217" s="17">
        <v>0.58857368847116098</v>
      </c>
      <c r="AY1217" s="17">
        <v>0.61147950529241302</v>
      </c>
      <c r="AZ1217" s="17"/>
      <c r="BA1217" s="17">
        <v>0.57522820189799195</v>
      </c>
      <c r="BB1217" s="17">
        <v>0.77813132487788395</v>
      </c>
      <c r="BC1217" s="17"/>
      <c r="BD1217" s="17">
        <v>0.63039585176583501</v>
      </c>
      <c r="BE1217" s="17"/>
      <c r="BF1217" s="17">
        <v>0.624372164164953</v>
      </c>
      <c r="BG1217" s="17"/>
      <c r="BH1217" s="17">
        <v>0.67568660092296895</v>
      </c>
      <c r="BI1217" s="17"/>
      <c r="BJ1217" s="17">
        <v>0.61127766562226904</v>
      </c>
      <c r="BK1217" s="17"/>
      <c r="BL1217" s="17">
        <v>0.34457766478665097</v>
      </c>
      <c r="BM1217" s="17">
        <v>0.85780587001841102</v>
      </c>
      <c r="BN1217" s="17">
        <v>0.47312681817136698</v>
      </c>
      <c r="BO1217" s="17">
        <v>0.62384873822424003</v>
      </c>
      <c r="BP1217" s="17"/>
      <c r="BQ1217" s="17">
        <v>0.70839197363668205</v>
      </c>
      <c r="BR1217" s="17">
        <v>0.60806637476858705</v>
      </c>
      <c r="BS1217" s="17">
        <v>0.36814599959588001</v>
      </c>
      <c r="BT1217" s="17">
        <v>0.67027507713787804</v>
      </c>
      <c r="BU1217" s="17">
        <v>0.54718201927516896</v>
      </c>
      <c r="BV1217" s="17">
        <v>0.50095060946862502</v>
      </c>
      <c r="BW1217" s="17"/>
      <c r="BX1217" s="17">
        <v>0.75649343999947805</v>
      </c>
      <c r="BY1217" s="17">
        <v>0.66823372321727303</v>
      </c>
      <c r="BZ1217" s="17">
        <v>0.45851747735635501</v>
      </c>
      <c r="CA1217" s="17">
        <v>0.66967826346952397</v>
      </c>
      <c r="CB1217" s="17">
        <v>0.61943635836293798</v>
      </c>
      <c r="CC1217" s="17">
        <v>0.39186320796720597</v>
      </c>
    </row>
    <row r="1218" spans="2:81" x14ac:dyDescent="0.35">
      <c r="B1218" t="s">
        <v>287</v>
      </c>
      <c r="C1218" s="17">
        <v>0.12841747583714999</v>
      </c>
      <c r="D1218" s="17">
        <v>0.13603150952568199</v>
      </c>
      <c r="E1218" s="17">
        <v>0.120022030402938</v>
      </c>
      <c r="F1218" s="17"/>
      <c r="G1218" s="17">
        <v>0.114191812756313</v>
      </c>
      <c r="H1218" s="17">
        <v>8.9956510341734006E-2</v>
      </c>
      <c r="I1218" s="17">
        <v>8.4607715179798204E-2</v>
      </c>
      <c r="J1218" s="17">
        <v>0.115566047566961</v>
      </c>
      <c r="K1218" s="17">
        <v>0.16941828882274401</v>
      </c>
      <c r="L1218" s="17">
        <v>0.19697190655645899</v>
      </c>
      <c r="M1218" s="17"/>
      <c r="N1218" s="17">
        <v>9.4369424375117805E-2</v>
      </c>
      <c r="O1218" s="17">
        <v>0.121642222165268</v>
      </c>
      <c r="P1218" s="17">
        <v>0.15979654938339299</v>
      </c>
      <c r="Q1218" s="17">
        <v>0.14760803058904601</v>
      </c>
      <c r="R1218" s="17"/>
      <c r="S1218" s="17">
        <v>6.9834114707004694E-2</v>
      </c>
      <c r="T1218" s="17">
        <v>0.15085134548009699</v>
      </c>
      <c r="U1218" s="17">
        <v>0.200004158207536</v>
      </c>
      <c r="V1218" s="17">
        <v>0.108775835891798</v>
      </c>
      <c r="W1218" s="17">
        <v>0.16111357804985901</v>
      </c>
      <c r="X1218" s="17">
        <v>0.16789210764135701</v>
      </c>
      <c r="Y1218" s="17">
        <v>0.15144482350906699</v>
      </c>
      <c r="Z1218" s="17">
        <v>8.3354906921712393E-2</v>
      </c>
      <c r="AA1218" s="17">
        <v>0.112930854048341</v>
      </c>
      <c r="AB1218" s="17">
        <v>0.137720079452893</v>
      </c>
      <c r="AC1218" s="17">
        <v>0.106946512753994</v>
      </c>
      <c r="AD1218" s="17">
        <v>6.2910273076251397E-2</v>
      </c>
      <c r="AE1218" s="17"/>
      <c r="AF1218" s="17">
        <v>0.13187146237327901</v>
      </c>
      <c r="AG1218" s="17">
        <v>0.136298801790981</v>
      </c>
      <c r="AH1218" s="17">
        <v>0.120301392442747</v>
      </c>
      <c r="AI1218" s="17">
        <v>6.3908243541049306E-2</v>
      </c>
      <c r="AJ1218" s="17"/>
      <c r="AK1218" s="17">
        <v>0.11620439700681499</v>
      </c>
      <c r="AL1218" s="17">
        <v>9.7978383201418495E-2</v>
      </c>
      <c r="AM1218" s="17"/>
      <c r="AN1218" s="17">
        <v>9.0458482033270504E-2</v>
      </c>
      <c r="AO1218" s="17">
        <v>0.129250201664732</v>
      </c>
      <c r="AP1218" s="17">
        <v>0.122369965612468</v>
      </c>
      <c r="AQ1218" s="17">
        <v>0.165383556889312</v>
      </c>
      <c r="AR1218" s="17">
        <v>0.15263472060302999</v>
      </c>
      <c r="AS1218" s="17">
        <v>0.149848335628746</v>
      </c>
      <c r="AT1218" s="17"/>
      <c r="AU1218" s="17">
        <v>0.12991104028566899</v>
      </c>
      <c r="AV1218" s="17">
        <v>0.12485786804086101</v>
      </c>
      <c r="AW1218" s="17"/>
      <c r="AX1218" s="17">
        <v>0.15058104709098599</v>
      </c>
      <c r="AY1218" s="17">
        <v>0.123170005137306</v>
      </c>
      <c r="AZ1218" s="17"/>
      <c r="BA1218" s="17">
        <v>0.142078410331795</v>
      </c>
      <c r="BB1218" s="17">
        <v>5.8384226343782999E-2</v>
      </c>
      <c r="BC1218" s="17"/>
      <c r="BD1218" s="17">
        <v>0.12684287240952999</v>
      </c>
      <c r="BE1218" s="17"/>
      <c r="BF1218" s="17">
        <v>0.13396945352092501</v>
      </c>
      <c r="BG1218" s="17"/>
      <c r="BH1218" s="17">
        <v>0.1120590215285</v>
      </c>
      <c r="BI1218" s="17"/>
      <c r="BJ1218" s="17">
        <v>8.1554601731989196E-2</v>
      </c>
      <c r="BK1218" s="17"/>
      <c r="BL1218" s="17">
        <v>0.265759760979074</v>
      </c>
      <c r="BM1218" s="17">
        <v>5.3173111338619503E-2</v>
      </c>
      <c r="BN1218" s="17">
        <v>0.173297540183006</v>
      </c>
      <c r="BO1218" s="17">
        <v>8.4208005987219503E-2</v>
      </c>
      <c r="BP1218" s="17"/>
      <c r="BQ1218" s="17">
        <v>9.5311444759905994E-2</v>
      </c>
      <c r="BR1218" s="17">
        <v>0.13058560363087399</v>
      </c>
      <c r="BS1218" s="17">
        <v>0.22601098444318601</v>
      </c>
      <c r="BT1218" s="17">
        <v>9.4713532993526001E-2</v>
      </c>
      <c r="BU1218" s="17">
        <v>0.10182500084447001</v>
      </c>
      <c r="BV1218" s="17">
        <v>0.19272657132505999</v>
      </c>
      <c r="BW1218" s="17"/>
      <c r="BX1218" s="17">
        <v>8.2712695216901999E-2</v>
      </c>
      <c r="BY1218" s="17">
        <v>0.114192104421004</v>
      </c>
      <c r="BZ1218" s="17">
        <v>0.201040286274835</v>
      </c>
      <c r="CA1218" s="17">
        <v>9.2693347715768606E-2</v>
      </c>
      <c r="CB1218" s="17">
        <v>7.1772890563215494E-2</v>
      </c>
      <c r="CC1218" s="17">
        <v>0.22071676134975601</v>
      </c>
    </row>
    <row r="1219" spans="2:81" x14ac:dyDescent="0.35">
      <c r="B1219" t="s">
        <v>288</v>
      </c>
      <c r="C1219" s="17">
        <v>0.47867702275509399</v>
      </c>
      <c r="D1219" s="17">
        <v>0.46380272288864399</v>
      </c>
      <c r="E1219" s="17">
        <v>0.494389414390632</v>
      </c>
      <c r="F1219" s="17"/>
      <c r="G1219" s="17">
        <v>0.55270103118980796</v>
      </c>
      <c r="H1219" s="17">
        <v>0.64308582028112005</v>
      </c>
      <c r="I1219" s="17">
        <v>0.597642612161984</v>
      </c>
      <c r="J1219" s="17">
        <v>0.46103264936548699</v>
      </c>
      <c r="K1219" s="17">
        <v>0.361743716447679</v>
      </c>
      <c r="L1219" s="17">
        <v>0.26499167317455602</v>
      </c>
      <c r="M1219" s="17"/>
      <c r="N1219" s="17">
        <v>0.59242342594349595</v>
      </c>
      <c r="O1219" s="17">
        <v>0.48068585552439902</v>
      </c>
      <c r="P1219" s="17">
        <v>0.38104482913821502</v>
      </c>
      <c r="Q1219" s="17">
        <v>0.42779185349364501</v>
      </c>
      <c r="R1219" s="17"/>
      <c r="S1219" s="17">
        <v>0.66090453229179202</v>
      </c>
      <c r="T1219" s="17">
        <v>0.43812820378302197</v>
      </c>
      <c r="U1219" s="17">
        <v>0.31757929569612697</v>
      </c>
      <c r="V1219" s="17">
        <v>0.46803726155798098</v>
      </c>
      <c r="W1219" s="17">
        <v>0.39929184554365199</v>
      </c>
      <c r="X1219" s="17">
        <v>0.44725397514109</v>
      </c>
      <c r="Y1219" s="17">
        <v>0.36024736426117698</v>
      </c>
      <c r="Z1219" s="17">
        <v>0.55495366227998999</v>
      </c>
      <c r="AA1219" s="17">
        <v>0.51812384378933496</v>
      </c>
      <c r="AB1219" s="17">
        <v>0.49497630712301899</v>
      </c>
      <c r="AC1219" s="17">
        <v>0.44753575403704399</v>
      </c>
      <c r="AD1219" s="17">
        <v>0.52653880861177704</v>
      </c>
      <c r="AE1219" s="17"/>
      <c r="AF1219" s="17">
        <v>0.46939513123218901</v>
      </c>
      <c r="AG1219" s="17">
        <v>0.50202137367762201</v>
      </c>
      <c r="AH1219" s="17">
        <v>0.46045958091399197</v>
      </c>
      <c r="AI1219" s="17">
        <v>0.447966588320724</v>
      </c>
      <c r="AJ1219" s="17"/>
      <c r="AK1219" s="17">
        <v>0.57243273506501202</v>
      </c>
      <c r="AL1219" s="17">
        <v>0.55224146405536001</v>
      </c>
      <c r="AM1219" s="17"/>
      <c r="AN1219" s="17">
        <v>0.65238710926519095</v>
      </c>
      <c r="AO1219" s="17">
        <v>0.43140212996387101</v>
      </c>
      <c r="AP1219" s="17">
        <v>0.44125109082717601</v>
      </c>
      <c r="AQ1219" s="17">
        <v>0.39570360317581699</v>
      </c>
      <c r="AR1219" s="17">
        <v>0.35605155364083302</v>
      </c>
      <c r="AS1219" s="17">
        <v>0.47994986887268298</v>
      </c>
      <c r="AT1219" s="17"/>
      <c r="AU1219" s="17">
        <v>0.49630585403189797</v>
      </c>
      <c r="AV1219" s="17">
        <v>0.45585228330716498</v>
      </c>
      <c r="AW1219" s="17"/>
      <c r="AX1219" s="17">
        <v>0.43799264138017502</v>
      </c>
      <c r="AY1219" s="17">
        <v>0.48830950015510699</v>
      </c>
      <c r="AZ1219" s="17"/>
      <c r="BA1219" s="17">
        <v>0.43314979156619698</v>
      </c>
      <c r="BB1219" s="17">
        <v>0.71974709853410102</v>
      </c>
      <c r="BC1219" s="17"/>
      <c r="BD1219" s="17">
        <v>0.50355297935630405</v>
      </c>
      <c r="BE1219" s="17"/>
      <c r="BF1219" s="17">
        <v>0.49040271064402802</v>
      </c>
      <c r="BG1219" s="17"/>
      <c r="BH1219" s="17">
        <v>0.56362757939446895</v>
      </c>
      <c r="BI1219" s="17"/>
      <c r="BJ1219" s="17">
        <v>0.52972306389028001</v>
      </c>
      <c r="BK1219" s="17"/>
      <c r="BL1219" s="17">
        <v>7.8817903807576695E-2</v>
      </c>
      <c r="BM1219" s="17">
        <v>0.804632758679792</v>
      </c>
      <c r="BN1219" s="17">
        <v>0.29982927798836101</v>
      </c>
      <c r="BO1219" s="17">
        <v>0.53964073223702103</v>
      </c>
      <c r="BP1219" s="17"/>
      <c r="BQ1219" s="17">
        <v>0.613080528876776</v>
      </c>
      <c r="BR1219" s="17">
        <v>0.47748077113771298</v>
      </c>
      <c r="BS1219" s="17">
        <v>0.142135015152694</v>
      </c>
      <c r="BT1219" s="17">
        <v>0.57556154414435201</v>
      </c>
      <c r="BU1219" s="17">
        <v>0.44535701843069903</v>
      </c>
      <c r="BV1219" s="17">
        <v>0.30822403814356503</v>
      </c>
      <c r="BW1219" s="17"/>
      <c r="BX1219" s="17">
        <v>0.67378074478257599</v>
      </c>
      <c r="BY1219" s="17">
        <v>0.55404161879626801</v>
      </c>
      <c r="BZ1219" s="17">
        <v>0.25747719108152001</v>
      </c>
      <c r="CA1219" s="17">
        <v>0.57698491575375499</v>
      </c>
      <c r="CB1219" s="17">
        <v>0.54766346779972297</v>
      </c>
      <c r="CC1219" s="17">
        <v>0.17114644661744999</v>
      </c>
    </row>
    <row r="1220" spans="2:81" x14ac:dyDescent="0.35">
      <c r="C1220" s="17"/>
      <c r="D1220" s="17"/>
      <c r="E1220" s="17"/>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c r="AN1220" s="17"/>
      <c r="AO1220" s="17"/>
      <c r="AP1220" s="17"/>
      <c r="AQ1220" s="17"/>
      <c r="AR1220" s="17"/>
      <c r="AS1220" s="17"/>
      <c r="AT1220" s="17"/>
      <c r="AU1220" s="17"/>
      <c r="AV1220" s="17"/>
      <c r="AW1220" s="17"/>
      <c r="AX1220" s="17"/>
      <c r="AY1220" s="17"/>
      <c r="AZ1220" s="17"/>
      <c r="BA1220" s="17"/>
      <c r="BB1220" s="17"/>
      <c r="BC1220" s="17"/>
      <c r="BD1220" s="17"/>
      <c r="BE1220" s="17"/>
      <c r="BF1220" s="17"/>
      <c r="BG1220" s="17"/>
      <c r="BH1220" s="17"/>
      <c r="BI1220" s="17"/>
      <c r="BJ1220" s="17"/>
      <c r="BK1220" s="17"/>
      <c r="BL1220" s="17"/>
      <c r="BM1220" s="17"/>
      <c r="BN1220" s="17"/>
      <c r="BO1220" s="17"/>
      <c r="BP1220" s="17"/>
      <c r="BQ1220" s="17"/>
      <c r="BR1220" s="17"/>
      <c r="BS1220" s="17"/>
      <c r="BT1220" s="17"/>
      <c r="BU1220" s="17"/>
      <c r="BV1220" s="17"/>
      <c r="BW1220" s="17"/>
      <c r="BX1220" s="17"/>
      <c r="BY1220" s="17"/>
      <c r="BZ1220" s="17"/>
      <c r="CA1220" s="17"/>
      <c r="CB1220" s="17"/>
      <c r="CC1220" s="17"/>
    </row>
    <row r="1221" spans="2:81" x14ac:dyDescent="0.35">
      <c r="B1221" s="6" t="s">
        <v>445</v>
      </c>
      <c r="C1221" s="17"/>
      <c r="D1221" s="17"/>
      <c r="E1221" s="17"/>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c r="AP1221" s="17"/>
      <c r="AQ1221" s="17"/>
      <c r="AR1221" s="17"/>
      <c r="AS1221" s="17"/>
      <c r="AT1221" s="17"/>
      <c r="AU1221" s="17"/>
      <c r="AV1221" s="17"/>
      <c r="AW1221" s="17"/>
      <c r="AX1221" s="17"/>
      <c r="AY1221" s="17"/>
      <c r="AZ1221" s="17"/>
      <c r="BA1221" s="17"/>
      <c r="BB1221" s="17"/>
      <c r="BC1221" s="17"/>
      <c r="BD1221" s="17"/>
      <c r="BE1221" s="17"/>
      <c r="BF1221" s="17"/>
      <c r="BG1221" s="17"/>
      <c r="BH1221" s="17"/>
      <c r="BI1221" s="17"/>
      <c r="BJ1221" s="17"/>
      <c r="BK1221" s="17"/>
      <c r="BL1221" s="17"/>
      <c r="BM1221" s="17"/>
      <c r="BN1221" s="17"/>
      <c r="BO1221" s="17"/>
      <c r="BP1221" s="17"/>
      <c r="BQ1221" s="17"/>
      <c r="BR1221" s="17"/>
      <c r="BS1221" s="17"/>
      <c r="BT1221" s="17"/>
      <c r="BU1221" s="17"/>
      <c r="BV1221" s="17"/>
      <c r="BW1221" s="17"/>
      <c r="BX1221" s="17"/>
      <c r="BY1221" s="17"/>
      <c r="BZ1221" s="17"/>
      <c r="CA1221" s="17"/>
      <c r="CB1221" s="17"/>
      <c r="CC1221" s="17"/>
    </row>
    <row r="1222" spans="2:81" x14ac:dyDescent="0.35">
      <c r="B1222" s="24"/>
      <c r="C1222" s="17"/>
      <c r="D1222" s="17"/>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c r="AZ1222" s="17"/>
      <c r="BA1222" s="17"/>
      <c r="BB1222" s="17"/>
      <c r="BC1222" s="17"/>
      <c r="BD1222" s="17"/>
      <c r="BE1222" s="17"/>
      <c r="BF1222" s="17"/>
      <c r="BG1222" s="17"/>
      <c r="BH1222" s="17"/>
      <c r="BI1222" s="17"/>
      <c r="BJ1222" s="17"/>
      <c r="BK1222" s="17"/>
      <c r="BL1222" s="17"/>
      <c r="BM1222" s="17"/>
      <c r="BN1222" s="17"/>
      <c r="BO1222" s="17"/>
      <c r="BP1222" s="17"/>
      <c r="BQ1222" s="17"/>
      <c r="BR1222" s="17"/>
      <c r="BS1222" s="17"/>
      <c r="BT1222" s="17"/>
      <c r="BU1222" s="17"/>
      <c r="BV1222" s="17"/>
      <c r="BW1222" s="17"/>
      <c r="BX1222" s="17"/>
      <c r="BY1222" s="17"/>
      <c r="BZ1222" s="17"/>
      <c r="CA1222" s="17"/>
      <c r="CB1222" s="17"/>
      <c r="CC1222" s="17"/>
    </row>
    <row r="1223" spans="2:81" x14ac:dyDescent="0.35">
      <c r="B1223" t="s">
        <v>281</v>
      </c>
      <c r="C1223" s="17">
        <v>0.33390734709818498</v>
      </c>
      <c r="D1223" s="17">
        <v>0.33489997502297097</v>
      </c>
      <c r="E1223" s="17">
        <v>0.33372726867706998</v>
      </c>
      <c r="F1223" s="17"/>
      <c r="G1223" s="17">
        <v>0.34225457569100898</v>
      </c>
      <c r="H1223" s="17">
        <v>0.33677970796439599</v>
      </c>
      <c r="I1223" s="17">
        <v>0.32435714411622601</v>
      </c>
      <c r="J1223" s="17">
        <v>0.32230058196661099</v>
      </c>
      <c r="K1223" s="17">
        <v>0.30319709100349501</v>
      </c>
      <c r="L1223" s="17">
        <v>0.36270996223008101</v>
      </c>
      <c r="M1223" s="17"/>
      <c r="N1223" s="17">
        <v>0.37121773493000998</v>
      </c>
      <c r="O1223" s="17">
        <v>0.326099423447059</v>
      </c>
      <c r="P1223" s="17">
        <v>0.315661812354882</v>
      </c>
      <c r="Q1223" s="17">
        <v>0.32248657722177398</v>
      </c>
      <c r="R1223" s="17"/>
      <c r="S1223" s="17">
        <v>0.414601392585842</v>
      </c>
      <c r="T1223" s="17">
        <v>0.35486663580801298</v>
      </c>
      <c r="U1223" s="17">
        <v>0.34682098923186599</v>
      </c>
      <c r="V1223" s="17">
        <v>0.36108296849939298</v>
      </c>
      <c r="W1223" s="17">
        <v>0.28698862462158897</v>
      </c>
      <c r="X1223" s="17">
        <v>0.30394386739951701</v>
      </c>
      <c r="Y1223" s="17">
        <v>0.36770915140022897</v>
      </c>
      <c r="Z1223" s="17">
        <v>0.367957435947389</v>
      </c>
      <c r="AA1223" s="17">
        <v>0.30576762793937701</v>
      </c>
      <c r="AB1223" s="17">
        <v>0.26614252474341898</v>
      </c>
      <c r="AC1223" s="17">
        <v>0.25012789261511997</v>
      </c>
      <c r="AD1223" s="17">
        <v>0.294870366177091</v>
      </c>
      <c r="AE1223" s="17"/>
      <c r="AF1223" s="17">
        <v>0.34141064562187201</v>
      </c>
      <c r="AG1223" s="17">
        <v>0.30068604094526102</v>
      </c>
      <c r="AH1223" s="17">
        <v>0.225267895713538</v>
      </c>
      <c r="AI1223" s="17">
        <v>0.27927934781236802</v>
      </c>
      <c r="AJ1223" s="17"/>
      <c r="AK1223" s="17">
        <v>0.392476862058594</v>
      </c>
      <c r="AL1223" s="17">
        <v>0.32075587886726198</v>
      </c>
      <c r="AM1223" s="17"/>
      <c r="AN1223" s="17">
        <v>0.38191571421689902</v>
      </c>
      <c r="AO1223" s="17">
        <v>0.32267540471454698</v>
      </c>
      <c r="AP1223" s="17">
        <v>0.27477324689239901</v>
      </c>
      <c r="AQ1223" s="17">
        <v>0.31642948934836101</v>
      </c>
      <c r="AR1223" s="17">
        <v>0.33051067055768202</v>
      </c>
      <c r="AS1223" s="17">
        <v>0.353341049170314</v>
      </c>
      <c r="AT1223" s="17"/>
      <c r="AU1223" s="17">
        <v>0.37171059751173002</v>
      </c>
      <c r="AV1223" s="17">
        <v>0.28473427818713798</v>
      </c>
      <c r="AW1223" s="17"/>
      <c r="AX1223" s="17">
        <v>0.279057746471151</v>
      </c>
      <c r="AY1223" s="17">
        <v>0.34719824759981299</v>
      </c>
      <c r="AZ1223" s="17"/>
      <c r="BA1223" s="17">
        <v>0.32054546411423002</v>
      </c>
      <c r="BB1223" s="17">
        <v>0.42087169291660598</v>
      </c>
      <c r="BC1223" s="17"/>
      <c r="BD1223" s="17">
        <v>0.42194171980087902</v>
      </c>
      <c r="BE1223" s="17"/>
      <c r="BF1223" s="17">
        <v>0.41414181536502898</v>
      </c>
      <c r="BG1223" s="17"/>
      <c r="BH1223" s="17">
        <v>0.299906405982657</v>
      </c>
      <c r="BI1223" s="17"/>
      <c r="BJ1223" s="17">
        <v>0.24219573006508799</v>
      </c>
      <c r="BK1223" s="17"/>
      <c r="BL1223" s="17">
        <v>6.9881740722657196E-2</v>
      </c>
      <c r="BM1223" s="17">
        <v>0.62047365835399704</v>
      </c>
      <c r="BN1223" s="17">
        <v>0.33245307776275701</v>
      </c>
      <c r="BO1223" s="17">
        <v>0.22347596491129201</v>
      </c>
      <c r="BP1223" s="17"/>
      <c r="BQ1223" s="17">
        <v>0.34888821881971899</v>
      </c>
      <c r="BR1223" s="17">
        <v>0.45284419267338899</v>
      </c>
      <c r="BS1223" s="17">
        <v>0.26800356953516102</v>
      </c>
      <c r="BT1223" s="17">
        <v>0.34008660094875398</v>
      </c>
      <c r="BU1223" s="17">
        <v>0.26174070972619501</v>
      </c>
      <c r="BV1223" s="17">
        <v>0.26339401489380199</v>
      </c>
      <c r="BW1223" s="17"/>
      <c r="BX1223" s="17">
        <v>0.37098834113974799</v>
      </c>
      <c r="BY1223" s="17">
        <v>0.46371181325094502</v>
      </c>
      <c r="BZ1223" s="17">
        <v>0.313043792626713</v>
      </c>
      <c r="CA1223" s="17">
        <v>0.338811536098511</v>
      </c>
      <c r="CB1223" s="17">
        <v>0.28370389657198303</v>
      </c>
      <c r="CC1223" s="17">
        <v>0.208403622633416</v>
      </c>
    </row>
    <row r="1224" spans="2:81" x14ac:dyDescent="0.35">
      <c r="B1224" t="s">
        <v>282</v>
      </c>
      <c r="C1224" s="17">
        <v>0.31458518313468697</v>
      </c>
      <c r="D1224" s="17">
        <v>0.31047455724630202</v>
      </c>
      <c r="E1224" s="17">
        <v>0.319566814196793</v>
      </c>
      <c r="F1224" s="17"/>
      <c r="G1224" s="17">
        <v>0.38041484377500101</v>
      </c>
      <c r="H1224" s="17">
        <v>0.32591517899098499</v>
      </c>
      <c r="I1224" s="17">
        <v>0.273298883599078</v>
      </c>
      <c r="J1224" s="17">
        <v>0.32575101405817097</v>
      </c>
      <c r="K1224" s="17">
        <v>0.32430636371262</v>
      </c>
      <c r="L1224" s="17">
        <v>0.28340957159393498</v>
      </c>
      <c r="M1224" s="17"/>
      <c r="N1224" s="17">
        <v>0.32353947917484999</v>
      </c>
      <c r="O1224" s="17">
        <v>0.33609996463708602</v>
      </c>
      <c r="P1224" s="17">
        <v>0.29890539159697499</v>
      </c>
      <c r="Q1224" s="17">
        <v>0.29853441947832399</v>
      </c>
      <c r="R1224" s="17"/>
      <c r="S1224" s="17">
        <v>0.33333534880821097</v>
      </c>
      <c r="T1224" s="17">
        <v>0.31140719274803602</v>
      </c>
      <c r="U1224" s="17">
        <v>0.30222303450696603</v>
      </c>
      <c r="V1224" s="17">
        <v>0.28637216129493498</v>
      </c>
      <c r="W1224" s="17">
        <v>0.38587614122742703</v>
      </c>
      <c r="X1224" s="17">
        <v>0.281280841218495</v>
      </c>
      <c r="Y1224" s="17">
        <v>0.30189023747612598</v>
      </c>
      <c r="Z1224" s="17">
        <v>0.311654211388668</v>
      </c>
      <c r="AA1224" s="17">
        <v>0.35321033488845999</v>
      </c>
      <c r="AB1224" s="17">
        <v>0.28893019377238699</v>
      </c>
      <c r="AC1224" s="17">
        <v>0.26940215673204798</v>
      </c>
      <c r="AD1224" s="17">
        <v>0.30798602793023599</v>
      </c>
      <c r="AE1224" s="17"/>
      <c r="AF1224" s="17">
        <v>0.31318025210579697</v>
      </c>
      <c r="AG1224" s="17">
        <v>0.26638409323215201</v>
      </c>
      <c r="AH1224" s="17">
        <v>0.35214991561491199</v>
      </c>
      <c r="AI1224" s="17">
        <v>0.274311978181914</v>
      </c>
      <c r="AJ1224" s="17"/>
      <c r="AK1224" s="17">
        <v>0.37501200199583201</v>
      </c>
      <c r="AL1224" s="17">
        <v>0.33542743189420998</v>
      </c>
      <c r="AM1224" s="17"/>
      <c r="AN1224" s="17">
        <v>0.320387659510183</v>
      </c>
      <c r="AO1224" s="17">
        <v>0.31984675660303602</v>
      </c>
      <c r="AP1224" s="17">
        <v>0.35447787712325202</v>
      </c>
      <c r="AQ1224" s="17">
        <v>0.292241062303284</v>
      </c>
      <c r="AR1224" s="17">
        <v>0.32052216206472101</v>
      </c>
      <c r="AS1224" s="17">
        <v>0.237358629456252</v>
      </c>
      <c r="AT1224" s="17"/>
      <c r="AU1224" s="17">
        <v>0.30716004836638999</v>
      </c>
      <c r="AV1224" s="17">
        <v>0.32442856045033502</v>
      </c>
      <c r="AW1224" s="17"/>
      <c r="AX1224" s="17">
        <v>0.33762543744721302</v>
      </c>
      <c r="AY1224" s="17">
        <v>0.30900217570894101</v>
      </c>
      <c r="AZ1224" s="17"/>
      <c r="BA1224" s="17">
        <v>0.31403101386082</v>
      </c>
      <c r="BB1224" s="17">
        <v>0.30966884243048998</v>
      </c>
      <c r="BC1224" s="17"/>
      <c r="BD1224" s="17">
        <v>0.29146370669676902</v>
      </c>
      <c r="BE1224" s="17"/>
      <c r="BF1224" s="17">
        <v>0.30170167704420298</v>
      </c>
      <c r="BG1224" s="17"/>
      <c r="BH1224" s="17">
        <v>0.24740815215947401</v>
      </c>
      <c r="BI1224" s="17"/>
      <c r="BJ1224" s="17">
        <v>0.31906428495482297</v>
      </c>
      <c r="BK1224" s="17"/>
      <c r="BL1224" s="17">
        <v>0.19631600349169301</v>
      </c>
      <c r="BM1224" s="17">
        <v>0.260678578757711</v>
      </c>
      <c r="BN1224" s="17">
        <v>0.33216362569720098</v>
      </c>
      <c r="BO1224" s="17">
        <v>0.44162078825915502</v>
      </c>
      <c r="BP1224" s="17"/>
      <c r="BQ1224" s="17">
        <v>0.32573673748260001</v>
      </c>
      <c r="BR1224" s="17">
        <v>0.30040431713205201</v>
      </c>
      <c r="BS1224" s="17">
        <v>0.29097664517170502</v>
      </c>
      <c r="BT1224" s="17">
        <v>0.29657182521711201</v>
      </c>
      <c r="BU1224" s="17">
        <v>0.35505909425482801</v>
      </c>
      <c r="BV1224" s="17">
        <v>0.34289505958854299</v>
      </c>
      <c r="BW1224" s="17"/>
      <c r="BX1224" s="17">
        <v>0.30651567880748698</v>
      </c>
      <c r="BY1224" s="17">
        <v>0.30435143062797798</v>
      </c>
      <c r="BZ1224" s="17">
        <v>0.30340162492061501</v>
      </c>
      <c r="CA1224" s="17">
        <v>0.369137067610465</v>
      </c>
      <c r="CB1224" s="17">
        <v>0.280861843824389</v>
      </c>
      <c r="CC1224" s="17">
        <v>0.304578337618302</v>
      </c>
    </row>
    <row r="1225" spans="2:81" x14ac:dyDescent="0.35">
      <c r="B1225" t="s">
        <v>283</v>
      </c>
      <c r="C1225" s="17">
        <v>0.19866318524287899</v>
      </c>
      <c r="D1225" s="17">
        <v>0.191631657098085</v>
      </c>
      <c r="E1225" s="17">
        <v>0.20438443955918001</v>
      </c>
      <c r="F1225" s="17"/>
      <c r="G1225" s="17">
        <v>0.14017783022855301</v>
      </c>
      <c r="H1225" s="17">
        <v>0.186035654859177</v>
      </c>
      <c r="I1225" s="17">
        <v>0.23442164636089699</v>
      </c>
      <c r="J1225" s="17">
        <v>0.212031675367888</v>
      </c>
      <c r="K1225" s="17">
        <v>0.19267109710603</v>
      </c>
      <c r="L1225" s="17">
        <v>0.21065416815577101</v>
      </c>
      <c r="M1225" s="17"/>
      <c r="N1225" s="17">
        <v>0.18299189117346101</v>
      </c>
      <c r="O1225" s="17">
        <v>0.19717961458351499</v>
      </c>
      <c r="P1225" s="17">
        <v>0.18394230540102299</v>
      </c>
      <c r="Q1225" s="17">
        <v>0.22794252253529801</v>
      </c>
      <c r="R1225" s="17"/>
      <c r="S1225" s="17">
        <v>0.15122963972023001</v>
      </c>
      <c r="T1225" s="17">
        <v>0.21315234574401701</v>
      </c>
      <c r="U1225" s="17">
        <v>0.19574651575934501</v>
      </c>
      <c r="V1225" s="17">
        <v>0.187986330989381</v>
      </c>
      <c r="W1225" s="17">
        <v>0.14982357200336299</v>
      </c>
      <c r="X1225" s="17">
        <v>0.24187201614811801</v>
      </c>
      <c r="Y1225" s="17">
        <v>0.15565420884953099</v>
      </c>
      <c r="Z1225" s="17">
        <v>0.23541643895485401</v>
      </c>
      <c r="AA1225" s="17">
        <v>0.20860437092353301</v>
      </c>
      <c r="AB1225" s="17">
        <v>0.26963811153798001</v>
      </c>
      <c r="AC1225" s="17">
        <v>0.19008106428789301</v>
      </c>
      <c r="AD1225" s="17">
        <v>0.23874778953078099</v>
      </c>
      <c r="AE1225" s="17"/>
      <c r="AF1225" s="17">
        <v>0.197724379787135</v>
      </c>
      <c r="AG1225" s="17">
        <v>0.29993427691862901</v>
      </c>
      <c r="AH1225" s="17">
        <v>0.141477304709969</v>
      </c>
      <c r="AI1225" s="17">
        <v>0.23809544398797899</v>
      </c>
      <c r="AJ1225" s="17"/>
      <c r="AK1225" s="17">
        <v>0.11847318165921999</v>
      </c>
      <c r="AL1225" s="17">
        <v>0.21867193542008501</v>
      </c>
      <c r="AM1225" s="17"/>
      <c r="AN1225" s="17">
        <v>0.15425736974412599</v>
      </c>
      <c r="AO1225" s="17">
        <v>0.22158955013034401</v>
      </c>
      <c r="AP1225" s="17">
        <v>0.234550778401071</v>
      </c>
      <c r="AQ1225" s="17">
        <v>0.20135875808216799</v>
      </c>
      <c r="AR1225" s="17">
        <v>0.22333930931761201</v>
      </c>
      <c r="AS1225" s="17">
        <v>0.15267506496958999</v>
      </c>
      <c r="AT1225" s="17"/>
      <c r="AU1225" s="17">
        <v>0.18065374094499001</v>
      </c>
      <c r="AV1225" s="17">
        <v>0.22235677484670899</v>
      </c>
      <c r="AW1225" s="17"/>
      <c r="AX1225" s="17">
        <v>0.18553935918384301</v>
      </c>
      <c r="AY1225" s="17">
        <v>0.201843289826272</v>
      </c>
      <c r="AZ1225" s="17"/>
      <c r="BA1225" s="17">
        <v>0.2081145686824</v>
      </c>
      <c r="BB1225" s="17">
        <v>0.14696885262690301</v>
      </c>
      <c r="BC1225" s="17"/>
      <c r="BD1225" s="17">
        <v>0.15548969691175801</v>
      </c>
      <c r="BE1225" s="17"/>
      <c r="BF1225" s="17">
        <v>0.153528040230477</v>
      </c>
      <c r="BG1225" s="17"/>
      <c r="BH1225" s="17">
        <v>0.28620733741620302</v>
      </c>
      <c r="BI1225" s="17"/>
      <c r="BJ1225" s="17">
        <v>0.149353681508265</v>
      </c>
      <c r="BK1225" s="17"/>
      <c r="BL1225" s="17">
        <v>0.38153131484153302</v>
      </c>
      <c r="BM1225" s="17">
        <v>4.6465236731380498E-2</v>
      </c>
      <c r="BN1225" s="17">
        <v>0.21355795457272</v>
      </c>
      <c r="BO1225" s="17">
        <v>0.20834164268053701</v>
      </c>
      <c r="BP1225" s="17"/>
      <c r="BQ1225" s="17">
        <v>0.18457562421598001</v>
      </c>
      <c r="BR1225" s="17">
        <v>0.131865792956848</v>
      </c>
      <c r="BS1225" s="17">
        <v>0.26141017873711497</v>
      </c>
      <c r="BT1225" s="17">
        <v>0.19123491284498101</v>
      </c>
      <c r="BU1225" s="17">
        <v>0.25370001684179799</v>
      </c>
      <c r="BV1225" s="17">
        <v>0.22227578331094999</v>
      </c>
      <c r="BW1225" s="17"/>
      <c r="BX1225" s="17">
        <v>0.185507229963353</v>
      </c>
      <c r="BY1225" s="17">
        <v>0.14166842826216</v>
      </c>
      <c r="BZ1225" s="17">
        <v>0.212230766161594</v>
      </c>
      <c r="CA1225" s="17">
        <v>0.14094282161615099</v>
      </c>
      <c r="CB1225" s="17">
        <v>0.260475215027825</v>
      </c>
      <c r="CC1225" s="17">
        <v>0.26302749604077602</v>
      </c>
    </row>
    <row r="1226" spans="2:81" x14ac:dyDescent="0.35">
      <c r="B1226" t="s">
        <v>284</v>
      </c>
      <c r="C1226" s="17">
        <v>5.7519410380021098E-2</v>
      </c>
      <c r="D1226" s="17">
        <v>5.7144301561797103E-2</v>
      </c>
      <c r="E1226" s="17">
        <v>5.8332107913872902E-2</v>
      </c>
      <c r="F1226" s="17"/>
      <c r="G1226" s="17">
        <v>6.9373383572445102E-2</v>
      </c>
      <c r="H1226" s="17">
        <v>5.0372450642655199E-2</v>
      </c>
      <c r="I1226" s="17">
        <v>7.1763378011971801E-2</v>
      </c>
      <c r="J1226" s="17">
        <v>6.5068982550881796E-2</v>
      </c>
      <c r="K1226" s="17">
        <v>5.1182297401347901E-2</v>
      </c>
      <c r="L1226" s="17">
        <v>4.4009092192624999E-2</v>
      </c>
      <c r="M1226" s="17"/>
      <c r="N1226" s="17">
        <v>2.0698149463328201E-2</v>
      </c>
      <c r="O1226" s="17">
        <v>5.9504050588123303E-2</v>
      </c>
      <c r="P1226" s="17">
        <v>9.2591692241858897E-2</v>
      </c>
      <c r="Q1226" s="17">
        <v>5.8798995236620799E-2</v>
      </c>
      <c r="R1226" s="17"/>
      <c r="S1226" s="17">
        <v>5.4415359194310599E-2</v>
      </c>
      <c r="T1226" s="17">
        <v>4.2858716800087099E-2</v>
      </c>
      <c r="U1226" s="17">
        <v>7.0017075104015003E-2</v>
      </c>
      <c r="V1226" s="17">
        <v>3.6430613537261798E-2</v>
      </c>
      <c r="W1226" s="17">
        <v>9.19932219615128E-2</v>
      </c>
      <c r="X1226" s="17">
        <v>5.8398227713543298E-2</v>
      </c>
      <c r="Y1226" s="17">
        <v>0.108008914964506</v>
      </c>
      <c r="Z1226" s="17">
        <v>2.1084017743449202E-2</v>
      </c>
      <c r="AA1226" s="17">
        <v>4.4724551178475201E-2</v>
      </c>
      <c r="AB1226" s="17">
        <v>2.5910019670464999E-2</v>
      </c>
      <c r="AC1226" s="17">
        <v>0.11273085106655099</v>
      </c>
      <c r="AD1226" s="17">
        <v>2.5163595128635498E-2</v>
      </c>
      <c r="AE1226" s="17"/>
      <c r="AF1226" s="17">
        <v>5.9477296488391097E-2</v>
      </c>
      <c r="AG1226" s="17">
        <v>2.6811481288579599E-2</v>
      </c>
      <c r="AH1226" s="17">
        <v>0.111749747661474</v>
      </c>
      <c r="AI1226" s="17">
        <v>4.4069756781717102E-2</v>
      </c>
      <c r="AJ1226" s="17"/>
      <c r="AK1226" s="17">
        <v>3.6983771046590001E-2</v>
      </c>
      <c r="AL1226" s="17">
        <v>6.0788241102522803E-2</v>
      </c>
      <c r="AM1226" s="17"/>
      <c r="AN1226" s="17">
        <v>4.7765390500144202E-2</v>
      </c>
      <c r="AO1226" s="17">
        <v>6.0003832002769902E-2</v>
      </c>
      <c r="AP1226" s="17">
        <v>6.3249807006476894E-2</v>
      </c>
      <c r="AQ1226" s="17">
        <v>6.6370464620479699E-2</v>
      </c>
      <c r="AR1226" s="17">
        <v>5.44416178727508E-2</v>
      </c>
      <c r="AS1226" s="17">
        <v>5.4340621324412697E-2</v>
      </c>
      <c r="AT1226" s="17"/>
      <c r="AU1226" s="17">
        <v>4.50084620440648E-2</v>
      </c>
      <c r="AV1226" s="17">
        <v>7.5477404946610205E-2</v>
      </c>
      <c r="AW1226" s="17"/>
      <c r="AX1226" s="17">
        <v>7.2460042352977802E-2</v>
      </c>
      <c r="AY1226" s="17">
        <v>5.3899065824838902E-2</v>
      </c>
      <c r="AZ1226" s="17"/>
      <c r="BA1226" s="17">
        <v>5.6660680257508103E-2</v>
      </c>
      <c r="BB1226" s="17">
        <v>6.4408855270314605E-2</v>
      </c>
      <c r="BC1226" s="17"/>
      <c r="BD1226" s="17">
        <v>3.7672402841522699E-2</v>
      </c>
      <c r="BE1226" s="17"/>
      <c r="BF1226" s="17">
        <v>4.1217693086010102E-2</v>
      </c>
      <c r="BG1226" s="17"/>
      <c r="BH1226" s="17">
        <v>1.10923067368125E-2</v>
      </c>
      <c r="BI1226" s="17"/>
      <c r="BJ1226" s="17">
        <v>0.12953266579172301</v>
      </c>
      <c r="BK1226" s="17"/>
      <c r="BL1226" s="17">
        <v>0.13885113602205701</v>
      </c>
      <c r="BM1226" s="17">
        <v>1.4389053737697201E-2</v>
      </c>
      <c r="BN1226" s="17">
        <v>4.7747486627469103E-2</v>
      </c>
      <c r="BO1226" s="17">
        <v>5.4596613301338998E-2</v>
      </c>
      <c r="BP1226" s="17"/>
      <c r="BQ1226" s="17">
        <v>6.6194122431070104E-2</v>
      </c>
      <c r="BR1226" s="17">
        <v>4.0780733684307499E-2</v>
      </c>
      <c r="BS1226" s="17">
        <v>5.5205239746526101E-2</v>
      </c>
      <c r="BT1226" s="17">
        <v>0.109206112829327</v>
      </c>
      <c r="BU1226" s="17">
        <v>5.73709349177038E-2</v>
      </c>
      <c r="BV1226" s="17">
        <v>3.9503815538985403E-2</v>
      </c>
      <c r="BW1226" s="17"/>
      <c r="BX1226" s="17">
        <v>5.4556929213750098E-2</v>
      </c>
      <c r="BY1226" s="17">
        <v>2.9839320536206498E-2</v>
      </c>
      <c r="BZ1226" s="17">
        <v>4.95920130991944E-2</v>
      </c>
      <c r="CA1226" s="17">
        <v>9.9639952278573002E-2</v>
      </c>
      <c r="CB1226" s="17">
        <v>0.104593917537387</v>
      </c>
      <c r="CC1226" s="17">
        <v>5.9194264211459201E-2</v>
      </c>
    </row>
    <row r="1227" spans="2:81" x14ac:dyDescent="0.35">
      <c r="B1227" t="s">
        <v>285</v>
      </c>
      <c r="C1227" s="17">
        <v>7.0417077560400096E-2</v>
      </c>
      <c r="D1227" s="17">
        <v>8.25563263932E-2</v>
      </c>
      <c r="E1227" s="17">
        <v>5.7260787358805798E-2</v>
      </c>
      <c r="F1227" s="17"/>
      <c r="G1227" s="17">
        <v>5.1051290301946398E-2</v>
      </c>
      <c r="H1227" s="17">
        <v>7.1427600310329797E-2</v>
      </c>
      <c r="I1227" s="17">
        <v>6.1277406997198101E-2</v>
      </c>
      <c r="J1227" s="17">
        <v>6.0592275198072802E-2</v>
      </c>
      <c r="K1227" s="17">
        <v>8.7221650154717903E-2</v>
      </c>
      <c r="L1227" s="17">
        <v>8.3841668102532393E-2</v>
      </c>
      <c r="M1227" s="17"/>
      <c r="N1227" s="17">
        <v>7.5453913037222903E-2</v>
      </c>
      <c r="O1227" s="17">
        <v>5.3069325810188403E-2</v>
      </c>
      <c r="P1227" s="17">
        <v>8.8556650637984402E-2</v>
      </c>
      <c r="Q1227" s="17">
        <v>6.7592323877083804E-2</v>
      </c>
      <c r="R1227" s="17"/>
      <c r="S1227" s="17">
        <v>3.5028536190207502E-2</v>
      </c>
      <c r="T1227" s="17">
        <v>6.1709955348584797E-2</v>
      </c>
      <c r="U1227" s="17">
        <v>6.5378716609658799E-2</v>
      </c>
      <c r="V1227" s="17">
        <v>8.0693597599840794E-2</v>
      </c>
      <c r="W1227" s="17">
        <v>6.6547196346524395E-2</v>
      </c>
      <c r="X1227" s="17">
        <v>7.8288828815561901E-2</v>
      </c>
      <c r="Y1227" s="17">
        <v>4.6690868852349098E-2</v>
      </c>
      <c r="Z1227" s="17">
        <v>6.3887895965639596E-2</v>
      </c>
      <c r="AA1227" s="17">
        <v>6.3547316263108805E-2</v>
      </c>
      <c r="AB1227" s="17">
        <v>0.101823649165511</v>
      </c>
      <c r="AC1227" s="17">
        <v>0.13509297950822799</v>
      </c>
      <c r="AD1227" s="17">
        <v>0.13323222123325501</v>
      </c>
      <c r="AE1227" s="17"/>
      <c r="AF1227" s="17">
        <v>6.3524923234785702E-2</v>
      </c>
      <c r="AG1227" s="17">
        <v>8.0283616268915101E-2</v>
      </c>
      <c r="AH1227" s="17">
        <v>0.13786676665897901</v>
      </c>
      <c r="AI1227" s="17">
        <v>0.14289676971618701</v>
      </c>
      <c r="AJ1227" s="17"/>
      <c r="AK1227" s="17">
        <v>5.4055375993101798E-2</v>
      </c>
      <c r="AL1227" s="17">
        <v>5.6427242049932401E-2</v>
      </c>
      <c r="AM1227" s="17"/>
      <c r="AN1227" s="17">
        <v>7.4614209758723293E-2</v>
      </c>
      <c r="AO1227" s="17">
        <v>7.0030877449834605E-2</v>
      </c>
      <c r="AP1227" s="17">
        <v>4.32037017798719E-2</v>
      </c>
      <c r="AQ1227" s="17">
        <v>8.1156933165585393E-2</v>
      </c>
      <c r="AR1227" s="17">
        <v>5.51331665171228E-2</v>
      </c>
      <c r="AS1227" s="17">
        <v>0.10914565595228699</v>
      </c>
      <c r="AT1227" s="17"/>
      <c r="AU1227" s="17">
        <v>7.7499369628099293E-2</v>
      </c>
      <c r="AV1227" s="17">
        <v>5.9906022113966902E-2</v>
      </c>
      <c r="AW1227" s="17"/>
      <c r="AX1227" s="17">
        <v>0.11101282169153399</v>
      </c>
      <c r="AY1227" s="17">
        <v>6.0580105369749601E-2</v>
      </c>
      <c r="AZ1227" s="17"/>
      <c r="BA1227" s="17">
        <v>7.5872487036554997E-2</v>
      </c>
      <c r="BB1227" s="17">
        <v>4.2367329801110402E-2</v>
      </c>
      <c r="BC1227" s="17"/>
      <c r="BD1227" s="17">
        <v>6.4451534242504799E-2</v>
      </c>
      <c r="BE1227" s="17"/>
      <c r="BF1227" s="17">
        <v>6.8222804237484697E-2</v>
      </c>
      <c r="BG1227" s="17"/>
      <c r="BH1227" s="17">
        <v>0.104726154132878</v>
      </c>
      <c r="BI1227" s="17"/>
      <c r="BJ1227" s="17">
        <v>0.117804163715258</v>
      </c>
      <c r="BK1227" s="17"/>
      <c r="BL1227" s="17">
        <v>0.18037037956798899</v>
      </c>
      <c r="BM1227" s="17">
        <v>4.1570166591622999E-2</v>
      </c>
      <c r="BN1227" s="17">
        <v>5.0980116993324803E-2</v>
      </c>
      <c r="BO1227" s="17">
        <v>4.1831816884262102E-2</v>
      </c>
      <c r="BP1227" s="17"/>
      <c r="BQ1227" s="17">
        <v>4.8822425514842498E-2</v>
      </c>
      <c r="BR1227" s="17">
        <v>4.8766430313774901E-2</v>
      </c>
      <c r="BS1227" s="17">
        <v>0.107938562223115</v>
      </c>
      <c r="BT1227" s="17">
        <v>3.9756480147445303E-2</v>
      </c>
      <c r="BU1227" s="17">
        <v>5.8501003055987599E-2</v>
      </c>
      <c r="BV1227" s="17">
        <v>0.100028798409519</v>
      </c>
      <c r="BW1227" s="17"/>
      <c r="BX1227" s="17">
        <v>6.4735357501585905E-2</v>
      </c>
      <c r="BY1227" s="17">
        <v>3.87232829065551E-2</v>
      </c>
      <c r="BZ1227" s="17">
        <v>9.2755740232402697E-2</v>
      </c>
      <c r="CA1227" s="17">
        <v>2.7791290055637401E-2</v>
      </c>
      <c r="CB1227" s="17">
        <v>7.0365127038416006E-2</v>
      </c>
      <c r="CC1227" s="17">
        <v>0.146562063315547</v>
      </c>
    </row>
    <row r="1228" spans="2:81" x14ac:dyDescent="0.35">
      <c r="B1228" t="s">
        <v>171</v>
      </c>
      <c r="C1228" s="17">
        <v>2.4907796583827298E-2</v>
      </c>
      <c r="D1228" s="17">
        <v>2.3293182677645199E-2</v>
      </c>
      <c r="E1228" s="17">
        <v>2.6728582294278099E-2</v>
      </c>
      <c r="F1228" s="17"/>
      <c r="G1228" s="17">
        <v>1.6728076431045701E-2</v>
      </c>
      <c r="H1228" s="17">
        <v>2.9469407232457501E-2</v>
      </c>
      <c r="I1228" s="17">
        <v>3.4881540914628903E-2</v>
      </c>
      <c r="J1228" s="17">
        <v>1.4255470858375099E-2</v>
      </c>
      <c r="K1228" s="17">
        <v>4.1421500621789398E-2</v>
      </c>
      <c r="L1228" s="17">
        <v>1.53755377250555E-2</v>
      </c>
      <c r="M1228" s="17"/>
      <c r="N1228" s="17">
        <v>2.6098832221127799E-2</v>
      </c>
      <c r="O1228" s="17">
        <v>2.8047620934027701E-2</v>
      </c>
      <c r="P1228" s="17">
        <v>2.0342147767276601E-2</v>
      </c>
      <c r="Q1228" s="17">
        <v>2.46451616508989E-2</v>
      </c>
      <c r="R1228" s="17"/>
      <c r="S1228" s="17">
        <v>1.1389723501199701E-2</v>
      </c>
      <c r="T1228" s="17">
        <v>1.60051535512616E-2</v>
      </c>
      <c r="U1228" s="17">
        <v>1.981366878815E-2</v>
      </c>
      <c r="V1228" s="17">
        <v>4.74343280791873E-2</v>
      </c>
      <c r="W1228" s="17">
        <v>1.8771243839583299E-2</v>
      </c>
      <c r="X1228" s="17">
        <v>3.6216218704765497E-2</v>
      </c>
      <c r="Y1228" s="17">
        <v>2.0046618457258001E-2</v>
      </c>
      <c r="Z1228" s="17">
        <v>0</v>
      </c>
      <c r="AA1228" s="17">
        <v>2.41457988070467E-2</v>
      </c>
      <c r="AB1228" s="17">
        <v>4.7555501110237201E-2</v>
      </c>
      <c r="AC1228" s="17">
        <v>4.2565055790159498E-2</v>
      </c>
      <c r="AD1228" s="17">
        <v>0</v>
      </c>
      <c r="AE1228" s="17"/>
      <c r="AF1228" s="17">
        <v>2.4682502762019401E-2</v>
      </c>
      <c r="AG1228" s="17">
        <v>2.5900491346462801E-2</v>
      </c>
      <c r="AH1228" s="17">
        <v>3.1488369641127702E-2</v>
      </c>
      <c r="AI1228" s="17">
        <v>2.1346703519834899E-2</v>
      </c>
      <c r="AJ1228" s="17"/>
      <c r="AK1228" s="17">
        <v>2.2998807246662499E-2</v>
      </c>
      <c r="AL1228" s="17">
        <v>7.9292706659876699E-3</v>
      </c>
      <c r="AM1228" s="17"/>
      <c r="AN1228" s="17">
        <v>2.1059656269924201E-2</v>
      </c>
      <c r="AO1228" s="17">
        <v>5.8535790994685604E-3</v>
      </c>
      <c r="AP1228" s="17">
        <v>2.97445887969288E-2</v>
      </c>
      <c r="AQ1228" s="17">
        <v>4.2443292480122102E-2</v>
      </c>
      <c r="AR1228" s="17">
        <v>1.6053073670111401E-2</v>
      </c>
      <c r="AS1228" s="17">
        <v>9.3138979127144E-2</v>
      </c>
      <c r="AT1228" s="17"/>
      <c r="AU1228" s="17">
        <v>1.7967781504725801E-2</v>
      </c>
      <c r="AV1228" s="17">
        <v>3.3096959455241097E-2</v>
      </c>
      <c r="AW1228" s="17"/>
      <c r="AX1228" s="17">
        <v>1.43045928532814E-2</v>
      </c>
      <c r="AY1228" s="17">
        <v>2.7477115670386101E-2</v>
      </c>
      <c r="AZ1228" s="17"/>
      <c r="BA1228" s="17">
        <v>2.4775786048486799E-2</v>
      </c>
      <c r="BB1228" s="17">
        <v>1.57144269545758E-2</v>
      </c>
      <c r="BC1228" s="17"/>
      <c r="BD1228" s="17">
        <v>2.8980939506567299E-2</v>
      </c>
      <c r="BE1228" s="17"/>
      <c r="BF1228" s="17">
        <v>2.1187970036796001E-2</v>
      </c>
      <c r="BG1228" s="17"/>
      <c r="BH1228" s="17">
        <v>5.06596435719762E-2</v>
      </c>
      <c r="BI1228" s="17"/>
      <c r="BJ1228" s="17">
        <v>4.2049473964842203E-2</v>
      </c>
      <c r="BK1228" s="17"/>
      <c r="BL1228" s="17">
        <v>3.30494253540706E-2</v>
      </c>
      <c r="BM1228" s="17">
        <v>1.6423305827591501E-2</v>
      </c>
      <c r="BN1228" s="17">
        <v>2.3097738346528202E-2</v>
      </c>
      <c r="BO1228" s="17">
        <v>3.0133173963414899E-2</v>
      </c>
      <c r="BP1228" s="17"/>
      <c r="BQ1228" s="17">
        <v>2.5782871535787798E-2</v>
      </c>
      <c r="BR1228" s="17">
        <v>2.5338533239628099E-2</v>
      </c>
      <c r="BS1228" s="17">
        <v>1.64658045863777E-2</v>
      </c>
      <c r="BT1228" s="17">
        <v>2.3144068012381201E-2</v>
      </c>
      <c r="BU1228" s="17">
        <v>1.36282412034875E-2</v>
      </c>
      <c r="BV1228" s="17">
        <v>3.1902528258200197E-2</v>
      </c>
      <c r="BW1228" s="17"/>
      <c r="BX1228" s="17">
        <v>1.7696463374076099E-2</v>
      </c>
      <c r="BY1228" s="17">
        <v>2.1705724416155502E-2</v>
      </c>
      <c r="BZ1228" s="17">
        <v>2.8976062959480998E-2</v>
      </c>
      <c r="CA1228" s="17">
        <v>2.3677332340662299E-2</v>
      </c>
      <c r="CB1228" s="17">
        <v>0</v>
      </c>
      <c r="CC1228" s="17">
        <v>1.8234216180501101E-2</v>
      </c>
    </row>
    <row r="1229" spans="2:81" x14ac:dyDescent="0.35">
      <c r="B1229" t="s">
        <v>286</v>
      </c>
      <c r="C1229" s="17">
        <v>0.64849253023287301</v>
      </c>
      <c r="D1229" s="17">
        <v>0.64537453226927299</v>
      </c>
      <c r="E1229" s="17">
        <v>0.65329408287386304</v>
      </c>
      <c r="F1229" s="17"/>
      <c r="G1229" s="17">
        <v>0.72266941946601004</v>
      </c>
      <c r="H1229" s="17">
        <v>0.66269488695538104</v>
      </c>
      <c r="I1229" s="17">
        <v>0.59765602771530402</v>
      </c>
      <c r="J1229" s="17">
        <v>0.64805159602478202</v>
      </c>
      <c r="K1229" s="17">
        <v>0.62750345471611402</v>
      </c>
      <c r="L1229" s="17">
        <v>0.64611953382401599</v>
      </c>
      <c r="M1229" s="17"/>
      <c r="N1229" s="17">
        <v>0.69475721410486002</v>
      </c>
      <c r="O1229" s="17">
        <v>0.66219938808414602</v>
      </c>
      <c r="P1229" s="17">
        <v>0.61456720395185704</v>
      </c>
      <c r="Q1229" s="17">
        <v>0.62102099670009803</v>
      </c>
      <c r="R1229" s="17"/>
      <c r="S1229" s="17">
        <v>0.74793674139405297</v>
      </c>
      <c r="T1229" s="17">
        <v>0.666273828556049</v>
      </c>
      <c r="U1229" s="17">
        <v>0.64904402373883197</v>
      </c>
      <c r="V1229" s="17">
        <v>0.64745512979432895</v>
      </c>
      <c r="W1229" s="17">
        <v>0.672864765849016</v>
      </c>
      <c r="X1229" s="17">
        <v>0.58522470861801101</v>
      </c>
      <c r="Y1229" s="17">
        <v>0.66959938887635495</v>
      </c>
      <c r="Z1229" s="17">
        <v>0.67961164733605695</v>
      </c>
      <c r="AA1229" s="17">
        <v>0.65897796282783705</v>
      </c>
      <c r="AB1229" s="17">
        <v>0.55507271851580597</v>
      </c>
      <c r="AC1229" s="17">
        <v>0.51953004934716895</v>
      </c>
      <c r="AD1229" s="17">
        <v>0.60285639410732705</v>
      </c>
      <c r="AE1229" s="17"/>
      <c r="AF1229" s="17">
        <v>0.65459089772766899</v>
      </c>
      <c r="AG1229" s="17">
        <v>0.56707013417741403</v>
      </c>
      <c r="AH1229" s="17">
        <v>0.57741781132845005</v>
      </c>
      <c r="AI1229" s="17">
        <v>0.55359132599428196</v>
      </c>
      <c r="AJ1229" s="17"/>
      <c r="AK1229" s="17">
        <v>0.76748886405442596</v>
      </c>
      <c r="AL1229" s="17">
        <v>0.65618331076147196</v>
      </c>
      <c r="AM1229" s="17"/>
      <c r="AN1229" s="17">
        <v>0.70230337372708296</v>
      </c>
      <c r="AO1229" s="17">
        <v>0.642522161317582</v>
      </c>
      <c r="AP1229" s="17">
        <v>0.62925112401565098</v>
      </c>
      <c r="AQ1229" s="17">
        <v>0.60867055165164496</v>
      </c>
      <c r="AR1229" s="17">
        <v>0.65103283262240297</v>
      </c>
      <c r="AS1229" s="17">
        <v>0.59069967862656603</v>
      </c>
      <c r="AT1229" s="17"/>
      <c r="AU1229" s="17">
        <v>0.67887064587811996</v>
      </c>
      <c r="AV1229" s="17">
        <v>0.609162838637472</v>
      </c>
      <c r="AW1229" s="17"/>
      <c r="AX1229" s="17">
        <v>0.61668318391836396</v>
      </c>
      <c r="AY1229" s="17">
        <v>0.65620042330875294</v>
      </c>
      <c r="AZ1229" s="17"/>
      <c r="BA1229" s="17">
        <v>0.63457647797505001</v>
      </c>
      <c r="BB1229" s="17">
        <v>0.73054053534709595</v>
      </c>
      <c r="BC1229" s="17"/>
      <c r="BD1229" s="17">
        <v>0.71340542649764704</v>
      </c>
      <c r="BE1229" s="17"/>
      <c r="BF1229" s="17">
        <v>0.71584349240923295</v>
      </c>
      <c r="BG1229" s="17"/>
      <c r="BH1229" s="17">
        <v>0.54731455814213104</v>
      </c>
      <c r="BI1229" s="17"/>
      <c r="BJ1229" s="17">
        <v>0.56126001501991196</v>
      </c>
      <c r="BK1229" s="17"/>
      <c r="BL1229" s="17">
        <v>0.26619774421435</v>
      </c>
      <c r="BM1229" s="17">
        <v>0.88115223711170798</v>
      </c>
      <c r="BN1229" s="17">
        <v>0.66461670345995805</v>
      </c>
      <c r="BO1229" s="17">
        <v>0.66509675317044703</v>
      </c>
      <c r="BP1229" s="17"/>
      <c r="BQ1229" s="17">
        <v>0.67462495630232</v>
      </c>
      <c r="BR1229" s="17">
        <v>0.753248509805441</v>
      </c>
      <c r="BS1229" s="17">
        <v>0.55898021470686599</v>
      </c>
      <c r="BT1229" s="17">
        <v>0.63665842616586599</v>
      </c>
      <c r="BU1229" s="17">
        <v>0.61679980398102296</v>
      </c>
      <c r="BV1229" s="17">
        <v>0.60628907448234504</v>
      </c>
      <c r="BW1229" s="17"/>
      <c r="BX1229" s="17">
        <v>0.67750401994723497</v>
      </c>
      <c r="BY1229" s="17">
        <v>0.768063243878923</v>
      </c>
      <c r="BZ1229" s="17">
        <v>0.61644541754732796</v>
      </c>
      <c r="CA1229" s="17">
        <v>0.70794860370897605</v>
      </c>
      <c r="CB1229" s="17">
        <v>0.56456574039637197</v>
      </c>
      <c r="CC1229" s="17">
        <v>0.51298196025171805</v>
      </c>
    </row>
    <row r="1230" spans="2:81" x14ac:dyDescent="0.35">
      <c r="B1230" t="s">
        <v>287</v>
      </c>
      <c r="C1230" s="17">
        <v>0.12793648794042101</v>
      </c>
      <c r="D1230" s="17">
        <v>0.13970062795499699</v>
      </c>
      <c r="E1230" s="17">
        <v>0.11559289527267901</v>
      </c>
      <c r="F1230" s="17"/>
      <c r="G1230" s="17">
        <v>0.120424673874391</v>
      </c>
      <c r="H1230" s="17">
        <v>0.121800050952985</v>
      </c>
      <c r="I1230" s="17">
        <v>0.13304078500916999</v>
      </c>
      <c r="J1230" s="17">
        <v>0.12566125774895501</v>
      </c>
      <c r="K1230" s="17">
        <v>0.138403947556066</v>
      </c>
      <c r="L1230" s="17">
        <v>0.12785076029515699</v>
      </c>
      <c r="M1230" s="17"/>
      <c r="N1230" s="17">
        <v>9.6152062500551097E-2</v>
      </c>
      <c r="O1230" s="17">
        <v>0.112573376398312</v>
      </c>
      <c r="P1230" s="17">
        <v>0.18114834287984299</v>
      </c>
      <c r="Q1230" s="17">
        <v>0.12639131911370499</v>
      </c>
      <c r="R1230" s="17"/>
      <c r="S1230" s="17">
        <v>8.9443895384518093E-2</v>
      </c>
      <c r="T1230" s="17">
        <v>0.10456867214867201</v>
      </c>
      <c r="U1230" s="17">
        <v>0.135395791713674</v>
      </c>
      <c r="V1230" s="17">
        <v>0.117124211137103</v>
      </c>
      <c r="W1230" s="17">
        <v>0.158540418308037</v>
      </c>
      <c r="X1230" s="17">
        <v>0.13668705652910501</v>
      </c>
      <c r="Y1230" s="17">
        <v>0.15469978381685601</v>
      </c>
      <c r="Z1230" s="17">
        <v>8.4971913709088895E-2</v>
      </c>
      <c r="AA1230" s="17">
        <v>0.108271867441584</v>
      </c>
      <c r="AB1230" s="17">
        <v>0.12773366883597601</v>
      </c>
      <c r="AC1230" s="17">
        <v>0.247823830574778</v>
      </c>
      <c r="AD1230" s="17">
        <v>0.15839581636189101</v>
      </c>
      <c r="AE1230" s="17"/>
      <c r="AF1230" s="17">
        <v>0.123002219723177</v>
      </c>
      <c r="AG1230" s="17">
        <v>0.10709509755749499</v>
      </c>
      <c r="AH1230" s="17">
        <v>0.24961651432045301</v>
      </c>
      <c r="AI1230" s="17">
        <v>0.18696652649790399</v>
      </c>
      <c r="AJ1230" s="17"/>
      <c r="AK1230" s="17">
        <v>9.1039147039691695E-2</v>
      </c>
      <c r="AL1230" s="17">
        <v>0.117215483152455</v>
      </c>
      <c r="AM1230" s="17"/>
      <c r="AN1230" s="17">
        <v>0.122379600258867</v>
      </c>
      <c r="AO1230" s="17">
        <v>0.13003470945260501</v>
      </c>
      <c r="AP1230" s="17">
        <v>0.106453508786349</v>
      </c>
      <c r="AQ1230" s="17">
        <v>0.147527397786065</v>
      </c>
      <c r="AR1230" s="17">
        <v>0.109574784389874</v>
      </c>
      <c r="AS1230" s="17">
        <v>0.16348627727670001</v>
      </c>
      <c r="AT1230" s="17"/>
      <c r="AU1230" s="17">
        <v>0.122507831672164</v>
      </c>
      <c r="AV1230" s="17">
        <v>0.13538342706057699</v>
      </c>
      <c r="AW1230" s="17"/>
      <c r="AX1230" s="17">
        <v>0.18347286404451099</v>
      </c>
      <c r="AY1230" s="17">
        <v>0.114479171194589</v>
      </c>
      <c r="AZ1230" s="17"/>
      <c r="BA1230" s="17">
        <v>0.132533167294063</v>
      </c>
      <c r="BB1230" s="17">
        <v>0.106776185071425</v>
      </c>
      <c r="BC1230" s="17"/>
      <c r="BD1230" s="17">
        <v>0.102123937084028</v>
      </c>
      <c r="BE1230" s="17"/>
      <c r="BF1230" s="17">
        <v>0.10944049732349501</v>
      </c>
      <c r="BG1230" s="17"/>
      <c r="BH1230" s="17">
        <v>0.11581846086969</v>
      </c>
      <c r="BI1230" s="17"/>
      <c r="BJ1230" s="17">
        <v>0.24733682950698099</v>
      </c>
      <c r="BK1230" s="17"/>
      <c r="BL1230" s="17">
        <v>0.31922151559004702</v>
      </c>
      <c r="BM1230" s="17">
        <v>5.59592203293202E-2</v>
      </c>
      <c r="BN1230" s="17">
        <v>9.87276036207939E-2</v>
      </c>
      <c r="BO1230" s="17">
        <v>9.6428430185601099E-2</v>
      </c>
      <c r="BP1230" s="17"/>
      <c r="BQ1230" s="17">
        <v>0.115016547945913</v>
      </c>
      <c r="BR1230" s="17">
        <v>8.9547163998082394E-2</v>
      </c>
      <c r="BS1230" s="17">
        <v>0.16314380196964101</v>
      </c>
      <c r="BT1230" s="17">
        <v>0.148962592976772</v>
      </c>
      <c r="BU1230" s="17">
        <v>0.115871937973691</v>
      </c>
      <c r="BV1230" s="17">
        <v>0.139532613948504</v>
      </c>
      <c r="BW1230" s="17"/>
      <c r="BX1230" s="17">
        <v>0.119292286715336</v>
      </c>
      <c r="BY1230" s="17">
        <v>6.8562603442761605E-2</v>
      </c>
      <c r="BZ1230" s="17">
        <v>0.14234775333159699</v>
      </c>
      <c r="CA1230" s="17">
        <v>0.12743124233420999</v>
      </c>
      <c r="CB1230" s="17">
        <v>0.174959044575803</v>
      </c>
      <c r="CC1230" s="17">
        <v>0.20575632752700601</v>
      </c>
    </row>
    <row r="1231" spans="2:81" x14ac:dyDescent="0.35">
      <c r="B1231" t="s">
        <v>288</v>
      </c>
      <c r="C1231" s="17">
        <v>0.520556042292451</v>
      </c>
      <c r="D1231" s="17">
        <v>0.50567390431427595</v>
      </c>
      <c r="E1231" s="17">
        <v>0.53770118760118402</v>
      </c>
      <c r="F1231" s="17"/>
      <c r="G1231" s="17">
        <v>0.602244745591618</v>
      </c>
      <c r="H1231" s="17">
        <v>0.54089483600239596</v>
      </c>
      <c r="I1231" s="17">
        <v>0.46461524270613402</v>
      </c>
      <c r="J1231" s="17">
        <v>0.52239033827582704</v>
      </c>
      <c r="K1231" s="17">
        <v>0.48909950716004802</v>
      </c>
      <c r="L1231" s="17">
        <v>0.51826877352885903</v>
      </c>
      <c r="M1231" s="17"/>
      <c r="N1231" s="17">
        <v>0.59860515160430905</v>
      </c>
      <c r="O1231" s="17">
        <v>0.54962601168583403</v>
      </c>
      <c r="P1231" s="17">
        <v>0.43341886107201399</v>
      </c>
      <c r="Q1231" s="17">
        <v>0.49462967758639298</v>
      </c>
      <c r="R1231" s="17"/>
      <c r="S1231" s="17">
        <v>0.65849284600953495</v>
      </c>
      <c r="T1231" s="17">
        <v>0.56170515640737795</v>
      </c>
      <c r="U1231" s="17">
        <v>0.51364823202515797</v>
      </c>
      <c r="V1231" s="17">
        <v>0.53033091865722604</v>
      </c>
      <c r="W1231" s="17">
        <v>0.514324347540979</v>
      </c>
      <c r="X1231" s="17">
        <v>0.448537652088906</v>
      </c>
      <c r="Y1231" s="17">
        <v>0.51489960505950005</v>
      </c>
      <c r="Z1231" s="17">
        <v>0.59463973362696798</v>
      </c>
      <c r="AA1231" s="17">
        <v>0.55070609538625304</v>
      </c>
      <c r="AB1231" s="17">
        <v>0.42733904967983</v>
      </c>
      <c r="AC1231" s="17">
        <v>0.27170621877238998</v>
      </c>
      <c r="AD1231" s="17">
        <v>0.44446057774543701</v>
      </c>
      <c r="AE1231" s="17"/>
      <c r="AF1231" s="17">
        <v>0.53158867800449205</v>
      </c>
      <c r="AG1231" s="17">
        <v>0.45997503661991901</v>
      </c>
      <c r="AH1231" s="17">
        <v>0.32780129700799698</v>
      </c>
      <c r="AI1231" s="17">
        <v>0.366624799496378</v>
      </c>
      <c r="AJ1231" s="17"/>
      <c r="AK1231" s="17">
        <v>0.676449717014734</v>
      </c>
      <c r="AL1231" s="17">
        <v>0.53896782760901696</v>
      </c>
      <c r="AM1231" s="17"/>
      <c r="AN1231" s="17">
        <v>0.579923773468215</v>
      </c>
      <c r="AO1231" s="17">
        <v>0.51248745186497802</v>
      </c>
      <c r="AP1231" s="17">
        <v>0.52279761522930202</v>
      </c>
      <c r="AQ1231" s="17">
        <v>0.46114315386558002</v>
      </c>
      <c r="AR1231" s="17">
        <v>0.54145804823252897</v>
      </c>
      <c r="AS1231" s="17">
        <v>0.42721340134986702</v>
      </c>
      <c r="AT1231" s="17"/>
      <c r="AU1231" s="17">
        <v>0.55636281420595601</v>
      </c>
      <c r="AV1231" s="17">
        <v>0.47377941157689502</v>
      </c>
      <c r="AW1231" s="17"/>
      <c r="AX1231" s="17">
        <v>0.433210319873853</v>
      </c>
      <c r="AY1231" s="17">
        <v>0.541721252114165</v>
      </c>
      <c r="AZ1231" s="17"/>
      <c r="BA1231" s="17">
        <v>0.50204331068098695</v>
      </c>
      <c r="BB1231" s="17">
        <v>0.62376435027567101</v>
      </c>
      <c r="BC1231" s="17"/>
      <c r="BD1231" s="17">
        <v>0.61128148941362004</v>
      </c>
      <c r="BE1231" s="17"/>
      <c r="BF1231" s="17">
        <v>0.60640299508573803</v>
      </c>
      <c r="BG1231" s="17"/>
      <c r="BH1231" s="17">
        <v>0.43149609727244098</v>
      </c>
      <c r="BI1231" s="17"/>
      <c r="BJ1231" s="17">
        <v>0.31392318551293102</v>
      </c>
      <c r="BK1231" s="17"/>
      <c r="BL1231" s="17">
        <v>-5.30237713756967E-2</v>
      </c>
      <c r="BM1231" s="17">
        <v>0.82519301678238699</v>
      </c>
      <c r="BN1231" s="17">
        <v>0.56588909983916402</v>
      </c>
      <c r="BO1231" s="17">
        <v>0.56866832298484604</v>
      </c>
      <c r="BP1231" s="17"/>
      <c r="BQ1231" s="17">
        <v>0.55960840835640702</v>
      </c>
      <c r="BR1231" s="17">
        <v>0.66370134580735896</v>
      </c>
      <c r="BS1231" s="17">
        <v>0.39583641273722397</v>
      </c>
      <c r="BT1231" s="17">
        <v>0.48769583318909399</v>
      </c>
      <c r="BU1231" s="17">
        <v>0.50092786600733197</v>
      </c>
      <c r="BV1231" s="17">
        <v>0.46675646053384101</v>
      </c>
      <c r="BW1231" s="17"/>
      <c r="BX1231" s="17">
        <v>0.55821173323189899</v>
      </c>
      <c r="BY1231" s="17">
        <v>0.699500640436161</v>
      </c>
      <c r="BZ1231" s="17">
        <v>0.47409766421573102</v>
      </c>
      <c r="CA1231" s="17">
        <v>0.58051736137476595</v>
      </c>
      <c r="CB1231" s="17">
        <v>0.389606695820569</v>
      </c>
      <c r="CC1231" s="17">
        <v>0.30722563272471198</v>
      </c>
    </row>
    <row r="1232" spans="2:81" x14ac:dyDescent="0.35">
      <c r="C1232" s="17"/>
      <c r="D1232" s="17"/>
      <c r="E1232" s="17"/>
      <c r="F1232" s="17"/>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7"/>
      <c r="BN1232" s="17"/>
      <c r="BO1232" s="17"/>
      <c r="BP1232" s="17"/>
      <c r="BQ1232" s="17"/>
      <c r="BR1232" s="17"/>
      <c r="BS1232" s="17"/>
      <c r="BT1232" s="17"/>
      <c r="BU1232" s="17"/>
      <c r="BV1232" s="17"/>
      <c r="BW1232" s="17"/>
      <c r="BX1232" s="17"/>
      <c r="BY1232" s="17"/>
      <c r="BZ1232" s="17"/>
      <c r="CA1232" s="17"/>
      <c r="CB1232" s="17"/>
      <c r="CC1232" s="17"/>
    </row>
    <row r="1233" spans="2:81" x14ac:dyDescent="0.35">
      <c r="B1233" s="6" t="s">
        <v>446</v>
      </c>
      <c r="C1233" s="17"/>
      <c r="D1233" s="17"/>
      <c r="E1233" s="17"/>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c r="AZ1233" s="17"/>
      <c r="BA1233" s="17"/>
      <c r="BB1233" s="17"/>
      <c r="BC1233" s="17"/>
      <c r="BD1233" s="17"/>
      <c r="BE1233" s="17"/>
      <c r="BF1233" s="17"/>
      <c r="BG1233" s="17"/>
      <c r="BH1233" s="17"/>
      <c r="BI1233" s="17"/>
      <c r="BJ1233" s="17"/>
      <c r="BK1233" s="17"/>
      <c r="BL1233" s="17"/>
      <c r="BM1233" s="17"/>
      <c r="BN1233" s="17"/>
      <c r="BO1233" s="17"/>
      <c r="BP1233" s="17"/>
      <c r="BQ1233" s="17"/>
      <c r="BR1233" s="17"/>
      <c r="BS1233" s="17"/>
      <c r="BT1233" s="17"/>
      <c r="BU1233" s="17"/>
      <c r="BV1233" s="17"/>
      <c r="BW1233" s="17"/>
      <c r="BX1233" s="17"/>
      <c r="BY1233" s="17"/>
      <c r="BZ1233" s="17"/>
      <c r="CA1233" s="17"/>
      <c r="CB1233" s="17"/>
      <c r="CC1233" s="17"/>
    </row>
    <row r="1234" spans="2:81" x14ac:dyDescent="0.35">
      <c r="B1234" s="24"/>
      <c r="C1234" s="17"/>
      <c r="D1234" s="17"/>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c r="AP1234" s="17"/>
      <c r="AQ1234" s="17"/>
      <c r="AR1234" s="17"/>
      <c r="AS1234" s="17"/>
      <c r="AT1234" s="17"/>
      <c r="AU1234" s="17"/>
      <c r="AV1234" s="17"/>
      <c r="AW1234" s="17"/>
      <c r="AX1234" s="17"/>
      <c r="AY1234" s="17"/>
      <c r="AZ1234" s="17"/>
      <c r="BA1234" s="17"/>
      <c r="BB1234" s="17"/>
      <c r="BC1234" s="17"/>
      <c r="BD1234" s="17"/>
      <c r="BE1234" s="17"/>
      <c r="BF1234" s="17"/>
      <c r="BG1234" s="17"/>
      <c r="BH1234" s="17"/>
      <c r="BI1234" s="17"/>
      <c r="BJ1234" s="17"/>
      <c r="BK1234" s="17"/>
      <c r="BL1234" s="17"/>
      <c r="BM1234" s="17"/>
      <c r="BN1234" s="17"/>
      <c r="BO1234" s="17"/>
      <c r="BP1234" s="17"/>
      <c r="BQ1234" s="17"/>
      <c r="BR1234" s="17"/>
      <c r="BS1234" s="17"/>
      <c r="BT1234" s="17"/>
      <c r="BU1234" s="17"/>
      <c r="BV1234" s="17"/>
      <c r="BW1234" s="17"/>
      <c r="BX1234" s="17"/>
      <c r="BY1234" s="17"/>
      <c r="BZ1234" s="17"/>
      <c r="CA1234" s="17"/>
      <c r="CB1234" s="17"/>
      <c r="CC1234" s="17"/>
    </row>
    <row r="1235" spans="2:81" x14ac:dyDescent="0.35">
      <c r="B1235" t="s">
        <v>281</v>
      </c>
      <c r="C1235" s="17">
        <v>0.33315314840781302</v>
      </c>
      <c r="D1235" s="17">
        <v>0.33732228913079199</v>
      </c>
      <c r="E1235" s="17">
        <v>0.33144567768879202</v>
      </c>
      <c r="F1235" s="17"/>
      <c r="G1235" s="17">
        <v>0.40471319550708301</v>
      </c>
      <c r="H1235" s="17">
        <v>0.356839084206307</v>
      </c>
      <c r="I1235" s="17">
        <v>0.36375393027220199</v>
      </c>
      <c r="J1235" s="17">
        <v>0.319491259883255</v>
      </c>
      <c r="K1235" s="17">
        <v>0.30750015323148999</v>
      </c>
      <c r="L1235" s="17">
        <v>0.27639029475257498</v>
      </c>
      <c r="M1235" s="17"/>
      <c r="N1235" s="17">
        <v>0.382416536366389</v>
      </c>
      <c r="O1235" s="17">
        <v>0.32384496379135602</v>
      </c>
      <c r="P1235" s="17">
        <v>0.317736129278822</v>
      </c>
      <c r="Q1235" s="17">
        <v>0.30846804468043199</v>
      </c>
      <c r="R1235" s="17"/>
      <c r="S1235" s="17">
        <v>0.41351358533681598</v>
      </c>
      <c r="T1235" s="17">
        <v>0.32802445835109201</v>
      </c>
      <c r="U1235" s="17">
        <v>0.32882729331017602</v>
      </c>
      <c r="V1235" s="17">
        <v>0.28105847120132499</v>
      </c>
      <c r="W1235" s="17">
        <v>0.32161191978637099</v>
      </c>
      <c r="X1235" s="17">
        <v>0.32290400658860502</v>
      </c>
      <c r="Y1235" s="17">
        <v>0.35778539159703598</v>
      </c>
      <c r="Z1235" s="17">
        <v>0.33140199334201198</v>
      </c>
      <c r="AA1235" s="17">
        <v>0.34985856445520802</v>
      </c>
      <c r="AB1235" s="17">
        <v>0.28134511289445402</v>
      </c>
      <c r="AC1235" s="17">
        <v>0.27942479189272001</v>
      </c>
      <c r="AD1235" s="17">
        <v>0.31776224432502898</v>
      </c>
      <c r="AE1235" s="17"/>
      <c r="AF1235" s="17">
        <v>0.33057179541682002</v>
      </c>
      <c r="AG1235" s="17">
        <v>0.31717844544228802</v>
      </c>
      <c r="AH1235" s="17">
        <v>0.27082229900066102</v>
      </c>
      <c r="AI1235" s="17">
        <v>0.32132576872059698</v>
      </c>
      <c r="AJ1235" s="17"/>
      <c r="AK1235" s="17">
        <v>0.43067894179120098</v>
      </c>
      <c r="AL1235" s="17">
        <v>0.34783673375110502</v>
      </c>
      <c r="AM1235" s="17"/>
      <c r="AN1235" s="17">
        <v>0.39852181727505398</v>
      </c>
      <c r="AO1235" s="17">
        <v>0.32932314044023597</v>
      </c>
      <c r="AP1235" s="17">
        <v>0.26960277437258801</v>
      </c>
      <c r="AQ1235" s="17">
        <v>0.301742290477794</v>
      </c>
      <c r="AR1235" s="17">
        <v>0.27663618119475097</v>
      </c>
      <c r="AS1235" s="17">
        <v>0.39855565192463799</v>
      </c>
      <c r="AT1235" s="17"/>
      <c r="AU1235" s="17">
        <v>0.35769202336255101</v>
      </c>
      <c r="AV1235" s="17">
        <v>0.30050510834562699</v>
      </c>
      <c r="AW1235" s="17"/>
      <c r="AX1235" s="17">
        <v>0.25351085503703502</v>
      </c>
      <c r="AY1235" s="17">
        <v>0.35245169907749102</v>
      </c>
      <c r="AZ1235" s="17"/>
      <c r="BA1235" s="17">
        <v>0.31898741010929998</v>
      </c>
      <c r="BB1235" s="17">
        <v>0.41500371575065198</v>
      </c>
      <c r="BC1235" s="17"/>
      <c r="BD1235" s="17">
        <v>0.39956945097690699</v>
      </c>
      <c r="BE1235" s="17"/>
      <c r="BF1235" s="17">
        <v>0.38952377871347399</v>
      </c>
      <c r="BG1235" s="17"/>
      <c r="BH1235" s="17">
        <v>0.29721493731007498</v>
      </c>
      <c r="BI1235" s="17"/>
      <c r="BJ1235" s="17">
        <v>0.28082538129316098</v>
      </c>
      <c r="BK1235" s="17"/>
      <c r="BL1235" s="17">
        <v>8.8233906515375202E-2</v>
      </c>
      <c r="BM1235" s="17">
        <v>0.61022574396356599</v>
      </c>
      <c r="BN1235" s="17">
        <v>0.27831775062742498</v>
      </c>
      <c r="BO1235" s="17">
        <v>0.28201240508615899</v>
      </c>
      <c r="BP1235" s="17"/>
      <c r="BQ1235" s="17">
        <v>0.36366746348861101</v>
      </c>
      <c r="BR1235" s="17">
        <v>0.387635907488114</v>
      </c>
      <c r="BS1235" s="17">
        <v>0.28119106008649403</v>
      </c>
      <c r="BT1235" s="17">
        <v>0.35352240620104602</v>
      </c>
      <c r="BU1235" s="17">
        <v>0.29405433550446902</v>
      </c>
      <c r="BV1235" s="17">
        <v>0.260477525242446</v>
      </c>
      <c r="BW1235" s="17"/>
      <c r="BX1235" s="17">
        <v>0.39149383769610102</v>
      </c>
      <c r="BY1235" s="17">
        <v>0.41497077068765598</v>
      </c>
      <c r="BZ1235" s="17">
        <v>0.27804411211841501</v>
      </c>
      <c r="CA1235" s="17">
        <v>0.38586773064841201</v>
      </c>
      <c r="CB1235" s="17">
        <v>0.32341703470965899</v>
      </c>
      <c r="CC1235" s="17">
        <v>0.202658754460213</v>
      </c>
    </row>
    <row r="1236" spans="2:81" x14ac:dyDescent="0.35">
      <c r="B1236" t="s">
        <v>282</v>
      </c>
      <c r="C1236" s="17">
        <v>0.30761431140829298</v>
      </c>
      <c r="D1236" s="17">
        <v>0.32265272067563699</v>
      </c>
      <c r="E1236" s="17">
        <v>0.29317442834611002</v>
      </c>
      <c r="F1236" s="17"/>
      <c r="G1236" s="17">
        <v>0.30908250738249898</v>
      </c>
      <c r="H1236" s="17">
        <v>0.33432801916254801</v>
      </c>
      <c r="I1236" s="17">
        <v>0.29265506821783599</v>
      </c>
      <c r="J1236" s="17">
        <v>0.32679225754680102</v>
      </c>
      <c r="K1236" s="17">
        <v>0.30307576984210899</v>
      </c>
      <c r="L1236" s="17">
        <v>0.28713898508347502</v>
      </c>
      <c r="M1236" s="17"/>
      <c r="N1236" s="17">
        <v>0.304622211136308</v>
      </c>
      <c r="O1236" s="17">
        <v>0.334925264246559</v>
      </c>
      <c r="P1236" s="17">
        <v>0.30648207490584201</v>
      </c>
      <c r="Q1236" s="17">
        <v>0.28431775851159102</v>
      </c>
      <c r="R1236" s="17"/>
      <c r="S1236" s="17">
        <v>0.35869986742007398</v>
      </c>
      <c r="T1236" s="17">
        <v>0.26894552383785197</v>
      </c>
      <c r="U1236" s="17">
        <v>0.28184093295413698</v>
      </c>
      <c r="V1236" s="17">
        <v>0.303273642468603</v>
      </c>
      <c r="W1236" s="17">
        <v>0.36721600845823699</v>
      </c>
      <c r="X1236" s="17">
        <v>0.36647781312653599</v>
      </c>
      <c r="Y1236" s="17">
        <v>0.29545706991628901</v>
      </c>
      <c r="Z1236" s="17">
        <v>0.33177437969979201</v>
      </c>
      <c r="AA1236" s="17">
        <v>0.28624525630264103</v>
      </c>
      <c r="AB1236" s="17">
        <v>0.28306935727481602</v>
      </c>
      <c r="AC1236" s="17">
        <v>0.227250618802389</v>
      </c>
      <c r="AD1236" s="17">
        <v>0.290482842279283</v>
      </c>
      <c r="AE1236" s="17"/>
      <c r="AF1236" s="17">
        <v>0.31240649357991301</v>
      </c>
      <c r="AG1236" s="17">
        <v>0.29634482096777198</v>
      </c>
      <c r="AH1236" s="17">
        <v>0.26516878013649298</v>
      </c>
      <c r="AI1236" s="17">
        <v>0.25872252591791101</v>
      </c>
      <c r="AJ1236" s="17"/>
      <c r="AK1236" s="17">
        <v>0.32008389344671501</v>
      </c>
      <c r="AL1236" s="17">
        <v>0.30375642658035901</v>
      </c>
      <c r="AM1236" s="17"/>
      <c r="AN1236" s="17">
        <v>0.331136556794704</v>
      </c>
      <c r="AO1236" s="17">
        <v>0.31150780029818798</v>
      </c>
      <c r="AP1236" s="17">
        <v>0.31034058387288799</v>
      </c>
      <c r="AQ1236" s="17">
        <v>0.269059209641828</v>
      </c>
      <c r="AR1236" s="17">
        <v>0.34750488544422897</v>
      </c>
      <c r="AS1236" s="17">
        <v>0.22332499956891799</v>
      </c>
      <c r="AT1236" s="17"/>
      <c r="AU1236" s="17">
        <v>0.303933845512811</v>
      </c>
      <c r="AV1236" s="17">
        <v>0.313799325567931</v>
      </c>
      <c r="AW1236" s="17"/>
      <c r="AX1236" s="17">
        <v>0.28703526492203202</v>
      </c>
      <c r="AY1236" s="17">
        <v>0.31260093038346298</v>
      </c>
      <c r="AZ1236" s="17"/>
      <c r="BA1236" s="17">
        <v>0.30184996467015701</v>
      </c>
      <c r="BB1236" s="17">
        <v>0.34078269324163701</v>
      </c>
      <c r="BC1236" s="17"/>
      <c r="BD1236" s="17">
        <v>0.28811889971586901</v>
      </c>
      <c r="BE1236" s="17"/>
      <c r="BF1236" s="17">
        <v>0.28873602197040499</v>
      </c>
      <c r="BG1236" s="17"/>
      <c r="BH1236" s="17">
        <v>0.28110361335489997</v>
      </c>
      <c r="BI1236" s="17"/>
      <c r="BJ1236" s="17">
        <v>0.33415714839014399</v>
      </c>
      <c r="BK1236" s="17"/>
      <c r="BL1236" s="17">
        <v>0.23663333241464801</v>
      </c>
      <c r="BM1236" s="17">
        <v>0.24264789804603701</v>
      </c>
      <c r="BN1236" s="17">
        <v>0.33141716171083901</v>
      </c>
      <c r="BO1236" s="17">
        <v>0.40357195764922199</v>
      </c>
      <c r="BP1236" s="17"/>
      <c r="BQ1236" s="17">
        <v>0.32438674835768899</v>
      </c>
      <c r="BR1236" s="17">
        <v>0.32192939563773798</v>
      </c>
      <c r="BS1236" s="17">
        <v>0.27823919298341798</v>
      </c>
      <c r="BT1236" s="17">
        <v>0.30057516232773002</v>
      </c>
      <c r="BU1236" s="17">
        <v>0.36327886057902198</v>
      </c>
      <c r="BV1236" s="17">
        <v>0.26521075179550402</v>
      </c>
      <c r="BW1236" s="17"/>
      <c r="BX1236" s="17">
        <v>0.31234408358063898</v>
      </c>
      <c r="BY1236" s="17">
        <v>0.31601468679005301</v>
      </c>
      <c r="BZ1236" s="17">
        <v>0.30713718778830601</v>
      </c>
      <c r="CA1236" s="17">
        <v>0.28927649833173402</v>
      </c>
      <c r="CB1236" s="17">
        <v>0.33543087948968903</v>
      </c>
      <c r="CC1236" s="17">
        <v>0.29731892324425702</v>
      </c>
    </row>
    <row r="1237" spans="2:81" x14ac:dyDescent="0.35">
      <c r="B1237" t="s">
        <v>283</v>
      </c>
      <c r="C1237" s="17">
        <v>0.20587137244474599</v>
      </c>
      <c r="D1237" s="17">
        <v>0.17691201981135099</v>
      </c>
      <c r="E1237" s="17">
        <v>0.23529488571571</v>
      </c>
      <c r="F1237" s="17"/>
      <c r="G1237" s="17">
        <v>0.137446112747031</v>
      </c>
      <c r="H1237" s="17">
        <v>0.191101906789721</v>
      </c>
      <c r="I1237" s="17">
        <v>0.19720623265169099</v>
      </c>
      <c r="J1237" s="17">
        <v>0.207189298087879</v>
      </c>
      <c r="K1237" s="17">
        <v>0.21236716304365899</v>
      </c>
      <c r="L1237" s="17">
        <v>0.25907901094262298</v>
      </c>
      <c r="M1237" s="17"/>
      <c r="N1237" s="17">
        <v>0.19276246040329101</v>
      </c>
      <c r="O1237" s="17">
        <v>0.19627412093201799</v>
      </c>
      <c r="P1237" s="17">
        <v>0.19892516285367701</v>
      </c>
      <c r="Q1237" s="17">
        <v>0.23411891842312199</v>
      </c>
      <c r="R1237" s="17"/>
      <c r="S1237" s="17">
        <v>0.16183865159222099</v>
      </c>
      <c r="T1237" s="17">
        <v>0.20288347560982001</v>
      </c>
      <c r="U1237" s="17">
        <v>0.25336751973925398</v>
      </c>
      <c r="V1237" s="17">
        <v>0.216129209726308</v>
      </c>
      <c r="W1237" s="17">
        <v>0.19666039781903</v>
      </c>
      <c r="X1237" s="17">
        <v>0.15031765359976301</v>
      </c>
      <c r="Y1237" s="17">
        <v>0.240091418604931</v>
      </c>
      <c r="Z1237" s="17">
        <v>0.25595386363412198</v>
      </c>
      <c r="AA1237" s="17">
        <v>0.21286296135065699</v>
      </c>
      <c r="AB1237" s="17">
        <v>0.211201803432191</v>
      </c>
      <c r="AC1237" s="17">
        <v>0.255853045226138</v>
      </c>
      <c r="AD1237" s="17">
        <v>0.180136242687053</v>
      </c>
      <c r="AE1237" s="17"/>
      <c r="AF1237" s="17">
        <v>0.20897940471502199</v>
      </c>
      <c r="AG1237" s="17">
        <v>0.20809953444031701</v>
      </c>
      <c r="AH1237" s="17">
        <v>0.22787124830952299</v>
      </c>
      <c r="AI1237" s="17">
        <v>0.18589226624302299</v>
      </c>
      <c r="AJ1237" s="17"/>
      <c r="AK1237" s="17">
        <v>0.161664137730022</v>
      </c>
      <c r="AL1237" s="17">
        <v>0.21640282064449001</v>
      </c>
      <c r="AM1237" s="17"/>
      <c r="AN1237" s="17">
        <v>0.14130491705253401</v>
      </c>
      <c r="AO1237" s="17">
        <v>0.23689031635465599</v>
      </c>
      <c r="AP1237" s="17">
        <v>0.24300724289572501</v>
      </c>
      <c r="AQ1237" s="17">
        <v>0.19429885172048</v>
      </c>
      <c r="AR1237" s="17">
        <v>0.25047289595290301</v>
      </c>
      <c r="AS1237" s="17">
        <v>0.22484249295484701</v>
      </c>
      <c r="AT1237" s="17"/>
      <c r="AU1237" s="17">
        <v>0.208161591910696</v>
      </c>
      <c r="AV1237" s="17">
        <v>0.201790009475525</v>
      </c>
      <c r="AW1237" s="17"/>
      <c r="AX1237" s="17">
        <v>0.246556223971475</v>
      </c>
      <c r="AY1237" s="17">
        <v>0.196012808163811</v>
      </c>
      <c r="AZ1237" s="17"/>
      <c r="BA1237" s="17">
        <v>0.214328655027267</v>
      </c>
      <c r="BB1237" s="17">
        <v>0.155813655923383</v>
      </c>
      <c r="BC1237" s="17"/>
      <c r="BD1237" s="17">
        <v>0.177331296959643</v>
      </c>
      <c r="BE1237" s="17"/>
      <c r="BF1237" s="17">
        <v>0.19386636022898299</v>
      </c>
      <c r="BG1237" s="17"/>
      <c r="BH1237" s="17">
        <v>0.22231537111518701</v>
      </c>
      <c r="BI1237" s="17"/>
      <c r="BJ1237" s="17">
        <v>0.207048969983783</v>
      </c>
      <c r="BK1237" s="17"/>
      <c r="BL1237" s="17">
        <v>0.33782356115027301</v>
      </c>
      <c r="BM1237" s="17">
        <v>7.8248616836309001E-2</v>
      </c>
      <c r="BN1237" s="17">
        <v>0.23122968602406799</v>
      </c>
      <c r="BO1237" s="17">
        <v>0.21485498995905999</v>
      </c>
      <c r="BP1237" s="17"/>
      <c r="BQ1237" s="17">
        <v>0.20505501576219901</v>
      </c>
      <c r="BR1237" s="17">
        <v>0.173589846936444</v>
      </c>
      <c r="BS1237" s="17">
        <v>0.20983620557891799</v>
      </c>
      <c r="BT1237" s="17">
        <v>0.166834599794104</v>
      </c>
      <c r="BU1237" s="17">
        <v>0.19793404085560101</v>
      </c>
      <c r="BV1237" s="17">
        <v>0.29570540670297601</v>
      </c>
      <c r="BW1237" s="17"/>
      <c r="BX1237" s="17">
        <v>0.18802828884589701</v>
      </c>
      <c r="BY1237" s="17">
        <v>0.160270974985464</v>
      </c>
      <c r="BZ1237" s="17">
        <v>0.22429534309337201</v>
      </c>
      <c r="CA1237" s="17">
        <v>0.19160570125349</v>
      </c>
      <c r="CB1237" s="17">
        <v>0.19417236108028799</v>
      </c>
      <c r="CC1237" s="17">
        <v>0.26909042301376201</v>
      </c>
    </row>
    <row r="1238" spans="2:81" x14ac:dyDescent="0.35">
      <c r="B1238" t="s">
        <v>284</v>
      </c>
      <c r="C1238" s="17">
        <v>6.9811765331813005E-2</v>
      </c>
      <c r="D1238" s="17">
        <v>7.2901418889415898E-2</v>
      </c>
      <c r="E1238" s="17">
        <v>6.4052957057839699E-2</v>
      </c>
      <c r="F1238" s="17"/>
      <c r="G1238" s="17">
        <v>6.9739122655632396E-2</v>
      </c>
      <c r="H1238" s="17">
        <v>5.5919590072414697E-2</v>
      </c>
      <c r="I1238" s="17">
        <v>6.8897707906136002E-2</v>
      </c>
      <c r="J1238" s="17">
        <v>7.1550692669310301E-2</v>
      </c>
      <c r="K1238" s="17">
        <v>9.4526428363221907E-2</v>
      </c>
      <c r="L1238" s="17">
        <v>6.3329152602567995E-2</v>
      </c>
      <c r="M1238" s="17"/>
      <c r="N1238" s="17">
        <v>4.5486067595135897E-2</v>
      </c>
      <c r="O1238" s="17">
        <v>7.5266847835047695E-2</v>
      </c>
      <c r="P1238" s="17">
        <v>7.0556004986868107E-2</v>
      </c>
      <c r="Q1238" s="17">
        <v>8.5980964435723298E-2</v>
      </c>
      <c r="R1238" s="17"/>
      <c r="S1238" s="17">
        <v>2.6749772777218999E-2</v>
      </c>
      <c r="T1238" s="17">
        <v>0.11617666527017299</v>
      </c>
      <c r="U1238" s="17">
        <v>4.9071026043817897E-2</v>
      </c>
      <c r="V1238" s="17">
        <v>0.10001347318520799</v>
      </c>
      <c r="W1238" s="17">
        <v>3.9840536107039401E-2</v>
      </c>
      <c r="X1238" s="17">
        <v>7.1719329900224296E-2</v>
      </c>
      <c r="Y1238" s="17">
        <v>6.8242522727152297E-2</v>
      </c>
      <c r="Z1238" s="17">
        <v>2.17375085926233E-2</v>
      </c>
      <c r="AA1238" s="17">
        <v>7.4417143696990401E-2</v>
      </c>
      <c r="AB1238" s="17">
        <v>5.9222880828737799E-2</v>
      </c>
      <c r="AC1238" s="17">
        <v>0.11541040573554</v>
      </c>
      <c r="AD1238" s="17">
        <v>0.105293488050113</v>
      </c>
      <c r="AE1238" s="17"/>
      <c r="AF1238" s="17">
        <v>6.9811331696787299E-2</v>
      </c>
      <c r="AG1238" s="17">
        <v>6.3496665499749097E-2</v>
      </c>
      <c r="AH1238" s="17">
        <v>0.130676942076901</v>
      </c>
      <c r="AI1238" s="17">
        <v>9.3781088677316798E-2</v>
      </c>
      <c r="AJ1238" s="17"/>
      <c r="AK1238" s="17">
        <v>2.1887008314255701E-2</v>
      </c>
      <c r="AL1238" s="17">
        <v>8.2782641876923094E-2</v>
      </c>
      <c r="AM1238" s="17"/>
      <c r="AN1238" s="17">
        <v>6.2778149904869504E-2</v>
      </c>
      <c r="AO1238" s="17">
        <v>5.6446062681301201E-2</v>
      </c>
      <c r="AP1238" s="17">
        <v>8.4166752960524296E-2</v>
      </c>
      <c r="AQ1238" s="17">
        <v>9.2034042024592297E-2</v>
      </c>
      <c r="AR1238" s="17">
        <v>7.4338888993919397E-2</v>
      </c>
      <c r="AS1238" s="17">
        <v>5.5036566815678797E-2</v>
      </c>
      <c r="AT1238" s="17"/>
      <c r="AU1238" s="17">
        <v>5.5816764882853802E-2</v>
      </c>
      <c r="AV1238" s="17">
        <v>8.9974082685745901E-2</v>
      </c>
      <c r="AW1238" s="17"/>
      <c r="AX1238" s="17">
        <v>0.10726735227633399</v>
      </c>
      <c r="AY1238" s="17">
        <v>6.0735701447688403E-2</v>
      </c>
      <c r="AZ1238" s="17"/>
      <c r="BA1238" s="17">
        <v>7.5256719108519804E-2</v>
      </c>
      <c r="BB1238" s="17">
        <v>3.5636422160840599E-2</v>
      </c>
      <c r="BC1238" s="17"/>
      <c r="BD1238" s="17">
        <v>5.5035087788741902E-2</v>
      </c>
      <c r="BE1238" s="17"/>
      <c r="BF1238" s="17">
        <v>5.2007416200168202E-2</v>
      </c>
      <c r="BG1238" s="17"/>
      <c r="BH1238" s="17">
        <v>4.3250003402104803E-2</v>
      </c>
      <c r="BI1238" s="17"/>
      <c r="BJ1238" s="17">
        <v>5.9006707785579503E-2</v>
      </c>
      <c r="BK1238" s="17"/>
      <c r="BL1238" s="17">
        <v>0.16755342932255399</v>
      </c>
      <c r="BM1238" s="17">
        <v>1.6691781790953399E-2</v>
      </c>
      <c r="BN1238" s="17">
        <v>7.2464939772063003E-2</v>
      </c>
      <c r="BO1238" s="17">
        <v>5.0600655512125101E-2</v>
      </c>
      <c r="BP1238" s="17"/>
      <c r="BQ1238" s="17">
        <v>5.2309460238307903E-2</v>
      </c>
      <c r="BR1238" s="17">
        <v>6.3298170824341998E-2</v>
      </c>
      <c r="BS1238" s="17">
        <v>0.119608256372928</v>
      </c>
      <c r="BT1238" s="17">
        <v>7.6815580118684806E-2</v>
      </c>
      <c r="BU1238" s="17">
        <v>8.6844058560812301E-2</v>
      </c>
      <c r="BV1238" s="17">
        <v>4.2972940514083798E-2</v>
      </c>
      <c r="BW1238" s="17"/>
      <c r="BX1238" s="17">
        <v>4.63453560439126E-2</v>
      </c>
      <c r="BY1238" s="17">
        <v>5.8716426214190799E-2</v>
      </c>
      <c r="BZ1238" s="17">
        <v>8.1952769857842597E-2</v>
      </c>
      <c r="CA1238" s="17">
        <v>6.0954540416134399E-2</v>
      </c>
      <c r="CB1238" s="17">
        <v>7.96239510771867E-2</v>
      </c>
      <c r="CC1238" s="17">
        <v>7.3622165126237898E-2</v>
      </c>
    </row>
    <row r="1239" spans="2:81" x14ac:dyDescent="0.35">
      <c r="B1239" t="s">
        <v>285</v>
      </c>
      <c r="C1239" s="17">
        <v>5.9079060373107499E-2</v>
      </c>
      <c r="D1239" s="17">
        <v>6.8220349766227706E-2</v>
      </c>
      <c r="E1239" s="17">
        <v>4.8869761283733902E-2</v>
      </c>
      <c r="F1239" s="17"/>
      <c r="G1239" s="17">
        <v>5.670104324809E-2</v>
      </c>
      <c r="H1239" s="17">
        <v>4.3261363397058702E-2</v>
      </c>
      <c r="I1239" s="17">
        <v>3.85259053930617E-2</v>
      </c>
      <c r="J1239" s="17">
        <v>6.0342080086265598E-2</v>
      </c>
      <c r="K1239" s="17">
        <v>5.5014756596347497E-2</v>
      </c>
      <c r="L1239" s="17">
        <v>8.9762550534100594E-2</v>
      </c>
      <c r="M1239" s="17"/>
      <c r="N1239" s="17">
        <v>5.8257339677985E-2</v>
      </c>
      <c r="O1239" s="17">
        <v>5.28880473886515E-2</v>
      </c>
      <c r="P1239" s="17">
        <v>7.9395115648460496E-2</v>
      </c>
      <c r="Q1239" s="17">
        <v>4.8309194264139203E-2</v>
      </c>
      <c r="R1239" s="17"/>
      <c r="S1239" s="17">
        <v>3.9198122873669597E-2</v>
      </c>
      <c r="T1239" s="17">
        <v>6.74969002616298E-2</v>
      </c>
      <c r="U1239" s="17">
        <v>7.6406082791362906E-2</v>
      </c>
      <c r="V1239" s="17">
        <v>8.0723271527774407E-2</v>
      </c>
      <c r="W1239" s="17">
        <v>4.6243795664498502E-2</v>
      </c>
      <c r="X1239" s="17">
        <v>5.23649780801069E-2</v>
      </c>
      <c r="Y1239" s="17">
        <v>1.8376978697333901E-2</v>
      </c>
      <c r="Z1239" s="17">
        <v>5.9132254731450701E-2</v>
      </c>
      <c r="AA1239" s="17">
        <v>4.7178103124834697E-2</v>
      </c>
      <c r="AB1239" s="17">
        <v>0.10051080966529199</v>
      </c>
      <c r="AC1239" s="17">
        <v>6.5834407457187105E-2</v>
      </c>
      <c r="AD1239" s="17">
        <v>7.7848127005621895E-2</v>
      </c>
      <c r="AE1239" s="17"/>
      <c r="AF1239" s="17">
        <v>5.4923842623801997E-2</v>
      </c>
      <c r="AG1239" s="17">
        <v>8.9031664406460598E-2</v>
      </c>
      <c r="AH1239" s="17">
        <v>5.8915440890502102E-2</v>
      </c>
      <c r="AI1239" s="17">
        <v>9.3568166891265597E-2</v>
      </c>
      <c r="AJ1239" s="17"/>
      <c r="AK1239" s="17">
        <v>5.5869676178778603E-2</v>
      </c>
      <c r="AL1239" s="17">
        <v>3.0963367989209799E-2</v>
      </c>
      <c r="AM1239" s="17"/>
      <c r="AN1239" s="17">
        <v>4.3590317851723501E-2</v>
      </c>
      <c r="AO1239" s="17">
        <v>5.7724956113755201E-2</v>
      </c>
      <c r="AP1239" s="17">
        <v>5.6501147015354698E-2</v>
      </c>
      <c r="AQ1239" s="17">
        <v>9.99959875618638E-2</v>
      </c>
      <c r="AR1239" s="17">
        <v>2.81372411234545E-2</v>
      </c>
      <c r="AS1239" s="17">
        <v>6.6260276704427606E-2</v>
      </c>
      <c r="AT1239" s="17"/>
      <c r="AU1239" s="17">
        <v>5.7647048351296103E-2</v>
      </c>
      <c r="AV1239" s="17">
        <v>5.85271779970565E-2</v>
      </c>
      <c r="AW1239" s="17"/>
      <c r="AX1239" s="17">
        <v>8.3606294787267596E-2</v>
      </c>
      <c r="AY1239" s="17">
        <v>5.3135734834689301E-2</v>
      </c>
      <c r="AZ1239" s="17"/>
      <c r="BA1239" s="17">
        <v>6.3387961253543998E-2</v>
      </c>
      <c r="BB1239" s="17">
        <v>3.7049059797520899E-2</v>
      </c>
      <c r="BC1239" s="17"/>
      <c r="BD1239" s="17">
        <v>5.1812790717436698E-2</v>
      </c>
      <c r="BE1239" s="17"/>
      <c r="BF1239" s="17">
        <v>5.5600751668360503E-2</v>
      </c>
      <c r="BG1239" s="17"/>
      <c r="BH1239" s="17">
        <v>0.105516889276629</v>
      </c>
      <c r="BI1239" s="17"/>
      <c r="BJ1239" s="17">
        <v>5.6805353044894501E-2</v>
      </c>
      <c r="BK1239" s="17"/>
      <c r="BL1239" s="17">
        <v>0.14001855403762001</v>
      </c>
      <c r="BM1239" s="17">
        <v>3.2892651957278501E-2</v>
      </c>
      <c r="BN1239" s="17">
        <v>5.7489314753624801E-2</v>
      </c>
      <c r="BO1239" s="17">
        <v>2.8314751116504201E-2</v>
      </c>
      <c r="BP1239" s="17"/>
      <c r="BQ1239" s="17">
        <v>3.6793057792682299E-2</v>
      </c>
      <c r="BR1239" s="17">
        <v>3.9703158115819599E-2</v>
      </c>
      <c r="BS1239" s="17">
        <v>8.9306234586786007E-2</v>
      </c>
      <c r="BT1239" s="17">
        <v>6.9931472830307706E-2</v>
      </c>
      <c r="BU1239" s="17">
        <v>2.9856492557231201E-2</v>
      </c>
      <c r="BV1239" s="17">
        <v>9.3976111209295304E-2</v>
      </c>
      <c r="BW1239" s="17"/>
      <c r="BX1239" s="17">
        <v>4.8652026817075797E-2</v>
      </c>
      <c r="BY1239" s="17">
        <v>3.3003161453583098E-2</v>
      </c>
      <c r="BZ1239" s="17">
        <v>7.5714394860779397E-2</v>
      </c>
      <c r="CA1239" s="17">
        <v>4.8618159051804E-2</v>
      </c>
      <c r="CB1239" s="17">
        <v>5.5702058583211499E-2</v>
      </c>
      <c r="CC1239" s="17">
        <v>0.121475319087556</v>
      </c>
    </row>
    <row r="1240" spans="2:81" x14ac:dyDescent="0.35">
      <c r="B1240" t="s">
        <v>171</v>
      </c>
      <c r="C1240" s="17">
        <v>2.4470342034228099E-2</v>
      </c>
      <c r="D1240" s="17">
        <v>2.1991201726576301E-2</v>
      </c>
      <c r="E1240" s="17">
        <v>2.7162289907814E-2</v>
      </c>
      <c r="F1240" s="17"/>
      <c r="G1240" s="17">
        <v>2.2318018459664499E-2</v>
      </c>
      <c r="H1240" s="17">
        <v>1.8550036371951299E-2</v>
      </c>
      <c r="I1240" s="17">
        <v>3.8961155559073E-2</v>
      </c>
      <c r="J1240" s="17">
        <v>1.4634411726488701E-2</v>
      </c>
      <c r="K1240" s="17">
        <v>2.7515728923173301E-2</v>
      </c>
      <c r="L1240" s="17">
        <v>2.43000060846589E-2</v>
      </c>
      <c r="M1240" s="17"/>
      <c r="N1240" s="17">
        <v>1.6455384820891501E-2</v>
      </c>
      <c r="O1240" s="17">
        <v>1.6800755806367099E-2</v>
      </c>
      <c r="P1240" s="17">
        <v>2.6905512326330601E-2</v>
      </c>
      <c r="Q1240" s="17">
        <v>3.88051196849927E-2</v>
      </c>
      <c r="R1240" s="17"/>
      <c r="S1240" s="17">
        <v>0</v>
      </c>
      <c r="T1240" s="17">
        <v>1.6472976669433401E-2</v>
      </c>
      <c r="U1240" s="17">
        <v>1.04871451612524E-2</v>
      </c>
      <c r="V1240" s="17">
        <v>1.88019318907823E-2</v>
      </c>
      <c r="W1240" s="17">
        <v>2.84273421648241E-2</v>
      </c>
      <c r="X1240" s="17">
        <v>3.6216218704765497E-2</v>
      </c>
      <c r="Y1240" s="17">
        <v>2.0046618457258001E-2</v>
      </c>
      <c r="Z1240" s="17">
        <v>0</v>
      </c>
      <c r="AA1240" s="17">
        <v>2.94379710696685E-2</v>
      </c>
      <c r="AB1240" s="17">
        <v>6.4650035904509698E-2</v>
      </c>
      <c r="AC1240" s="17">
        <v>5.6226730886026498E-2</v>
      </c>
      <c r="AD1240" s="17">
        <v>2.84770556529007E-2</v>
      </c>
      <c r="AE1240" s="17"/>
      <c r="AF1240" s="17">
        <v>2.3307131967655801E-2</v>
      </c>
      <c r="AG1240" s="17">
        <v>2.5848869243412901E-2</v>
      </c>
      <c r="AH1240" s="17">
        <v>4.65452895859194E-2</v>
      </c>
      <c r="AI1240" s="17">
        <v>4.6710183549886999E-2</v>
      </c>
      <c r="AJ1240" s="17"/>
      <c r="AK1240" s="17">
        <v>9.8163425390272296E-3</v>
      </c>
      <c r="AL1240" s="17">
        <v>1.8258009157913601E-2</v>
      </c>
      <c r="AM1240" s="17"/>
      <c r="AN1240" s="17">
        <v>2.2668241121115301E-2</v>
      </c>
      <c r="AO1240" s="17">
        <v>8.1077241118629201E-3</v>
      </c>
      <c r="AP1240" s="17">
        <v>3.6381498882919902E-2</v>
      </c>
      <c r="AQ1240" s="17">
        <v>4.2869618573441799E-2</v>
      </c>
      <c r="AR1240" s="17">
        <v>2.2909907290743201E-2</v>
      </c>
      <c r="AS1240" s="17">
        <v>3.1980012031491097E-2</v>
      </c>
      <c r="AT1240" s="17"/>
      <c r="AU1240" s="17">
        <v>1.67487259797914E-2</v>
      </c>
      <c r="AV1240" s="17">
        <v>3.54042959281149E-2</v>
      </c>
      <c r="AW1240" s="17"/>
      <c r="AX1240" s="17">
        <v>2.2024009005857201E-2</v>
      </c>
      <c r="AY1240" s="17">
        <v>2.50631260928579E-2</v>
      </c>
      <c r="AZ1240" s="17"/>
      <c r="BA1240" s="17">
        <v>2.6189289831212801E-2</v>
      </c>
      <c r="BB1240" s="17">
        <v>1.5714453125966001E-2</v>
      </c>
      <c r="BC1240" s="17"/>
      <c r="BD1240" s="17">
        <v>2.8132473841403299E-2</v>
      </c>
      <c r="BE1240" s="17"/>
      <c r="BF1240" s="17">
        <v>2.02656712186104E-2</v>
      </c>
      <c r="BG1240" s="17"/>
      <c r="BH1240" s="17">
        <v>5.0599185541103701E-2</v>
      </c>
      <c r="BI1240" s="17"/>
      <c r="BJ1240" s="17">
        <v>6.2156439502437898E-2</v>
      </c>
      <c r="BK1240" s="17"/>
      <c r="BL1240" s="17">
        <v>2.9737216559529399E-2</v>
      </c>
      <c r="BM1240" s="17">
        <v>1.9293307405855501E-2</v>
      </c>
      <c r="BN1240" s="17">
        <v>2.9081147111979799E-2</v>
      </c>
      <c r="BO1240" s="17">
        <v>2.0645240676930101E-2</v>
      </c>
      <c r="BP1240" s="17"/>
      <c r="BQ1240" s="17">
        <v>1.7788254360511301E-2</v>
      </c>
      <c r="BR1240" s="17">
        <v>1.3843520997543201E-2</v>
      </c>
      <c r="BS1240" s="17">
        <v>2.1819050391456801E-2</v>
      </c>
      <c r="BT1240" s="17">
        <v>3.23207787281269E-2</v>
      </c>
      <c r="BU1240" s="17">
        <v>2.8032211942864701E-2</v>
      </c>
      <c r="BV1240" s="17">
        <v>4.1657264535694197E-2</v>
      </c>
      <c r="BW1240" s="17"/>
      <c r="BX1240" s="17">
        <v>1.31364070163748E-2</v>
      </c>
      <c r="BY1240" s="17">
        <v>1.7023979869052599E-2</v>
      </c>
      <c r="BZ1240" s="17">
        <v>3.2856192281285203E-2</v>
      </c>
      <c r="CA1240" s="17">
        <v>2.3677370298425801E-2</v>
      </c>
      <c r="CB1240" s="17">
        <v>1.1653715059965699E-2</v>
      </c>
      <c r="CC1240" s="17">
        <v>3.5834415067975002E-2</v>
      </c>
    </row>
    <row r="1241" spans="2:81" x14ac:dyDescent="0.35">
      <c r="B1241" t="s">
        <v>286</v>
      </c>
      <c r="C1241" s="17">
        <v>0.64076745981610606</v>
      </c>
      <c r="D1241" s="17">
        <v>0.65997500980642898</v>
      </c>
      <c r="E1241" s="17">
        <v>0.62462010603490203</v>
      </c>
      <c r="F1241" s="17"/>
      <c r="G1241" s="17">
        <v>0.71379570288958205</v>
      </c>
      <c r="H1241" s="17">
        <v>0.69116710336885401</v>
      </c>
      <c r="I1241" s="17">
        <v>0.65640899849003898</v>
      </c>
      <c r="J1241" s="17">
        <v>0.64628351743005596</v>
      </c>
      <c r="K1241" s="17">
        <v>0.61057592307359898</v>
      </c>
      <c r="L1241" s="17">
        <v>0.56352927983604895</v>
      </c>
      <c r="M1241" s="17"/>
      <c r="N1241" s="17">
        <v>0.687038747502696</v>
      </c>
      <c r="O1241" s="17">
        <v>0.65877022803791496</v>
      </c>
      <c r="P1241" s="17">
        <v>0.62421820418466301</v>
      </c>
      <c r="Q1241" s="17">
        <v>0.59278580319202301</v>
      </c>
      <c r="R1241" s="17"/>
      <c r="S1241" s="17">
        <v>0.77221345275689002</v>
      </c>
      <c r="T1241" s="17">
        <v>0.59696998218894404</v>
      </c>
      <c r="U1241" s="17">
        <v>0.61066822626431305</v>
      </c>
      <c r="V1241" s="17">
        <v>0.58433211366992799</v>
      </c>
      <c r="W1241" s="17">
        <v>0.68882792824460803</v>
      </c>
      <c r="X1241" s="17">
        <v>0.68938181971514001</v>
      </c>
      <c r="Y1241" s="17">
        <v>0.65324246151332499</v>
      </c>
      <c r="Z1241" s="17">
        <v>0.66317637304180399</v>
      </c>
      <c r="AA1241" s="17">
        <v>0.63610382075784899</v>
      </c>
      <c r="AB1241" s="17">
        <v>0.56441447016927004</v>
      </c>
      <c r="AC1241" s="17">
        <v>0.50667541069510802</v>
      </c>
      <c r="AD1241" s="17">
        <v>0.60824508660431198</v>
      </c>
      <c r="AE1241" s="17"/>
      <c r="AF1241" s="17">
        <v>0.64297828899673304</v>
      </c>
      <c r="AG1241" s="17">
        <v>0.61352326641006005</v>
      </c>
      <c r="AH1241" s="17">
        <v>0.53599107913715405</v>
      </c>
      <c r="AI1241" s="17">
        <v>0.58004829463850704</v>
      </c>
      <c r="AJ1241" s="17"/>
      <c r="AK1241" s="17">
        <v>0.75076283523791598</v>
      </c>
      <c r="AL1241" s="17">
        <v>0.65159316033146397</v>
      </c>
      <c r="AM1241" s="17"/>
      <c r="AN1241" s="17">
        <v>0.72965837406975798</v>
      </c>
      <c r="AO1241" s="17">
        <v>0.64083094073842495</v>
      </c>
      <c r="AP1241" s="17">
        <v>0.57994335824547605</v>
      </c>
      <c r="AQ1241" s="17">
        <v>0.57080150011962205</v>
      </c>
      <c r="AR1241" s="17">
        <v>0.62414106663897995</v>
      </c>
      <c r="AS1241" s="17">
        <v>0.62188065149355598</v>
      </c>
      <c r="AT1241" s="17"/>
      <c r="AU1241" s="17">
        <v>0.66162586887536301</v>
      </c>
      <c r="AV1241" s="17">
        <v>0.61430443391355805</v>
      </c>
      <c r="AW1241" s="17"/>
      <c r="AX1241" s="17">
        <v>0.54054611995906698</v>
      </c>
      <c r="AY1241" s="17">
        <v>0.665052629460954</v>
      </c>
      <c r="AZ1241" s="17"/>
      <c r="BA1241" s="17">
        <v>0.620837374779457</v>
      </c>
      <c r="BB1241" s="17">
        <v>0.75578640899228999</v>
      </c>
      <c r="BC1241" s="17"/>
      <c r="BD1241" s="17">
        <v>0.68768835069277501</v>
      </c>
      <c r="BE1241" s="17"/>
      <c r="BF1241" s="17">
        <v>0.67825980068387803</v>
      </c>
      <c r="BG1241" s="17"/>
      <c r="BH1241" s="17">
        <v>0.57831855066497495</v>
      </c>
      <c r="BI1241" s="17"/>
      <c r="BJ1241" s="17">
        <v>0.61498252968330502</v>
      </c>
      <c r="BK1241" s="17"/>
      <c r="BL1241" s="17">
        <v>0.32486723893002301</v>
      </c>
      <c r="BM1241" s="17">
        <v>0.85287364200960403</v>
      </c>
      <c r="BN1241" s="17">
        <v>0.60973491233826504</v>
      </c>
      <c r="BO1241" s="17">
        <v>0.68558436273538104</v>
      </c>
      <c r="BP1241" s="17"/>
      <c r="BQ1241" s="17">
        <v>0.6880542118463</v>
      </c>
      <c r="BR1241" s="17">
        <v>0.70956530312585198</v>
      </c>
      <c r="BS1241" s="17">
        <v>0.55943025306991201</v>
      </c>
      <c r="BT1241" s="17">
        <v>0.65409756852877698</v>
      </c>
      <c r="BU1241" s="17">
        <v>0.65733319608349094</v>
      </c>
      <c r="BV1241" s="17">
        <v>0.52568827703794996</v>
      </c>
      <c r="BW1241" s="17"/>
      <c r="BX1241" s="17">
        <v>0.70383792127674005</v>
      </c>
      <c r="BY1241" s="17">
        <v>0.73098545747770904</v>
      </c>
      <c r="BZ1241" s="17">
        <v>0.58518129990672096</v>
      </c>
      <c r="CA1241" s="17">
        <v>0.67514422898014603</v>
      </c>
      <c r="CB1241" s="17">
        <v>0.65884791419934796</v>
      </c>
      <c r="CC1241" s="17">
        <v>0.49997767770446899</v>
      </c>
    </row>
    <row r="1242" spans="2:81" x14ac:dyDescent="0.35">
      <c r="B1242" t="s">
        <v>287</v>
      </c>
      <c r="C1242" s="17">
        <v>0.12889082570492</v>
      </c>
      <c r="D1242" s="17">
        <v>0.14112176865564399</v>
      </c>
      <c r="E1242" s="17">
        <v>0.112922718341574</v>
      </c>
      <c r="F1242" s="17"/>
      <c r="G1242" s="17">
        <v>0.12644016590372201</v>
      </c>
      <c r="H1242" s="17">
        <v>9.9180953469473407E-2</v>
      </c>
      <c r="I1242" s="17">
        <v>0.107423613299198</v>
      </c>
      <c r="J1242" s="17">
        <v>0.13189277275557601</v>
      </c>
      <c r="K1242" s="17">
        <v>0.149541184959569</v>
      </c>
      <c r="L1242" s="17">
        <v>0.15309170313666901</v>
      </c>
      <c r="M1242" s="17"/>
      <c r="N1242" s="17">
        <v>0.10374340727312099</v>
      </c>
      <c r="O1242" s="17">
        <v>0.12815489522369899</v>
      </c>
      <c r="P1242" s="17">
        <v>0.149951120635329</v>
      </c>
      <c r="Q1242" s="17">
        <v>0.13429015869986199</v>
      </c>
      <c r="R1242" s="17"/>
      <c r="S1242" s="17">
        <v>6.5947895650888599E-2</v>
      </c>
      <c r="T1242" s="17">
        <v>0.183673565531803</v>
      </c>
      <c r="U1242" s="17">
        <v>0.12547710883518101</v>
      </c>
      <c r="V1242" s="17">
        <v>0.18073674471298201</v>
      </c>
      <c r="W1242" s="17">
        <v>8.6084331771537903E-2</v>
      </c>
      <c r="X1242" s="17">
        <v>0.124084307980331</v>
      </c>
      <c r="Y1242" s="17">
        <v>8.6619501424486198E-2</v>
      </c>
      <c r="Z1242" s="17">
        <v>8.0869763324074001E-2</v>
      </c>
      <c r="AA1242" s="17">
        <v>0.121595246821825</v>
      </c>
      <c r="AB1242" s="17">
        <v>0.15973369049403</v>
      </c>
      <c r="AC1242" s="17">
        <v>0.18124481319272701</v>
      </c>
      <c r="AD1242" s="17">
        <v>0.18314161505573401</v>
      </c>
      <c r="AE1242" s="17"/>
      <c r="AF1242" s="17">
        <v>0.124735174320589</v>
      </c>
      <c r="AG1242" s="17">
        <v>0.15252832990620999</v>
      </c>
      <c r="AH1242" s="17">
        <v>0.18959238296740299</v>
      </c>
      <c r="AI1242" s="17">
        <v>0.18734925556858201</v>
      </c>
      <c r="AJ1242" s="17"/>
      <c r="AK1242" s="17">
        <v>7.77566844930343E-2</v>
      </c>
      <c r="AL1242" s="17">
        <v>0.11374600986613299</v>
      </c>
      <c r="AM1242" s="17"/>
      <c r="AN1242" s="17">
        <v>0.106368467756593</v>
      </c>
      <c r="AO1242" s="17">
        <v>0.11417101879505601</v>
      </c>
      <c r="AP1242" s="17">
        <v>0.140667899975879</v>
      </c>
      <c r="AQ1242" s="17">
        <v>0.19203002958645601</v>
      </c>
      <c r="AR1242" s="17">
        <v>0.102476130117374</v>
      </c>
      <c r="AS1242" s="17">
        <v>0.121296843520106</v>
      </c>
      <c r="AT1242" s="17"/>
      <c r="AU1242" s="17">
        <v>0.11346381323415</v>
      </c>
      <c r="AV1242" s="17">
        <v>0.14850126068280201</v>
      </c>
      <c r="AW1242" s="17"/>
      <c r="AX1242" s="17">
        <v>0.19087364706360099</v>
      </c>
      <c r="AY1242" s="17">
        <v>0.113871436282378</v>
      </c>
      <c r="AZ1242" s="17"/>
      <c r="BA1242" s="17">
        <v>0.13864468036206401</v>
      </c>
      <c r="BB1242" s="17">
        <v>7.2685481958361498E-2</v>
      </c>
      <c r="BC1242" s="17"/>
      <c r="BD1242" s="17">
        <v>0.10684787850617899</v>
      </c>
      <c r="BE1242" s="17"/>
      <c r="BF1242" s="17">
        <v>0.107608167868529</v>
      </c>
      <c r="BG1242" s="17"/>
      <c r="BH1242" s="17">
        <v>0.148766892678734</v>
      </c>
      <c r="BI1242" s="17"/>
      <c r="BJ1242" s="17">
        <v>0.115812060830474</v>
      </c>
      <c r="BK1242" s="17"/>
      <c r="BL1242" s="17">
        <v>0.30757198336017399</v>
      </c>
      <c r="BM1242" s="17">
        <v>4.9584433748231897E-2</v>
      </c>
      <c r="BN1242" s="17">
        <v>0.12995425452568801</v>
      </c>
      <c r="BO1242" s="17">
        <v>7.8915406628629406E-2</v>
      </c>
      <c r="BP1242" s="17"/>
      <c r="BQ1242" s="17">
        <v>8.9102518030990299E-2</v>
      </c>
      <c r="BR1242" s="17">
        <v>0.10300132894016201</v>
      </c>
      <c r="BS1242" s="17">
        <v>0.20891449095971401</v>
      </c>
      <c r="BT1242" s="17">
        <v>0.14674705294899201</v>
      </c>
      <c r="BU1242" s="17">
        <v>0.11670055111804301</v>
      </c>
      <c r="BV1242" s="17">
        <v>0.13694905172337901</v>
      </c>
      <c r="BW1242" s="17"/>
      <c r="BX1242" s="17">
        <v>9.4997382860988397E-2</v>
      </c>
      <c r="BY1242" s="17">
        <v>9.1719587667773897E-2</v>
      </c>
      <c r="BZ1242" s="17">
        <v>0.15766716471862199</v>
      </c>
      <c r="CA1242" s="17">
        <v>0.109572699467938</v>
      </c>
      <c r="CB1242" s="17">
        <v>0.13532600966039801</v>
      </c>
      <c r="CC1242" s="17">
        <v>0.195097484213794</v>
      </c>
    </row>
    <row r="1243" spans="2:81" x14ac:dyDescent="0.35">
      <c r="B1243" t="s">
        <v>288</v>
      </c>
      <c r="C1243" s="17">
        <v>0.511876634111185</v>
      </c>
      <c r="D1243" s="17">
        <v>0.51885324115078502</v>
      </c>
      <c r="E1243" s="17">
        <v>0.51169738769332895</v>
      </c>
      <c r="F1243" s="17"/>
      <c r="G1243" s="17">
        <v>0.58735553698585896</v>
      </c>
      <c r="H1243" s="17">
        <v>0.59198614989938103</v>
      </c>
      <c r="I1243" s="17">
        <v>0.54898538519084095</v>
      </c>
      <c r="J1243" s="17">
        <v>0.51439074467448098</v>
      </c>
      <c r="K1243" s="17">
        <v>0.46103473811402901</v>
      </c>
      <c r="L1243" s="17">
        <v>0.41043757669938102</v>
      </c>
      <c r="M1243" s="17"/>
      <c r="N1243" s="17">
        <v>0.58329534022957497</v>
      </c>
      <c r="O1243" s="17">
        <v>0.53061533281421602</v>
      </c>
      <c r="P1243" s="17">
        <v>0.474267083549335</v>
      </c>
      <c r="Q1243" s="17">
        <v>0.45849564449216001</v>
      </c>
      <c r="R1243" s="17"/>
      <c r="S1243" s="17">
        <v>0.70626555710600103</v>
      </c>
      <c r="T1243" s="17">
        <v>0.41329641665714201</v>
      </c>
      <c r="U1243" s="17">
        <v>0.48519111742913301</v>
      </c>
      <c r="V1243" s="17">
        <v>0.40359536895694598</v>
      </c>
      <c r="W1243" s="17">
        <v>0.60274359647306996</v>
      </c>
      <c r="X1243" s="17">
        <v>0.56529751173480902</v>
      </c>
      <c r="Y1243" s="17">
        <v>0.56662296008883895</v>
      </c>
      <c r="Z1243" s="17">
        <v>0.58230660971772996</v>
      </c>
      <c r="AA1243" s="17">
        <v>0.51450857393602401</v>
      </c>
      <c r="AB1243" s="17">
        <v>0.40468077967524002</v>
      </c>
      <c r="AC1243" s="17">
        <v>0.32543059750238101</v>
      </c>
      <c r="AD1243" s="17">
        <v>0.42510347154857803</v>
      </c>
      <c r="AE1243" s="17"/>
      <c r="AF1243" s="17">
        <v>0.51824311467614304</v>
      </c>
      <c r="AG1243" s="17">
        <v>0.46099493650384998</v>
      </c>
      <c r="AH1243" s="17">
        <v>0.34639869616975</v>
      </c>
      <c r="AI1243" s="17">
        <v>0.39269903906992498</v>
      </c>
      <c r="AJ1243" s="17"/>
      <c r="AK1243" s="17">
        <v>0.67300615074488201</v>
      </c>
      <c r="AL1243" s="17">
        <v>0.53784715046533105</v>
      </c>
      <c r="AM1243" s="17"/>
      <c r="AN1243" s="17">
        <v>0.62328990631316505</v>
      </c>
      <c r="AO1243" s="17">
        <v>0.52665992194336797</v>
      </c>
      <c r="AP1243" s="17">
        <v>0.43927545826959702</v>
      </c>
      <c r="AQ1243" s="17">
        <v>0.37877147053316601</v>
      </c>
      <c r="AR1243" s="17">
        <v>0.52166493652160595</v>
      </c>
      <c r="AS1243" s="17">
        <v>0.50058380797344904</v>
      </c>
      <c r="AT1243" s="17"/>
      <c r="AU1243" s="17">
        <v>0.54816205564121301</v>
      </c>
      <c r="AV1243" s="17">
        <v>0.46580317323075499</v>
      </c>
      <c r="AW1243" s="17"/>
      <c r="AX1243" s="17">
        <v>0.34967247289546499</v>
      </c>
      <c r="AY1243" s="17">
        <v>0.55118119317857595</v>
      </c>
      <c r="AZ1243" s="17"/>
      <c r="BA1243" s="17">
        <v>0.48219269441739299</v>
      </c>
      <c r="BB1243" s="17">
        <v>0.683100927033928</v>
      </c>
      <c r="BC1243" s="17"/>
      <c r="BD1243" s="17">
        <v>0.58084047218659696</v>
      </c>
      <c r="BE1243" s="17"/>
      <c r="BF1243" s="17">
        <v>0.57065163281535003</v>
      </c>
      <c r="BG1243" s="17"/>
      <c r="BH1243" s="17">
        <v>0.42955165798624201</v>
      </c>
      <c r="BI1243" s="17"/>
      <c r="BJ1243" s="17">
        <v>0.49917046885283101</v>
      </c>
      <c r="BK1243" s="17"/>
      <c r="BL1243" s="17">
        <v>1.72952555698496E-2</v>
      </c>
      <c r="BM1243" s="17">
        <v>0.80328920826137196</v>
      </c>
      <c r="BN1243" s="17">
        <v>0.479780657812577</v>
      </c>
      <c r="BO1243" s="17">
        <v>0.60666895610675098</v>
      </c>
      <c r="BP1243" s="17"/>
      <c r="BQ1243" s="17">
        <v>0.59895169381530899</v>
      </c>
      <c r="BR1243" s="17">
        <v>0.60656397418568997</v>
      </c>
      <c r="BS1243" s="17">
        <v>0.35051576211019703</v>
      </c>
      <c r="BT1243" s="17">
        <v>0.50735051557978394</v>
      </c>
      <c r="BU1243" s="17">
        <v>0.54063264496544705</v>
      </c>
      <c r="BV1243" s="17">
        <v>0.388739225314571</v>
      </c>
      <c r="BW1243" s="17"/>
      <c r="BX1243" s="17">
        <v>0.60884053841575103</v>
      </c>
      <c r="BY1243" s="17">
        <v>0.63926586980993505</v>
      </c>
      <c r="BZ1243" s="17">
        <v>0.427514135188099</v>
      </c>
      <c r="CA1243" s="17">
        <v>0.56557152951220702</v>
      </c>
      <c r="CB1243" s="17">
        <v>0.52352190453894898</v>
      </c>
      <c r="CC1243" s="17">
        <v>0.30488019349067602</v>
      </c>
    </row>
    <row r="1244" spans="2:81" x14ac:dyDescent="0.35">
      <c r="C1244" s="17"/>
      <c r="D1244" s="17"/>
      <c r="E1244" s="17"/>
      <c r="F1244" s="17"/>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c r="AP1244" s="17"/>
      <c r="AQ1244" s="17"/>
      <c r="AR1244" s="17"/>
      <c r="AS1244" s="17"/>
      <c r="AT1244" s="17"/>
      <c r="AU1244" s="17"/>
      <c r="AV1244" s="17"/>
      <c r="AW1244" s="17"/>
      <c r="AX1244" s="17"/>
      <c r="AY1244" s="17"/>
      <c r="AZ1244" s="17"/>
      <c r="BA1244" s="17"/>
      <c r="BB1244" s="17"/>
      <c r="BC1244" s="17"/>
      <c r="BD1244" s="17"/>
      <c r="BE1244" s="17"/>
      <c r="BF1244" s="17"/>
      <c r="BG1244" s="17"/>
      <c r="BH1244" s="17"/>
      <c r="BI1244" s="17"/>
      <c r="BJ1244" s="17"/>
      <c r="BK1244" s="17"/>
      <c r="BL1244" s="17"/>
      <c r="BM1244" s="17"/>
      <c r="BN1244" s="17"/>
      <c r="BO1244" s="17"/>
      <c r="BP1244" s="17"/>
      <c r="BQ1244" s="17"/>
      <c r="BR1244" s="17"/>
      <c r="BS1244" s="17"/>
      <c r="BT1244" s="17"/>
      <c r="BU1244" s="17"/>
      <c r="BV1244" s="17"/>
      <c r="BW1244" s="17"/>
      <c r="BX1244" s="17"/>
      <c r="BY1244" s="17"/>
      <c r="BZ1244" s="17"/>
      <c r="CA1244" s="17"/>
      <c r="CB1244" s="17"/>
      <c r="CC1244" s="17"/>
    </row>
    <row r="1245" spans="2:81" x14ac:dyDescent="0.35">
      <c r="B1245" s="6" t="s">
        <v>447</v>
      </c>
      <c r="C1245" s="17"/>
      <c r="D1245" s="17"/>
      <c r="E1245" s="17"/>
      <c r="F1245" s="17"/>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c r="AZ1245" s="17"/>
      <c r="BA1245" s="17"/>
      <c r="BB1245" s="17"/>
      <c r="BC1245" s="17"/>
      <c r="BD1245" s="17"/>
      <c r="BE1245" s="17"/>
      <c r="BF1245" s="17"/>
      <c r="BG1245" s="17"/>
      <c r="BH1245" s="17"/>
      <c r="BI1245" s="17"/>
      <c r="BJ1245" s="17"/>
      <c r="BK1245" s="17"/>
      <c r="BL1245" s="17"/>
      <c r="BM1245" s="17"/>
      <c r="BN1245" s="17"/>
      <c r="BO1245" s="17"/>
      <c r="BP1245" s="17"/>
      <c r="BQ1245" s="17"/>
      <c r="BR1245" s="17"/>
      <c r="BS1245" s="17"/>
      <c r="BT1245" s="17"/>
      <c r="BU1245" s="17"/>
      <c r="BV1245" s="17"/>
      <c r="BW1245" s="17"/>
      <c r="BX1245" s="17"/>
      <c r="BY1245" s="17"/>
      <c r="BZ1245" s="17"/>
      <c r="CA1245" s="17"/>
      <c r="CB1245" s="17"/>
      <c r="CC1245" s="17"/>
    </row>
    <row r="1246" spans="2:81" x14ac:dyDescent="0.35">
      <c r="B1246" s="24"/>
      <c r="C1246" s="17"/>
      <c r="D1246" s="17"/>
      <c r="E1246" s="17"/>
      <c r="F1246" s="17"/>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c r="AP1246" s="17"/>
      <c r="AQ1246" s="17"/>
      <c r="AR1246" s="17"/>
      <c r="AS1246" s="17"/>
      <c r="AT1246" s="17"/>
      <c r="AU1246" s="17"/>
      <c r="AV1246" s="17"/>
      <c r="AW1246" s="17"/>
      <c r="AX1246" s="17"/>
      <c r="AY1246" s="17"/>
      <c r="AZ1246" s="17"/>
      <c r="BA1246" s="17"/>
      <c r="BB1246" s="17"/>
      <c r="BC1246" s="17"/>
      <c r="BD1246" s="17"/>
      <c r="BE1246" s="17"/>
      <c r="BF1246" s="17"/>
      <c r="BG1246" s="17"/>
      <c r="BH1246" s="17"/>
      <c r="BI1246" s="17"/>
      <c r="BJ1246" s="17"/>
      <c r="BK1246" s="17"/>
      <c r="BL1246" s="17"/>
      <c r="BM1246" s="17"/>
      <c r="BN1246" s="17"/>
      <c r="BO1246" s="17"/>
      <c r="BP1246" s="17"/>
      <c r="BQ1246" s="17"/>
      <c r="BR1246" s="17"/>
      <c r="BS1246" s="17"/>
      <c r="BT1246" s="17"/>
      <c r="BU1246" s="17"/>
      <c r="BV1246" s="17"/>
      <c r="BW1246" s="17"/>
      <c r="BX1246" s="17"/>
      <c r="BY1246" s="17"/>
      <c r="BZ1246" s="17"/>
      <c r="CA1246" s="17"/>
      <c r="CB1246" s="17"/>
      <c r="CC1246" s="17"/>
    </row>
    <row r="1247" spans="2:81" x14ac:dyDescent="0.35">
      <c r="B1247" t="s">
        <v>281</v>
      </c>
      <c r="C1247" s="17">
        <v>0.32248428266409601</v>
      </c>
      <c r="D1247" s="17">
        <v>0.34224717302840801</v>
      </c>
      <c r="E1247" s="17">
        <v>0.30492356757267303</v>
      </c>
      <c r="F1247" s="17"/>
      <c r="G1247" s="17">
        <v>0.329757072114995</v>
      </c>
      <c r="H1247" s="17">
        <v>0.38720618039039001</v>
      </c>
      <c r="I1247" s="17">
        <v>0.30169187418103799</v>
      </c>
      <c r="J1247" s="17">
        <v>0.28592789258789197</v>
      </c>
      <c r="K1247" s="17">
        <v>0.31339493299224103</v>
      </c>
      <c r="L1247" s="17">
        <v>0.31685017393438603</v>
      </c>
      <c r="M1247" s="17"/>
      <c r="N1247" s="17">
        <v>0.38151412697015202</v>
      </c>
      <c r="O1247" s="17">
        <v>0.32514145398040101</v>
      </c>
      <c r="P1247" s="17">
        <v>0.280044558357465</v>
      </c>
      <c r="Q1247" s="17">
        <v>0.29961930166740203</v>
      </c>
      <c r="R1247" s="17"/>
      <c r="S1247" s="17">
        <v>0.41453606835123602</v>
      </c>
      <c r="T1247" s="17">
        <v>0.34501204814827802</v>
      </c>
      <c r="U1247" s="17">
        <v>0.32314969651505698</v>
      </c>
      <c r="V1247" s="17">
        <v>0.30758103477458199</v>
      </c>
      <c r="W1247" s="17">
        <v>0.277253429637977</v>
      </c>
      <c r="X1247" s="17">
        <v>0.280331260888325</v>
      </c>
      <c r="Y1247" s="17">
        <v>0.34964302919658902</v>
      </c>
      <c r="Z1247" s="17">
        <v>0.35334312234641602</v>
      </c>
      <c r="AA1247" s="17">
        <v>0.32231371518202401</v>
      </c>
      <c r="AB1247" s="17">
        <v>0.30074954102951301</v>
      </c>
      <c r="AC1247" s="17">
        <v>0.18413799255799099</v>
      </c>
      <c r="AD1247" s="17">
        <v>0.28884547782845699</v>
      </c>
      <c r="AE1247" s="17"/>
      <c r="AF1247" s="17">
        <v>0.32941697601933501</v>
      </c>
      <c r="AG1247" s="17">
        <v>0.32833031579796701</v>
      </c>
      <c r="AH1247" s="17">
        <v>0.13644496983425899</v>
      </c>
      <c r="AI1247" s="17">
        <v>0.274204466457586</v>
      </c>
      <c r="AJ1247" s="17"/>
      <c r="AK1247" s="17">
        <v>0.396868430409554</v>
      </c>
      <c r="AL1247" s="17">
        <v>0.319188691929497</v>
      </c>
      <c r="AM1247" s="17"/>
      <c r="AN1247" s="17">
        <v>0.39744237920081199</v>
      </c>
      <c r="AO1247" s="17">
        <v>0.29402696233520897</v>
      </c>
      <c r="AP1247" s="17">
        <v>0.27856773425146503</v>
      </c>
      <c r="AQ1247" s="17">
        <v>0.30984357965627801</v>
      </c>
      <c r="AR1247" s="17">
        <v>0.26950106127634899</v>
      </c>
      <c r="AS1247" s="17">
        <v>0.35259661030668399</v>
      </c>
      <c r="AT1247" s="17"/>
      <c r="AU1247" s="17">
        <v>0.347420634110644</v>
      </c>
      <c r="AV1247" s="17">
        <v>0.28914586101641598</v>
      </c>
      <c r="AW1247" s="17"/>
      <c r="AX1247" s="17">
        <v>0.28785966267688601</v>
      </c>
      <c r="AY1247" s="17">
        <v>0.330874359782176</v>
      </c>
      <c r="AZ1247" s="17"/>
      <c r="BA1247" s="17">
        <v>0.31093019129801402</v>
      </c>
      <c r="BB1247" s="17">
        <v>0.39423062680569898</v>
      </c>
      <c r="BC1247" s="17"/>
      <c r="BD1247" s="17">
        <v>0.39753521731110503</v>
      </c>
      <c r="BE1247" s="17"/>
      <c r="BF1247" s="17">
        <v>0.39201782466894203</v>
      </c>
      <c r="BG1247" s="17"/>
      <c r="BH1247" s="17">
        <v>0.32038136996431599</v>
      </c>
      <c r="BI1247" s="17"/>
      <c r="BJ1247" s="17">
        <v>0.14507318565034899</v>
      </c>
      <c r="BK1247" s="17"/>
      <c r="BL1247" s="17">
        <v>9.3173723438844405E-2</v>
      </c>
      <c r="BM1247" s="17">
        <v>0.57023440587296503</v>
      </c>
      <c r="BN1247" s="17">
        <v>0.29689605013081299</v>
      </c>
      <c r="BO1247" s="17">
        <v>0.25669892435964797</v>
      </c>
      <c r="BP1247" s="17"/>
      <c r="BQ1247" s="17">
        <v>0.35018259179195299</v>
      </c>
      <c r="BR1247" s="17">
        <v>0.40353507234173303</v>
      </c>
      <c r="BS1247" s="17">
        <v>0.26155321258923803</v>
      </c>
      <c r="BT1247" s="17">
        <v>0.35805255392528701</v>
      </c>
      <c r="BU1247" s="17">
        <v>0.32355448920319502</v>
      </c>
      <c r="BV1247" s="17">
        <v>0.239391774238155</v>
      </c>
      <c r="BW1247" s="17"/>
      <c r="BX1247" s="17">
        <v>0.36734762889508699</v>
      </c>
      <c r="BY1247" s="17">
        <v>0.428350854621532</v>
      </c>
      <c r="BZ1247" s="17">
        <v>0.29119943762776002</v>
      </c>
      <c r="CA1247" s="17">
        <v>0.39382161440195901</v>
      </c>
      <c r="CB1247" s="17">
        <v>0.30329043541829198</v>
      </c>
      <c r="CC1247" s="17">
        <v>0.17148762121689501</v>
      </c>
    </row>
    <row r="1248" spans="2:81" x14ac:dyDescent="0.35">
      <c r="B1248" t="s">
        <v>282</v>
      </c>
      <c r="C1248" s="17">
        <v>0.35456706816581901</v>
      </c>
      <c r="D1248" s="17">
        <v>0.34384977559753799</v>
      </c>
      <c r="E1248" s="17">
        <v>0.363421860203265</v>
      </c>
      <c r="F1248" s="17"/>
      <c r="G1248" s="17">
        <v>0.386384786741029</v>
      </c>
      <c r="H1248" s="17">
        <v>0.30471764577934601</v>
      </c>
      <c r="I1248" s="17">
        <v>0.32985990749434602</v>
      </c>
      <c r="J1248" s="17">
        <v>0.40142871018362097</v>
      </c>
      <c r="K1248" s="17">
        <v>0.358791585549468</v>
      </c>
      <c r="L1248" s="17">
        <v>0.35579638569528099</v>
      </c>
      <c r="M1248" s="17"/>
      <c r="N1248" s="17">
        <v>0.35497465884558599</v>
      </c>
      <c r="O1248" s="17">
        <v>0.339881305543413</v>
      </c>
      <c r="P1248" s="17">
        <v>0.36909429361775797</v>
      </c>
      <c r="Q1248" s="17">
        <v>0.35857268356594002</v>
      </c>
      <c r="R1248" s="17"/>
      <c r="S1248" s="17">
        <v>0.35888791237921502</v>
      </c>
      <c r="T1248" s="17">
        <v>0.34187966982555701</v>
      </c>
      <c r="U1248" s="17">
        <v>0.344089692363793</v>
      </c>
      <c r="V1248" s="17">
        <v>0.42252985396318299</v>
      </c>
      <c r="W1248" s="17">
        <v>0.46119950250373998</v>
      </c>
      <c r="X1248" s="17">
        <v>0.32759534312660799</v>
      </c>
      <c r="Y1248" s="17">
        <v>0.31086229160846501</v>
      </c>
      <c r="Z1248" s="17">
        <v>0.32536403645884598</v>
      </c>
      <c r="AA1248" s="17">
        <v>0.33663019285170198</v>
      </c>
      <c r="AB1248" s="17">
        <v>0.31132546351079399</v>
      </c>
      <c r="AC1248" s="17">
        <v>0.32254536048252502</v>
      </c>
      <c r="AD1248" s="17">
        <v>0.42736440089870698</v>
      </c>
      <c r="AE1248" s="17"/>
      <c r="AF1248" s="17">
        <v>0.34771488676729601</v>
      </c>
      <c r="AG1248" s="17">
        <v>0.337264471440749</v>
      </c>
      <c r="AH1248" s="17">
        <v>0.400976107139347</v>
      </c>
      <c r="AI1248" s="17">
        <v>0.40200415045348598</v>
      </c>
      <c r="AJ1248" s="17"/>
      <c r="AK1248" s="17">
        <v>0.39506068615561302</v>
      </c>
      <c r="AL1248" s="17">
        <v>0.39466239924802199</v>
      </c>
      <c r="AM1248" s="17"/>
      <c r="AN1248" s="17">
        <v>0.33674960025036099</v>
      </c>
      <c r="AO1248" s="17">
        <v>0.37248257186803302</v>
      </c>
      <c r="AP1248" s="17">
        <v>0.38946991392700703</v>
      </c>
      <c r="AQ1248" s="17">
        <v>0.32484511086149098</v>
      </c>
      <c r="AR1248" s="17">
        <v>0.42194861450791998</v>
      </c>
      <c r="AS1248" s="17">
        <v>0.235754860191807</v>
      </c>
      <c r="AT1248" s="17"/>
      <c r="AU1248" s="17">
        <v>0.35581197045160501</v>
      </c>
      <c r="AV1248" s="17">
        <v>0.35462572511339302</v>
      </c>
      <c r="AW1248" s="17"/>
      <c r="AX1248" s="17">
        <v>0.34153847879752303</v>
      </c>
      <c r="AY1248" s="17">
        <v>0.357724095436593</v>
      </c>
      <c r="AZ1248" s="17"/>
      <c r="BA1248" s="17">
        <v>0.35554197817502697</v>
      </c>
      <c r="BB1248" s="17">
        <v>0.34251887776599999</v>
      </c>
      <c r="BC1248" s="17"/>
      <c r="BD1248" s="17">
        <v>0.34133088537425699</v>
      </c>
      <c r="BE1248" s="17"/>
      <c r="BF1248" s="17">
        <v>0.32917676391623202</v>
      </c>
      <c r="BG1248" s="17"/>
      <c r="BH1248" s="17">
        <v>0.35134431580646502</v>
      </c>
      <c r="BI1248" s="17"/>
      <c r="BJ1248" s="17">
        <v>0.39680591060749898</v>
      </c>
      <c r="BK1248" s="17"/>
      <c r="BL1248" s="17">
        <v>0.27132481071695302</v>
      </c>
      <c r="BM1248" s="17">
        <v>0.31145883569349903</v>
      </c>
      <c r="BN1248" s="17">
        <v>0.37664849145171297</v>
      </c>
      <c r="BO1248" s="17">
        <v>0.43806548757191999</v>
      </c>
      <c r="BP1248" s="17"/>
      <c r="BQ1248" s="17">
        <v>0.36507379786345501</v>
      </c>
      <c r="BR1248" s="17">
        <v>0.36174484947472801</v>
      </c>
      <c r="BS1248" s="17">
        <v>0.33983909165388199</v>
      </c>
      <c r="BT1248" s="17">
        <v>0.32886150396116298</v>
      </c>
      <c r="BU1248" s="17">
        <v>0.29923068269105701</v>
      </c>
      <c r="BV1248" s="17">
        <v>0.35542652857484403</v>
      </c>
      <c r="BW1248" s="17"/>
      <c r="BX1248" s="17">
        <v>0.36291880148626898</v>
      </c>
      <c r="BY1248" s="17">
        <v>0.33576227384334401</v>
      </c>
      <c r="BZ1248" s="17">
        <v>0.37103090587981402</v>
      </c>
      <c r="CA1248" s="17">
        <v>0.36685535968188998</v>
      </c>
      <c r="CB1248" s="17">
        <v>0.33499892352483601</v>
      </c>
      <c r="CC1248" s="17">
        <v>0.32565828707915401</v>
      </c>
    </row>
    <row r="1249" spans="2:81" x14ac:dyDescent="0.35">
      <c r="B1249" t="s">
        <v>283</v>
      </c>
      <c r="C1249" s="17">
        <v>0.167844499239307</v>
      </c>
      <c r="D1249" s="17">
        <v>0.15395872125402399</v>
      </c>
      <c r="E1249" s="17">
        <v>0.18168587071576101</v>
      </c>
      <c r="F1249" s="17"/>
      <c r="G1249" s="17">
        <v>0.12184968585274999</v>
      </c>
      <c r="H1249" s="17">
        <v>0.15782481800186299</v>
      </c>
      <c r="I1249" s="17">
        <v>0.189254151852215</v>
      </c>
      <c r="J1249" s="17">
        <v>0.15223574833916301</v>
      </c>
      <c r="K1249" s="17">
        <v>0.20640426995706401</v>
      </c>
      <c r="L1249" s="17">
        <v>0.172093587797642</v>
      </c>
      <c r="M1249" s="17"/>
      <c r="N1249" s="17">
        <v>0.15034468007836399</v>
      </c>
      <c r="O1249" s="17">
        <v>0.17678226801076399</v>
      </c>
      <c r="P1249" s="17">
        <v>0.16359531316818199</v>
      </c>
      <c r="Q1249" s="17">
        <v>0.17840409490213599</v>
      </c>
      <c r="R1249" s="17"/>
      <c r="S1249" s="17">
        <v>0.129075741347602</v>
      </c>
      <c r="T1249" s="17">
        <v>0.16025237472422901</v>
      </c>
      <c r="U1249" s="17">
        <v>0.179675372825747</v>
      </c>
      <c r="V1249" s="17">
        <v>0.114295772363999</v>
      </c>
      <c r="W1249" s="17">
        <v>0.15685910882201201</v>
      </c>
      <c r="X1249" s="17">
        <v>0.20440188746642199</v>
      </c>
      <c r="Y1249" s="17">
        <v>0.17533958114116399</v>
      </c>
      <c r="Z1249" s="17">
        <v>0.18777469810198399</v>
      </c>
      <c r="AA1249" s="17">
        <v>0.198193248656784</v>
      </c>
      <c r="AB1249" s="17">
        <v>0.153157807486381</v>
      </c>
      <c r="AC1249" s="17">
        <v>0.25011049062319701</v>
      </c>
      <c r="AD1249" s="17">
        <v>0.15260044738793699</v>
      </c>
      <c r="AE1249" s="17"/>
      <c r="AF1249" s="17">
        <v>0.16993315433687201</v>
      </c>
      <c r="AG1249" s="17">
        <v>0.14357557391851999</v>
      </c>
      <c r="AH1249" s="17">
        <v>0.22199737152003701</v>
      </c>
      <c r="AI1249" s="17">
        <v>0.16136713265149699</v>
      </c>
      <c r="AJ1249" s="17"/>
      <c r="AK1249" s="17">
        <v>0.13554543461047799</v>
      </c>
      <c r="AL1249" s="17">
        <v>0.16282878400491799</v>
      </c>
      <c r="AM1249" s="17"/>
      <c r="AN1249" s="17">
        <v>0.13119547466852599</v>
      </c>
      <c r="AO1249" s="17">
        <v>0.17558936815901299</v>
      </c>
      <c r="AP1249" s="17">
        <v>0.17166396401584699</v>
      </c>
      <c r="AQ1249" s="17">
        <v>0.18894303809336599</v>
      </c>
      <c r="AR1249" s="17">
        <v>0.183004642590468</v>
      </c>
      <c r="AS1249" s="17">
        <v>0.19384502758521099</v>
      </c>
      <c r="AT1249" s="17"/>
      <c r="AU1249" s="17">
        <v>0.15478782603680999</v>
      </c>
      <c r="AV1249" s="17">
        <v>0.184319870880156</v>
      </c>
      <c r="AW1249" s="17"/>
      <c r="AX1249" s="17">
        <v>0.173595217285862</v>
      </c>
      <c r="AY1249" s="17">
        <v>0.166451011948681</v>
      </c>
      <c r="AZ1249" s="17"/>
      <c r="BA1249" s="17">
        <v>0.17246206486540799</v>
      </c>
      <c r="BB1249" s="17">
        <v>0.13598026359993001</v>
      </c>
      <c r="BC1249" s="17"/>
      <c r="BD1249" s="17">
        <v>0.12849663251048801</v>
      </c>
      <c r="BE1249" s="17"/>
      <c r="BF1249" s="17">
        <v>0.147014015862511</v>
      </c>
      <c r="BG1249" s="17"/>
      <c r="BH1249" s="17">
        <v>0.10370144915554901</v>
      </c>
      <c r="BI1249" s="17"/>
      <c r="BJ1249" s="17">
        <v>0.25783200761761699</v>
      </c>
      <c r="BK1249" s="17"/>
      <c r="BL1249" s="17">
        <v>0.27979081140576401</v>
      </c>
      <c r="BM1249" s="17">
        <v>6.4153008258908406E-2</v>
      </c>
      <c r="BN1249" s="17">
        <v>0.183669536177715</v>
      </c>
      <c r="BO1249" s="17">
        <v>0.17724108778918399</v>
      </c>
      <c r="BP1249" s="17"/>
      <c r="BQ1249" s="17">
        <v>0.15808747572860801</v>
      </c>
      <c r="BR1249" s="17">
        <v>0.115806702825202</v>
      </c>
      <c r="BS1249" s="17">
        <v>0.16526639818575101</v>
      </c>
      <c r="BT1249" s="17">
        <v>0.19322435363065699</v>
      </c>
      <c r="BU1249" s="17">
        <v>0.21440732773830001</v>
      </c>
      <c r="BV1249" s="17">
        <v>0.207950919604766</v>
      </c>
      <c r="BW1249" s="17"/>
      <c r="BX1249" s="17">
        <v>0.13924429026913601</v>
      </c>
      <c r="BY1249" s="17">
        <v>0.10868600381861999</v>
      </c>
      <c r="BZ1249" s="17">
        <v>0.155697635469627</v>
      </c>
      <c r="CA1249" s="17">
        <v>0.14371282824711401</v>
      </c>
      <c r="CB1249" s="17">
        <v>0.19861126343216501</v>
      </c>
      <c r="CC1249" s="17">
        <v>0.27663235853130302</v>
      </c>
    </row>
    <row r="1250" spans="2:81" x14ac:dyDescent="0.35">
      <c r="B1250" t="s">
        <v>284</v>
      </c>
      <c r="C1250" s="17">
        <v>6.7036072192582993E-2</v>
      </c>
      <c r="D1250" s="17">
        <v>6.1543577841246797E-2</v>
      </c>
      <c r="E1250" s="17">
        <v>7.3096626471297693E-2</v>
      </c>
      <c r="F1250" s="17"/>
      <c r="G1250" s="17">
        <v>9.9233746818469901E-2</v>
      </c>
      <c r="H1250" s="17">
        <v>5.9419856217196997E-2</v>
      </c>
      <c r="I1250" s="17">
        <v>7.8719867163029505E-2</v>
      </c>
      <c r="J1250" s="17">
        <v>8.2280537156316003E-2</v>
      </c>
      <c r="K1250" s="17">
        <v>3.7265114773695797E-2</v>
      </c>
      <c r="L1250" s="17">
        <v>5.3855521172216703E-2</v>
      </c>
      <c r="M1250" s="17"/>
      <c r="N1250" s="17">
        <v>3.22162959240683E-2</v>
      </c>
      <c r="O1250" s="17">
        <v>7.3039637080957204E-2</v>
      </c>
      <c r="P1250" s="17">
        <v>8.7453892020464399E-2</v>
      </c>
      <c r="Q1250" s="17">
        <v>7.8122162921153399E-2</v>
      </c>
      <c r="R1250" s="17"/>
      <c r="S1250" s="17">
        <v>5.2330164168260002E-2</v>
      </c>
      <c r="T1250" s="17">
        <v>7.32545724871074E-2</v>
      </c>
      <c r="U1250" s="17">
        <v>6.8898191044791196E-2</v>
      </c>
      <c r="V1250" s="17">
        <v>6.4037298873532794E-2</v>
      </c>
      <c r="W1250" s="17">
        <v>3.0767377817152199E-2</v>
      </c>
      <c r="X1250" s="17">
        <v>7.0705750410186702E-2</v>
      </c>
      <c r="Y1250" s="17">
        <v>0.108633382407404</v>
      </c>
      <c r="Z1250" s="17">
        <v>8.8735698138476607E-2</v>
      </c>
      <c r="AA1250" s="17">
        <v>5.9625515009583602E-2</v>
      </c>
      <c r="AB1250" s="17">
        <v>7.7463382105411302E-2</v>
      </c>
      <c r="AC1250" s="17">
        <v>6.4147211357923895E-2</v>
      </c>
      <c r="AD1250" s="17">
        <v>7.7224109318441994E-2</v>
      </c>
      <c r="AE1250" s="17"/>
      <c r="AF1250" s="17">
        <v>6.9026581386204405E-2</v>
      </c>
      <c r="AG1250" s="17">
        <v>7.4522026740662106E-2</v>
      </c>
      <c r="AH1250" s="17">
        <v>8.7459828580054494E-2</v>
      </c>
      <c r="AI1250" s="17">
        <v>6.8780711686299595E-2</v>
      </c>
      <c r="AJ1250" s="17"/>
      <c r="AK1250" s="17">
        <v>2.0822303552853898E-2</v>
      </c>
      <c r="AL1250" s="17">
        <v>7.2041389580979498E-2</v>
      </c>
      <c r="AM1250" s="17"/>
      <c r="AN1250" s="17">
        <v>5.4306584643005397E-2</v>
      </c>
      <c r="AO1250" s="17">
        <v>6.1138196647715498E-2</v>
      </c>
      <c r="AP1250" s="17">
        <v>7.4169333874360199E-2</v>
      </c>
      <c r="AQ1250" s="17">
        <v>8.79143841034076E-2</v>
      </c>
      <c r="AR1250" s="17">
        <v>6.76404579725466E-2</v>
      </c>
      <c r="AS1250" s="17">
        <v>6.9930164227093194E-2</v>
      </c>
      <c r="AT1250" s="17"/>
      <c r="AU1250" s="17">
        <v>5.7051955413008303E-2</v>
      </c>
      <c r="AV1250" s="17">
        <v>8.16535781365538E-2</v>
      </c>
      <c r="AW1250" s="17"/>
      <c r="AX1250" s="17">
        <v>9.8036622057737402E-2</v>
      </c>
      <c r="AY1250" s="17">
        <v>5.9524162916247701E-2</v>
      </c>
      <c r="AZ1250" s="17"/>
      <c r="BA1250" s="17">
        <v>6.7272843060287801E-2</v>
      </c>
      <c r="BB1250" s="17">
        <v>6.8126090858766003E-2</v>
      </c>
      <c r="BC1250" s="17"/>
      <c r="BD1250" s="17">
        <v>5.1056299117794399E-2</v>
      </c>
      <c r="BE1250" s="17"/>
      <c r="BF1250" s="17">
        <v>4.8090784604157603E-2</v>
      </c>
      <c r="BG1250" s="17"/>
      <c r="BH1250" s="17">
        <v>8.7769422293244595E-2</v>
      </c>
      <c r="BI1250" s="17"/>
      <c r="BJ1250" s="17">
        <v>4.09106409842118E-2</v>
      </c>
      <c r="BK1250" s="17"/>
      <c r="BL1250" s="17">
        <v>0.15697675256639701</v>
      </c>
      <c r="BM1250" s="17">
        <v>5.7556570145413499E-3</v>
      </c>
      <c r="BN1250" s="17">
        <v>6.1620780687087998E-2</v>
      </c>
      <c r="BO1250" s="17">
        <v>7.2169625281509303E-2</v>
      </c>
      <c r="BP1250" s="17"/>
      <c r="BQ1250" s="17">
        <v>5.5048931282497E-2</v>
      </c>
      <c r="BR1250" s="17">
        <v>5.1500025970978497E-2</v>
      </c>
      <c r="BS1250" s="17">
        <v>0.13677296767292799</v>
      </c>
      <c r="BT1250" s="17">
        <v>4.8915497074745899E-2</v>
      </c>
      <c r="BU1250" s="17">
        <v>5.8928019876373597E-2</v>
      </c>
      <c r="BV1250" s="17">
        <v>5.5055602146535099E-2</v>
      </c>
      <c r="BW1250" s="17"/>
      <c r="BX1250" s="17">
        <v>5.4865811991197597E-2</v>
      </c>
      <c r="BY1250" s="17">
        <v>5.8533601756606997E-2</v>
      </c>
      <c r="BZ1250" s="17">
        <v>9.1151627888898495E-2</v>
      </c>
      <c r="CA1250" s="17">
        <v>4.3760889972258903E-2</v>
      </c>
      <c r="CB1250" s="17">
        <v>9.4184877022216701E-2</v>
      </c>
      <c r="CC1250" s="17">
        <v>6.5813099259087196E-2</v>
      </c>
    </row>
    <row r="1251" spans="2:81" x14ac:dyDescent="0.35">
      <c r="B1251" t="s">
        <v>285</v>
      </c>
      <c r="C1251" s="17">
        <v>6.04552541441363E-2</v>
      </c>
      <c r="D1251" s="17">
        <v>7.7804866697832098E-2</v>
      </c>
      <c r="E1251" s="17">
        <v>4.1953707655131997E-2</v>
      </c>
      <c r="F1251" s="17"/>
      <c r="G1251" s="17">
        <v>4.07527334562462E-2</v>
      </c>
      <c r="H1251" s="17">
        <v>6.2286164847941201E-2</v>
      </c>
      <c r="I1251" s="17">
        <v>5.26088087538919E-2</v>
      </c>
      <c r="J1251" s="17">
        <v>6.4637300798561004E-2</v>
      </c>
      <c r="K1251" s="17">
        <v>5.6266637628238698E-2</v>
      </c>
      <c r="L1251" s="17">
        <v>7.6533173406200403E-2</v>
      </c>
      <c r="M1251" s="17"/>
      <c r="N1251" s="17">
        <v>5.4287901408149299E-2</v>
      </c>
      <c r="O1251" s="17">
        <v>5.9800213701931997E-2</v>
      </c>
      <c r="P1251" s="17">
        <v>7.5833656155534196E-2</v>
      </c>
      <c r="Q1251" s="17">
        <v>5.0805114170408602E-2</v>
      </c>
      <c r="R1251" s="17"/>
      <c r="S1251" s="17">
        <v>4.0514986462787998E-2</v>
      </c>
      <c r="T1251" s="17">
        <v>6.2718454964056494E-2</v>
      </c>
      <c r="U1251" s="17">
        <v>5.5022348159558102E-2</v>
      </c>
      <c r="V1251" s="17">
        <v>5.3597965099348999E-2</v>
      </c>
      <c r="W1251" s="17">
        <v>4.5493239054294303E-2</v>
      </c>
      <c r="X1251" s="17">
        <v>6.4129640997448403E-2</v>
      </c>
      <c r="Y1251" s="17">
        <v>1.8058236118548201E-2</v>
      </c>
      <c r="Z1251" s="17">
        <v>4.4782444954277002E-2</v>
      </c>
      <c r="AA1251" s="17">
        <v>5.7794250118948599E-2</v>
      </c>
      <c r="AB1251" s="17">
        <v>0.109891304496469</v>
      </c>
      <c r="AC1251" s="17">
        <v>0.13649388918820399</v>
      </c>
      <c r="AD1251" s="17">
        <v>5.3965564566456597E-2</v>
      </c>
      <c r="AE1251" s="17"/>
      <c r="AF1251" s="17">
        <v>5.3609152811655202E-2</v>
      </c>
      <c r="AG1251" s="17">
        <v>9.9190783426805998E-2</v>
      </c>
      <c r="AH1251" s="17">
        <v>0.12163335328517499</v>
      </c>
      <c r="AI1251" s="17">
        <v>7.2296835231296597E-2</v>
      </c>
      <c r="AJ1251" s="17"/>
      <c r="AK1251" s="17">
        <v>4.1886802732472701E-2</v>
      </c>
      <c r="AL1251" s="17">
        <v>2.4652581770780099E-2</v>
      </c>
      <c r="AM1251" s="17"/>
      <c r="AN1251" s="17">
        <v>5.10141117416993E-2</v>
      </c>
      <c r="AO1251" s="17">
        <v>7.7903344381068607E-2</v>
      </c>
      <c r="AP1251" s="17">
        <v>4.9229185361205297E-2</v>
      </c>
      <c r="AQ1251" s="17">
        <v>5.4522879360826601E-2</v>
      </c>
      <c r="AR1251" s="17">
        <v>4.1852149982605703E-2</v>
      </c>
      <c r="AS1251" s="17">
        <v>0.10036712452589799</v>
      </c>
      <c r="AT1251" s="17"/>
      <c r="AU1251" s="17">
        <v>6.48075812093616E-2</v>
      </c>
      <c r="AV1251" s="17">
        <v>5.1979780154777798E-2</v>
      </c>
      <c r="AW1251" s="17"/>
      <c r="AX1251" s="17">
        <v>7.6755612702789994E-2</v>
      </c>
      <c r="AY1251" s="17">
        <v>5.6505426957297399E-2</v>
      </c>
      <c r="AZ1251" s="17"/>
      <c r="BA1251" s="17">
        <v>6.5671263545174594E-2</v>
      </c>
      <c r="BB1251" s="17">
        <v>3.3388589894081902E-2</v>
      </c>
      <c r="BC1251" s="17"/>
      <c r="BD1251" s="17">
        <v>5.3367150437302099E-2</v>
      </c>
      <c r="BE1251" s="17"/>
      <c r="BF1251" s="17">
        <v>6.1368484423001399E-2</v>
      </c>
      <c r="BG1251" s="17"/>
      <c r="BH1251" s="17">
        <v>9.6430922699595301E-2</v>
      </c>
      <c r="BI1251" s="17"/>
      <c r="BJ1251" s="17">
        <v>0.117328781175481</v>
      </c>
      <c r="BK1251" s="17"/>
      <c r="BL1251" s="17">
        <v>0.14465582917115799</v>
      </c>
      <c r="BM1251" s="17">
        <v>3.1974787332495203E-2</v>
      </c>
      <c r="BN1251" s="17">
        <v>5.68270318360641E-2</v>
      </c>
      <c r="BO1251" s="17">
        <v>3.2143297319847698E-2</v>
      </c>
      <c r="BP1251" s="17"/>
      <c r="BQ1251" s="17">
        <v>5.1917905083980601E-2</v>
      </c>
      <c r="BR1251" s="17">
        <v>4.0244613825661503E-2</v>
      </c>
      <c r="BS1251" s="17">
        <v>8.5317433124150299E-2</v>
      </c>
      <c r="BT1251" s="17">
        <v>3.8625312680020299E-2</v>
      </c>
      <c r="BU1251" s="17">
        <v>6.1125655553599098E-2</v>
      </c>
      <c r="BV1251" s="17">
        <v>9.2358598742608905E-2</v>
      </c>
      <c r="BW1251" s="17"/>
      <c r="BX1251" s="17">
        <v>5.9310927647558E-2</v>
      </c>
      <c r="BY1251" s="17">
        <v>3.9829419467514303E-2</v>
      </c>
      <c r="BZ1251" s="17">
        <v>6.4873641641936097E-2</v>
      </c>
      <c r="CA1251" s="17">
        <v>2.0889241895700399E-2</v>
      </c>
      <c r="CB1251" s="17">
        <v>4.65515670466283E-2</v>
      </c>
      <c r="CC1251" s="17">
        <v>0.12955043351168199</v>
      </c>
    </row>
    <row r="1252" spans="2:81" x14ac:dyDescent="0.35">
      <c r="B1252" t="s">
        <v>171</v>
      </c>
      <c r="C1252" s="17">
        <v>2.7612823594058498E-2</v>
      </c>
      <c r="D1252" s="17">
        <v>2.0595885580952E-2</v>
      </c>
      <c r="E1252" s="17">
        <v>3.4918367381870798E-2</v>
      </c>
      <c r="F1252" s="17"/>
      <c r="G1252" s="17">
        <v>2.2021975016510001E-2</v>
      </c>
      <c r="H1252" s="17">
        <v>2.8545334763262199E-2</v>
      </c>
      <c r="I1252" s="17">
        <v>4.7865390555479601E-2</v>
      </c>
      <c r="J1252" s="17">
        <v>1.34898109344472E-2</v>
      </c>
      <c r="K1252" s="17">
        <v>2.7877459099292599E-2</v>
      </c>
      <c r="L1252" s="17">
        <v>2.4871157994274001E-2</v>
      </c>
      <c r="M1252" s="17"/>
      <c r="N1252" s="17">
        <v>2.6662336773679601E-2</v>
      </c>
      <c r="O1252" s="17">
        <v>2.5355121682533899E-2</v>
      </c>
      <c r="P1252" s="17">
        <v>2.3978286680596698E-2</v>
      </c>
      <c r="Q1252" s="17">
        <v>3.4476642772959698E-2</v>
      </c>
      <c r="R1252" s="17"/>
      <c r="S1252" s="17">
        <v>4.6551272908981096E-3</v>
      </c>
      <c r="T1252" s="17">
        <v>1.6882879850772602E-2</v>
      </c>
      <c r="U1252" s="17">
        <v>2.91646990910534E-2</v>
      </c>
      <c r="V1252" s="17">
        <v>3.7958074925354503E-2</v>
      </c>
      <c r="W1252" s="17">
        <v>2.84273421648241E-2</v>
      </c>
      <c r="X1252" s="17">
        <v>5.2836117111010002E-2</v>
      </c>
      <c r="Y1252" s="17">
        <v>3.7463479527829899E-2</v>
      </c>
      <c r="Z1252" s="17">
        <v>0</v>
      </c>
      <c r="AA1252" s="17">
        <v>2.5443078180958902E-2</v>
      </c>
      <c r="AB1252" s="17">
        <v>4.7412501371432297E-2</v>
      </c>
      <c r="AC1252" s="17">
        <v>4.2565055790159498E-2</v>
      </c>
      <c r="AD1252" s="17">
        <v>0</v>
      </c>
      <c r="AE1252" s="17"/>
      <c r="AF1252" s="17">
        <v>3.0299248678637002E-2</v>
      </c>
      <c r="AG1252" s="17">
        <v>1.7116828675296101E-2</v>
      </c>
      <c r="AH1252" s="17">
        <v>3.1488369641127702E-2</v>
      </c>
      <c r="AI1252" s="17">
        <v>2.1346703519834899E-2</v>
      </c>
      <c r="AJ1252" s="17"/>
      <c r="AK1252" s="17">
        <v>9.8163425390272296E-3</v>
      </c>
      <c r="AL1252" s="17">
        <v>2.6626153465803999E-2</v>
      </c>
      <c r="AM1252" s="17"/>
      <c r="AN1252" s="17">
        <v>2.9291849495596298E-2</v>
      </c>
      <c r="AO1252" s="17">
        <v>1.88595566089612E-2</v>
      </c>
      <c r="AP1252" s="17">
        <v>3.6899868570115901E-2</v>
      </c>
      <c r="AQ1252" s="17">
        <v>3.3931007924630399E-2</v>
      </c>
      <c r="AR1252" s="17">
        <v>1.6053073670111401E-2</v>
      </c>
      <c r="AS1252" s="17">
        <v>4.7506213163307102E-2</v>
      </c>
      <c r="AT1252" s="17"/>
      <c r="AU1252" s="17">
        <v>2.01200327785718E-2</v>
      </c>
      <c r="AV1252" s="17">
        <v>3.82751846987038E-2</v>
      </c>
      <c r="AW1252" s="17"/>
      <c r="AX1252" s="17">
        <v>2.2214406479202298E-2</v>
      </c>
      <c r="AY1252" s="17">
        <v>2.8920942959005599E-2</v>
      </c>
      <c r="AZ1252" s="17"/>
      <c r="BA1252" s="17">
        <v>2.8121659056087898E-2</v>
      </c>
      <c r="BB1252" s="17">
        <v>2.5755551075523301E-2</v>
      </c>
      <c r="BC1252" s="17"/>
      <c r="BD1252" s="17">
        <v>2.8213815249052799E-2</v>
      </c>
      <c r="BE1252" s="17"/>
      <c r="BF1252" s="17">
        <v>2.2332126525155298E-2</v>
      </c>
      <c r="BG1252" s="17"/>
      <c r="BH1252" s="17">
        <v>4.0372520080830497E-2</v>
      </c>
      <c r="BI1252" s="17"/>
      <c r="BJ1252" s="17">
        <v>4.2049473964842203E-2</v>
      </c>
      <c r="BK1252" s="17"/>
      <c r="BL1252" s="17">
        <v>5.4078072700883002E-2</v>
      </c>
      <c r="BM1252" s="17">
        <v>1.6423305827591501E-2</v>
      </c>
      <c r="BN1252" s="17">
        <v>2.4338109716606601E-2</v>
      </c>
      <c r="BO1252" s="17">
        <v>2.3681577677890201E-2</v>
      </c>
      <c r="BP1252" s="17"/>
      <c r="BQ1252" s="17">
        <v>1.9689298249506399E-2</v>
      </c>
      <c r="BR1252" s="17">
        <v>2.71687355616975E-2</v>
      </c>
      <c r="BS1252" s="17">
        <v>1.1250896774051699E-2</v>
      </c>
      <c r="BT1252" s="17">
        <v>3.23207787281269E-2</v>
      </c>
      <c r="BU1252" s="17">
        <v>4.2753824937475399E-2</v>
      </c>
      <c r="BV1252" s="17">
        <v>4.9816576693090101E-2</v>
      </c>
      <c r="BW1252" s="17"/>
      <c r="BX1252" s="17">
        <v>1.6312539710753301E-2</v>
      </c>
      <c r="BY1252" s="17">
        <v>2.8837846492381899E-2</v>
      </c>
      <c r="BZ1252" s="17">
        <v>2.6046751491964101E-2</v>
      </c>
      <c r="CA1252" s="17">
        <v>3.09600658010779E-2</v>
      </c>
      <c r="CB1252" s="17">
        <v>2.2362933555861601E-2</v>
      </c>
      <c r="CC1252" s="17">
        <v>3.08582004018788E-2</v>
      </c>
    </row>
    <row r="1253" spans="2:81" x14ac:dyDescent="0.35">
      <c r="B1253" t="s">
        <v>286</v>
      </c>
      <c r="C1253" s="17">
        <v>0.67705135082991597</v>
      </c>
      <c r="D1253" s="17">
        <v>0.68609694862594495</v>
      </c>
      <c r="E1253" s="17">
        <v>0.66834542777593797</v>
      </c>
      <c r="F1253" s="17"/>
      <c r="G1253" s="17">
        <v>0.71614185885602399</v>
      </c>
      <c r="H1253" s="17">
        <v>0.69192382616973602</v>
      </c>
      <c r="I1253" s="17">
        <v>0.63155178167538395</v>
      </c>
      <c r="J1253" s="17">
        <v>0.687356602771513</v>
      </c>
      <c r="K1253" s="17">
        <v>0.67218651854170897</v>
      </c>
      <c r="L1253" s="17">
        <v>0.67264655962966702</v>
      </c>
      <c r="M1253" s="17"/>
      <c r="N1253" s="17">
        <v>0.73648878581573796</v>
      </c>
      <c r="O1253" s="17">
        <v>0.66502275952381296</v>
      </c>
      <c r="P1253" s="17">
        <v>0.64913885197522303</v>
      </c>
      <c r="Q1253" s="17">
        <v>0.65819198523334199</v>
      </c>
      <c r="R1253" s="17"/>
      <c r="S1253" s="17">
        <v>0.77342398073045104</v>
      </c>
      <c r="T1253" s="17">
        <v>0.68689171797383397</v>
      </c>
      <c r="U1253" s="17">
        <v>0.66723938887885004</v>
      </c>
      <c r="V1253" s="17">
        <v>0.73011088873776497</v>
      </c>
      <c r="W1253" s="17">
        <v>0.73845293214171703</v>
      </c>
      <c r="X1253" s="17">
        <v>0.60792660401493304</v>
      </c>
      <c r="Y1253" s="17">
        <v>0.66050532080505397</v>
      </c>
      <c r="Z1253" s="17">
        <v>0.678707158805262</v>
      </c>
      <c r="AA1253" s="17">
        <v>0.65894390803372505</v>
      </c>
      <c r="AB1253" s="17">
        <v>0.61207500454030594</v>
      </c>
      <c r="AC1253" s="17">
        <v>0.50668335304051604</v>
      </c>
      <c r="AD1253" s="17">
        <v>0.71620987872716402</v>
      </c>
      <c r="AE1253" s="17"/>
      <c r="AF1253" s="17">
        <v>0.67713186278663096</v>
      </c>
      <c r="AG1253" s="17">
        <v>0.66559478723871501</v>
      </c>
      <c r="AH1253" s="17">
        <v>0.53742107697360597</v>
      </c>
      <c r="AI1253" s="17">
        <v>0.67620861691107204</v>
      </c>
      <c r="AJ1253" s="17"/>
      <c r="AK1253" s="17">
        <v>0.79192911656516796</v>
      </c>
      <c r="AL1253" s="17">
        <v>0.71385109117751899</v>
      </c>
      <c r="AM1253" s="17"/>
      <c r="AN1253" s="17">
        <v>0.73419197945117298</v>
      </c>
      <c r="AO1253" s="17">
        <v>0.66650953420324199</v>
      </c>
      <c r="AP1253" s="17">
        <v>0.668037648178472</v>
      </c>
      <c r="AQ1253" s="17">
        <v>0.63468869051776899</v>
      </c>
      <c r="AR1253" s="17">
        <v>0.69144967578426897</v>
      </c>
      <c r="AS1253" s="17">
        <v>0.58835147049849101</v>
      </c>
      <c r="AT1253" s="17"/>
      <c r="AU1253" s="17">
        <v>0.70323260456224901</v>
      </c>
      <c r="AV1253" s="17">
        <v>0.643771586129809</v>
      </c>
      <c r="AW1253" s="17"/>
      <c r="AX1253" s="17">
        <v>0.62939814147440898</v>
      </c>
      <c r="AY1253" s="17">
        <v>0.68859845521876895</v>
      </c>
      <c r="AZ1253" s="17"/>
      <c r="BA1253" s="17">
        <v>0.666472169473041</v>
      </c>
      <c r="BB1253" s="17">
        <v>0.73674950457169897</v>
      </c>
      <c r="BC1253" s="17"/>
      <c r="BD1253" s="17">
        <v>0.73886610268536201</v>
      </c>
      <c r="BE1253" s="17"/>
      <c r="BF1253" s="17">
        <v>0.72119458858517504</v>
      </c>
      <c r="BG1253" s="17"/>
      <c r="BH1253" s="17">
        <v>0.67172568577078096</v>
      </c>
      <c r="BI1253" s="17"/>
      <c r="BJ1253" s="17">
        <v>0.54187909625784703</v>
      </c>
      <c r="BK1253" s="17"/>
      <c r="BL1253" s="17">
        <v>0.36449853415579803</v>
      </c>
      <c r="BM1253" s="17">
        <v>0.881693241566463</v>
      </c>
      <c r="BN1253" s="17">
        <v>0.67354454158252697</v>
      </c>
      <c r="BO1253" s="17">
        <v>0.69476441193156802</v>
      </c>
      <c r="BP1253" s="17"/>
      <c r="BQ1253" s="17">
        <v>0.71525638965540805</v>
      </c>
      <c r="BR1253" s="17">
        <v>0.76527992181645998</v>
      </c>
      <c r="BS1253" s="17">
        <v>0.60139230424311996</v>
      </c>
      <c r="BT1253" s="17">
        <v>0.68691405788644999</v>
      </c>
      <c r="BU1253" s="17">
        <v>0.62278517189425198</v>
      </c>
      <c r="BV1253" s="17">
        <v>0.59481830281299997</v>
      </c>
      <c r="BW1253" s="17"/>
      <c r="BX1253" s="17">
        <v>0.73026643038135597</v>
      </c>
      <c r="BY1253" s="17">
        <v>0.764113128464877</v>
      </c>
      <c r="BZ1253" s="17">
        <v>0.66223034350757404</v>
      </c>
      <c r="CA1253" s="17">
        <v>0.76067697408384904</v>
      </c>
      <c r="CB1253" s="17">
        <v>0.63828935894312799</v>
      </c>
      <c r="CC1253" s="17">
        <v>0.49714590829604899</v>
      </c>
    </row>
    <row r="1254" spans="2:81" x14ac:dyDescent="0.35">
      <c r="B1254" t="s">
        <v>287</v>
      </c>
      <c r="C1254" s="17">
        <v>0.127491326336719</v>
      </c>
      <c r="D1254" s="17">
        <v>0.13934844453907899</v>
      </c>
      <c r="E1254" s="17">
        <v>0.11505033412643</v>
      </c>
      <c r="F1254" s="17"/>
      <c r="G1254" s="17">
        <v>0.139986480274716</v>
      </c>
      <c r="H1254" s="17">
        <v>0.121706021065138</v>
      </c>
      <c r="I1254" s="17">
        <v>0.13132867591692099</v>
      </c>
      <c r="J1254" s="17">
        <v>0.14691783795487701</v>
      </c>
      <c r="K1254" s="17">
        <v>9.3531752401934495E-2</v>
      </c>
      <c r="L1254" s="17">
        <v>0.13038869457841701</v>
      </c>
      <c r="M1254" s="17"/>
      <c r="N1254" s="17">
        <v>8.6504197332217606E-2</v>
      </c>
      <c r="O1254" s="17">
        <v>0.13283985078288901</v>
      </c>
      <c r="P1254" s="17">
        <v>0.163287548175999</v>
      </c>
      <c r="Q1254" s="17">
        <v>0.12892727709156199</v>
      </c>
      <c r="R1254" s="17"/>
      <c r="S1254" s="17">
        <v>9.2845150631048104E-2</v>
      </c>
      <c r="T1254" s="17">
        <v>0.13597302745116399</v>
      </c>
      <c r="U1254" s="17">
        <v>0.12392053920434901</v>
      </c>
      <c r="V1254" s="17">
        <v>0.117635263972882</v>
      </c>
      <c r="W1254" s="17">
        <v>7.6260616871446599E-2</v>
      </c>
      <c r="X1254" s="17">
        <v>0.13483539140763501</v>
      </c>
      <c r="Y1254" s="17">
        <v>0.12669161852595201</v>
      </c>
      <c r="Z1254" s="17">
        <v>0.133518143092754</v>
      </c>
      <c r="AA1254" s="17">
        <v>0.117419765128532</v>
      </c>
      <c r="AB1254" s="17">
        <v>0.18735468660188001</v>
      </c>
      <c r="AC1254" s="17">
        <v>0.20064110054612799</v>
      </c>
      <c r="AD1254" s="17">
        <v>0.13118967388489899</v>
      </c>
      <c r="AE1254" s="17"/>
      <c r="AF1254" s="17">
        <v>0.12263573419786</v>
      </c>
      <c r="AG1254" s="17">
        <v>0.17371281016746801</v>
      </c>
      <c r="AH1254" s="17">
        <v>0.20909318186522899</v>
      </c>
      <c r="AI1254" s="17">
        <v>0.141077546917596</v>
      </c>
      <c r="AJ1254" s="17"/>
      <c r="AK1254" s="17">
        <v>6.2709106285326693E-2</v>
      </c>
      <c r="AL1254" s="17">
        <v>9.6693971351759597E-2</v>
      </c>
      <c r="AM1254" s="17"/>
      <c r="AN1254" s="17">
        <v>0.105320696384705</v>
      </c>
      <c r="AO1254" s="17">
        <v>0.13904154102878399</v>
      </c>
      <c r="AP1254" s="17">
        <v>0.123398519235565</v>
      </c>
      <c r="AQ1254" s="17">
        <v>0.14243726346423399</v>
      </c>
      <c r="AR1254" s="17">
        <v>0.109492607955152</v>
      </c>
      <c r="AS1254" s="17">
        <v>0.17029728875299099</v>
      </c>
      <c r="AT1254" s="17"/>
      <c r="AU1254" s="17">
        <v>0.12185953662236999</v>
      </c>
      <c r="AV1254" s="17">
        <v>0.13363335829133199</v>
      </c>
      <c r="AW1254" s="17"/>
      <c r="AX1254" s="17">
        <v>0.17479223476052699</v>
      </c>
      <c r="AY1254" s="17">
        <v>0.116029589873545</v>
      </c>
      <c r="AZ1254" s="17"/>
      <c r="BA1254" s="17">
        <v>0.13294410660546199</v>
      </c>
      <c r="BB1254" s="17">
        <v>0.101514680752848</v>
      </c>
      <c r="BC1254" s="17"/>
      <c r="BD1254" s="17">
        <v>0.104423449555096</v>
      </c>
      <c r="BE1254" s="17"/>
      <c r="BF1254" s="17">
        <v>0.109459269027159</v>
      </c>
      <c r="BG1254" s="17"/>
      <c r="BH1254" s="17">
        <v>0.18420034499283999</v>
      </c>
      <c r="BI1254" s="17"/>
      <c r="BJ1254" s="17">
        <v>0.158239422159693</v>
      </c>
      <c r="BK1254" s="17"/>
      <c r="BL1254" s="17">
        <v>0.30163258173755497</v>
      </c>
      <c r="BM1254" s="17">
        <v>3.7730444347036603E-2</v>
      </c>
      <c r="BN1254" s="17">
        <v>0.11844781252315199</v>
      </c>
      <c r="BO1254" s="17">
        <v>0.10431292260135699</v>
      </c>
      <c r="BP1254" s="17"/>
      <c r="BQ1254" s="17">
        <v>0.106966836366478</v>
      </c>
      <c r="BR1254" s="17">
        <v>9.1744639796640007E-2</v>
      </c>
      <c r="BS1254" s="17">
        <v>0.22209040079707801</v>
      </c>
      <c r="BT1254" s="17">
        <v>8.7540809754766205E-2</v>
      </c>
      <c r="BU1254" s="17">
        <v>0.120053675429973</v>
      </c>
      <c r="BV1254" s="17">
        <v>0.147414200889144</v>
      </c>
      <c r="BW1254" s="17"/>
      <c r="BX1254" s="17">
        <v>0.11417673963875601</v>
      </c>
      <c r="BY1254" s="17">
        <v>9.83630212241213E-2</v>
      </c>
      <c r="BZ1254" s="17">
        <v>0.15602526953083501</v>
      </c>
      <c r="CA1254" s="17">
        <v>6.4650131867959301E-2</v>
      </c>
      <c r="CB1254" s="17">
        <v>0.140736444068845</v>
      </c>
      <c r="CC1254" s="17">
        <v>0.19536353277076901</v>
      </c>
    </row>
    <row r="1255" spans="2:81" x14ac:dyDescent="0.35">
      <c r="B1255" t="s">
        <v>288</v>
      </c>
      <c r="C1255" s="17">
        <v>0.54956002449319596</v>
      </c>
      <c r="D1255" s="17">
        <v>0.54674850408686604</v>
      </c>
      <c r="E1255" s="17">
        <v>0.55329509364950802</v>
      </c>
      <c r="F1255" s="17"/>
      <c r="G1255" s="17">
        <v>0.57615537858130805</v>
      </c>
      <c r="H1255" s="17">
        <v>0.57021780510459796</v>
      </c>
      <c r="I1255" s="17">
        <v>0.50022310575846296</v>
      </c>
      <c r="J1255" s="17">
        <v>0.540438764816636</v>
      </c>
      <c r="K1255" s="17">
        <v>0.57865476613977496</v>
      </c>
      <c r="L1255" s="17">
        <v>0.54225786505124995</v>
      </c>
      <c r="M1255" s="17"/>
      <c r="N1255" s="17">
        <v>0.64998458848352103</v>
      </c>
      <c r="O1255" s="17">
        <v>0.532182908740924</v>
      </c>
      <c r="P1255" s="17">
        <v>0.48585130379922398</v>
      </c>
      <c r="Q1255" s="17">
        <v>0.52926470814177995</v>
      </c>
      <c r="R1255" s="17"/>
      <c r="S1255" s="17">
        <v>0.68057883009940301</v>
      </c>
      <c r="T1255" s="17">
        <v>0.55091869052266995</v>
      </c>
      <c r="U1255" s="17">
        <v>0.54331884967450095</v>
      </c>
      <c r="V1255" s="17">
        <v>0.61247562476488304</v>
      </c>
      <c r="W1255" s="17">
        <v>0.662192315270271</v>
      </c>
      <c r="X1255" s="17">
        <v>0.47309121260729797</v>
      </c>
      <c r="Y1255" s="17">
        <v>0.53381370227910196</v>
      </c>
      <c r="Z1255" s="17">
        <v>0.545189015712509</v>
      </c>
      <c r="AA1255" s="17">
        <v>0.54152414290519302</v>
      </c>
      <c r="AB1255" s="17">
        <v>0.42472031793842602</v>
      </c>
      <c r="AC1255" s="17">
        <v>0.30604225249438799</v>
      </c>
      <c r="AD1255" s="17">
        <v>0.58502020484226502</v>
      </c>
      <c r="AE1255" s="17"/>
      <c r="AF1255" s="17">
        <v>0.55449612858877195</v>
      </c>
      <c r="AG1255" s="17">
        <v>0.49188197707124698</v>
      </c>
      <c r="AH1255" s="17">
        <v>0.32832789510837701</v>
      </c>
      <c r="AI1255" s="17">
        <v>0.53513106999347504</v>
      </c>
      <c r="AJ1255" s="17"/>
      <c r="AK1255" s="17">
        <v>0.72922001027984096</v>
      </c>
      <c r="AL1255" s="17">
        <v>0.61715711982575905</v>
      </c>
      <c r="AM1255" s="17"/>
      <c r="AN1255" s="17">
        <v>0.628871283066468</v>
      </c>
      <c r="AO1255" s="17">
        <v>0.52746799317445803</v>
      </c>
      <c r="AP1255" s="17">
        <v>0.544639128942906</v>
      </c>
      <c r="AQ1255" s="17">
        <v>0.49225142705353497</v>
      </c>
      <c r="AR1255" s="17">
        <v>0.58195706782911605</v>
      </c>
      <c r="AS1255" s="17">
        <v>0.41805418174550002</v>
      </c>
      <c r="AT1255" s="17"/>
      <c r="AU1255" s="17">
        <v>0.58137306793987897</v>
      </c>
      <c r="AV1255" s="17">
        <v>0.51013822783847695</v>
      </c>
      <c r="AW1255" s="17"/>
      <c r="AX1255" s="17">
        <v>0.45460590671388101</v>
      </c>
      <c r="AY1255" s="17">
        <v>0.572568865345223</v>
      </c>
      <c r="AZ1255" s="17"/>
      <c r="BA1255" s="17">
        <v>0.53352806286757903</v>
      </c>
      <c r="BB1255" s="17">
        <v>0.63523482381885099</v>
      </c>
      <c r="BC1255" s="17"/>
      <c r="BD1255" s="17">
        <v>0.63444265313026604</v>
      </c>
      <c r="BE1255" s="17"/>
      <c r="BF1255" s="17">
        <v>0.61173531955801597</v>
      </c>
      <c r="BG1255" s="17"/>
      <c r="BH1255" s="17">
        <v>0.48752534077794102</v>
      </c>
      <c r="BI1255" s="17"/>
      <c r="BJ1255" s="17">
        <v>0.38363967409815403</v>
      </c>
      <c r="BK1255" s="17"/>
      <c r="BL1255" s="17">
        <v>6.2865952418242693E-2</v>
      </c>
      <c r="BM1255" s="17">
        <v>0.84396279721942702</v>
      </c>
      <c r="BN1255" s="17">
        <v>0.55509672905937502</v>
      </c>
      <c r="BO1255" s="17">
        <v>0.59045148933021097</v>
      </c>
      <c r="BP1255" s="17"/>
      <c r="BQ1255" s="17">
        <v>0.60828955328892997</v>
      </c>
      <c r="BR1255" s="17">
        <v>0.67353528201982005</v>
      </c>
      <c r="BS1255" s="17">
        <v>0.37930190344604198</v>
      </c>
      <c r="BT1255" s="17">
        <v>0.59937324813168402</v>
      </c>
      <c r="BU1255" s="17">
        <v>0.50273149646427995</v>
      </c>
      <c r="BV1255" s="17">
        <v>0.44740410192385599</v>
      </c>
      <c r="BW1255" s="17"/>
      <c r="BX1255" s="17">
        <v>0.6160896907426</v>
      </c>
      <c r="BY1255" s="17">
        <v>0.66575010724075601</v>
      </c>
      <c r="BZ1255" s="17">
        <v>0.50620507397673997</v>
      </c>
      <c r="CA1255" s="17">
        <v>0.69602684221588995</v>
      </c>
      <c r="CB1255" s="17">
        <v>0.49755291487428299</v>
      </c>
      <c r="CC1255" s="17">
        <v>0.30178237552527998</v>
      </c>
    </row>
    <row r="1256" spans="2:81" x14ac:dyDescent="0.35">
      <c r="C1256" s="17"/>
      <c r="D1256" s="17"/>
      <c r="E1256" s="17"/>
      <c r="F1256" s="17"/>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17"/>
      <c r="CB1256" s="17"/>
      <c r="CC1256" s="17"/>
    </row>
    <row r="1257" spans="2:81" x14ac:dyDescent="0.35">
      <c r="B1257" s="6" t="s">
        <v>460</v>
      </c>
      <c r="C1257" s="17"/>
      <c r="D1257" s="17"/>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7"/>
      <c r="BN1257" s="17"/>
      <c r="BO1257" s="17"/>
      <c r="BP1257" s="17"/>
      <c r="BQ1257" s="17"/>
      <c r="BR1257" s="17"/>
      <c r="BS1257" s="17"/>
      <c r="BT1257" s="17"/>
      <c r="BU1257" s="17"/>
      <c r="BV1257" s="17"/>
      <c r="BW1257" s="17"/>
      <c r="BX1257" s="17"/>
      <c r="BY1257" s="17"/>
      <c r="BZ1257" s="17"/>
      <c r="CA1257" s="17"/>
      <c r="CB1257" s="17"/>
      <c r="CC1257" s="17"/>
    </row>
    <row r="1258" spans="2:81" x14ac:dyDescent="0.35">
      <c r="B1258" s="24"/>
      <c r="C1258" s="17"/>
      <c r="D1258" s="17"/>
      <c r="E1258" s="17"/>
      <c r="F1258" s="17"/>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c r="AZ1258" s="17"/>
      <c r="BA1258" s="17"/>
      <c r="BB1258" s="17"/>
      <c r="BC1258" s="17"/>
      <c r="BD1258" s="17"/>
      <c r="BE1258" s="17"/>
      <c r="BF1258" s="17"/>
      <c r="BG1258" s="17"/>
      <c r="BH1258" s="17"/>
      <c r="BI1258" s="17"/>
      <c r="BJ1258" s="17"/>
      <c r="BK1258" s="17"/>
      <c r="BL1258" s="17"/>
      <c r="BM1258" s="17"/>
      <c r="BN1258" s="17"/>
      <c r="BO1258" s="17"/>
      <c r="BP1258" s="17"/>
      <c r="BQ1258" s="17"/>
      <c r="BR1258" s="17"/>
      <c r="BS1258" s="17"/>
      <c r="BT1258" s="17"/>
      <c r="BU1258" s="17"/>
      <c r="BV1258" s="17"/>
      <c r="BW1258" s="17"/>
      <c r="BX1258" s="17"/>
      <c r="BY1258" s="17"/>
      <c r="BZ1258" s="17"/>
      <c r="CA1258" s="17"/>
      <c r="CB1258" s="17"/>
      <c r="CC1258" s="17"/>
    </row>
    <row r="1259" spans="2:81" x14ac:dyDescent="0.35">
      <c r="B1259" t="s">
        <v>448</v>
      </c>
      <c r="C1259" s="17">
        <v>0.56415742506940503</v>
      </c>
      <c r="D1259" s="17">
        <v>0.56981599517498904</v>
      </c>
      <c r="E1259" s="17">
        <v>0.55949761863965897</v>
      </c>
      <c r="F1259" s="17"/>
      <c r="G1259" s="17">
        <v>0.35459006388798398</v>
      </c>
      <c r="H1259" s="17">
        <v>0.47594114140051902</v>
      </c>
      <c r="I1259" s="17">
        <v>0.53752082640467802</v>
      </c>
      <c r="J1259" s="17">
        <v>0.66883109607612601</v>
      </c>
      <c r="K1259" s="17">
        <v>0.63364057213370895</v>
      </c>
      <c r="L1259" s="17">
        <v>0.66509761620941898</v>
      </c>
      <c r="M1259" s="17"/>
      <c r="N1259" s="17">
        <v>0.58291860872963996</v>
      </c>
      <c r="O1259" s="17">
        <v>0.55371084468947596</v>
      </c>
      <c r="P1259" s="17">
        <v>0.57784688495700598</v>
      </c>
      <c r="Q1259" s="17">
        <v>0.54195302421777503</v>
      </c>
      <c r="R1259" s="17"/>
      <c r="S1259" s="17">
        <v>0.51332535855371197</v>
      </c>
      <c r="T1259" s="17">
        <v>0.627252144447492</v>
      </c>
      <c r="U1259" s="17">
        <v>0.57461840591990798</v>
      </c>
      <c r="V1259" s="17">
        <v>0.58700676703265897</v>
      </c>
      <c r="W1259" s="17">
        <v>0.56079592807599599</v>
      </c>
      <c r="X1259" s="17">
        <v>0.53290199395794002</v>
      </c>
      <c r="Y1259" s="17">
        <v>0.55923659364230205</v>
      </c>
      <c r="Z1259" s="17">
        <v>0.59582730060050704</v>
      </c>
      <c r="AA1259" s="17">
        <v>0.53803991786063898</v>
      </c>
      <c r="AB1259" s="17">
        <v>0.55806942639456703</v>
      </c>
      <c r="AC1259" s="17">
        <v>0.54657841176858402</v>
      </c>
      <c r="AD1259" s="17">
        <v>0.64734013527913703</v>
      </c>
      <c r="AE1259" s="17"/>
      <c r="AF1259" s="17">
        <v>0.56645727738322205</v>
      </c>
      <c r="AG1259" s="17">
        <v>0.59671210729972701</v>
      </c>
      <c r="AH1259" s="17">
        <v>0.53423809437144998</v>
      </c>
      <c r="AI1259" s="17">
        <v>0.63318906774186801</v>
      </c>
      <c r="AJ1259" s="17"/>
      <c r="AK1259" s="17">
        <v>0.49444646500293599</v>
      </c>
      <c r="AL1259" s="17">
        <v>0.50780808678274802</v>
      </c>
      <c r="AM1259" s="17"/>
      <c r="AN1259" s="17">
        <v>0.48918221196767397</v>
      </c>
      <c r="AO1259" s="17">
        <v>0.59816801623692795</v>
      </c>
      <c r="AP1259" s="17">
        <v>0.53311539873894997</v>
      </c>
      <c r="AQ1259" s="17">
        <v>0.577954564950246</v>
      </c>
      <c r="AR1259" s="17">
        <v>0.653617075228064</v>
      </c>
      <c r="AS1259" s="17">
        <v>0.59840027829987896</v>
      </c>
      <c r="AT1259" s="17"/>
      <c r="AU1259" s="17">
        <v>0.59971848229526703</v>
      </c>
      <c r="AV1259" s="17">
        <v>0.517614409334061</v>
      </c>
      <c r="AW1259" s="17"/>
      <c r="AX1259" s="17">
        <v>0.52854966877092502</v>
      </c>
      <c r="AY1259" s="17">
        <v>0.57270225353041704</v>
      </c>
      <c r="AZ1259" s="17"/>
      <c r="BA1259" s="17">
        <v>0.58952536085892304</v>
      </c>
      <c r="BB1259" s="17">
        <v>0.43510813615083099</v>
      </c>
      <c r="BC1259" s="17"/>
      <c r="BD1259" s="17">
        <v>0.61467388439913295</v>
      </c>
      <c r="BE1259" s="17"/>
      <c r="BF1259" s="17">
        <v>0.610021138597582</v>
      </c>
      <c r="BG1259" s="17"/>
      <c r="BH1259" s="17">
        <v>0.60912772439933405</v>
      </c>
      <c r="BI1259" s="17"/>
      <c r="BJ1259" s="17">
        <v>0.57584319532634898</v>
      </c>
      <c r="BK1259" s="17"/>
      <c r="BL1259" s="17">
        <v>0.318683326609564</v>
      </c>
      <c r="BM1259" s="17">
        <v>0.62593423243060498</v>
      </c>
      <c r="BN1259" s="17">
        <v>0.65030696204216698</v>
      </c>
      <c r="BO1259" s="17">
        <v>0.56293878818793097</v>
      </c>
      <c r="BP1259" s="17"/>
      <c r="BQ1259" s="17">
        <v>0.57486521869545903</v>
      </c>
      <c r="BR1259" s="17">
        <v>0.68981999300552799</v>
      </c>
      <c r="BS1259" s="17">
        <v>0.56382084190947801</v>
      </c>
      <c r="BT1259" s="17">
        <v>0.54078562311710299</v>
      </c>
      <c r="BU1259" s="17">
        <v>0.486719137434591</v>
      </c>
      <c r="BV1259" s="17">
        <v>0.44646908056463602</v>
      </c>
      <c r="BW1259" s="17"/>
      <c r="BX1259" s="17">
        <v>0.54883233833330503</v>
      </c>
      <c r="BY1259" s="17">
        <v>0.66268170791407</v>
      </c>
      <c r="BZ1259" s="17">
        <v>0.60069097549747297</v>
      </c>
      <c r="CA1259" s="17">
        <v>0.57065399114477999</v>
      </c>
      <c r="CB1259" s="17">
        <v>0.43897013846603</v>
      </c>
      <c r="CC1259" s="17">
        <v>0.37775771400652502</v>
      </c>
    </row>
    <row r="1260" spans="2:81" x14ac:dyDescent="0.35">
      <c r="B1260" t="s">
        <v>449</v>
      </c>
      <c r="C1260" s="17">
        <v>0.383490958875151</v>
      </c>
      <c r="D1260" s="17">
        <v>0.38912643969194599</v>
      </c>
      <c r="E1260" s="17">
        <v>0.37797271033352903</v>
      </c>
      <c r="F1260" s="17"/>
      <c r="G1260" s="17">
        <v>0.26822189949615999</v>
      </c>
      <c r="H1260" s="17">
        <v>0.33391775944746299</v>
      </c>
      <c r="I1260" s="17">
        <v>0.385508047554878</v>
      </c>
      <c r="J1260" s="17">
        <v>0.41980820156398901</v>
      </c>
      <c r="K1260" s="17">
        <v>0.44988056279647898</v>
      </c>
      <c r="L1260" s="17">
        <v>0.42465044843662098</v>
      </c>
      <c r="M1260" s="17"/>
      <c r="N1260" s="17">
        <v>0.41721352284073498</v>
      </c>
      <c r="O1260" s="17">
        <v>0.398567420924684</v>
      </c>
      <c r="P1260" s="17">
        <v>0.352353541664575</v>
      </c>
      <c r="Q1260" s="17">
        <v>0.35900790871862298</v>
      </c>
      <c r="R1260" s="17"/>
      <c r="S1260" s="17">
        <v>0.36119508065761602</v>
      </c>
      <c r="T1260" s="17">
        <v>0.42002004640837998</v>
      </c>
      <c r="U1260" s="17">
        <v>0.44594744898523703</v>
      </c>
      <c r="V1260" s="17">
        <v>0.39802958918063303</v>
      </c>
      <c r="W1260" s="17">
        <v>0.40157644741221699</v>
      </c>
      <c r="X1260" s="17">
        <v>0.33581650696752302</v>
      </c>
      <c r="Y1260" s="17">
        <v>0.36454571505634997</v>
      </c>
      <c r="Z1260" s="17">
        <v>0.37473132894316602</v>
      </c>
      <c r="AA1260" s="17">
        <v>0.35603551785352799</v>
      </c>
      <c r="AB1260" s="17">
        <v>0.39206038236905799</v>
      </c>
      <c r="AC1260" s="17">
        <v>0.350085849211063</v>
      </c>
      <c r="AD1260" s="17">
        <v>0.41273226701856802</v>
      </c>
      <c r="AE1260" s="17"/>
      <c r="AF1260" s="17">
        <v>0.379392195903625</v>
      </c>
      <c r="AG1260" s="17">
        <v>0.39250551924372401</v>
      </c>
      <c r="AH1260" s="17">
        <v>0.33688588880968401</v>
      </c>
      <c r="AI1260" s="17">
        <v>0.404678052235943</v>
      </c>
      <c r="AJ1260" s="17"/>
      <c r="AK1260" s="17">
        <v>0.43690054696608699</v>
      </c>
      <c r="AL1260" s="17">
        <v>0.378053736440775</v>
      </c>
      <c r="AM1260" s="17"/>
      <c r="AN1260" s="17">
        <v>0.345722298111726</v>
      </c>
      <c r="AO1260" s="17">
        <v>0.404516913421894</v>
      </c>
      <c r="AP1260" s="17">
        <v>0.38093394475658998</v>
      </c>
      <c r="AQ1260" s="17">
        <v>0.37176210728374498</v>
      </c>
      <c r="AR1260" s="17">
        <v>0.43930489418211899</v>
      </c>
      <c r="AS1260" s="17">
        <v>0.39194521948483102</v>
      </c>
      <c r="AT1260" s="17"/>
      <c r="AU1260" s="17">
        <v>0.38704883780050697</v>
      </c>
      <c r="AV1260" s="17">
        <v>0.38019221344043702</v>
      </c>
      <c r="AW1260" s="17"/>
      <c r="AX1260" s="17">
        <v>0.40196958883418099</v>
      </c>
      <c r="AY1260" s="17">
        <v>0.379056623786165</v>
      </c>
      <c r="AZ1260" s="17"/>
      <c r="BA1260" s="17">
        <v>0.38834818195874599</v>
      </c>
      <c r="BB1260" s="17">
        <v>0.35943049025101098</v>
      </c>
      <c r="BC1260" s="17"/>
      <c r="BD1260" s="17">
        <v>0.40366409320915603</v>
      </c>
      <c r="BE1260" s="17"/>
      <c r="BF1260" s="17">
        <v>0.39366262849675498</v>
      </c>
      <c r="BG1260" s="17"/>
      <c r="BH1260" s="17">
        <v>0.390404938353346</v>
      </c>
      <c r="BI1260" s="17"/>
      <c r="BJ1260" s="17">
        <v>0.36012403561022699</v>
      </c>
      <c r="BK1260" s="17"/>
      <c r="BL1260" s="17">
        <v>0.26714713017088398</v>
      </c>
      <c r="BM1260" s="17">
        <v>0.429552235166549</v>
      </c>
      <c r="BN1260" s="17">
        <v>0.38023432725998701</v>
      </c>
      <c r="BO1260" s="17">
        <v>0.41268223189147502</v>
      </c>
      <c r="BP1260" s="17"/>
      <c r="BQ1260" s="17">
        <v>0.40254318495382702</v>
      </c>
      <c r="BR1260" s="17">
        <v>0.42437238670924099</v>
      </c>
      <c r="BS1260" s="17">
        <v>0.31921868443518298</v>
      </c>
      <c r="BT1260" s="17">
        <v>0.38826111612616698</v>
      </c>
      <c r="BU1260" s="17">
        <v>0.36735244056296801</v>
      </c>
      <c r="BV1260" s="17">
        <v>0.34342668831516598</v>
      </c>
      <c r="BW1260" s="17"/>
      <c r="BX1260" s="17">
        <v>0.386361165435331</v>
      </c>
      <c r="BY1260" s="17">
        <v>0.41954372395005801</v>
      </c>
      <c r="BZ1260" s="17">
        <v>0.39069532211551999</v>
      </c>
      <c r="CA1260" s="17">
        <v>0.41188177514517899</v>
      </c>
      <c r="CB1260" s="17">
        <v>0.35430496785605498</v>
      </c>
      <c r="CC1260" s="17">
        <v>0.24955527029015501</v>
      </c>
    </row>
    <row r="1261" spans="2:81" x14ac:dyDescent="0.35">
      <c r="B1261" t="s">
        <v>450</v>
      </c>
      <c r="C1261" s="17">
        <v>0.32311200474246399</v>
      </c>
      <c r="D1261" s="17">
        <v>0.32865676772992303</v>
      </c>
      <c r="E1261" s="17">
        <v>0.31731526052194098</v>
      </c>
      <c r="F1261" s="17"/>
      <c r="G1261" s="17">
        <v>0.29725610923756601</v>
      </c>
      <c r="H1261" s="17">
        <v>0.32511896219339498</v>
      </c>
      <c r="I1261" s="17">
        <v>0.36173992558934598</v>
      </c>
      <c r="J1261" s="17">
        <v>0.32493421411929102</v>
      </c>
      <c r="K1261" s="17">
        <v>0.33638901808935301</v>
      </c>
      <c r="L1261" s="17">
        <v>0.29680228680564003</v>
      </c>
      <c r="M1261" s="17"/>
      <c r="N1261" s="17">
        <v>0.36264524836395601</v>
      </c>
      <c r="O1261" s="17">
        <v>0.34198072576541499</v>
      </c>
      <c r="P1261" s="17">
        <v>0.29376772449129301</v>
      </c>
      <c r="Q1261" s="17">
        <v>0.28277596397141802</v>
      </c>
      <c r="R1261" s="17"/>
      <c r="S1261" s="17">
        <v>0.323683370986734</v>
      </c>
      <c r="T1261" s="17">
        <v>0.34506339984297402</v>
      </c>
      <c r="U1261" s="17">
        <v>0.33984493754376899</v>
      </c>
      <c r="V1261" s="17">
        <v>0.31246711768750102</v>
      </c>
      <c r="W1261" s="17">
        <v>0.37895902275686699</v>
      </c>
      <c r="X1261" s="17">
        <v>0.31968941915094101</v>
      </c>
      <c r="Y1261" s="17">
        <v>0.28077768732944502</v>
      </c>
      <c r="Z1261" s="17">
        <v>0.33531291948928799</v>
      </c>
      <c r="AA1261" s="17">
        <v>0.28896885320140803</v>
      </c>
      <c r="AB1261" s="17">
        <v>0.32859175424213799</v>
      </c>
      <c r="AC1261" s="17">
        <v>0.28852573618254801</v>
      </c>
      <c r="AD1261" s="17">
        <v>0.35561927044263603</v>
      </c>
      <c r="AE1261" s="17"/>
      <c r="AF1261" s="17">
        <v>0.32037211204631899</v>
      </c>
      <c r="AG1261" s="17">
        <v>0.313638054861478</v>
      </c>
      <c r="AH1261" s="17">
        <v>0.28590593495077599</v>
      </c>
      <c r="AI1261" s="17">
        <v>0.33262964544326601</v>
      </c>
      <c r="AJ1261" s="17"/>
      <c r="AK1261" s="17">
        <v>0.38163727456045798</v>
      </c>
      <c r="AL1261" s="17">
        <v>0.31674916830066702</v>
      </c>
      <c r="AM1261" s="17"/>
      <c r="AN1261" s="17">
        <v>0.33635143831190401</v>
      </c>
      <c r="AO1261" s="17">
        <v>0.30368748622889002</v>
      </c>
      <c r="AP1261" s="17">
        <v>0.32213564555768198</v>
      </c>
      <c r="AQ1261" s="17">
        <v>0.31466227992270301</v>
      </c>
      <c r="AR1261" s="17">
        <v>0.34200329410786201</v>
      </c>
      <c r="AS1261" s="17">
        <v>0.35462265278682298</v>
      </c>
      <c r="AT1261" s="17"/>
      <c r="AU1261" s="17">
        <v>0.330833671546091</v>
      </c>
      <c r="AV1261" s="17">
        <v>0.31281282845584801</v>
      </c>
      <c r="AW1261" s="17"/>
      <c r="AX1261" s="17">
        <v>0.30829336186706202</v>
      </c>
      <c r="AY1261" s="17">
        <v>0.32666804911476</v>
      </c>
      <c r="AZ1261" s="17"/>
      <c r="BA1261" s="17">
        <v>0.323847404112862</v>
      </c>
      <c r="BB1261" s="17">
        <v>0.32218976313772102</v>
      </c>
      <c r="BC1261" s="17"/>
      <c r="BD1261" s="17">
        <v>0.34680662763299502</v>
      </c>
      <c r="BE1261" s="17"/>
      <c r="BF1261" s="17">
        <v>0.33408670487314701</v>
      </c>
      <c r="BG1261" s="17"/>
      <c r="BH1261" s="17">
        <v>0.33458144189709199</v>
      </c>
      <c r="BI1261" s="17"/>
      <c r="BJ1261" s="17">
        <v>0.29506114826018298</v>
      </c>
      <c r="BK1261" s="17"/>
      <c r="BL1261" s="17">
        <v>0.179949488925323</v>
      </c>
      <c r="BM1261" s="17">
        <v>0.40269439943001301</v>
      </c>
      <c r="BN1261" s="17">
        <v>0.30442010980381201</v>
      </c>
      <c r="BO1261" s="17">
        <v>0.35159044416840801</v>
      </c>
      <c r="BP1261" s="17"/>
      <c r="BQ1261" s="17">
        <v>0.348844734896678</v>
      </c>
      <c r="BR1261" s="17">
        <v>0.38206491796429198</v>
      </c>
      <c r="BS1261" s="17">
        <v>0.232899333581844</v>
      </c>
      <c r="BT1261" s="17">
        <v>0.31789270441161999</v>
      </c>
      <c r="BU1261" s="17">
        <v>0.302531049999681</v>
      </c>
      <c r="BV1261" s="17">
        <v>0.27194518329900103</v>
      </c>
      <c r="BW1261" s="17"/>
      <c r="BX1261" s="17">
        <v>0.34384750692452098</v>
      </c>
      <c r="BY1261" s="17">
        <v>0.38898052753041901</v>
      </c>
      <c r="BZ1261" s="17">
        <v>0.29957909335323601</v>
      </c>
      <c r="CA1261" s="17">
        <v>0.32855597448031099</v>
      </c>
      <c r="CB1261" s="17">
        <v>0.31744344917415901</v>
      </c>
      <c r="CC1261" s="17">
        <v>0.23122698237012401</v>
      </c>
    </row>
    <row r="1262" spans="2:81" x14ac:dyDescent="0.35">
      <c r="B1262" t="s">
        <v>451</v>
      </c>
      <c r="C1262" s="17">
        <v>0.18478452590521499</v>
      </c>
      <c r="D1262" s="17">
        <v>0.21595356277221101</v>
      </c>
      <c r="E1262" s="17">
        <v>0.15480481338142299</v>
      </c>
      <c r="F1262" s="17"/>
      <c r="G1262" s="17">
        <v>0.29805422449376401</v>
      </c>
      <c r="H1262" s="17">
        <v>0.30524355724105601</v>
      </c>
      <c r="I1262" s="17">
        <v>0.23268771468615501</v>
      </c>
      <c r="J1262" s="17">
        <v>0.16949106973052999</v>
      </c>
      <c r="K1262" s="17">
        <v>8.1304805145264503E-2</v>
      </c>
      <c r="L1262" s="17">
        <v>5.4459043305307098E-2</v>
      </c>
      <c r="M1262" s="17"/>
      <c r="N1262" s="17">
        <v>0.232265926023726</v>
      </c>
      <c r="O1262" s="17">
        <v>0.20086824982134899</v>
      </c>
      <c r="P1262" s="17">
        <v>0.163027646839041</v>
      </c>
      <c r="Q1262" s="17">
        <v>0.133519810687076</v>
      </c>
      <c r="R1262" s="17"/>
      <c r="S1262" s="17">
        <v>0.29005710536750201</v>
      </c>
      <c r="T1262" s="17">
        <v>0.18744645826198</v>
      </c>
      <c r="U1262" s="17">
        <v>0.197584459240741</v>
      </c>
      <c r="V1262" s="17">
        <v>0.139346630844499</v>
      </c>
      <c r="W1262" s="17">
        <v>0.164049049901976</v>
      </c>
      <c r="X1262" s="17">
        <v>0.18898660021241401</v>
      </c>
      <c r="Y1262" s="17">
        <v>0.16852040179281799</v>
      </c>
      <c r="Z1262" s="17">
        <v>0.13892683498900801</v>
      </c>
      <c r="AA1262" s="17">
        <v>0.168167846214544</v>
      </c>
      <c r="AB1262" s="17">
        <v>0.16180147710322099</v>
      </c>
      <c r="AC1262" s="17">
        <v>0.119917647785695</v>
      </c>
      <c r="AD1262" s="17">
        <v>0.16247979391658801</v>
      </c>
      <c r="AE1262" s="17"/>
      <c r="AF1262" s="17">
        <v>0.18442680224114</v>
      </c>
      <c r="AG1262" s="17">
        <v>0.14977281904805001</v>
      </c>
      <c r="AH1262" s="17">
        <v>0.11419567018408699</v>
      </c>
      <c r="AI1262" s="17">
        <v>0.159188339698179</v>
      </c>
      <c r="AJ1262" s="17"/>
      <c r="AK1262" s="17">
        <v>0.28147576926179602</v>
      </c>
      <c r="AL1262" s="17">
        <v>0.22514670388831601</v>
      </c>
      <c r="AM1262" s="17"/>
      <c r="AN1262" s="17">
        <v>0.29073934596954698</v>
      </c>
      <c r="AO1262" s="17">
        <v>0.15095146910034299</v>
      </c>
      <c r="AP1262" s="17">
        <v>0.19949803247142001</v>
      </c>
      <c r="AQ1262" s="17">
        <v>0.14016279170822499</v>
      </c>
      <c r="AR1262" s="17">
        <v>9.6418164881886106E-2</v>
      </c>
      <c r="AS1262" s="17">
        <v>0.14726281934559801</v>
      </c>
      <c r="AT1262" s="17"/>
      <c r="AU1262" s="17">
        <v>0.160010953860172</v>
      </c>
      <c r="AV1262" s="17">
        <v>0.21893898088380301</v>
      </c>
      <c r="AW1262" s="17"/>
      <c r="AX1262" s="17">
        <v>0.155157209215182</v>
      </c>
      <c r="AY1262" s="17">
        <v>0.19189422236444501</v>
      </c>
      <c r="AZ1262" s="17"/>
      <c r="BA1262" s="17">
        <v>0.15492998833482399</v>
      </c>
      <c r="BB1262" s="17">
        <v>0.33772138745880897</v>
      </c>
      <c r="BC1262" s="17"/>
      <c r="BD1262" s="17">
        <v>0.185705530357405</v>
      </c>
      <c r="BE1262" s="17"/>
      <c r="BF1262" s="17">
        <v>0.18722103579695001</v>
      </c>
      <c r="BG1262" s="17"/>
      <c r="BH1262" s="17">
        <v>0.159612210647327</v>
      </c>
      <c r="BI1262" s="17"/>
      <c r="BJ1262" s="17">
        <v>0.101607437103664</v>
      </c>
      <c r="BK1262" s="17"/>
      <c r="BL1262" s="17">
        <v>9.7648347612128095E-2</v>
      </c>
      <c r="BM1262" s="17">
        <v>0.29092592790982702</v>
      </c>
      <c r="BN1262" s="17">
        <v>9.7721239911503402E-2</v>
      </c>
      <c r="BO1262" s="17">
        <v>0.224257026625754</v>
      </c>
      <c r="BP1262" s="17"/>
      <c r="BQ1262" s="17">
        <v>0.223280124557518</v>
      </c>
      <c r="BR1262" s="17">
        <v>0.157909008392384</v>
      </c>
      <c r="BS1262" s="17">
        <v>0.128803647913002</v>
      </c>
      <c r="BT1262" s="17">
        <v>0.24252973578780901</v>
      </c>
      <c r="BU1262" s="17">
        <v>0.17157582538426999</v>
      </c>
      <c r="BV1262" s="17">
        <v>0.17209918848084901</v>
      </c>
      <c r="BW1262" s="17"/>
      <c r="BX1262" s="17">
        <v>0.25495603802983702</v>
      </c>
      <c r="BY1262" s="17">
        <v>0.176960965151858</v>
      </c>
      <c r="BZ1262" s="17">
        <v>0.128895007175584</v>
      </c>
      <c r="CA1262" s="17">
        <v>0.25661283404832402</v>
      </c>
      <c r="CB1262" s="17">
        <v>0.191181744009398</v>
      </c>
      <c r="CC1262" s="17">
        <v>0.13566167653983199</v>
      </c>
    </row>
    <row r="1263" spans="2:81" x14ac:dyDescent="0.35">
      <c r="B1263" t="s">
        <v>452</v>
      </c>
      <c r="C1263" s="17">
        <v>0.174688785389019</v>
      </c>
      <c r="D1263" s="17">
        <v>0.16269275799191199</v>
      </c>
      <c r="E1263" s="17">
        <v>0.18519073713720699</v>
      </c>
      <c r="F1263" s="17"/>
      <c r="G1263" s="17">
        <v>0.22843966295513801</v>
      </c>
      <c r="H1263" s="17">
        <v>0.222269887498732</v>
      </c>
      <c r="I1263" s="17">
        <v>0.183910555165198</v>
      </c>
      <c r="J1263" s="17">
        <v>0.15315286735036401</v>
      </c>
      <c r="K1263" s="17">
        <v>0.12313487784949501</v>
      </c>
      <c r="L1263" s="17">
        <v>0.144867796533307</v>
      </c>
      <c r="M1263" s="17"/>
      <c r="N1263" s="17">
        <v>0.21897163031095099</v>
      </c>
      <c r="O1263" s="17">
        <v>0.18913021730774901</v>
      </c>
      <c r="P1263" s="17">
        <v>0.162134120320406</v>
      </c>
      <c r="Q1263" s="17">
        <v>0.123767276141189</v>
      </c>
      <c r="R1263" s="17"/>
      <c r="S1263" s="17">
        <v>0.24094101595089101</v>
      </c>
      <c r="T1263" s="17">
        <v>0.21619682283300901</v>
      </c>
      <c r="U1263" s="17">
        <v>0.16907002742507701</v>
      </c>
      <c r="V1263" s="17">
        <v>0.17777533917795199</v>
      </c>
      <c r="W1263" s="17">
        <v>0.18881902735658601</v>
      </c>
      <c r="X1263" s="17">
        <v>0.13917470261773601</v>
      </c>
      <c r="Y1263" s="17">
        <v>0.12483547420445699</v>
      </c>
      <c r="Z1263" s="17">
        <v>0.18656357470453899</v>
      </c>
      <c r="AA1263" s="17">
        <v>0.172663485631144</v>
      </c>
      <c r="AB1263" s="17">
        <v>9.0417923079457202E-2</v>
      </c>
      <c r="AC1263" s="17">
        <v>0.16385932672565001</v>
      </c>
      <c r="AD1263" s="17">
        <v>0.160365450723364</v>
      </c>
      <c r="AE1263" s="17"/>
      <c r="AF1263" s="17">
        <v>0.18523805489275399</v>
      </c>
      <c r="AG1263" s="17">
        <v>9.0939513390919796E-2</v>
      </c>
      <c r="AH1263" s="17">
        <v>0.14819954593645299</v>
      </c>
      <c r="AI1263" s="17">
        <v>0.12938279019131099</v>
      </c>
      <c r="AJ1263" s="17"/>
      <c r="AK1263" s="17">
        <v>0.19137367062577201</v>
      </c>
      <c r="AL1263" s="17">
        <v>0.17447576731777201</v>
      </c>
      <c r="AM1263" s="17"/>
      <c r="AN1263" s="17">
        <v>0.20051627170995601</v>
      </c>
      <c r="AO1263" s="17">
        <v>0.15583537448309701</v>
      </c>
      <c r="AP1263" s="17">
        <v>0.17431595587798601</v>
      </c>
      <c r="AQ1263" s="17">
        <v>0.154498898156255</v>
      </c>
      <c r="AR1263" s="17">
        <v>0.189016357048368</v>
      </c>
      <c r="AS1263" s="17">
        <v>0.189239761080219</v>
      </c>
      <c r="AT1263" s="17"/>
      <c r="AU1263" s="17">
        <v>0.179087043105115</v>
      </c>
      <c r="AV1263" s="17">
        <v>0.168899858943204</v>
      </c>
      <c r="AW1263" s="17"/>
      <c r="AX1263" s="17">
        <v>0.17417303927773101</v>
      </c>
      <c r="AY1263" s="17">
        <v>0.17481254949292499</v>
      </c>
      <c r="AZ1263" s="17"/>
      <c r="BA1263" s="17">
        <v>0.16407753821368801</v>
      </c>
      <c r="BB1263" s="17">
        <v>0.22963238567611099</v>
      </c>
      <c r="BC1263" s="17"/>
      <c r="BD1263" s="17">
        <v>0.20330262049335901</v>
      </c>
      <c r="BE1263" s="17"/>
      <c r="BF1263" s="17">
        <v>0.19959550205441501</v>
      </c>
      <c r="BG1263" s="17"/>
      <c r="BH1263" s="17">
        <v>0.10559454371490599</v>
      </c>
      <c r="BI1263" s="17"/>
      <c r="BJ1263" s="17">
        <v>0.158921758612418</v>
      </c>
      <c r="BK1263" s="17"/>
      <c r="BL1263" s="17">
        <v>7.1808527585755996E-2</v>
      </c>
      <c r="BM1263" s="17">
        <v>0.27804045625485002</v>
      </c>
      <c r="BN1263" s="17">
        <v>0.13333095793315999</v>
      </c>
      <c r="BO1263" s="17">
        <v>0.178388985724067</v>
      </c>
      <c r="BP1263" s="17"/>
      <c r="BQ1263" s="17">
        <v>0.19020076419961701</v>
      </c>
      <c r="BR1263" s="17">
        <v>0.19535126857485799</v>
      </c>
      <c r="BS1263" s="17">
        <v>0.148470861345081</v>
      </c>
      <c r="BT1263" s="17">
        <v>0.21503396961147</v>
      </c>
      <c r="BU1263" s="17">
        <v>0.21456564496133201</v>
      </c>
      <c r="BV1263" s="17">
        <v>0.11585470641842099</v>
      </c>
      <c r="BW1263" s="17"/>
      <c r="BX1263" s="17">
        <v>0.204296917936509</v>
      </c>
      <c r="BY1263" s="17">
        <v>0.20168008284018299</v>
      </c>
      <c r="BZ1263" s="17">
        <v>0.15370800427043399</v>
      </c>
      <c r="CA1263" s="17">
        <v>0.197909570586499</v>
      </c>
      <c r="CB1263" s="17">
        <v>0.20282355194086299</v>
      </c>
      <c r="CC1263" s="17">
        <v>0.109947785990059</v>
      </c>
    </row>
    <row r="1264" spans="2:81" x14ac:dyDescent="0.35">
      <c r="B1264" t="s">
        <v>453</v>
      </c>
      <c r="C1264" s="17">
        <v>0.16565266979256699</v>
      </c>
      <c r="D1264" s="17">
        <v>0.18456138937317201</v>
      </c>
      <c r="E1264" s="17">
        <v>0.14651544396966501</v>
      </c>
      <c r="F1264" s="17"/>
      <c r="G1264" s="17">
        <v>0.20786085231472101</v>
      </c>
      <c r="H1264" s="17">
        <v>0.23238938142497301</v>
      </c>
      <c r="I1264" s="17">
        <v>0.19570852518595999</v>
      </c>
      <c r="J1264" s="17">
        <v>0.15474200327406201</v>
      </c>
      <c r="K1264" s="17">
        <v>0.13017383276696501</v>
      </c>
      <c r="L1264" s="17">
        <v>9.1538530814055094E-2</v>
      </c>
      <c r="M1264" s="17"/>
      <c r="N1264" s="17">
        <v>0.21568991067120599</v>
      </c>
      <c r="O1264" s="17">
        <v>0.169304032493165</v>
      </c>
      <c r="P1264" s="17">
        <v>0.132230792825314</v>
      </c>
      <c r="Q1264" s="17">
        <v>0.13599135230780801</v>
      </c>
      <c r="R1264" s="17"/>
      <c r="S1264" s="17">
        <v>0.25252907316390599</v>
      </c>
      <c r="T1264" s="17">
        <v>0.16985867090610299</v>
      </c>
      <c r="U1264" s="17">
        <v>0.16919385657671401</v>
      </c>
      <c r="V1264" s="17">
        <v>0.146375669193096</v>
      </c>
      <c r="W1264" s="17">
        <v>0.12836247110659599</v>
      </c>
      <c r="X1264" s="17">
        <v>0.14238589514689101</v>
      </c>
      <c r="Y1264" s="17">
        <v>0.13896773798694101</v>
      </c>
      <c r="Z1264" s="17">
        <v>0.14437957446622099</v>
      </c>
      <c r="AA1264" s="17">
        <v>0.13734626485696899</v>
      </c>
      <c r="AB1264" s="17">
        <v>0.16404050225691999</v>
      </c>
      <c r="AC1264" s="17">
        <v>0.13392660534708201</v>
      </c>
      <c r="AD1264" s="17">
        <v>0.20827186160849501</v>
      </c>
      <c r="AE1264" s="17"/>
      <c r="AF1264" s="17">
        <v>0.165654062293555</v>
      </c>
      <c r="AG1264" s="17">
        <v>0.164433174203613</v>
      </c>
      <c r="AH1264" s="17">
        <v>0.12143711845276001</v>
      </c>
      <c r="AI1264" s="17">
        <v>0.18859755184148</v>
      </c>
      <c r="AJ1264" s="17"/>
      <c r="AK1264" s="17">
        <v>0.185094576115058</v>
      </c>
      <c r="AL1264" s="17">
        <v>0.14085941109776501</v>
      </c>
      <c r="AM1264" s="17"/>
      <c r="AN1264" s="17">
        <v>0.23315506067226399</v>
      </c>
      <c r="AO1264" s="17">
        <v>0.140932962250431</v>
      </c>
      <c r="AP1264" s="17">
        <v>0.14290925339462099</v>
      </c>
      <c r="AQ1264" s="17">
        <v>0.14800406239465599</v>
      </c>
      <c r="AR1264" s="17">
        <v>0.135474071184953</v>
      </c>
      <c r="AS1264" s="17">
        <v>0.14320929900888399</v>
      </c>
      <c r="AT1264" s="17"/>
      <c r="AU1264" s="17">
        <v>0.16039682806680899</v>
      </c>
      <c r="AV1264" s="17">
        <v>0.17376256054811401</v>
      </c>
      <c r="AW1264" s="17"/>
      <c r="AX1264" s="17">
        <v>0.15076582213158499</v>
      </c>
      <c r="AY1264" s="17">
        <v>0.169225081334648</v>
      </c>
      <c r="AZ1264" s="17"/>
      <c r="BA1264" s="17">
        <v>0.15837688723349599</v>
      </c>
      <c r="BB1264" s="17">
        <v>0.20463381755994101</v>
      </c>
      <c r="BC1264" s="17"/>
      <c r="BD1264" s="17">
        <v>0.17899443845142299</v>
      </c>
      <c r="BE1264" s="17"/>
      <c r="BF1264" s="17">
        <v>0.17711074793531301</v>
      </c>
      <c r="BG1264" s="17"/>
      <c r="BH1264" s="17">
        <v>0.18576595672082499</v>
      </c>
      <c r="BI1264" s="17"/>
      <c r="BJ1264" s="17">
        <v>0.121489245111112</v>
      </c>
      <c r="BK1264" s="17"/>
      <c r="BL1264" s="17">
        <v>8.1513406599925106E-2</v>
      </c>
      <c r="BM1264" s="17">
        <v>0.25255675648075598</v>
      </c>
      <c r="BN1264" s="17">
        <v>0.10861963490581</v>
      </c>
      <c r="BO1264" s="17">
        <v>0.190821347760389</v>
      </c>
      <c r="BP1264" s="17"/>
      <c r="BQ1264" s="17">
        <v>0.19353478071181901</v>
      </c>
      <c r="BR1264" s="17">
        <v>0.163156985373927</v>
      </c>
      <c r="BS1264" s="17">
        <v>0.10872533485136</v>
      </c>
      <c r="BT1264" s="17">
        <v>0.20495091848394101</v>
      </c>
      <c r="BU1264" s="17">
        <v>0.18130591396255499</v>
      </c>
      <c r="BV1264" s="17">
        <v>0.11911246266299801</v>
      </c>
      <c r="BW1264" s="17"/>
      <c r="BX1264" s="17">
        <v>0.20878823543280101</v>
      </c>
      <c r="BY1264" s="17">
        <v>0.17998918339464601</v>
      </c>
      <c r="BZ1264" s="17">
        <v>0.121981901859977</v>
      </c>
      <c r="CA1264" s="17">
        <v>0.20978099855184301</v>
      </c>
      <c r="CB1264" s="17">
        <v>0.17917060465611201</v>
      </c>
      <c r="CC1264" s="17">
        <v>7.85977698539779E-2</v>
      </c>
    </row>
    <row r="1265" spans="2:81" x14ac:dyDescent="0.35">
      <c r="B1265" t="s">
        <v>454</v>
      </c>
      <c r="C1265" s="17">
        <v>0.16091658213267901</v>
      </c>
      <c r="D1265" s="17">
        <v>0.167978790222164</v>
      </c>
      <c r="E1265" s="17">
        <v>0.152268118274968</v>
      </c>
      <c r="F1265" s="17"/>
      <c r="G1265" s="17">
        <v>0.289478347624613</v>
      </c>
      <c r="H1265" s="17">
        <v>0.30724119439954101</v>
      </c>
      <c r="I1265" s="17">
        <v>0.23070044264494199</v>
      </c>
      <c r="J1265" s="17">
        <v>0.11355718087781901</v>
      </c>
      <c r="K1265" s="17">
        <v>5.0581078119076597E-2</v>
      </c>
      <c r="L1265" s="17">
        <v>1.22097445919024E-2</v>
      </c>
      <c r="M1265" s="17"/>
      <c r="N1265" s="17">
        <v>0.22310724916597099</v>
      </c>
      <c r="O1265" s="17">
        <v>0.16110178815800399</v>
      </c>
      <c r="P1265" s="17">
        <v>0.13172716164325801</v>
      </c>
      <c r="Q1265" s="17">
        <v>0.11781936575769</v>
      </c>
      <c r="R1265" s="17"/>
      <c r="S1265" s="17">
        <v>0.269329866181513</v>
      </c>
      <c r="T1265" s="17">
        <v>0.12772163177291801</v>
      </c>
      <c r="U1265" s="17">
        <v>0.167033029837895</v>
      </c>
      <c r="V1265" s="17">
        <v>0.125301369787129</v>
      </c>
      <c r="W1265" s="17">
        <v>0.18410213429210401</v>
      </c>
      <c r="X1265" s="17">
        <v>0.14442948468800801</v>
      </c>
      <c r="Y1265" s="17">
        <v>0.112355289233668</v>
      </c>
      <c r="Z1265" s="17">
        <v>0.168546316200922</v>
      </c>
      <c r="AA1265" s="17">
        <v>0.18119399524847801</v>
      </c>
      <c r="AB1265" s="17">
        <v>0.112590820126953</v>
      </c>
      <c r="AC1265" s="17">
        <v>0.115885509278043</v>
      </c>
      <c r="AD1265" s="17">
        <v>0.14976847018171399</v>
      </c>
      <c r="AE1265" s="17"/>
      <c r="AF1265" s="17">
        <v>0.15930669699010899</v>
      </c>
      <c r="AG1265" s="17">
        <v>0.11203780483215101</v>
      </c>
      <c r="AH1265" s="17">
        <v>0.10931801177389899</v>
      </c>
      <c r="AI1265" s="17">
        <v>0.11644886779345399</v>
      </c>
      <c r="AJ1265" s="17"/>
      <c r="AK1265" s="17">
        <v>0.28203505415242303</v>
      </c>
      <c r="AL1265" s="17">
        <v>0.17417443429136001</v>
      </c>
      <c r="AM1265" s="17"/>
      <c r="AN1265" s="17">
        <v>0.272800331819819</v>
      </c>
      <c r="AO1265" s="17">
        <v>0.126255950137041</v>
      </c>
      <c r="AP1265" s="17">
        <v>0.14409812947949099</v>
      </c>
      <c r="AQ1265" s="17">
        <v>0.11012011164431899</v>
      </c>
      <c r="AR1265" s="17">
        <v>8.6622296792544601E-2</v>
      </c>
      <c r="AS1265" s="17">
        <v>0.16976763014530899</v>
      </c>
      <c r="AT1265" s="17"/>
      <c r="AU1265" s="17">
        <v>0.143762213357573</v>
      </c>
      <c r="AV1265" s="17">
        <v>0.184317067107584</v>
      </c>
      <c r="AW1265" s="17"/>
      <c r="AX1265" s="17">
        <v>0.13578217497922199</v>
      </c>
      <c r="AY1265" s="17">
        <v>0.16694811065122001</v>
      </c>
      <c r="AZ1265" s="17"/>
      <c r="BA1265" s="17">
        <v>0.130254656972007</v>
      </c>
      <c r="BB1265" s="17">
        <v>0.32168322758415901</v>
      </c>
      <c r="BC1265" s="17"/>
      <c r="BD1265" s="17">
        <v>0.167302995713834</v>
      </c>
      <c r="BE1265" s="17"/>
      <c r="BF1265" s="17">
        <v>0.16690080501912</v>
      </c>
      <c r="BG1265" s="17"/>
      <c r="BH1265" s="17">
        <v>0.114678623632676</v>
      </c>
      <c r="BI1265" s="17"/>
      <c r="BJ1265" s="17">
        <v>0.12263338339551801</v>
      </c>
      <c r="BK1265" s="17"/>
      <c r="BL1265" s="17">
        <v>0.10089466620156699</v>
      </c>
      <c r="BM1265" s="17">
        <v>0.27043762643436797</v>
      </c>
      <c r="BN1265" s="17">
        <v>6.83003726857635E-2</v>
      </c>
      <c r="BO1265" s="17">
        <v>0.18610684617862</v>
      </c>
      <c r="BP1265" s="17"/>
      <c r="BQ1265" s="17">
        <v>0.2245584300281</v>
      </c>
      <c r="BR1265" s="17">
        <v>0.10319150132098601</v>
      </c>
      <c r="BS1265" s="17">
        <v>0.116206208578258</v>
      </c>
      <c r="BT1265" s="17">
        <v>0.13361500241801699</v>
      </c>
      <c r="BU1265" s="17">
        <v>0.18891373827178901</v>
      </c>
      <c r="BV1265" s="17">
        <v>0.16289867785947101</v>
      </c>
      <c r="BW1265" s="17"/>
      <c r="BX1265" s="17">
        <v>0.25897689214938202</v>
      </c>
      <c r="BY1265" s="17">
        <v>0.14046965942164899</v>
      </c>
      <c r="BZ1265" s="17">
        <v>0.113827508378556</v>
      </c>
      <c r="CA1265" s="17">
        <v>0.13147239130315</v>
      </c>
      <c r="CB1265" s="17">
        <v>0.24791576465408899</v>
      </c>
      <c r="CC1265" s="17">
        <v>8.8453053133062801E-2</v>
      </c>
    </row>
    <row r="1266" spans="2:81" x14ac:dyDescent="0.35">
      <c r="B1266" t="s">
        <v>455</v>
      </c>
      <c r="C1266" s="17">
        <v>0.15832230733441499</v>
      </c>
      <c r="D1266" s="17">
        <v>0.1762434016127</v>
      </c>
      <c r="E1266" s="17">
        <v>0.14005978784072701</v>
      </c>
      <c r="F1266" s="17"/>
      <c r="G1266" s="17">
        <v>0.161184791105001</v>
      </c>
      <c r="H1266" s="17">
        <v>0.20994817585197501</v>
      </c>
      <c r="I1266" s="17">
        <v>0.19685528493384399</v>
      </c>
      <c r="J1266" s="17">
        <v>0.16696617858204199</v>
      </c>
      <c r="K1266" s="17">
        <v>0.13471292958141401</v>
      </c>
      <c r="L1266" s="17">
        <v>9.1874325025150597E-2</v>
      </c>
      <c r="M1266" s="17"/>
      <c r="N1266" s="17">
        <v>0.17518154914272099</v>
      </c>
      <c r="O1266" s="17">
        <v>0.164183391594308</v>
      </c>
      <c r="P1266" s="17">
        <v>0.177640773541512</v>
      </c>
      <c r="Q1266" s="17">
        <v>0.11355395928586599</v>
      </c>
      <c r="R1266" s="17"/>
      <c r="S1266" s="17">
        <v>0.17072172305257999</v>
      </c>
      <c r="T1266" s="17">
        <v>0.18416696531205501</v>
      </c>
      <c r="U1266" s="17">
        <v>0.18651804475157999</v>
      </c>
      <c r="V1266" s="17">
        <v>0.13505639859739901</v>
      </c>
      <c r="W1266" s="17">
        <v>0.1453649858727</v>
      </c>
      <c r="X1266" s="17">
        <v>0.16632255979518701</v>
      </c>
      <c r="Y1266" s="17">
        <v>0.164087444576722</v>
      </c>
      <c r="Z1266" s="17">
        <v>8.2593038272175595E-2</v>
      </c>
      <c r="AA1266" s="17">
        <v>0.15358428162333099</v>
      </c>
      <c r="AB1266" s="17">
        <v>0.131210378532508</v>
      </c>
      <c r="AC1266" s="17">
        <v>0.16589725075995301</v>
      </c>
      <c r="AD1266" s="17">
        <v>0.16099684001678999</v>
      </c>
      <c r="AE1266" s="17"/>
      <c r="AF1266" s="17">
        <v>0.15934649339898199</v>
      </c>
      <c r="AG1266" s="17">
        <v>0.12955628769494401</v>
      </c>
      <c r="AH1266" s="17">
        <v>0.182186727032043</v>
      </c>
      <c r="AI1266" s="17">
        <v>0.143263143863574</v>
      </c>
      <c r="AJ1266" s="17"/>
      <c r="AK1266" s="17">
        <v>0.170769042654422</v>
      </c>
      <c r="AL1266" s="17">
        <v>0.153031026542369</v>
      </c>
      <c r="AM1266" s="17"/>
      <c r="AN1266" s="17">
        <v>0.19976563501653499</v>
      </c>
      <c r="AO1266" s="17">
        <v>0.15261991359367999</v>
      </c>
      <c r="AP1266" s="17">
        <v>0.15406990031860801</v>
      </c>
      <c r="AQ1266" s="17">
        <v>0.125847992315026</v>
      </c>
      <c r="AR1266" s="17">
        <v>0.133746622408357</v>
      </c>
      <c r="AS1266" s="17">
        <v>0.162295803896506</v>
      </c>
      <c r="AT1266" s="17"/>
      <c r="AU1266" s="17">
        <v>0.15396771366668499</v>
      </c>
      <c r="AV1266" s="17">
        <v>0.16511835486194501</v>
      </c>
      <c r="AW1266" s="17"/>
      <c r="AX1266" s="17">
        <v>0.10994966430754401</v>
      </c>
      <c r="AY1266" s="17">
        <v>0.16993033827592199</v>
      </c>
      <c r="AZ1266" s="17"/>
      <c r="BA1266" s="17">
        <v>0.15302292959042099</v>
      </c>
      <c r="BB1266" s="17">
        <v>0.18668650077372101</v>
      </c>
      <c r="BC1266" s="17"/>
      <c r="BD1266" s="17">
        <v>0.17807544767313599</v>
      </c>
      <c r="BE1266" s="17"/>
      <c r="BF1266" s="17">
        <v>0.16292145615723599</v>
      </c>
      <c r="BG1266" s="17"/>
      <c r="BH1266" s="17">
        <v>0.13267379010269501</v>
      </c>
      <c r="BI1266" s="17"/>
      <c r="BJ1266" s="17">
        <v>0.18148835400084801</v>
      </c>
      <c r="BK1266" s="17"/>
      <c r="BL1266" s="17">
        <v>8.4819688817206307E-2</v>
      </c>
      <c r="BM1266" s="17">
        <v>0.242393015556261</v>
      </c>
      <c r="BN1266" s="17">
        <v>0.103239669645503</v>
      </c>
      <c r="BO1266" s="17">
        <v>0.17769445180360899</v>
      </c>
      <c r="BP1266" s="17"/>
      <c r="BQ1266" s="17">
        <v>0.19399649051697801</v>
      </c>
      <c r="BR1266" s="17">
        <v>0.14964959062309499</v>
      </c>
      <c r="BS1266" s="17">
        <v>0.1273011843587</v>
      </c>
      <c r="BT1266" s="17">
        <v>0.21709081613133899</v>
      </c>
      <c r="BU1266" s="17">
        <v>0.15534849092912101</v>
      </c>
      <c r="BV1266" s="17">
        <v>9.3256906381584598E-2</v>
      </c>
      <c r="BW1266" s="17"/>
      <c r="BX1266" s="17">
        <v>0.198118880616757</v>
      </c>
      <c r="BY1266" s="17">
        <v>0.16615553418378801</v>
      </c>
      <c r="BZ1266" s="17">
        <v>0.13635655994543699</v>
      </c>
      <c r="CA1266" s="17">
        <v>0.21043057490357001</v>
      </c>
      <c r="CB1266" s="17">
        <v>0.17640358754815499</v>
      </c>
      <c r="CC1266" s="17">
        <v>6.7826796320446706E-2</v>
      </c>
    </row>
    <row r="1267" spans="2:81" x14ac:dyDescent="0.35">
      <c r="B1267" t="s">
        <v>456</v>
      </c>
      <c r="C1267" s="17">
        <v>0.13123472964273</v>
      </c>
      <c r="D1267" s="17">
        <v>0.11971615190564</v>
      </c>
      <c r="E1267" s="17">
        <v>0.14266428044610599</v>
      </c>
      <c r="F1267" s="17"/>
      <c r="G1267" s="17">
        <v>0.108729245181949</v>
      </c>
      <c r="H1267" s="17">
        <v>0.107703767192909</v>
      </c>
      <c r="I1267" s="17">
        <v>0.113587680328361</v>
      </c>
      <c r="J1267" s="17">
        <v>0.13282317730079499</v>
      </c>
      <c r="K1267" s="17">
        <v>0.15349527887932901</v>
      </c>
      <c r="L1267" s="17">
        <v>0.16345525284433901</v>
      </c>
      <c r="M1267" s="17"/>
      <c r="N1267" s="17">
        <v>9.4398028364217096E-2</v>
      </c>
      <c r="O1267" s="17">
        <v>0.13135066796655201</v>
      </c>
      <c r="P1267" s="17">
        <v>0.12703040870958501</v>
      </c>
      <c r="Q1267" s="17">
        <v>0.174700775816789</v>
      </c>
      <c r="R1267" s="17"/>
      <c r="S1267" s="17">
        <v>8.7086713234221499E-2</v>
      </c>
      <c r="T1267" s="17">
        <v>0.13426179751609801</v>
      </c>
      <c r="U1267" s="17">
        <v>0.12095925628505</v>
      </c>
      <c r="V1267" s="17">
        <v>0.118322231041829</v>
      </c>
      <c r="W1267" s="17">
        <v>0.120173882698834</v>
      </c>
      <c r="X1267" s="17">
        <v>0.159220081041795</v>
      </c>
      <c r="Y1267" s="17">
        <v>0.14386866062367801</v>
      </c>
      <c r="Z1267" s="17">
        <v>0.12874677923509401</v>
      </c>
      <c r="AA1267" s="17">
        <v>0.13836656286891799</v>
      </c>
      <c r="AB1267" s="17">
        <v>0.15478071095297</v>
      </c>
      <c r="AC1267" s="17">
        <v>0.15372238949466899</v>
      </c>
      <c r="AD1267" s="17">
        <v>0.16747875899982101</v>
      </c>
      <c r="AE1267" s="17"/>
      <c r="AF1267" s="17">
        <v>0.12897652223136299</v>
      </c>
      <c r="AG1267" s="17">
        <v>0.13258486023921301</v>
      </c>
      <c r="AH1267" s="17">
        <v>0.15476124095748101</v>
      </c>
      <c r="AI1267" s="17">
        <v>0.15827215999172201</v>
      </c>
      <c r="AJ1267" s="17"/>
      <c r="AK1267" s="17">
        <v>0.12796989686986901</v>
      </c>
      <c r="AL1267" s="17">
        <v>0.179936948572049</v>
      </c>
      <c r="AM1267" s="17"/>
      <c r="AN1267" s="17">
        <v>0.103553778906462</v>
      </c>
      <c r="AO1267" s="17">
        <v>0.143012811114715</v>
      </c>
      <c r="AP1267" s="17">
        <v>0.145755758413325</v>
      </c>
      <c r="AQ1267" s="17">
        <v>0.14324856827902599</v>
      </c>
      <c r="AR1267" s="17">
        <v>0.12270854456543</v>
      </c>
      <c r="AS1267" s="17">
        <v>0.148170516816334</v>
      </c>
      <c r="AT1267" s="17"/>
      <c r="AU1267" s="17">
        <v>0.123733403033222</v>
      </c>
      <c r="AV1267" s="17">
        <v>0.13979156385528799</v>
      </c>
      <c r="AW1267" s="17"/>
      <c r="AX1267" s="17">
        <v>0.172078310545274</v>
      </c>
      <c r="AY1267" s="17">
        <v>0.12143345517824999</v>
      </c>
      <c r="AZ1267" s="17"/>
      <c r="BA1267" s="17">
        <v>0.13477247701241299</v>
      </c>
      <c r="BB1267" s="17">
        <v>0.110628900690416</v>
      </c>
      <c r="BC1267" s="17"/>
      <c r="BD1267" s="17">
        <v>0.101462430545915</v>
      </c>
      <c r="BE1267" s="17"/>
      <c r="BF1267" s="17">
        <v>0.104990434991269</v>
      </c>
      <c r="BG1267" s="17"/>
      <c r="BH1267" s="17">
        <v>0.12705860980950001</v>
      </c>
      <c r="BI1267" s="17"/>
      <c r="BJ1267" s="17">
        <v>0.14914351022678399</v>
      </c>
      <c r="BK1267" s="17"/>
      <c r="BL1267" s="17">
        <v>0.36408950387985101</v>
      </c>
      <c r="BM1267" s="17">
        <v>2.94284251516637E-2</v>
      </c>
      <c r="BN1267" s="17">
        <v>0.126725653214739</v>
      </c>
      <c r="BO1267" s="17">
        <v>9.4105425584282698E-2</v>
      </c>
      <c r="BP1267" s="17"/>
      <c r="BQ1267" s="17">
        <v>9.5371694909017604E-2</v>
      </c>
      <c r="BR1267" s="17">
        <v>9.5109558121303506E-2</v>
      </c>
      <c r="BS1267" s="17">
        <v>0.151051998598908</v>
      </c>
      <c r="BT1267" s="17">
        <v>9.7448601269158996E-2</v>
      </c>
      <c r="BU1267" s="17">
        <v>0.15977201851391101</v>
      </c>
      <c r="BV1267" s="17">
        <v>0.24081672199399201</v>
      </c>
      <c r="BW1267" s="17"/>
      <c r="BX1267" s="17">
        <v>9.72006667048117E-2</v>
      </c>
      <c r="BY1267" s="17">
        <v>8.5490837025492705E-2</v>
      </c>
      <c r="BZ1267" s="17">
        <v>0.12738249171928001</v>
      </c>
      <c r="CA1267" s="17">
        <v>8.3833065604948298E-2</v>
      </c>
      <c r="CB1267" s="17">
        <v>0.18557331812681099</v>
      </c>
      <c r="CC1267" s="17">
        <v>0.329857634448121</v>
      </c>
    </row>
    <row r="1268" spans="2:81" x14ac:dyDescent="0.35">
      <c r="B1268" t="s">
        <v>457</v>
      </c>
      <c r="C1268" s="17">
        <v>0.115215944209311</v>
      </c>
      <c r="D1268" s="17">
        <v>0.10593588521417301</v>
      </c>
      <c r="E1268" s="17">
        <v>0.12484549148674701</v>
      </c>
      <c r="F1268" s="17"/>
      <c r="G1268" s="17">
        <v>4.3889648918811197E-2</v>
      </c>
      <c r="H1268" s="17">
        <v>0.14514725832473699</v>
      </c>
      <c r="I1268" s="17">
        <v>0.182947361849883</v>
      </c>
      <c r="J1268" s="17">
        <v>0.157799426627942</v>
      </c>
      <c r="K1268" s="17">
        <v>8.4216527102015895E-2</v>
      </c>
      <c r="L1268" s="17">
        <v>6.9284054317006405E-2</v>
      </c>
      <c r="M1268" s="17"/>
      <c r="N1268" s="17">
        <v>0.141389211457952</v>
      </c>
      <c r="O1268" s="17">
        <v>0.113517868250691</v>
      </c>
      <c r="P1268" s="17">
        <v>0.126133348249368</v>
      </c>
      <c r="Q1268" s="17">
        <v>8.0970799796721601E-2</v>
      </c>
      <c r="R1268" s="17"/>
      <c r="S1268" s="17">
        <v>0.10767813342837999</v>
      </c>
      <c r="T1268" s="17">
        <v>0.107985686558733</v>
      </c>
      <c r="U1268" s="17">
        <v>9.9892230417973099E-2</v>
      </c>
      <c r="V1268" s="17">
        <v>9.0414308533259394E-2</v>
      </c>
      <c r="W1268" s="17">
        <v>0.155708151428812</v>
      </c>
      <c r="X1268" s="17">
        <v>0.13704579914718601</v>
      </c>
      <c r="Y1268" s="17">
        <v>0.108923154533418</v>
      </c>
      <c r="Z1268" s="17">
        <v>0.107587684603631</v>
      </c>
      <c r="AA1268" s="17">
        <v>0.132682149649932</v>
      </c>
      <c r="AB1268" s="17">
        <v>0.113100765781513</v>
      </c>
      <c r="AC1268" s="17">
        <v>9.7169236605726794E-2</v>
      </c>
      <c r="AD1268" s="17">
        <v>0.13635053777956599</v>
      </c>
      <c r="AE1268" s="17"/>
      <c r="AF1268" s="17">
        <v>0.116012444408835</v>
      </c>
      <c r="AG1268" s="17">
        <v>0.10680249374414499</v>
      </c>
      <c r="AH1268" s="17">
        <v>0.11294234317925</v>
      </c>
      <c r="AI1268" s="17">
        <v>0.121418428850759</v>
      </c>
      <c r="AJ1268" s="17"/>
      <c r="AK1268" s="17">
        <v>0.115067994992894</v>
      </c>
      <c r="AL1268" s="17">
        <v>0.14723577674906799</v>
      </c>
      <c r="AM1268" s="17"/>
      <c r="AN1268" s="17">
        <v>0.108827528332942</v>
      </c>
      <c r="AO1268" s="17">
        <v>0.11960666414349901</v>
      </c>
      <c r="AP1268" s="17">
        <v>0.107103845254816</v>
      </c>
      <c r="AQ1268" s="17">
        <v>0.104723795051857</v>
      </c>
      <c r="AR1268" s="17">
        <v>0.13876666367471399</v>
      </c>
      <c r="AS1268" s="17">
        <v>0.13232553413664899</v>
      </c>
      <c r="AT1268" s="17"/>
      <c r="AU1268" s="17">
        <v>0.19918631662938399</v>
      </c>
      <c r="AV1268" s="17">
        <v>0</v>
      </c>
      <c r="AW1268" s="17"/>
      <c r="AX1268" s="17">
        <v>0.10217491354667201</v>
      </c>
      <c r="AY1268" s="17">
        <v>0.11834541322255</v>
      </c>
      <c r="AZ1268" s="17"/>
      <c r="BA1268" s="17">
        <v>0.108632336377554</v>
      </c>
      <c r="BB1268" s="17">
        <v>0.14938752872593</v>
      </c>
      <c r="BC1268" s="17"/>
      <c r="BD1268" s="17">
        <v>0.124723209157326</v>
      </c>
      <c r="BE1268" s="17"/>
      <c r="BF1268" s="17">
        <v>0.12732907841087401</v>
      </c>
      <c r="BG1268" s="17"/>
      <c r="BH1268" s="17">
        <v>0.11833444625079501</v>
      </c>
      <c r="BI1268" s="17"/>
      <c r="BJ1268" s="17">
        <v>0.12434292679320399</v>
      </c>
      <c r="BK1268" s="17"/>
      <c r="BL1268" s="17">
        <v>4.8176820276666199E-2</v>
      </c>
      <c r="BM1268" s="17">
        <v>0.18171047490405001</v>
      </c>
      <c r="BN1268" s="17">
        <v>9.4939449117673505E-2</v>
      </c>
      <c r="BO1268" s="17">
        <v>0.11142862461457299</v>
      </c>
      <c r="BP1268" s="17"/>
      <c r="BQ1268" s="17">
        <v>0.14433181608177101</v>
      </c>
      <c r="BR1268" s="17">
        <v>0.117534095815785</v>
      </c>
      <c r="BS1268" s="17">
        <v>0.10025174064683801</v>
      </c>
      <c r="BT1268" s="17">
        <v>9.2852043073092805E-2</v>
      </c>
      <c r="BU1268" s="17">
        <v>8.6697667511754103E-2</v>
      </c>
      <c r="BV1268" s="17">
        <v>8.6783694570861603E-2</v>
      </c>
      <c r="BW1268" s="17"/>
      <c r="BX1268" s="17">
        <v>0.16370210626241499</v>
      </c>
      <c r="BY1268" s="17">
        <v>0.12305377211551401</v>
      </c>
      <c r="BZ1268" s="17">
        <v>9.9564600649877197E-2</v>
      </c>
      <c r="CA1268" s="17">
        <v>9.1012497480691804E-2</v>
      </c>
      <c r="CB1268" s="17">
        <v>0.101415118190575</v>
      </c>
      <c r="CC1268" s="17">
        <v>8.4096892367155396E-2</v>
      </c>
    </row>
    <row r="1269" spans="2:81" x14ac:dyDescent="0.35">
      <c r="B1269" t="s">
        <v>458</v>
      </c>
      <c r="C1269" s="17">
        <v>6.3009051928459597E-2</v>
      </c>
      <c r="D1269" s="17">
        <v>8.0256435459862205E-2</v>
      </c>
      <c r="E1269" s="17">
        <v>4.6031088778062799E-2</v>
      </c>
      <c r="F1269" s="17"/>
      <c r="G1269" s="17">
        <v>0.111978672954877</v>
      </c>
      <c r="H1269" s="17">
        <v>0.100026652739709</v>
      </c>
      <c r="I1269" s="17">
        <v>8.6490948804519602E-2</v>
      </c>
      <c r="J1269" s="17">
        <v>3.6429236602045202E-2</v>
      </c>
      <c r="K1269" s="17">
        <v>3.7518130453371601E-2</v>
      </c>
      <c r="L1269" s="17">
        <v>1.99560419569519E-2</v>
      </c>
      <c r="M1269" s="17"/>
      <c r="N1269" s="17">
        <v>8.8609569815396499E-2</v>
      </c>
      <c r="O1269" s="17">
        <v>5.63897472826419E-2</v>
      </c>
      <c r="P1269" s="17">
        <v>5.4292391217773399E-2</v>
      </c>
      <c r="Q1269" s="17">
        <v>4.7863257671615797E-2</v>
      </c>
      <c r="R1269" s="17"/>
      <c r="S1269" s="17">
        <v>0.110100875503167</v>
      </c>
      <c r="T1269" s="17">
        <v>4.4595734445948998E-2</v>
      </c>
      <c r="U1269" s="17">
        <v>4.1553601778510002E-2</v>
      </c>
      <c r="V1269" s="17">
        <v>5.6395946294039698E-2</v>
      </c>
      <c r="W1269" s="17">
        <v>4.5362395377514103E-2</v>
      </c>
      <c r="X1269" s="17">
        <v>4.1026478000213702E-2</v>
      </c>
      <c r="Y1269" s="17">
        <v>5.7637514515701302E-2</v>
      </c>
      <c r="Z1269" s="17">
        <v>6.2739952133796698E-2</v>
      </c>
      <c r="AA1269" s="17">
        <v>7.93526899271563E-2</v>
      </c>
      <c r="AB1269" s="17">
        <v>7.8317093058053802E-2</v>
      </c>
      <c r="AC1269" s="17">
        <v>4.3171356618456003E-2</v>
      </c>
      <c r="AD1269" s="17">
        <v>4.9131403978181797E-2</v>
      </c>
      <c r="AE1269" s="17"/>
      <c r="AF1269" s="17">
        <v>6.2258268494213398E-2</v>
      </c>
      <c r="AG1269" s="17">
        <v>6.4457700742391197E-2</v>
      </c>
      <c r="AH1269" s="17">
        <v>6.4014483009773304E-2</v>
      </c>
      <c r="AI1269" s="17">
        <v>5.7974782208272298E-2</v>
      </c>
      <c r="AJ1269" s="17"/>
      <c r="AK1269" s="17">
        <v>7.0714382210813706E-2</v>
      </c>
      <c r="AL1269" s="17">
        <v>4.7830422641558297E-2</v>
      </c>
      <c r="AM1269" s="17"/>
      <c r="AN1269" s="17">
        <v>0.102781995644045</v>
      </c>
      <c r="AO1269" s="17">
        <v>5.69575648150588E-2</v>
      </c>
      <c r="AP1269" s="17">
        <v>5.756580737737E-2</v>
      </c>
      <c r="AQ1269" s="17">
        <v>2.8848076112687599E-2</v>
      </c>
      <c r="AR1269" s="17">
        <v>5.1336395775994199E-2</v>
      </c>
      <c r="AS1269" s="17">
        <v>5.1938356505958398E-2</v>
      </c>
      <c r="AT1269" s="17"/>
      <c r="AU1269" s="17">
        <v>6.5636574621134702E-2</v>
      </c>
      <c r="AV1269" s="17">
        <v>5.99393990426903E-2</v>
      </c>
      <c r="AW1269" s="17"/>
      <c r="AX1269" s="17">
        <v>4.4892276251935599E-2</v>
      </c>
      <c r="AY1269" s="17">
        <v>6.7356552487744997E-2</v>
      </c>
      <c r="AZ1269" s="17"/>
      <c r="BA1269" s="17">
        <v>5.4885364815760999E-2</v>
      </c>
      <c r="BB1269" s="17">
        <v>0.10356625394307099</v>
      </c>
      <c r="BC1269" s="17"/>
      <c r="BD1269" s="17">
        <v>6.9476539385299102E-2</v>
      </c>
      <c r="BE1269" s="17"/>
      <c r="BF1269" s="17">
        <v>6.8097041049625703E-2</v>
      </c>
      <c r="BG1269" s="17"/>
      <c r="BH1269" s="17">
        <v>8.7517707368058098E-2</v>
      </c>
      <c r="BI1269" s="17"/>
      <c r="BJ1269" s="17">
        <v>6.1322505775141201E-2</v>
      </c>
      <c r="BK1269" s="17"/>
      <c r="BL1269" s="17">
        <v>2.6969819655536999E-2</v>
      </c>
      <c r="BM1269" s="17">
        <v>0.115216475675485</v>
      </c>
      <c r="BN1269" s="17">
        <v>4.1229610752441297E-2</v>
      </c>
      <c r="BO1269" s="17">
        <v>5.5968154367112E-2</v>
      </c>
      <c r="BP1269" s="17"/>
      <c r="BQ1269" s="17">
        <v>6.6904868865405795E-2</v>
      </c>
      <c r="BR1269" s="17">
        <v>6.7375632429231502E-2</v>
      </c>
      <c r="BS1269" s="17">
        <v>4.4794365383381801E-2</v>
      </c>
      <c r="BT1269" s="17">
        <v>0.10801218243563999</v>
      </c>
      <c r="BU1269" s="17">
        <v>7.4440646085647696E-2</v>
      </c>
      <c r="BV1269" s="17">
        <v>3.1173282745567601E-2</v>
      </c>
      <c r="BW1269" s="17"/>
      <c r="BX1269" s="17">
        <v>8.1312040081430906E-2</v>
      </c>
      <c r="BY1269" s="17">
        <v>7.8697218423654597E-2</v>
      </c>
      <c r="BZ1269" s="17">
        <v>4.5771868049988902E-2</v>
      </c>
      <c r="CA1269" s="17">
        <v>8.7649617171667304E-2</v>
      </c>
      <c r="CB1269" s="17">
        <v>7.8662321836730401E-2</v>
      </c>
      <c r="CC1269" s="17">
        <v>2.4917284480376799E-2</v>
      </c>
    </row>
    <row r="1270" spans="2:81" x14ac:dyDescent="0.35">
      <c r="B1270" t="s">
        <v>459</v>
      </c>
      <c r="C1270" s="17">
        <v>5.1178482131277597E-2</v>
      </c>
      <c r="D1270" s="17">
        <v>6.2220310337340302E-2</v>
      </c>
      <c r="E1270" s="17">
        <v>4.0199663357382398E-2</v>
      </c>
      <c r="F1270" s="17"/>
      <c r="G1270" s="17">
        <v>0.115335123951289</v>
      </c>
      <c r="H1270" s="17">
        <v>8.0460037345528701E-2</v>
      </c>
      <c r="I1270" s="17">
        <v>5.33255183078667E-2</v>
      </c>
      <c r="J1270" s="17">
        <v>3.2443803314924503E-2</v>
      </c>
      <c r="K1270" s="17">
        <v>2.2890509213693799E-2</v>
      </c>
      <c r="L1270" s="17">
        <v>1.7221691513144899E-2</v>
      </c>
      <c r="M1270" s="17"/>
      <c r="N1270" s="17">
        <v>6.8935756755729397E-2</v>
      </c>
      <c r="O1270" s="17">
        <v>4.5536814577354298E-2</v>
      </c>
      <c r="P1270" s="17">
        <v>3.6515084880320202E-2</v>
      </c>
      <c r="Q1270" s="17">
        <v>4.8527319710811201E-2</v>
      </c>
      <c r="R1270" s="17"/>
      <c r="S1270" s="17">
        <v>9.4322149293968302E-2</v>
      </c>
      <c r="T1270" s="17">
        <v>3.0218680548059301E-2</v>
      </c>
      <c r="U1270" s="17">
        <v>3.9180672163474102E-2</v>
      </c>
      <c r="V1270" s="17">
        <v>4.7056229989179299E-2</v>
      </c>
      <c r="W1270" s="17">
        <v>5.5042085894650303E-2</v>
      </c>
      <c r="X1270" s="17">
        <v>3.7410671856797403E-2</v>
      </c>
      <c r="Y1270" s="17">
        <v>5.4561562507292397E-2</v>
      </c>
      <c r="Z1270" s="17">
        <v>7.2472218917548903E-2</v>
      </c>
      <c r="AA1270" s="17">
        <v>5.0442311004095103E-2</v>
      </c>
      <c r="AB1270" s="17">
        <v>3.5940065985527597E-2</v>
      </c>
      <c r="AC1270" s="17">
        <v>3.8098358305957897E-2</v>
      </c>
      <c r="AD1270" s="17">
        <v>5.0132318871355198E-2</v>
      </c>
      <c r="AE1270" s="17"/>
      <c r="AF1270" s="17">
        <v>5.40151966541376E-2</v>
      </c>
      <c r="AG1270" s="17">
        <v>3.3230026793590099E-2</v>
      </c>
      <c r="AH1270" s="17">
        <v>3.7464090987516699E-2</v>
      </c>
      <c r="AI1270" s="17">
        <v>5.0186197865047397E-2</v>
      </c>
      <c r="AJ1270" s="17"/>
      <c r="AK1270" s="17">
        <v>5.0147244934249401E-2</v>
      </c>
      <c r="AL1270" s="17">
        <v>4.5370628013668701E-2</v>
      </c>
      <c r="AM1270" s="17"/>
      <c r="AN1270" s="17">
        <v>8.6814440940232496E-2</v>
      </c>
      <c r="AO1270" s="17">
        <v>4.13907063691826E-2</v>
      </c>
      <c r="AP1270" s="17">
        <v>4.62485926521621E-2</v>
      </c>
      <c r="AQ1270" s="17">
        <v>2.5613625590477099E-2</v>
      </c>
      <c r="AR1270" s="17">
        <v>3.5556613106242203E-2</v>
      </c>
      <c r="AS1270" s="17">
        <v>6.3107688519660199E-2</v>
      </c>
      <c r="AT1270" s="17"/>
      <c r="AU1270" s="17">
        <v>4.5411552363407798E-2</v>
      </c>
      <c r="AV1270" s="17">
        <v>5.9624059424358201E-2</v>
      </c>
      <c r="AW1270" s="17"/>
      <c r="AX1270" s="17">
        <v>3.8807837791766199E-2</v>
      </c>
      <c r="AY1270" s="17">
        <v>5.4147077876183697E-2</v>
      </c>
      <c r="AZ1270" s="17"/>
      <c r="BA1270" s="17">
        <v>4.4169750106324901E-2</v>
      </c>
      <c r="BB1270" s="17">
        <v>8.8669260992575494E-2</v>
      </c>
      <c r="BC1270" s="17"/>
      <c r="BD1270" s="17">
        <v>5.4348958258726397E-2</v>
      </c>
      <c r="BE1270" s="17"/>
      <c r="BF1270" s="17">
        <v>5.8832278534353799E-2</v>
      </c>
      <c r="BG1270" s="17"/>
      <c r="BH1270" s="17">
        <v>3.5667075598471203E-2</v>
      </c>
      <c r="BI1270" s="17"/>
      <c r="BJ1270" s="17">
        <v>3.4383633959271201E-2</v>
      </c>
      <c r="BK1270" s="17"/>
      <c r="BL1270" s="17">
        <v>2.33274171051817E-2</v>
      </c>
      <c r="BM1270" s="17">
        <v>0.101073246080932</v>
      </c>
      <c r="BN1270" s="17">
        <v>2.9782055702244601E-2</v>
      </c>
      <c r="BO1270" s="17">
        <v>4.0989163803899803E-2</v>
      </c>
      <c r="BP1270" s="17"/>
      <c r="BQ1270" s="17">
        <v>5.49705517173689E-2</v>
      </c>
      <c r="BR1270" s="17">
        <v>5.2693265801614701E-2</v>
      </c>
      <c r="BS1270" s="17">
        <v>3.3917151409724899E-2</v>
      </c>
      <c r="BT1270" s="17">
        <v>8.7606335327001794E-2</v>
      </c>
      <c r="BU1270" s="17">
        <v>6.9015986030786999E-2</v>
      </c>
      <c r="BV1270" s="17">
        <v>3.5394010758991103E-2</v>
      </c>
      <c r="BW1270" s="17"/>
      <c r="BX1270" s="17">
        <v>7.3860198598742002E-2</v>
      </c>
      <c r="BY1270" s="17">
        <v>6.0283402668480299E-2</v>
      </c>
      <c r="BZ1270" s="17">
        <v>3.77666171376108E-2</v>
      </c>
      <c r="CA1270" s="17">
        <v>7.6116063174494597E-2</v>
      </c>
      <c r="CB1270" s="17">
        <v>5.8046072156324797E-2</v>
      </c>
      <c r="CC1270" s="17">
        <v>2.1061845734783299E-2</v>
      </c>
    </row>
    <row r="1271" spans="2:81" x14ac:dyDescent="0.35">
      <c r="B1271" t="s">
        <v>171</v>
      </c>
      <c r="C1271" s="17">
        <v>2.6529924943644499E-2</v>
      </c>
      <c r="D1271" s="17">
        <v>2.7375829116370699E-2</v>
      </c>
      <c r="E1271" s="17">
        <v>2.5351166621010002E-2</v>
      </c>
      <c r="F1271" s="17"/>
      <c r="G1271" s="17">
        <v>3.6034404062049497E-2</v>
      </c>
      <c r="H1271" s="17">
        <v>3.47390181743314E-2</v>
      </c>
      <c r="I1271" s="17">
        <v>2.3455056743625E-2</v>
      </c>
      <c r="J1271" s="17">
        <v>2.0661406611169601E-2</v>
      </c>
      <c r="K1271" s="17">
        <v>2.3419525945385999E-2</v>
      </c>
      <c r="L1271" s="17">
        <v>2.2897292067673301E-2</v>
      </c>
      <c r="M1271" s="17"/>
      <c r="N1271" s="17">
        <v>1.54253755400865E-2</v>
      </c>
      <c r="O1271" s="17">
        <v>2.4651576219568198E-2</v>
      </c>
      <c r="P1271" s="17">
        <v>2.8256238264168499E-2</v>
      </c>
      <c r="Q1271" s="17">
        <v>3.8463095215569197E-2</v>
      </c>
      <c r="R1271" s="17"/>
      <c r="S1271" s="17">
        <v>1.8146700964444502E-2</v>
      </c>
      <c r="T1271" s="17">
        <v>2.03698356326397E-2</v>
      </c>
      <c r="U1271" s="17">
        <v>3.5525248366616302E-2</v>
      </c>
      <c r="V1271" s="17">
        <v>2.38688337369494E-2</v>
      </c>
      <c r="W1271" s="17">
        <v>2.65931911867286E-2</v>
      </c>
      <c r="X1271" s="17">
        <v>3.14328860614006E-2</v>
      </c>
      <c r="Y1271" s="17">
        <v>3.3495406111256898E-2</v>
      </c>
      <c r="Z1271" s="17">
        <v>2.9152247179852601E-2</v>
      </c>
      <c r="AA1271" s="17">
        <v>3.2230776433521402E-2</v>
      </c>
      <c r="AB1271" s="17">
        <v>2.79091942327046E-2</v>
      </c>
      <c r="AC1271" s="17">
        <v>2.9740164713126901E-2</v>
      </c>
      <c r="AD1271" s="17">
        <v>9.0152686527481402E-3</v>
      </c>
      <c r="AE1271" s="17"/>
      <c r="AF1271" s="17">
        <v>2.5767053409298201E-2</v>
      </c>
      <c r="AG1271" s="17">
        <v>3.1063751814770099E-2</v>
      </c>
      <c r="AH1271" s="17">
        <v>2.80359443871964E-2</v>
      </c>
      <c r="AI1271" s="17">
        <v>1.7332434514146001E-2</v>
      </c>
      <c r="AJ1271" s="17"/>
      <c r="AK1271" s="17">
        <v>3.2315469255353502E-2</v>
      </c>
      <c r="AL1271" s="17">
        <v>1.71281239982581E-2</v>
      </c>
      <c r="AM1271" s="17"/>
      <c r="AN1271" s="17">
        <v>2.862846406784E-2</v>
      </c>
      <c r="AO1271" s="17">
        <v>2.4024604789385801E-2</v>
      </c>
      <c r="AP1271" s="17">
        <v>3.1057899874196802E-2</v>
      </c>
      <c r="AQ1271" s="17">
        <v>2.70008571240547E-2</v>
      </c>
      <c r="AR1271" s="17">
        <v>1.4867663100818501E-2</v>
      </c>
      <c r="AS1271" s="17">
        <v>4.2304887904917397E-2</v>
      </c>
      <c r="AT1271" s="17"/>
      <c r="AU1271" s="17">
        <v>2.0084473386798501E-2</v>
      </c>
      <c r="AV1271" s="17">
        <v>3.45858963192721E-2</v>
      </c>
      <c r="AW1271" s="17"/>
      <c r="AX1271" s="17">
        <v>2.63619669107629E-2</v>
      </c>
      <c r="AY1271" s="17">
        <v>2.6570229998745101E-2</v>
      </c>
      <c r="AZ1271" s="17"/>
      <c r="BA1271" s="17">
        <v>2.3993172606448301E-2</v>
      </c>
      <c r="BB1271" s="17">
        <v>3.7055414428391699E-2</v>
      </c>
      <c r="BC1271" s="17"/>
      <c r="BD1271" s="17">
        <v>2.0653738955425702E-2</v>
      </c>
      <c r="BE1271" s="17"/>
      <c r="BF1271" s="17">
        <v>2.2477283195022901E-2</v>
      </c>
      <c r="BG1271" s="17"/>
      <c r="BH1271" s="17">
        <v>2.5421941300637501E-2</v>
      </c>
      <c r="BI1271" s="17"/>
      <c r="BJ1271" s="17">
        <v>2.11631081224322E-2</v>
      </c>
      <c r="BK1271" s="17"/>
      <c r="BL1271" s="17">
        <v>4.5608094792194701E-2</v>
      </c>
      <c r="BM1271" s="17">
        <v>9.4153316082086196E-3</v>
      </c>
      <c r="BN1271" s="17">
        <v>2.59622727018145E-2</v>
      </c>
      <c r="BO1271" s="17">
        <v>3.2492710018040702E-2</v>
      </c>
      <c r="BP1271" s="17"/>
      <c r="BQ1271" s="17">
        <v>1.7743988057782201E-2</v>
      </c>
      <c r="BR1271" s="17">
        <v>1.6222837853260699E-2</v>
      </c>
      <c r="BS1271" s="17">
        <v>2.8956775372239799E-2</v>
      </c>
      <c r="BT1271" s="17">
        <v>1.6002156941211602E-2</v>
      </c>
      <c r="BU1271" s="17">
        <v>2.6377028465690198E-2</v>
      </c>
      <c r="BV1271" s="17">
        <v>4.8891838111121799E-2</v>
      </c>
      <c r="BW1271" s="17"/>
      <c r="BX1271" s="17">
        <v>1.6901226735955701E-2</v>
      </c>
      <c r="BY1271" s="17">
        <v>2.1641205558380099E-2</v>
      </c>
      <c r="BZ1271" s="17">
        <v>2.11602961029317E-2</v>
      </c>
      <c r="CA1271" s="17">
        <v>2.20169427293463E-2</v>
      </c>
      <c r="CB1271" s="17">
        <v>2.8335734004483099E-2</v>
      </c>
      <c r="CC1271" s="17">
        <v>5.2163769269885099E-2</v>
      </c>
    </row>
    <row r="1272" spans="2:81" x14ac:dyDescent="0.35">
      <c r="C1272" s="17"/>
      <c r="D1272" s="17"/>
      <c r="E1272" s="17"/>
      <c r="F1272" s="17"/>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7"/>
      <c r="BN1272" s="17"/>
      <c r="BO1272" s="17"/>
      <c r="BP1272" s="17"/>
      <c r="BQ1272" s="17"/>
      <c r="BR1272" s="17"/>
      <c r="BS1272" s="17"/>
      <c r="BT1272" s="17"/>
      <c r="BU1272" s="17"/>
      <c r="BV1272" s="17"/>
      <c r="BW1272" s="17"/>
      <c r="BX1272" s="17"/>
      <c r="BY1272" s="17"/>
      <c r="BZ1272" s="17"/>
      <c r="CA1272" s="17"/>
      <c r="CB1272" s="17"/>
      <c r="CC1272" s="17"/>
    </row>
    <row r="1273" spans="2:81" x14ac:dyDescent="0.35">
      <c r="B1273" s="6" t="s">
        <v>462</v>
      </c>
      <c r="C1273" s="17"/>
      <c r="D1273" s="17"/>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7"/>
      <c r="BN1273" s="17"/>
      <c r="BO1273" s="17"/>
      <c r="BP1273" s="17"/>
      <c r="BQ1273" s="17"/>
      <c r="BR1273" s="17"/>
      <c r="BS1273" s="17"/>
      <c r="BT1273" s="17"/>
      <c r="BU1273" s="17"/>
      <c r="BV1273" s="17"/>
      <c r="BW1273" s="17"/>
      <c r="BX1273" s="17"/>
      <c r="BY1273" s="17"/>
      <c r="BZ1273" s="17"/>
      <c r="CA1273" s="17"/>
      <c r="CB1273" s="17"/>
      <c r="CC1273" s="17"/>
    </row>
    <row r="1274" spans="2:81" x14ac:dyDescent="0.35">
      <c r="B1274" s="24"/>
      <c r="C1274" s="17"/>
      <c r="D1274" s="17"/>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17"/>
      <c r="CB1274" s="17"/>
      <c r="CC1274" s="17"/>
    </row>
    <row r="1275" spans="2:81" x14ac:dyDescent="0.35">
      <c r="B1275" t="s">
        <v>409</v>
      </c>
      <c r="C1275" s="17">
        <v>0.51363448127887501</v>
      </c>
      <c r="D1275" s="17">
        <v>0.57876508453971198</v>
      </c>
      <c r="E1275" s="17">
        <v>0.449081398938252</v>
      </c>
      <c r="F1275" s="17"/>
      <c r="G1275" s="17">
        <v>0.39227565919734297</v>
      </c>
      <c r="H1275" s="17">
        <v>0.52790675971580003</v>
      </c>
      <c r="I1275" s="17">
        <v>0.48155266893788101</v>
      </c>
      <c r="J1275" s="17">
        <v>0.59821630165694295</v>
      </c>
      <c r="K1275" s="17">
        <v>0.55379659230589995</v>
      </c>
      <c r="L1275" s="17">
        <v>0.51506084321124701</v>
      </c>
      <c r="M1275" s="17"/>
      <c r="N1275" s="17">
        <v>0.58161366362353395</v>
      </c>
      <c r="O1275" s="17">
        <v>0.51339902321462305</v>
      </c>
      <c r="P1275" s="17">
        <v>0.47461945067720501</v>
      </c>
      <c r="Q1275" s="17">
        <v>0.46628467828376302</v>
      </c>
      <c r="R1275" s="17"/>
      <c r="S1275" s="17">
        <v>0.48895310267480302</v>
      </c>
      <c r="T1275" s="17">
        <v>0.518501773729523</v>
      </c>
      <c r="U1275" s="17">
        <v>0.47356557791484999</v>
      </c>
      <c r="V1275" s="17">
        <v>0.45690001610838898</v>
      </c>
      <c r="W1275" s="17">
        <v>0.530100930024061</v>
      </c>
      <c r="X1275" s="17">
        <v>0.53765217967994094</v>
      </c>
      <c r="Y1275" s="17">
        <v>0.52345431053142799</v>
      </c>
      <c r="Z1275" s="17">
        <v>0.57061881663024505</v>
      </c>
      <c r="AA1275" s="17">
        <v>0.56143709804584196</v>
      </c>
      <c r="AB1275" s="17">
        <v>0.55563055043367204</v>
      </c>
      <c r="AC1275" s="17">
        <v>0.45289728500422</v>
      </c>
      <c r="AD1275" s="17">
        <v>0.48818533882813198</v>
      </c>
      <c r="AE1275" s="17"/>
      <c r="AF1275" s="17">
        <v>0.51694686701338899</v>
      </c>
      <c r="AG1275" s="17">
        <v>0.59271425170402403</v>
      </c>
      <c r="AH1275" s="17">
        <v>0.43266475107379798</v>
      </c>
      <c r="AI1275" s="17">
        <v>0.50004109031029997</v>
      </c>
      <c r="AJ1275" s="17"/>
      <c r="AK1275" s="17">
        <v>0.44541720991672201</v>
      </c>
      <c r="AL1275" s="17">
        <v>0.577666065659872</v>
      </c>
      <c r="AM1275" s="17"/>
      <c r="AN1275" s="17">
        <v>0.50766943201886705</v>
      </c>
      <c r="AO1275" s="17">
        <v>0.54117168526008697</v>
      </c>
      <c r="AP1275" s="17">
        <v>0.53991586617494003</v>
      </c>
      <c r="AQ1275" s="17">
        <v>0.47013334201463203</v>
      </c>
      <c r="AR1275" s="17">
        <v>0.51931595784705797</v>
      </c>
      <c r="AS1275" s="17">
        <v>0.472073044807446</v>
      </c>
      <c r="AT1275" s="17"/>
      <c r="AU1275" s="17">
        <v>0.53498037934172304</v>
      </c>
      <c r="AV1275" s="17">
        <v>0.48316960318239899</v>
      </c>
      <c r="AW1275" s="17"/>
      <c r="AX1275" s="17">
        <v>0.47634737998396198</v>
      </c>
      <c r="AY1275" s="17">
        <v>0.522052609417473</v>
      </c>
      <c r="AZ1275" s="17"/>
      <c r="BA1275" s="17">
        <v>0.51675133572554099</v>
      </c>
      <c r="BB1275" s="17">
        <v>0.49419067457283999</v>
      </c>
      <c r="BC1275" s="17"/>
      <c r="BD1275" s="17">
        <v>0.52564758637401499</v>
      </c>
      <c r="BE1275" s="17"/>
      <c r="BF1275" s="17">
        <v>0.53314295712655702</v>
      </c>
      <c r="BG1275" s="17"/>
      <c r="BH1275" s="17">
        <v>0.57133155818839898</v>
      </c>
      <c r="BI1275" s="17"/>
      <c r="BJ1275" s="17">
        <v>0.45489597739878701</v>
      </c>
      <c r="BK1275" s="17"/>
      <c r="BL1275" s="17">
        <v>0.41965870085844797</v>
      </c>
      <c r="BM1275" s="17">
        <v>0.56984551889103896</v>
      </c>
      <c r="BN1275" s="17">
        <v>0.48622368734882498</v>
      </c>
      <c r="BO1275" s="17">
        <v>0.51899013338218403</v>
      </c>
      <c r="BP1275" s="17"/>
      <c r="BQ1275" s="17">
        <v>0.54712271364864196</v>
      </c>
      <c r="BR1275" s="17">
        <v>0.56608949557327404</v>
      </c>
      <c r="BS1275" s="17">
        <v>0.44641665905819899</v>
      </c>
      <c r="BT1275" s="17">
        <v>0.483777936049688</v>
      </c>
      <c r="BU1275" s="17">
        <v>0.42202758787456102</v>
      </c>
      <c r="BV1275" s="17">
        <v>0.460731111551477</v>
      </c>
      <c r="BW1275" s="17"/>
      <c r="BX1275" s="17">
        <v>0.552925762767148</v>
      </c>
      <c r="BY1275" s="17">
        <v>0.54038744435849295</v>
      </c>
      <c r="BZ1275" s="17">
        <v>0.50081794975516403</v>
      </c>
      <c r="CA1275" s="17">
        <v>0.49567466084232698</v>
      </c>
      <c r="CB1275" s="17">
        <v>0.42587898945101499</v>
      </c>
      <c r="CC1275" s="17">
        <v>0.45774592206676101</v>
      </c>
    </row>
    <row r="1276" spans="2:81" x14ac:dyDescent="0.35">
      <c r="B1276" t="s">
        <v>411</v>
      </c>
      <c r="C1276" s="17">
        <v>0.46667835476512498</v>
      </c>
      <c r="D1276" s="17">
        <v>0.40204847840031799</v>
      </c>
      <c r="E1276" s="17">
        <v>0.53234790221985595</v>
      </c>
      <c r="F1276" s="17"/>
      <c r="G1276" s="17">
        <v>0.31356081157135501</v>
      </c>
      <c r="H1276" s="17">
        <v>0.35675752371724201</v>
      </c>
      <c r="I1276" s="17">
        <v>0.43598355922750098</v>
      </c>
      <c r="J1276" s="17">
        <v>0.50278128515376097</v>
      </c>
      <c r="K1276" s="17">
        <v>0.51131232605499799</v>
      </c>
      <c r="L1276" s="17">
        <v>0.63344675576964704</v>
      </c>
      <c r="M1276" s="17"/>
      <c r="N1276" s="17">
        <v>0.46789959794771901</v>
      </c>
      <c r="O1276" s="17">
        <v>0.45825608337489698</v>
      </c>
      <c r="P1276" s="17">
        <v>0.47489754805387002</v>
      </c>
      <c r="Q1276" s="17">
        <v>0.46298937869566398</v>
      </c>
      <c r="R1276" s="17"/>
      <c r="S1276" s="17">
        <v>0.42230185530310399</v>
      </c>
      <c r="T1276" s="17">
        <v>0.50367927656436495</v>
      </c>
      <c r="U1276" s="17">
        <v>0.48757495378061599</v>
      </c>
      <c r="V1276" s="17">
        <v>0.51745686586385198</v>
      </c>
      <c r="W1276" s="17">
        <v>0.51884759837153605</v>
      </c>
      <c r="X1276" s="17">
        <v>0.45042712934930901</v>
      </c>
      <c r="Y1276" s="17">
        <v>0.44130478597182798</v>
      </c>
      <c r="Z1276" s="17">
        <v>0.54827716551980399</v>
      </c>
      <c r="AA1276" s="17">
        <v>0.42900045917678897</v>
      </c>
      <c r="AB1276" s="17">
        <v>0.39622633500632898</v>
      </c>
      <c r="AC1276" s="17">
        <v>0.47882271311630498</v>
      </c>
      <c r="AD1276" s="17">
        <v>0.51827819949721698</v>
      </c>
      <c r="AE1276" s="17"/>
      <c r="AF1276" s="17">
        <v>0.47753621287949299</v>
      </c>
      <c r="AG1276" s="17">
        <v>0.39659114022938502</v>
      </c>
      <c r="AH1276" s="17">
        <v>0.49089091749279301</v>
      </c>
      <c r="AI1276" s="17">
        <v>0.53223491147706004</v>
      </c>
      <c r="AJ1276" s="17"/>
      <c r="AK1276" s="17">
        <v>0.38849473969869902</v>
      </c>
      <c r="AL1276" s="17">
        <v>0.42855414116208501</v>
      </c>
      <c r="AM1276" s="17"/>
      <c r="AN1276" s="17">
        <v>0.37822693979663602</v>
      </c>
      <c r="AO1276" s="17">
        <v>0.49243889926693402</v>
      </c>
      <c r="AP1276" s="17">
        <v>0.47526614498665598</v>
      </c>
      <c r="AQ1276" s="17">
        <v>0.46259159766308899</v>
      </c>
      <c r="AR1276" s="17">
        <v>0.59891619035601396</v>
      </c>
      <c r="AS1276" s="17">
        <v>0.4951529389155</v>
      </c>
      <c r="AT1276" s="17"/>
      <c r="AU1276" s="17">
        <v>0.50307166771265999</v>
      </c>
      <c r="AV1276" s="17">
        <v>0.415016205836511</v>
      </c>
      <c r="AW1276" s="17"/>
      <c r="AX1276" s="17">
        <v>0.45353781092976703</v>
      </c>
      <c r="AY1276" s="17">
        <v>0.46964503165808102</v>
      </c>
      <c r="AZ1276" s="17"/>
      <c r="BA1276" s="17">
        <v>0.486224548770395</v>
      </c>
      <c r="BB1276" s="17">
        <v>0.365112637355266</v>
      </c>
      <c r="BC1276" s="17"/>
      <c r="BD1276" s="17">
        <v>0.52390196462979999</v>
      </c>
      <c r="BE1276" s="17"/>
      <c r="BF1276" s="17">
        <v>0.512620250826748</v>
      </c>
      <c r="BG1276" s="17"/>
      <c r="BH1276" s="17">
        <v>0.38855156140779601</v>
      </c>
      <c r="BI1276" s="17"/>
      <c r="BJ1276" s="17">
        <v>0.45039391458781902</v>
      </c>
      <c r="BK1276" s="17"/>
      <c r="BL1276" s="17">
        <v>0.34049801940355301</v>
      </c>
      <c r="BM1276" s="17">
        <v>0.49194671560314601</v>
      </c>
      <c r="BN1276" s="17">
        <v>0.60498934631596701</v>
      </c>
      <c r="BO1276" s="17">
        <v>0.349720913479522</v>
      </c>
      <c r="BP1276" s="17"/>
      <c r="BQ1276" s="17">
        <v>0.422409100714918</v>
      </c>
      <c r="BR1276" s="17">
        <v>0.59961107978239203</v>
      </c>
      <c r="BS1276" s="17">
        <v>0.50156010863214295</v>
      </c>
      <c r="BT1276" s="17">
        <v>0.46306354459311999</v>
      </c>
      <c r="BU1276" s="17">
        <v>0.32587692702100002</v>
      </c>
      <c r="BV1276" s="17">
        <v>0.43915242290520301</v>
      </c>
      <c r="BW1276" s="17"/>
      <c r="BX1276" s="17">
        <v>0.39712540387334699</v>
      </c>
      <c r="BY1276" s="17">
        <v>0.57271869562072297</v>
      </c>
      <c r="BZ1276" s="17">
        <v>0.50738199745658297</v>
      </c>
      <c r="CA1276" s="17">
        <v>0.46758902133549202</v>
      </c>
      <c r="CB1276" s="17">
        <v>0.31614611030864598</v>
      </c>
      <c r="CC1276" s="17">
        <v>0.48883082160063401</v>
      </c>
    </row>
    <row r="1277" spans="2:81" x14ac:dyDescent="0.35">
      <c r="B1277" t="s">
        <v>412</v>
      </c>
      <c r="C1277" s="17">
        <v>0.44548909949773102</v>
      </c>
      <c r="D1277" s="17">
        <v>0.41394932409775897</v>
      </c>
      <c r="E1277" s="17">
        <v>0.476834674427637</v>
      </c>
      <c r="F1277" s="17"/>
      <c r="G1277" s="17">
        <v>0.37549502572864202</v>
      </c>
      <c r="H1277" s="17">
        <v>0.41825899543878098</v>
      </c>
      <c r="I1277" s="17">
        <v>0.48400215958801701</v>
      </c>
      <c r="J1277" s="17">
        <v>0.48474124327223</v>
      </c>
      <c r="K1277" s="17">
        <v>0.45666575841950002</v>
      </c>
      <c r="L1277" s="17">
        <v>0.44367291121110503</v>
      </c>
      <c r="M1277" s="17"/>
      <c r="N1277" s="17">
        <v>0.42624231906871102</v>
      </c>
      <c r="O1277" s="17">
        <v>0.48578299204991598</v>
      </c>
      <c r="P1277" s="17">
        <v>0.43742402024835503</v>
      </c>
      <c r="Q1277" s="17">
        <v>0.42904543656745098</v>
      </c>
      <c r="R1277" s="17"/>
      <c r="S1277" s="17">
        <v>0.39450651203242498</v>
      </c>
      <c r="T1277" s="17">
        <v>0.45232657518027602</v>
      </c>
      <c r="U1277" s="17">
        <v>0.45345141036406</v>
      </c>
      <c r="V1277" s="17">
        <v>0.45844434606797302</v>
      </c>
      <c r="W1277" s="17">
        <v>0.455027454510542</v>
      </c>
      <c r="X1277" s="17">
        <v>0.39916604671190298</v>
      </c>
      <c r="Y1277" s="17">
        <v>0.45367575254167097</v>
      </c>
      <c r="Z1277" s="17">
        <v>0.48831140439601101</v>
      </c>
      <c r="AA1277" s="17">
        <v>0.44610663269421702</v>
      </c>
      <c r="AB1277" s="17">
        <v>0.493256137693867</v>
      </c>
      <c r="AC1277" s="17">
        <v>0.423373662979802</v>
      </c>
      <c r="AD1277" s="17">
        <v>0.536700062799639</v>
      </c>
      <c r="AE1277" s="17"/>
      <c r="AF1277" s="17">
        <v>0.44013822762104299</v>
      </c>
      <c r="AG1277" s="17">
        <v>0.52082067174560298</v>
      </c>
      <c r="AH1277" s="17">
        <v>0.40380914186019801</v>
      </c>
      <c r="AI1277" s="17">
        <v>0.48051064650034597</v>
      </c>
      <c r="AJ1277" s="17"/>
      <c r="AK1277" s="17">
        <v>0.43012965636820999</v>
      </c>
      <c r="AL1277" s="17">
        <v>0.48250192139731801</v>
      </c>
      <c r="AM1277" s="17"/>
      <c r="AN1277" s="17">
        <v>0.41332932778141102</v>
      </c>
      <c r="AO1277" s="17">
        <v>0.45548984929474801</v>
      </c>
      <c r="AP1277" s="17">
        <v>0.45352637040265098</v>
      </c>
      <c r="AQ1277" s="17">
        <v>0.44643954482433101</v>
      </c>
      <c r="AR1277" s="17">
        <v>0.45640754293830899</v>
      </c>
      <c r="AS1277" s="17">
        <v>0.52088200170105903</v>
      </c>
      <c r="AT1277" s="17"/>
      <c r="AU1277" s="17">
        <v>0.46195350317404799</v>
      </c>
      <c r="AV1277" s="17">
        <v>0.42063928762757202</v>
      </c>
      <c r="AW1277" s="17"/>
      <c r="AX1277" s="17">
        <v>0.47512956597401801</v>
      </c>
      <c r="AY1277" s="17">
        <v>0.43879731504090902</v>
      </c>
      <c r="AZ1277" s="17"/>
      <c r="BA1277" s="17">
        <v>0.45654151491556499</v>
      </c>
      <c r="BB1277" s="17">
        <v>0.39300742938309002</v>
      </c>
      <c r="BC1277" s="17"/>
      <c r="BD1277" s="17">
        <v>0.462892316022671</v>
      </c>
      <c r="BE1277" s="17"/>
      <c r="BF1277" s="17">
        <v>0.45325326070498001</v>
      </c>
      <c r="BG1277" s="17"/>
      <c r="BH1277" s="17">
        <v>0.51633603268522099</v>
      </c>
      <c r="BI1277" s="17"/>
      <c r="BJ1277" s="17">
        <v>0.46397724234033999</v>
      </c>
      <c r="BK1277" s="17"/>
      <c r="BL1277" s="17">
        <v>0.38412963026675301</v>
      </c>
      <c r="BM1277" s="17">
        <v>0.48850794449712798</v>
      </c>
      <c r="BN1277" s="17">
        <v>0.40703741192397402</v>
      </c>
      <c r="BO1277" s="17">
        <v>0.463090184740995</v>
      </c>
      <c r="BP1277" s="17"/>
      <c r="BQ1277" s="17">
        <v>0.44916411553577401</v>
      </c>
      <c r="BR1277" s="17">
        <v>0.468081579397995</v>
      </c>
      <c r="BS1277" s="17">
        <v>0.42141786009094401</v>
      </c>
      <c r="BT1277" s="17">
        <v>0.44121570790009401</v>
      </c>
      <c r="BU1277" s="17">
        <v>0.43430760212622899</v>
      </c>
      <c r="BV1277" s="17">
        <v>0.43516807121579798</v>
      </c>
      <c r="BW1277" s="17"/>
      <c r="BX1277" s="17">
        <v>0.42725238466583498</v>
      </c>
      <c r="BY1277" s="17">
        <v>0.466861585160461</v>
      </c>
      <c r="BZ1277" s="17">
        <v>0.45155555707619</v>
      </c>
      <c r="CA1277" s="17">
        <v>0.43133830375315302</v>
      </c>
      <c r="CB1277" s="17">
        <v>0.42247753124673898</v>
      </c>
      <c r="CC1277" s="17">
        <v>0.470478301344254</v>
      </c>
    </row>
    <row r="1278" spans="2:81" x14ac:dyDescent="0.35">
      <c r="B1278" t="s">
        <v>410</v>
      </c>
      <c r="C1278" s="17">
        <v>0.41581297673781098</v>
      </c>
      <c r="D1278" s="17">
        <v>0.41381751150655199</v>
      </c>
      <c r="E1278" s="17">
        <v>0.41924141589400499</v>
      </c>
      <c r="F1278" s="17"/>
      <c r="G1278" s="17">
        <v>0.24505040347281501</v>
      </c>
      <c r="H1278" s="17">
        <v>0.29550423898590999</v>
      </c>
      <c r="I1278" s="17">
        <v>0.371224828562636</v>
      </c>
      <c r="J1278" s="17">
        <v>0.44031020771173202</v>
      </c>
      <c r="K1278" s="17">
        <v>0.46689344807395999</v>
      </c>
      <c r="L1278" s="17">
        <v>0.62121374712589605</v>
      </c>
      <c r="M1278" s="17"/>
      <c r="N1278" s="17">
        <v>0.361552918869124</v>
      </c>
      <c r="O1278" s="17">
        <v>0.42332649824673602</v>
      </c>
      <c r="P1278" s="17">
        <v>0.43876584930135099</v>
      </c>
      <c r="Q1278" s="17">
        <v>0.45008671797959199</v>
      </c>
      <c r="R1278" s="17"/>
      <c r="S1278" s="17">
        <v>0.289688405464128</v>
      </c>
      <c r="T1278" s="17">
        <v>0.45219525017561302</v>
      </c>
      <c r="U1278" s="17">
        <v>0.432946029759742</v>
      </c>
      <c r="V1278" s="17">
        <v>0.460243670313912</v>
      </c>
      <c r="W1278" s="17">
        <v>0.44941348688059701</v>
      </c>
      <c r="X1278" s="17">
        <v>0.43248441500764701</v>
      </c>
      <c r="Y1278" s="17">
        <v>0.43790382815979201</v>
      </c>
      <c r="Z1278" s="17">
        <v>0.50628986730213899</v>
      </c>
      <c r="AA1278" s="17">
        <v>0.42414728543868102</v>
      </c>
      <c r="AB1278" s="17">
        <v>0.38075467259707302</v>
      </c>
      <c r="AC1278" s="17">
        <v>0.43098290359555702</v>
      </c>
      <c r="AD1278" s="17">
        <v>0.44372026892018201</v>
      </c>
      <c r="AE1278" s="17"/>
      <c r="AF1278" s="17">
        <v>0.42389011830956402</v>
      </c>
      <c r="AG1278" s="17">
        <v>0.41768055229489998</v>
      </c>
      <c r="AH1278" s="17">
        <v>0.46989886891854299</v>
      </c>
      <c r="AI1278" s="17">
        <v>0.445921336456512</v>
      </c>
      <c r="AJ1278" s="17"/>
      <c r="AK1278" s="17">
        <v>0.28365455260887401</v>
      </c>
      <c r="AL1278" s="17">
        <v>0.32248678566717598</v>
      </c>
      <c r="AM1278" s="17"/>
      <c r="AN1278" s="17">
        <v>0.29955293869806099</v>
      </c>
      <c r="AO1278" s="17">
        <v>0.46300098434207199</v>
      </c>
      <c r="AP1278" s="17">
        <v>0.460712320180033</v>
      </c>
      <c r="AQ1278" s="17">
        <v>0.43929016113469999</v>
      </c>
      <c r="AR1278" s="17">
        <v>0.51619682354857899</v>
      </c>
      <c r="AS1278" s="17">
        <v>0.35305845259677698</v>
      </c>
      <c r="AT1278" s="17"/>
      <c r="AU1278" s="17">
        <v>0.45948525456904499</v>
      </c>
      <c r="AV1278" s="17">
        <v>0.35252392157933599</v>
      </c>
      <c r="AW1278" s="17"/>
      <c r="AX1278" s="17">
        <v>0.45265831516536698</v>
      </c>
      <c r="AY1278" s="17">
        <v>0.40749458326066801</v>
      </c>
      <c r="AZ1278" s="17"/>
      <c r="BA1278" s="17">
        <v>0.44776247871679298</v>
      </c>
      <c r="BB1278" s="17">
        <v>0.25332212885801297</v>
      </c>
      <c r="BC1278" s="17"/>
      <c r="BD1278" s="17">
        <v>0.47991441238584598</v>
      </c>
      <c r="BE1278" s="17"/>
      <c r="BF1278" s="17">
        <v>0.46624433714973101</v>
      </c>
      <c r="BG1278" s="17"/>
      <c r="BH1278" s="17">
        <v>0.40366701957537399</v>
      </c>
      <c r="BI1278" s="17"/>
      <c r="BJ1278" s="17">
        <v>0.45678879543621298</v>
      </c>
      <c r="BK1278" s="17"/>
      <c r="BL1278" s="17">
        <v>0.24365035611421901</v>
      </c>
      <c r="BM1278" s="17">
        <v>0.447293062123721</v>
      </c>
      <c r="BN1278" s="17">
        <v>0.55909505196423603</v>
      </c>
      <c r="BO1278" s="17">
        <v>0.30611894570306702</v>
      </c>
      <c r="BP1278" s="17"/>
      <c r="BQ1278" s="17">
        <v>0.37011804149509803</v>
      </c>
      <c r="BR1278" s="17">
        <v>0.53277379113363699</v>
      </c>
      <c r="BS1278" s="17">
        <v>0.47863267038056501</v>
      </c>
      <c r="BT1278" s="17">
        <v>0.43666210992667298</v>
      </c>
      <c r="BU1278" s="17">
        <v>0.356873591172437</v>
      </c>
      <c r="BV1278" s="17">
        <v>0.29228824583673901</v>
      </c>
      <c r="BW1278" s="17"/>
      <c r="BX1278" s="17">
        <v>0.348195581294163</v>
      </c>
      <c r="BY1278" s="17">
        <v>0.481306592475438</v>
      </c>
      <c r="BZ1278" s="17">
        <v>0.49026780884197102</v>
      </c>
      <c r="CA1278" s="17">
        <v>0.436964802154373</v>
      </c>
      <c r="CB1278" s="17">
        <v>0.29639808823209302</v>
      </c>
      <c r="CC1278" s="17">
        <v>0.26855224640806302</v>
      </c>
    </row>
    <row r="1279" spans="2:81" x14ac:dyDescent="0.35">
      <c r="B1279" t="s">
        <v>414</v>
      </c>
      <c r="C1279" s="17">
        <v>0.35013804815034699</v>
      </c>
      <c r="D1279" s="17">
        <v>0.35766651310432401</v>
      </c>
      <c r="E1279" s="17">
        <v>0.34187511555004901</v>
      </c>
      <c r="F1279" s="17"/>
      <c r="G1279" s="17">
        <v>0.45863923611542901</v>
      </c>
      <c r="H1279" s="17">
        <v>0.40237709145742601</v>
      </c>
      <c r="I1279" s="17">
        <v>0.35972240852617299</v>
      </c>
      <c r="J1279" s="17">
        <v>0.41692513246320501</v>
      </c>
      <c r="K1279" s="17">
        <v>0.32215393588379798</v>
      </c>
      <c r="L1279" s="17">
        <v>0.18400492175875</v>
      </c>
      <c r="M1279" s="17"/>
      <c r="N1279" s="17">
        <v>0.37745230302932398</v>
      </c>
      <c r="O1279" s="17">
        <v>0.37041424703994602</v>
      </c>
      <c r="P1279" s="17">
        <v>0.33352302991963101</v>
      </c>
      <c r="Q1279" s="17">
        <v>0.30658194525988802</v>
      </c>
      <c r="R1279" s="17"/>
      <c r="S1279" s="17">
        <v>0.40266544718326203</v>
      </c>
      <c r="T1279" s="17">
        <v>0.37722076941056498</v>
      </c>
      <c r="U1279" s="17">
        <v>0.35559478893962498</v>
      </c>
      <c r="V1279" s="17">
        <v>0.27182082734109497</v>
      </c>
      <c r="W1279" s="17">
        <v>0.33512514139612598</v>
      </c>
      <c r="X1279" s="17">
        <v>0.32244514421314502</v>
      </c>
      <c r="Y1279" s="17">
        <v>0.30153726173131401</v>
      </c>
      <c r="Z1279" s="17">
        <v>0.326028071592527</v>
      </c>
      <c r="AA1279" s="17">
        <v>0.35090993904134399</v>
      </c>
      <c r="AB1279" s="17">
        <v>0.34583658212697599</v>
      </c>
      <c r="AC1279" s="17">
        <v>0.38286516606056498</v>
      </c>
      <c r="AD1279" s="17">
        <v>0.42935596346195198</v>
      </c>
      <c r="AE1279" s="17"/>
      <c r="AF1279" s="17">
        <v>0.34341279964680199</v>
      </c>
      <c r="AG1279" s="17">
        <v>0.32361174613118798</v>
      </c>
      <c r="AH1279" s="17">
        <v>0.43793971102948198</v>
      </c>
      <c r="AI1279" s="17">
        <v>0.424535308509912</v>
      </c>
      <c r="AJ1279" s="17"/>
      <c r="AK1279" s="17">
        <v>0.36814620141710203</v>
      </c>
      <c r="AL1279" s="17">
        <v>0.35597833372823201</v>
      </c>
      <c r="AM1279" s="17"/>
      <c r="AN1279" s="17">
        <v>0.41941389313693</v>
      </c>
      <c r="AO1279" s="17">
        <v>0.33426587253916301</v>
      </c>
      <c r="AP1279" s="17">
        <v>0.343901027538349</v>
      </c>
      <c r="AQ1279" s="17">
        <v>0.29692982335566498</v>
      </c>
      <c r="AR1279" s="17">
        <v>0.31634898049396298</v>
      </c>
      <c r="AS1279" s="17">
        <v>0.34985602764130003</v>
      </c>
      <c r="AT1279" s="17"/>
      <c r="AU1279" s="17">
        <v>0.31952958241520901</v>
      </c>
      <c r="AV1279" s="17">
        <v>0.393979818313418</v>
      </c>
      <c r="AW1279" s="17"/>
      <c r="AX1279" s="17">
        <v>0.35402852408060898</v>
      </c>
      <c r="AY1279" s="17">
        <v>0.34925971425568297</v>
      </c>
      <c r="AZ1279" s="17"/>
      <c r="BA1279" s="17">
        <v>0.34656400447673102</v>
      </c>
      <c r="BB1279" s="17">
        <v>0.36822640828053099</v>
      </c>
      <c r="BC1279" s="17"/>
      <c r="BD1279" s="17">
        <v>0.34666194838775699</v>
      </c>
      <c r="BE1279" s="17"/>
      <c r="BF1279" s="17">
        <v>0.33632297547194101</v>
      </c>
      <c r="BG1279" s="17"/>
      <c r="BH1279" s="17">
        <v>0.32649714267837399</v>
      </c>
      <c r="BI1279" s="17"/>
      <c r="BJ1279" s="17">
        <v>0.43294596122949902</v>
      </c>
      <c r="BK1279" s="17"/>
      <c r="BL1279" s="17">
        <v>0.31336387441594599</v>
      </c>
      <c r="BM1279" s="17">
        <v>0.448892563129274</v>
      </c>
      <c r="BN1279" s="17">
        <v>0.138998126845989</v>
      </c>
      <c r="BO1279" s="17">
        <v>0.47302588789577199</v>
      </c>
      <c r="BP1279" s="17"/>
      <c r="BQ1279" s="17">
        <v>0.40360332691825401</v>
      </c>
      <c r="BR1279" s="17">
        <v>0.29039351321835699</v>
      </c>
      <c r="BS1279" s="17">
        <v>0.24287043790444199</v>
      </c>
      <c r="BT1279" s="17">
        <v>0.32044687263570198</v>
      </c>
      <c r="BU1279" s="17">
        <v>0.50435174409495498</v>
      </c>
      <c r="BV1279" s="17">
        <v>0.34766809557130401</v>
      </c>
      <c r="BW1279" s="17"/>
      <c r="BX1279" s="17">
        <v>0.41226525621825499</v>
      </c>
      <c r="BY1279" s="17">
        <v>0.30659169190504598</v>
      </c>
      <c r="BZ1279" s="17">
        <v>0.28825164456683</v>
      </c>
      <c r="CA1279" s="17">
        <v>0.32031199376327602</v>
      </c>
      <c r="CB1279" s="17">
        <v>0.523007957623282</v>
      </c>
      <c r="CC1279" s="17">
        <v>0.25186147743948401</v>
      </c>
    </row>
    <row r="1280" spans="2:81" x14ac:dyDescent="0.35">
      <c r="B1280" t="s">
        <v>415</v>
      </c>
      <c r="C1280" s="17">
        <v>0.26874751239976102</v>
      </c>
      <c r="D1280" s="17">
        <v>0.26330837363370901</v>
      </c>
      <c r="E1280" s="17">
        <v>0.27248648273745801</v>
      </c>
      <c r="F1280" s="17"/>
      <c r="G1280" s="17">
        <v>0.36402973710563702</v>
      </c>
      <c r="H1280" s="17">
        <v>0.33519400676168298</v>
      </c>
      <c r="I1280" s="17">
        <v>0.32973788650406899</v>
      </c>
      <c r="J1280" s="17">
        <v>0.263781099873309</v>
      </c>
      <c r="K1280" s="17">
        <v>0.19100778346111599</v>
      </c>
      <c r="L1280" s="17">
        <v>0.149609620496233</v>
      </c>
      <c r="M1280" s="17"/>
      <c r="N1280" s="17">
        <v>0.28351061631690699</v>
      </c>
      <c r="O1280" s="17">
        <v>0.26426527911112702</v>
      </c>
      <c r="P1280" s="17">
        <v>0.25213694522803998</v>
      </c>
      <c r="Q1280" s="17">
        <v>0.27096720568696703</v>
      </c>
      <c r="R1280" s="17"/>
      <c r="S1280" s="17">
        <v>0.337784428472793</v>
      </c>
      <c r="T1280" s="17">
        <v>0.21123159199392499</v>
      </c>
      <c r="U1280" s="17">
        <v>0.20315412765760399</v>
      </c>
      <c r="V1280" s="17">
        <v>0.23851872780000499</v>
      </c>
      <c r="W1280" s="17">
        <v>0.28029020467131599</v>
      </c>
      <c r="X1280" s="17">
        <v>0.25542698675805198</v>
      </c>
      <c r="Y1280" s="17">
        <v>0.26273982709038501</v>
      </c>
      <c r="Z1280" s="17">
        <v>0.26532059889371601</v>
      </c>
      <c r="AA1280" s="17">
        <v>0.30013123084132998</v>
      </c>
      <c r="AB1280" s="17">
        <v>0.23246052186996699</v>
      </c>
      <c r="AC1280" s="17">
        <v>0.26963755998772199</v>
      </c>
      <c r="AD1280" s="17">
        <v>0.47093623628171</v>
      </c>
      <c r="AE1280" s="17"/>
      <c r="AF1280" s="17">
        <v>0.26187043657489401</v>
      </c>
      <c r="AG1280" s="17">
        <v>0.22888359893849999</v>
      </c>
      <c r="AH1280" s="17">
        <v>0.304215875349028</v>
      </c>
      <c r="AI1280" s="17">
        <v>0.44422893918448703</v>
      </c>
      <c r="AJ1280" s="17"/>
      <c r="AK1280" s="17">
        <v>0.294476628957338</v>
      </c>
      <c r="AL1280" s="17">
        <v>0.31884175464277498</v>
      </c>
      <c r="AM1280" s="17"/>
      <c r="AN1280" s="17">
        <v>0.33411702977070601</v>
      </c>
      <c r="AO1280" s="17">
        <v>0.26360438544194797</v>
      </c>
      <c r="AP1280" s="17">
        <v>0.248571581413467</v>
      </c>
      <c r="AQ1280" s="17">
        <v>0.220922756286521</v>
      </c>
      <c r="AR1280" s="17">
        <v>0.22809069310712199</v>
      </c>
      <c r="AS1280" s="17">
        <v>0.26809072357323999</v>
      </c>
      <c r="AT1280" s="17"/>
      <c r="AU1280" s="17">
        <v>0.26240399589881502</v>
      </c>
      <c r="AV1280" s="17">
        <v>0.27796446870208502</v>
      </c>
      <c r="AW1280" s="17"/>
      <c r="AX1280" s="17">
        <v>0.284104042359487</v>
      </c>
      <c r="AY1280" s="17">
        <v>0.26528054305980803</v>
      </c>
      <c r="AZ1280" s="17"/>
      <c r="BA1280" s="17">
        <v>0.25734527542213098</v>
      </c>
      <c r="BB1280" s="17">
        <v>0.33238092366315702</v>
      </c>
      <c r="BC1280" s="17"/>
      <c r="BD1280" s="17">
        <v>0.271321111748692</v>
      </c>
      <c r="BE1280" s="17"/>
      <c r="BF1280" s="17">
        <v>0.26748975836011402</v>
      </c>
      <c r="BG1280" s="17"/>
      <c r="BH1280" s="17">
        <v>0.26098176753773</v>
      </c>
      <c r="BI1280" s="17"/>
      <c r="BJ1280" s="17">
        <v>0.3286507447291</v>
      </c>
      <c r="BK1280" s="17"/>
      <c r="BL1280" s="17">
        <v>0.23088934885443399</v>
      </c>
      <c r="BM1280" s="17">
        <v>0.36134041972964598</v>
      </c>
      <c r="BN1280" s="17">
        <v>0.16962133485651101</v>
      </c>
      <c r="BO1280" s="17">
        <v>0.284044019482941</v>
      </c>
      <c r="BP1280" s="17"/>
      <c r="BQ1280" s="17">
        <v>0.30958211040022399</v>
      </c>
      <c r="BR1280" s="17">
        <v>0.19317557001187599</v>
      </c>
      <c r="BS1280" s="17">
        <v>0.27162202250804701</v>
      </c>
      <c r="BT1280" s="17">
        <v>0.23151860407865399</v>
      </c>
      <c r="BU1280" s="17">
        <v>0.32696115742876902</v>
      </c>
      <c r="BV1280" s="17">
        <v>0.26195097479723201</v>
      </c>
      <c r="BW1280" s="17"/>
      <c r="BX1280" s="17">
        <v>0.29374840604951802</v>
      </c>
      <c r="BY1280" s="17">
        <v>0.224026425255377</v>
      </c>
      <c r="BZ1280" s="17">
        <v>0.26281468847122502</v>
      </c>
      <c r="CA1280" s="17">
        <v>0.27867912045483301</v>
      </c>
      <c r="CB1280" s="17">
        <v>0.36657404517997799</v>
      </c>
      <c r="CC1280" s="17">
        <v>0.242562906589911</v>
      </c>
    </row>
    <row r="1281" spans="2:81" x14ac:dyDescent="0.35">
      <c r="B1281" t="s">
        <v>413</v>
      </c>
      <c r="C1281" s="17">
        <v>0.26361677753889601</v>
      </c>
      <c r="D1281" s="17">
        <v>0.268590428349048</v>
      </c>
      <c r="E1281" s="17">
        <v>0.25990790965656502</v>
      </c>
      <c r="F1281" s="17"/>
      <c r="G1281" s="17">
        <v>0.19718782131572399</v>
      </c>
      <c r="H1281" s="17">
        <v>0.20811705740273201</v>
      </c>
      <c r="I1281" s="17">
        <v>0.20480528974937401</v>
      </c>
      <c r="J1281" s="17">
        <v>0.24203843015352</v>
      </c>
      <c r="K1281" s="17">
        <v>0.30546803425499103</v>
      </c>
      <c r="L1281" s="17">
        <v>0.39813020429812201</v>
      </c>
      <c r="M1281" s="17"/>
      <c r="N1281" s="17">
        <v>0.25472314434156401</v>
      </c>
      <c r="O1281" s="17">
        <v>0.22780634474511899</v>
      </c>
      <c r="P1281" s="17">
        <v>0.29466216778301801</v>
      </c>
      <c r="Q1281" s="17">
        <v>0.28188076676169299</v>
      </c>
      <c r="R1281" s="17"/>
      <c r="S1281" s="17">
        <v>0.24100895136533301</v>
      </c>
      <c r="T1281" s="17">
        <v>0.27775257240690898</v>
      </c>
      <c r="U1281" s="17">
        <v>0.25394840609581398</v>
      </c>
      <c r="V1281" s="17">
        <v>0.26337415006919501</v>
      </c>
      <c r="W1281" s="17">
        <v>0.25303766604115202</v>
      </c>
      <c r="X1281" s="17">
        <v>0.221647534481103</v>
      </c>
      <c r="Y1281" s="17">
        <v>0.26823950108980099</v>
      </c>
      <c r="Z1281" s="17">
        <v>0.27962166715064402</v>
      </c>
      <c r="AA1281" s="17">
        <v>0.27071588955293202</v>
      </c>
      <c r="AB1281" s="17">
        <v>0.39059182936497799</v>
      </c>
      <c r="AC1281" s="17">
        <v>0.189385150352503</v>
      </c>
      <c r="AD1281" s="17">
        <v>0.176113495119437</v>
      </c>
      <c r="AE1281" s="17"/>
      <c r="AF1281" s="17">
        <v>0.26320523202312501</v>
      </c>
      <c r="AG1281" s="17">
        <v>0.389441342659404</v>
      </c>
      <c r="AH1281" s="17">
        <v>0.23609563586478999</v>
      </c>
      <c r="AI1281" s="17">
        <v>0.18555041197498501</v>
      </c>
      <c r="AJ1281" s="17"/>
      <c r="AK1281" s="17">
        <v>0.1765844793037</v>
      </c>
      <c r="AL1281" s="17">
        <v>0.16902857082241199</v>
      </c>
      <c r="AM1281" s="17"/>
      <c r="AN1281" s="17">
        <v>0.222999307077691</v>
      </c>
      <c r="AO1281" s="17">
        <v>0.28457073567209001</v>
      </c>
      <c r="AP1281" s="17">
        <v>0.28958420253850498</v>
      </c>
      <c r="AQ1281" s="17">
        <v>0.26214591192153103</v>
      </c>
      <c r="AR1281" s="17">
        <v>0.28180209103527998</v>
      </c>
      <c r="AS1281" s="17">
        <v>0.267798097353665</v>
      </c>
      <c r="AT1281" s="17"/>
      <c r="AU1281" s="17">
        <v>0.28405637775283898</v>
      </c>
      <c r="AV1281" s="17">
        <v>0.23222542916415201</v>
      </c>
      <c r="AW1281" s="17"/>
      <c r="AX1281" s="17">
        <v>0.28395603163078598</v>
      </c>
      <c r="AY1281" s="17">
        <v>0.25902488272157398</v>
      </c>
      <c r="AZ1281" s="17"/>
      <c r="BA1281" s="17">
        <v>0.28091336269791201</v>
      </c>
      <c r="BB1281" s="17">
        <v>0.17615844113038601</v>
      </c>
      <c r="BC1281" s="17"/>
      <c r="BD1281" s="17">
        <v>0.30997408845459501</v>
      </c>
      <c r="BE1281" s="17"/>
      <c r="BF1281" s="17">
        <v>0.29362499029976202</v>
      </c>
      <c r="BG1281" s="17"/>
      <c r="BH1281" s="17">
        <v>0.39727392616673102</v>
      </c>
      <c r="BI1281" s="17"/>
      <c r="BJ1281" s="17">
        <v>0.258567430168403</v>
      </c>
      <c r="BK1281" s="17"/>
      <c r="BL1281" s="17">
        <v>0.123521112730221</v>
      </c>
      <c r="BM1281" s="17">
        <v>0.343392535024164</v>
      </c>
      <c r="BN1281" s="17">
        <v>0.32784834731101198</v>
      </c>
      <c r="BO1281" s="17">
        <v>0.16828948451463099</v>
      </c>
      <c r="BP1281" s="17"/>
      <c r="BQ1281" s="17">
        <v>0.220886644110976</v>
      </c>
      <c r="BR1281" s="17">
        <v>0.36588431460674797</v>
      </c>
      <c r="BS1281" s="17">
        <v>0.33901754110259202</v>
      </c>
      <c r="BT1281" s="17">
        <v>0.27127671175690898</v>
      </c>
      <c r="BU1281" s="17">
        <v>0.21584950172749601</v>
      </c>
      <c r="BV1281" s="17">
        <v>0.170400058046241</v>
      </c>
      <c r="BW1281" s="17"/>
      <c r="BX1281" s="17">
        <v>0.20928319814899499</v>
      </c>
      <c r="BY1281" s="17">
        <v>0.30621255483940701</v>
      </c>
      <c r="BZ1281" s="17">
        <v>0.34272533908498798</v>
      </c>
      <c r="CA1281" s="17">
        <v>0.27618011147167898</v>
      </c>
      <c r="CB1281" s="17">
        <v>0.15982410422537199</v>
      </c>
      <c r="CC1281" s="17">
        <v>0.16922214485370901</v>
      </c>
    </row>
    <row r="1282" spans="2:81" x14ac:dyDescent="0.35">
      <c r="B1282" t="s">
        <v>461</v>
      </c>
      <c r="C1282" s="17">
        <v>0.239268802217665</v>
      </c>
      <c r="D1282" s="17">
        <v>0.24070364140463499</v>
      </c>
      <c r="E1282" s="17">
        <v>0.23775074416274</v>
      </c>
      <c r="F1282" s="17"/>
      <c r="G1282" s="17">
        <v>0.32671983591898901</v>
      </c>
      <c r="H1282" s="17">
        <v>0.34152313432633002</v>
      </c>
      <c r="I1282" s="17">
        <v>0.25637539900810602</v>
      </c>
      <c r="J1282" s="17">
        <v>0.22026588064310901</v>
      </c>
      <c r="K1282" s="17">
        <v>0.18431849973630801</v>
      </c>
      <c r="L1282" s="17">
        <v>0.12916262835230299</v>
      </c>
      <c r="M1282" s="17"/>
      <c r="N1282" s="17">
        <v>0.30604520011678099</v>
      </c>
      <c r="O1282" s="17">
        <v>0.228059536381091</v>
      </c>
      <c r="P1282" s="17">
        <v>0.180191185491724</v>
      </c>
      <c r="Q1282" s="17">
        <v>0.2224420355709</v>
      </c>
      <c r="R1282" s="17"/>
      <c r="S1282" s="17">
        <v>0.35633776175270698</v>
      </c>
      <c r="T1282" s="17">
        <v>0.19248711422085699</v>
      </c>
      <c r="U1282" s="17">
        <v>0.180367416936212</v>
      </c>
      <c r="V1282" s="17">
        <v>0.158845052327447</v>
      </c>
      <c r="W1282" s="17">
        <v>0.20486397837015699</v>
      </c>
      <c r="X1282" s="17">
        <v>0.20707300954883601</v>
      </c>
      <c r="Y1282" s="17">
        <v>0.23027793520385401</v>
      </c>
      <c r="Z1282" s="17">
        <v>0.32892827061188601</v>
      </c>
      <c r="AA1282" s="17">
        <v>0.225465054027155</v>
      </c>
      <c r="AB1282" s="17">
        <v>0.35341804903005702</v>
      </c>
      <c r="AC1282" s="17">
        <v>0.15066993851300101</v>
      </c>
      <c r="AD1282" s="17">
        <v>0.20337268878711401</v>
      </c>
      <c r="AE1282" s="17"/>
      <c r="AF1282" s="17">
        <v>0.21839320305009399</v>
      </c>
      <c r="AG1282" s="17">
        <v>0.34166096948572799</v>
      </c>
      <c r="AH1282" s="17">
        <v>0.15313096678757299</v>
      </c>
      <c r="AI1282" s="17">
        <v>0.23652860932344</v>
      </c>
      <c r="AJ1282" s="17"/>
      <c r="AK1282" s="17">
        <v>0.40020003144485999</v>
      </c>
      <c r="AL1282" s="17">
        <v>0.31591124296419798</v>
      </c>
      <c r="AM1282" s="17"/>
      <c r="AN1282" s="17">
        <v>0.38157897872482799</v>
      </c>
      <c r="AO1282" s="17">
        <v>0.21237498135372401</v>
      </c>
      <c r="AP1282" s="17">
        <v>0.22655555120913901</v>
      </c>
      <c r="AQ1282" s="17">
        <v>0.166486060695374</v>
      </c>
      <c r="AR1282" s="17">
        <v>0.113719357497946</v>
      </c>
      <c r="AS1282" s="17">
        <v>0.20405725734664101</v>
      </c>
      <c r="AT1282" s="17"/>
      <c r="AU1282" s="17">
        <v>0.228066960725226</v>
      </c>
      <c r="AV1282" s="17">
        <v>0.25394264035643499</v>
      </c>
      <c r="AW1282" s="17"/>
      <c r="AX1282" s="17">
        <v>0.21037982266739</v>
      </c>
      <c r="AY1282" s="17">
        <v>0.24579092711345901</v>
      </c>
      <c r="AZ1282" s="17"/>
      <c r="BA1282" s="17">
        <v>0.20696016581401</v>
      </c>
      <c r="BB1282" s="17">
        <v>0.40507773600626401</v>
      </c>
      <c r="BC1282" s="17"/>
      <c r="BD1282" s="17">
        <v>0.227677080745883</v>
      </c>
      <c r="BE1282" s="17"/>
      <c r="BF1282" s="17">
        <v>0.207036306575234</v>
      </c>
      <c r="BG1282" s="17"/>
      <c r="BH1282" s="17">
        <v>0.36090305229581499</v>
      </c>
      <c r="BI1282" s="17"/>
      <c r="BJ1282" s="17">
        <v>0.15431497470247099</v>
      </c>
      <c r="BK1282" s="17"/>
      <c r="BL1282" s="17">
        <v>0.16050035667491899</v>
      </c>
      <c r="BM1282" s="17">
        <v>0.33432384937488702</v>
      </c>
      <c r="BN1282" s="17">
        <v>0.1104265135265</v>
      </c>
      <c r="BO1282" s="17">
        <v>0.29940909194724602</v>
      </c>
      <c r="BP1282" s="17"/>
      <c r="BQ1282" s="17">
        <v>0.30108678548992102</v>
      </c>
      <c r="BR1282" s="17">
        <v>0.17436689750506101</v>
      </c>
      <c r="BS1282" s="17">
        <v>0.15572797927107701</v>
      </c>
      <c r="BT1282" s="17">
        <v>0.23404037227266</v>
      </c>
      <c r="BU1282" s="17">
        <v>0.292117715718959</v>
      </c>
      <c r="BV1282" s="17">
        <v>0.24489441829061601</v>
      </c>
      <c r="BW1282" s="17"/>
      <c r="BX1282" s="17">
        <v>0.33765519510486502</v>
      </c>
      <c r="BY1282" s="17">
        <v>0.20823908814900699</v>
      </c>
      <c r="BZ1282" s="17">
        <v>0.15786893858828799</v>
      </c>
      <c r="CA1282" s="17">
        <v>0.233861687694286</v>
      </c>
      <c r="CB1282" s="17">
        <v>0.32904091586772499</v>
      </c>
      <c r="CC1282" s="17">
        <v>0.16762594722187199</v>
      </c>
    </row>
    <row r="1283" spans="2:81" x14ac:dyDescent="0.35">
      <c r="B1283" t="s">
        <v>87</v>
      </c>
      <c r="C1283" s="17">
        <v>2.0642122070704701E-2</v>
      </c>
      <c r="D1283" s="17">
        <v>1.8086587870387201E-2</v>
      </c>
      <c r="E1283" s="17">
        <v>2.3298838031849699E-2</v>
      </c>
      <c r="F1283" s="17"/>
      <c r="G1283" s="17">
        <v>1.9313167184195099E-2</v>
      </c>
      <c r="H1283" s="17">
        <v>1.5268240516246701E-2</v>
      </c>
      <c r="I1283" s="17">
        <v>2.5169705708402601E-2</v>
      </c>
      <c r="J1283" s="17">
        <v>1.35826959669585E-2</v>
      </c>
      <c r="K1283" s="17">
        <v>1.88882438053487E-2</v>
      </c>
      <c r="L1283" s="17">
        <v>2.9418252159302799E-2</v>
      </c>
      <c r="M1283" s="17"/>
      <c r="N1283" s="17">
        <v>1.22660920447707E-2</v>
      </c>
      <c r="O1283" s="17">
        <v>2.32251357165323E-2</v>
      </c>
      <c r="P1283" s="17">
        <v>1.9150917753219001E-2</v>
      </c>
      <c r="Q1283" s="17">
        <v>2.9743048446540899E-2</v>
      </c>
      <c r="R1283" s="17"/>
      <c r="S1283" s="17">
        <v>1.7095300476599198E-2</v>
      </c>
      <c r="T1283" s="17">
        <v>2.1047091383517898E-2</v>
      </c>
      <c r="U1283" s="17">
        <v>3.9363752451185598E-2</v>
      </c>
      <c r="V1283" s="17">
        <v>3.2273280921306199E-2</v>
      </c>
      <c r="W1283" s="17">
        <v>8.8524135253067893E-3</v>
      </c>
      <c r="X1283" s="17">
        <v>2.6206846833986101E-2</v>
      </c>
      <c r="Y1283" s="17">
        <v>2.17455117516832E-2</v>
      </c>
      <c r="Z1283" s="17">
        <v>1.3329998833990201E-2</v>
      </c>
      <c r="AA1283" s="17">
        <v>1.72749271151405E-2</v>
      </c>
      <c r="AB1283" s="17">
        <v>1.6051411586884501E-2</v>
      </c>
      <c r="AC1283" s="17">
        <v>1.7352058372966501E-2</v>
      </c>
      <c r="AD1283" s="17">
        <v>0</v>
      </c>
      <c r="AE1283" s="17"/>
      <c r="AF1283" s="17">
        <v>2.2122964492435501E-2</v>
      </c>
      <c r="AG1283" s="17">
        <v>1.36577712025248E-2</v>
      </c>
      <c r="AH1283" s="17">
        <v>6.5484367778295503E-3</v>
      </c>
      <c r="AI1283" s="17">
        <v>0</v>
      </c>
      <c r="AJ1283" s="17"/>
      <c r="AK1283" s="17">
        <v>2.9380222543234E-2</v>
      </c>
      <c r="AL1283" s="17">
        <v>1.6656432222160698E-2</v>
      </c>
      <c r="AM1283" s="17"/>
      <c r="AN1283" s="17">
        <v>1.7762812870701899E-2</v>
      </c>
      <c r="AO1283" s="17">
        <v>2.12297192563057E-2</v>
      </c>
      <c r="AP1283" s="17">
        <v>1.9045252977396902E-2</v>
      </c>
      <c r="AQ1283" s="17">
        <v>2.7437985491926001E-2</v>
      </c>
      <c r="AR1283" s="17">
        <v>1.08623909010359E-2</v>
      </c>
      <c r="AS1283" s="17">
        <v>3.5059061962173302E-2</v>
      </c>
      <c r="AT1283" s="17"/>
      <c r="AU1283" s="17">
        <v>1.6575508291633699E-2</v>
      </c>
      <c r="AV1283" s="17">
        <v>2.6603075316935201E-2</v>
      </c>
      <c r="AW1283" s="17"/>
      <c r="AX1283" s="17">
        <v>1.8059194731118899E-2</v>
      </c>
      <c r="AY1283" s="17">
        <v>2.1225257057394802E-2</v>
      </c>
      <c r="AZ1283" s="17"/>
      <c r="BA1283" s="17">
        <v>1.9741531797391201E-2</v>
      </c>
      <c r="BB1283" s="17">
        <v>2.5655791326085101E-2</v>
      </c>
      <c r="BC1283" s="17"/>
      <c r="BD1283" s="17">
        <v>1.7951045968061598E-2</v>
      </c>
      <c r="BE1283" s="17"/>
      <c r="BF1283" s="17">
        <v>2.1153968125211298E-2</v>
      </c>
      <c r="BG1283" s="17"/>
      <c r="BH1283" s="17">
        <v>1.58225933375702E-2</v>
      </c>
      <c r="BI1283" s="17"/>
      <c r="BJ1283" s="17">
        <v>0</v>
      </c>
      <c r="BK1283" s="17"/>
      <c r="BL1283" s="17">
        <v>3.0583899774417E-2</v>
      </c>
      <c r="BM1283" s="17">
        <v>1.2016870702690899E-2</v>
      </c>
      <c r="BN1283" s="17">
        <v>2.60286573540306E-2</v>
      </c>
      <c r="BO1283" s="17">
        <v>2.0481174777334198E-2</v>
      </c>
      <c r="BP1283" s="17"/>
      <c r="BQ1283" s="17">
        <v>1.59263802591459E-2</v>
      </c>
      <c r="BR1283" s="17">
        <v>1.7009770553815501E-2</v>
      </c>
      <c r="BS1283" s="17">
        <v>1.7900270744553901E-2</v>
      </c>
      <c r="BT1283" s="17">
        <v>1.1468015054061399E-2</v>
      </c>
      <c r="BU1283" s="17">
        <v>4.1977273676896798E-2</v>
      </c>
      <c r="BV1283" s="17">
        <v>3.2387846403824E-2</v>
      </c>
      <c r="BW1283" s="17"/>
      <c r="BX1283" s="17">
        <v>1.38787041499256E-2</v>
      </c>
      <c r="BY1283" s="17">
        <v>1.6813954435243798E-2</v>
      </c>
      <c r="BZ1283" s="17">
        <v>1.9145638808411199E-2</v>
      </c>
      <c r="CA1283" s="17">
        <v>1.34679315858297E-2</v>
      </c>
      <c r="CB1283" s="17">
        <v>3.54802402912082E-2</v>
      </c>
      <c r="CC1283" s="17">
        <v>2.7152575851747299E-2</v>
      </c>
    </row>
    <row r="1284" spans="2:81" x14ac:dyDescent="0.35">
      <c r="C1284" s="17"/>
      <c r="D1284" s="17"/>
      <c r="E1284" s="17"/>
      <c r="F1284" s="17"/>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c r="AZ1284" s="17"/>
      <c r="BA1284" s="17"/>
      <c r="BB1284" s="17"/>
      <c r="BC1284" s="17"/>
      <c r="BD1284" s="17"/>
      <c r="BE1284" s="17"/>
      <c r="BF1284" s="17"/>
      <c r="BG1284" s="17"/>
      <c r="BH1284" s="17"/>
      <c r="BI1284" s="17"/>
      <c r="BJ1284" s="17"/>
      <c r="BK1284" s="17"/>
      <c r="BL1284" s="17"/>
      <c r="BM1284" s="17"/>
      <c r="BN1284" s="17"/>
      <c r="BO1284" s="17"/>
      <c r="BP1284" s="17"/>
      <c r="BQ1284" s="17"/>
      <c r="BR1284" s="17"/>
      <c r="BS1284" s="17"/>
      <c r="BT1284" s="17"/>
      <c r="BU1284" s="17"/>
      <c r="BV1284" s="17"/>
      <c r="BW1284" s="17"/>
      <c r="BX1284" s="17"/>
      <c r="BY1284" s="17"/>
      <c r="BZ1284" s="17"/>
      <c r="CA1284" s="17"/>
      <c r="CB1284" s="17"/>
      <c r="CC1284" s="17"/>
    </row>
    <row r="1285" spans="2:81" x14ac:dyDescent="0.35">
      <c r="B1285" s="6" t="s">
        <v>478</v>
      </c>
      <c r="C1285" s="17"/>
      <c r="D1285" s="17"/>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7"/>
      <c r="BN1285" s="17"/>
      <c r="BO1285" s="17"/>
      <c r="BP1285" s="17"/>
      <c r="BQ1285" s="17"/>
      <c r="BR1285" s="17"/>
      <c r="BS1285" s="17"/>
      <c r="BT1285" s="17"/>
      <c r="BU1285" s="17"/>
      <c r="BV1285" s="17"/>
      <c r="BW1285" s="17"/>
      <c r="BX1285" s="17"/>
      <c r="BY1285" s="17"/>
      <c r="BZ1285" s="17"/>
      <c r="CA1285" s="17"/>
      <c r="CB1285" s="17"/>
      <c r="CC1285" s="17"/>
    </row>
    <row r="1286" spans="2:81" x14ac:dyDescent="0.35">
      <c r="B1286" s="24"/>
      <c r="C1286" s="17"/>
      <c r="D1286" s="17"/>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7"/>
      <c r="BN1286" s="17"/>
      <c r="BO1286" s="17"/>
      <c r="BP1286" s="17"/>
      <c r="BQ1286" s="17"/>
      <c r="BR1286" s="17"/>
      <c r="BS1286" s="17"/>
      <c r="BT1286" s="17"/>
      <c r="BU1286" s="17"/>
      <c r="BV1286" s="17"/>
      <c r="BW1286" s="17"/>
      <c r="BX1286" s="17"/>
      <c r="BY1286" s="17"/>
      <c r="BZ1286" s="17"/>
      <c r="CA1286" s="17"/>
      <c r="CB1286" s="17"/>
      <c r="CC1286" s="17"/>
    </row>
    <row r="1287" spans="2:81" x14ac:dyDescent="0.35">
      <c r="B1287" t="s">
        <v>463</v>
      </c>
      <c r="C1287" s="17">
        <v>0.55972286062723597</v>
      </c>
      <c r="D1287" s="17">
        <v>0.51213306885920995</v>
      </c>
      <c r="E1287" s="17">
        <v>0.60670736048354601</v>
      </c>
      <c r="F1287" s="17"/>
      <c r="G1287" s="17">
        <v>0.415339642711887</v>
      </c>
      <c r="H1287" s="17">
        <v>0.54096431014104795</v>
      </c>
      <c r="I1287" s="17">
        <v>0.56077283958166801</v>
      </c>
      <c r="J1287" s="17">
        <v>0.58824831472264305</v>
      </c>
      <c r="K1287" s="17">
        <v>0.61924551109838399</v>
      </c>
      <c r="L1287" s="17">
        <v>0.61156148805216004</v>
      </c>
      <c r="M1287" s="17"/>
      <c r="N1287" s="17">
        <v>0.57451635721180405</v>
      </c>
      <c r="O1287" s="17">
        <v>0.58318813097771505</v>
      </c>
      <c r="P1287" s="17">
        <v>0.53439177690769002</v>
      </c>
      <c r="Q1287" s="17">
        <v>0.53595061957503098</v>
      </c>
      <c r="R1287" s="17"/>
      <c r="S1287" s="17">
        <v>0.475097774153178</v>
      </c>
      <c r="T1287" s="17">
        <v>0.59485348580431996</v>
      </c>
      <c r="U1287" s="17">
        <v>0.63413609588876896</v>
      </c>
      <c r="V1287" s="17">
        <v>0.55587663457597902</v>
      </c>
      <c r="W1287" s="17">
        <v>0.58185216326024303</v>
      </c>
      <c r="X1287" s="17">
        <v>0.53456111754657398</v>
      </c>
      <c r="Y1287" s="17">
        <v>0.53260275753832098</v>
      </c>
      <c r="Z1287" s="17">
        <v>0.55080489134046495</v>
      </c>
      <c r="AA1287" s="17">
        <v>0.52890918543976395</v>
      </c>
      <c r="AB1287" s="17">
        <v>0.63563132241090603</v>
      </c>
      <c r="AC1287" s="17">
        <v>0.60526087982695898</v>
      </c>
      <c r="AD1287" s="17">
        <v>0.56222159994308896</v>
      </c>
      <c r="AE1287" s="17"/>
      <c r="AF1287" s="17">
        <v>0.54663838535014597</v>
      </c>
      <c r="AG1287" s="17">
        <v>0.64161865766881998</v>
      </c>
      <c r="AH1287" s="17">
        <v>0.57013700760269903</v>
      </c>
      <c r="AI1287" s="17">
        <v>0.55072418595253003</v>
      </c>
      <c r="AJ1287" s="17"/>
      <c r="AK1287" s="17">
        <v>0.60461215422451098</v>
      </c>
      <c r="AL1287" s="17">
        <v>0.53276586410013504</v>
      </c>
      <c r="AM1287" s="17"/>
      <c r="AN1287" s="17">
        <v>0.49345855918908699</v>
      </c>
      <c r="AO1287" s="17">
        <v>0.57709399222305002</v>
      </c>
      <c r="AP1287" s="17">
        <v>0.58501476652246498</v>
      </c>
      <c r="AQ1287" s="17">
        <v>0.58715852107264299</v>
      </c>
      <c r="AR1287" s="17">
        <v>0.58489130137178502</v>
      </c>
      <c r="AS1287" s="17">
        <v>0.60565822587989904</v>
      </c>
      <c r="AT1287" s="17"/>
      <c r="AU1287" s="17">
        <v>0.55753204787533495</v>
      </c>
      <c r="AV1287" s="17">
        <v>0.56326032119519598</v>
      </c>
      <c r="AW1287" s="17"/>
      <c r="AX1287" s="17">
        <v>0.57322180399497702</v>
      </c>
      <c r="AY1287" s="17">
        <v>0.55666541150502502</v>
      </c>
      <c r="AZ1287" s="17"/>
      <c r="BA1287" s="17">
        <v>0.57614247259870499</v>
      </c>
      <c r="BB1287" s="17">
        <v>0.47736313138640601</v>
      </c>
      <c r="BC1287" s="17"/>
      <c r="BD1287" s="17">
        <v>0.56859583899835398</v>
      </c>
      <c r="BE1287" s="17"/>
      <c r="BF1287" s="17">
        <v>0.55871980436650903</v>
      </c>
      <c r="BG1287" s="17"/>
      <c r="BH1287" s="17">
        <v>0.66761308267886299</v>
      </c>
      <c r="BI1287" s="17"/>
      <c r="BJ1287" s="17">
        <v>0.56125359042805101</v>
      </c>
      <c r="BK1287" s="17"/>
      <c r="BL1287" s="17">
        <v>0.50848593721933</v>
      </c>
      <c r="BM1287" s="17">
        <v>0.56032544357110603</v>
      </c>
      <c r="BN1287" s="17">
        <v>0.54618061155352804</v>
      </c>
      <c r="BO1287" s="17">
        <v>0.594045561376358</v>
      </c>
      <c r="BP1287" s="17"/>
      <c r="BQ1287" s="17">
        <v>0.55067082318379701</v>
      </c>
      <c r="BR1287" s="17">
        <v>0.58172366520530105</v>
      </c>
      <c r="BS1287" s="17">
        <v>0.528806921641234</v>
      </c>
      <c r="BT1287" s="17">
        <v>0.49299860637319598</v>
      </c>
      <c r="BU1287" s="17">
        <v>0.57748489738641495</v>
      </c>
      <c r="BV1287" s="17">
        <v>0.61858669320868698</v>
      </c>
      <c r="BW1287" s="17"/>
      <c r="BX1287" s="17">
        <v>0.52990343484435098</v>
      </c>
      <c r="BY1287" s="17">
        <v>0.56044254455297904</v>
      </c>
      <c r="BZ1287" s="17">
        <v>0.58187679676611004</v>
      </c>
      <c r="CA1287" s="17">
        <v>0.52768997317907795</v>
      </c>
      <c r="CB1287" s="17">
        <v>0.57192191400542303</v>
      </c>
      <c r="CC1287" s="17">
        <v>0.52916484728971303</v>
      </c>
    </row>
    <row r="1288" spans="2:81" x14ac:dyDescent="0.35">
      <c r="B1288" t="s">
        <v>464</v>
      </c>
      <c r="C1288" s="17">
        <v>0.32497222327317998</v>
      </c>
      <c r="D1288" s="17">
        <v>0.31260969823242502</v>
      </c>
      <c r="E1288" s="17">
        <v>0.338414604279274</v>
      </c>
      <c r="F1288" s="17"/>
      <c r="G1288" s="17">
        <v>0.27647815170564399</v>
      </c>
      <c r="H1288" s="17">
        <v>0.297219194189004</v>
      </c>
      <c r="I1288" s="17">
        <v>0.28004109547508499</v>
      </c>
      <c r="J1288" s="17">
        <v>0.30970464717463098</v>
      </c>
      <c r="K1288" s="17">
        <v>0.32959199843220199</v>
      </c>
      <c r="L1288" s="17">
        <v>0.43218277045377002</v>
      </c>
      <c r="M1288" s="17"/>
      <c r="N1288" s="17">
        <v>0.31139684890270602</v>
      </c>
      <c r="O1288" s="17">
        <v>0.303541525366958</v>
      </c>
      <c r="P1288" s="17">
        <v>0.34824855673933303</v>
      </c>
      <c r="Q1288" s="17">
        <v>0.34033754515020298</v>
      </c>
      <c r="R1288" s="17"/>
      <c r="S1288" s="17">
        <v>0.29333618155598901</v>
      </c>
      <c r="T1288" s="17">
        <v>0.319725495194007</v>
      </c>
      <c r="U1288" s="17">
        <v>0.34409427799472603</v>
      </c>
      <c r="V1288" s="17">
        <v>0.33608194461965601</v>
      </c>
      <c r="W1288" s="17">
        <v>0.41967952407749798</v>
      </c>
      <c r="X1288" s="17">
        <v>0.35112583019399801</v>
      </c>
      <c r="Y1288" s="17">
        <v>0.323031933482328</v>
      </c>
      <c r="Z1288" s="17">
        <v>0.330391609002464</v>
      </c>
      <c r="AA1288" s="17">
        <v>0.31385917853488798</v>
      </c>
      <c r="AB1288" s="17">
        <v>0.27397002202491799</v>
      </c>
      <c r="AC1288" s="17">
        <v>0.33300866067222401</v>
      </c>
      <c r="AD1288" s="17">
        <v>0.29413051877632901</v>
      </c>
      <c r="AE1288" s="17"/>
      <c r="AF1288" s="17">
        <v>0.33420294603654699</v>
      </c>
      <c r="AG1288" s="17">
        <v>0.30400550515673902</v>
      </c>
      <c r="AH1288" s="17">
        <v>0.36243823837703198</v>
      </c>
      <c r="AI1288" s="17">
        <v>0.29800936885816598</v>
      </c>
      <c r="AJ1288" s="17"/>
      <c r="AK1288" s="17">
        <v>0.23796617477635201</v>
      </c>
      <c r="AL1288" s="17">
        <v>0.25084143605854198</v>
      </c>
      <c r="AM1288" s="17"/>
      <c r="AN1288" s="17">
        <v>0.27274237724887901</v>
      </c>
      <c r="AO1288" s="17">
        <v>0.33186511192055901</v>
      </c>
      <c r="AP1288" s="17">
        <v>0.34390733282602898</v>
      </c>
      <c r="AQ1288" s="17">
        <v>0.35281248829045198</v>
      </c>
      <c r="AR1288" s="17">
        <v>0.363676024209444</v>
      </c>
      <c r="AS1288" s="17">
        <v>0.33174838194547501</v>
      </c>
      <c r="AT1288" s="17"/>
      <c r="AU1288" s="17">
        <v>0.35459810587662899</v>
      </c>
      <c r="AV1288" s="17">
        <v>0.28154643038781202</v>
      </c>
      <c r="AW1288" s="17"/>
      <c r="AX1288" s="17">
        <v>0.36200872005597601</v>
      </c>
      <c r="AY1288" s="17">
        <v>0.31658362562568099</v>
      </c>
      <c r="AZ1288" s="17"/>
      <c r="BA1288" s="17">
        <v>0.33927813523698303</v>
      </c>
      <c r="BB1288" s="17">
        <v>0.25337600486431799</v>
      </c>
      <c r="BC1288" s="17"/>
      <c r="BD1288" s="17">
        <v>0.38548876574558999</v>
      </c>
      <c r="BE1288" s="17"/>
      <c r="BF1288" s="17">
        <v>0.38914650780792698</v>
      </c>
      <c r="BG1288" s="17"/>
      <c r="BH1288" s="17">
        <v>0.32537636097988099</v>
      </c>
      <c r="BI1288" s="17"/>
      <c r="BJ1288" s="17">
        <v>0.392229597861663</v>
      </c>
      <c r="BK1288" s="17"/>
      <c r="BL1288" s="17">
        <v>0.14439691093982601</v>
      </c>
      <c r="BM1288" s="17">
        <v>0.408766929273774</v>
      </c>
      <c r="BN1288" s="17">
        <v>0.38167786346774801</v>
      </c>
      <c r="BO1288" s="17">
        <v>0.24859304978021901</v>
      </c>
      <c r="BP1288" s="17"/>
      <c r="BQ1288" s="17">
        <v>0.292067186271882</v>
      </c>
      <c r="BR1288" s="17">
        <v>0.40269399720056798</v>
      </c>
      <c r="BS1288" s="17">
        <v>0.39285955121157201</v>
      </c>
      <c r="BT1288" s="17">
        <v>0.30500363807547298</v>
      </c>
      <c r="BU1288" s="17">
        <v>0.27697113749941799</v>
      </c>
      <c r="BV1288" s="17">
        <v>0.25500810456998002</v>
      </c>
      <c r="BW1288" s="17"/>
      <c r="BX1288" s="17">
        <v>0.27548486849146903</v>
      </c>
      <c r="BY1288" s="17">
        <v>0.356335901705988</v>
      </c>
      <c r="BZ1288" s="17">
        <v>0.40824162275531201</v>
      </c>
      <c r="CA1288" s="17">
        <v>0.34030178726949101</v>
      </c>
      <c r="CB1288" s="17">
        <v>0.24102624363230399</v>
      </c>
      <c r="CC1288" s="17">
        <v>0.228223828188201</v>
      </c>
    </row>
    <row r="1289" spans="2:81" x14ac:dyDescent="0.35">
      <c r="B1289" t="s">
        <v>465</v>
      </c>
      <c r="C1289" s="17">
        <v>0.27474254911867502</v>
      </c>
      <c r="D1289" s="17">
        <v>0.27064816192577701</v>
      </c>
      <c r="E1289" s="17">
        <v>0.27773607264765798</v>
      </c>
      <c r="F1289" s="17"/>
      <c r="G1289" s="17">
        <v>0.26682383689804301</v>
      </c>
      <c r="H1289" s="17">
        <v>0.30997689795672401</v>
      </c>
      <c r="I1289" s="17">
        <v>0.27910016329422099</v>
      </c>
      <c r="J1289" s="17">
        <v>0.27983693448629798</v>
      </c>
      <c r="K1289" s="17">
        <v>0.24415257550073199</v>
      </c>
      <c r="L1289" s="17">
        <v>0.26250074632746101</v>
      </c>
      <c r="M1289" s="17"/>
      <c r="N1289" s="17">
        <v>0.29008626383751301</v>
      </c>
      <c r="O1289" s="17">
        <v>0.28042032889280699</v>
      </c>
      <c r="P1289" s="17">
        <v>0.24907939918495101</v>
      </c>
      <c r="Q1289" s="17">
        <v>0.271967460412398</v>
      </c>
      <c r="R1289" s="17"/>
      <c r="S1289" s="17">
        <v>0.30613865987566102</v>
      </c>
      <c r="T1289" s="17">
        <v>0.27568574484663999</v>
      </c>
      <c r="U1289" s="17">
        <v>0.27931437922323399</v>
      </c>
      <c r="V1289" s="17">
        <v>0.24314973868870601</v>
      </c>
      <c r="W1289" s="17">
        <v>0.29385242428891001</v>
      </c>
      <c r="X1289" s="17">
        <v>0.30764587450588199</v>
      </c>
      <c r="Y1289" s="17">
        <v>0.23027042729452599</v>
      </c>
      <c r="Z1289" s="17">
        <v>0.27923316404890802</v>
      </c>
      <c r="AA1289" s="17">
        <v>0.27818342694877202</v>
      </c>
      <c r="AB1289" s="17">
        <v>0.26246986118631399</v>
      </c>
      <c r="AC1289" s="17">
        <v>0.22234206889501801</v>
      </c>
      <c r="AD1289" s="17">
        <v>0.275867262457127</v>
      </c>
      <c r="AE1289" s="17"/>
      <c r="AF1289" s="17">
        <v>0.27632706841201199</v>
      </c>
      <c r="AG1289" s="17">
        <v>0.26702600771082102</v>
      </c>
      <c r="AH1289" s="17">
        <v>0.26312811934272101</v>
      </c>
      <c r="AI1289" s="17">
        <v>0.239000280233682</v>
      </c>
      <c r="AJ1289" s="17"/>
      <c r="AK1289" s="17">
        <v>0.28830567522494199</v>
      </c>
      <c r="AL1289" s="17">
        <v>0.27543654538150297</v>
      </c>
      <c r="AM1289" s="17"/>
      <c r="AN1289" s="17">
        <v>0.30553468432838299</v>
      </c>
      <c r="AO1289" s="17">
        <v>0.25825237259505002</v>
      </c>
      <c r="AP1289" s="17">
        <v>0.24815098570380301</v>
      </c>
      <c r="AQ1289" s="17">
        <v>0.286024350754985</v>
      </c>
      <c r="AR1289" s="17">
        <v>0.25332565908687599</v>
      </c>
      <c r="AS1289" s="17">
        <v>0.27600343409872002</v>
      </c>
      <c r="AT1289" s="17"/>
      <c r="AU1289" s="17">
        <v>0.28085348599701498</v>
      </c>
      <c r="AV1289" s="17">
        <v>0.26669248961484898</v>
      </c>
      <c r="AW1289" s="17"/>
      <c r="AX1289" s="17">
        <v>0.29731686761824699</v>
      </c>
      <c r="AY1289" s="17">
        <v>0.26962956890972101</v>
      </c>
      <c r="AZ1289" s="17"/>
      <c r="BA1289" s="17">
        <v>0.27449890213905098</v>
      </c>
      <c r="BB1289" s="17">
        <v>0.28035614967202099</v>
      </c>
      <c r="BC1289" s="17"/>
      <c r="BD1289" s="17">
        <v>0.296680663039049</v>
      </c>
      <c r="BE1289" s="17"/>
      <c r="BF1289" s="17">
        <v>0.29265353319982601</v>
      </c>
      <c r="BG1289" s="17"/>
      <c r="BH1289" s="17">
        <v>0.29520468392667598</v>
      </c>
      <c r="BI1289" s="17"/>
      <c r="BJ1289" s="17">
        <v>0.27385065362767003</v>
      </c>
      <c r="BK1289" s="17"/>
      <c r="BL1289" s="17">
        <v>0.16658025849062399</v>
      </c>
      <c r="BM1289" s="17">
        <v>0.37068162887094003</v>
      </c>
      <c r="BN1289" s="17">
        <v>0.23474107340466499</v>
      </c>
      <c r="BO1289" s="17">
        <v>0.25349238022374299</v>
      </c>
      <c r="BP1289" s="17"/>
      <c r="BQ1289" s="17">
        <v>0.27246491903836001</v>
      </c>
      <c r="BR1289" s="17">
        <v>0.28118841594954502</v>
      </c>
      <c r="BS1289" s="17">
        <v>0.282535077994369</v>
      </c>
      <c r="BT1289" s="17">
        <v>0.27889178223275102</v>
      </c>
      <c r="BU1289" s="17">
        <v>0.28322123654585302</v>
      </c>
      <c r="BV1289" s="17">
        <v>0.243319579599893</v>
      </c>
      <c r="BW1289" s="17"/>
      <c r="BX1289" s="17">
        <v>0.281872533094563</v>
      </c>
      <c r="BY1289" s="17">
        <v>0.290866905417902</v>
      </c>
      <c r="BZ1289" s="17">
        <v>0.26625575039330102</v>
      </c>
      <c r="CA1289" s="17">
        <v>0.29230497786252801</v>
      </c>
      <c r="CB1289" s="17">
        <v>0.27088446470773397</v>
      </c>
      <c r="CC1289" s="17">
        <v>0.20522967825685301</v>
      </c>
    </row>
    <row r="1290" spans="2:81" x14ac:dyDescent="0.35">
      <c r="B1290" t="s">
        <v>466</v>
      </c>
      <c r="C1290" s="17">
        <v>0.250689861102246</v>
      </c>
      <c r="D1290" s="17">
        <v>0.24280309355628199</v>
      </c>
      <c r="E1290" s="17">
        <v>0.25796305038508399</v>
      </c>
      <c r="F1290" s="17"/>
      <c r="G1290" s="17">
        <v>0.216291227503071</v>
      </c>
      <c r="H1290" s="17">
        <v>0.19227858959615801</v>
      </c>
      <c r="I1290" s="17">
        <v>0.246097360618658</v>
      </c>
      <c r="J1290" s="17">
        <v>0.23597216021775</v>
      </c>
      <c r="K1290" s="17">
        <v>0.27425194362757899</v>
      </c>
      <c r="L1290" s="17">
        <v>0.32619521040859401</v>
      </c>
      <c r="M1290" s="17"/>
      <c r="N1290" s="17">
        <v>0.25800002262085497</v>
      </c>
      <c r="O1290" s="17">
        <v>0.23026868703154699</v>
      </c>
      <c r="P1290" s="17">
        <v>0.27197655574940399</v>
      </c>
      <c r="Q1290" s="17">
        <v>0.23962336350484001</v>
      </c>
      <c r="R1290" s="17"/>
      <c r="S1290" s="17">
        <v>0.19777513678894099</v>
      </c>
      <c r="T1290" s="17">
        <v>0.26370365478893898</v>
      </c>
      <c r="U1290" s="17">
        <v>0.28256819130602401</v>
      </c>
      <c r="V1290" s="17">
        <v>0.25840063258783802</v>
      </c>
      <c r="W1290" s="17">
        <v>0.20586860950271399</v>
      </c>
      <c r="X1290" s="17">
        <v>0.24946744667849899</v>
      </c>
      <c r="Y1290" s="17">
        <v>0.28294572003017698</v>
      </c>
      <c r="Z1290" s="17">
        <v>0.33592028247198003</v>
      </c>
      <c r="AA1290" s="17">
        <v>0.24654910603927799</v>
      </c>
      <c r="AB1290" s="17">
        <v>0.27632213672913702</v>
      </c>
      <c r="AC1290" s="17">
        <v>0.23782390877742601</v>
      </c>
      <c r="AD1290" s="17">
        <v>0.223759698513325</v>
      </c>
      <c r="AE1290" s="17"/>
      <c r="AF1290" s="17">
        <v>0.25063364950709099</v>
      </c>
      <c r="AG1290" s="17">
        <v>0.27116233370977699</v>
      </c>
      <c r="AH1290" s="17">
        <v>0.23449805179817201</v>
      </c>
      <c r="AI1290" s="17">
        <v>0.216442493998212</v>
      </c>
      <c r="AJ1290" s="17"/>
      <c r="AK1290" s="17">
        <v>0.25232029805982698</v>
      </c>
      <c r="AL1290" s="17">
        <v>0.24489434193682499</v>
      </c>
      <c r="AM1290" s="17"/>
      <c r="AN1290" s="17">
        <v>0.229324270468966</v>
      </c>
      <c r="AO1290" s="17">
        <v>0.25096656996789002</v>
      </c>
      <c r="AP1290" s="17">
        <v>0.226132182478683</v>
      </c>
      <c r="AQ1290" s="17">
        <v>0.262406731422544</v>
      </c>
      <c r="AR1290" s="17">
        <v>0.269579577759538</v>
      </c>
      <c r="AS1290" s="17">
        <v>0.33923487231364902</v>
      </c>
      <c r="AT1290" s="17"/>
      <c r="AU1290" s="17">
        <v>0.26859755916787198</v>
      </c>
      <c r="AV1290" s="17">
        <v>0.22542078649539199</v>
      </c>
      <c r="AW1290" s="17"/>
      <c r="AX1290" s="17">
        <v>0.27875403758867801</v>
      </c>
      <c r="AY1290" s="17">
        <v>0.24433345309115001</v>
      </c>
      <c r="AZ1290" s="17"/>
      <c r="BA1290" s="17">
        <v>0.258180471686346</v>
      </c>
      <c r="BB1290" s="17">
        <v>0.212615993494987</v>
      </c>
      <c r="BC1290" s="17"/>
      <c r="BD1290" s="17">
        <v>0.28068324058024102</v>
      </c>
      <c r="BE1290" s="17"/>
      <c r="BF1290" s="17">
        <v>0.27944979180060397</v>
      </c>
      <c r="BG1290" s="17"/>
      <c r="BH1290" s="17">
        <v>0.29551812080614998</v>
      </c>
      <c r="BI1290" s="17"/>
      <c r="BJ1290" s="17">
        <v>0.22288458102469799</v>
      </c>
      <c r="BK1290" s="17"/>
      <c r="BL1290" s="17">
        <v>0.140881377605693</v>
      </c>
      <c r="BM1290" s="17">
        <v>0.301529969411306</v>
      </c>
      <c r="BN1290" s="17">
        <v>0.262566621221338</v>
      </c>
      <c r="BO1290" s="17">
        <v>0.22741786022683799</v>
      </c>
      <c r="BP1290" s="17"/>
      <c r="BQ1290" s="17">
        <v>0.25317544219371002</v>
      </c>
      <c r="BR1290" s="17">
        <v>0.28857342112236101</v>
      </c>
      <c r="BS1290" s="17">
        <v>0.22049002320632499</v>
      </c>
      <c r="BT1290" s="17">
        <v>0.238361257559287</v>
      </c>
      <c r="BU1290" s="17">
        <v>0.28872530136969599</v>
      </c>
      <c r="BV1290" s="17">
        <v>0.19644320077176899</v>
      </c>
      <c r="BW1290" s="17"/>
      <c r="BX1290" s="17">
        <v>0.25172421358156699</v>
      </c>
      <c r="BY1290" s="17">
        <v>0.27265065516425202</v>
      </c>
      <c r="BZ1290" s="17">
        <v>0.23569066172872</v>
      </c>
      <c r="CA1290" s="17">
        <v>0.25181154586392901</v>
      </c>
      <c r="CB1290" s="17">
        <v>0.26129050171013701</v>
      </c>
      <c r="CC1290" s="17">
        <v>0.147893071890565</v>
      </c>
    </row>
    <row r="1291" spans="2:81" x14ac:dyDescent="0.35">
      <c r="B1291" t="s">
        <v>467</v>
      </c>
      <c r="C1291" s="17">
        <v>0.25009807336730899</v>
      </c>
      <c r="D1291" s="17">
        <v>0.225563467040751</v>
      </c>
      <c r="E1291" s="17">
        <v>0.27601363933602902</v>
      </c>
      <c r="F1291" s="17"/>
      <c r="G1291" s="17">
        <v>5.3150786136511197E-2</v>
      </c>
      <c r="H1291" s="17">
        <v>0.21125389845508299</v>
      </c>
      <c r="I1291" s="17">
        <v>0.30192986289790802</v>
      </c>
      <c r="J1291" s="17">
        <v>0.34106779100196599</v>
      </c>
      <c r="K1291" s="17">
        <v>0.29675516987803502</v>
      </c>
      <c r="L1291" s="17">
        <v>0.26765514125698903</v>
      </c>
      <c r="M1291" s="17"/>
      <c r="N1291" s="17">
        <v>0.28279345735586298</v>
      </c>
      <c r="O1291" s="17">
        <v>0.24822706104032299</v>
      </c>
      <c r="P1291" s="17">
        <v>0.25859127954644801</v>
      </c>
      <c r="Q1291" s="17">
        <v>0.20141222363397299</v>
      </c>
      <c r="R1291" s="17"/>
      <c r="S1291" s="17">
        <v>0.18127061520625901</v>
      </c>
      <c r="T1291" s="17">
        <v>0.270249023575731</v>
      </c>
      <c r="U1291" s="17">
        <v>0.26396708588533702</v>
      </c>
      <c r="V1291" s="17">
        <v>0.23399194478753699</v>
      </c>
      <c r="W1291" s="17">
        <v>0.30006488212080801</v>
      </c>
      <c r="X1291" s="17">
        <v>0.21403473958192601</v>
      </c>
      <c r="Y1291" s="17">
        <v>0.26066761417734002</v>
      </c>
      <c r="Z1291" s="17">
        <v>0.28341259288793702</v>
      </c>
      <c r="AA1291" s="17">
        <v>0.26327543009342302</v>
      </c>
      <c r="AB1291" s="17">
        <v>0.26624652856782799</v>
      </c>
      <c r="AC1291" s="17">
        <v>0.290089755019449</v>
      </c>
      <c r="AD1291" s="17">
        <v>0.26904013833087798</v>
      </c>
      <c r="AE1291" s="17"/>
      <c r="AF1291" s="17">
        <v>0.2469532082767</v>
      </c>
      <c r="AG1291" s="17">
        <v>0.27998641383392198</v>
      </c>
      <c r="AH1291" s="17">
        <v>0.244716794918173</v>
      </c>
      <c r="AI1291" s="17">
        <v>0.25160481278413899</v>
      </c>
      <c r="AJ1291" s="17"/>
      <c r="AK1291" s="17">
        <v>0.25279358982028699</v>
      </c>
      <c r="AL1291" s="17">
        <v>0.251275531120421</v>
      </c>
      <c r="AM1291" s="17"/>
      <c r="AN1291" s="17">
        <v>0.207607846735682</v>
      </c>
      <c r="AO1291" s="17">
        <v>0.25806685247071198</v>
      </c>
      <c r="AP1291" s="17">
        <v>0.21481758186114699</v>
      </c>
      <c r="AQ1291" s="17">
        <v>0.29135431625865299</v>
      </c>
      <c r="AR1291" s="17">
        <v>0.30167089898278399</v>
      </c>
      <c r="AS1291" s="17">
        <v>0.25574002833116899</v>
      </c>
      <c r="AT1291" s="17"/>
      <c r="AU1291" s="17">
        <v>0.42356978449377602</v>
      </c>
      <c r="AV1291" s="17">
        <v>0</v>
      </c>
      <c r="AW1291" s="17"/>
      <c r="AX1291" s="17">
        <v>0.23023137105584199</v>
      </c>
      <c r="AY1291" s="17">
        <v>0.25459779085546402</v>
      </c>
      <c r="AZ1291" s="17"/>
      <c r="BA1291" s="17">
        <v>0.25632514222608799</v>
      </c>
      <c r="BB1291" s="17">
        <v>0.22014221880823301</v>
      </c>
      <c r="BC1291" s="17"/>
      <c r="BD1291" s="17">
        <v>0.26853907959096401</v>
      </c>
      <c r="BE1291" s="17"/>
      <c r="BF1291" s="17">
        <v>0.27588020976882</v>
      </c>
      <c r="BG1291" s="17"/>
      <c r="BH1291" s="17">
        <v>0.30008603015573898</v>
      </c>
      <c r="BI1291" s="17"/>
      <c r="BJ1291" s="17">
        <v>0.245383129301216</v>
      </c>
      <c r="BK1291" s="17"/>
      <c r="BL1291" s="17">
        <v>0.16569017451850801</v>
      </c>
      <c r="BM1291" s="17">
        <v>0.308767081659654</v>
      </c>
      <c r="BN1291" s="17">
        <v>0.244538059515018</v>
      </c>
      <c r="BO1291" s="17">
        <v>0.22538642301603601</v>
      </c>
      <c r="BP1291" s="17"/>
      <c r="BQ1291" s="17">
        <v>0.27853767037837002</v>
      </c>
      <c r="BR1291" s="17">
        <v>0.27938948062222102</v>
      </c>
      <c r="BS1291" s="17">
        <v>0.25090214444560799</v>
      </c>
      <c r="BT1291" s="17">
        <v>0.20823027598797</v>
      </c>
      <c r="BU1291" s="17">
        <v>0.158746330477294</v>
      </c>
      <c r="BV1291" s="17">
        <v>0.189232467513818</v>
      </c>
      <c r="BW1291" s="17"/>
      <c r="BX1291" s="17">
        <v>0.28472862049155501</v>
      </c>
      <c r="BY1291" s="17">
        <v>0.26201679959160201</v>
      </c>
      <c r="BZ1291" s="17">
        <v>0.26659531122714097</v>
      </c>
      <c r="CA1291" s="17">
        <v>0.214777785157415</v>
      </c>
      <c r="CB1291" s="17">
        <v>0.20213753938762899</v>
      </c>
      <c r="CC1291" s="17">
        <v>0.15651873847943201</v>
      </c>
    </row>
    <row r="1292" spans="2:81" x14ac:dyDescent="0.35">
      <c r="B1292" t="s">
        <v>468</v>
      </c>
      <c r="C1292" s="17">
        <v>0.22625964355484399</v>
      </c>
      <c r="D1292" s="17">
        <v>0.25021421079294798</v>
      </c>
      <c r="E1292" s="17">
        <v>0.201417322723345</v>
      </c>
      <c r="F1292" s="17"/>
      <c r="G1292" s="17">
        <v>0.242112337654103</v>
      </c>
      <c r="H1292" s="17">
        <v>0.243487204068045</v>
      </c>
      <c r="I1292" s="17">
        <v>0.23375096347034799</v>
      </c>
      <c r="J1292" s="17">
        <v>0.23670299923648</v>
      </c>
      <c r="K1292" s="17">
        <v>0.209191323922084</v>
      </c>
      <c r="L1292" s="17">
        <v>0.196351804093262</v>
      </c>
      <c r="M1292" s="17"/>
      <c r="N1292" s="17">
        <v>0.23988126763919401</v>
      </c>
      <c r="O1292" s="17">
        <v>0.224601545923591</v>
      </c>
      <c r="P1292" s="17">
        <v>0.219566005333512</v>
      </c>
      <c r="Q1292" s="17">
        <v>0.21506974167631199</v>
      </c>
      <c r="R1292" s="17"/>
      <c r="S1292" s="17">
        <v>0.28192792263865202</v>
      </c>
      <c r="T1292" s="17">
        <v>0.24095347848998899</v>
      </c>
      <c r="U1292" s="17">
        <v>0.21830486830028101</v>
      </c>
      <c r="V1292" s="17">
        <v>0.21291795044904999</v>
      </c>
      <c r="W1292" s="17">
        <v>0.20699507541651899</v>
      </c>
      <c r="X1292" s="17">
        <v>0.18446267387343401</v>
      </c>
      <c r="Y1292" s="17">
        <v>0.196040460815567</v>
      </c>
      <c r="Z1292" s="17">
        <v>0.27895225933128398</v>
      </c>
      <c r="AA1292" s="17">
        <v>0.219734591516873</v>
      </c>
      <c r="AB1292" s="17">
        <v>0.21977767901262901</v>
      </c>
      <c r="AC1292" s="17">
        <v>0.21998228101745801</v>
      </c>
      <c r="AD1292" s="17">
        <v>0.172972252327693</v>
      </c>
      <c r="AE1292" s="17"/>
      <c r="AF1292" s="17">
        <v>0.22308647707506901</v>
      </c>
      <c r="AG1292" s="17">
        <v>0.224980734220839</v>
      </c>
      <c r="AH1292" s="17">
        <v>0.240949902282832</v>
      </c>
      <c r="AI1292" s="17">
        <v>0.16590887300621901</v>
      </c>
      <c r="AJ1292" s="17"/>
      <c r="AK1292" s="17">
        <v>0.27718997617936902</v>
      </c>
      <c r="AL1292" s="17">
        <v>0.27248999848844502</v>
      </c>
      <c r="AM1292" s="17"/>
      <c r="AN1292" s="17">
        <v>0.26589276115341498</v>
      </c>
      <c r="AO1292" s="17">
        <v>0.202412572710819</v>
      </c>
      <c r="AP1292" s="17">
        <v>0.223740539183306</v>
      </c>
      <c r="AQ1292" s="17">
        <v>0.20090361167365101</v>
      </c>
      <c r="AR1292" s="17">
        <v>0.227640044725548</v>
      </c>
      <c r="AS1292" s="17">
        <v>0.24088327003882601</v>
      </c>
      <c r="AT1292" s="17"/>
      <c r="AU1292" s="17">
        <v>0.21537486361390001</v>
      </c>
      <c r="AV1292" s="17">
        <v>0.24193939948243801</v>
      </c>
      <c r="AW1292" s="17"/>
      <c r="AX1292" s="17">
        <v>0.23124722460296099</v>
      </c>
      <c r="AY1292" s="17">
        <v>0.22512997918911501</v>
      </c>
      <c r="AZ1292" s="17"/>
      <c r="BA1292" s="17">
        <v>0.22253413592169199</v>
      </c>
      <c r="BB1292" s="17">
        <v>0.248357851368468</v>
      </c>
      <c r="BC1292" s="17"/>
      <c r="BD1292" s="17">
        <v>0.23365867951189101</v>
      </c>
      <c r="BE1292" s="17"/>
      <c r="BF1292" s="17">
        <v>0.22211570397812799</v>
      </c>
      <c r="BG1292" s="17"/>
      <c r="BH1292" s="17">
        <v>0.265830666465043</v>
      </c>
      <c r="BI1292" s="17"/>
      <c r="BJ1292" s="17">
        <v>0.23719542686137601</v>
      </c>
      <c r="BK1292" s="17"/>
      <c r="BL1292" s="17">
        <v>0.159979519213963</v>
      </c>
      <c r="BM1292" s="17">
        <v>0.31237694348906297</v>
      </c>
      <c r="BN1292" s="17">
        <v>0.15234175823020399</v>
      </c>
      <c r="BO1292" s="17">
        <v>0.23319527390067399</v>
      </c>
      <c r="BP1292" s="17"/>
      <c r="BQ1292" s="17">
        <v>0.23449518346689399</v>
      </c>
      <c r="BR1292" s="17">
        <v>0.238781940357607</v>
      </c>
      <c r="BS1292" s="17">
        <v>0.18098171738914101</v>
      </c>
      <c r="BT1292" s="17">
        <v>0.19817736541379399</v>
      </c>
      <c r="BU1292" s="17">
        <v>0.233929777162941</v>
      </c>
      <c r="BV1292" s="17">
        <v>0.25593216969730298</v>
      </c>
      <c r="BW1292" s="17"/>
      <c r="BX1292" s="17">
        <v>0.24423264135714901</v>
      </c>
      <c r="BY1292" s="17">
        <v>0.24430045652615401</v>
      </c>
      <c r="BZ1292" s="17">
        <v>0.204877558626472</v>
      </c>
      <c r="CA1292" s="17">
        <v>0.215050995181574</v>
      </c>
      <c r="CB1292" s="17">
        <v>0.29287708444851901</v>
      </c>
      <c r="CC1292" s="17">
        <v>0.19637897678003699</v>
      </c>
    </row>
    <row r="1293" spans="2:81" x14ac:dyDescent="0.35">
      <c r="B1293" t="s">
        <v>469</v>
      </c>
      <c r="C1293" s="17">
        <v>0.21279966230462199</v>
      </c>
      <c r="D1293" s="17">
        <v>0.17870609478064001</v>
      </c>
      <c r="E1293" s="17">
        <v>0.24566927312560899</v>
      </c>
      <c r="F1293" s="17"/>
      <c r="G1293" s="17">
        <v>0.255518769556556</v>
      </c>
      <c r="H1293" s="17">
        <v>0.26312962673248302</v>
      </c>
      <c r="I1293" s="17">
        <v>0.24848341759562201</v>
      </c>
      <c r="J1293" s="17">
        <v>0.21650065017998801</v>
      </c>
      <c r="K1293" s="17">
        <v>0.16467586140253401</v>
      </c>
      <c r="L1293" s="17">
        <v>0.137801463991824</v>
      </c>
      <c r="M1293" s="17"/>
      <c r="N1293" s="17">
        <v>0.23509542837382599</v>
      </c>
      <c r="O1293" s="17">
        <v>0.207641515686908</v>
      </c>
      <c r="P1293" s="17">
        <v>0.203027572876394</v>
      </c>
      <c r="Q1293" s="17">
        <v>0.200030555553148</v>
      </c>
      <c r="R1293" s="17"/>
      <c r="S1293" s="17">
        <v>0.231272551369787</v>
      </c>
      <c r="T1293" s="17">
        <v>0.22161780738284001</v>
      </c>
      <c r="U1293" s="17">
        <v>0.247371670168584</v>
      </c>
      <c r="V1293" s="17">
        <v>0.16114960497109401</v>
      </c>
      <c r="W1293" s="17">
        <v>0.24858461229710399</v>
      </c>
      <c r="X1293" s="17">
        <v>0.203064621852452</v>
      </c>
      <c r="Y1293" s="17">
        <v>0.22464715703364699</v>
      </c>
      <c r="Z1293" s="17">
        <v>0.23384717462176399</v>
      </c>
      <c r="AA1293" s="17">
        <v>0.20128546115675799</v>
      </c>
      <c r="AB1293" s="17">
        <v>0.17256719191832101</v>
      </c>
      <c r="AC1293" s="17">
        <v>0.199946557752372</v>
      </c>
      <c r="AD1293" s="17">
        <v>0.211358323768329</v>
      </c>
      <c r="AE1293" s="17"/>
      <c r="AF1293" s="17">
        <v>0.221562300213649</v>
      </c>
      <c r="AG1293" s="17">
        <v>0.15240186807692399</v>
      </c>
      <c r="AH1293" s="17">
        <v>0.20510541681664399</v>
      </c>
      <c r="AI1293" s="17">
        <v>0.21243060640900799</v>
      </c>
      <c r="AJ1293" s="17"/>
      <c r="AK1293" s="17">
        <v>0.19203389920094499</v>
      </c>
      <c r="AL1293" s="17">
        <v>0.26390805028523801</v>
      </c>
      <c r="AM1293" s="17"/>
      <c r="AN1293" s="17">
        <v>0.22833859653372501</v>
      </c>
      <c r="AO1293" s="17">
        <v>0.195412562434818</v>
      </c>
      <c r="AP1293" s="17">
        <v>0.22023401045907101</v>
      </c>
      <c r="AQ1293" s="17">
        <v>0.20295482144115401</v>
      </c>
      <c r="AR1293" s="17">
        <v>0.20154883776591601</v>
      </c>
      <c r="AS1293" s="17">
        <v>0.27177812934005102</v>
      </c>
      <c r="AT1293" s="17"/>
      <c r="AU1293" s="17">
        <v>0.21650734651713099</v>
      </c>
      <c r="AV1293" s="17">
        <v>0.20628486713410699</v>
      </c>
      <c r="AW1293" s="17"/>
      <c r="AX1293" s="17">
        <v>0.224686743480907</v>
      </c>
      <c r="AY1293" s="17">
        <v>0.210107292619233</v>
      </c>
      <c r="AZ1293" s="17"/>
      <c r="BA1293" s="17">
        <v>0.21123317088364399</v>
      </c>
      <c r="BB1293" s="17">
        <v>0.223564232470016</v>
      </c>
      <c r="BC1293" s="17"/>
      <c r="BD1293" s="17">
        <v>0.22655777257197701</v>
      </c>
      <c r="BE1293" s="17"/>
      <c r="BF1293" s="17">
        <v>0.23513916735026799</v>
      </c>
      <c r="BG1293" s="17"/>
      <c r="BH1293" s="17">
        <v>0.171515371531716</v>
      </c>
      <c r="BI1293" s="17"/>
      <c r="BJ1293" s="17">
        <v>0.234494944978271</v>
      </c>
      <c r="BK1293" s="17"/>
      <c r="BL1293" s="17">
        <v>0.14108145080055201</v>
      </c>
      <c r="BM1293" s="17">
        <v>0.27399839508893198</v>
      </c>
      <c r="BN1293" s="17">
        <v>0.17798442683226201</v>
      </c>
      <c r="BO1293" s="17">
        <v>0.20984954651582599</v>
      </c>
      <c r="BP1293" s="17"/>
      <c r="BQ1293" s="17">
        <v>0.23357930196441101</v>
      </c>
      <c r="BR1293" s="17">
        <v>0.193718146482669</v>
      </c>
      <c r="BS1293" s="17">
        <v>0.19612244589410199</v>
      </c>
      <c r="BT1293" s="17">
        <v>0.189969898671982</v>
      </c>
      <c r="BU1293" s="17">
        <v>0.27826738920806299</v>
      </c>
      <c r="BV1293" s="17">
        <v>0.195248354743292</v>
      </c>
      <c r="BW1293" s="17"/>
      <c r="BX1293" s="17">
        <v>0.236547935451518</v>
      </c>
      <c r="BY1293" s="17">
        <v>0.187819819321945</v>
      </c>
      <c r="BZ1293" s="17">
        <v>0.19816952643226299</v>
      </c>
      <c r="CA1293" s="17">
        <v>0.21946966838868401</v>
      </c>
      <c r="CB1293" s="17">
        <v>0.279511812507797</v>
      </c>
      <c r="CC1293" s="17">
        <v>0.15399223651128999</v>
      </c>
    </row>
    <row r="1294" spans="2:81" x14ac:dyDescent="0.35">
      <c r="B1294" t="s">
        <v>470</v>
      </c>
      <c r="C1294" s="17">
        <v>0.20414794871886999</v>
      </c>
      <c r="D1294" s="17">
        <v>0.21512285879967</v>
      </c>
      <c r="E1294" s="17">
        <v>0.192901754256531</v>
      </c>
      <c r="F1294" s="17"/>
      <c r="G1294" s="17">
        <v>0.22783124236736399</v>
      </c>
      <c r="H1294" s="17">
        <v>0.21466025626621801</v>
      </c>
      <c r="I1294" s="17">
        <v>0.17458807856563299</v>
      </c>
      <c r="J1294" s="17">
        <v>0.20742835392355399</v>
      </c>
      <c r="K1294" s="17">
        <v>0.21035868904986699</v>
      </c>
      <c r="L1294" s="17">
        <v>0.19687338494780099</v>
      </c>
      <c r="M1294" s="17"/>
      <c r="N1294" s="17">
        <v>0.201942792822944</v>
      </c>
      <c r="O1294" s="17">
        <v>0.17986246725156599</v>
      </c>
      <c r="P1294" s="17">
        <v>0.216067507110106</v>
      </c>
      <c r="Q1294" s="17">
        <v>0.223723507185424</v>
      </c>
      <c r="R1294" s="17"/>
      <c r="S1294" s="17">
        <v>0.242778324827127</v>
      </c>
      <c r="T1294" s="17">
        <v>0.187573751579413</v>
      </c>
      <c r="U1294" s="17">
        <v>0.172921577685198</v>
      </c>
      <c r="V1294" s="17">
        <v>0.14396722966196601</v>
      </c>
      <c r="W1294" s="17">
        <v>0.16491074536845399</v>
      </c>
      <c r="X1294" s="17">
        <v>0.19745581922066499</v>
      </c>
      <c r="Y1294" s="17">
        <v>0.153073937703296</v>
      </c>
      <c r="Z1294" s="17">
        <v>0.24411720306003701</v>
      </c>
      <c r="AA1294" s="17">
        <v>0.205004964367586</v>
      </c>
      <c r="AB1294" s="17">
        <v>0.261589460129249</v>
      </c>
      <c r="AC1294" s="17">
        <v>0.330331874493422</v>
      </c>
      <c r="AD1294" s="17">
        <v>0.16401830885119301</v>
      </c>
      <c r="AE1294" s="17"/>
      <c r="AF1294" s="17">
        <v>0.19537704049930699</v>
      </c>
      <c r="AG1294" s="17">
        <v>0.27332368161069998</v>
      </c>
      <c r="AH1294" s="17">
        <v>0.38748119123510699</v>
      </c>
      <c r="AI1294" s="17">
        <v>0.17259009194043701</v>
      </c>
      <c r="AJ1294" s="17"/>
      <c r="AK1294" s="17">
        <v>0.11983471609455799</v>
      </c>
      <c r="AL1294" s="17">
        <v>0.20874706335899099</v>
      </c>
      <c r="AM1294" s="17"/>
      <c r="AN1294" s="17">
        <v>0.23257144007161801</v>
      </c>
      <c r="AO1294" s="17">
        <v>0.18625093458240199</v>
      </c>
      <c r="AP1294" s="17">
        <v>0.192740733079697</v>
      </c>
      <c r="AQ1294" s="17">
        <v>0.20531442282430301</v>
      </c>
      <c r="AR1294" s="17">
        <v>0.171293956782507</v>
      </c>
      <c r="AS1294" s="17">
        <v>0.253254498464838</v>
      </c>
      <c r="AT1294" s="17"/>
      <c r="AU1294" s="17">
        <v>0.22396991661597301</v>
      </c>
      <c r="AV1294" s="17">
        <v>0.17409856779159</v>
      </c>
      <c r="AW1294" s="17"/>
      <c r="AX1294" s="17">
        <v>0.21249175471190701</v>
      </c>
      <c r="AY1294" s="17">
        <v>0.20225811470635899</v>
      </c>
      <c r="AZ1294" s="17"/>
      <c r="BA1294" s="17">
        <v>0.20833360070947901</v>
      </c>
      <c r="BB1294" s="17">
        <v>0.185305990086024</v>
      </c>
      <c r="BC1294" s="17"/>
      <c r="BD1294" s="17">
        <v>0.23698681392316101</v>
      </c>
      <c r="BE1294" s="17"/>
      <c r="BF1294" s="17">
        <v>0.23333764460162501</v>
      </c>
      <c r="BG1294" s="17"/>
      <c r="BH1294" s="17">
        <v>0.31508981506578798</v>
      </c>
      <c r="BI1294" s="17"/>
      <c r="BJ1294" s="17">
        <v>0.42214832559656101</v>
      </c>
      <c r="BK1294" s="17"/>
      <c r="BL1294" s="17">
        <v>8.5884957975113904E-2</v>
      </c>
      <c r="BM1294" s="17">
        <v>0.31613050025552197</v>
      </c>
      <c r="BN1294" s="17">
        <v>0.17695146624001101</v>
      </c>
      <c r="BO1294" s="17">
        <v>0.15616820270352699</v>
      </c>
      <c r="BP1294" s="17"/>
      <c r="BQ1294" s="17">
        <v>0.20280150874526501</v>
      </c>
      <c r="BR1294" s="17">
        <v>0.19506616534738899</v>
      </c>
      <c r="BS1294" s="17">
        <v>0.26157671527065501</v>
      </c>
      <c r="BT1294" s="17">
        <v>0.192587787993588</v>
      </c>
      <c r="BU1294" s="17">
        <v>0.16500996932099199</v>
      </c>
      <c r="BV1294" s="17">
        <v>0.152417942411985</v>
      </c>
      <c r="BW1294" s="17"/>
      <c r="BX1294" s="17">
        <v>0.22015520535501601</v>
      </c>
      <c r="BY1294" s="17">
        <v>0.18369706439091599</v>
      </c>
      <c r="BZ1294" s="17">
        <v>0.26380845041416101</v>
      </c>
      <c r="CA1294" s="17">
        <v>0.192349039381704</v>
      </c>
      <c r="CB1294" s="17">
        <v>0.125201308132845</v>
      </c>
      <c r="CC1294" s="17">
        <v>0.11152684396429401</v>
      </c>
    </row>
    <row r="1295" spans="2:81" x14ac:dyDescent="0.35">
      <c r="B1295" t="s">
        <v>471</v>
      </c>
      <c r="C1295" s="17">
        <v>0.195528240737045</v>
      </c>
      <c r="D1295" s="17">
        <v>0.16118152552332199</v>
      </c>
      <c r="E1295" s="17">
        <v>0.23104663409554099</v>
      </c>
      <c r="F1295" s="17"/>
      <c r="G1295" s="17">
        <v>0.21283455513896299</v>
      </c>
      <c r="H1295" s="17">
        <v>0.18889984883427799</v>
      </c>
      <c r="I1295" s="17">
        <v>0.226789397780914</v>
      </c>
      <c r="J1295" s="17">
        <v>0.207777853699638</v>
      </c>
      <c r="K1295" s="17">
        <v>0.14691596114768901</v>
      </c>
      <c r="L1295" s="17">
        <v>0.184825580673704</v>
      </c>
      <c r="M1295" s="17"/>
      <c r="N1295" s="17">
        <v>0.17672085161476001</v>
      </c>
      <c r="O1295" s="17">
        <v>0.21081150566443799</v>
      </c>
      <c r="P1295" s="17">
        <v>0.20941664133663401</v>
      </c>
      <c r="Q1295" s="17">
        <v>0.18673628379762</v>
      </c>
      <c r="R1295" s="17"/>
      <c r="S1295" s="17">
        <v>0.172548403610366</v>
      </c>
      <c r="T1295" s="17">
        <v>0.18511767157483899</v>
      </c>
      <c r="U1295" s="17">
        <v>0.22672832448532099</v>
      </c>
      <c r="V1295" s="17">
        <v>0.19080801610416501</v>
      </c>
      <c r="W1295" s="17">
        <v>0.22908855868622599</v>
      </c>
      <c r="X1295" s="17">
        <v>0.20668202199209401</v>
      </c>
      <c r="Y1295" s="17">
        <v>0.23912529553810499</v>
      </c>
      <c r="Z1295" s="17">
        <v>0.21497653182519799</v>
      </c>
      <c r="AA1295" s="17">
        <v>0.226805631618056</v>
      </c>
      <c r="AB1295" s="17">
        <v>0.10249759974110099</v>
      </c>
      <c r="AC1295" s="17">
        <v>0.19256616181646899</v>
      </c>
      <c r="AD1295" s="17">
        <v>0.199401285004977</v>
      </c>
      <c r="AE1295" s="17"/>
      <c r="AF1295" s="17">
        <v>0.20206889968844899</v>
      </c>
      <c r="AG1295" s="17">
        <v>0.11978986198253599</v>
      </c>
      <c r="AH1295" s="17">
        <v>0.16649141286413799</v>
      </c>
      <c r="AI1295" s="17">
        <v>0.179872271027297</v>
      </c>
      <c r="AJ1295" s="17"/>
      <c r="AK1295" s="17">
        <v>0.23511676336588699</v>
      </c>
      <c r="AL1295" s="17">
        <v>0.17807669282247501</v>
      </c>
      <c r="AM1295" s="17"/>
      <c r="AN1295" s="17">
        <v>0.19884340002494799</v>
      </c>
      <c r="AO1295" s="17">
        <v>0.17422687866028799</v>
      </c>
      <c r="AP1295" s="17">
        <v>0.18831174630582401</v>
      </c>
      <c r="AQ1295" s="17">
        <v>0.198963167914053</v>
      </c>
      <c r="AR1295" s="17">
        <v>0.234412944693038</v>
      </c>
      <c r="AS1295" s="17">
        <v>0.211086058774344</v>
      </c>
      <c r="AT1295" s="17"/>
      <c r="AU1295" s="17">
        <v>0.219626092960608</v>
      </c>
      <c r="AV1295" s="17">
        <v>0.160141368332545</v>
      </c>
      <c r="AW1295" s="17"/>
      <c r="AX1295" s="17">
        <v>0.18220296396640101</v>
      </c>
      <c r="AY1295" s="17">
        <v>0.19854635516687499</v>
      </c>
      <c r="AZ1295" s="17"/>
      <c r="BA1295" s="17">
        <v>0.19042978488387899</v>
      </c>
      <c r="BB1295" s="17">
        <v>0.22398307718656699</v>
      </c>
      <c r="BC1295" s="17"/>
      <c r="BD1295" s="17">
        <v>0.211942017176626</v>
      </c>
      <c r="BE1295" s="17"/>
      <c r="BF1295" s="17">
        <v>0.234003117021583</v>
      </c>
      <c r="BG1295" s="17"/>
      <c r="BH1295" s="17">
        <v>0.117093177595678</v>
      </c>
      <c r="BI1295" s="17"/>
      <c r="BJ1295" s="17">
        <v>0.17815835006203801</v>
      </c>
      <c r="BK1295" s="17"/>
      <c r="BL1295" s="17">
        <v>0.101573661710826</v>
      </c>
      <c r="BM1295" s="17">
        <v>0.27830237302452199</v>
      </c>
      <c r="BN1295" s="17">
        <v>0.17421010735724499</v>
      </c>
      <c r="BO1295" s="17">
        <v>0.164005671560362</v>
      </c>
      <c r="BP1295" s="17"/>
      <c r="BQ1295" s="17">
        <v>0.19343697087152301</v>
      </c>
      <c r="BR1295" s="17">
        <v>0.216857698583616</v>
      </c>
      <c r="BS1295" s="17">
        <v>0.20928938938288999</v>
      </c>
      <c r="BT1295" s="17">
        <v>0.153372376387931</v>
      </c>
      <c r="BU1295" s="17">
        <v>0.253798979337092</v>
      </c>
      <c r="BV1295" s="17">
        <v>0.16848184340468</v>
      </c>
      <c r="BW1295" s="17"/>
      <c r="BX1295" s="17">
        <v>0.19018497300065501</v>
      </c>
      <c r="BY1295" s="17">
        <v>0.20666999205901099</v>
      </c>
      <c r="BZ1295" s="17">
        <v>0.20557915771754301</v>
      </c>
      <c r="CA1295" s="17">
        <v>0.19953359637759399</v>
      </c>
      <c r="CB1295" s="17">
        <v>0.233319518823245</v>
      </c>
      <c r="CC1295" s="17">
        <v>0.102259323750859</v>
      </c>
    </row>
    <row r="1296" spans="2:81" x14ac:dyDescent="0.35">
      <c r="B1296" t="s">
        <v>472</v>
      </c>
      <c r="C1296" s="17">
        <v>0.189475208045047</v>
      </c>
      <c r="D1296" s="17">
        <v>0.20432332354295299</v>
      </c>
      <c r="E1296" s="17">
        <v>0.17547039974340201</v>
      </c>
      <c r="F1296" s="17"/>
      <c r="G1296" s="17">
        <v>0.17657375993670599</v>
      </c>
      <c r="H1296" s="17">
        <v>0.23361646267726</v>
      </c>
      <c r="I1296" s="17">
        <v>0.19516514416294001</v>
      </c>
      <c r="J1296" s="17">
        <v>0.237653696751191</v>
      </c>
      <c r="K1296" s="17">
        <v>0.19479276593290201</v>
      </c>
      <c r="L1296" s="17">
        <v>0.11024025813963401</v>
      </c>
      <c r="M1296" s="17"/>
      <c r="N1296" s="17">
        <v>0.23513365750287499</v>
      </c>
      <c r="O1296" s="17">
        <v>0.211890589163344</v>
      </c>
      <c r="P1296" s="17">
        <v>0.14637598685757799</v>
      </c>
      <c r="Q1296" s="17">
        <v>0.14796166389594001</v>
      </c>
      <c r="R1296" s="17"/>
      <c r="S1296" s="17">
        <v>0.21852945783889699</v>
      </c>
      <c r="T1296" s="17">
        <v>0.213651504961375</v>
      </c>
      <c r="U1296" s="17">
        <v>0.174712512905117</v>
      </c>
      <c r="V1296" s="17">
        <v>0.159010254918102</v>
      </c>
      <c r="W1296" s="17">
        <v>0.15696113509777099</v>
      </c>
      <c r="X1296" s="17">
        <v>0.21081755369692201</v>
      </c>
      <c r="Y1296" s="17">
        <v>0.16461466966065799</v>
      </c>
      <c r="Z1296" s="17">
        <v>0.16406199587208301</v>
      </c>
      <c r="AA1296" s="17">
        <v>0.164888876696448</v>
      </c>
      <c r="AB1296" s="17">
        <v>0.26020389749869699</v>
      </c>
      <c r="AC1296" s="17">
        <v>0.12588634637458601</v>
      </c>
      <c r="AD1296" s="17">
        <v>0.17116636814571901</v>
      </c>
      <c r="AE1296" s="17"/>
      <c r="AF1296" s="17">
        <v>0.188758739516659</v>
      </c>
      <c r="AG1296" s="17">
        <v>0.237788421262078</v>
      </c>
      <c r="AH1296" s="17">
        <v>0.141306101262068</v>
      </c>
      <c r="AI1296" s="17">
        <v>0.16630071497924001</v>
      </c>
      <c r="AJ1296" s="17"/>
      <c r="AK1296" s="17">
        <v>0.18209157381729199</v>
      </c>
      <c r="AL1296" s="17">
        <v>0.18949265096113699</v>
      </c>
      <c r="AM1296" s="17"/>
      <c r="AN1296" s="17">
        <v>0.222480564666483</v>
      </c>
      <c r="AO1296" s="17">
        <v>0.18144388638933301</v>
      </c>
      <c r="AP1296" s="17">
        <v>0.177268115103423</v>
      </c>
      <c r="AQ1296" s="17">
        <v>0.16644482378339401</v>
      </c>
      <c r="AR1296" s="17">
        <v>0.186308085046202</v>
      </c>
      <c r="AS1296" s="17">
        <v>0.17858127825232101</v>
      </c>
      <c r="AT1296" s="17"/>
      <c r="AU1296" s="17">
        <v>0.18381602293458699</v>
      </c>
      <c r="AV1296" s="17">
        <v>0.198017057765492</v>
      </c>
      <c r="AW1296" s="17"/>
      <c r="AX1296" s="17">
        <v>0.16310874237388301</v>
      </c>
      <c r="AY1296" s="17">
        <v>0.19544709229746701</v>
      </c>
      <c r="AZ1296" s="17"/>
      <c r="BA1296" s="17">
        <v>0.18508827865281999</v>
      </c>
      <c r="BB1296" s="17">
        <v>0.21249205650213701</v>
      </c>
      <c r="BC1296" s="17"/>
      <c r="BD1296" s="17">
        <v>0.18567440785066</v>
      </c>
      <c r="BE1296" s="17"/>
      <c r="BF1296" s="17">
        <v>0.18242474544946899</v>
      </c>
      <c r="BG1296" s="17"/>
      <c r="BH1296" s="17">
        <v>0.26554839122773499</v>
      </c>
      <c r="BI1296" s="17"/>
      <c r="BJ1296" s="17">
        <v>0.12586268758720801</v>
      </c>
      <c r="BK1296" s="17"/>
      <c r="BL1296" s="17">
        <v>0.12036236997425601</v>
      </c>
      <c r="BM1296" s="17">
        <v>0.21016378759902901</v>
      </c>
      <c r="BN1296" s="17">
        <v>0.14549144718628601</v>
      </c>
      <c r="BO1296" s="17">
        <v>0.239872511269176</v>
      </c>
      <c r="BP1296" s="17"/>
      <c r="BQ1296" s="17">
        <v>0.22478988221058799</v>
      </c>
      <c r="BR1296" s="17">
        <v>0.17995488153486</v>
      </c>
      <c r="BS1296" s="17">
        <v>0.12740435104207501</v>
      </c>
      <c r="BT1296" s="17">
        <v>0.17642025484537499</v>
      </c>
      <c r="BU1296" s="17">
        <v>0.26115495817758499</v>
      </c>
      <c r="BV1296" s="17">
        <v>0.136668087778855</v>
      </c>
      <c r="BW1296" s="17"/>
      <c r="BX1296" s="17">
        <v>0.23045355841228901</v>
      </c>
      <c r="BY1296" s="17">
        <v>0.19572994912333599</v>
      </c>
      <c r="BZ1296" s="17">
        <v>0.152699652175285</v>
      </c>
      <c r="CA1296" s="17">
        <v>0.19258726787563099</v>
      </c>
      <c r="CB1296" s="17">
        <v>0.23770213762687001</v>
      </c>
      <c r="CC1296" s="17">
        <v>0.11079254949632</v>
      </c>
    </row>
    <row r="1297" spans="2:81" x14ac:dyDescent="0.35">
      <c r="B1297" t="s">
        <v>473</v>
      </c>
      <c r="C1297" s="17">
        <v>0.17721051394201301</v>
      </c>
      <c r="D1297" s="17">
        <v>0.18071016745694801</v>
      </c>
      <c r="E1297" s="17">
        <v>0.17269772670285899</v>
      </c>
      <c r="F1297" s="17"/>
      <c r="G1297" s="17">
        <v>0.27029620794600601</v>
      </c>
      <c r="H1297" s="17">
        <v>0.28395133560764801</v>
      </c>
      <c r="I1297" s="17">
        <v>0.235108005714317</v>
      </c>
      <c r="J1297" s="17">
        <v>0.12756027208732201</v>
      </c>
      <c r="K1297" s="17">
        <v>0.126789074980244</v>
      </c>
      <c r="L1297" s="17">
        <v>4.5736854137885002E-2</v>
      </c>
      <c r="M1297" s="17"/>
      <c r="N1297" s="17">
        <v>0.224526738855715</v>
      </c>
      <c r="O1297" s="17">
        <v>0.17705618859067199</v>
      </c>
      <c r="P1297" s="17">
        <v>0.14695714452793901</v>
      </c>
      <c r="Q1297" s="17">
        <v>0.14392337284910101</v>
      </c>
      <c r="R1297" s="17"/>
      <c r="S1297" s="17">
        <v>0.23597030225021301</v>
      </c>
      <c r="T1297" s="17">
        <v>0.187851877544848</v>
      </c>
      <c r="U1297" s="17">
        <v>0.188463505603013</v>
      </c>
      <c r="V1297" s="17">
        <v>0.12914368606409801</v>
      </c>
      <c r="W1297" s="17">
        <v>0.16224854115609499</v>
      </c>
      <c r="X1297" s="17">
        <v>0.18284759190228</v>
      </c>
      <c r="Y1297" s="17">
        <v>0.13318811635060401</v>
      </c>
      <c r="Z1297" s="17">
        <v>0.17097706968736101</v>
      </c>
      <c r="AA1297" s="17">
        <v>0.19407071110778901</v>
      </c>
      <c r="AB1297" s="17">
        <v>0.14204946306892499</v>
      </c>
      <c r="AC1297" s="17">
        <v>0.14118509412070601</v>
      </c>
      <c r="AD1297" s="17">
        <v>0.196974756674865</v>
      </c>
      <c r="AE1297" s="17"/>
      <c r="AF1297" s="17">
        <v>0.17499219173189301</v>
      </c>
      <c r="AG1297" s="17">
        <v>0.13670897169632201</v>
      </c>
      <c r="AH1297" s="17">
        <v>0.147208685460709</v>
      </c>
      <c r="AI1297" s="17">
        <v>0.168478265212859</v>
      </c>
      <c r="AJ1297" s="17"/>
      <c r="AK1297" s="17">
        <v>0.26843304056563499</v>
      </c>
      <c r="AL1297" s="17">
        <v>0.224444075450626</v>
      </c>
      <c r="AM1297" s="17"/>
      <c r="AN1297" s="17">
        <v>0.25435913959405398</v>
      </c>
      <c r="AO1297" s="17">
        <v>0.140949672141019</v>
      </c>
      <c r="AP1297" s="17">
        <v>0.17869228354341199</v>
      </c>
      <c r="AQ1297" s="17">
        <v>0.15418969305691499</v>
      </c>
      <c r="AR1297" s="17">
        <v>0.100053041772282</v>
      </c>
      <c r="AS1297" s="17">
        <v>0.21522644916044401</v>
      </c>
      <c r="AT1297" s="17"/>
      <c r="AU1297" s="17">
        <v>0.16713937330633799</v>
      </c>
      <c r="AV1297" s="17">
        <v>0.19141118276359101</v>
      </c>
      <c r="AW1297" s="17"/>
      <c r="AX1297" s="17">
        <v>0.16920581874896201</v>
      </c>
      <c r="AY1297" s="17">
        <v>0.17902354090455699</v>
      </c>
      <c r="AZ1297" s="17"/>
      <c r="BA1297" s="17">
        <v>0.15926002833953601</v>
      </c>
      <c r="BB1297" s="17">
        <v>0.27285429091970798</v>
      </c>
      <c r="BC1297" s="17"/>
      <c r="BD1297" s="17">
        <v>0.18983164819782</v>
      </c>
      <c r="BE1297" s="17"/>
      <c r="BF1297" s="17">
        <v>0.18815322448316099</v>
      </c>
      <c r="BG1297" s="17"/>
      <c r="BH1297" s="17">
        <v>0.17541432305318699</v>
      </c>
      <c r="BI1297" s="17"/>
      <c r="BJ1297" s="17">
        <v>0.161259699360363</v>
      </c>
      <c r="BK1297" s="17"/>
      <c r="BL1297" s="17">
        <v>0.120959445343961</v>
      </c>
      <c r="BM1297" s="17">
        <v>0.25583168681254898</v>
      </c>
      <c r="BN1297" s="17">
        <v>0.10137312558747499</v>
      </c>
      <c r="BO1297" s="17">
        <v>0.19029709178583101</v>
      </c>
      <c r="BP1297" s="17"/>
      <c r="BQ1297" s="17">
        <v>0.20651663376847201</v>
      </c>
      <c r="BR1297" s="17">
        <v>0.14530230783884199</v>
      </c>
      <c r="BS1297" s="17">
        <v>0.136439901122585</v>
      </c>
      <c r="BT1297" s="17">
        <v>0.133882120708914</v>
      </c>
      <c r="BU1297" s="17">
        <v>0.25362541780242598</v>
      </c>
      <c r="BV1297" s="17">
        <v>0.192186870950247</v>
      </c>
      <c r="BW1297" s="17"/>
      <c r="BX1297" s="17">
        <v>0.239205002079075</v>
      </c>
      <c r="BY1297" s="17">
        <v>0.16565616618958701</v>
      </c>
      <c r="BZ1297" s="17">
        <v>0.133752914592946</v>
      </c>
      <c r="CA1297" s="17">
        <v>0.14851279920664501</v>
      </c>
      <c r="CB1297" s="17">
        <v>0.26087990564584301</v>
      </c>
      <c r="CC1297" s="17">
        <v>0.166286276186975</v>
      </c>
    </row>
    <row r="1298" spans="2:81" x14ac:dyDescent="0.35">
      <c r="B1298" t="s">
        <v>474</v>
      </c>
      <c r="C1298" s="17">
        <v>0.173284271890529</v>
      </c>
      <c r="D1298" s="17">
        <v>0.184802235543853</v>
      </c>
      <c r="E1298" s="17">
        <v>0.16018555800161199</v>
      </c>
      <c r="F1298" s="17"/>
      <c r="G1298" s="17">
        <v>0.23248389667998601</v>
      </c>
      <c r="H1298" s="17">
        <v>0.20205469621129299</v>
      </c>
      <c r="I1298" s="17">
        <v>0.17486253262361001</v>
      </c>
      <c r="J1298" s="17">
        <v>0.180053206470845</v>
      </c>
      <c r="K1298" s="17">
        <v>0.13485545305678701</v>
      </c>
      <c r="L1298" s="17">
        <v>0.12572372300548601</v>
      </c>
      <c r="M1298" s="17"/>
      <c r="N1298" s="17">
        <v>0.21387630366055099</v>
      </c>
      <c r="O1298" s="17">
        <v>0.15795060543137401</v>
      </c>
      <c r="P1298" s="17">
        <v>0.16297830218442699</v>
      </c>
      <c r="Q1298" s="17">
        <v>0.148972928961909</v>
      </c>
      <c r="R1298" s="17"/>
      <c r="S1298" s="17">
        <v>0.24286390492336599</v>
      </c>
      <c r="T1298" s="17">
        <v>0.18131644039873601</v>
      </c>
      <c r="U1298" s="17">
        <v>0.12486792845779</v>
      </c>
      <c r="V1298" s="17">
        <v>0.14737702709969699</v>
      </c>
      <c r="W1298" s="17">
        <v>0.17028037236379601</v>
      </c>
      <c r="X1298" s="17">
        <v>0.17494709544502099</v>
      </c>
      <c r="Y1298" s="17">
        <v>0.15691458412405901</v>
      </c>
      <c r="Z1298" s="17">
        <v>0.16922390675162099</v>
      </c>
      <c r="AA1298" s="17">
        <v>0.14308563479057901</v>
      </c>
      <c r="AB1298" s="17">
        <v>0.175704978796556</v>
      </c>
      <c r="AC1298" s="17">
        <v>0.13300419238199501</v>
      </c>
      <c r="AD1298" s="17">
        <v>0.215422452207186</v>
      </c>
      <c r="AE1298" s="17"/>
      <c r="AF1298" s="17">
        <v>0.15976988394304301</v>
      </c>
      <c r="AG1298" s="17">
        <v>0.191236051993738</v>
      </c>
      <c r="AH1298" s="17">
        <v>0.15114322994120699</v>
      </c>
      <c r="AI1298" s="17">
        <v>0.17479359566369601</v>
      </c>
      <c r="AJ1298" s="17"/>
      <c r="AK1298" s="17">
        <v>0.310334751200809</v>
      </c>
      <c r="AL1298" s="17">
        <v>0.21642319872438701</v>
      </c>
      <c r="AM1298" s="17"/>
      <c r="AN1298" s="17">
        <v>0.23514176952288601</v>
      </c>
      <c r="AO1298" s="17">
        <v>0.16480133814059</v>
      </c>
      <c r="AP1298" s="17">
        <v>0.14723306052969201</v>
      </c>
      <c r="AQ1298" s="17">
        <v>0.13293016567648999</v>
      </c>
      <c r="AR1298" s="17">
        <v>0.12666839075073399</v>
      </c>
      <c r="AS1298" s="17">
        <v>0.21124175793066099</v>
      </c>
      <c r="AT1298" s="17"/>
      <c r="AU1298" s="17">
        <v>0.16645692154561101</v>
      </c>
      <c r="AV1298" s="17">
        <v>0.18200397020610601</v>
      </c>
      <c r="AW1298" s="17"/>
      <c r="AX1298" s="17">
        <v>0.169569271606545</v>
      </c>
      <c r="AY1298" s="17">
        <v>0.17412570251571599</v>
      </c>
      <c r="AZ1298" s="17"/>
      <c r="BA1298" s="17">
        <v>0.16116889732147299</v>
      </c>
      <c r="BB1298" s="17">
        <v>0.231754257902623</v>
      </c>
      <c r="BC1298" s="17"/>
      <c r="BD1298" s="17">
        <v>0.170343621839353</v>
      </c>
      <c r="BE1298" s="17"/>
      <c r="BF1298" s="17">
        <v>0.16373265111068999</v>
      </c>
      <c r="BG1298" s="17"/>
      <c r="BH1298" s="17">
        <v>0.20065163989486701</v>
      </c>
      <c r="BI1298" s="17"/>
      <c r="BJ1298" s="17">
        <v>0.14979423639747699</v>
      </c>
      <c r="BK1298" s="17"/>
      <c r="BL1298" s="17">
        <v>0.15545777521548901</v>
      </c>
      <c r="BM1298" s="17">
        <v>0.241392472380799</v>
      </c>
      <c r="BN1298" s="17">
        <v>9.8052860267985001E-2</v>
      </c>
      <c r="BO1298" s="17">
        <v>0.18156201239547101</v>
      </c>
      <c r="BP1298" s="17"/>
      <c r="BQ1298" s="17">
        <v>0.186943349051097</v>
      </c>
      <c r="BR1298" s="17">
        <v>0.157058073678006</v>
      </c>
      <c r="BS1298" s="17">
        <v>0.102673278328781</v>
      </c>
      <c r="BT1298" s="17">
        <v>0.16731211033847701</v>
      </c>
      <c r="BU1298" s="17">
        <v>0.23172351714032</v>
      </c>
      <c r="BV1298" s="17">
        <v>0.20342410053358201</v>
      </c>
      <c r="BW1298" s="17"/>
      <c r="BX1298" s="17">
        <v>0.21890094641114799</v>
      </c>
      <c r="BY1298" s="17">
        <v>0.162911894802583</v>
      </c>
      <c r="BZ1298" s="17">
        <v>0.12757640385192101</v>
      </c>
      <c r="CA1298" s="17">
        <v>0.17438405951428501</v>
      </c>
      <c r="CB1298" s="17">
        <v>0.26082064182246001</v>
      </c>
      <c r="CC1298" s="17">
        <v>9.9893626725892595E-2</v>
      </c>
    </row>
    <row r="1299" spans="2:81" x14ac:dyDescent="0.35">
      <c r="B1299" t="s">
        <v>475</v>
      </c>
      <c r="C1299" s="17">
        <v>0.16564826251818299</v>
      </c>
      <c r="D1299" s="17">
        <v>0.12744174920132401</v>
      </c>
      <c r="E1299" s="17">
        <v>0.20432647061485901</v>
      </c>
      <c r="F1299" s="17"/>
      <c r="G1299" s="17">
        <v>0.17218320290314601</v>
      </c>
      <c r="H1299" s="17">
        <v>0.213772236129393</v>
      </c>
      <c r="I1299" s="17">
        <v>0.22131184982806201</v>
      </c>
      <c r="J1299" s="17">
        <v>0.15175630789998901</v>
      </c>
      <c r="K1299" s="17">
        <v>0.12514044102747099</v>
      </c>
      <c r="L1299" s="17">
        <v>0.110610899380488</v>
      </c>
      <c r="M1299" s="17"/>
      <c r="N1299" s="17">
        <v>0.184061446655887</v>
      </c>
      <c r="O1299" s="17">
        <v>0.16963411659456201</v>
      </c>
      <c r="P1299" s="17">
        <v>0.153851042707424</v>
      </c>
      <c r="Q1299" s="17">
        <v>0.145825594200924</v>
      </c>
      <c r="R1299" s="17"/>
      <c r="S1299" s="17">
        <v>0.18207009666502799</v>
      </c>
      <c r="T1299" s="17">
        <v>0.182583855116731</v>
      </c>
      <c r="U1299" s="17">
        <v>0.140291668859783</v>
      </c>
      <c r="V1299" s="17">
        <v>0.14505414409540501</v>
      </c>
      <c r="W1299" s="17">
        <v>0.19728906655847001</v>
      </c>
      <c r="X1299" s="17">
        <v>0.16818415894616001</v>
      </c>
      <c r="Y1299" s="17">
        <v>0.183676435252667</v>
      </c>
      <c r="Z1299" s="17">
        <v>0.162584925892298</v>
      </c>
      <c r="AA1299" s="17">
        <v>0.176045705330302</v>
      </c>
      <c r="AB1299" s="17">
        <v>0.11835468825668</v>
      </c>
      <c r="AC1299" s="17">
        <v>0.16340476870960899</v>
      </c>
      <c r="AD1299" s="17">
        <v>0.11738092117584301</v>
      </c>
      <c r="AE1299" s="17"/>
      <c r="AF1299" s="17">
        <v>0.169819050910339</v>
      </c>
      <c r="AG1299" s="17">
        <v>0.10454922870799099</v>
      </c>
      <c r="AH1299" s="17">
        <v>0.17313294104097601</v>
      </c>
      <c r="AI1299" s="17">
        <v>0.1084117819908</v>
      </c>
      <c r="AJ1299" s="17"/>
      <c r="AK1299" s="17">
        <v>0.20856970217896501</v>
      </c>
      <c r="AL1299" s="17">
        <v>0.19947195061961401</v>
      </c>
      <c r="AM1299" s="17"/>
      <c r="AN1299" s="17">
        <v>0.17940295086948399</v>
      </c>
      <c r="AO1299" s="17">
        <v>0.15846895679911399</v>
      </c>
      <c r="AP1299" s="17">
        <v>0.144599876398983</v>
      </c>
      <c r="AQ1299" s="17">
        <v>0.153054529157957</v>
      </c>
      <c r="AR1299" s="17">
        <v>0.19047609444490801</v>
      </c>
      <c r="AS1299" s="17">
        <v>0.173765835080984</v>
      </c>
      <c r="AT1299" s="17"/>
      <c r="AU1299" s="17">
        <v>0.181128504411778</v>
      </c>
      <c r="AV1299" s="17">
        <v>0.14338200442004101</v>
      </c>
      <c r="AW1299" s="17"/>
      <c r="AX1299" s="17">
        <v>0.189468886374759</v>
      </c>
      <c r="AY1299" s="17">
        <v>0.16025299982859501</v>
      </c>
      <c r="AZ1299" s="17"/>
      <c r="BA1299" s="17">
        <v>0.159118088989743</v>
      </c>
      <c r="BB1299" s="17">
        <v>0.198458634605057</v>
      </c>
      <c r="BC1299" s="17"/>
      <c r="BD1299" s="17">
        <v>0.17692562296379499</v>
      </c>
      <c r="BE1299" s="17"/>
      <c r="BF1299" s="17">
        <v>0.181400975325194</v>
      </c>
      <c r="BG1299" s="17"/>
      <c r="BH1299" s="17">
        <v>0.116946765631808</v>
      </c>
      <c r="BI1299" s="17"/>
      <c r="BJ1299" s="17">
        <v>0.186415692302738</v>
      </c>
      <c r="BK1299" s="17"/>
      <c r="BL1299" s="17">
        <v>0.121215495962154</v>
      </c>
      <c r="BM1299" s="17">
        <v>0.22504617225197901</v>
      </c>
      <c r="BN1299" s="17">
        <v>0.11193985700381399</v>
      </c>
      <c r="BO1299" s="17">
        <v>0.172679331431805</v>
      </c>
      <c r="BP1299" s="17"/>
      <c r="BQ1299" s="17">
        <v>0.17416413609624801</v>
      </c>
      <c r="BR1299" s="17">
        <v>0.156214598867146</v>
      </c>
      <c r="BS1299" s="17">
        <v>0.14941451868398101</v>
      </c>
      <c r="BT1299" s="17">
        <v>0.17922668553683299</v>
      </c>
      <c r="BU1299" s="17">
        <v>0.212359103315927</v>
      </c>
      <c r="BV1299" s="17">
        <v>0.15266980366444299</v>
      </c>
      <c r="BW1299" s="17"/>
      <c r="BX1299" s="17">
        <v>0.18474208203571099</v>
      </c>
      <c r="BY1299" s="17">
        <v>0.168878498840143</v>
      </c>
      <c r="BZ1299" s="17">
        <v>0.14467618104614699</v>
      </c>
      <c r="CA1299" s="17">
        <v>0.19814670938548201</v>
      </c>
      <c r="CB1299" s="17">
        <v>0.211091821153397</v>
      </c>
      <c r="CC1299" s="17">
        <v>0.10434168556538</v>
      </c>
    </row>
    <row r="1300" spans="2:81" x14ac:dyDescent="0.35">
      <c r="B1300" t="s">
        <v>476</v>
      </c>
      <c r="C1300" s="17">
        <v>0.12748346294707999</v>
      </c>
      <c r="D1300" s="17">
        <v>0.111568512658782</v>
      </c>
      <c r="E1300" s="17">
        <v>0.142295582412855</v>
      </c>
      <c r="F1300" s="17"/>
      <c r="G1300" s="17">
        <v>0.188086993064666</v>
      </c>
      <c r="H1300" s="17">
        <v>0.19735807323667701</v>
      </c>
      <c r="I1300" s="17">
        <v>0.162543861455546</v>
      </c>
      <c r="J1300" s="17">
        <v>0.109904014189474</v>
      </c>
      <c r="K1300" s="17">
        <v>6.4366020053628403E-2</v>
      </c>
      <c r="L1300" s="17">
        <v>5.1964992661852102E-2</v>
      </c>
      <c r="M1300" s="17"/>
      <c r="N1300" s="17">
        <v>0.154008437527311</v>
      </c>
      <c r="O1300" s="17">
        <v>0.123030269304441</v>
      </c>
      <c r="P1300" s="17">
        <v>0.11354934971422501</v>
      </c>
      <c r="Q1300" s="17">
        <v>0.112252450929203</v>
      </c>
      <c r="R1300" s="17"/>
      <c r="S1300" s="17">
        <v>0.155927545310976</v>
      </c>
      <c r="T1300" s="17">
        <v>0.11279314718186299</v>
      </c>
      <c r="U1300" s="17">
        <v>0.136615923325698</v>
      </c>
      <c r="V1300" s="17">
        <v>0.108082026206749</v>
      </c>
      <c r="W1300" s="17">
        <v>0.150914635907103</v>
      </c>
      <c r="X1300" s="17">
        <v>0.125907953500937</v>
      </c>
      <c r="Y1300" s="17">
        <v>0.15131838138303</v>
      </c>
      <c r="Z1300" s="17">
        <v>0.132547826964176</v>
      </c>
      <c r="AA1300" s="17">
        <v>0.13075388234671301</v>
      </c>
      <c r="AB1300" s="17">
        <v>7.30139743898994E-2</v>
      </c>
      <c r="AC1300" s="17">
        <v>9.7720858118079706E-2</v>
      </c>
      <c r="AD1300" s="17">
        <v>0.15990106094843301</v>
      </c>
      <c r="AE1300" s="17"/>
      <c r="AF1300" s="17">
        <v>0.132203700527738</v>
      </c>
      <c r="AG1300" s="17">
        <v>8.9337104347184795E-2</v>
      </c>
      <c r="AH1300" s="17">
        <v>0.108147671988417</v>
      </c>
      <c r="AI1300" s="17">
        <v>0.11852949197219299</v>
      </c>
      <c r="AJ1300" s="17"/>
      <c r="AK1300" s="17">
        <v>0.135556372329317</v>
      </c>
      <c r="AL1300" s="17">
        <v>0.144918619894605</v>
      </c>
      <c r="AM1300" s="17"/>
      <c r="AN1300" s="17">
        <v>0.19126715546797499</v>
      </c>
      <c r="AO1300" s="17">
        <v>9.2735411397504505E-2</v>
      </c>
      <c r="AP1300" s="17">
        <v>0.10184385939205901</v>
      </c>
      <c r="AQ1300" s="17">
        <v>0.11342609554123199</v>
      </c>
      <c r="AR1300" s="17">
        <v>9.2491879172170499E-2</v>
      </c>
      <c r="AS1300" s="17">
        <v>0.17377972613197001</v>
      </c>
      <c r="AT1300" s="17"/>
      <c r="AU1300" s="17">
        <v>0.135935289483198</v>
      </c>
      <c r="AV1300" s="17">
        <v>0.115179408928344</v>
      </c>
      <c r="AW1300" s="17"/>
      <c r="AX1300" s="17">
        <v>0.117002000989857</v>
      </c>
      <c r="AY1300" s="17">
        <v>0.12985746628849701</v>
      </c>
      <c r="AZ1300" s="17"/>
      <c r="BA1300" s="17">
        <v>0.118669688887935</v>
      </c>
      <c r="BB1300" s="17">
        <v>0.17346715644299801</v>
      </c>
      <c r="BC1300" s="17"/>
      <c r="BD1300" s="17">
        <v>0.14036881920179201</v>
      </c>
      <c r="BE1300" s="17"/>
      <c r="BF1300" s="17">
        <v>0.14411336161442201</v>
      </c>
      <c r="BG1300" s="17"/>
      <c r="BH1300" s="17">
        <v>9.8815064091728799E-2</v>
      </c>
      <c r="BI1300" s="17"/>
      <c r="BJ1300" s="17">
        <v>0.127125626985052</v>
      </c>
      <c r="BK1300" s="17"/>
      <c r="BL1300" s="17">
        <v>6.7440523928145396E-2</v>
      </c>
      <c r="BM1300" s="17">
        <v>0.20315351887031899</v>
      </c>
      <c r="BN1300" s="17">
        <v>8.41954417834824E-2</v>
      </c>
      <c r="BO1300" s="17">
        <v>0.112239764137037</v>
      </c>
      <c r="BP1300" s="17"/>
      <c r="BQ1300" s="17">
        <v>0.14116332024525</v>
      </c>
      <c r="BR1300" s="17">
        <v>0.124260082739013</v>
      </c>
      <c r="BS1300" s="17">
        <v>0.119287416045407</v>
      </c>
      <c r="BT1300" s="17">
        <v>0.11335461178216399</v>
      </c>
      <c r="BU1300" s="17">
        <v>0.16656780937007001</v>
      </c>
      <c r="BV1300" s="17">
        <v>0.11238740525085</v>
      </c>
      <c r="BW1300" s="17"/>
      <c r="BX1300" s="17">
        <v>0.14116566032001901</v>
      </c>
      <c r="BY1300" s="17">
        <v>0.13441216643337101</v>
      </c>
      <c r="BZ1300" s="17">
        <v>0.118270148710622</v>
      </c>
      <c r="CA1300" s="17">
        <v>0.115660146150195</v>
      </c>
      <c r="CB1300" s="17">
        <v>0.209982742663127</v>
      </c>
      <c r="CC1300" s="17">
        <v>6.3270098799853194E-2</v>
      </c>
    </row>
    <row r="1301" spans="2:81" x14ac:dyDescent="0.35">
      <c r="B1301" t="s">
        <v>477</v>
      </c>
      <c r="C1301" s="17">
        <v>0.108981153351601</v>
      </c>
      <c r="D1301" s="17">
        <v>0.10277512392739099</v>
      </c>
      <c r="E1301" s="17">
        <v>0.115165633742498</v>
      </c>
      <c r="F1301" s="17"/>
      <c r="G1301" s="17">
        <v>0.17178139362451</v>
      </c>
      <c r="H1301" s="17">
        <v>0.13936825268992201</v>
      </c>
      <c r="I1301" s="17">
        <v>0.13193905872004</v>
      </c>
      <c r="J1301" s="17">
        <v>0.10956731471562201</v>
      </c>
      <c r="K1301" s="17">
        <v>5.0292606171910503E-2</v>
      </c>
      <c r="L1301" s="17">
        <v>5.8139126122523997E-2</v>
      </c>
      <c r="M1301" s="17"/>
      <c r="N1301" s="17">
        <v>0.12484662431723199</v>
      </c>
      <c r="O1301" s="17">
        <v>0.12619571022033499</v>
      </c>
      <c r="P1301" s="17">
        <v>9.6801366418096599E-2</v>
      </c>
      <c r="Q1301" s="17">
        <v>8.0886418743436106E-2</v>
      </c>
      <c r="R1301" s="17"/>
      <c r="S1301" s="17">
        <v>0.160116946991958</v>
      </c>
      <c r="T1301" s="17">
        <v>0.11479390906480701</v>
      </c>
      <c r="U1301" s="17">
        <v>7.4932637700813196E-2</v>
      </c>
      <c r="V1301" s="17">
        <v>8.05944478756635E-2</v>
      </c>
      <c r="W1301" s="17">
        <v>0.143557267458921</v>
      </c>
      <c r="X1301" s="17">
        <v>9.9567032302146696E-2</v>
      </c>
      <c r="Y1301" s="17">
        <v>8.7570527411992394E-2</v>
      </c>
      <c r="Z1301" s="17">
        <v>0.12220908577945901</v>
      </c>
      <c r="AA1301" s="17">
        <v>0.142747757420666</v>
      </c>
      <c r="AB1301" s="17">
        <v>5.4719157941239598E-2</v>
      </c>
      <c r="AC1301" s="17">
        <v>4.9831796968891201E-2</v>
      </c>
      <c r="AD1301" s="17">
        <v>0.11868042691544101</v>
      </c>
      <c r="AE1301" s="17"/>
      <c r="AF1301" s="17">
        <v>0.115468058168395</v>
      </c>
      <c r="AG1301" s="17">
        <v>6.2572600077702295E-2</v>
      </c>
      <c r="AH1301" s="17">
        <v>5.3548481267057198E-2</v>
      </c>
      <c r="AI1301" s="17">
        <v>0.117958517615061</v>
      </c>
      <c r="AJ1301" s="17"/>
      <c r="AK1301" s="17">
        <v>0.122417479891908</v>
      </c>
      <c r="AL1301" s="17">
        <v>0.132834810611621</v>
      </c>
      <c r="AM1301" s="17"/>
      <c r="AN1301" s="17">
        <v>0.144650834345283</v>
      </c>
      <c r="AO1301" s="17">
        <v>9.9132254037326298E-2</v>
      </c>
      <c r="AP1301" s="17">
        <v>0.12450658678285199</v>
      </c>
      <c r="AQ1301" s="17">
        <v>9.3205886453061396E-2</v>
      </c>
      <c r="AR1301" s="17">
        <v>6.06611383650748E-2</v>
      </c>
      <c r="AS1301" s="17">
        <v>0.101569598775488</v>
      </c>
      <c r="AT1301" s="17"/>
      <c r="AU1301" s="17">
        <v>0.106684341093403</v>
      </c>
      <c r="AV1301" s="17">
        <v>0.112976809983538</v>
      </c>
      <c r="AW1301" s="17"/>
      <c r="AX1301" s="17">
        <v>9.1261163122858993E-2</v>
      </c>
      <c r="AY1301" s="17">
        <v>0.112994650341294</v>
      </c>
      <c r="AZ1301" s="17"/>
      <c r="BA1301" s="17">
        <v>0.10152618323139199</v>
      </c>
      <c r="BB1301" s="17">
        <v>0.14595117802825799</v>
      </c>
      <c r="BC1301" s="17"/>
      <c r="BD1301" s="17">
        <v>0.10799363830296201</v>
      </c>
      <c r="BE1301" s="17"/>
      <c r="BF1301" s="17">
        <v>0.112693170263148</v>
      </c>
      <c r="BG1301" s="17"/>
      <c r="BH1301" s="17">
        <v>7.2637343507366406E-2</v>
      </c>
      <c r="BI1301" s="17"/>
      <c r="BJ1301" s="17">
        <v>6.0160060877791501E-2</v>
      </c>
      <c r="BK1301" s="17"/>
      <c r="BL1301" s="17">
        <v>9.1476036550311196E-2</v>
      </c>
      <c r="BM1301" s="17">
        <v>0.16488322002793501</v>
      </c>
      <c r="BN1301" s="17">
        <v>6.7986338637008994E-2</v>
      </c>
      <c r="BO1301" s="17">
        <v>9.58062575447165E-2</v>
      </c>
      <c r="BP1301" s="17"/>
      <c r="BQ1301" s="17">
        <v>0.130333356240734</v>
      </c>
      <c r="BR1301" s="17">
        <v>0.103443709202285</v>
      </c>
      <c r="BS1301" s="17">
        <v>7.9113598830340595E-2</v>
      </c>
      <c r="BT1301" s="17">
        <v>0.12007375328705901</v>
      </c>
      <c r="BU1301" s="17">
        <v>0.135878871266189</v>
      </c>
      <c r="BV1301" s="17">
        <v>8.1485184985442397E-2</v>
      </c>
      <c r="BW1301" s="17"/>
      <c r="BX1301" s="17">
        <v>0.12761318446936601</v>
      </c>
      <c r="BY1301" s="17">
        <v>0.103723550244065</v>
      </c>
      <c r="BZ1301" s="17">
        <v>9.0729291184006702E-2</v>
      </c>
      <c r="CA1301" s="17">
        <v>0.131767421974024</v>
      </c>
      <c r="CB1301" s="17">
        <v>0.17548510219024099</v>
      </c>
      <c r="CC1301" s="17">
        <v>5.0940156791924901E-2</v>
      </c>
    </row>
    <row r="1302" spans="2:81" x14ac:dyDescent="0.35">
      <c r="B1302" t="s">
        <v>171</v>
      </c>
      <c r="C1302" s="17">
        <v>7.4072726782507901E-3</v>
      </c>
      <c r="D1302" s="17">
        <v>8.8230219197035897E-3</v>
      </c>
      <c r="E1302" s="17">
        <v>6.0194222404778902E-3</v>
      </c>
      <c r="F1302" s="17"/>
      <c r="G1302" s="17">
        <v>4.3997705971870003E-3</v>
      </c>
      <c r="H1302" s="17">
        <v>1.37308584722198E-2</v>
      </c>
      <c r="I1302" s="17">
        <v>7.1131940735774902E-3</v>
      </c>
      <c r="J1302" s="17">
        <v>7.3154209608397797E-3</v>
      </c>
      <c r="K1302" s="17">
        <v>4.12607494223178E-3</v>
      </c>
      <c r="L1302" s="17">
        <v>6.6093807653664696E-3</v>
      </c>
      <c r="M1302" s="17"/>
      <c r="N1302" s="17">
        <v>5.9309322097684204E-3</v>
      </c>
      <c r="O1302" s="17">
        <v>1.1984456769521199E-2</v>
      </c>
      <c r="P1302" s="17">
        <v>1.73051134183348E-3</v>
      </c>
      <c r="Q1302" s="17">
        <v>8.0421036058256398E-3</v>
      </c>
      <c r="R1302" s="17"/>
      <c r="S1302" s="17">
        <v>5.5778029566467798E-3</v>
      </c>
      <c r="T1302" s="17">
        <v>1.2186811019577399E-2</v>
      </c>
      <c r="U1302" s="17">
        <v>8.1910903020477304E-3</v>
      </c>
      <c r="V1302" s="17">
        <v>7.3420866607346097E-3</v>
      </c>
      <c r="W1302" s="17">
        <v>1.0485792637563499E-2</v>
      </c>
      <c r="X1302" s="17">
        <v>1.51371192343282E-2</v>
      </c>
      <c r="Y1302" s="17">
        <v>3.17484099508757E-3</v>
      </c>
      <c r="Z1302" s="17">
        <v>1.4126863122216501E-2</v>
      </c>
      <c r="AA1302" s="17">
        <v>4.8401113374519598E-3</v>
      </c>
      <c r="AB1302" s="17">
        <v>3.1796750163543899E-3</v>
      </c>
      <c r="AC1302" s="17">
        <v>0</v>
      </c>
      <c r="AD1302" s="17">
        <v>0</v>
      </c>
      <c r="AE1302" s="17"/>
      <c r="AF1302" s="17">
        <v>7.9171948994023397E-3</v>
      </c>
      <c r="AG1302" s="17">
        <v>7.3990548885500803E-3</v>
      </c>
      <c r="AH1302" s="17">
        <v>0</v>
      </c>
      <c r="AI1302" s="17">
        <v>0</v>
      </c>
      <c r="AJ1302" s="17"/>
      <c r="AK1302" s="17">
        <v>9.5810473184397005E-3</v>
      </c>
      <c r="AL1302" s="17">
        <v>1.12342847054023E-2</v>
      </c>
      <c r="AM1302" s="17"/>
      <c r="AN1302" s="17">
        <v>4.9647023404589099E-3</v>
      </c>
      <c r="AO1302" s="17">
        <v>7.5440061558062097E-3</v>
      </c>
      <c r="AP1302" s="17">
        <v>1.5159296972405201E-2</v>
      </c>
      <c r="AQ1302" s="17">
        <v>5.5250719161964498E-3</v>
      </c>
      <c r="AR1302" s="17">
        <v>7.9005368359392203E-3</v>
      </c>
      <c r="AS1302" s="17">
        <v>5.9860984776022898E-3</v>
      </c>
      <c r="AT1302" s="17"/>
      <c r="AU1302" s="17">
        <v>8.1023947955802793E-3</v>
      </c>
      <c r="AV1302" s="17">
        <v>6.4441310023852201E-3</v>
      </c>
      <c r="AW1302" s="17"/>
      <c r="AX1302" s="17">
        <v>1.12201364514671E-2</v>
      </c>
      <c r="AY1302" s="17">
        <v>6.5436764189767196E-3</v>
      </c>
      <c r="AZ1302" s="17"/>
      <c r="BA1302" s="17">
        <v>6.4631411359773296E-3</v>
      </c>
      <c r="BB1302" s="17">
        <v>1.23963727158313E-2</v>
      </c>
      <c r="BC1302" s="17"/>
      <c r="BD1302" s="17">
        <v>7.3798623762075096E-3</v>
      </c>
      <c r="BE1302" s="17"/>
      <c r="BF1302" s="17">
        <v>6.9329305277808801E-3</v>
      </c>
      <c r="BG1302" s="17"/>
      <c r="BH1302" s="17">
        <v>3.9857963149255698E-3</v>
      </c>
      <c r="BI1302" s="17"/>
      <c r="BJ1302" s="17">
        <v>0</v>
      </c>
      <c r="BK1302" s="17"/>
      <c r="BL1302" s="17">
        <v>1.07896729821988E-2</v>
      </c>
      <c r="BM1302" s="17">
        <v>1.72822079710072E-3</v>
      </c>
      <c r="BN1302" s="17">
        <v>9.2596692377077197E-3</v>
      </c>
      <c r="BO1302" s="17">
        <v>1.04395729026588E-2</v>
      </c>
      <c r="BP1302" s="17"/>
      <c r="BQ1302" s="17">
        <v>5.6101046495087301E-3</v>
      </c>
      <c r="BR1302" s="17">
        <v>6.5424818246781801E-3</v>
      </c>
      <c r="BS1302" s="17">
        <v>5.4333636320325097E-3</v>
      </c>
      <c r="BT1302" s="17">
        <v>6.2802273410017002E-3</v>
      </c>
      <c r="BU1302" s="17">
        <v>4.7317213985277303E-3</v>
      </c>
      <c r="BV1302" s="17">
        <v>1.6207975599291401E-2</v>
      </c>
      <c r="BW1302" s="17"/>
      <c r="BX1302" s="17">
        <v>4.7949983661212201E-3</v>
      </c>
      <c r="BY1302" s="17">
        <v>5.5554238006678804E-3</v>
      </c>
      <c r="BZ1302" s="17">
        <v>4.3001510049999097E-3</v>
      </c>
      <c r="CA1302" s="17">
        <v>8.7301176243326905E-3</v>
      </c>
      <c r="CB1302" s="17">
        <v>5.1498851949163598E-3</v>
      </c>
      <c r="CC1302" s="17">
        <v>1.1682887568991799E-2</v>
      </c>
    </row>
    <row r="1303" spans="2:81" x14ac:dyDescent="0.35">
      <c r="B1303" t="s">
        <v>193</v>
      </c>
      <c r="C1303" s="17">
        <v>9.1544294443417495E-2</v>
      </c>
      <c r="D1303" s="17">
        <v>9.1759939866760704E-2</v>
      </c>
      <c r="E1303" s="17">
        <v>9.1778317470437701E-2</v>
      </c>
      <c r="F1303" s="17"/>
      <c r="G1303" s="17">
        <v>2.7826723804786901E-2</v>
      </c>
      <c r="H1303" s="17">
        <v>4.4298004368973201E-2</v>
      </c>
      <c r="I1303" s="17">
        <v>7.3273929644753003E-2</v>
      </c>
      <c r="J1303" s="17">
        <v>0.105357248173126</v>
      </c>
      <c r="K1303" s="17">
        <v>0.135516102549853</v>
      </c>
      <c r="L1303" s="17">
        <v>0.15137474327144501</v>
      </c>
      <c r="M1303" s="17"/>
      <c r="N1303" s="17">
        <v>7.4858485627331703E-2</v>
      </c>
      <c r="O1303" s="17">
        <v>8.0441377311566406E-2</v>
      </c>
      <c r="P1303" s="17">
        <v>0.100266659437953</v>
      </c>
      <c r="Q1303" s="17">
        <v>0.118000954034762</v>
      </c>
      <c r="R1303" s="17"/>
      <c r="S1303" s="17">
        <v>5.2766161584951198E-2</v>
      </c>
      <c r="T1303" s="17">
        <v>0.100719859913114</v>
      </c>
      <c r="U1303" s="17">
        <v>0.106500938676431</v>
      </c>
      <c r="V1303" s="17">
        <v>0.104693617316927</v>
      </c>
      <c r="W1303" s="17">
        <v>9.4228963120932305E-2</v>
      </c>
      <c r="X1303" s="17">
        <v>7.7268676525219501E-2</v>
      </c>
      <c r="Y1303" s="17">
        <v>8.2145595821763104E-2</v>
      </c>
      <c r="Z1303" s="17">
        <v>0.13088243621374801</v>
      </c>
      <c r="AA1303" s="17">
        <v>9.71562229579086E-2</v>
      </c>
      <c r="AB1303" s="17">
        <v>0.104312280179164</v>
      </c>
      <c r="AC1303" s="17">
        <v>0.10826816965123801</v>
      </c>
      <c r="AD1303" s="17">
        <v>8.7018482094298702E-2</v>
      </c>
      <c r="AE1303" s="17"/>
      <c r="AF1303" s="17">
        <v>9.1409870463128901E-2</v>
      </c>
      <c r="AG1303" s="17">
        <v>0.10242550739648899</v>
      </c>
      <c r="AH1303" s="17">
        <v>0.103630652875284</v>
      </c>
      <c r="AI1303" s="17">
        <v>9.6783823701414598E-2</v>
      </c>
      <c r="AJ1303" s="17"/>
      <c r="AK1303" s="17">
        <v>7.1158381192801004E-2</v>
      </c>
      <c r="AL1303" s="17">
        <v>8.7222910867174097E-2</v>
      </c>
      <c r="AM1303" s="17"/>
      <c r="AN1303" s="17">
        <v>4.7774261754344398E-2</v>
      </c>
      <c r="AO1303" s="17">
        <v>0.10148105307401201</v>
      </c>
      <c r="AP1303" s="17">
        <v>0.103914747323946</v>
      </c>
      <c r="AQ1303" s="17">
        <v>0.106208823367378</v>
      </c>
      <c r="AR1303" s="17">
        <v>0.139760855547686</v>
      </c>
      <c r="AS1303" s="17">
        <v>7.6152175030168703E-2</v>
      </c>
      <c r="AT1303" s="17"/>
      <c r="AU1303" s="17">
        <v>8.4836495345697094E-2</v>
      </c>
      <c r="AV1303" s="17">
        <v>0.10183186620865201</v>
      </c>
      <c r="AW1303" s="17"/>
      <c r="AX1303" s="17">
        <v>9.3656192150505302E-2</v>
      </c>
      <c r="AY1303" s="17">
        <v>9.1065959242296005E-2</v>
      </c>
      <c r="AZ1303" s="17"/>
      <c r="BA1303" s="17">
        <v>9.9385475468558096E-2</v>
      </c>
      <c r="BB1303" s="17">
        <v>4.8134686062813299E-2</v>
      </c>
      <c r="BC1303" s="17"/>
      <c r="BD1303" s="17">
        <v>8.6966535466025993E-2</v>
      </c>
      <c r="BE1303" s="17"/>
      <c r="BF1303" s="17">
        <v>8.29326331047959E-2</v>
      </c>
      <c r="BG1303" s="17"/>
      <c r="BH1303" s="17">
        <v>7.73306429654224E-2</v>
      </c>
      <c r="BI1303" s="17"/>
      <c r="BJ1303" s="17">
        <v>7.5669978217013503E-2</v>
      </c>
      <c r="BK1303" s="17"/>
      <c r="BL1303" s="17">
        <v>0.198017645588905</v>
      </c>
      <c r="BM1303" s="17">
        <v>2.72546970242846E-2</v>
      </c>
      <c r="BN1303" s="17">
        <v>0.13589007948006299</v>
      </c>
      <c r="BO1303" s="17">
        <v>7.3845873167118201E-2</v>
      </c>
      <c r="BP1303" s="17"/>
      <c r="BQ1303" s="17">
        <v>7.8824749139763298E-2</v>
      </c>
      <c r="BR1303" s="17">
        <v>9.2344335405516897E-2</v>
      </c>
      <c r="BS1303" s="17">
        <v>9.7635467445629898E-2</v>
      </c>
      <c r="BT1303" s="17">
        <v>0.10689387315596501</v>
      </c>
      <c r="BU1303" s="17">
        <v>9.7292676399146794E-2</v>
      </c>
      <c r="BV1303" s="17">
        <v>0.111588335778181</v>
      </c>
      <c r="BW1303" s="17"/>
      <c r="BX1303" s="17">
        <v>6.7097992115887101E-2</v>
      </c>
      <c r="BY1303" s="17">
        <v>9.2218562854161107E-2</v>
      </c>
      <c r="BZ1303" s="17">
        <v>9.0683836231077994E-2</v>
      </c>
      <c r="CA1303" s="17">
        <v>8.4367405961833203E-2</v>
      </c>
      <c r="CB1303" s="17">
        <v>8.6841254326629105E-2</v>
      </c>
      <c r="CC1303" s="17">
        <v>0.17198757279911001</v>
      </c>
    </row>
    <row r="1304" spans="2:81" x14ac:dyDescent="0.35">
      <c r="C1304" s="17"/>
      <c r="D1304" s="17"/>
      <c r="E1304" s="17"/>
      <c r="F1304" s="17"/>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c r="AP1304" s="17"/>
      <c r="AQ1304" s="17"/>
      <c r="AR1304" s="17"/>
      <c r="AS1304" s="17"/>
      <c r="AT1304" s="17"/>
      <c r="AU1304" s="17"/>
      <c r="AV1304" s="17"/>
      <c r="AW1304" s="17"/>
      <c r="AX1304" s="17"/>
      <c r="AY1304" s="17"/>
      <c r="AZ1304" s="17"/>
      <c r="BA1304" s="17"/>
      <c r="BB1304" s="17"/>
      <c r="BC1304" s="17"/>
      <c r="BD1304" s="17"/>
      <c r="BE1304" s="17"/>
      <c r="BF1304" s="17"/>
      <c r="BG1304" s="17"/>
      <c r="BH1304" s="17"/>
      <c r="BI1304" s="17"/>
      <c r="BJ1304" s="17"/>
      <c r="BK1304" s="17"/>
      <c r="BL1304" s="17"/>
      <c r="BM1304" s="17"/>
      <c r="BN1304" s="17"/>
      <c r="BO1304" s="17"/>
      <c r="BP1304" s="17"/>
      <c r="BQ1304" s="17"/>
      <c r="BR1304" s="17"/>
      <c r="BS1304" s="17"/>
      <c r="BT1304" s="17"/>
      <c r="BU1304" s="17"/>
      <c r="BV1304" s="17"/>
      <c r="BW1304" s="17"/>
      <c r="BX1304" s="17"/>
      <c r="BY1304" s="17"/>
      <c r="BZ1304" s="17"/>
      <c r="CA1304" s="17"/>
      <c r="CB1304" s="17"/>
      <c r="CC1304" s="17"/>
    </row>
    <row r="1305" spans="2:81" x14ac:dyDescent="0.35">
      <c r="B1305" s="6" t="s">
        <v>484</v>
      </c>
      <c r="C1305" s="17"/>
      <c r="D1305" s="17"/>
      <c r="E1305" s="17"/>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7"/>
      <c r="BN1305" s="17"/>
      <c r="BO1305" s="17"/>
      <c r="BP1305" s="17"/>
      <c r="BQ1305" s="17"/>
      <c r="BR1305" s="17"/>
      <c r="BS1305" s="17"/>
      <c r="BT1305" s="17"/>
      <c r="BU1305" s="17"/>
      <c r="BV1305" s="17"/>
      <c r="BW1305" s="17"/>
      <c r="BX1305" s="17"/>
      <c r="BY1305" s="17"/>
      <c r="BZ1305" s="17"/>
      <c r="CA1305" s="17"/>
      <c r="CB1305" s="17"/>
      <c r="CC1305" s="17"/>
    </row>
    <row r="1306" spans="2:81" x14ac:dyDescent="0.35">
      <c r="B1306" s="24"/>
      <c r="C1306" s="17"/>
      <c r="D1306" s="17"/>
      <c r="E1306" s="17"/>
      <c r="F1306" s="17"/>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7"/>
      <c r="BN1306" s="17"/>
      <c r="BO1306" s="17"/>
      <c r="BP1306" s="17"/>
      <c r="BQ1306" s="17"/>
      <c r="BR1306" s="17"/>
      <c r="BS1306" s="17"/>
      <c r="BT1306" s="17"/>
      <c r="BU1306" s="17"/>
      <c r="BV1306" s="17"/>
      <c r="BW1306" s="17"/>
      <c r="BX1306" s="17"/>
      <c r="BY1306" s="17"/>
      <c r="BZ1306" s="17"/>
      <c r="CA1306" s="17"/>
      <c r="CB1306" s="17"/>
      <c r="CC1306" s="17"/>
    </row>
    <row r="1307" spans="2:81" x14ac:dyDescent="0.35">
      <c r="B1307" t="s">
        <v>479</v>
      </c>
      <c r="C1307" s="17">
        <v>0.406048568819597</v>
      </c>
      <c r="D1307" s="17">
        <v>0.42728211543079597</v>
      </c>
      <c r="E1307" s="17">
        <v>0.385399513455009</v>
      </c>
      <c r="F1307" s="17"/>
      <c r="G1307" s="17">
        <v>0.52406434854961903</v>
      </c>
      <c r="H1307" s="17">
        <v>0.429541431394799</v>
      </c>
      <c r="I1307" s="17">
        <v>0.356061898630116</v>
      </c>
      <c r="J1307" s="17">
        <v>0.377477541056494</v>
      </c>
      <c r="K1307" s="17">
        <v>0.36476944365443198</v>
      </c>
      <c r="L1307" s="17">
        <v>0.39863234733396802</v>
      </c>
      <c r="M1307" s="17"/>
      <c r="N1307" s="17">
        <v>0.43999043396862902</v>
      </c>
      <c r="O1307" s="17">
        <v>0.38673162146275097</v>
      </c>
      <c r="P1307" s="17">
        <v>0.39560709709657399</v>
      </c>
      <c r="Q1307" s="17">
        <v>0.396111645777243</v>
      </c>
      <c r="R1307" s="17"/>
      <c r="S1307" s="17">
        <v>0.48649495019456002</v>
      </c>
      <c r="T1307" s="17">
        <v>0.40027435835240999</v>
      </c>
      <c r="U1307" s="17">
        <v>0.39797034415121701</v>
      </c>
      <c r="V1307" s="17">
        <v>0.34241985373623801</v>
      </c>
      <c r="W1307" s="17">
        <v>0.401429727441935</v>
      </c>
      <c r="X1307" s="17">
        <v>0.32890035874936602</v>
      </c>
      <c r="Y1307" s="17">
        <v>0.43817119735820398</v>
      </c>
      <c r="Z1307" s="17">
        <v>0.446365125664624</v>
      </c>
      <c r="AA1307" s="17">
        <v>0.36555290683001601</v>
      </c>
      <c r="AB1307" s="17">
        <v>0.415918612386244</v>
      </c>
      <c r="AC1307" s="17">
        <v>0.415432884066818</v>
      </c>
      <c r="AD1307" s="17">
        <v>0.44136246284506497</v>
      </c>
      <c r="AE1307" s="17"/>
      <c r="AF1307" s="17">
        <v>0.408588907934815</v>
      </c>
      <c r="AG1307" s="17">
        <v>0.39440015479763801</v>
      </c>
      <c r="AH1307" s="17">
        <v>0.426665579347979</v>
      </c>
      <c r="AI1307" s="17">
        <v>0.44395155209869502</v>
      </c>
      <c r="AJ1307" s="17"/>
      <c r="AK1307" s="17">
        <v>0.36378553781895301</v>
      </c>
      <c r="AL1307" s="17">
        <v>0.38037960773062302</v>
      </c>
      <c r="AM1307" s="17"/>
      <c r="AN1307" s="17">
        <v>0.48309342311117198</v>
      </c>
      <c r="AO1307" s="17">
        <v>0.38050376837041</v>
      </c>
      <c r="AP1307" s="17">
        <v>0.39461726340154701</v>
      </c>
      <c r="AQ1307" s="17">
        <v>0.366907012854919</v>
      </c>
      <c r="AR1307" s="17">
        <v>0.38140955023286999</v>
      </c>
      <c r="AS1307" s="17">
        <v>0.35256339659639702</v>
      </c>
      <c r="AT1307" s="17"/>
      <c r="AU1307" s="17">
        <v>0.39262008046573399</v>
      </c>
      <c r="AV1307" s="17">
        <v>0.42423598032156601</v>
      </c>
      <c r="AW1307" s="17"/>
      <c r="AX1307" s="17">
        <v>0.39612681769043601</v>
      </c>
      <c r="AY1307" s="17">
        <v>0.40829580021054801</v>
      </c>
      <c r="AZ1307" s="17"/>
      <c r="BA1307" s="17">
        <v>0.40694844274030501</v>
      </c>
      <c r="BB1307" s="17">
        <v>0.39606348482270098</v>
      </c>
      <c r="BC1307" s="17"/>
      <c r="BD1307" s="17">
        <v>0.437514437390223</v>
      </c>
      <c r="BE1307" s="17"/>
      <c r="BF1307" s="17">
        <v>0.42544425388184498</v>
      </c>
      <c r="BG1307" s="17"/>
      <c r="BH1307" s="17">
        <v>0.41082694468334602</v>
      </c>
      <c r="BI1307" s="17"/>
      <c r="BJ1307" s="17">
        <v>0.45152722832790099</v>
      </c>
      <c r="BK1307" s="17"/>
      <c r="BL1307" s="17">
        <v>0.303472178474823</v>
      </c>
      <c r="BM1307" s="17">
        <v>0.50766886177977799</v>
      </c>
      <c r="BN1307" s="17">
        <v>0.37667037020164901</v>
      </c>
      <c r="BO1307" s="17">
        <v>0.36533686385917002</v>
      </c>
      <c r="BP1307" s="17"/>
      <c r="BQ1307" s="17">
        <v>0.40199543028614498</v>
      </c>
      <c r="BR1307" s="17">
        <v>0.42316900415502601</v>
      </c>
      <c r="BS1307" s="17">
        <v>0.38179695819473097</v>
      </c>
      <c r="BT1307" s="17">
        <v>0.47130348214242701</v>
      </c>
      <c r="BU1307" s="17">
        <v>0.41774665782255799</v>
      </c>
      <c r="BV1307" s="17">
        <v>0.35959726047546597</v>
      </c>
      <c r="BW1307" s="17"/>
      <c r="BX1307" s="17">
        <v>0.41909325664219199</v>
      </c>
      <c r="BY1307" s="17">
        <v>0.40440622367995499</v>
      </c>
      <c r="BZ1307" s="17">
        <v>0.375141466200133</v>
      </c>
      <c r="CA1307" s="17">
        <v>0.482609448038061</v>
      </c>
      <c r="CB1307" s="17">
        <v>0.44463410071202902</v>
      </c>
      <c r="CC1307" s="17">
        <v>0.34902540899747497</v>
      </c>
    </row>
    <row r="1308" spans="2:81" x14ac:dyDescent="0.35">
      <c r="B1308" t="s">
        <v>480</v>
      </c>
      <c r="C1308" s="17">
        <v>0.29741130857592502</v>
      </c>
      <c r="D1308" s="17">
        <v>0.29080890838433598</v>
      </c>
      <c r="E1308" s="17">
        <v>0.30371245395774998</v>
      </c>
      <c r="F1308" s="17"/>
      <c r="G1308" s="17">
        <v>0.25981037933289702</v>
      </c>
      <c r="H1308" s="17">
        <v>0.33023029394205899</v>
      </c>
      <c r="I1308" s="17">
        <v>0.35565072309790502</v>
      </c>
      <c r="J1308" s="17">
        <v>0.29957277237990199</v>
      </c>
      <c r="K1308" s="17">
        <v>0.30261502293132803</v>
      </c>
      <c r="L1308" s="17">
        <v>0.239424215952979</v>
      </c>
      <c r="M1308" s="17"/>
      <c r="N1308" s="17">
        <v>0.31368046152718798</v>
      </c>
      <c r="O1308" s="17">
        <v>0.32105542711882401</v>
      </c>
      <c r="P1308" s="17">
        <v>0.27972786921255799</v>
      </c>
      <c r="Q1308" s="17">
        <v>0.26889253123621998</v>
      </c>
      <c r="R1308" s="17"/>
      <c r="S1308" s="17">
        <v>0.25614581874512898</v>
      </c>
      <c r="T1308" s="17">
        <v>0.28413693334662299</v>
      </c>
      <c r="U1308" s="17">
        <v>0.29860214411622599</v>
      </c>
      <c r="V1308" s="17">
        <v>0.35878091764331899</v>
      </c>
      <c r="W1308" s="17">
        <v>0.28096110982384997</v>
      </c>
      <c r="X1308" s="17">
        <v>0.35664563050701598</v>
      </c>
      <c r="Y1308" s="17">
        <v>0.26699682570023597</v>
      </c>
      <c r="Z1308" s="17">
        <v>0.262072804161393</v>
      </c>
      <c r="AA1308" s="17">
        <v>0.32603086855772101</v>
      </c>
      <c r="AB1308" s="17">
        <v>0.32250032951989099</v>
      </c>
      <c r="AC1308" s="17">
        <v>0.245151948111205</v>
      </c>
      <c r="AD1308" s="17">
        <v>0.275778489229491</v>
      </c>
      <c r="AE1308" s="17"/>
      <c r="AF1308" s="17">
        <v>0.29139398250882098</v>
      </c>
      <c r="AG1308" s="17">
        <v>0.33815013693107898</v>
      </c>
      <c r="AH1308" s="17">
        <v>0.25594129453441</v>
      </c>
      <c r="AI1308" s="17">
        <v>0.25140687112458898</v>
      </c>
      <c r="AJ1308" s="17"/>
      <c r="AK1308" s="17">
        <v>0.36029008427964698</v>
      </c>
      <c r="AL1308" s="17">
        <v>0.32340492137319499</v>
      </c>
      <c r="AM1308" s="17"/>
      <c r="AN1308" s="17">
        <v>0.28798960907132598</v>
      </c>
      <c r="AO1308" s="17">
        <v>0.31946077257997502</v>
      </c>
      <c r="AP1308" s="17">
        <v>0.29345557194529398</v>
      </c>
      <c r="AQ1308" s="17">
        <v>0.28173797085726499</v>
      </c>
      <c r="AR1308" s="17">
        <v>0.26841745568022801</v>
      </c>
      <c r="AS1308" s="17">
        <v>0.368768223841131</v>
      </c>
      <c r="AT1308" s="17"/>
      <c r="AU1308" s="17">
        <v>0.30607261312281803</v>
      </c>
      <c r="AV1308" s="17">
        <v>0.28580005943791797</v>
      </c>
      <c r="AW1308" s="17"/>
      <c r="AX1308" s="17">
        <v>0.24916152388767701</v>
      </c>
      <c r="AY1308" s="17">
        <v>0.308339664805238</v>
      </c>
      <c r="AZ1308" s="17"/>
      <c r="BA1308" s="17">
        <v>0.28701395587977002</v>
      </c>
      <c r="BB1308" s="17">
        <v>0.35702689700164603</v>
      </c>
      <c r="BC1308" s="17"/>
      <c r="BD1308" s="17">
        <v>0.29432050482509098</v>
      </c>
      <c r="BE1308" s="17"/>
      <c r="BF1308" s="17">
        <v>0.29687892270913202</v>
      </c>
      <c r="BG1308" s="17"/>
      <c r="BH1308" s="17">
        <v>0.33790776802711697</v>
      </c>
      <c r="BI1308" s="17"/>
      <c r="BJ1308" s="17">
        <v>0.26719872746790901</v>
      </c>
      <c r="BK1308" s="17"/>
      <c r="BL1308" s="17">
        <v>0.30332904176090197</v>
      </c>
      <c r="BM1308" s="17">
        <v>0.30047871416111999</v>
      </c>
      <c r="BN1308" s="17">
        <v>0.28074978277493001</v>
      </c>
      <c r="BO1308" s="17">
        <v>0.30853635856119199</v>
      </c>
      <c r="BP1308" s="17"/>
      <c r="BQ1308" s="17">
        <v>0.32004411522455101</v>
      </c>
      <c r="BR1308" s="17">
        <v>0.27916696403317498</v>
      </c>
      <c r="BS1308" s="17">
        <v>0.30674031832486298</v>
      </c>
      <c r="BT1308" s="17">
        <v>0.26089435225344898</v>
      </c>
      <c r="BU1308" s="17">
        <v>0.26505515295092402</v>
      </c>
      <c r="BV1308" s="17">
        <v>0.308379090283112</v>
      </c>
      <c r="BW1308" s="17"/>
      <c r="BX1308" s="17">
        <v>0.32670397866477602</v>
      </c>
      <c r="BY1308" s="17">
        <v>0.29121744297354701</v>
      </c>
      <c r="BZ1308" s="17">
        <v>0.31238498395283498</v>
      </c>
      <c r="CA1308" s="17">
        <v>0.25051401514307198</v>
      </c>
      <c r="CB1308" s="17">
        <v>0.274429782960258</v>
      </c>
      <c r="CC1308" s="17">
        <v>0.26480008734002503</v>
      </c>
    </row>
    <row r="1309" spans="2:81" x14ac:dyDescent="0.35">
      <c r="B1309" t="s">
        <v>481</v>
      </c>
      <c r="C1309" s="17">
        <v>0.149500084787103</v>
      </c>
      <c r="D1309" s="17">
        <v>0.14294110627947401</v>
      </c>
      <c r="E1309" s="17">
        <v>0.156277317670141</v>
      </c>
      <c r="F1309" s="17"/>
      <c r="G1309" s="17">
        <v>0.108961084091358</v>
      </c>
      <c r="H1309" s="17">
        <v>0.167131419505582</v>
      </c>
      <c r="I1309" s="17">
        <v>0.16056189904701301</v>
      </c>
      <c r="J1309" s="17">
        <v>0.17145942897250599</v>
      </c>
      <c r="K1309" s="17">
        <v>0.13758571141349199</v>
      </c>
      <c r="L1309" s="17">
        <v>0.14246241812461899</v>
      </c>
      <c r="M1309" s="17"/>
      <c r="N1309" s="17">
        <v>0.13219756685877701</v>
      </c>
      <c r="O1309" s="17">
        <v>0.14417741098860201</v>
      </c>
      <c r="P1309" s="17">
        <v>0.18403487002222699</v>
      </c>
      <c r="Q1309" s="17">
        <v>0.14239794955410601</v>
      </c>
      <c r="R1309" s="17"/>
      <c r="S1309" s="17">
        <v>0.119807721487629</v>
      </c>
      <c r="T1309" s="17">
        <v>0.182375482980839</v>
      </c>
      <c r="U1309" s="17">
        <v>0.13222145869139501</v>
      </c>
      <c r="V1309" s="17">
        <v>0.14377468520419701</v>
      </c>
      <c r="W1309" s="17">
        <v>0.15461234591703801</v>
      </c>
      <c r="X1309" s="17">
        <v>0.16743301418004999</v>
      </c>
      <c r="Y1309" s="17">
        <v>0.15212576070469699</v>
      </c>
      <c r="Z1309" s="17">
        <v>0.17865957361469201</v>
      </c>
      <c r="AA1309" s="17">
        <v>0.153223108910364</v>
      </c>
      <c r="AB1309" s="17">
        <v>0.111901051179141</v>
      </c>
      <c r="AC1309" s="17">
        <v>0.16353203057587701</v>
      </c>
      <c r="AD1309" s="17">
        <v>0.181005787161131</v>
      </c>
      <c r="AE1309" s="17"/>
      <c r="AF1309" s="17">
        <v>0.15034955670608699</v>
      </c>
      <c r="AG1309" s="17">
        <v>0.119991400820095</v>
      </c>
      <c r="AH1309" s="17">
        <v>0.16526915435432701</v>
      </c>
      <c r="AI1309" s="17">
        <v>0.19332189747043099</v>
      </c>
      <c r="AJ1309" s="17"/>
      <c r="AK1309" s="17">
        <v>0.14589309551114099</v>
      </c>
      <c r="AL1309" s="17">
        <v>0.13433862723812001</v>
      </c>
      <c r="AM1309" s="17"/>
      <c r="AN1309" s="17">
        <v>0.12858385932897201</v>
      </c>
      <c r="AO1309" s="17">
        <v>0.139319291600285</v>
      </c>
      <c r="AP1309" s="17">
        <v>0.17620652346563001</v>
      </c>
      <c r="AQ1309" s="17">
        <v>0.16441158868994901</v>
      </c>
      <c r="AR1309" s="17">
        <v>0.18750155542271199</v>
      </c>
      <c r="AS1309" s="17">
        <v>0.105978118346855</v>
      </c>
      <c r="AT1309" s="17"/>
      <c r="AU1309" s="17">
        <v>0.15209361897448501</v>
      </c>
      <c r="AV1309" s="17">
        <v>0.14664916933136099</v>
      </c>
      <c r="AW1309" s="17"/>
      <c r="AX1309" s="17">
        <v>0.17372824781669</v>
      </c>
      <c r="AY1309" s="17">
        <v>0.144012516333068</v>
      </c>
      <c r="AZ1309" s="17"/>
      <c r="BA1309" s="17">
        <v>0.15250335885605101</v>
      </c>
      <c r="BB1309" s="17">
        <v>0.13370147667611701</v>
      </c>
      <c r="BC1309" s="17"/>
      <c r="BD1309" s="17">
        <v>0.13251360478490201</v>
      </c>
      <c r="BE1309" s="17"/>
      <c r="BF1309" s="17">
        <v>0.14285771525490101</v>
      </c>
      <c r="BG1309" s="17"/>
      <c r="BH1309" s="17">
        <v>0.109222390581953</v>
      </c>
      <c r="BI1309" s="17"/>
      <c r="BJ1309" s="17">
        <v>0.144440100647831</v>
      </c>
      <c r="BK1309" s="17"/>
      <c r="BL1309" s="17">
        <v>0.172183523629586</v>
      </c>
      <c r="BM1309" s="17">
        <v>0.11530091871628501</v>
      </c>
      <c r="BN1309" s="17">
        <v>0.162863013210438</v>
      </c>
      <c r="BO1309" s="17">
        <v>0.16455263035599499</v>
      </c>
      <c r="BP1309" s="17"/>
      <c r="BQ1309" s="17">
        <v>0.13405134068608399</v>
      </c>
      <c r="BR1309" s="17">
        <v>0.163558937209904</v>
      </c>
      <c r="BS1309" s="17">
        <v>0.15248648496087799</v>
      </c>
      <c r="BT1309" s="17">
        <v>0.15832367545697501</v>
      </c>
      <c r="BU1309" s="17">
        <v>0.139723194106224</v>
      </c>
      <c r="BV1309" s="17">
        <v>0.175508782505501</v>
      </c>
      <c r="BW1309" s="17"/>
      <c r="BX1309" s="17">
        <v>0.124355510282988</v>
      </c>
      <c r="BY1309" s="17">
        <v>0.16383195984578799</v>
      </c>
      <c r="BZ1309" s="17">
        <v>0.15968373136248201</v>
      </c>
      <c r="CA1309" s="17">
        <v>0.156839717177118</v>
      </c>
      <c r="CB1309" s="17">
        <v>0.13892161635123801</v>
      </c>
      <c r="CC1309" s="17">
        <v>0.19582952731229</v>
      </c>
    </row>
    <row r="1310" spans="2:81" x14ac:dyDescent="0.35">
      <c r="B1310" t="s">
        <v>482</v>
      </c>
      <c r="C1310" s="17">
        <v>4.8143851979415002E-2</v>
      </c>
      <c r="D1310" s="17">
        <v>4.8352202916358097E-2</v>
      </c>
      <c r="E1310" s="17">
        <v>4.7484767455998902E-2</v>
      </c>
      <c r="F1310" s="17"/>
      <c r="G1310" s="17">
        <v>4.3537977871582603E-2</v>
      </c>
      <c r="H1310" s="17">
        <v>3.3552089403675898E-2</v>
      </c>
      <c r="I1310" s="17">
        <v>4.7333816786390599E-2</v>
      </c>
      <c r="J1310" s="17">
        <v>4.6620424037900302E-2</v>
      </c>
      <c r="K1310" s="17">
        <v>6.1633125552502499E-2</v>
      </c>
      <c r="L1310" s="17">
        <v>5.6841000102903702E-2</v>
      </c>
      <c r="M1310" s="17"/>
      <c r="N1310" s="17">
        <v>4.2167359708348798E-2</v>
      </c>
      <c r="O1310" s="17">
        <v>4.11624828637326E-2</v>
      </c>
      <c r="P1310" s="17">
        <v>5.1557043457066798E-2</v>
      </c>
      <c r="Q1310" s="17">
        <v>6.0983505049671802E-2</v>
      </c>
      <c r="R1310" s="17"/>
      <c r="S1310" s="17">
        <v>3.5027162242580699E-2</v>
      </c>
      <c r="T1310" s="17">
        <v>4.0689118585013097E-2</v>
      </c>
      <c r="U1310" s="17">
        <v>4.45908599405761E-2</v>
      </c>
      <c r="V1310" s="17">
        <v>6.3026406863721102E-2</v>
      </c>
      <c r="W1310" s="17">
        <v>3.2963653291886399E-2</v>
      </c>
      <c r="X1310" s="17">
        <v>5.7721866198130599E-2</v>
      </c>
      <c r="Y1310" s="17">
        <v>5.9508945770550402E-2</v>
      </c>
      <c r="Z1310" s="17">
        <v>2.8357412965559201E-2</v>
      </c>
      <c r="AA1310" s="17">
        <v>4.41851685798582E-2</v>
      </c>
      <c r="AB1310" s="17">
        <v>8.6125227893913206E-2</v>
      </c>
      <c r="AC1310" s="17">
        <v>5.4061161346594701E-2</v>
      </c>
      <c r="AD1310" s="17">
        <v>9.6511839930023303E-3</v>
      </c>
      <c r="AE1310" s="17"/>
      <c r="AF1310" s="17">
        <v>4.8533404809425501E-2</v>
      </c>
      <c r="AG1310" s="17">
        <v>7.1299952523248306E-2</v>
      </c>
      <c r="AH1310" s="17">
        <v>4.52680731516917E-2</v>
      </c>
      <c r="AI1310" s="17">
        <v>1.8715669746319101E-2</v>
      </c>
      <c r="AJ1310" s="17"/>
      <c r="AK1310" s="17">
        <v>3.1815961103395601E-2</v>
      </c>
      <c r="AL1310" s="17">
        <v>5.2690941933628603E-2</v>
      </c>
      <c r="AM1310" s="17"/>
      <c r="AN1310" s="17">
        <v>4.3521809483650503E-2</v>
      </c>
      <c r="AO1310" s="17">
        <v>5.0753730018040802E-2</v>
      </c>
      <c r="AP1310" s="17">
        <v>4.1427712544469898E-2</v>
      </c>
      <c r="AQ1310" s="17">
        <v>5.4226896641558199E-2</v>
      </c>
      <c r="AR1310" s="17">
        <v>4.6577854416295299E-2</v>
      </c>
      <c r="AS1310" s="17">
        <v>5.7994638807536698E-2</v>
      </c>
      <c r="AT1310" s="17"/>
      <c r="AU1310" s="17">
        <v>5.0083278229418403E-2</v>
      </c>
      <c r="AV1310" s="17">
        <v>4.5624078525403497E-2</v>
      </c>
      <c r="AW1310" s="17"/>
      <c r="AX1310" s="17">
        <v>5.0863860231806501E-2</v>
      </c>
      <c r="AY1310" s="17">
        <v>4.7527782512559E-2</v>
      </c>
      <c r="AZ1310" s="17"/>
      <c r="BA1310" s="17">
        <v>4.8013512322334903E-2</v>
      </c>
      <c r="BB1310" s="17">
        <v>4.9852715597471398E-2</v>
      </c>
      <c r="BC1310" s="17"/>
      <c r="BD1310" s="17">
        <v>4.4785151275173497E-2</v>
      </c>
      <c r="BE1310" s="17"/>
      <c r="BF1310" s="17">
        <v>3.7802913755764403E-2</v>
      </c>
      <c r="BG1310" s="17"/>
      <c r="BH1310" s="17">
        <v>8.3023757959456296E-2</v>
      </c>
      <c r="BI1310" s="17"/>
      <c r="BJ1310" s="17">
        <v>4.1266184529621698E-2</v>
      </c>
      <c r="BK1310" s="17"/>
      <c r="BL1310" s="17">
        <v>7.5471106343828906E-2</v>
      </c>
      <c r="BM1310" s="17">
        <v>3.3377521551336699E-2</v>
      </c>
      <c r="BN1310" s="17">
        <v>5.0464310245810703E-2</v>
      </c>
      <c r="BO1310" s="17">
        <v>5.0909168095216797E-2</v>
      </c>
      <c r="BP1310" s="17"/>
      <c r="BQ1310" s="17">
        <v>4.8476958692037803E-2</v>
      </c>
      <c r="BR1310" s="17">
        <v>3.58465738280467E-2</v>
      </c>
      <c r="BS1310" s="17">
        <v>5.8305920830832199E-2</v>
      </c>
      <c r="BT1310" s="17">
        <v>2.88750324693186E-2</v>
      </c>
      <c r="BU1310" s="17">
        <v>8.3626033712597803E-2</v>
      </c>
      <c r="BV1310" s="17">
        <v>4.3006354386293397E-2</v>
      </c>
      <c r="BW1310" s="17"/>
      <c r="BX1310" s="17">
        <v>4.5826139553100699E-2</v>
      </c>
      <c r="BY1310" s="17">
        <v>4.7042202713200497E-2</v>
      </c>
      <c r="BZ1310" s="17">
        <v>4.6946008349826603E-2</v>
      </c>
      <c r="CA1310" s="17">
        <v>3.8526493980488997E-2</v>
      </c>
      <c r="CB1310" s="17">
        <v>5.3747113295039201E-2</v>
      </c>
      <c r="CC1310" s="17">
        <v>5.0926403960458499E-2</v>
      </c>
    </row>
    <row r="1311" spans="2:81" x14ac:dyDescent="0.35">
      <c r="B1311" t="s">
        <v>483</v>
      </c>
      <c r="C1311" s="17">
        <v>4.5274273611143501E-2</v>
      </c>
      <c r="D1311" s="17">
        <v>4.6621532740193497E-2</v>
      </c>
      <c r="E1311" s="17">
        <v>4.4141874174076702E-2</v>
      </c>
      <c r="F1311" s="17"/>
      <c r="G1311" s="17">
        <v>2.27108902360765E-2</v>
      </c>
      <c r="H1311" s="17">
        <v>1.45872561153898E-2</v>
      </c>
      <c r="I1311" s="17">
        <v>1.42496136523314E-2</v>
      </c>
      <c r="J1311" s="17">
        <v>5.5679179147441402E-2</v>
      </c>
      <c r="K1311" s="17">
        <v>7.0288349094601202E-2</v>
      </c>
      <c r="L1311" s="17">
        <v>8.8688640884437897E-2</v>
      </c>
      <c r="M1311" s="17"/>
      <c r="N1311" s="17">
        <v>3.1744973030995001E-2</v>
      </c>
      <c r="O1311" s="17">
        <v>4.7575655784947497E-2</v>
      </c>
      <c r="P1311" s="17">
        <v>4.1308017672323102E-2</v>
      </c>
      <c r="Q1311" s="17">
        <v>6.2796688281067506E-2</v>
      </c>
      <c r="R1311" s="17"/>
      <c r="S1311" s="17">
        <v>4.2223704802763398E-2</v>
      </c>
      <c r="T1311" s="17">
        <v>3.87556878899541E-2</v>
      </c>
      <c r="U1311" s="17">
        <v>5.6266134096310802E-2</v>
      </c>
      <c r="V1311" s="17">
        <v>5.5793173862443202E-2</v>
      </c>
      <c r="W1311" s="17">
        <v>7.5463297682646702E-2</v>
      </c>
      <c r="X1311" s="17">
        <v>4.7871186693149298E-2</v>
      </c>
      <c r="Y1311" s="17">
        <v>5.01775373289126E-2</v>
      </c>
      <c r="Z1311" s="17">
        <v>2.8597776843743601E-2</v>
      </c>
      <c r="AA1311" s="17">
        <v>3.17608377851347E-2</v>
      </c>
      <c r="AB1311" s="17">
        <v>2.91079218825104E-2</v>
      </c>
      <c r="AC1311" s="17">
        <v>5.6257725958674398E-2</v>
      </c>
      <c r="AD1311" s="17">
        <v>3.6638047048688102E-2</v>
      </c>
      <c r="AE1311" s="17"/>
      <c r="AF1311" s="17">
        <v>4.8039665791748697E-2</v>
      </c>
      <c r="AG1311" s="17">
        <v>3.5354803308043997E-2</v>
      </c>
      <c r="AH1311" s="17">
        <v>7.4329770956898397E-2</v>
      </c>
      <c r="AI1311" s="17">
        <v>2.74804352139622E-2</v>
      </c>
      <c r="AJ1311" s="17"/>
      <c r="AK1311" s="17">
        <v>1.6267856290091001E-2</v>
      </c>
      <c r="AL1311" s="17">
        <v>6.0254532407544199E-2</v>
      </c>
      <c r="AM1311" s="17"/>
      <c r="AN1311" s="17">
        <v>1.8170992085541501E-2</v>
      </c>
      <c r="AO1311" s="17">
        <v>5.6048316278800303E-2</v>
      </c>
      <c r="AP1311" s="17">
        <v>3.7387852403781903E-2</v>
      </c>
      <c r="AQ1311" s="17">
        <v>5.9855836518321499E-2</v>
      </c>
      <c r="AR1311" s="17">
        <v>6.0982351313960903E-2</v>
      </c>
      <c r="AS1311" s="17">
        <v>6.3975426085791404E-2</v>
      </c>
      <c r="AT1311" s="17"/>
      <c r="AU1311" s="17">
        <v>4.3932083980691601E-2</v>
      </c>
      <c r="AV1311" s="17">
        <v>4.6793197879724302E-2</v>
      </c>
      <c r="AW1311" s="17"/>
      <c r="AX1311" s="17">
        <v>6.5529916984511993E-2</v>
      </c>
      <c r="AY1311" s="17">
        <v>4.0686462745906503E-2</v>
      </c>
      <c r="AZ1311" s="17"/>
      <c r="BA1311" s="17">
        <v>5.0032878101948897E-2</v>
      </c>
      <c r="BB1311" s="17">
        <v>2.0158574649428201E-2</v>
      </c>
      <c r="BC1311" s="17"/>
      <c r="BD1311" s="17">
        <v>4.4733670615309598E-2</v>
      </c>
      <c r="BE1311" s="17"/>
      <c r="BF1311" s="17">
        <v>4.8159330134598201E-2</v>
      </c>
      <c r="BG1311" s="17"/>
      <c r="BH1311" s="17">
        <v>2.4145321726314499E-2</v>
      </c>
      <c r="BI1311" s="17"/>
      <c r="BJ1311" s="17">
        <v>6.2488682848738299E-2</v>
      </c>
      <c r="BK1311" s="17"/>
      <c r="BL1311" s="17">
        <v>5.90842731669027E-2</v>
      </c>
      <c r="BM1311" s="17">
        <v>2.1087124516269099E-2</v>
      </c>
      <c r="BN1311" s="17">
        <v>6.5929795061426502E-2</v>
      </c>
      <c r="BO1311" s="17">
        <v>4.5420865478134301E-2</v>
      </c>
      <c r="BP1311" s="17"/>
      <c r="BQ1311" s="17">
        <v>3.8529183957567603E-2</v>
      </c>
      <c r="BR1311" s="17">
        <v>5.5614998542337701E-2</v>
      </c>
      <c r="BS1311" s="17">
        <v>4.4174661999751799E-2</v>
      </c>
      <c r="BT1311" s="17">
        <v>3.7682260110388402E-2</v>
      </c>
      <c r="BU1311" s="17">
        <v>3.9991684122330097E-2</v>
      </c>
      <c r="BV1311" s="17">
        <v>4.9706430273525101E-2</v>
      </c>
      <c r="BW1311" s="17"/>
      <c r="BX1311" s="17">
        <v>3.8707646102866297E-2</v>
      </c>
      <c r="BY1311" s="17">
        <v>4.9815471111683801E-2</v>
      </c>
      <c r="BZ1311" s="17">
        <v>5.6448342315678399E-2</v>
      </c>
      <c r="CA1311" s="17">
        <v>2.0661643138594199E-2</v>
      </c>
      <c r="CB1311" s="17">
        <v>4.29089188854722E-2</v>
      </c>
      <c r="CC1311" s="17">
        <v>6.4873419095864096E-2</v>
      </c>
    </row>
    <row r="1312" spans="2:81" x14ac:dyDescent="0.35">
      <c r="B1312" t="s">
        <v>171</v>
      </c>
      <c r="C1312" s="17">
        <v>5.3621912226817003E-2</v>
      </c>
      <c r="D1312" s="17">
        <v>4.3994134248842701E-2</v>
      </c>
      <c r="E1312" s="17">
        <v>6.2984073287025197E-2</v>
      </c>
      <c r="F1312" s="17"/>
      <c r="G1312" s="17">
        <v>4.0915319918466302E-2</v>
      </c>
      <c r="H1312" s="17">
        <v>2.4957509638494399E-2</v>
      </c>
      <c r="I1312" s="17">
        <v>6.6142048786243704E-2</v>
      </c>
      <c r="J1312" s="17">
        <v>4.9190654405756297E-2</v>
      </c>
      <c r="K1312" s="17">
        <v>6.31083473536449E-2</v>
      </c>
      <c r="L1312" s="17">
        <v>7.3951377601092896E-2</v>
      </c>
      <c r="M1312" s="17"/>
      <c r="N1312" s="17">
        <v>4.0219204906062199E-2</v>
      </c>
      <c r="O1312" s="17">
        <v>5.92974017811434E-2</v>
      </c>
      <c r="P1312" s="17">
        <v>4.7765102539250703E-2</v>
      </c>
      <c r="Q1312" s="17">
        <v>6.8817680101691703E-2</v>
      </c>
      <c r="R1312" s="17"/>
      <c r="S1312" s="17">
        <v>6.0300642527337599E-2</v>
      </c>
      <c r="T1312" s="17">
        <v>5.3768418845161897E-2</v>
      </c>
      <c r="U1312" s="17">
        <v>7.0349059004275002E-2</v>
      </c>
      <c r="V1312" s="17">
        <v>3.6204962690081603E-2</v>
      </c>
      <c r="W1312" s="17">
        <v>5.4569865842643998E-2</v>
      </c>
      <c r="X1312" s="17">
        <v>4.1427943672287901E-2</v>
      </c>
      <c r="Y1312" s="17">
        <v>3.3019733137399802E-2</v>
      </c>
      <c r="Z1312" s="17">
        <v>5.5947306749987699E-2</v>
      </c>
      <c r="AA1312" s="17">
        <v>7.9247109336906804E-2</v>
      </c>
      <c r="AB1312" s="17">
        <v>3.4446857138300403E-2</v>
      </c>
      <c r="AC1312" s="17">
        <v>6.5564249940830793E-2</v>
      </c>
      <c r="AD1312" s="17">
        <v>5.5564029722622102E-2</v>
      </c>
      <c r="AE1312" s="17"/>
      <c r="AF1312" s="17">
        <v>5.3094482249101398E-2</v>
      </c>
      <c r="AG1312" s="17">
        <v>4.0803551619895503E-2</v>
      </c>
      <c r="AH1312" s="17">
        <v>3.25261276546931E-2</v>
      </c>
      <c r="AI1312" s="17">
        <v>6.5123574346003799E-2</v>
      </c>
      <c r="AJ1312" s="17"/>
      <c r="AK1312" s="17">
        <v>8.1947464996772204E-2</v>
      </c>
      <c r="AL1312" s="17">
        <v>4.8931369316888997E-2</v>
      </c>
      <c r="AM1312" s="17"/>
      <c r="AN1312" s="17">
        <v>3.8640306919338001E-2</v>
      </c>
      <c r="AO1312" s="17">
        <v>5.3914121152489197E-2</v>
      </c>
      <c r="AP1312" s="17">
        <v>5.6905076239277097E-2</v>
      </c>
      <c r="AQ1312" s="17">
        <v>7.2860694437986803E-2</v>
      </c>
      <c r="AR1312" s="17">
        <v>5.5111232933933399E-2</v>
      </c>
      <c r="AS1312" s="17">
        <v>5.0720196322288899E-2</v>
      </c>
      <c r="AT1312" s="17"/>
      <c r="AU1312" s="17">
        <v>5.5198325226853098E-2</v>
      </c>
      <c r="AV1312" s="17">
        <v>5.0897514504026901E-2</v>
      </c>
      <c r="AW1312" s="17"/>
      <c r="AX1312" s="17">
        <v>6.4589633388878798E-2</v>
      </c>
      <c r="AY1312" s="17">
        <v>5.1137773392680802E-2</v>
      </c>
      <c r="AZ1312" s="17"/>
      <c r="BA1312" s="17">
        <v>5.5487852099590403E-2</v>
      </c>
      <c r="BB1312" s="17">
        <v>4.3196851252636302E-2</v>
      </c>
      <c r="BC1312" s="17"/>
      <c r="BD1312" s="17">
        <v>4.6132631109300902E-2</v>
      </c>
      <c r="BE1312" s="17"/>
      <c r="BF1312" s="17">
        <v>4.8856864263759701E-2</v>
      </c>
      <c r="BG1312" s="17"/>
      <c r="BH1312" s="17">
        <v>3.4873817021812699E-2</v>
      </c>
      <c r="BI1312" s="17"/>
      <c r="BJ1312" s="17">
        <v>3.3079076177999302E-2</v>
      </c>
      <c r="BK1312" s="17"/>
      <c r="BL1312" s="17">
        <v>8.6459876623956294E-2</v>
      </c>
      <c r="BM1312" s="17">
        <v>2.2086859275211E-2</v>
      </c>
      <c r="BN1312" s="17">
        <v>6.3322728505746606E-2</v>
      </c>
      <c r="BO1312" s="17">
        <v>6.5244113650291799E-2</v>
      </c>
      <c r="BP1312" s="17"/>
      <c r="BQ1312" s="17">
        <v>5.6902971153615103E-2</v>
      </c>
      <c r="BR1312" s="17">
        <v>4.26435222315103E-2</v>
      </c>
      <c r="BS1312" s="17">
        <v>5.6495655688943901E-2</v>
      </c>
      <c r="BT1312" s="17">
        <v>4.29211975674419E-2</v>
      </c>
      <c r="BU1312" s="17">
        <v>5.3857277285366899E-2</v>
      </c>
      <c r="BV1312" s="17">
        <v>6.3802082076102495E-2</v>
      </c>
      <c r="BW1312" s="17"/>
      <c r="BX1312" s="17">
        <v>4.53134687540774E-2</v>
      </c>
      <c r="BY1312" s="17">
        <v>4.3686699675825599E-2</v>
      </c>
      <c r="BZ1312" s="17">
        <v>4.9395467819045899E-2</v>
      </c>
      <c r="CA1312" s="17">
        <v>5.0848682522665202E-2</v>
      </c>
      <c r="CB1312" s="17">
        <v>4.5358467795964398E-2</v>
      </c>
      <c r="CC1312" s="17">
        <v>7.4545153293887306E-2</v>
      </c>
    </row>
    <row r="1313" spans="2:81" x14ac:dyDescent="0.35">
      <c r="C1313" s="17"/>
      <c r="D1313" s="17"/>
      <c r="E1313" s="17"/>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7"/>
      <c r="BN1313" s="17"/>
      <c r="BO1313" s="17"/>
      <c r="BP1313" s="17"/>
      <c r="BQ1313" s="17"/>
      <c r="BR1313" s="17"/>
      <c r="BS1313" s="17"/>
      <c r="BT1313" s="17"/>
      <c r="BU1313" s="17"/>
      <c r="BV1313" s="17"/>
      <c r="BW1313" s="17"/>
      <c r="BX1313" s="17"/>
      <c r="BY1313" s="17"/>
      <c r="BZ1313" s="17"/>
      <c r="CA1313" s="17"/>
      <c r="CB1313" s="17"/>
      <c r="CC1313" s="17"/>
    </row>
    <row r="1314" spans="2:81" x14ac:dyDescent="0.35">
      <c r="B1314" s="6" t="s">
        <v>485</v>
      </c>
      <c r="C1314" s="17"/>
      <c r="D1314" s="17"/>
      <c r="E1314" s="17"/>
      <c r="F1314" s="17"/>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c r="AZ1314" s="17"/>
      <c r="BA1314" s="17"/>
      <c r="BB1314" s="17"/>
      <c r="BC1314" s="17"/>
      <c r="BD1314" s="17"/>
      <c r="BE1314" s="17"/>
      <c r="BF1314" s="17"/>
      <c r="BG1314" s="17"/>
      <c r="BH1314" s="17"/>
      <c r="BI1314" s="17"/>
      <c r="BJ1314" s="17"/>
      <c r="BK1314" s="17"/>
      <c r="BL1314" s="17"/>
      <c r="BM1314" s="17"/>
      <c r="BN1314" s="17"/>
      <c r="BO1314" s="17"/>
      <c r="BP1314" s="17"/>
      <c r="BQ1314" s="17"/>
      <c r="BR1314" s="17"/>
      <c r="BS1314" s="17"/>
      <c r="BT1314" s="17"/>
      <c r="BU1314" s="17"/>
      <c r="BV1314" s="17"/>
      <c r="BW1314" s="17"/>
      <c r="BX1314" s="17"/>
      <c r="BY1314" s="17"/>
      <c r="BZ1314" s="17"/>
      <c r="CA1314" s="17"/>
      <c r="CB1314" s="17"/>
      <c r="CC1314" s="17"/>
    </row>
    <row r="1315" spans="2:81" x14ac:dyDescent="0.35">
      <c r="B1315" s="24"/>
      <c r="C1315" s="17"/>
      <c r="D1315" s="17"/>
      <c r="E1315" s="17"/>
      <c r="F1315" s="17"/>
      <c r="G1315" s="17"/>
      <c r="H1315" s="17"/>
      <c r="I1315" s="17"/>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c r="AP1315" s="17"/>
      <c r="AQ1315" s="17"/>
      <c r="AR1315" s="17"/>
      <c r="AS1315" s="17"/>
      <c r="AT1315" s="17"/>
      <c r="AU1315" s="17"/>
      <c r="AV1315" s="17"/>
      <c r="AW1315" s="17"/>
      <c r="AX1315" s="17"/>
      <c r="AY1315" s="17"/>
      <c r="AZ1315" s="17"/>
      <c r="BA1315" s="17"/>
      <c r="BB1315" s="17"/>
      <c r="BC1315" s="17"/>
      <c r="BD1315" s="17"/>
      <c r="BE1315" s="17"/>
      <c r="BF1315" s="17"/>
      <c r="BG1315" s="17"/>
      <c r="BH1315" s="17"/>
      <c r="BI1315" s="17"/>
      <c r="BJ1315" s="17"/>
      <c r="BK1315" s="17"/>
      <c r="BL1315" s="17"/>
      <c r="BM1315" s="17"/>
      <c r="BN1315" s="17"/>
      <c r="BO1315" s="17"/>
      <c r="BP1315" s="17"/>
      <c r="BQ1315" s="17"/>
      <c r="BR1315" s="17"/>
      <c r="BS1315" s="17"/>
      <c r="BT1315" s="17"/>
      <c r="BU1315" s="17"/>
      <c r="BV1315" s="17"/>
      <c r="BW1315" s="17"/>
      <c r="BX1315" s="17"/>
      <c r="BY1315" s="17"/>
      <c r="BZ1315" s="17"/>
      <c r="CA1315" s="17"/>
      <c r="CB1315" s="17"/>
      <c r="CC1315" s="17"/>
    </row>
    <row r="1316" spans="2:81" x14ac:dyDescent="0.35">
      <c r="B1316" t="s">
        <v>411</v>
      </c>
      <c r="C1316" s="17">
        <v>0.16708298367897501</v>
      </c>
      <c r="D1316" s="17">
        <v>0.12557812136220201</v>
      </c>
      <c r="E1316" s="17">
        <v>0.20848398405583399</v>
      </c>
      <c r="F1316" s="17"/>
      <c r="G1316" s="17">
        <v>8.8080322771672395E-2</v>
      </c>
      <c r="H1316" s="17">
        <v>0.111494665077951</v>
      </c>
      <c r="I1316" s="17">
        <v>0.154146408077876</v>
      </c>
      <c r="J1316" s="17">
        <v>0.21473202290194199</v>
      </c>
      <c r="K1316" s="17">
        <v>0.197265503901878</v>
      </c>
      <c r="L1316" s="17">
        <v>0.22074075662814399</v>
      </c>
      <c r="M1316" s="17"/>
      <c r="N1316" s="17">
        <v>0.15989141563110701</v>
      </c>
      <c r="O1316" s="17">
        <v>0.178801040829005</v>
      </c>
      <c r="P1316" s="17">
        <v>0.17122266524597299</v>
      </c>
      <c r="Q1316" s="17">
        <v>0.16053866389122201</v>
      </c>
      <c r="R1316" s="17"/>
      <c r="S1316" s="17">
        <v>0.14215711382423801</v>
      </c>
      <c r="T1316" s="17">
        <v>0.19759151858649901</v>
      </c>
      <c r="U1316" s="17">
        <v>0.20927714551590801</v>
      </c>
      <c r="V1316" s="17">
        <v>0.197431894721881</v>
      </c>
      <c r="W1316" s="17">
        <v>0.18832147868136401</v>
      </c>
      <c r="X1316" s="17">
        <v>0.18423779237421301</v>
      </c>
      <c r="Y1316" s="17">
        <v>0.158269323983634</v>
      </c>
      <c r="Z1316" s="17">
        <v>0.14539032322912601</v>
      </c>
      <c r="AA1316" s="17">
        <v>0.15201914205088399</v>
      </c>
      <c r="AB1316" s="17">
        <v>9.9232833341411295E-2</v>
      </c>
      <c r="AC1316" s="17">
        <v>0.17309617653748999</v>
      </c>
      <c r="AD1316" s="17">
        <v>0.15162390281353</v>
      </c>
      <c r="AE1316" s="17"/>
      <c r="AF1316" s="17">
        <v>0.17671682645957501</v>
      </c>
      <c r="AG1316" s="17">
        <v>9.3423632942219906E-2</v>
      </c>
      <c r="AH1316" s="17">
        <v>0.16413025976604301</v>
      </c>
      <c r="AI1316" s="17">
        <v>0.152647788843395</v>
      </c>
      <c r="AJ1316" s="17"/>
      <c r="AK1316" s="17">
        <v>0.15474597582422001</v>
      </c>
      <c r="AL1316" s="17">
        <v>0.15108252548152901</v>
      </c>
      <c r="AM1316" s="17"/>
      <c r="AN1316" s="17">
        <v>0.121731931390562</v>
      </c>
      <c r="AO1316" s="17">
        <v>0.166052107108668</v>
      </c>
      <c r="AP1316" s="17">
        <v>0.179265161743836</v>
      </c>
      <c r="AQ1316" s="17">
        <v>0.185141497679744</v>
      </c>
      <c r="AR1316" s="17">
        <v>0.215316260188429</v>
      </c>
      <c r="AS1316" s="17">
        <v>0.204560862825095</v>
      </c>
      <c r="AT1316" s="17"/>
      <c r="AU1316" s="17">
        <v>0.175670017829723</v>
      </c>
      <c r="AV1316" s="17">
        <v>0.15412867075581499</v>
      </c>
      <c r="AW1316" s="17"/>
      <c r="AX1316" s="17">
        <v>0.17068264592963001</v>
      </c>
      <c r="AY1316" s="17">
        <v>0.16626767659243499</v>
      </c>
      <c r="AZ1316" s="17"/>
      <c r="BA1316" s="17">
        <v>0.174994499013919</v>
      </c>
      <c r="BB1316" s="17">
        <v>0.12666911483967999</v>
      </c>
      <c r="BC1316" s="17"/>
      <c r="BD1316" s="17">
        <v>0.18228955575571601</v>
      </c>
      <c r="BE1316" s="17"/>
      <c r="BF1316" s="17">
        <v>0.1795826810668</v>
      </c>
      <c r="BG1316" s="17"/>
      <c r="BH1316" s="17">
        <v>9.4538194457505498E-2</v>
      </c>
      <c r="BI1316" s="17"/>
      <c r="BJ1316" s="17">
        <v>0.15053642517881</v>
      </c>
      <c r="BK1316" s="17"/>
      <c r="BL1316" s="17">
        <v>0.17550795516230699</v>
      </c>
      <c r="BM1316" s="17">
        <v>0.141547158418696</v>
      </c>
      <c r="BN1316" s="17">
        <v>0.22593156335845699</v>
      </c>
      <c r="BO1316" s="17">
        <v>0.13202156303637899</v>
      </c>
      <c r="BP1316" s="17"/>
      <c r="BQ1316" s="17">
        <v>0.13031726341602501</v>
      </c>
      <c r="BR1316" s="17">
        <v>0.20142199858259599</v>
      </c>
      <c r="BS1316" s="17">
        <v>0.199211404338448</v>
      </c>
      <c r="BT1316" s="17">
        <v>0.21027071151142501</v>
      </c>
      <c r="BU1316" s="17">
        <v>0.13777810186471101</v>
      </c>
      <c r="BV1316" s="17">
        <v>0.16838360111601799</v>
      </c>
      <c r="BW1316" s="17"/>
      <c r="BX1316" s="17">
        <v>0.120332968990236</v>
      </c>
      <c r="BY1316" s="17">
        <v>0.190771719742657</v>
      </c>
      <c r="BZ1316" s="17">
        <v>0.18566219437179499</v>
      </c>
      <c r="CA1316" s="17">
        <v>0.20278567243909401</v>
      </c>
      <c r="CB1316" s="17">
        <v>0.120140247981718</v>
      </c>
      <c r="CC1316" s="17">
        <v>0.17770158244306899</v>
      </c>
    </row>
    <row r="1317" spans="2:81" x14ac:dyDescent="0.35">
      <c r="B1317" t="s">
        <v>409</v>
      </c>
      <c r="C1317" s="17">
        <v>0.23069983184401499</v>
      </c>
      <c r="D1317" s="17">
        <v>0.29480754901670803</v>
      </c>
      <c r="E1317" s="17">
        <v>0.16543709871936299</v>
      </c>
      <c r="F1317" s="17"/>
      <c r="G1317" s="17">
        <v>0.19344477312886299</v>
      </c>
      <c r="H1317" s="17">
        <v>0.266034007235388</v>
      </c>
      <c r="I1317" s="17">
        <v>0.25537343375712002</v>
      </c>
      <c r="J1317" s="17">
        <v>0.25104958595300703</v>
      </c>
      <c r="K1317" s="17">
        <v>0.216662530369228</v>
      </c>
      <c r="L1317" s="17">
        <v>0.19698000330578999</v>
      </c>
      <c r="M1317" s="17"/>
      <c r="N1317" s="17">
        <v>0.27718898383444102</v>
      </c>
      <c r="O1317" s="17">
        <v>0.24751967715821699</v>
      </c>
      <c r="P1317" s="17">
        <v>0.18580520043745999</v>
      </c>
      <c r="Q1317" s="17">
        <v>0.19432714414420901</v>
      </c>
      <c r="R1317" s="17"/>
      <c r="S1317" s="17">
        <v>0.23802080823303201</v>
      </c>
      <c r="T1317" s="17">
        <v>0.24116185606108501</v>
      </c>
      <c r="U1317" s="17">
        <v>0.19203608216554399</v>
      </c>
      <c r="V1317" s="17">
        <v>0.19694590881871099</v>
      </c>
      <c r="W1317" s="17">
        <v>0.23284463965292501</v>
      </c>
      <c r="X1317" s="17">
        <v>0.24718044620844201</v>
      </c>
      <c r="Y1317" s="17">
        <v>0.251961216483993</v>
      </c>
      <c r="Z1317" s="17">
        <v>0.26381294241563003</v>
      </c>
      <c r="AA1317" s="17">
        <v>0.26080362751688402</v>
      </c>
      <c r="AB1317" s="17">
        <v>0.21733802848762401</v>
      </c>
      <c r="AC1317" s="17">
        <v>0.21557103965518001</v>
      </c>
      <c r="AD1317" s="17">
        <v>0.15423627592088701</v>
      </c>
      <c r="AE1317" s="17"/>
      <c r="AF1317" s="17">
        <v>0.234782243713414</v>
      </c>
      <c r="AG1317" s="17">
        <v>0.23274845862575699</v>
      </c>
      <c r="AH1317" s="17">
        <v>0.208136932945057</v>
      </c>
      <c r="AI1317" s="17">
        <v>0.154236049423842</v>
      </c>
      <c r="AJ1317" s="17"/>
      <c r="AK1317" s="17">
        <v>0.23008459565811201</v>
      </c>
      <c r="AL1317" s="17">
        <v>0.25666641397378898</v>
      </c>
      <c r="AM1317" s="17"/>
      <c r="AN1317" s="17">
        <v>0.25561518478199902</v>
      </c>
      <c r="AO1317" s="17">
        <v>0.240456914508175</v>
      </c>
      <c r="AP1317" s="17">
        <v>0.24412811265793199</v>
      </c>
      <c r="AQ1317" s="17">
        <v>0.190783364653729</v>
      </c>
      <c r="AR1317" s="17">
        <v>0.20928367696744299</v>
      </c>
      <c r="AS1317" s="17">
        <v>0.20564736295109801</v>
      </c>
      <c r="AT1317" s="17"/>
      <c r="AU1317" s="17">
        <v>0.23773008536741</v>
      </c>
      <c r="AV1317" s="17">
        <v>0.22038293717006599</v>
      </c>
      <c r="AW1317" s="17"/>
      <c r="AX1317" s="17">
        <v>0.18072838711129899</v>
      </c>
      <c r="AY1317" s="17">
        <v>0.242018136223217</v>
      </c>
      <c r="AZ1317" s="17"/>
      <c r="BA1317" s="17">
        <v>0.228593009255986</v>
      </c>
      <c r="BB1317" s="17">
        <v>0.24119385982401201</v>
      </c>
      <c r="BC1317" s="17"/>
      <c r="BD1317" s="17">
        <v>0.22661428115409399</v>
      </c>
      <c r="BE1317" s="17"/>
      <c r="BF1317" s="17">
        <v>0.23837029884859001</v>
      </c>
      <c r="BG1317" s="17"/>
      <c r="BH1317" s="17">
        <v>0.21994795621339</v>
      </c>
      <c r="BI1317" s="17"/>
      <c r="BJ1317" s="17">
        <v>0.22471309211136101</v>
      </c>
      <c r="BK1317" s="17"/>
      <c r="BL1317" s="17">
        <v>0.24826140885122899</v>
      </c>
      <c r="BM1317" s="17">
        <v>0.23177650581515999</v>
      </c>
      <c r="BN1317" s="17">
        <v>0.204343533126912</v>
      </c>
      <c r="BO1317" s="17">
        <v>0.24910833464502199</v>
      </c>
      <c r="BP1317" s="17"/>
      <c r="BQ1317" s="17">
        <v>0.25483254706272401</v>
      </c>
      <c r="BR1317" s="17">
        <v>0.23184940300832799</v>
      </c>
      <c r="BS1317" s="17">
        <v>0.20494502454933899</v>
      </c>
      <c r="BT1317" s="17">
        <v>0.21082388660191101</v>
      </c>
      <c r="BU1317" s="17">
        <v>0.17709670369449401</v>
      </c>
      <c r="BV1317" s="17">
        <v>0.250227895384665</v>
      </c>
      <c r="BW1317" s="17"/>
      <c r="BX1317" s="17">
        <v>0.27059800596915901</v>
      </c>
      <c r="BY1317" s="17">
        <v>0.21414252052845101</v>
      </c>
      <c r="BZ1317" s="17">
        <v>0.24019194380369499</v>
      </c>
      <c r="CA1317" s="17">
        <v>0.19635233983323599</v>
      </c>
      <c r="CB1317" s="17">
        <v>0.20433399221072299</v>
      </c>
      <c r="CC1317" s="17">
        <v>0.268935214739497</v>
      </c>
    </row>
    <row r="1318" spans="2:81" x14ac:dyDescent="0.35">
      <c r="B1318" t="s">
        <v>414</v>
      </c>
      <c r="C1318" s="17">
        <v>0.102777135759093</v>
      </c>
      <c r="D1318" s="17">
        <v>0.104114574444104</v>
      </c>
      <c r="E1318" s="17">
        <v>0.10193789428003799</v>
      </c>
      <c r="F1318" s="17"/>
      <c r="G1318" s="17">
        <v>0.146196670243675</v>
      </c>
      <c r="H1318" s="17">
        <v>0.139006200509011</v>
      </c>
      <c r="I1318" s="17">
        <v>0.101826804586751</v>
      </c>
      <c r="J1318" s="17">
        <v>0.11940399263745199</v>
      </c>
      <c r="K1318" s="17">
        <v>8.8195809907567493E-2</v>
      </c>
      <c r="L1318" s="17">
        <v>3.7222425709357597E-2</v>
      </c>
      <c r="M1318" s="17"/>
      <c r="N1318" s="17">
        <v>9.6430429164650097E-2</v>
      </c>
      <c r="O1318" s="17">
        <v>9.7597176822458095E-2</v>
      </c>
      <c r="P1318" s="17">
        <v>9.8112431704755698E-2</v>
      </c>
      <c r="Q1318" s="17">
        <v>0.122715417781924</v>
      </c>
      <c r="R1318" s="17"/>
      <c r="S1318" s="17">
        <v>0.13066246383079599</v>
      </c>
      <c r="T1318" s="17">
        <v>0.107230432545212</v>
      </c>
      <c r="U1318" s="17">
        <v>0.10880013962639901</v>
      </c>
      <c r="V1318" s="17">
        <v>7.1482620376233097E-2</v>
      </c>
      <c r="W1318" s="17">
        <v>0.103931813541265</v>
      </c>
      <c r="X1318" s="17">
        <v>0.11756553219480501</v>
      </c>
      <c r="Y1318" s="17">
        <v>8.6191920931282903E-2</v>
      </c>
      <c r="Z1318" s="17">
        <v>0.112403280168555</v>
      </c>
      <c r="AA1318" s="17">
        <v>9.09918273167587E-2</v>
      </c>
      <c r="AB1318" s="17">
        <v>7.1643186535357201E-2</v>
      </c>
      <c r="AC1318" s="17">
        <v>0.12759520910421801</v>
      </c>
      <c r="AD1318" s="17">
        <v>0.10197903806422599</v>
      </c>
      <c r="AE1318" s="17"/>
      <c r="AF1318" s="17">
        <v>0.10312068614933401</v>
      </c>
      <c r="AG1318" s="17">
        <v>6.8794974997014202E-2</v>
      </c>
      <c r="AH1318" s="17">
        <v>0.139591158204528</v>
      </c>
      <c r="AI1318" s="17">
        <v>0.12590208760520599</v>
      </c>
      <c r="AJ1318" s="17"/>
      <c r="AK1318" s="17">
        <v>0.105077019181711</v>
      </c>
      <c r="AL1318" s="17">
        <v>7.2881995075507106E-2</v>
      </c>
      <c r="AM1318" s="17"/>
      <c r="AN1318" s="17">
        <v>0.122709845608794</v>
      </c>
      <c r="AO1318" s="17">
        <v>0.106096783872365</v>
      </c>
      <c r="AP1318" s="17">
        <v>0.110950550199669</v>
      </c>
      <c r="AQ1318" s="17">
        <v>9.2417443605155705E-2</v>
      </c>
      <c r="AR1318" s="17">
        <v>6.83010311087653E-2</v>
      </c>
      <c r="AS1318" s="17">
        <v>7.3831361990965697E-2</v>
      </c>
      <c r="AT1318" s="17"/>
      <c r="AU1318" s="17">
        <v>8.6318055305585797E-2</v>
      </c>
      <c r="AV1318" s="17">
        <v>0.12727747130790401</v>
      </c>
      <c r="AW1318" s="17"/>
      <c r="AX1318" s="17">
        <v>0.104786614838372</v>
      </c>
      <c r="AY1318" s="17">
        <v>0.102321997910176</v>
      </c>
      <c r="AZ1318" s="17"/>
      <c r="BA1318" s="17">
        <v>9.6311627747126996E-2</v>
      </c>
      <c r="BB1318" s="17">
        <v>0.136248978656729</v>
      </c>
      <c r="BC1318" s="17"/>
      <c r="BD1318" s="17">
        <v>9.2295950293562398E-2</v>
      </c>
      <c r="BE1318" s="17"/>
      <c r="BF1318" s="17">
        <v>8.9176653201391898E-2</v>
      </c>
      <c r="BG1318" s="17"/>
      <c r="BH1318" s="17">
        <v>6.7854786741712206E-2</v>
      </c>
      <c r="BI1318" s="17"/>
      <c r="BJ1318" s="17">
        <v>0.12665192312636001</v>
      </c>
      <c r="BK1318" s="17"/>
      <c r="BL1318" s="17">
        <v>0.112227275796634</v>
      </c>
      <c r="BM1318" s="17">
        <v>0.118128649803556</v>
      </c>
      <c r="BN1318" s="17">
        <v>3.6090051779266601E-2</v>
      </c>
      <c r="BO1318" s="17">
        <v>0.14977034977984899</v>
      </c>
      <c r="BP1318" s="17"/>
      <c r="BQ1318" s="17">
        <v>0.135415911075696</v>
      </c>
      <c r="BR1318" s="17">
        <v>5.2351733712129103E-2</v>
      </c>
      <c r="BS1318" s="17">
        <v>5.8064499311382002E-2</v>
      </c>
      <c r="BT1318" s="17">
        <v>9.2873822755934005E-2</v>
      </c>
      <c r="BU1318" s="17">
        <v>0.150450204827654</v>
      </c>
      <c r="BV1318" s="17">
        <v>0.122951669982588</v>
      </c>
      <c r="BW1318" s="17"/>
      <c r="BX1318" s="17">
        <v>0.148699548015435</v>
      </c>
      <c r="BY1318" s="17">
        <v>6.7375594048952894E-2</v>
      </c>
      <c r="BZ1318" s="17">
        <v>6.0882674285975998E-2</v>
      </c>
      <c r="CA1318" s="17">
        <v>0.11287109018185</v>
      </c>
      <c r="CB1318" s="17">
        <v>0.14236155764147801</v>
      </c>
      <c r="CC1318" s="17">
        <v>7.4770687758410295E-2</v>
      </c>
    </row>
    <row r="1319" spans="2:81" x14ac:dyDescent="0.35">
      <c r="B1319" t="s">
        <v>413</v>
      </c>
      <c r="C1319" s="17">
        <v>4.9878290322222303E-2</v>
      </c>
      <c r="D1319" s="17">
        <v>6.0673859210648502E-2</v>
      </c>
      <c r="E1319" s="17">
        <v>3.92629224736539E-2</v>
      </c>
      <c r="F1319" s="17"/>
      <c r="G1319" s="17">
        <v>5.0137628329838202E-2</v>
      </c>
      <c r="H1319" s="17">
        <v>3.9771468944743003E-2</v>
      </c>
      <c r="I1319" s="17">
        <v>2.71781911351004E-2</v>
      </c>
      <c r="J1319" s="17">
        <v>2.90757441638731E-2</v>
      </c>
      <c r="K1319" s="17">
        <v>5.9424088755332699E-2</v>
      </c>
      <c r="L1319" s="17">
        <v>8.9475964653372195E-2</v>
      </c>
      <c r="M1319" s="17"/>
      <c r="N1319" s="17">
        <v>3.7833905685675601E-2</v>
      </c>
      <c r="O1319" s="17">
        <v>3.1607432213356497E-2</v>
      </c>
      <c r="P1319" s="17">
        <v>7.2991719807951203E-2</v>
      </c>
      <c r="Q1319" s="17">
        <v>6.2676484504946006E-2</v>
      </c>
      <c r="R1319" s="17"/>
      <c r="S1319" s="17">
        <v>5.4836364650951E-2</v>
      </c>
      <c r="T1319" s="17">
        <v>4.76124066949127E-2</v>
      </c>
      <c r="U1319" s="17">
        <v>3.68657422809687E-2</v>
      </c>
      <c r="V1319" s="17">
        <v>5.5790302197343697E-2</v>
      </c>
      <c r="W1319" s="17">
        <v>3.7262070507232098E-2</v>
      </c>
      <c r="X1319" s="17">
        <v>3.34899367098309E-2</v>
      </c>
      <c r="Y1319" s="17">
        <v>2.50254166300489E-2</v>
      </c>
      <c r="Z1319" s="17">
        <v>5.6944981270643402E-2</v>
      </c>
      <c r="AA1319" s="17">
        <v>5.9503573951072003E-2</v>
      </c>
      <c r="AB1319" s="17">
        <v>0.10775967796043</v>
      </c>
      <c r="AC1319" s="17">
        <v>3.0458585476076602E-2</v>
      </c>
      <c r="AD1319" s="17">
        <v>1.0883245664195299E-2</v>
      </c>
      <c r="AE1319" s="17"/>
      <c r="AF1319" s="17">
        <v>4.8765930379467699E-2</v>
      </c>
      <c r="AG1319" s="17">
        <v>0.108524899893822</v>
      </c>
      <c r="AH1319" s="17">
        <v>3.3167514229402201E-2</v>
      </c>
      <c r="AI1319" s="17">
        <v>1.13076178377952E-2</v>
      </c>
      <c r="AJ1319" s="17"/>
      <c r="AK1319" s="17">
        <v>2.2008097868628E-2</v>
      </c>
      <c r="AL1319" s="17">
        <v>3.8334765967878402E-2</v>
      </c>
      <c r="AM1319" s="17"/>
      <c r="AN1319" s="17">
        <v>4.4688348963731701E-2</v>
      </c>
      <c r="AO1319" s="17">
        <v>3.8693025499008403E-2</v>
      </c>
      <c r="AP1319" s="17">
        <v>5.35201104546255E-2</v>
      </c>
      <c r="AQ1319" s="17">
        <v>7.0682680670760001E-2</v>
      </c>
      <c r="AR1319" s="17">
        <v>5.81718736458922E-2</v>
      </c>
      <c r="AS1319" s="17">
        <v>3.34912984018991E-2</v>
      </c>
      <c r="AT1319" s="17"/>
      <c r="AU1319" s="17">
        <v>5.3615875218879998E-2</v>
      </c>
      <c r="AV1319" s="17">
        <v>4.3900514307757897E-2</v>
      </c>
      <c r="AW1319" s="17"/>
      <c r="AX1319" s="17">
        <v>5.1098122605312699E-2</v>
      </c>
      <c r="AY1319" s="17">
        <v>4.9602003872121797E-2</v>
      </c>
      <c r="AZ1319" s="17"/>
      <c r="BA1319" s="17">
        <v>5.3073930625137898E-2</v>
      </c>
      <c r="BB1319" s="17">
        <v>3.4614038542167998E-2</v>
      </c>
      <c r="BC1319" s="17"/>
      <c r="BD1319" s="17">
        <v>5.4780496572605697E-2</v>
      </c>
      <c r="BE1319" s="17"/>
      <c r="BF1319" s="17">
        <v>5.5102271305875597E-2</v>
      </c>
      <c r="BG1319" s="17"/>
      <c r="BH1319" s="17">
        <v>9.7010740965698894E-2</v>
      </c>
      <c r="BI1319" s="17"/>
      <c r="BJ1319" s="17">
        <v>3.40177910795601E-2</v>
      </c>
      <c r="BK1319" s="17"/>
      <c r="BL1319" s="17">
        <v>5.2491495162919101E-2</v>
      </c>
      <c r="BM1319" s="17">
        <v>5.88240194501011E-2</v>
      </c>
      <c r="BN1319" s="17">
        <v>5.9205262322918902E-2</v>
      </c>
      <c r="BO1319" s="17">
        <v>2.93349242182088E-2</v>
      </c>
      <c r="BP1319" s="17"/>
      <c r="BQ1319" s="17">
        <v>3.2820136784011203E-2</v>
      </c>
      <c r="BR1319" s="17">
        <v>7.3254362264150996E-2</v>
      </c>
      <c r="BS1319" s="17">
        <v>7.9779796984207396E-2</v>
      </c>
      <c r="BT1319" s="17">
        <v>4.0162253444891001E-2</v>
      </c>
      <c r="BU1319" s="17">
        <v>6.34107812909111E-2</v>
      </c>
      <c r="BV1319" s="17">
        <v>3.48405876631614E-2</v>
      </c>
      <c r="BW1319" s="17"/>
      <c r="BX1319" s="17">
        <v>3.1203831180350299E-2</v>
      </c>
      <c r="BY1319" s="17">
        <v>6.3088504835642101E-2</v>
      </c>
      <c r="BZ1319" s="17">
        <v>7.1221086832414404E-2</v>
      </c>
      <c r="CA1319" s="17">
        <v>4.19192319478255E-2</v>
      </c>
      <c r="CB1319" s="17">
        <v>4.08792576662146E-2</v>
      </c>
      <c r="CC1319" s="17">
        <v>2.24871420174136E-2</v>
      </c>
    </row>
    <row r="1320" spans="2:81" x14ac:dyDescent="0.35">
      <c r="B1320" t="s">
        <v>461</v>
      </c>
      <c r="C1320" s="17">
        <v>6.3993169793365903E-2</v>
      </c>
      <c r="D1320" s="17">
        <v>6.5962365738197901E-2</v>
      </c>
      <c r="E1320" s="17">
        <v>6.1751065550803598E-2</v>
      </c>
      <c r="F1320" s="17"/>
      <c r="G1320" s="17">
        <v>0.108922292083606</v>
      </c>
      <c r="H1320" s="17">
        <v>0.10587595225548301</v>
      </c>
      <c r="I1320" s="17">
        <v>6.4974955563174897E-2</v>
      </c>
      <c r="J1320" s="17">
        <v>4.5384442259233798E-2</v>
      </c>
      <c r="K1320" s="17">
        <v>4.5437529107909401E-2</v>
      </c>
      <c r="L1320" s="17">
        <v>2.37412107608138E-2</v>
      </c>
      <c r="M1320" s="17"/>
      <c r="N1320" s="17">
        <v>8.0434477869537099E-2</v>
      </c>
      <c r="O1320" s="17">
        <v>6.8423775141239901E-2</v>
      </c>
      <c r="P1320" s="17">
        <v>5.1012509384050803E-2</v>
      </c>
      <c r="Q1320" s="17">
        <v>5.2087400636090797E-2</v>
      </c>
      <c r="R1320" s="17"/>
      <c r="S1320" s="17">
        <v>0.11605257312168001</v>
      </c>
      <c r="T1320" s="17">
        <v>4.5952171049441499E-2</v>
      </c>
      <c r="U1320" s="17">
        <v>4.1017820801203198E-2</v>
      </c>
      <c r="V1320" s="17">
        <v>3.9809770609319499E-2</v>
      </c>
      <c r="W1320" s="17">
        <v>4.5395926751304501E-2</v>
      </c>
      <c r="X1320" s="17">
        <v>6.4838307156765307E-2</v>
      </c>
      <c r="Y1320" s="17">
        <v>6.4132305207408605E-2</v>
      </c>
      <c r="Z1320" s="17">
        <v>6.5970510325426598E-2</v>
      </c>
      <c r="AA1320" s="17">
        <v>4.9176067019755999E-2</v>
      </c>
      <c r="AB1320" s="17">
        <v>0.12112642574716199</v>
      </c>
      <c r="AC1320" s="17">
        <v>1.7206926782370398E-2</v>
      </c>
      <c r="AD1320" s="17">
        <v>1.80308568546605E-2</v>
      </c>
      <c r="AE1320" s="17"/>
      <c r="AF1320" s="17">
        <v>5.9837405425291201E-2</v>
      </c>
      <c r="AG1320" s="17">
        <v>9.25019264949897E-2</v>
      </c>
      <c r="AH1320" s="17">
        <v>2.4815320185954101E-2</v>
      </c>
      <c r="AI1320" s="17">
        <v>3.9317954939715301E-2</v>
      </c>
      <c r="AJ1320" s="17"/>
      <c r="AK1320" s="17">
        <v>0.110596914836708</v>
      </c>
      <c r="AL1320" s="17">
        <v>8.5563882472631095E-2</v>
      </c>
      <c r="AM1320" s="17"/>
      <c r="AN1320" s="17">
        <v>0.12552437834705599</v>
      </c>
      <c r="AO1320" s="17">
        <v>5.2640869127821399E-2</v>
      </c>
      <c r="AP1320" s="17">
        <v>3.9967030175743899E-2</v>
      </c>
      <c r="AQ1320" s="17">
        <v>4.1431186023795599E-2</v>
      </c>
      <c r="AR1320" s="17">
        <v>2.0404569159901399E-2</v>
      </c>
      <c r="AS1320" s="17">
        <v>3.7784162599223799E-2</v>
      </c>
      <c r="AT1320" s="17"/>
      <c r="AU1320" s="17">
        <v>5.5900636428751101E-2</v>
      </c>
      <c r="AV1320" s="17">
        <v>7.6121418205775199E-2</v>
      </c>
      <c r="AW1320" s="17"/>
      <c r="AX1320" s="17">
        <v>5.2477627495715398E-2</v>
      </c>
      <c r="AY1320" s="17">
        <v>6.6601387616835206E-2</v>
      </c>
      <c r="AZ1320" s="17"/>
      <c r="BA1320" s="17">
        <v>5.4645830361450903E-2</v>
      </c>
      <c r="BB1320" s="17">
        <v>0.111464680181107</v>
      </c>
      <c r="BC1320" s="17"/>
      <c r="BD1320" s="17">
        <v>5.6132359171597597E-2</v>
      </c>
      <c r="BE1320" s="17"/>
      <c r="BF1320" s="17">
        <v>5.1631588530296799E-2</v>
      </c>
      <c r="BG1320" s="17"/>
      <c r="BH1320" s="17">
        <v>0.11574611470870701</v>
      </c>
      <c r="BI1320" s="17"/>
      <c r="BJ1320" s="17">
        <v>2.3407691208018701E-2</v>
      </c>
      <c r="BK1320" s="17"/>
      <c r="BL1320" s="17">
        <v>6.3703806790960493E-2</v>
      </c>
      <c r="BM1320" s="17">
        <v>8.4466352158162894E-2</v>
      </c>
      <c r="BN1320" s="17">
        <v>3.2218642467638503E-2</v>
      </c>
      <c r="BO1320" s="17">
        <v>7.3723399522264199E-2</v>
      </c>
      <c r="BP1320" s="17"/>
      <c r="BQ1320" s="17">
        <v>7.5231990070771901E-2</v>
      </c>
      <c r="BR1320" s="17">
        <v>5.3813101965727E-2</v>
      </c>
      <c r="BS1320" s="17">
        <v>3.6499805961039598E-2</v>
      </c>
      <c r="BT1320" s="17">
        <v>8.1596595951489104E-2</v>
      </c>
      <c r="BU1320" s="17">
        <v>6.5617761152664697E-2</v>
      </c>
      <c r="BV1320" s="17">
        <v>6.1747006225314899E-2</v>
      </c>
      <c r="BW1320" s="17"/>
      <c r="BX1320" s="17">
        <v>8.9495101859640699E-2</v>
      </c>
      <c r="BY1320" s="17">
        <v>6.7330331983812497E-2</v>
      </c>
      <c r="BZ1320" s="17">
        <v>3.8986445926705103E-2</v>
      </c>
      <c r="CA1320" s="17">
        <v>7.3377118697126195E-2</v>
      </c>
      <c r="CB1320" s="17">
        <v>5.1026675966864103E-2</v>
      </c>
      <c r="CC1320" s="17">
        <v>4.4554015294162801E-2</v>
      </c>
    </row>
    <row r="1321" spans="2:81" x14ac:dyDescent="0.35">
      <c r="B1321" t="s">
        <v>410</v>
      </c>
      <c r="C1321" s="17">
        <v>0.15388136073238701</v>
      </c>
      <c r="D1321" s="17">
        <v>0.15928968568815799</v>
      </c>
      <c r="E1321" s="17">
        <v>0.14919828387732001</v>
      </c>
      <c r="F1321" s="17"/>
      <c r="G1321" s="17">
        <v>8.9144829332871101E-2</v>
      </c>
      <c r="H1321" s="17">
        <v>9.8708006583226801E-2</v>
      </c>
      <c r="I1321" s="17">
        <v>0.114200869017184</v>
      </c>
      <c r="J1321" s="17">
        <v>0.14473725284335001</v>
      </c>
      <c r="K1321" s="17">
        <v>0.20236524870807401</v>
      </c>
      <c r="L1321" s="17">
        <v>0.25649670060073099</v>
      </c>
      <c r="M1321" s="17"/>
      <c r="N1321" s="17">
        <v>0.13518515687334601</v>
      </c>
      <c r="O1321" s="17">
        <v>0.15544556366061699</v>
      </c>
      <c r="P1321" s="17">
        <v>0.167800085309222</v>
      </c>
      <c r="Q1321" s="17">
        <v>0.163455975022683</v>
      </c>
      <c r="R1321" s="17"/>
      <c r="S1321" s="17">
        <v>9.1344202563667307E-2</v>
      </c>
      <c r="T1321" s="17">
        <v>0.17413218433886199</v>
      </c>
      <c r="U1321" s="17">
        <v>0.15264629459618301</v>
      </c>
      <c r="V1321" s="17">
        <v>0.19391872545717401</v>
      </c>
      <c r="W1321" s="17">
        <v>0.19776679688972601</v>
      </c>
      <c r="X1321" s="17">
        <v>0.13455307946748399</v>
      </c>
      <c r="Y1321" s="17">
        <v>0.19244098907051899</v>
      </c>
      <c r="Z1321" s="17">
        <v>0.16883648372266399</v>
      </c>
      <c r="AA1321" s="17">
        <v>0.137550188061452</v>
      </c>
      <c r="AB1321" s="17">
        <v>0.145543084205669</v>
      </c>
      <c r="AC1321" s="17">
        <v>0.171941873414484</v>
      </c>
      <c r="AD1321" s="17">
        <v>0.14360593004643801</v>
      </c>
      <c r="AE1321" s="17"/>
      <c r="AF1321" s="17">
        <v>0.15908316763518299</v>
      </c>
      <c r="AG1321" s="17">
        <v>0.156708763190571</v>
      </c>
      <c r="AH1321" s="17">
        <v>0.18626198319931001</v>
      </c>
      <c r="AI1321" s="17">
        <v>0.14512878629513901</v>
      </c>
      <c r="AJ1321" s="17"/>
      <c r="AK1321" s="17">
        <v>7.8820899627508101E-2</v>
      </c>
      <c r="AL1321" s="17">
        <v>0.11792988549123</v>
      </c>
      <c r="AM1321" s="17"/>
      <c r="AN1321" s="17">
        <v>7.9070756611822404E-2</v>
      </c>
      <c r="AO1321" s="17">
        <v>0.163844106426113</v>
      </c>
      <c r="AP1321" s="17">
        <v>0.15868829179501001</v>
      </c>
      <c r="AQ1321" s="17">
        <v>0.188429295394832</v>
      </c>
      <c r="AR1321" s="17">
        <v>0.22846355648875</v>
      </c>
      <c r="AS1321" s="17">
        <v>0.19402467533852999</v>
      </c>
      <c r="AT1321" s="17"/>
      <c r="AU1321" s="17">
        <v>0.17103062404379499</v>
      </c>
      <c r="AV1321" s="17">
        <v>0.129277921249562</v>
      </c>
      <c r="AW1321" s="17"/>
      <c r="AX1321" s="17">
        <v>0.17854759293644301</v>
      </c>
      <c r="AY1321" s="17">
        <v>0.14829457160778101</v>
      </c>
      <c r="AZ1321" s="17"/>
      <c r="BA1321" s="17">
        <v>0.168269283067076</v>
      </c>
      <c r="BB1321" s="17">
        <v>7.8724808281338696E-2</v>
      </c>
      <c r="BC1321" s="17"/>
      <c r="BD1321" s="17">
        <v>0.17501944780333301</v>
      </c>
      <c r="BE1321" s="17"/>
      <c r="BF1321" s="17">
        <v>0.17447835909378101</v>
      </c>
      <c r="BG1321" s="17"/>
      <c r="BH1321" s="17">
        <v>0.15280437254432599</v>
      </c>
      <c r="BI1321" s="17"/>
      <c r="BJ1321" s="17">
        <v>0.176339540341268</v>
      </c>
      <c r="BK1321" s="17"/>
      <c r="BL1321" s="17">
        <v>9.1773126973703406E-2</v>
      </c>
      <c r="BM1321" s="17">
        <v>0.147057240844186</v>
      </c>
      <c r="BN1321" s="17">
        <v>0.24181615317737901</v>
      </c>
      <c r="BO1321" s="17">
        <v>9.7513794453909494E-2</v>
      </c>
      <c r="BP1321" s="17"/>
      <c r="BQ1321" s="17">
        <v>0.112065768092145</v>
      </c>
      <c r="BR1321" s="17">
        <v>0.217237485652471</v>
      </c>
      <c r="BS1321" s="17">
        <v>0.21754427704653201</v>
      </c>
      <c r="BT1321" s="17">
        <v>0.17772833023399401</v>
      </c>
      <c r="BU1321" s="17">
        <v>0.13166698498246801</v>
      </c>
      <c r="BV1321" s="17">
        <v>8.5817084746015002E-2</v>
      </c>
      <c r="BW1321" s="17"/>
      <c r="BX1321" s="17">
        <v>0.10134655739864599</v>
      </c>
      <c r="BY1321" s="17">
        <v>0.194306602747812</v>
      </c>
      <c r="BZ1321" s="17">
        <v>0.20804849234252401</v>
      </c>
      <c r="CA1321" s="17">
        <v>0.13620706392934101</v>
      </c>
      <c r="CB1321" s="17">
        <v>0.10921526918823</v>
      </c>
      <c r="CC1321" s="17">
        <v>0.117993774254883</v>
      </c>
    </row>
    <row r="1322" spans="2:81" x14ac:dyDescent="0.35">
      <c r="B1322" t="s">
        <v>412</v>
      </c>
      <c r="C1322" s="17">
        <v>0.123860455506108</v>
      </c>
      <c r="D1322" s="17">
        <v>9.7865711780513495E-2</v>
      </c>
      <c r="E1322" s="17">
        <v>0.15062313228523899</v>
      </c>
      <c r="F1322" s="17"/>
      <c r="G1322" s="17">
        <v>0.16413593877327701</v>
      </c>
      <c r="H1322" s="17">
        <v>0.13381062334084101</v>
      </c>
      <c r="I1322" s="17">
        <v>0.15064715960599201</v>
      </c>
      <c r="J1322" s="17">
        <v>0.104199683809663</v>
      </c>
      <c r="K1322" s="17">
        <v>0.110212220392678</v>
      </c>
      <c r="L1322" s="17">
        <v>8.9828049923032199E-2</v>
      </c>
      <c r="M1322" s="17"/>
      <c r="N1322" s="17">
        <v>0.11380118234259</v>
      </c>
      <c r="O1322" s="17">
        <v>0.118789085287527</v>
      </c>
      <c r="P1322" s="17">
        <v>0.14513774010434699</v>
      </c>
      <c r="Q1322" s="17">
        <v>0.122615124217461</v>
      </c>
      <c r="R1322" s="17"/>
      <c r="S1322" s="17">
        <v>9.9527883508324699E-2</v>
      </c>
      <c r="T1322" s="17">
        <v>9.8157005449129101E-2</v>
      </c>
      <c r="U1322" s="17">
        <v>0.157412200334309</v>
      </c>
      <c r="V1322" s="17">
        <v>0.133125096043234</v>
      </c>
      <c r="W1322" s="17">
        <v>0.10139586825984701</v>
      </c>
      <c r="X1322" s="17">
        <v>0.123640910602351</v>
      </c>
      <c r="Y1322" s="17">
        <v>0.116060938604324</v>
      </c>
      <c r="Z1322" s="17">
        <v>0.115367590616304</v>
      </c>
      <c r="AA1322" s="17">
        <v>0.149461932644153</v>
      </c>
      <c r="AB1322" s="17">
        <v>0.13950458068270999</v>
      </c>
      <c r="AC1322" s="17">
        <v>0.122200402882405</v>
      </c>
      <c r="AD1322" s="17">
        <v>0.191152556381709</v>
      </c>
      <c r="AE1322" s="17"/>
      <c r="AF1322" s="17">
        <v>0.117654081379997</v>
      </c>
      <c r="AG1322" s="17">
        <v>0.13055555216190201</v>
      </c>
      <c r="AH1322" s="17">
        <v>0.114720156417316</v>
      </c>
      <c r="AI1322" s="17">
        <v>0.16224927210904</v>
      </c>
      <c r="AJ1322" s="17"/>
      <c r="AK1322" s="17">
        <v>0.17246981515736501</v>
      </c>
      <c r="AL1322" s="17">
        <v>0.133184171490252</v>
      </c>
      <c r="AM1322" s="17"/>
      <c r="AN1322" s="17">
        <v>0.12645485927126099</v>
      </c>
      <c r="AO1322" s="17">
        <v>0.120641586709566</v>
      </c>
      <c r="AP1322" s="17">
        <v>0.12885434623358899</v>
      </c>
      <c r="AQ1322" s="17">
        <v>0.12863689677735399</v>
      </c>
      <c r="AR1322" s="17">
        <v>0.106524386203982</v>
      </c>
      <c r="AS1322" s="17">
        <v>0.13922363507108201</v>
      </c>
      <c r="AT1322" s="17"/>
      <c r="AU1322" s="17">
        <v>0.123601639981505</v>
      </c>
      <c r="AV1322" s="17">
        <v>0.124325097125073</v>
      </c>
      <c r="AW1322" s="17"/>
      <c r="AX1322" s="17">
        <v>0.124422417012873</v>
      </c>
      <c r="AY1322" s="17">
        <v>0.12373317378717801</v>
      </c>
      <c r="AZ1322" s="17"/>
      <c r="BA1322" s="17">
        <v>0.119397874833354</v>
      </c>
      <c r="BB1322" s="17">
        <v>0.14704553936769299</v>
      </c>
      <c r="BC1322" s="17"/>
      <c r="BD1322" s="17">
        <v>0.117696417984457</v>
      </c>
      <c r="BE1322" s="17"/>
      <c r="BF1322" s="17">
        <v>0.118574553819551</v>
      </c>
      <c r="BG1322" s="17"/>
      <c r="BH1322" s="17">
        <v>0.13837083465886699</v>
      </c>
      <c r="BI1322" s="17"/>
      <c r="BJ1322" s="17">
        <v>0.14251979858556599</v>
      </c>
      <c r="BK1322" s="17"/>
      <c r="BL1322" s="17">
        <v>0.12568235530761801</v>
      </c>
      <c r="BM1322" s="17">
        <v>0.120789455308489</v>
      </c>
      <c r="BN1322" s="17">
        <v>0.107942445015535</v>
      </c>
      <c r="BO1322" s="17">
        <v>0.14275182441481399</v>
      </c>
      <c r="BP1322" s="17"/>
      <c r="BQ1322" s="17">
        <v>0.14299046553084899</v>
      </c>
      <c r="BR1322" s="17">
        <v>9.9705351220328101E-2</v>
      </c>
      <c r="BS1322" s="17">
        <v>0.107835082953503</v>
      </c>
      <c r="BT1322" s="17">
        <v>9.7960752610597696E-2</v>
      </c>
      <c r="BU1322" s="17">
        <v>0.135109809823386</v>
      </c>
      <c r="BV1322" s="17">
        <v>0.14669484614073</v>
      </c>
      <c r="BW1322" s="17"/>
      <c r="BX1322" s="17">
        <v>0.12787445113906801</v>
      </c>
      <c r="BY1322" s="17">
        <v>0.115769317483703</v>
      </c>
      <c r="BZ1322" s="17">
        <v>0.10696411570549801</v>
      </c>
      <c r="CA1322" s="17">
        <v>0.110709011622313</v>
      </c>
      <c r="CB1322" s="17">
        <v>0.166171973369449</v>
      </c>
      <c r="CC1322" s="17">
        <v>0.161746228208938</v>
      </c>
    </row>
    <row r="1323" spans="2:81" x14ac:dyDescent="0.35">
      <c r="B1323" t="s">
        <v>415</v>
      </c>
      <c r="C1323" s="17">
        <v>7.8582444815094896E-2</v>
      </c>
      <c r="D1323" s="17">
        <v>7.0450595614587802E-2</v>
      </c>
      <c r="E1323" s="17">
        <v>8.5881963746160195E-2</v>
      </c>
      <c r="F1323" s="17"/>
      <c r="G1323" s="17">
        <v>0.138669988681457</v>
      </c>
      <c r="H1323" s="17">
        <v>9.1767137554702602E-2</v>
      </c>
      <c r="I1323" s="17">
        <v>9.94701776958129E-2</v>
      </c>
      <c r="J1323" s="17">
        <v>6.2119057299309201E-2</v>
      </c>
      <c r="K1323" s="17">
        <v>5.1426259149514E-2</v>
      </c>
      <c r="L1323" s="17">
        <v>3.9413644817776199E-2</v>
      </c>
      <c r="M1323" s="17"/>
      <c r="N1323" s="17">
        <v>8.1485728114739794E-2</v>
      </c>
      <c r="O1323" s="17">
        <v>7.4653112032049995E-2</v>
      </c>
      <c r="P1323" s="17">
        <v>7.7725761484095796E-2</v>
      </c>
      <c r="Q1323" s="17">
        <v>7.9006418111131502E-2</v>
      </c>
      <c r="R1323" s="17"/>
      <c r="S1323" s="17">
        <v>0.106109028363931</v>
      </c>
      <c r="T1323" s="17">
        <v>5.1139796218035299E-2</v>
      </c>
      <c r="U1323" s="17">
        <v>5.6604464665885403E-2</v>
      </c>
      <c r="V1323" s="17">
        <v>7.4937077703315202E-2</v>
      </c>
      <c r="W1323" s="17">
        <v>7.1539132673576006E-2</v>
      </c>
      <c r="X1323" s="17">
        <v>7.1602902533538904E-2</v>
      </c>
      <c r="Y1323" s="17">
        <v>8.4772360137251701E-2</v>
      </c>
      <c r="Z1323" s="17">
        <v>4.98717914749537E-2</v>
      </c>
      <c r="AA1323" s="17">
        <v>7.5509339536933395E-2</v>
      </c>
      <c r="AB1323" s="17">
        <v>6.7035748329334302E-2</v>
      </c>
      <c r="AC1323" s="17">
        <v>0.105481449605116</v>
      </c>
      <c r="AD1323" s="17">
        <v>0.19032065147583299</v>
      </c>
      <c r="AE1323" s="17"/>
      <c r="AF1323" s="17">
        <v>7.2692995170187194E-2</v>
      </c>
      <c r="AG1323" s="17">
        <v>7.5331367072711305E-2</v>
      </c>
      <c r="AH1323" s="17">
        <v>0.10937520682728499</v>
      </c>
      <c r="AI1323" s="17">
        <v>0.17063815587162601</v>
      </c>
      <c r="AJ1323" s="17"/>
      <c r="AK1323" s="17">
        <v>8.8360663906905099E-2</v>
      </c>
      <c r="AL1323" s="17">
        <v>0.100833418449189</v>
      </c>
      <c r="AM1323" s="17"/>
      <c r="AN1323" s="17">
        <v>0.106802081195775</v>
      </c>
      <c r="AO1323" s="17">
        <v>7.4067311791023799E-2</v>
      </c>
      <c r="AP1323" s="17">
        <v>7.2025669727633995E-2</v>
      </c>
      <c r="AQ1323" s="17">
        <v>5.8188770388454401E-2</v>
      </c>
      <c r="AR1323" s="17">
        <v>6.8108941141019397E-2</v>
      </c>
      <c r="AS1323" s="17">
        <v>6.6579458124414195E-2</v>
      </c>
      <c r="AT1323" s="17"/>
      <c r="AU1323" s="17">
        <v>6.7787632302095696E-2</v>
      </c>
      <c r="AV1323" s="17">
        <v>9.3859579502824406E-2</v>
      </c>
      <c r="AW1323" s="17"/>
      <c r="AX1323" s="17">
        <v>8.6232588226144893E-2</v>
      </c>
      <c r="AY1323" s="17">
        <v>7.6849722214539007E-2</v>
      </c>
      <c r="AZ1323" s="17"/>
      <c r="BA1323" s="17">
        <v>7.4795152823755998E-2</v>
      </c>
      <c r="BB1323" s="17">
        <v>9.9653674934909606E-2</v>
      </c>
      <c r="BC1323" s="17"/>
      <c r="BD1323" s="17">
        <v>6.7123686114046496E-2</v>
      </c>
      <c r="BE1323" s="17"/>
      <c r="BF1323" s="17">
        <v>6.8237948644993801E-2</v>
      </c>
      <c r="BG1323" s="17"/>
      <c r="BH1323" s="17">
        <v>7.80763382215727E-2</v>
      </c>
      <c r="BI1323" s="17"/>
      <c r="BJ1323" s="17">
        <v>0.105140431373705</v>
      </c>
      <c r="BK1323" s="17"/>
      <c r="BL1323" s="17">
        <v>8.9974231538547195E-2</v>
      </c>
      <c r="BM1323" s="17">
        <v>8.0024857316053397E-2</v>
      </c>
      <c r="BN1323" s="17">
        <v>5.4967973653591899E-2</v>
      </c>
      <c r="BO1323" s="17">
        <v>9.6340191181745694E-2</v>
      </c>
      <c r="BP1323" s="17"/>
      <c r="BQ1323" s="17">
        <v>8.9867771191376802E-2</v>
      </c>
      <c r="BR1323" s="17">
        <v>4.0926993191243197E-2</v>
      </c>
      <c r="BS1323" s="17">
        <v>7.4291605791136403E-2</v>
      </c>
      <c r="BT1323" s="17">
        <v>7.94749348106676E-2</v>
      </c>
      <c r="BU1323" s="17">
        <v>0.117244159832574</v>
      </c>
      <c r="BV1323" s="17">
        <v>7.0607124641504301E-2</v>
      </c>
      <c r="BW1323" s="17"/>
      <c r="BX1323" s="17">
        <v>9.0629954943795707E-2</v>
      </c>
      <c r="BY1323" s="17">
        <v>5.4726597007143399E-2</v>
      </c>
      <c r="BZ1323" s="17">
        <v>5.77567094091192E-2</v>
      </c>
      <c r="CA1323" s="17">
        <v>0.10052300207874</v>
      </c>
      <c r="CB1323" s="17">
        <v>0.15688009172405201</v>
      </c>
      <c r="CC1323" s="17">
        <v>6.9174099244132106E-2</v>
      </c>
    </row>
    <row r="1324" spans="2:81" x14ac:dyDescent="0.35">
      <c r="B1324" t="s">
        <v>87</v>
      </c>
      <c r="C1324" s="17">
        <v>2.9244327548739801E-2</v>
      </c>
      <c r="D1324" s="17">
        <v>2.1257537144880899E-2</v>
      </c>
      <c r="E1324" s="17">
        <v>3.7423655011587599E-2</v>
      </c>
      <c r="F1324" s="17"/>
      <c r="G1324" s="17">
        <v>2.12675566547403E-2</v>
      </c>
      <c r="H1324" s="17">
        <v>1.35319384986539E-2</v>
      </c>
      <c r="I1324" s="17">
        <v>3.2182000560989299E-2</v>
      </c>
      <c r="J1324" s="17">
        <v>2.9298218132169599E-2</v>
      </c>
      <c r="K1324" s="17">
        <v>2.90108097078184E-2</v>
      </c>
      <c r="L1324" s="17">
        <v>4.61012436009825E-2</v>
      </c>
      <c r="M1324" s="17"/>
      <c r="N1324" s="17">
        <v>1.7748720483913499E-2</v>
      </c>
      <c r="O1324" s="17">
        <v>2.71631368555292E-2</v>
      </c>
      <c r="P1324" s="17">
        <v>3.01918865221446E-2</v>
      </c>
      <c r="Q1324" s="17">
        <v>4.25773716903333E-2</v>
      </c>
      <c r="R1324" s="17"/>
      <c r="S1324" s="17">
        <v>2.12895619033803E-2</v>
      </c>
      <c r="T1324" s="17">
        <v>3.7022629056822999E-2</v>
      </c>
      <c r="U1324" s="17">
        <v>4.5340110013599402E-2</v>
      </c>
      <c r="V1324" s="17">
        <v>3.6558604072788298E-2</v>
      </c>
      <c r="W1324" s="17">
        <v>2.1542273042760799E-2</v>
      </c>
      <c r="X1324" s="17">
        <v>2.28910927525692E-2</v>
      </c>
      <c r="Y1324" s="17">
        <v>2.1145528951538199E-2</v>
      </c>
      <c r="Z1324" s="17">
        <v>2.1402096776696002E-2</v>
      </c>
      <c r="AA1324" s="17">
        <v>2.49843019021075E-2</v>
      </c>
      <c r="AB1324" s="17">
        <v>3.0816434710302501E-2</v>
      </c>
      <c r="AC1324" s="17">
        <v>3.6448336542659998E-2</v>
      </c>
      <c r="AD1324" s="17">
        <v>3.8167542778521898E-2</v>
      </c>
      <c r="AE1324" s="17"/>
      <c r="AF1324" s="17">
        <v>2.7346663687550701E-2</v>
      </c>
      <c r="AG1324" s="17">
        <v>4.1410424621012597E-2</v>
      </c>
      <c r="AH1324" s="17">
        <v>1.9801468225105399E-2</v>
      </c>
      <c r="AI1324" s="17">
        <v>3.8572287074241901E-2</v>
      </c>
      <c r="AJ1324" s="17"/>
      <c r="AK1324" s="17">
        <v>3.7836017938843801E-2</v>
      </c>
      <c r="AL1324" s="17">
        <v>4.3522941597995697E-2</v>
      </c>
      <c r="AM1324" s="17"/>
      <c r="AN1324" s="17">
        <v>1.7402613828998499E-2</v>
      </c>
      <c r="AO1324" s="17">
        <v>3.7507294957259303E-2</v>
      </c>
      <c r="AP1324" s="17">
        <v>1.2600727011960499E-2</v>
      </c>
      <c r="AQ1324" s="17">
        <v>4.4288864806175901E-2</v>
      </c>
      <c r="AR1324" s="17">
        <v>2.5425705095817999E-2</v>
      </c>
      <c r="AS1324" s="17">
        <v>4.4857182697692302E-2</v>
      </c>
      <c r="AT1324" s="17"/>
      <c r="AU1324" s="17">
        <v>2.83454335222556E-2</v>
      </c>
      <c r="AV1324" s="17">
        <v>3.0726390375222699E-2</v>
      </c>
      <c r="AW1324" s="17"/>
      <c r="AX1324" s="17">
        <v>5.1024003844209902E-2</v>
      </c>
      <c r="AY1324" s="17">
        <v>2.4311330175717599E-2</v>
      </c>
      <c r="AZ1324" s="17"/>
      <c r="BA1324" s="17">
        <v>2.9918792272193101E-2</v>
      </c>
      <c r="BB1324" s="17">
        <v>2.43853053723622E-2</v>
      </c>
      <c r="BC1324" s="17"/>
      <c r="BD1324" s="17">
        <v>2.8047805150588599E-2</v>
      </c>
      <c r="BE1324" s="17"/>
      <c r="BF1324" s="17">
        <v>2.48456454887197E-2</v>
      </c>
      <c r="BG1324" s="17"/>
      <c r="BH1324" s="17">
        <v>3.5650661488220298E-2</v>
      </c>
      <c r="BI1324" s="17"/>
      <c r="BJ1324" s="17">
        <v>1.66733069953507E-2</v>
      </c>
      <c r="BK1324" s="17"/>
      <c r="BL1324" s="17">
        <v>4.0378344416081798E-2</v>
      </c>
      <c r="BM1324" s="17">
        <v>1.7385760885595E-2</v>
      </c>
      <c r="BN1324" s="17">
        <v>3.7484375098301499E-2</v>
      </c>
      <c r="BO1324" s="17">
        <v>2.9435618747807299E-2</v>
      </c>
      <c r="BP1324" s="17"/>
      <c r="BQ1324" s="17">
        <v>2.6458146776400699E-2</v>
      </c>
      <c r="BR1324" s="17">
        <v>2.9439570403026898E-2</v>
      </c>
      <c r="BS1324" s="17">
        <v>2.1828503064413099E-2</v>
      </c>
      <c r="BT1324" s="17">
        <v>9.1087120790902306E-3</v>
      </c>
      <c r="BU1324" s="17">
        <v>2.16254925311366E-2</v>
      </c>
      <c r="BV1324" s="17">
        <v>5.8730184100003302E-2</v>
      </c>
      <c r="BW1324" s="17"/>
      <c r="BX1324" s="17">
        <v>1.9819580503669901E-2</v>
      </c>
      <c r="BY1324" s="17">
        <v>3.2488811621825903E-2</v>
      </c>
      <c r="BZ1324" s="17">
        <v>3.0286337322273801E-2</v>
      </c>
      <c r="CA1324" s="17">
        <v>2.52554692704745E-2</v>
      </c>
      <c r="CB1324" s="17">
        <v>8.9909342512706197E-3</v>
      </c>
      <c r="CC1324" s="17">
        <v>6.2637256039495104E-2</v>
      </c>
    </row>
    <row r="1325" spans="2:81" x14ac:dyDescent="0.35">
      <c r="C1325" s="17"/>
      <c r="D1325" s="17"/>
      <c r="E1325" s="17"/>
      <c r="F1325" s="17"/>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7"/>
      <c r="BN1325" s="17"/>
      <c r="BO1325" s="17"/>
      <c r="BP1325" s="17"/>
      <c r="BQ1325" s="17"/>
      <c r="BR1325" s="17"/>
      <c r="BS1325" s="17"/>
      <c r="BT1325" s="17"/>
      <c r="BU1325" s="17"/>
      <c r="BV1325" s="17"/>
      <c r="BW1325" s="17"/>
      <c r="BX1325" s="17"/>
      <c r="BY1325" s="17"/>
      <c r="BZ1325" s="17"/>
      <c r="CA1325" s="17"/>
      <c r="CB1325" s="17"/>
      <c r="CC1325" s="17"/>
    </row>
    <row r="1326" spans="2:81" x14ac:dyDescent="0.35">
      <c r="B1326" s="6" t="s">
        <v>490</v>
      </c>
      <c r="C1326" s="17"/>
      <c r="D1326" s="17"/>
      <c r="E1326" s="17"/>
      <c r="F1326" s="17"/>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7"/>
      <c r="BN1326" s="17"/>
      <c r="BO1326" s="17"/>
      <c r="BP1326" s="17"/>
      <c r="BQ1326" s="17"/>
      <c r="BR1326" s="17"/>
      <c r="BS1326" s="17"/>
      <c r="BT1326" s="17"/>
      <c r="BU1326" s="17"/>
      <c r="BV1326" s="17"/>
      <c r="BW1326" s="17"/>
      <c r="BX1326" s="17"/>
      <c r="BY1326" s="17"/>
      <c r="BZ1326" s="17"/>
      <c r="CA1326" s="17"/>
      <c r="CB1326" s="17"/>
      <c r="CC1326" s="17"/>
    </row>
    <row r="1327" spans="2:81" x14ac:dyDescent="0.35">
      <c r="B1327" s="24"/>
      <c r="C1327" s="17"/>
      <c r="D1327" s="17"/>
      <c r="E1327" s="17"/>
      <c r="F1327" s="17"/>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c r="AZ1327" s="17"/>
      <c r="BA1327" s="17"/>
      <c r="BB1327" s="17"/>
      <c r="BC1327" s="17"/>
      <c r="BD1327" s="17"/>
      <c r="BE1327" s="17"/>
      <c r="BF1327" s="17"/>
      <c r="BG1327" s="17"/>
      <c r="BH1327" s="17"/>
      <c r="BI1327" s="17"/>
      <c r="BJ1327" s="17"/>
      <c r="BK1327" s="17"/>
      <c r="BL1327" s="17"/>
      <c r="BM1327" s="17"/>
      <c r="BN1327" s="17"/>
      <c r="BO1327" s="17"/>
      <c r="BP1327" s="17"/>
      <c r="BQ1327" s="17"/>
      <c r="BR1327" s="17"/>
      <c r="BS1327" s="17"/>
      <c r="BT1327" s="17"/>
      <c r="BU1327" s="17"/>
      <c r="BV1327" s="17"/>
      <c r="BW1327" s="17"/>
      <c r="BX1327" s="17"/>
      <c r="BY1327" s="17"/>
      <c r="BZ1327" s="17"/>
      <c r="CA1327" s="17"/>
      <c r="CB1327" s="17"/>
      <c r="CC1327" s="17"/>
    </row>
    <row r="1328" spans="2:81" x14ac:dyDescent="0.35">
      <c r="B1328" t="s">
        <v>486</v>
      </c>
      <c r="C1328" s="17">
        <v>0.17508391796596601</v>
      </c>
      <c r="D1328" s="17">
        <v>0.18992018814608799</v>
      </c>
      <c r="E1328" s="17">
        <v>0.15975132729751501</v>
      </c>
      <c r="F1328" s="17"/>
      <c r="G1328" s="17">
        <v>0.15198145841664601</v>
      </c>
      <c r="H1328" s="17">
        <v>0.19847544967217401</v>
      </c>
      <c r="I1328" s="17">
        <v>0.178017671992901</v>
      </c>
      <c r="J1328" s="17">
        <v>0.17430770522584399</v>
      </c>
      <c r="K1328" s="17">
        <v>0.20247053036759899</v>
      </c>
      <c r="L1328" s="17">
        <v>0.150347794377443</v>
      </c>
      <c r="M1328" s="17"/>
      <c r="N1328" s="17">
        <v>0.199786907172739</v>
      </c>
      <c r="O1328" s="17">
        <v>0.17211805701101801</v>
      </c>
      <c r="P1328" s="17">
        <v>0.15387101252959201</v>
      </c>
      <c r="Q1328" s="17">
        <v>0.16696508092790899</v>
      </c>
      <c r="R1328" s="17"/>
      <c r="S1328" s="17">
        <v>0.200105688392923</v>
      </c>
      <c r="T1328" s="17">
        <v>0.16356987767084</v>
      </c>
      <c r="U1328" s="17">
        <v>0.171279551568466</v>
      </c>
      <c r="V1328" s="17">
        <v>0.13030593353594999</v>
      </c>
      <c r="W1328" s="17">
        <v>0.14827990810389899</v>
      </c>
      <c r="X1328" s="17">
        <v>0.138810901329146</v>
      </c>
      <c r="Y1328" s="17">
        <v>0.19842582040589599</v>
      </c>
      <c r="Z1328" s="17">
        <v>0.13470459763812201</v>
      </c>
      <c r="AA1328" s="17">
        <v>0.15714875261960101</v>
      </c>
      <c r="AB1328" s="17">
        <v>0.254923672733184</v>
      </c>
      <c r="AC1328" s="17">
        <v>0.18195799991237699</v>
      </c>
      <c r="AD1328" s="17">
        <v>0.22783389187351999</v>
      </c>
      <c r="AE1328" s="17"/>
      <c r="AF1328" s="17">
        <v>0.167684938589723</v>
      </c>
      <c r="AG1328" s="17">
        <v>0.22375614176227701</v>
      </c>
      <c r="AH1328" s="17">
        <v>0.20333635517720999</v>
      </c>
      <c r="AI1328" s="17">
        <v>0.239239618182888</v>
      </c>
      <c r="AJ1328" s="17"/>
      <c r="AK1328" s="17">
        <v>0.15566301870011101</v>
      </c>
      <c r="AL1328" s="17">
        <v>0.14414438905138299</v>
      </c>
      <c r="AM1328" s="17"/>
      <c r="AN1328" s="17">
        <v>0.175312905541053</v>
      </c>
      <c r="AO1328" s="17">
        <v>0.185568604468097</v>
      </c>
      <c r="AP1328" s="17">
        <v>0.184248108210815</v>
      </c>
      <c r="AQ1328" s="17">
        <v>0.154634174306855</v>
      </c>
      <c r="AR1328" s="17">
        <v>0.167049847447936</v>
      </c>
      <c r="AS1328" s="17">
        <v>0.182082492814123</v>
      </c>
      <c r="AT1328" s="17"/>
      <c r="AU1328" s="17">
        <v>0.16784360869202999</v>
      </c>
      <c r="AV1328" s="17">
        <v>0.18665297569370101</v>
      </c>
      <c r="AW1328" s="17"/>
      <c r="AX1328" s="17">
        <v>0.17927893227195699</v>
      </c>
      <c r="AY1328" s="17">
        <v>0.17413376635349501</v>
      </c>
      <c r="AZ1328" s="17"/>
      <c r="BA1328" s="17">
        <v>0.18249851966576999</v>
      </c>
      <c r="BB1328" s="17">
        <v>0.13392066719412099</v>
      </c>
      <c r="BC1328" s="17"/>
      <c r="BD1328" s="17">
        <v>0.17036951598552399</v>
      </c>
      <c r="BE1328" s="17"/>
      <c r="BF1328" s="17">
        <v>0.16607081034181301</v>
      </c>
      <c r="BG1328" s="17"/>
      <c r="BH1328" s="17">
        <v>0.26160286896740598</v>
      </c>
      <c r="BI1328" s="17"/>
      <c r="BJ1328" s="17">
        <v>0.20733284861250101</v>
      </c>
      <c r="BK1328" s="17"/>
      <c r="BL1328" s="17">
        <v>0.19045783225860299</v>
      </c>
      <c r="BM1328" s="17">
        <v>0.19323846377818699</v>
      </c>
      <c r="BN1328" s="17">
        <v>0.12912299505615901</v>
      </c>
      <c r="BO1328" s="17">
        <v>0.195379295678383</v>
      </c>
      <c r="BP1328" s="17"/>
      <c r="BQ1328" s="17">
        <v>0.19147670563366201</v>
      </c>
      <c r="BR1328" s="17">
        <v>0.15624188947508899</v>
      </c>
      <c r="BS1328" s="17">
        <v>0.15994902839528299</v>
      </c>
      <c r="BT1328" s="17">
        <v>0.17855309339880199</v>
      </c>
      <c r="BU1328" s="17">
        <v>0.18094484437785199</v>
      </c>
      <c r="BV1328" s="17">
        <v>0.15785881230914001</v>
      </c>
      <c r="BW1328" s="17"/>
      <c r="BX1328" s="17">
        <v>0.18626552677654701</v>
      </c>
      <c r="BY1328" s="17">
        <v>0.14803360799436899</v>
      </c>
      <c r="BZ1328" s="17">
        <v>0.16803615707279401</v>
      </c>
      <c r="CA1328" s="17">
        <v>0.19000633966727001</v>
      </c>
      <c r="CB1328" s="17">
        <v>0.20027212422087101</v>
      </c>
      <c r="CC1328" s="17">
        <v>0.157667657735058</v>
      </c>
    </row>
    <row r="1329" spans="2:81" x14ac:dyDescent="0.35">
      <c r="B1329" t="s">
        <v>452</v>
      </c>
      <c r="C1329" s="17">
        <v>0.10082112976362501</v>
      </c>
      <c r="D1329" s="17">
        <v>8.9299347842687393E-2</v>
      </c>
      <c r="E1329" s="17">
        <v>0.11232130781725901</v>
      </c>
      <c r="F1329" s="17"/>
      <c r="G1329" s="17">
        <v>0.12585261210673099</v>
      </c>
      <c r="H1329" s="17">
        <v>9.6733159468444394E-2</v>
      </c>
      <c r="I1329" s="17">
        <v>0.116900874268436</v>
      </c>
      <c r="J1329" s="17">
        <v>8.3616353869049198E-2</v>
      </c>
      <c r="K1329" s="17">
        <v>0.112222357915728</v>
      </c>
      <c r="L1329" s="17">
        <v>7.9738265923720505E-2</v>
      </c>
      <c r="M1329" s="17"/>
      <c r="N1329" s="17">
        <v>0.120566011095319</v>
      </c>
      <c r="O1329" s="17">
        <v>0.11107988027082299</v>
      </c>
      <c r="P1329" s="17">
        <v>8.7930711920295196E-2</v>
      </c>
      <c r="Q1329" s="17">
        <v>7.7342585033959105E-2</v>
      </c>
      <c r="R1329" s="17"/>
      <c r="S1329" s="17">
        <v>8.77799124478124E-2</v>
      </c>
      <c r="T1329" s="17">
        <v>0.11700275833188301</v>
      </c>
      <c r="U1329" s="17">
        <v>7.6295238131756704E-2</v>
      </c>
      <c r="V1329" s="17">
        <v>0.12955952568807899</v>
      </c>
      <c r="W1329" s="17">
        <v>0.13275884736813701</v>
      </c>
      <c r="X1329" s="17">
        <v>0.107443568532494</v>
      </c>
      <c r="Y1329" s="17">
        <v>7.9726010323744795E-2</v>
      </c>
      <c r="Z1329" s="17">
        <v>9.1506345735887298E-2</v>
      </c>
      <c r="AA1329" s="17">
        <v>9.6311428052020101E-2</v>
      </c>
      <c r="AB1329" s="17">
        <v>6.84080944741223E-2</v>
      </c>
      <c r="AC1329" s="17">
        <v>0.12578231922900299</v>
      </c>
      <c r="AD1329" s="17">
        <v>0.115545728051601</v>
      </c>
      <c r="AE1329" s="17"/>
      <c r="AF1329" s="17">
        <v>9.9722570409276803E-2</v>
      </c>
      <c r="AG1329" s="17">
        <v>7.3864411658666404E-2</v>
      </c>
      <c r="AH1329" s="17">
        <v>9.9930291253474898E-2</v>
      </c>
      <c r="AI1329" s="17">
        <v>0.11814758155654</v>
      </c>
      <c r="AJ1329" s="17"/>
      <c r="AK1329" s="17">
        <v>0.13625845348757501</v>
      </c>
      <c r="AL1329" s="17">
        <v>0.118604594436517</v>
      </c>
      <c r="AM1329" s="17"/>
      <c r="AN1329" s="17">
        <v>0.105799742387947</v>
      </c>
      <c r="AO1329" s="17">
        <v>9.7152498453323605E-2</v>
      </c>
      <c r="AP1329" s="17">
        <v>8.2737295536148101E-2</v>
      </c>
      <c r="AQ1329" s="17">
        <v>0.101679637947866</v>
      </c>
      <c r="AR1329" s="17">
        <v>0.11830314723558399</v>
      </c>
      <c r="AS1329" s="17">
        <v>9.6283685924554399E-2</v>
      </c>
      <c r="AT1329" s="17"/>
      <c r="AU1329" s="17">
        <v>0.103913131383101</v>
      </c>
      <c r="AV1329" s="17">
        <v>9.6950542343136895E-2</v>
      </c>
      <c r="AW1329" s="17"/>
      <c r="AX1329" s="17">
        <v>9.5174465189936705E-2</v>
      </c>
      <c r="AY1329" s="17">
        <v>0.102100073542699</v>
      </c>
      <c r="AZ1329" s="17"/>
      <c r="BA1329" s="17">
        <v>0.104426280368001</v>
      </c>
      <c r="BB1329" s="17">
        <v>8.1135276200704598E-2</v>
      </c>
      <c r="BC1329" s="17"/>
      <c r="BD1329" s="17">
        <v>0.10244903230560801</v>
      </c>
      <c r="BE1329" s="17"/>
      <c r="BF1329" s="17">
        <v>0.10649600209870901</v>
      </c>
      <c r="BG1329" s="17"/>
      <c r="BH1329" s="17">
        <v>8.9751737214970706E-2</v>
      </c>
      <c r="BI1329" s="17"/>
      <c r="BJ1329" s="17">
        <v>0.10022121686868</v>
      </c>
      <c r="BK1329" s="17"/>
      <c r="BL1329" s="17">
        <v>8.0329812261487193E-2</v>
      </c>
      <c r="BM1329" s="17">
        <v>0.109999131648541</v>
      </c>
      <c r="BN1329" s="17">
        <v>9.4713047632751499E-2</v>
      </c>
      <c r="BO1329" s="17">
        <v>0.10530871343994901</v>
      </c>
      <c r="BP1329" s="17"/>
      <c r="BQ1329" s="17">
        <v>9.1494731455457098E-2</v>
      </c>
      <c r="BR1329" s="17">
        <v>0.113791464453858</v>
      </c>
      <c r="BS1329" s="17">
        <v>9.9293135399707994E-2</v>
      </c>
      <c r="BT1329" s="17">
        <v>0.10188752201902999</v>
      </c>
      <c r="BU1329" s="17">
        <v>0.12601579054114501</v>
      </c>
      <c r="BV1329" s="17">
        <v>9.4828344219216903E-2</v>
      </c>
      <c r="BW1329" s="17"/>
      <c r="BX1329" s="17">
        <v>9.35051446672725E-2</v>
      </c>
      <c r="BY1329" s="17">
        <v>0.111654459585793</v>
      </c>
      <c r="BZ1329" s="17">
        <v>0.10324623352302301</v>
      </c>
      <c r="CA1329" s="17">
        <v>9.2784319894949605E-2</v>
      </c>
      <c r="CB1329" s="17">
        <v>0.13677521201534901</v>
      </c>
      <c r="CC1329" s="17">
        <v>8.3508151210030704E-2</v>
      </c>
    </row>
    <row r="1330" spans="2:81" x14ac:dyDescent="0.35">
      <c r="B1330" t="s">
        <v>459</v>
      </c>
      <c r="C1330" s="17">
        <v>2.14472945069758E-2</v>
      </c>
      <c r="D1330" s="17">
        <v>2.6985783034831901E-2</v>
      </c>
      <c r="E1330" s="17">
        <v>1.59808506004387E-2</v>
      </c>
      <c r="F1330" s="17"/>
      <c r="G1330" s="17">
        <v>5.1801810149369597E-2</v>
      </c>
      <c r="H1330" s="17">
        <v>3.12822244989941E-2</v>
      </c>
      <c r="I1330" s="17">
        <v>2.5055380362487899E-2</v>
      </c>
      <c r="J1330" s="17">
        <v>5.1553947682045102E-3</v>
      </c>
      <c r="K1330" s="17">
        <v>1.02208982703463E-2</v>
      </c>
      <c r="L1330" s="17">
        <v>1.00538478700796E-2</v>
      </c>
      <c r="M1330" s="17"/>
      <c r="N1330" s="17">
        <v>2.0946181689791499E-2</v>
      </c>
      <c r="O1330" s="17">
        <v>1.7808910824895201E-2</v>
      </c>
      <c r="P1330" s="17">
        <v>2.20180672702231E-2</v>
      </c>
      <c r="Q1330" s="17">
        <v>2.4369749989241799E-2</v>
      </c>
      <c r="R1330" s="17"/>
      <c r="S1330" s="17">
        <v>4.0006450174049697E-2</v>
      </c>
      <c r="T1330" s="17">
        <v>1.8373435837046599E-2</v>
      </c>
      <c r="U1330" s="17">
        <v>3.6009830911334799E-2</v>
      </c>
      <c r="V1330" s="17">
        <v>3.6115909128678798E-3</v>
      </c>
      <c r="W1330" s="17">
        <v>1.34724304393046E-2</v>
      </c>
      <c r="X1330" s="17">
        <v>3.2642256388561303E-2</v>
      </c>
      <c r="Y1330" s="17">
        <v>2.8534751453498201E-2</v>
      </c>
      <c r="Z1330" s="17">
        <v>3.5767848711052E-2</v>
      </c>
      <c r="AA1330" s="17">
        <v>8.3655764334753299E-3</v>
      </c>
      <c r="AB1330" s="17">
        <v>7.7893312705883001E-3</v>
      </c>
      <c r="AC1330" s="17">
        <v>1.8237476930978099E-2</v>
      </c>
      <c r="AD1330" s="17">
        <v>0</v>
      </c>
      <c r="AE1330" s="17"/>
      <c r="AF1330" s="17">
        <v>2.3915838587975E-2</v>
      </c>
      <c r="AG1330" s="17">
        <v>4.6187691381593503E-3</v>
      </c>
      <c r="AH1330" s="17">
        <v>2.0849749176971102E-2</v>
      </c>
      <c r="AI1330" s="17">
        <v>0</v>
      </c>
      <c r="AJ1330" s="17"/>
      <c r="AK1330" s="17">
        <v>2.3158583543663899E-2</v>
      </c>
      <c r="AL1330" s="17">
        <v>3.98153262248433E-3</v>
      </c>
      <c r="AM1330" s="17"/>
      <c r="AN1330" s="17">
        <v>4.1889733434468501E-2</v>
      </c>
      <c r="AO1330" s="17">
        <v>1.3984756174339299E-2</v>
      </c>
      <c r="AP1330" s="17">
        <v>1.7767207258355601E-2</v>
      </c>
      <c r="AQ1330" s="17">
        <v>1.23600548667011E-2</v>
      </c>
      <c r="AR1330" s="17">
        <v>7.8878150001642101E-3</v>
      </c>
      <c r="AS1330" s="17">
        <v>2.6405987863311699E-2</v>
      </c>
      <c r="AT1330" s="17"/>
      <c r="AU1330" s="17">
        <v>1.9685887544022701E-2</v>
      </c>
      <c r="AV1330" s="17">
        <v>2.4132925622267001E-2</v>
      </c>
      <c r="AW1330" s="17"/>
      <c r="AX1330" s="17">
        <v>2.55830796967952E-2</v>
      </c>
      <c r="AY1330" s="17">
        <v>2.0510558019252799E-2</v>
      </c>
      <c r="AZ1330" s="17"/>
      <c r="BA1330" s="17">
        <v>1.9113874756870899E-2</v>
      </c>
      <c r="BB1330" s="17">
        <v>3.3845829473846199E-2</v>
      </c>
      <c r="BC1330" s="17"/>
      <c r="BD1330" s="17">
        <v>2.2752784567319401E-2</v>
      </c>
      <c r="BE1330" s="17"/>
      <c r="BF1330" s="17">
        <v>2.5793539149205999E-2</v>
      </c>
      <c r="BG1330" s="17"/>
      <c r="BH1330" s="17">
        <v>9.7641072481807999E-3</v>
      </c>
      <c r="BI1330" s="17"/>
      <c r="BJ1330" s="17">
        <v>0</v>
      </c>
      <c r="BK1330" s="17"/>
      <c r="BL1330" s="17">
        <v>1.1444712169587199E-2</v>
      </c>
      <c r="BM1330" s="17">
        <v>3.3579407348950201E-2</v>
      </c>
      <c r="BN1330" s="17">
        <v>1.1434736331817699E-2</v>
      </c>
      <c r="BO1330" s="17">
        <v>2.2290708648613801E-2</v>
      </c>
      <c r="BP1330" s="17"/>
      <c r="BQ1330" s="17">
        <v>2.26218693679981E-2</v>
      </c>
      <c r="BR1330" s="17">
        <v>1.3663127233242801E-2</v>
      </c>
      <c r="BS1330" s="17">
        <v>2.1908209397836401E-2</v>
      </c>
      <c r="BT1330" s="17">
        <v>4.1446975282718297E-2</v>
      </c>
      <c r="BU1330" s="17">
        <v>1.8277268527938002E-2</v>
      </c>
      <c r="BV1330" s="17">
        <v>2.1311412880886501E-2</v>
      </c>
      <c r="BW1330" s="17"/>
      <c r="BX1330" s="17">
        <v>3.2703522153318398E-2</v>
      </c>
      <c r="BY1330" s="17">
        <v>2.01098585963751E-2</v>
      </c>
      <c r="BZ1330" s="17">
        <v>1.5680021653586999E-2</v>
      </c>
      <c r="CA1330" s="17">
        <v>3.6276340354249502E-2</v>
      </c>
      <c r="CB1330" s="17">
        <v>1.5501086760054499E-2</v>
      </c>
      <c r="CC1330" s="17">
        <v>6.5573124325990001E-3</v>
      </c>
    </row>
    <row r="1331" spans="2:81" x14ac:dyDescent="0.35">
      <c r="B1331" t="s">
        <v>458</v>
      </c>
      <c r="C1331" s="17">
        <v>2.51310028677879E-2</v>
      </c>
      <c r="D1331" s="17">
        <v>2.71912033460169E-2</v>
      </c>
      <c r="E1331" s="17">
        <v>2.3182103066721201E-2</v>
      </c>
      <c r="F1331" s="17"/>
      <c r="G1331" s="17">
        <v>4.7435977649158002E-2</v>
      </c>
      <c r="H1331" s="17">
        <v>3.6130204748280499E-2</v>
      </c>
      <c r="I1331" s="17">
        <v>2.3885680723993798E-2</v>
      </c>
      <c r="J1331" s="17">
        <v>1.70791602196586E-2</v>
      </c>
      <c r="K1331" s="17">
        <v>2.2529024059703001E-2</v>
      </c>
      <c r="L1331" s="17">
        <v>9.6188990239201803E-3</v>
      </c>
      <c r="M1331" s="17"/>
      <c r="N1331" s="17">
        <v>3.0385527486793198E-2</v>
      </c>
      <c r="O1331" s="17">
        <v>2.4473337542784201E-2</v>
      </c>
      <c r="P1331" s="17">
        <v>1.88146967650469E-2</v>
      </c>
      <c r="Q1331" s="17">
        <v>2.45257816617039E-2</v>
      </c>
      <c r="R1331" s="17"/>
      <c r="S1331" s="17">
        <v>4.6978832058438003E-2</v>
      </c>
      <c r="T1331" s="17">
        <v>2.1985819193408699E-2</v>
      </c>
      <c r="U1331" s="17">
        <v>1.6460057650817601E-2</v>
      </c>
      <c r="V1331" s="17">
        <v>2.1079639763954099E-2</v>
      </c>
      <c r="W1331" s="17">
        <v>1.7056385718085199E-2</v>
      </c>
      <c r="X1331" s="17">
        <v>2.29892252390894E-2</v>
      </c>
      <c r="Y1331" s="17">
        <v>2.8508299320500301E-2</v>
      </c>
      <c r="Z1331" s="17">
        <v>2.1979543840270399E-2</v>
      </c>
      <c r="AA1331" s="17">
        <v>1.7178301607585E-2</v>
      </c>
      <c r="AB1331" s="17">
        <v>3.7273607608520998E-2</v>
      </c>
      <c r="AC1331" s="17">
        <v>6.2607152562300199E-3</v>
      </c>
      <c r="AD1331" s="17">
        <v>9.8237824680055194E-3</v>
      </c>
      <c r="AE1331" s="17"/>
      <c r="AF1331" s="17">
        <v>2.55408609914782E-2</v>
      </c>
      <c r="AG1331" s="17">
        <v>2.9128392758601299E-2</v>
      </c>
      <c r="AH1331" s="17">
        <v>1.3176252724373901E-2</v>
      </c>
      <c r="AI1331" s="17">
        <v>9.9279578910709092E-3</v>
      </c>
      <c r="AJ1331" s="17"/>
      <c r="AK1331" s="17">
        <v>2.9873442902572201E-2</v>
      </c>
      <c r="AL1331" s="17">
        <v>1.8546665487447201E-2</v>
      </c>
      <c r="AM1331" s="17"/>
      <c r="AN1331" s="17">
        <v>3.8512422398241902E-2</v>
      </c>
      <c r="AO1331" s="17">
        <v>1.7384015336628401E-2</v>
      </c>
      <c r="AP1331" s="17">
        <v>2.5921633997663798E-2</v>
      </c>
      <c r="AQ1331" s="17">
        <v>1.44647215171107E-2</v>
      </c>
      <c r="AR1331" s="17">
        <v>2.07032004835132E-2</v>
      </c>
      <c r="AS1331" s="17">
        <v>4.3745101921249703E-2</v>
      </c>
      <c r="AT1331" s="17"/>
      <c r="AU1331" s="17">
        <v>2.1543523028282101E-2</v>
      </c>
      <c r="AV1331" s="17">
        <v>3.0487815393268398E-2</v>
      </c>
      <c r="AW1331" s="17"/>
      <c r="AX1331" s="17">
        <v>2.09045796252657E-2</v>
      </c>
      <c r="AY1331" s="17">
        <v>2.60882684611695E-2</v>
      </c>
      <c r="AZ1331" s="17"/>
      <c r="BA1331" s="17">
        <v>2.1485971909721499E-2</v>
      </c>
      <c r="BB1331" s="17">
        <v>4.2496642674980899E-2</v>
      </c>
      <c r="BC1331" s="17"/>
      <c r="BD1331" s="17">
        <v>2.1989058407394999E-2</v>
      </c>
      <c r="BE1331" s="17"/>
      <c r="BF1331" s="17">
        <v>2.4298139049323202E-2</v>
      </c>
      <c r="BG1331" s="17"/>
      <c r="BH1331" s="17">
        <v>3.3813667132204898E-2</v>
      </c>
      <c r="BI1331" s="17"/>
      <c r="BJ1331" s="17">
        <v>8.6384678218901102E-3</v>
      </c>
      <c r="BK1331" s="17"/>
      <c r="BL1331" s="17">
        <v>1.0618076618883299E-2</v>
      </c>
      <c r="BM1331" s="17">
        <v>3.0950208144641202E-2</v>
      </c>
      <c r="BN1331" s="17">
        <v>2.40424797731866E-2</v>
      </c>
      <c r="BO1331" s="17">
        <v>2.57667601811905E-2</v>
      </c>
      <c r="BP1331" s="17"/>
      <c r="BQ1331" s="17">
        <v>3.3392992880113798E-2</v>
      </c>
      <c r="BR1331" s="17">
        <v>2.1803323530525599E-2</v>
      </c>
      <c r="BS1331" s="17">
        <v>1.1025465690478801E-2</v>
      </c>
      <c r="BT1331" s="17">
        <v>2.7315536723618802E-2</v>
      </c>
      <c r="BU1331" s="17">
        <v>3.2572540966816103E-2</v>
      </c>
      <c r="BV1331" s="17">
        <v>2.1730954519207001E-2</v>
      </c>
      <c r="BW1331" s="17"/>
      <c r="BX1331" s="17">
        <v>3.9331450146326698E-2</v>
      </c>
      <c r="BY1331" s="17">
        <v>2.9892527336292399E-2</v>
      </c>
      <c r="BZ1331" s="17">
        <v>1.36878478281594E-2</v>
      </c>
      <c r="CA1331" s="17">
        <v>2.1250709691014402E-2</v>
      </c>
      <c r="CB1331" s="17">
        <v>2.2931551996524399E-2</v>
      </c>
      <c r="CC1331" s="17">
        <v>1.6858285147611701E-2</v>
      </c>
    </row>
    <row r="1332" spans="2:81" x14ac:dyDescent="0.35">
      <c r="B1332" t="s">
        <v>487</v>
      </c>
      <c r="C1332" s="17">
        <v>0.35071917570772199</v>
      </c>
      <c r="D1332" s="17">
        <v>0.33919535260644201</v>
      </c>
      <c r="E1332" s="17">
        <v>0.36281698470074197</v>
      </c>
      <c r="F1332" s="17"/>
      <c r="G1332" s="17">
        <v>0.14329197703379401</v>
      </c>
      <c r="H1332" s="17">
        <v>0.18981531721268699</v>
      </c>
      <c r="I1332" s="17">
        <v>0.29938469316438698</v>
      </c>
      <c r="J1332" s="17">
        <v>0.42853946296833101</v>
      </c>
      <c r="K1332" s="17">
        <v>0.41726188604081899</v>
      </c>
      <c r="L1332" s="17">
        <v>0.56896070992898296</v>
      </c>
      <c r="M1332" s="17"/>
      <c r="N1332" s="17">
        <v>0.29621098269285401</v>
      </c>
      <c r="O1332" s="17">
        <v>0.33791055055218999</v>
      </c>
      <c r="P1332" s="17">
        <v>0.41485412910133501</v>
      </c>
      <c r="Q1332" s="17">
        <v>0.37512738745836399</v>
      </c>
      <c r="R1332" s="17"/>
      <c r="S1332" s="17">
        <v>0.21476006275290099</v>
      </c>
      <c r="T1332" s="17">
        <v>0.385640332701916</v>
      </c>
      <c r="U1332" s="17">
        <v>0.405386079975671</v>
      </c>
      <c r="V1332" s="17">
        <v>0.37999223112910901</v>
      </c>
      <c r="W1332" s="17">
        <v>0.36304167442375002</v>
      </c>
      <c r="X1332" s="17">
        <v>0.33740472378962599</v>
      </c>
      <c r="Y1332" s="17">
        <v>0.373636801732528</v>
      </c>
      <c r="Z1332" s="17">
        <v>0.406258350231744</v>
      </c>
      <c r="AA1332" s="17">
        <v>0.41289467960734999</v>
      </c>
      <c r="AB1332" s="17">
        <v>0.32120943976397298</v>
      </c>
      <c r="AC1332" s="17">
        <v>0.37851042494800502</v>
      </c>
      <c r="AD1332" s="17">
        <v>0.33414492597217998</v>
      </c>
      <c r="AE1332" s="17"/>
      <c r="AF1332" s="17">
        <v>0.36145223740197502</v>
      </c>
      <c r="AG1332" s="17">
        <v>0.33871573047686598</v>
      </c>
      <c r="AH1332" s="17">
        <v>0.39450700440803999</v>
      </c>
      <c r="AI1332" s="17">
        <v>0.340822712721015</v>
      </c>
      <c r="AJ1332" s="17"/>
      <c r="AK1332" s="17">
        <v>0.22673552566722899</v>
      </c>
      <c r="AL1332" s="17">
        <v>0.297848080225531</v>
      </c>
      <c r="AM1332" s="17"/>
      <c r="AN1332" s="17">
        <v>0.22963188545697899</v>
      </c>
      <c r="AO1332" s="17">
        <v>0.38925907144134803</v>
      </c>
      <c r="AP1332" s="17">
        <v>0.34349984995517702</v>
      </c>
      <c r="AQ1332" s="17">
        <v>0.41154552482546303</v>
      </c>
      <c r="AR1332" s="17">
        <v>0.44384372895323898</v>
      </c>
      <c r="AS1332" s="17">
        <v>0.37618473571312899</v>
      </c>
      <c r="AT1332" s="17"/>
      <c r="AU1332" s="17">
        <v>0.38015187161746899</v>
      </c>
      <c r="AV1332" s="17">
        <v>0.30781730689792203</v>
      </c>
      <c r="AW1332" s="17"/>
      <c r="AX1332" s="17">
        <v>0.37052755045300401</v>
      </c>
      <c r="AY1332" s="17">
        <v>0.34623266914735401</v>
      </c>
      <c r="AZ1332" s="17"/>
      <c r="BA1332" s="17">
        <v>0.38068103505937301</v>
      </c>
      <c r="BB1332" s="17">
        <v>0.20354075037345801</v>
      </c>
      <c r="BC1332" s="17"/>
      <c r="BD1332" s="17">
        <v>0.37442685187717301</v>
      </c>
      <c r="BE1332" s="17"/>
      <c r="BF1332" s="17">
        <v>0.37796032966559201</v>
      </c>
      <c r="BG1332" s="17"/>
      <c r="BH1332" s="17">
        <v>0.319732189686525</v>
      </c>
      <c r="BI1332" s="17"/>
      <c r="BJ1332" s="17">
        <v>0.40041282900538899</v>
      </c>
      <c r="BK1332" s="17"/>
      <c r="BL1332" s="17">
        <v>0.32003702188178901</v>
      </c>
      <c r="BM1332" s="17">
        <v>0.28084703633920599</v>
      </c>
      <c r="BN1332" s="17">
        <v>0.48608869883018702</v>
      </c>
      <c r="BO1332" s="17">
        <v>0.30315645487200599</v>
      </c>
      <c r="BP1332" s="17"/>
      <c r="BQ1332" s="17">
        <v>0.32327865154561403</v>
      </c>
      <c r="BR1332" s="17">
        <v>0.434326789908765</v>
      </c>
      <c r="BS1332" s="17">
        <v>0.40604848868867299</v>
      </c>
      <c r="BT1332" s="17">
        <v>0.30702835775189702</v>
      </c>
      <c r="BU1332" s="17">
        <v>0.267513802502025</v>
      </c>
      <c r="BV1332" s="17">
        <v>0.31174611211403103</v>
      </c>
      <c r="BW1332" s="17"/>
      <c r="BX1332" s="17">
        <v>0.28893812467494301</v>
      </c>
      <c r="BY1332" s="17">
        <v>0.38914789676796302</v>
      </c>
      <c r="BZ1332" s="17">
        <v>0.40719720062097697</v>
      </c>
      <c r="CA1332" s="17">
        <v>0.31042064718464102</v>
      </c>
      <c r="CB1332" s="17">
        <v>0.24807002388844401</v>
      </c>
      <c r="CC1332" s="17">
        <v>0.34821390559156701</v>
      </c>
    </row>
    <row r="1333" spans="2:81" x14ac:dyDescent="0.35">
      <c r="B1333" t="s">
        <v>451</v>
      </c>
      <c r="C1333" s="17">
        <v>5.6180775622217197E-2</v>
      </c>
      <c r="D1333" s="17">
        <v>6.4529414240208305E-2</v>
      </c>
      <c r="E1333" s="17">
        <v>4.8058235986994297E-2</v>
      </c>
      <c r="F1333" s="17"/>
      <c r="G1333" s="17">
        <v>9.8758195085373798E-2</v>
      </c>
      <c r="H1333" s="17">
        <v>0.101531021624088</v>
      </c>
      <c r="I1333" s="17">
        <v>6.8368222983299698E-2</v>
      </c>
      <c r="J1333" s="17">
        <v>4.8825460684926103E-2</v>
      </c>
      <c r="K1333" s="17">
        <v>1.8318767595638202E-2</v>
      </c>
      <c r="L1333" s="17">
        <v>8.4385748592695296E-3</v>
      </c>
      <c r="M1333" s="17"/>
      <c r="N1333" s="17">
        <v>5.8983216478469901E-2</v>
      </c>
      <c r="O1333" s="17">
        <v>6.2268548621513202E-2</v>
      </c>
      <c r="P1333" s="17">
        <v>4.5336414509886999E-2</v>
      </c>
      <c r="Q1333" s="17">
        <v>5.4614982828335198E-2</v>
      </c>
      <c r="R1333" s="17"/>
      <c r="S1333" s="17">
        <v>8.1410770206473804E-2</v>
      </c>
      <c r="T1333" s="17">
        <v>4.3887830435957599E-2</v>
      </c>
      <c r="U1333" s="17">
        <v>6.2025737624105903E-2</v>
      </c>
      <c r="V1333" s="17">
        <v>4.9223877260185601E-2</v>
      </c>
      <c r="W1333" s="17">
        <v>5.5797454240219903E-2</v>
      </c>
      <c r="X1333" s="17">
        <v>9.3653489879897495E-2</v>
      </c>
      <c r="Y1333" s="17">
        <v>5.4615499871834602E-2</v>
      </c>
      <c r="Z1333" s="17">
        <v>3.0232902720701098E-2</v>
      </c>
      <c r="AA1333" s="17">
        <v>3.4006142969531701E-2</v>
      </c>
      <c r="AB1333" s="17">
        <v>5.0015819977657902E-2</v>
      </c>
      <c r="AC1333" s="17">
        <v>4.4266245010250997E-2</v>
      </c>
      <c r="AD1333" s="17">
        <v>3.9878818813784203E-2</v>
      </c>
      <c r="AE1333" s="17"/>
      <c r="AF1333" s="17">
        <v>5.6942824702326499E-2</v>
      </c>
      <c r="AG1333" s="17">
        <v>4.6529662466230401E-2</v>
      </c>
      <c r="AH1333" s="17">
        <v>2.7731477221980199E-2</v>
      </c>
      <c r="AI1333" s="17">
        <v>2.8392086894315799E-2</v>
      </c>
      <c r="AJ1333" s="17"/>
      <c r="AK1333" s="17">
        <v>8.7821148518429495E-2</v>
      </c>
      <c r="AL1333" s="17">
        <v>7.7339642035553102E-2</v>
      </c>
      <c r="AM1333" s="17"/>
      <c r="AN1333" s="17">
        <v>9.0093148983817206E-2</v>
      </c>
      <c r="AO1333" s="17">
        <v>3.99161007337916E-2</v>
      </c>
      <c r="AP1333" s="17">
        <v>6.0893306055199797E-2</v>
      </c>
      <c r="AQ1333" s="17">
        <v>6.1523040267335301E-2</v>
      </c>
      <c r="AR1333" s="17">
        <v>2.2152219308462701E-2</v>
      </c>
      <c r="AS1333" s="17">
        <v>7.2753721629275998E-3</v>
      </c>
      <c r="AT1333" s="17"/>
      <c r="AU1333" s="17">
        <v>4.6411866259734098E-2</v>
      </c>
      <c r="AV1333" s="17">
        <v>7.0693013699339793E-2</v>
      </c>
      <c r="AW1333" s="17"/>
      <c r="AX1333" s="17">
        <v>4.9142825524052698E-2</v>
      </c>
      <c r="AY1333" s="17">
        <v>5.7774839228797503E-2</v>
      </c>
      <c r="AZ1333" s="17"/>
      <c r="BA1333" s="17">
        <v>4.5575192399953002E-2</v>
      </c>
      <c r="BB1333" s="17">
        <v>0.10931896737171</v>
      </c>
      <c r="BC1333" s="17"/>
      <c r="BD1333" s="17">
        <v>4.5907136656042902E-2</v>
      </c>
      <c r="BE1333" s="17"/>
      <c r="BF1333" s="17">
        <v>5.1005594861392702E-2</v>
      </c>
      <c r="BG1333" s="17"/>
      <c r="BH1333" s="17">
        <v>4.4604642237316701E-2</v>
      </c>
      <c r="BI1333" s="17"/>
      <c r="BJ1333" s="17">
        <v>2.7937290908865198E-2</v>
      </c>
      <c r="BK1333" s="17"/>
      <c r="BL1333" s="17">
        <v>8.8409485155593603E-2</v>
      </c>
      <c r="BM1333" s="17">
        <v>5.5251624580965802E-2</v>
      </c>
      <c r="BN1333" s="17">
        <v>3.6400349581794299E-2</v>
      </c>
      <c r="BO1333" s="17">
        <v>6.4052347333526494E-2</v>
      </c>
      <c r="BP1333" s="17"/>
      <c r="BQ1333" s="17">
        <v>5.1232997270889702E-2</v>
      </c>
      <c r="BR1333" s="17">
        <v>4.27298632880476E-2</v>
      </c>
      <c r="BS1333" s="17">
        <v>4.5956357951155401E-2</v>
      </c>
      <c r="BT1333" s="17">
        <v>7.7317376783938796E-2</v>
      </c>
      <c r="BU1333" s="17">
        <v>9.4362772551580196E-2</v>
      </c>
      <c r="BV1333" s="17">
        <v>6.5580520503512998E-2</v>
      </c>
      <c r="BW1333" s="17"/>
      <c r="BX1333" s="17">
        <v>6.0002842040278503E-2</v>
      </c>
      <c r="BY1333" s="17">
        <v>4.4173068988850803E-2</v>
      </c>
      <c r="BZ1333" s="17">
        <v>4.44152626381734E-2</v>
      </c>
      <c r="CA1333" s="17">
        <v>6.0082079276744402E-2</v>
      </c>
      <c r="CB1333" s="17">
        <v>9.8723909363771095E-2</v>
      </c>
      <c r="CC1333" s="17">
        <v>7.8258588349310099E-2</v>
      </c>
    </row>
    <row r="1334" spans="2:81" x14ac:dyDescent="0.35">
      <c r="B1334" t="s">
        <v>488</v>
      </c>
      <c r="C1334" s="17">
        <v>9.3418579160725407E-2</v>
      </c>
      <c r="D1334" s="17">
        <v>8.9117843571383401E-2</v>
      </c>
      <c r="E1334" s="17">
        <v>9.7046654613031497E-2</v>
      </c>
      <c r="F1334" s="17"/>
      <c r="G1334" s="17">
        <v>9.5776173967896006E-2</v>
      </c>
      <c r="H1334" s="17">
        <v>9.3992053343923701E-2</v>
      </c>
      <c r="I1334" s="17">
        <v>7.1653551641207305E-2</v>
      </c>
      <c r="J1334" s="17">
        <v>9.0325976590482304E-2</v>
      </c>
      <c r="K1334" s="17">
        <v>0.116651767436635</v>
      </c>
      <c r="L1334" s="17">
        <v>9.6849845396096604E-2</v>
      </c>
      <c r="M1334" s="17"/>
      <c r="N1334" s="17">
        <v>8.37002300887741E-2</v>
      </c>
      <c r="O1334" s="17">
        <v>0.10662407893190699</v>
      </c>
      <c r="P1334" s="17">
        <v>8.6693995316372993E-2</v>
      </c>
      <c r="Q1334" s="17">
        <v>9.8704101803665997E-2</v>
      </c>
      <c r="R1334" s="17"/>
      <c r="S1334" s="17">
        <v>9.9128364538164607E-2</v>
      </c>
      <c r="T1334" s="17">
        <v>8.8542686634073706E-2</v>
      </c>
      <c r="U1334" s="17">
        <v>4.4774868242034797E-2</v>
      </c>
      <c r="V1334" s="17">
        <v>0.116485163834308</v>
      </c>
      <c r="W1334" s="17">
        <v>0.13372145549039499</v>
      </c>
      <c r="X1334" s="17">
        <v>8.2741395072381804E-2</v>
      </c>
      <c r="Y1334" s="17">
        <v>7.6916346948810499E-2</v>
      </c>
      <c r="Z1334" s="17">
        <v>9.8866819012305401E-2</v>
      </c>
      <c r="AA1334" s="17">
        <v>0.105200869785795</v>
      </c>
      <c r="AB1334" s="17">
        <v>8.4629933641585303E-2</v>
      </c>
      <c r="AC1334" s="17">
        <v>9.9807178108795497E-2</v>
      </c>
      <c r="AD1334" s="17">
        <v>8.6456470040829306E-2</v>
      </c>
      <c r="AE1334" s="17"/>
      <c r="AF1334" s="17">
        <v>9.2546640547990597E-2</v>
      </c>
      <c r="AG1334" s="17">
        <v>0.105062893065969</v>
      </c>
      <c r="AH1334" s="17">
        <v>0.102832449887388</v>
      </c>
      <c r="AI1334" s="17">
        <v>8.6789293854965199E-2</v>
      </c>
      <c r="AJ1334" s="17"/>
      <c r="AK1334" s="17">
        <v>8.6552077546707407E-2</v>
      </c>
      <c r="AL1334" s="17">
        <v>9.7752740114178893E-2</v>
      </c>
      <c r="AM1334" s="17"/>
      <c r="AN1334" s="17">
        <v>9.3136767661135905E-2</v>
      </c>
      <c r="AO1334" s="17">
        <v>9.9183194128169297E-2</v>
      </c>
      <c r="AP1334" s="17">
        <v>9.0555021563533206E-2</v>
      </c>
      <c r="AQ1334" s="17">
        <v>8.8913016353415197E-2</v>
      </c>
      <c r="AR1334" s="17">
        <v>9.7126867374879897E-2</v>
      </c>
      <c r="AS1334" s="17">
        <v>7.8502456554655597E-2</v>
      </c>
      <c r="AT1334" s="17"/>
      <c r="AU1334" s="17">
        <v>8.8032739098870993E-2</v>
      </c>
      <c r="AV1334" s="17">
        <v>0.101096234083304</v>
      </c>
      <c r="AW1334" s="17"/>
      <c r="AX1334" s="17">
        <v>0.112780215254044</v>
      </c>
      <c r="AY1334" s="17">
        <v>8.9033256868051303E-2</v>
      </c>
      <c r="AZ1334" s="17"/>
      <c r="BA1334" s="17">
        <v>9.4273884951634607E-2</v>
      </c>
      <c r="BB1334" s="17">
        <v>8.9308483395728999E-2</v>
      </c>
      <c r="BC1334" s="17"/>
      <c r="BD1334" s="17">
        <v>9.1432089516937001E-2</v>
      </c>
      <c r="BE1334" s="17"/>
      <c r="BF1334" s="17">
        <v>8.5949621512690505E-2</v>
      </c>
      <c r="BG1334" s="17"/>
      <c r="BH1334" s="17">
        <v>9.1653074955095504E-2</v>
      </c>
      <c r="BI1334" s="17"/>
      <c r="BJ1334" s="17">
        <v>9.5874824928673302E-2</v>
      </c>
      <c r="BK1334" s="17"/>
      <c r="BL1334" s="17">
        <v>0.12441376872318</v>
      </c>
      <c r="BM1334" s="17">
        <v>8.2805973170239203E-2</v>
      </c>
      <c r="BN1334" s="17">
        <v>8.9753135892445005E-2</v>
      </c>
      <c r="BO1334" s="17">
        <v>9.6147301783123598E-2</v>
      </c>
      <c r="BP1334" s="17"/>
      <c r="BQ1334" s="17">
        <v>8.3860453609248195E-2</v>
      </c>
      <c r="BR1334" s="17">
        <v>7.8763842390250596E-2</v>
      </c>
      <c r="BS1334" s="17">
        <v>0.117366898132749</v>
      </c>
      <c r="BT1334" s="17">
        <v>8.1625143297012995E-2</v>
      </c>
      <c r="BU1334" s="17">
        <v>8.1981328762251296E-2</v>
      </c>
      <c r="BV1334" s="17">
        <v>0.13719602857986499</v>
      </c>
      <c r="BW1334" s="17"/>
      <c r="BX1334" s="17">
        <v>7.9041157518997304E-2</v>
      </c>
      <c r="BY1334" s="17">
        <v>0.10597859192637001</v>
      </c>
      <c r="BZ1334" s="17">
        <v>0.103912733047272</v>
      </c>
      <c r="CA1334" s="17">
        <v>7.6139017341654097E-2</v>
      </c>
      <c r="CB1334" s="17">
        <v>8.3649233188931901E-2</v>
      </c>
      <c r="CC1334" s="17">
        <v>0.14369594327160601</v>
      </c>
    </row>
    <row r="1335" spans="2:81" x14ac:dyDescent="0.35">
      <c r="B1335" t="s">
        <v>489</v>
      </c>
      <c r="C1335" s="17">
        <v>5.8899229728593697E-2</v>
      </c>
      <c r="D1335" s="17">
        <v>5.7380364470505998E-2</v>
      </c>
      <c r="E1335" s="17">
        <v>6.0717469498415701E-2</v>
      </c>
      <c r="F1335" s="17"/>
      <c r="G1335" s="17">
        <v>7.9872324421037005E-2</v>
      </c>
      <c r="H1335" s="17">
        <v>6.4076365524934301E-2</v>
      </c>
      <c r="I1335" s="17">
        <v>5.6243959258481697E-2</v>
      </c>
      <c r="J1335" s="17">
        <v>6.3370904759496E-2</v>
      </c>
      <c r="K1335" s="17">
        <v>4.9898225185590998E-2</v>
      </c>
      <c r="L1335" s="17">
        <v>4.4256838280477502E-2</v>
      </c>
      <c r="M1335" s="17"/>
      <c r="N1335" s="17">
        <v>5.8641980457639797E-2</v>
      </c>
      <c r="O1335" s="17">
        <v>6.0222230511517802E-2</v>
      </c>
      <c r="P1335" s="17">
        <v>5.2823905031249903E-2</v>
      </c>
      <c r="Q1335" s="17">
        <v>6.2023433459022101E-2</v>
      </c>
      <c r="R1335" s="17"/>
      <c r="S1335" s="17">
        <v>6.9236969506939805E-2</v>
      </c>
      <c r="T1335" s="17">
        <v>6.1643656786465002E-2</v>
      </c>
      <c r="U1335" s="17">
        <v>7.8448627688181394E-2</v>
      </c>
      <c r="V1335" s="17">
        <v>4.2947714452411398E-2</v>
      </c>
      <c r="W1335" s="17">
        <v>5.2104804626142302E-2</v>
      </c>
      <c r="X1335" s="17">
        <v>5.9022665659870098E-2</v>
      </c>
      <c r="Y1335" s="17">
        <v>5.0820048092403397E-2</v>
      </c>
      <c r="Z1335" s="17">
        <v>4.8253416109352201E-2</v>
      </c>
      <c r="AA1335" s="17">
        <v>4.6836047338808098E-2</v>
      </c>
      <c r="AB1335" s="17">
        <v>7.2410279512377898E-2</v>
      </c>
      <c r="AC1335" s="17">
        <v>5.2351356057723203E-2</v>
      </c>
      <c r="AD1335" s="17">
        <v>5.8505605072648202E-2</v>
      </c>
      <c r="AE1335" s="17"/>
      <c r="AF1335" s="17">
        <v>5.6437214878062102E-2</v>
      </c>
      <c r="AG1335" s="17">
        <v>7.4464613410161196E-2</v>
      </c>
      <c r="AH1335" s="17">
        <v>3.7437255274251298E-2</v>
      </c>
      <c r="AI1335" s="17">
        <v>5.9126022532011699E-2</v>
      </c>
      <c r="AJ1335" s="17"/>
      <c r="AK1335" s="17">
        <v>8.0838074071893501E-2</v>
      </c>
      <c r="AL1335" s="17">
        <v>8.5439082167264604E-2</v>
      </c>
      <c r="AM1335" s="17"/>
      <c r="AN1335" s="17">
        <v>6.33095626804977E-2</v>
      </c>
      <c r="AO1335" s="17">
        <v>6.6787953312397993E-2</v>
      </c>
      <c r="AP1335" s="17">
        <v>4.7023048917306597E-2</v>
      </c>
      <c r="AQ1335" s="17">
        <v>6.7057951233422203E-2</v>
      </c>
      <c r="AR1335" s="17">
        <v>3.4578081878931598E-2</v>
      </c>
      <c r="AS1335" s="17">
        <v>4.85911170925028E-2</v>
      </c>
      <c r="AT1335" s="17"/>
      <c r="AU1335" s="17">
        <v>5.4184082309663199E-2</v>
      </c>
      <c r="AV1335" s="17">
        <v>6.4472622362168705E-2</v>
      </c>
      <c r="AW1335" s="17"/>
      <c r="AX1335" s="17">
        <v>4.6154423165909002E-2</v>
      </c>
      <c r="AY1335" s="17">
        <v>6.1785870303067099E-2</v>
      </c>
      <c r="AZ1335" s="17"/>
      <c r="BA1335" s="17">
        <v>5.4131838248485498E-2</v>
      </c>
      <c r="BB1335" s="17">
        <v>8.2514466371693601E-2</v>
      </c>
      <c r="BC1335" s="17"/>
      <c r="BD1335" s="17">
        <v>6.0906082034586799E-2</v>
      </c>
      <c r="BE1335" s="17"/>
      <c r="BF1335" s="17">
        <v>5.1891246184886303E-2</v>
      </c>
      <c r="BG1335" s="17"/>
      <c r="BH1335" s="17">
        <v>5.4498072619201997E-2</v>
      </c>
      <c r="BI1335" s="17"/>
      <c r="BJ1335" s="17">
        <v>3.1724998460516303E-2</v>
      </c>
      <c r="BK1335" s="17"/>
      <c r="BL1335" s="17">
        <v>6.6550277837883295E-2</v>
      </c>
      <c r="BM1335" s="17">
        <v>6.0575136779082703E-2</v>
      </c>
      <c r="BN1335" s="17">
        <v>5.3543483441550799E-2</v>
      </c>
      <c r="BO1335" s="17">
        <v>5.9330329856851598E-2</v>
      </c>
      <c r="BP1335" s="17"/>
      <c r="BQ1335" s="17">
        <v>5.7805307555489301E-2</v>
      </c>
      <c r="BR1335" s="17">
        <v>4.9678227930663399E-2</v>
      </c>
      <c r="BS1335" s="17">
        <v>5.52583165616213E-2</v>
      </c>
      <c r="BT1335" s="17">
        <v>6.4182042581954896E-2</v>
      </c>
      <c r="BU1335" s="17">
        <v>7.2636365374775996E-2</v>
      </c>
      <c r="BV1335" s="17">
        <v>5.1563982546541001E-2</v>
      </c>
      <c r="BW1335" s="17"/>
      <c r="BX1335" s="17">
        <v>6.2415727000945102E-2</v>
      </c>
      <c r="BY1335" s="17">
        <v>4.97017396733914E-2</v>
      </c>
      <c r="BZ1335" s="17">
        <v>5.3963002945798401E-2</v>
      </c>
      <c r="CA1335" s="17">
        <v>6.8460101502820003E-2</v>
      </c>
      <c r="CB1335" s="17">
        <v>6.9865380673431607E-2</v>
      </c>
      <c r="CC1335" s="17">
        <v>3.3731413136759501E-2</v>
      </c>
    </row>
    <row r="1336" spans="2:81" x14ac:dyDescent="0.35">
      <c r="B1336" t="s">
        <v>454</v>
      </c>
      <c r="C1336" s="17">
        <v>5.2276167025084801E-2</v>
      </c>
      <c r="D1336" s="17">
        <v>5.8427657218132499E-2</v>
      </c>
      <c r="E1336" s="17">
        <v>4.5658232882905103E-2</v>
      </c>
      <c r="F1336" s="17"/>
      <c r="G1336" s="17">
        <v>0.12613942288546501</v>
      </c>
      <c r="H1336" s="17">
        <v>9.32393179088222E-2</v>
      </c>
      <c r="I1336" s="17">
        <v>7.2177979732417699E-2</v>
      </c>
      <c r="J1336" s="17">
        <v>2.2383812386353698E-2</v>
      </c>
      <c r="K1336" s="17">
        <v>8.7728507636095701E-3</v>
      </c>
      <c r="L1336" s="17">
        <v>2.8243930593217499E-3</v>
      </c>
      <c r="M1336" s="17"/>
      <c r="N1336" s="17">
        <v>7.1676033107625603E-2</v>
      </c>
      <c r="O1336" s="17">
        <v>4.3534054591978601E-2</v>
      </c>
      <c r="P1336" s="17">
        <v>4.6301695218942701E-2</v>
      </c>
      <c r="Q1336" s="17">
        <v>4.4591267748174498E-2</v>
      </c>
      <c r="R1336" s="17"/>
      <c r="S1336" s="17">
        <v>9.6304643088202302E-2</v>
      </c>
      <c r="T1336" s="17">
        <v>3.30509081824336E-2</v>
      </c>
      <c r="U1336" s="17">
        <v>4.6364854705264802E-2</v>
      </c>
      <c r="V1336" s="17">
        <v>5.0905029152322603E-2</v>
      </c>
      <c r="W1336" s="17">
        <v>3.07894410305046E-2</v>
      </c>
      <c r="X1336" s="17">
        <v>6.16491541419871E-2</v>
      </c>
      <c r="Y1336" s="17">
        <v>4.68393857277698E-2</v>
      </c>
      <c r="Z1336" s="17">
        <v>4.8226970635684797E-2</v>
      </c>
      <c r="AA1336" s="17">
        <v>5.1049428800377002E-2</v>
      </c>
      <c r="AB1336" s="17">
        <v>3.5298610923880702E-2</v>
      </c>
      <c r="AC1336" s="17">
        <v>2.4783712728254401E-2</v>
      </c>
      <c r="AD1336" s="17">
        <v>7.9265177753752303E-2</v>
      </c>
      <c r="AE1336" s="17"/>
      <c r="AF1336" s="17">
        <v>5.11673917265104E-2</v>
      </c>
      <c r="AG1336" s="17">
        <v>3.8657072104357801E-2</v>
      </c>
      <c r="AH1336" s="17">
        <v>1.9937772577643599E-2</v>
      </c>
      <c r="AI1336" s="17">
        <v>5.9524008101262099E-2</v>
      </c>
      <c r="AJ1336" s="17"/>
      <c r="AK1336" s="17">
        <v>9.6381443025483599E-2</v>
      </c>
      <c r="AL1336" s="17">
        <v>6.8222269949457306E-2</v>
      </c>
      <c r="AM1336" s="17"/>
      <c r="AN1336" s="17">
        <v>9.89912468576436E-2</v>
      </c>
      <c r="AO1336" s="17">
        <v>4.11012343340953E-2</v>
      </c>
      <c r="AP1336" s="17">
        <v>4.1169824340772397E-2</v>
      </c>
      <c r="AQ1336" s="17">
        <v>2.4832653715148902E-2</v>
      </c>
      <c r="AR1336" s="17">
        <v>3.1269458276404198E-2</v>
      </c>
      <c r="AS1336" s="17">
        <v>3.8360889787922403E-2</v>
      </c>
      <c r="AT1336" s="17"/>
      <c r="AU1336" s="17">
        <v>4.3200218594000597E-2</v>
      </c>
      <c r="AV1336" s="17">
        <v>6.5093446277067493E-2</v>
      </c>
      <c r="AW1336" s="17"/>
      <c r="AX1336" s="17">
        <v>3.4210212963369603E-2</v>
      </c>
      <c r="AY1336" s="17">
        <v>5.6368023245469398E-2</v>
      </c>
      <c r="AZ1336" s="17"/>
      <c r="BA1336" s="17">
        <v>3.7215396102451399E-2</v>
      </c>
      <c r="BB1336" s="17">
        <v>0.13043590581845599</v>
      </c>
      <c r="BC1336" s="17"/>
      <c r="BD1336" s="17">
        <v>4.8719006387255202E-2</v>
      </c>
      <c r="BE1336" s="17"/>
      <c r="BF1336" s="17">
        <v>5.0549723141540499E-2</v>
      </c>
      <c r="BG1336" s="17"/>
      <c r="BH1336" s="17">
        <v>3.2307850586543403E-2</v>
      </c>
      <c r="BI1336" s="17"/>
      <c r="BJ1336" s="17">
        <v>3.4196301244805799E-2</v>
      </c>
      <c r="BK1336" s="17"/>
      <c r="BL1336" s="17">
        <v>4.7767747814221502E-2</v>
      </c>
      <c r="BM1336" s="17">
        <v>9.1711488278056905E-2</v>
      </c>
      <c r="BN1336" s="17">
        <v>2.1825776235798601E-2</v>
      </c>
      <c r="BO1336" s="17">
        <v>4.1300912576360399E-2</v>
      </c>
      <c r="BP1336" s="17"/>
      <c r="BQ1336" s="17">
        <v>7.0442916662655702E-2</v>
      </c>
      <c r="BR1336" s="17">
        <v>3.4544679681151401E-2</v>
      </c>
      <c r="BS1336" s="17">
        <v>2.7480129296719401E-2</v>
      </c>
      <c r="BT1336" s="17">
        <v>6.3532555775017693E-2</v>
      </c>
      <c r="BU1336" s="17">
        <v>4.6568814881283498E-2</v>
      </c>
      <c r="BV1336" s="17">
        <v>5.4639992260085903E-2</v>
      </c>
      <c r="BW1336" s="17"/>
      <c r="BX1336" s="17">
        <v>8.39665583531716E-2</v>
      </c>
      <c r="BY1336" s="17">
        <v>3.7911016864444501E-2</v>
      </c>
      <c r="BZ1336" s="17">
        <v>3.0252493795324801E-2</v>
      </c>
      <c r="CA1336" s="17">
        <v>6.7453623322333497E-2</v>
      </c>
      <c r="CB1336" s="17">
        <v>5.7508471594360899E-2</v>
      </c>
      <c r="CC1336" s="17">
        <v>5.2377641456630701E-2</v>
      </c>
    </row>
    <row r="1337" spans="2:81" x14ac:dyDescent="0.35">
      <c r="B1337" t="s">
        <v>455</v>
      </c>
      <c r="C1337" s="17">
        <v>2.8405403692068398E-2</v>
      </c>
      <c r="D1337" s="17">
        <v>2.93145994647371E-2</v>
      </c>
      <c r="E1337" s="17">
        <v>2.76306245403698E-2</v>
      </c>
      <c r="F1337" s="17"/>
      <c r="G1337" s="17">
        <v>4.2057024628295803E-2</v>
      </c>
      <c r="H1337" s="17">
        <v>4.7800594000945801E-2</v>
      </c>
      <c r="I1337" s="17">
        <v>3.3964539247126703E-2</v>
      </c>
      <c r="J1337" s="17">
        <v>2.5109969977956101E-2</v>
      </c>
      <c r="K1337" s="17">
        <v>1.64722241007937E-2</v>
      </c>
      <c r="L1337" s="17">
        <v>8.1046144362567196E-3</v>
      </c>
      <c r="M1337" s="17"/>
      <c r="N1337" s="17">
        <v>2.5824571424547599E-2</v>
      </c>
      <c r="O1337" s="17">
        <v>3.1416349160475102E-2</v>
      </c>
      <c r="P1337" s="17">
        <v>3.1016860504528902E-2</v>
      </c>
      <c r="Q1337" s="17">
        <v>2.62260853009939E-2</v>
      </c>
      <c r="R1337" s="17"/>
      <c r="S1337" s="17">
        <v>2.4218259150343001E-2</v>
      </c>
      <c r="T1337" s="17">
        <v>1.7166640457652101E-2</v>
      </c>
      <c r="U1337" s="17">
        <v>1.8242237426926398E-2</v>
      </c>
      <c r="V1337" s="17">
        <v>3.7735861552518499E-2</v>
      </c>
      <c r="W1337" s="17">
        <v>2.1790850169772599E-2</v>
      </c>
      <c r="X1337" s="17">
        <v>2.7839784633507898E-2</v>
      </c>
      <c r="Y1337" s="17">
        <v>3.57620844508829E-2</v>
      </c>
      <c r="Z1337" s="17">
        <v>3.1377761373272001E-2</v>
      </c>
      <c r="AA1337" s="17">
        <v>4.28806614587793E-2</v>
      </c>
      <c r="AB1337" s="17">
        <v>3.0376196635655699E-2</v>
      </c>
      <c r="AC1337" s="17">
        <v>3.0499720314328901E-2</v>
      </c>
      <c r="AD1337" s="17">
        <v>2.92598112727495E-2</v>
      </c>
      <c r="AE1337" s="17"/>
      <c r="AF1337" s="17">
        <v>2.7145782269797001E-2</v>
      </c>
      <c r="AG1337" s="17">
        <v>3.2495960175713198E-2</v>
      </c>
      <c r="AH1337" s="17">
        <v>3.9379550873330997E-2</v>
      </c>
      <c r="AI1337" s="17">
        <v>2.9570094325950199E-2</v>
      </c>
      <c r="AJ1337" s="17"/>
      <c r="AK1337" s="17">
        <v>3.0000616353969601E-2</v>
      </c>
      <c r="AL1337" s="17">
        <v>3.38599891304966E-2</v>
      </c>
      <c r="AM1337" s="17"/>
      <c r="AN1337" s="17">
        <v>3.52223473953256E-2</v>
      </c>
      <c r="AO1337" s="17">
        <v>1.5634308381753299E-2</v>
      </c>
      <c r="AP1337" s="17">
        <v>4.5073456005638703E-2</v>
      </c>
      <c r="AQ1337" s="17">
        <v>2.9164041697505201E-2</v>
      </c>
      <c r="AR1337" s="17">
        <v>2.0571290811943501E-2</v>
      </c>
      <c r="AS1337" s="17">
        <v>3.5095199209957899E-2</v>
      </c>
      <c r="AT1337" s="17"/>
      <c r="AU1337" s="17">
        <v>2.51532846017768E-2</v>
      </c>
      <c r="AV1337" s="17">
        <v>3.3295726342639102E-2</v>
      </c>
      <c r="AW1337" s="17"/>
      <c r="AX1337" s="17">
        <v>2.38727825273479E-2</v>
      </c>
      <c r="AY1337" s="17">
        <v>2.94320217186698E-2</v>
      </c>
      <c r="AZ1337" s="17"/>
      <c r="BA1337" s="17">
        <v>2.58700379425565E-2</v>
      </c>
      <c r="BB1337" s="17">
        <v>4.1987420631438101E-2</v>
      </c>
      <c r="BC1337" s="17"/>
      <c r="BD1337" s="17">
        <v>2.7031790645645901E-2</v>
      </c>
      <c r="BE1337" s="17"/>
      <c r="BF1337" s="17">
        <v>2.6397841915332499E-2</v>
      </c>
      <c r="BG1337" s="17"/>
      <c r="BH1337" s="17">
        <v>2.0102980719212599E-2</v>
      </c>
      <c r="BI1337" s="17"/>
      <c r="BJ1337" s="17">
        <v>4.9897677616417599E-2</v>
      </c>
      <c r="BK1337" s="17"/>
      <c r="BL1337" s="17">
        <v>2.39771301314603E-2</v>
      </c>
      <c r="BM1337" s="17">
        <v>2.9249347062695701E-2</v>
      </c>
      <c r="BN1337" s="17">
        <v>2.1916906130619598E-2</v>
      </c>
      <c r="BO1337" s="17">
        <v>3.59121414517952E-2</v>
      </c>
      <c r="BP1337" s="17"/>
      <c r="BQ1337" s="17">
        <v>3.1727421664404898E-2</v>
      </c>
      <c r="BR1337" s="17">
        <v>2.1630586760733699E-2</v>
      </c>
      <c r="BS1337" s="17">
        <v>3.2885777384270003E-2</v>
      </c>
      <c r="BT1337" s="17">
        <v>2.7371353010284299E-2</v>
      </c>
      <c r="BU1337" s="17">
        <v>3.4660355529254797E-2</v>
      </c>
      <c r="BV1337" s="17">
        <v>3.1582974904649203E-2</v>
      </c>
      <c r="BW1337" s="17"/>
      <c r="BX1337" s="17">
        <v>3.44649729622876E-2</v>
      </c>
      <c r="BY1337" s="17">
        <v>2.4055719246162701E-2</v>
      </c>
      <c r="BZ1337" s="17">
        <v>3.0027757786018999E-2</v>
      </c>
      <c r="CA1337" s="17">
        <v>3.5137655130914401E-2</v>
      </c>
      <c r="CB1337" s="17">
        <v>3.8163794007731101E-2</v>
      </c>
      <c r="CC1337" s="17">
        <v>1.6717097724752199E-2</v>
      </c>
    </row>
    <row r="1338" spans="2:81" x14ac:dyDescent="0.35">
      <c r="B1338" t="s">
        <v>457</v>
      </c>
      <c r="C1338" s="17">
        <v>2.2852997477749801E-2</v>
      </c>
      <c r="D1338" s="17">
        <v>1.6643660826445E-2</v>
      </c>
      <c r="E1338" s="17">
        <v>2.9212598460498201E-2</v>
      </c>
      <c r="F1338" s="17"/>
      <c r="G1338" s="17">
        <v>1.9248205923291802E-2</v>
      </c>
      <c r="H1338" s="17">
        <v>3.5271989594166803E-2</v>
      </c>
      <c r="I1338" s="17">
        <v>3.6263347710772699E-2</v>
      </c>
      <c r="J1338" s="17">
        <v>3.2567660063796501E-2</v>
      </c>
      <c r="K1338" s="17">
        <v>8.4698344617732003E-3</v>
      </c>
      <c r="L1338" s="17">
        <v>4.4892437046309998E-3</v>
      </c>
      <c r="M1338" s="17"/>
      <c r="N1338" s="17">
        <v>2.44702404786259E-2</v>
      </c>
      <c r="O1338" s="17">
        <v>2.1676068942040098E-2</v>
      </c>
      <c r="P1338" s="17">
        <v>2.3211495529076399E-2</v>
      </c>
      <c r="Q1338" s="17">
        <v>2.0967854250911799E-2</v>
      </c>
      <c r="R1338" s="17"/>
      <c r="S1338" s="17">
        <v>2.3359468627671399E-2</v>
      </c>
      <c r="T1338" s="17">
        <v>2.69270073230722E-2</v>
      </c>
      <c r="U1338" s="17">
        <v>2.4774525031509401E-2</v>
      </c>
      <c r="V1338" s="17">
        <v>1.18732681457893E-2</v>
      </c>
      <c r="W1338" s="17">
        <v>2.3312829258941299E-2</v>
      </c>
      <c r="X1338" s="17">
        <v>2.79487494749396E-2</v>
      </c>
      <c r="Y1338" s="17">
        <v>1.1171928368366699E-2</v>
      </c>
      <c r="Z1338" s="17">
        <v>4.5398122052185498E-2</v>
      </c>
      <c r="AA1338" s="17">
        <v>2.2179688274957601E-2</v>
      </c>
      <c r="AB1338" s="17">
        <v>2.0641629666638302E-2</v>
      </c>
      <c r="AC1338" s="17">
        <v>3.1482209710453901E-2</v>
      </c>
      <c r="AD1338" s="17">
        <v>1.0037081188342199E-2</v>
      </c>
      <c r="AE1338" s="17"/>
      <c r="AF1338" s="17">
        <v>2.3347999324092799E-2</v>
      </c>
      <c r="AG1338" s="17">
        <v>1.79434204022903E-2</v>
      </c>
      <c r="AH1338" s="17">
        <v>3.4282177659387597E-2</v>
      </c>
      <c r="AI1338" s="17">
        <v>1.0143518518621299E-2</v>
      </c>
      <c r="AJ1338" s="17"/>
      <c r="AK1338" s="17">
        <v>2.1235800432747899E-2</v>
      </c>
      <c r="AL1338" s="17">
        <v>3.5704193974861E-2</v>
      </c>
      <c r="AM1338" s="17"/>
      <c r="AN1338" s="17">
        <v>1.8459720253327101E-2</v>
      </c>
      <c r="AO1338" s="17">
        <v>1.6003883886891699E-2</v>
      </c>
      <c r="AP1338" s="17">
        <v>4.4318903170850903E-2</v>
      </c>
      <c r="AQ1338" s="17">
        <v>1.7954174565826299E-2</v>
      </c>
      <c r="AR1338" s="17">
        <v>2.8627041780802599E-2</v>
      </c>
      <c r="AS1338" s="17">
        <v>3.4988240819367203E-2</v>
      </c>
      <c r="AT1338" s="17"/>
      <c r="AU1338" s="17">
        <v>3.8704173472263702E-2</v>
      </c>
      <c r="AV1338" s="17">
        <v>0</v>
      </c>
      <c r="AW1338" s="17"/>
      <c r="AX1338" s="17">
        <v>2.3755747346936799E-2</v>
      </c>
      <c r="AY1338" s="17">
        <v>2.2648528748610699E-2</v>
      </c>
      <c r="AZ1338" s="17"/>
      <c r="BA1338" s="17">
        <v>2.0358890305181399E-2</v>
      </c>
      <c r="BB1338" s="17">
        <v>3.6103796725958398E-2</v>
      </c>
      <c r="BC1338" s="17"/>
      <c r="BD1338" s="17">
        <v>2.0759584419437E-2</v>
      </c>
      <c r="BE1338" s="17"/>
      <c r="BF1338" s="17">
        <v>2.0731415249601801E-2</v>
      </c>
      <c r="BG1338" s="17"/>
      <c r="BH1338" s="17">
        <v>2.08296025710893E-2</v>
      </c>
      <c r="BI1338" s="17"/>
      <c r="BJ1338" s="17">
        <v>3.5401135930159901E-2</v>
      </c>
      <c r="BK1338" s="17"/>
      <c r="BL1338" s="17">
        <v>1.5317281917262201E-2</v>
      </c>
      <c r="BM1338" s="17">
        <v>2.69893039258924E-2</v>
      </c>
      <c r="BN1338" s="17">
        <v>1.3123639831338201E-2</v>
      </c>
      <c r="BO1338" s="17">
        <v>3.1284999684097502E-2</v>
      </c>
      <c r="BP1338" s="17"/>
      <c r="BQ1338" s="17">
        <v>2.8974731767413501E-2</v>
      </c>
      <c r="BR1338" s="17">
        <v>2.4210128668003299E-2</v>
      </c>
      <c r="BS1338" s="17">
        <v>1.49703413381744E-2</v>
      </c>
      <c r="BT1338" s="17">
        <v>1.44890328242692E-2</v>
      </c>
      <c r="BU1338" s="17">
        <v>2.19902550574845E-2</v>
      </c>
      <c r="BV1338" s="17">
        <v>2.13881653895736E-2</v>
      </c>
      <c r="BW1338" s="17"/>
      <c r="BX1338" s="17">
        <v>2.78669889624352E-2</v>
      </c>
      <c r="BY1338" s="17">
        <v>2.4041179695078099E-2</v>
      </c>
      <c r="BZ1338" s="17">
        <v>1.82186763963831E-2</v>
      </c>
      <c r="CA1338" s="17">
        <v>2.2958128344877E-2</v>
      </c>
      <c r="CB1338" s="17">
        <v>1.8564312945666302E-2</v>
      </c>
      <c r="CC1338" s="17">
        <v>2.9497553118510499E-2</v>
      </c>
    </row>
    <row r="1339" spans="2:81" x14ac:dyDescent="0.35">
      <c r="B1339" t="s">
        <v>171</v>
      </c>
      <c r="C1339" s="17">
        <v>1.47643264814837E-2</v>
      </c>
      <c r="D1339" s="17">
        <v>1.19945852325222E-2</v>
      </c>
      <c r="E1339" s="17">
        <v>1.7623610535109201E-2</v>
      </c>
      <c r="F1339" s="17"/>
      <c r="G1339" s="17">
        <v>1.7784817732942399E-2</v>
      </c>
      <c r="H1339" s="17">
        <v>1.1652302402539699E-2</v>
      </c>
      <c r="I1339" s="17">
        <v>1.80840989144881E-2</v>
      </c>
      <c r="J1339" s="17">
        <v>8.7181384859022007E-3</v>
      </c>
      <c r="K1339" s="17">
        <v>1.6711633801763701E-2</v>
      </c>
      <c r="L1339" s="17">
        <v>1.6316973139800298E-2</v>
      </c>
      <c r="M1339" s="17"/>
      <c r="N1339" s="17">
        <v>8.8081178268197505E-3</v>
      </c>
      <c r="O1339" s="17">
        <v>1.0867933038858E-2</v>
      </c>
      <c r="P1339" s="17">
        <v>1.7127016303450301E-2</v>
      </c>
      <c r="Q1339" s="17">
        <v>2.4541689537718899E-2</v>
      </c>
      <c r="R1339" s="17"/>
      <c r="S1339" s="17">
        <v>1.67105790560809E-2</v>
      </c>
      <c r="T1339" s="17">
        <v>2.22090464452511E-2</v>
      </c>
      <c r="U1339" s="17">
        <v>1.9938391043931299E-2</v>
      </c>
      <c r="V1339" s="17">
        <v>2.6280164572504299E-2</v>
      </c>
      <c r="W1339" s="17">
        <v>7.8739191308484294E-3</v>
      </c>
      <c r="X1339" s="17">
        <v>7.8540858584994506E-3</v>
      </c>
      <c r="Y1339" s="17">
        <v>1.5043023303764801E-2</v>
      </c>
      <c r="Z1339" s="17">
        <v>7.4273219394238197E-3</v>
      </c>
      <c r="AA1339" s="17">
        <v>5.9484230517207297E-3</v>
      </c>
      <c r="AB1339" s="17">
        <v>1.70233837918158E-2</v>
      </c>
      <c r="AC1339" s="17">
        <v>6.0606417935989499E-3</v>
      </c>
      <c r="AD1339" s="17">
        <v>9.2487074925872298E-3</v>
      </c>
      <c r="AE1339" s="17"/>
      <c r="AF1339" s="17">
        <v>1.4095700570791901E-2</v>
      </c>
      <c r="AG1339" s="17">
        <v>1.47629325807085E-2</v>
      </c>
      <c r="AH1339" s="17">
        <v>6.5996637659483303E-3</v>
      </c>
      <c r="AI1339" s="17">
        <v>1.8317105421359399E-2</v>
      </c>
      <c r="AJ1339" s="17"/>
      <c r="AK1339" s="17">
        <v>2.5481815749617401E-2</v>
      </c>
      <c r="AL1339" s="17">
        <v>1.8556820804825899E-2</v>
      </c>
      <c r="AM1339" s="17"/>
      <c r="AN1339" s="17">
        <v>9.6405169495637506E-3</v>
      </c>
      <c r="AO1339" s="17">
        <v>1.8024379349164499E-2</v>
      </c>
      <c r="AP1339" s="17">
        <v>1.6792344988537999E-2</v>
      </c>
      <c r="AQ1339" s="17">
        <v>1.5871008703350901E-2</v>
      </c>
      <c r="AR1339" s="17">
        <v>7.8873014481397E-3</v>
      </c>
      <c r="AS1339" s="17">
        <v>3.2484720136299099E-2</v>
      </c>
      <c r="AT1339" s="17"/>
      <c r="AU1339" s="17">
        <v>1.11756133987857E-2</v>
      </c>
      <c r="AV1339" s="17">
        <v>1.9307391285186298E-2</v>
      </c>
      <c r="AW1339" s="17"/>
      <c r="AX1339" s="17">
        <v>1.8615185981381399E-2</v>
      </c>
      <c r="AY1339" s="17">
        <v>1.38921243633639E-2</v>
      </c>
      <c r="AZ1339" s="17"/>
      <c r="BA1339" s="17">
        <v>1.43690782900019E-2</v>
      </c>
      <c r="BB1339" s="17">
        <v>1.53917937679045E-2</v>
      </c>
      <c r="BC1339" s="17"/>
      <c r="BD1339" s="17">
        <v>1.32570671970762E-2</v>
      </c>
      <c r="BE1339" s="17"/>
      <c r="BF1339" s="17">
        <v>1.2855736829912499E-2</v>
      </c>
      <c r="BG1339" s="17"/>
      <c r="BH1339" s="17">
        <v>2.1339206062252699E-2</v>
      </c>
      <c r="BI1339" s="17"/>
      <c r="BJ1339" s="17">
        <v>8.3624086021016394E-3</v>
      </c>
      <c r="BK1339" s="17"/>
      <c r="BL1339" s="17">
        <v>2.0676853230050099E-2</v>
      </c>
      <c r="BM1339" s="17">
        <v>4.8028789435417803E-3</v>
      </c>
      <c r="BN1339" s="17">
        <v>1.8034751262352301E-2</v>
      </c>
      <c r="BO1339" s="17">
        <v>2.0070034494102499E-2</v>
      </c>
      <c r="BP1339" s="17"/>
      <c r="BQ1339" s="17">
        <v>1.36912205870535E-2</v>
      </c>
      <c r="BR1339" s="17">
        <v>8.6160766796696507E-3</v>
      </c>
      <c r="BS1339" s="17">
        <v>7.8578517633322194E-3</v>
      </c>
      <c r="BT1339" s="17">
        <v>1.52510105514563E-2</v>
      </c>
      <c r="BU1339" s="17">
        <v>2.24758609275942E-2</v>
      </c>
      <c r="BV1339" s="17">
        <v>3.0572699773292099E-2</v>
      </c>
      <c r="BW1339" s="17"/>
      <c r="BX1339" s="17">
        <v>1.1497984743476901E-2</v>
      </c>
      <c r="BY1339" s="17">
        <v>1.53003333249099E-2</v>
      </c>
      <c r="BZ1339" s="17">
        <v>1.1362612692488901E-2</v>
      </c>
      <c r="CA1339" s="17">
        <v>1.9031038288532701E-2</v>
      </c>
      <c r="CB1339" s="17">
        <v>9.9748993448644293E-3</v>
      </c>
      <c r="CC1339" s="17">
        <v>3.2916450825564901E-2</v>
      </c>
    </row>
    <row r="1340" spans="2:81" x14ac:dyDescent="0.35">
      <c r="C1340" s="17"/>
      <c r="D1340" s="17"/>
      <c r="E1340" s="17"/>
      <c r="F1340" s="17"/>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c r="AP1340" s="17"/>
      <c r="AQ1340" s="17"/>
      <c r="AR1340" s="17"/>
      <c r="AS1340" s="17"/>
      <c r="AT1340" s="17"/>
      <c r="AU1340" s="17"/>
      <c r="AV1340" s="17"/>
      <c r="AW1340" s="17"/>
      <c r="AX1340" s="17"/>
      <c r="AY1340" s="17"/>
      <c r="AZ1340" s="17"/>
      <c r="BA1340" s="17"/>
      <c r="BB1340" s="17"/>
      <c r="BC1340" s="17"/>
      <c r="BD1340" s="17"/>
      <c r="BE1340" s="17"/>
      <c r="BF1340" s="17"/>
      <c r="BG1340" s="17"/>
      <c r="BH1340" s="17"/>
      <c r="BI1340" s="17"/>
      <c r="BJ1340" s="17"/>
      <c r="BK1340" s="17"/>
      <c r="BL1340" s="17"/>
      <c r="BM1340" s="17"/>
      <c r="BN1340" s="17"/>
      <c r="BO1340" s="17"/>
      <c r="BP1340" s="17"/>
      <c r="BQ1340" s="17"/>
      <c r="BR1340" s="17"/>
      <c r="BS1340" s="17"/>
      <c r="BT1340" s="17"/>
      <c r="BU1340" s="17"/>
      <c r="BV1340" s="17"/>
      <c r="BW1340" s="17"/>
      <c r="BX1340" s="17"/>
      <c r="BY1340" s="17"/>
      <c r="BZ1340" s="17"/>
      <c r="CA1340" s="17"/>
      <c r="CB1340" s="17"/>
      <c r="CC1340" s="17"/>
    </row>
    <row r="1341" spans="2:81" x14ac:dyDescent="0.35">
      <c r="B1341" s="6" t="s">
        <v>503</v>
      </c>
      <c r="C1341" s="17"/>
      <c r="D1341" s="17"/>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c r="AZ1341" s="17"/>
      <c r="BA1341" s="17"/>
      <c r="BB1341" s="17"/>
      <c r="BC1341" s="17"/>
      <c r="BD1341" s="17"/>
      <c r="BE1341" s="17"/>
      <c r="BF1341" s="17"/>
      <c r="BG1341" s="17"/>
      <c r="BH1341" s="17"/>
      <c r="BI1341" s="17"/>
      <c r="BJ1341" s="17"/>
      <c r="BK1341" s="17"/>
      <c r="BL1341" s="17"/>
      <c r="BM1341" s="17"/>
      <c r="BN1341" s="17"/>
      <c r="BO1341" s="17"/>
      <c r="BP1341" s="17"/>
      <c r="BQ1341" s="17"/>
      <c r="BR1341" s="17"/>
      <c r="BS1341" s="17"/>
      <c r="BT1341" s="17"/>
      <c r="BU1341" s="17"/>
      <c r="BV1341" s="17"/>
      <c r="BW1341" s="17"/>
      <c r="BX1341" s="17"/>
      <c r="BY1341" s="17"/>
      <c r="BZ1341" s="17"/>
      <c r="CA1341" s="17"/>
      <c r="CB1341" s="17"/>
      <c r="CC1341" s="17"/>
    </row>
    <row r="1342" spans="2:81" x14ac:dyDescent="0.35">
      <c r="B1342" s="24"/>
      <c r="C1342" s="17"/>
      <c r="D1342" s="17"/>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17"/>
      <c r="CB1342" s="17"/>
      <c r="CC1342" s="17"/>
    </row>
    <row r="1343" spans="2:81" x14ac:dyDescent="0.35">
      <c r="B1343" t="s">
        <v>491</v>
      </c>
      <c r="C1343" s="17">
        <v>0.37163202548644397</v>
      </c>
      <c r="D1343" s="17">
        <v>0.36373579785480398</v>
      </c>
      <c r="E1343" s="17">
        <v>0.37947248101543501</v>
      </c>
      <c r="F1343" s="17"/>
      <c r="G1343" s="17">
        <v>0.31597322391578397</v>
      </c>
      <c r="H1343" s="17">
        <v>0.391085249881929</v>
      </c>
      <c r="I1343" s="17">
        <v>0.36900535651925898</v>
      </c>
      <c r="J1343" s="17">
        <v>0.36228554824849302</v>
      </c>
      <c r="K1343" s="17">
        <v>0.37123063914361898</v>
      </c>
      <c r="L1343" s="17">
        <v>0.404498769673929</v>
      </c>
      <c r="M1343" s="17"/>
      <c r="N1343" s="17">
        <v>0.41029546344253698</v>
      </c>
      <c r="O1343" s="17">
        <v>0.36704071058308602</v>
      </c>
      <c r="P1343" s="17">
        <v>0.34102097133620501</v>
      </c>
      <c r="Q1343" s="17">
        <v>0.35641967499649502</v>
      </c>
      <c r="R1343" s="17"/>
      <c r="S1343" s="17">
        <v>0.36395940409467598</v>
      </c>
      <c r="T1343" s="17">
        <v>0.38206431908109401</v>
      </c>
      <c r="U1343" s="17">
        <v>0.39724133596064398</v>
      </c>
      <c r="V1343" s="17">
        <v>0.33395737620851101</v>
      </c>
      <c r="W1343" s="17">
        <v>0.38718650525638498</v>
      </c>
      <c r="X1343" s="17">
        <v>0.33700194418093699</v>
      </c>
      <c r="Y1343" s="17">
        <v>0.32286245748028503</v>
      </c>
      <c r="Z1343" s="17">
        <v>0.45548580457295301</v>
      </c>
      <c r="AA1343" s="17">
        <v>0.39059213221816902</v>
      </c>
      <c r="AB1343" s="17">
        <v>0.39736162182330997</v>
      </c>
      <c r="AC1343" s="17">
        <v>0.35605858180462602</v>
      </c>
      <c r="AD1343" s="17">
        <v>0.36871759896308798</v>
      </c>
      <c r="AE1343" s="17"/>
      <c r="AF1343" s="17">
        <v>0.36699536887078898</v>
      </c>
      <c r="AG1343" s="17">
        <v>0.398510567865966</v>
      </c>
      <c r="AH1343" s="17">
        <v>0.339031541073604</v>
      </c>
      <c r="AI1343" s="17">
        <v>0.338594095986605</v>
      </c>
      <c r="AJ1343" s="17"/>
      <c r="AK1343" s="17">
        <v>0.42456106861818099</v>
      </c>
      <c r="AL1343" s="17">
        <v>0.36575921696805003</v>
      </c>
      <c r="AM1343" s="17"/>
      <c r="AN1343" s="17">
        <v>0.39131191970274098</v>
      </c>
      <c r="AO1343" s="17">
        <v>0.37936814703748301</v>
      </c>
      <c r="AP1343" s="17">
        <v>0.34309014425541001</v>
      </c>
      <c r="AQ1343" s="17">
        <v>0.35474824422076201</v>
      </c>
      <c r="AR1343" s="17">
        <v>0.37111564658337898</v>
      </c>
      <c r="AS1343" s="17">
        <v>0.36046468013928001</v>
      </c>
      <c r="AT1343" s="17"/>
      <c r="AU1343" s="17">
        <v>0.39002325051835401</v>
      </c>
      <c r="AV1343" s="17">
        <v>0.34569476507292901</v>
      </c>
      <c r="AW1343" s="17"/>
      <c r="AX1343" s="17">
        <v>0.37314107148549103</v>
      </c>
      <c r="AY1343" s="17">
        <v>0.37129023344839501</v>
      </c>
      <c r="AZ1343" s="17"/>
      <c r="BA1343" s="17">
        <v>0.363296065557206</v>
      </c>
      <c r="BB1343" s="17">
        <v>0.41870369716518502</v>
      </c>
      <c r="BC1343" s="17"/>
      <c r="BD1343" s="17">
        <v>0.40390258863769701</v>
      </c>
      <c r="BE1343" s="17"/>
      <c r="BF1343" s="17">
        <v>0.39813310726520601</v>
      </c>
      <c r="BG1343" s="17"/>
      <c r="BH1343" s="17">
        <v>0.41258788280209502</v>
      </c>
      <c r="BI1343" s="17"/>
      <c r="BJ1343" s="17">
        <v>0.357685897387857</v>
      </c>
      <c r="BK1343" s="17"/>
      <c r="BL1343" s="17">
        <v>0.24038749645610399</v>
      </c>
      <c r="BM1343" s="17">
        <v>0.44522699297071899</v>
      </c>
      <c r="BN1343" s="17">
        <v>0.35993367878024402</v>
      </c>
      <c r="BO1343" s="17">
        <v>0.35593712592248999</v>
      </c>
      <c r="BP1343" s="17"/>
      <c r="BQ1343" s="17">
        <v>0.39658431372612901</v>
      </c>
      <c r="BR1343" s="17">
        <v>0.42952966013366001</v>
      </c>
      <c r="BS1343" s="17">
        <v>0.301316272934054</v>
      </c>
      <c r="BT1343" s="17">
        <v>0.315634243599553</v>
      </c>
      <c r="BU1343" s="17">
        <v>0.349009641484049</v>
      </c>
      <c r="BV1343" s="17">
        <v>0.35929430879761298</v>
      </c>
      <c r="BW1343" s="17"/>
      <c r="BX1343" s="17">
        <v>0.40792486809322198</v>
      </c>
      <c r="BY1343" s="17">
        <v>0.40894155959459499</v>
      </c>
      <c r="BZ1343" s="17">
        <v>0.35166107430201698</v>
      </c>
      <c r="CA1343" s="17">
        <v>0.35666999894132001</v>
      </c>
      <c r="CB1343" s="17">
        <v>0.32140560407037999</v>
      </c>
      <c r="CC1343" s="17">
        <v>0.34637411375396598</v>
      </c>
    </row>
    <row r="1344" spans="2:81" x14ac:dyDescent="0.35">
      <c r="B1344" t="s">
        <v>492</v>
      </c>
      <c r="C1344" s="17">
        <v>0.37099097112370399</v>
      </c>
      <c r="D1344" s="17">
        <v>0.34789350331902902</v>
      </c>
      <c r="E1344" s="17">
        <v>0.39490210927439801</v>
      </c>
      <c r="F1344" s="17"/>
      <c r="G1344" s="17">
        <v>0.22699220200682099</v>
      </c>
      <c r="H1344" s="17">
        <v>0.35122427859120398</v>
      </c>
      <c r="I1344" s="17">
        <v>0.34876454161132903</v>
      </c>
      <c r="J1344" s="17">
        <v>0.38499482424934001</v>
      </c>
      <c r="K1344" s="17">
        <v>0.39467201527753998</v>
      </c>
      <c r="L1344" s="17">
        <v>0.48066656689308102</v>
      </c>
      <c r="M1344" s="17"/>
      <c r="N1344" s="17">
        <v>0.35976737031084</v>
      </c>
      <c r="O1344" s="17">
        <v>0.374986413267417</v>
      </c>
      <c r="P1344" s="17">
        <v>0.40237430207285801</v>
      </c>
      <c r="Q1344" s="17">
        <v>0.34920117333797701</v>
      </c>
      <c r="R1344" s="17"/>
      <c r="S1344" s="17">
        <v>0.32406312374282098</v>
      </c>
      <c r="T1344" s="17">
        <v>0.43489998538915597</v>
      </c>
      <c r="U1344" s="17">
        <v>0.40987472363091998</v>
      </c>
      <c r="V1344" s="17">
        <v>0.356144695416657</v>
      </c>
      <c r="W1344" s="17">
        <v>0.41164674638165699</v>
      </c>
      <c r="X1344" s="17">
        <v>0.42003882688680699</v>
      </c>
      <c r="Y1344" s="17">
        <v>0.346030580920132</v>
      </c>
      <c r="Z1344" s="17">
        <v>0.397592954407609</v>
      </c>
      <c r="AA1344" s="17">
        <v>0.37274023376989002</v>
      </c>
      <c r="AB1344" s="17">
        <v>0.29155971836317901</v>
      </c>
      <c r="AC1344" s="17">
        <v>0.35924813312430698</v>
      </c>
      <c r="AD1344" s="17">
        <v>0.30584324392200901</v>
      </c>
      <c r="AE1344" s="17"/>
      <c r="AF1344" s="17">
        <v>0.38674735109339498</v>
      </c>
      <c r="AG1344" s="17">
        <v>0.26932001253975901</v>
      </c>
      <c r="AH1344" s="17">
        <v>0.38674879678588198</v>
      </c>
      <c r="AI1344" s="17">
        <v>0.286073109985712</v>
      </c>
      <c r="AJ1344" s="17"/>
      <c r="AK1344" s="17">
        <v>0.34210585806668298</v>
      </c>
      <c r="AL1344" s="17">
        <v>0.34789596221166602</v>
      </c>
      <c r="AM1344" s="17"/>
      <c r="AN1344" s="17">
        <v>0.31121767253008298</v>
      </c>
      <c r="AO1344" s="17">
        <v>0.38340452435908401</v>
      </c>
      <c r="AP1344" s="17">
        <v>0.390196000206739</v>
      </c>
      <c r="AQ1344" s="17">
        <v>0.37611891920220902</v>
      </c>
      <c r="AR1344" s="17">
        <v>0.44027459471663599</v>
      </c>
      <c r="AS1344" s="17">
        <v>0.40147833330508698</v>
      </c>
      <c r="AT1344" s="17"/>
      <c r="AU1344" s="17">
        <v>0.41188339719063299</v>
      </c>
      <c r="AV1344" s="17">
        <v>0.31225575933508698</v>
      </c>
      <c r="AW1344" s="17"/>
      <c r="AX1344" s="17">
        <v>0.40283415693687202</v>
      </c>
      <c r="AY1344" s="17">
        <v>0.36377863473109701</v>
      </c>
      <c r="AZ1344" s="17"/>
      <c r="BA1344" s="17">
        <v>0.38013262260703101</v>
      </c>
      <c r="BB1344" s="17">
        <v>0.32519435339637798</v>
      </c>
      <c r="BC1344" s="17"/>
      <c r="BD1344" s="17">
        <v>0.42050447978153999</v>
      </c>
      <c r="BE1344" s="17"/>
      <c r="BF1344" s="17">
        <v>0.415600869077209</v>
      </c>
      <c r="BG1344" s="17"/>
      <c r="BH1344" s="17">
        <v>0.27505384909607999</v>
      </c>
      <c r="BI1344" s="17"/>
      <c r="BJ1344" s="17">
        <v>0.388098121817532</v>
      </c>
      <c r="BK1344" s="17"/>
      <c r="BL1344" s="17">
        <v>0.17025739645047899</v>
      </c>
      <c r="BM1344" s="17">
        <v>0.41304447091997998</v>
      </c>
      <c r="BN1344" s="17">
        <v>0.48456842896979402</v>
      </c>
      <c r="BO1344" s="17">
        <v>0.29141810099158999</v>
      </c>
      <c r="BP1344" s="17"/>
      <c r="BQ1344" s="17">
        <v>0.34909159596892397</v>
      </c>
      <c r="BR1344" s="17">
        <v>0.46565552449539499</v>
      </c>
      <c r="BS1344" s="17">
        <v>0.40587443648245403</v>
      </c>
      <c r="BT1344" s="17">
        <v>0.32836254728094</v>
      </c>
      <c r="BU1344" s="17">
        <v>0.34869896689338398</v>
      </c>
      <c r="BV1344" s="17">
        <v>0.30918151601317501</v>
      </c>
      <c r="BW1344" s="17"/>
      <c r="BX1344" s="17">
        <v>0.35587767599678</v>
      </c>
      <c r="BY1344" s="17">
        <v>0.42578214693927902</v>
      </c>
      <c r="BZ1344" s="17">
        <v>0.41000722980175303</v>
      </c>
      <c r="CA1344" s="17">
        <v>0.33039109471849498</v>
      </c>
      <c r="CB1344" s="17">
        <v>0.32886359509345497</v>
      </c>
      <c r="CC1344" s="17">
        <v>0.27025201443228303</v>
      </c>
    </row>
    <row r="1345" spans="2:81" x14ac:dyDescent="0.35">
      <c r="B1345" t="s">
        <v>493</v>
      </c>
      <c r="C1345" s="17">
        <v>0.36439547910101799</v>
      </c>
      <c r="D1345" s="17">
        <v>0.38069917728386499</v>
      </c>
      <c r="E1345" s="17">
        <v>0.34858414190972498</v>
      </c>
      <c r="F1345" s="17"/>
      <c r="G1345" s="17">
        <v>0.33315476584727599</v>
      </c>
      <c r="H1345" s="17">
        <v>0.38811043460477501</v>
      </c>
      <c r="I1345" s="17">
        <v>0.35972147186950298</v>
      </c>
      <c r="J1345" s="17">
        <v>0.422677858786907</v>
      </c>
      <c r="K1345" s="17">
        <v>0.36312461999916101</v>
      </c>
      <c r="L1345" s="17">
        <v>0.32069065236649902</v>
      </c>
      <c r="M1345" s="17"/>
      <c r="N1345" s="17">
        <v>0.38362467517913701</v>
      </c>
      <c r="O1345" s="17">
        <v>0.36671366437753999</v>
      </c>
      <c r="P1345" s="17">
        <v>0.307542697663233</v>
      </c>
      <c r="Q1345" s="17">
        <v>0.39066891758592298</v>
      </c>
      <c r="R1345" s="17"/>
      <c r="S1345" s="17">
        <v>0.36128210310752801</v>
      </c>
      <c r="T1345" s="17">
        <v>0.35942270880830002</v>
      </c>
      <c r="U1345" s="17">
        <v>0.39964208164335902</v>
      </c>
      <c r="V1345" s="17">
        <v>0.35414165225609401</v>
      </c>
      <c r="W1345" s="17">
        <v>0.30771717972975399</v>
      </c>
      <c r="X1345" s="17">
        <v>0.34252316846967801</v>
      </c>
      <c r="Y1345" s="17">
        <v>0.37706545372686301</v>
      </c>
      <c r="Z1345" s="17">
        <v>0.40457306126262299</v>
      </c>
      <c r="AA1345" s="17">
        <v>0.35873347584100501</v>
      </c>
      <c r="AB1345" s="17">
        <v>0.381820712608756</v>
      </c>
      <c r="AC1345" s="17">
        <v>0.37765680537665403</v>
      </c>
      <c r="AD1345" s="17">
        <v>0.39959306561547298</v>
      </c>
      <c r="AE1345" s="17"/>
      <c r="AF1345" s="17">
        <v>0.36068385015009002</v>
      </c>
      <c r="AG1345" s="17">
        <v>0.38590229672598603</v>
      </c>
      <c r="AH1345" s="17">
        <v>0.346276554545418</v>
      </c>
      <c r="AI1345" s="17">
        <v>0.38273278180716602</v>
      </c>
      <c r="AJ1345" s="17"/>
      <c r="AK1345" s="17">
        <v>0.38351529463297002</v>
      </c>
      <c r="AL1345" s="17">
        <v>0.40457882135349399</v>
      </c>
      <c r="AM1345" s="17"/>
      <c r="AN1345" s="17">
        <v>0.38335081505080998</v>
      </c>
      <c r="AO1345" s="17">
        <v>0.34384994187836299</v>
      </c>
      <c r="AP1345" s="17">
        <v>0.39821450511627299</v>
      </c>
      <c r="AQ1345" s="17">
        <v>0.36557358024307102</v>
      </c>
      <c r="AR1345" s="17">
        <v>0.30781125862627901</v>
      </c>
      <c r="AS1345" s="17">
        <v>0.414277338245923</v>
      </c>
      <c r="AT1345" s="17"/>
      <c r="AU1345" s="17">
        <v>0.35528993895613997</v>
      </c>
      <c r="AV1345" s="17">
        <v>0.376927970730985</v>
      </c>
      <c r="AW1345" s="17"/>
      <c r="AX1345" s="17">
        <v>0.36457298002807598</v>
      </c>
      <c r="AY1345" s="17">
        <v>0.36435527595038297</v>
      </c>
      <c r="AZ1345" s="17"/>
      <c r="BA1345" s="17">
        <v>0.35761926347560602</v>
      </c>
      <c r="BB1345" s="17">
        <v>0.39210391791660099</v>
      </c>
      <c r="BC1345" s="17"/>
      <c r="BD1345" s="17">
        <v>0.352438543104303</v>
      </c>
      <c r="BE1345" s="17"/>
      <c r="BF1345" s="17">
        <v>0.350433336058176</v>
      </c>
      <c r="BG1345" s="17"/>
      <c r="BH1345" s="17">
        <v>0.39766432126854501</v>
      </c>
      <c r="BI1345" s="17"/>
      <c r="BJ1345" s="17">
        <v>0.34151013316080697</v>
      </c>
      <c r="BK1345" s="17"/>
      <c r="BL1345" s="17">
        <v>0.36911377901301801</v>
      </c>
      <c r="BM1345" s="17">
        <v>0.38280945476636802</v>
      </c>
      <c r="BN1345" s="17">
        <v>0.29649203558779302</v>
      </c>
      <c r="BO1345" s="17">
        <v>0.41117764936103202</v>
      </c>
      <c r="BP1345" s="17"/>
      <c r="BQ1345" s="17">
        <v>0.38476683564985897</v>
      </c>
      <c r="BR1345" s="17">
        <v>0.36342087794137601</v>
      </c>
      <c r="BS1345" s="17">
        <v>0.28694597141254902</v>
      </c>
      <c r="BT1345" s="17">
        <v>0.30766673085332802</v>
      </c>
      <c r="BU1345" s="17">
        <v>0.43820973174861799</v>
      </c>
      <c r="BV1345" s="17">
        <v>0.391696225967684</v>
      </c>
      <c r="BW1345" s="17"/>
      <c r="BX1345" s="17">
        <v>0.37756979923796502</v>
      </c>
      <c r="BY1345" s="17">
        <v>0.34054035714092401</v>
      </c>
      <c r="BZ1345" s="17">
        <v>0.32729572522213501</v>
      </c>
      <c r="CA1345" s="17">
        <v>0.35095931541694603</v>
      </c>
      <c r="CB1345" s="17">
        <v>0.44756844346796198</v>
      </c>
      <c r="CC1345" s="17">
        <v>0.37485930790574601</v>
      </c>
    </row>
    <row r="1346" spans="2:81" x14ac:dyDescent="0.35">
      <c r="B1346" t="s">
        <v>494</v>
      </c>
      <c r="C1346" s="17">
        <v>0.22075090270099801</v>
      </c>
      <c r="D1346" s="17">
        <v>0.231924725029201</v>
      </c>
      <c r="E1346" s="17">
        <v>0.208641315396767</v>
      </c>
      <c r="F1346" s="17"/>
      <c r="G1346" s="17">
        <v>0.18192218487572501</v>
      </c>
      <c r="H1346" s="17">
        <v>0.21437090077813201</v>
      </c>
      <c r="I1346" s="17">
        <v>0.18592558046811899</v>
      </c>
      <c r="J1346" s="17">
        <v>0.20823925352149</v>
      </c>
      <c r="K1346" s="17">
        <v>0.277317480077302</v>
      </c>
      <c r="L1346" s="17">
        <v>0.25579549717204503</v>
      </c>
      <c r="M1346" s="17"/>
      <c r="N1346" s="17">
        <v>0.213389002961129</v>
      </c>
      <c r="O1346" s="17">
        <v>0.211783514496653</v>
      </c>
      <c r="P1346" s="17">
        <v>0.234247007603027</v>
      </c>
      <c r="Q1346" s="17">
        <v>0.225856209758237</v>
      </c>
      <c r="R1346" s="17"/>
      <c r="S1346" s="17">
        <v>0.210029290557324</v>
      </c>
      <c r="T1346" s="17">
        <v>0.203492654447817</v>
      </c>
      <c r="U1346" s="17">
        <v>0.25475540572731598</v>
      </c>
      <c r="V1346" s="17">
        <v>0.22235777226221601</v>
      </c>
      <c r="W1346" s="17">
        <v>0.20937332882398699</v>
      </c>
      <c r="X1346" s="17">
        <v>0.22268007743313201</v>
      </c>
      <c r="Y1346" s="17">
        <v>0.22314079951388199</v>
      </c>
      <c r="Z1346" s="17">
        <v>0.23230542175333299</v>
      </c>
      <c r="AA1346" s="17">
        <v>0.227508633288626</v>
      </c>
      <c r="AB1346" s="17">
        <v>0.228258675928632</v>
      </c>
      <c r="AC1346" s="17">
        <v>0.18884875238578799</v>
      </c>
      <c r="AD1346" s="17">
        <v>0.26048043815015698</v>
      </c>
      <c r="AE1346" s="17"/>
      <c r="AF1346" s="17">
        <v>0.22649554596148999</v>
      </c>
      <c r="AG1346" s="17">
        <v>0.243710383159539</v>
      </c>
      <c r="AH1346" s="17">
        <v>0.20587066873159801</v>
      </c>
      <c r="AI1346" s="17">
        <v>0.26265868357866101</v>
      </c>
      <c r="AJ1346" s="17"/>
      <c r="AK1346" s="17">
        <v>0.12571901086923701</v>
      </c>
      <c r="AL1346" s="17">
        <v>0.210633748132044</v>
      </c>
      <c r="AM1346" s="17"/>
      <c r="AN1346" s="17">
        <v>0.21403196041120701</v>
      </c>
      <c r="AO1346" s="17">
        <v>0.218588095902849</v>
      </c>
      <c r="AP1346" s="17">
        <v>0.22744494514808899</v>
      </c>
      <c r="AQ1346" s="17">
        <v>0.217967038031571</v>
      </c>
      <c r="AR1346" s="17">
        <v>0.231123469233361</v>
      </c>
      <c r="AS1346" s="17">
        <v>0.24049764409037799</v>
      </c>
      <c r="AT1346" s="17"/>
      <c r="AU1346" s="17">
        <v>0.23792032953512099</v>
      </c>
      <c r="AV1346" s="17">
        <v>0.195666010935971</v>
      </c>
      <c r="AW1346" s="17"/>
      <c r="AX1346" s="17">
        <v>0.239421758669318</v>
      </c>
      <c r="AY1346" s="17">
        <v>0.21652203895691399</v>
      </c>
      <c r="AZ1346" s="17"/>
      <c r="BA1346" s="17">
        <v>0.227390042930083</v>
      </c>
      <c r="BB1346" s="17">
        <v>0.186350561259256</v>
      </c>
      <c r="BC1346" s="17"/>
      <c r="BD1346" s="17">
        <v>0.25596609094616202</v>
      </c>
      <c r="BE1346" s="17"/>
      <c r="BF1346" s="17">
        <v>0.24788267832290201</v>
      </c>
      <c r="BG1346" s="17"/>
      <c r="BH1346" s="17">
        <v>0.26887726445294102</v>
      </c>
      <c r="BI1346" s="17"/>
      <c r="BJ1346" s="17">
        <v>0.18471237900114401</v>
      </c>
      <c r="BK1346" s="17"/>
      <c r="BL1346" s="17">
        <v>0.15050153123875701</v>
      </c>
      <c r="BM1346" s="17">
        <v>0.27268146692036099</v>
      </c>
      <c r="BN1346" s="17">
        <v>0.23562824499115401</v>
      </c>
      <c r="BO1346" s="17">
        <v>0.17684792837593299</v>
      </c>
      <c r="BP1346" s="17"/>
      <c r="BQ1346" s="17">
        <v>0.205645062641819</v>
      </c>
      <c r="BR1346" s="17">
        <v>0.231625357132246</v>
      </c>
      <c r="BS1346" s="17">
        <v>0.29843101305723402</v>
      </c>
      <c r="BT1346" s="17">
        <v>0.244583042729898</v>
      </c>
      <c r="BU1346" s="17">
        <v>0.255204018785262</v>
      </c>
      <c r="BV1346" s="17">
        <v>0.127182831287832</v>
      </c>
      <c r="BW1346" s="17"/>
      <c r="BX1346" s="17">
        <v>0.20693703586829601</v>
      </c>
      <c r="BY1346" s="17">
        <v>0.20922329329559899</v>
      </c>
      <c r="BZ1346" s="17">
        <v>0.27963964766452898</v>
      </c>
      <c r="CA1346" s="17">
        <v>0.231382336236515</v>
      </c>
      <c r="CB1346" s="17">
        <v>0.2425411982638</v>
      </c>
      <c r="CC1346" s="17">
        <v>0.11732465399156999</v>
      </c>
    </row>
    <row r="1347" spans="2:81" x14ac:dyDescent="0.35">
      <c r="B1347" t="s">
        <v>495</v>
      </c>
      <c r="C1347" s="17">
        <v>0.16619311443482301</v>
      </c>
      <c r="D1347" s="17">
        <v>0.184259107720324</v>
      </c>
      <c r="E1347" s="17">
        <v>0.148247999899141</v>
      </c>
      <c r="F1347" s="17"/>
      <c r="G1347" s="17">
        <v>0.26670466412645399</v>
      </c>
      <c r="H1347" s="17">
        <v>0.23177385353159</v>
      </c>
      <c r="I1347" s="17">
        <v>0.17812032744516401</v>
      </c>
      <c r="J1347" s="17">
        <v>0.105562370590289</v>
      </c>
      <c r="K1347" s="17">
        <v>9.2881144309102798E-2</v>
      </c>
      <c r="L1347" s="17">
        <v>0.13028509493908699</v>
      </c>
      <c r="M1347" s="17"/>
      <c r="N1347" s="17">
        <v>0.20301152130344199</v>
      </c>
      <c r="O1347" s="17">
        <v>0.14192886642366701</v>
      </c>
      <c r="P1347" s="17">
        <v>0.155231088777007</v>
      </c>
      <c r="Q1347" s="17">
        <v>0.16102196655415801</v>
      </c>
      <c r="R1347" s="17"/>
      <c r="S1347" s="17">
        <v>0.244006599774097</v>
      </c>
      <c r="T1347" s="17">
        <v>0.143269993178327</v>
      </c>
      <c r="U1347" s="17">
        <v>0.146378107027132</v>
      </c>
      <c r="V1347" s="17">
        <v>0.130459800911642</v>
      </c>
      <c r="W1347" s="17">
        <v>0.18417274537219999</v>
      </c>
      <c r="X1347" s="17">
        <v>0.180721579568007</v>
      </c>
      <c r="Y1347" s="17">
        <v>0.14193767514494801</v>
      </c>
      <c r="Z1347" s="17">
        <v>0.14834922530897199</v>
      </c>
      <c r="AA1347" s="17">
        <v>0.19116215936313299</v>
      </c>
      <c r="AB1347" s="17">
        <v>0.130898711171584</v>
      </c>
      <c r="AC1347" s="17">
        <v>0.117470731450515</v>
      </c>
      <c r="AD1347" s="17">
        <v>0.132615141422608</v>
      </c>
      <c r="AE1347" s="17"/>
      <c r="AF1347" s="17">
        <v>0.16939317370854101</v>
      </c>
      <c r="AG1347" s="17">
        <v>0.134494543864358</v>
      </c>
      <c r="AH1347" s="17">
        <v>0.121671626467914</v>
      </c>
      <c r="AI1347" s="17">
        <v>0.12413754172312901</v>
      </c>
      <c r="AJ1347" s="17"/>
      <c r="AK1347" s="17">
        <v>0.21233882052970299</v>
      </c>
      <c r="AL1347" s="17">
        <v>0.21414324400391799</v>
      </c>
      <c r="AM1347" s="17"/>
      <c r="AN1347" s="17">
        <v>0.248065022274784</v>
      </c>
      <c r="AO1347" s="17">
        <v>0.15416986715106501</v>
      </c>
      <c r="AP1347" s="17">
        <v>0.12645030732516199</v>
      </c>
      <c r="AQ1347" s="17">
        <v>0.10885113184865899</v>
      </c>
      <c r="AR1347" s="17">
        <v>0.149563970243207</v>
      </c>
      <c r="AS1347" s="17">
        <v>0.13916876457660901</v>
      </c>
      <c r="AT1347" s="17"/>
      <c r="AU1347" s="17">
        <v>0.15658447296421099</v>
      </c>
      <c r="AV1347" s="17">
        <v>0.18114327828132301</v>
      </c>
      <c r="AW1347" s="17"/>
      <c r="AX1347" s="17">
        <v>0.15591349801069801</v>
      </c>
      <c r="AY1347" s="17">
        <v>0.16852140068334001</v>
      </c>
      <c r="AZ1347" s="17"/>
      <c r="BA1347" s="17">
        <v>0.14817624489110701</v>
      </c>
      <c r="BB1347" s="17">
        <v>0.25842033492136601</v>
      </c>
      <c r="BC1347" s="17"/>
      <c r="BD1347" s="17">
        <v>0.17198327626219301</v>
      </c>
      <c r="BE1347" s="17"/>
      <c r="BF1347" s="17">
        <v>0.178830697832463</v>
      </c>
      <c r="BG1347" s="17"/>
      <c r="BH1347" s="17">
        <v>0.13480202101666999</v>
      </c>
      <c r="BI1347" s="17"/>
      <c r="BJ1347" s="17">
        <v>0.11318381059105601</v>
      </c>
      <c r="BK1347" s="17"/>
      <c r="BL1347" s="17">
        <v>0.113348710547099</v>
      </c>
      <c r="BM1347" s="17">
        <v>0.23539024740921999</v>
      </c>
      <c r="BN1347" s="17">
        <v>0.11506468802183401</v>
      </c>
      <c r="BO1347" s="17">
        <v>0.16316828738487099</v>
      </c>
      <c r="BP1347" s="17"/>
      <c r="BQ1347" s="17">
        <v>0.19259051899551899</v>
      </c>
      <c r="BR1347" s="17">
        <v>0.13812314990878</v>
      </c>
      <c r="BS1347" s="17">
        <v>0.15109933033169201</v>
      </c>
      <c r="BT1347" s="17">
        <v>0.17609486414015799</v>
      </c>
      <c r="BU1347" s="17">
        <v>0.185287917107189</v>
      </c>
      <c r="BV1347" s="17">
        <v>0.15408810737643899</v>
      </c>
      <c r="BW1347" s="17"/>
      <c r="BX1347" s="17">
        <v>0.22655344956447901</v>
      </c>
      <c r="BY1347" s="17">
        <v>0.15181632600934</v>
      </c>
      <c r="BZ1347" s="17">
        <v>0.137362903134605</v>
      </c>
      <c r="CA1347" s="17">
        <v>0.17395695614262199</v>
      </c>
      <c r="CB1347" s="17">
        <v>0.15796492309954199</v>
      </c>
      <c r="CC1347" s="17">
        <v>0.12033729287425</v>
      </c>
    </row>
    <row r="1348" spans="2:81" x14ac:dyDescent="0.35">
      <c r="B1348" t="s">
        <v>496</v>
      </c>
      <c r="C1348" s="17">
        <v>0.15589585572863399</v>
      </c>
      <c r="D1348" s="17">
        <v>0.16269768623709099</v>
      </c>
      <c r="E1348" s="17">
        <v>0.148091737225683</v>
      </c>
      <c r="F1348" s="17"/>
      <c r="G1348" s="17">
        <v>0.19865181828405501</v>
      </c>
      <c r="H1348" s="17">
        <v>0.21187746811969599</v>
      </c>
      <c r="I1348" s="17">
        <v>0.17144375974988699</v>
      </c>
      <c r="J1348" s="17">
        <v>0.131054464229931</v>
      </c>
      <c r="K1348" s="17">
        <v>0.12219669372627399</v>
      </c>
      <c r="L1348" s="17">
        <v>0.108013123917583</v>
      </c>
      <c r="M1348" s="17"/>
      <c r="N1348" s="17">
        <v>0.168669836479971</v>
      </c>
      <c r="O1348" s="17">
        <v>0.152123339538352</v>
      </c>
      <c r="P1348" s="17">
        <v>0.13993610700627601</v>
      </c>
      <c r="Q1348" s="17">
        <v>0.15966344814136799</v>
      </c>
      <c r="R1348" s="17"/>
      <c r="S1348" s="17">
        <v>0.19060046189772101</v>
      </c>
      <c r="T1348" s="17">
        <v>0.16070505932221599</v>
      </c>
      <c r="U1348" s="17">
        <v>9.0891007984132896E-2</v>
      </c>
      <c r="V1348" s="17">
        <v>0.116894000550883</v>
      </c>
      <c r="W1348" s="17">
        <v>0.13080654939488301</v>
      </c>
      <c r="X1348" s="17">
        <v>0.18949047353824899</v>
      </c>
      <c r="Y1348" s="17">
        <v>0.176649473637185</v>
      </c>
      <c r="Z1348" s="17">
        <v>0.171110746291533</v>
      </c>
      <c r="AA1348" s="17">
        <v>0.17240450584461101</v>
      </c>
      <c r="AB1348" s="17">
        <v>0.12989219544155001</v>
      </c>
      <c r="AC1348" s="17">
        <v>0.13671662193424</v>
      </c>
      <c r="AD1348" s="17">
        <v>0.187054216632732</v>
      </c>
      <c r="AE1348" s="17"/>
      <c r="AF1348" s="17">
        <v>0.15713597536123999</v>
      </c>
      <c r="AG1348" s="17">
        <v>0.15040022769339101</v>
      </c>
      <c r="AH1348" s="17">
        <v>0.148889581500803</v>
      </c>
      <c r="AI1348" s="17">
        <v>0.15975229897408799</v>
      </c>
      <c r="AJ1348" s="17"/>
      <c r="AK1348" s="17">
        <v>0.15158161603304701</v>
      </c>
      <c r="AL1348" s="17">
        <v>0.17068373189908301</v>
      </c>
      <c r="AM1348" s="17"/>
      <c r="AN1348" s="17">
        <v>0.20615128089264101</v>
      </c>
      <c r="AO1348" s="17">
        <v>0.13843629036874899</v>
      </c>
      <c r="AP1348" s="17">
        <v>0.130355806088058</v>
      </c>
      <c r="AQ1348" s="17">
        <v>0.129202665059762</v>
      </c>
      <c r="AR1348" s="17">
        <v>0.13997878822445201</v>
      </c>
      <c r="AS1348" s="17">
        <v>0.18181926019210701</v>
      </c>
      <c r="AT1348" s="17"/>
      <c r="AU1348" s="17">
        <v>0.15838844282946299</v>
      </c>
      <c r="AV1348" s="17">
        <v>0.152465779270505</v>
      </c>
      <c r="AW1348" s="17"/>
      <c r="AX1348" s="17">
        <v>0.14924932974029401</v>
      </c>
      <c r="AY1348" s="17">
        <v>0.1574012635591</v>
      </c>
      <c r="AZ1348" s="17"/>
      <c r="BA1348" s="17">
        <v>0.14882216810531301</v>
      </c>
      <c r="BB1348" s="17">
        <v>0.19386871703880901</v>
      </c>
      <c r="BC1348" s="17"/>
      <c r="BD1348" s="17">
        <v>0.17223648098224001</v>
      </c>
      <c r="BE1348" s="17"/>
      <c r="BF1348" s="17">
        <v>0.16813678410732</v>
      </c>
      <c r="BG1348" s="17"/>
      <c r="BH1348" s="17">
        <v>0.15688137270234001</v>
      </c>
      <c r="BI1348" s="17"/>
      <c r="BJ1348" s="17">
        <v>0.13054850497802301</v>
      </c>
      <c r="BK1348" s="17"/>
      <c r="BL1348" s="17">
        <v>0.11227657669716901</v>
      </c>
      <c r="BM1348" s="17">
        <v>0.230331148919413</v>
      </c>
      <c r="BN1348" s="17">
        <v>0.117597706449799</v>
      </c>
      <c r="BO1348" s="17">
        <v>0.13014768898163701</v>
      </c>
      <c r="BP1348" s="17"/>
      <c r="BQ1348" s="17">
        <v>0.15342889183771199</v>
      </c>
      <c r="BR1348" s="17">
        <v>0.15618252606559099</v>
      </c>
      <c r="BS1348" s="17">
        <v>0.157655755634943</v>
      </c>
      <c r="BT1348" s="17">
        <v>0.182825591199934</v>
      </c>
      <c r="BU1348" s="17">
        <v>0.193598875793835</v>
      </c>
      <c r="BV1348" s="17">
        <v>0.112364028296985</v>
      </c>
      <c r="BW1348" s="17"/>
      <c r="BX1348" s="17">
        <v>0.172685033281164</v>
      </c>
      <c r="BY1348" s="17">
        <v>0.153533546283216</v>
      </c>
      <c r="BZ1348" s="17">
        <v>0.158170755385415</v>
      </c>
      <c r="CA1348" s="17">
        <v>0.15273632859442299</v>
      </c>
      <c r="CB1348" s="17">
        <v>0.18470943623101699</v>
      </c>
      <c r="CC1348" s="17">
        <v>9.9370551043241606E-2</v>
      </c>
    </row>
    <row r="1349" spans="2:81" x14ac:dyDescent="0.35">
      <c r="B1349" t="s">
        <v>497</v>
      </c>
      <c r="C1349" s="17">
        <v>0.15570442009723801</v>
      </c>
      <c r="D1349" s="17">
        <v>0.156866826297028</v>
      </c>
      <c r="E1349" s="17">
        <v>0.15474397361129899</v>
      </c>
      <c r="F1349" s="17"/>
      <c r="G1349" s="17">
        <v>0.25553937331886201</v>
      </c>
      <c r="H1349" s="17">
        <v>0.249216037806198</v>
      </c>
      <c r="I1349" s="17">
        <v>0.189573279044156</v>
      </c>
      <c r="J1349" s="17">
        <v>0.105405253306164</v>
      </c>
      <c r="K1349" s="17">
        <v>7.1690510672299396E-2</v>
      </c>
      <c r="L1349" s="17">
        <v>7.5421229635988296E-2</v>
      </c>
      <c r="M1349" s="17"/>
      <c r="N1349" s="17">
        <v>0.20270874546529699</v>
      </c>
      <c r="O1349" s="17">
        <v>0.14314895816315501</v>
      </c>
      <c r="P1349" s="17">
        <v>0.13317497688642499</v>
      </c>
      <c r="Q1349" s="17">
        <v>0.134286501273394</v>
      </c>
      <c r="R1349" s="17"/>
      <c r="S1349" s="17">
        <v>0.24303466052335301</v>
      </c>
      <c r="T1349" s="17">
        <v>0.14012719359668899</v>
      </c>
      <c r="U1349" s="17">
        <v>0.159311811810397</v>
      </c>
      <c r="V1349" s="17">
        <v>0.10832042074062399</v>
      </c>
      <c r="W1349" s="17">
        <v>0.16453791812262</v>
      </c>
      <c r="X1349" s="17">
        <v>0.13018232814063299</v>
      </c>
      <c r="Y1349" s="17">
        <v>0.126022230825825</v>
      </c>
      <c r="Z1349" s="17">
        <v>0.132532309880947</v>
      </c>
      <c r="AA1349" s="17">
        <v>0.18633480348960699</v>
      </c>
      <c r="AB1349" s="17">
        <v>0.117848390971716</v>
      </c>
      <c r="AC1349" s="17">
        <v>8.5454351255063399E-2</v>
      </c>
      <c r="AD1349" s="17">
        <v>0.19662223777518001</v>
      </c>
      <c r="AE1349" s="17"/>
      <c r="AF1349" s="17">
        <v>0.15785035550548299</v>
      </c>
      <c r="AG1349" s="17">
        <v>0.104525367132178</v>
      </c>
      <c r="AH1349" s="17">
        <v>7.3227788175511205E-2</v>
      </c>
      <c r="AI1349" s="17">
        <v>0.177197557437374</v>
      </c>
      <c r="AJ1349" s="17"/>
      <c r="AK1349" s="17">
        <v>0.232365939281971</v>
      </c>
      <c r="AL1349" s="17">
        <v>0.19740290298861199</v>
      </c>
      <c r="AM1349" s="17"/>
      <c r="AN1349" s="17">
        <v>0.25200569680873702</v>
      </c>
      <c r="AO1349" s="17">
        <v>0.13985163477002299</v>
      </c>
      <c r="AP1349" s="17">
        <v>0.115259011719219</v>
      </c>
      <c r="AQ1349" s="17">
        <v>9.9389837835757999E-2</v>
      </c>
      <c r="AR1349" s="17">
        <v>0.108111207697969</v>
      </c>
      <c r="AS1349" s="17">
        <v>0.142366522443654</v>
      </c>
      <c r="AT1349" s="17"/>
      <c r="AU1349" s="17">
        <v>0.154476876461106</v>
      </c>
      <c r="AV1349" s="17">
        <v>0.15761234466594601</v>
      </c>
      <c r="AW1349" s="17"/>
      <c r="AX1349" s="17">
        <v>0.13510434336043201</v>
      </c>
      <c r="AY1349" s="17">
        <v>0.16037024354879501</v>
      </c>
      <c r="AZ1349" s="17"/>
      <c r="BA1349" s="17">
        <v>0.13233714523631401</v>
      </c>
      <c r="BB1349" s="17">
        <v>0.27673698517857998</v>
      </c>
      <c r="BC1349" s="17"/>
      <c r="BD1349" s="17">
        <v>0.158023767087556</v>
      </c>
      <c r="BE1349" s="17"/>
      <c r="BF1349" s="17">
        <v>0.16958881219057101</v>
      </c>
      <c r="BG1349" s="17"/>
      <c r="BH1349" s="17">
        <v>0.12046073343256</v>
      </c>
      <c r="BI1349" s="17"/>
      <c r="BJ1349" s="17">
        <v>7.6856919489513495E-2</v>
      </c>
      <c r="BK1349" s="17"/>
      <c r="BL1349" s="17">
        <v>8.6962860618072194E-2</v>
      </c>
      <c r="BM1349" s="17">
        <v>0.248250094741891</v>
      </c>
      <c r="BN1349" s="17">
        <v>0.100014979616695</v>
      </c>
      <c r="BO1349" s="17">
        <v>0.13792184360156901</v>
      </c>
      <c r="BP1349" s="17"/>
      <c r="BQ1349" s="17">
        <v>0.18457487621326801</v>
      </c>
      <c r="BR1349" s="17">
        <v>0.14388058577868401</v>
      </c>
      <c r="BS1349" s="17">
        <v>0.11158628241846499</v>
      </c>
      <c r="BT1349" s="17">
        <v>0.13931342817431899</v>
      </c>
      <c r="BU1349" s="17">
        <v>0.166309668867785</v>
      </c>
      <c r="BV1349" s="17">
        <v>0.161642125912214</v>
      </c>
      <c r="BW1349" s="17"/>
      <c r="BX1349" s="17">
        <v>0.21271183149126499</v>
      </c>
      <c r="BY1349" s="17">
        <v>0.166745324099484</v>
      </c>
      <c r="BZ1349" s="17">
        <v>0.11108017689810901</v>
      </c>
      <c r="CA1349" s="17">
        <v>0.13158668302705001</v>
      </c>
      <c r="CB1349" s="17">
        <v>0.216527630114177</v>
      </c>
      <c r="CC1349" s="17">
        <v>0.124219490006426</v>
      </c>
    </row>
    <row r="1350" spans="2:81" x14ac:dyDescent="0.35">
      <c r="B1350" t="s">
        <v>498</v>
      </c>
      <c r="C1350" s="17">
        <v>0.120803540917506</v>
      </c>
      <c r="D1350" s="17">
        <v>0.122864336004759</v>
      </c>
      <c r="E1350" s="17">
        <v>0.119325357128951</v>
      </c>
      <c r="F1350" s="17"/>
      <c r="G1350" s="17">
        <v>0.18258915294174399</v>
      </c>
      <c r="H1350" s="17">
        <v>0.17256691897797</v>
      </c>
      <c r="I1350" s="17">
        <v>0.13108686012291301</v>
      </c>
      <c r="J1350" s="17">
        <v>0.10553691083755599</v>
      </c>
      <c r="K1350" s="17">
        <v>8.3860656358143298E-2</v>
      </c>
      <c r="L1350" s="17">
        <v>6.1756659376919799E-2</v>
      </c>
      <c r="M1350" s="17"/>
      <c r="N1350" s="17">
        <v>0.138162013204158</v>
      </c>
      <c r="O1350" s="17">
        <v>0.10950479763945201</v>
      </c>
      <c r="P1350" s="17">
        <v>0.124084701600315</v>
      </c>
      <c r="Q1350" s="17">
        <v>0.109253569466346</v>
      </c>
      <c r="R1350" s="17"/>
      <c r="S1350" s="17">
        <v>0.14078504697154701</v>
      </c>
      <c r="T1350" s="17">
        <v>7.9926017378865094E-2</v>
      </c>
      <c r="U1350" s="17">
        <v>0.14328890947641201</v>
      </c>
      <c r="V1350" s="17">
        <v>0.12865961377780299</v>
      </c>
      <c r="W1350" s="17">
        <v>0.16103862844259301</v>
      </c>
      <c r="X1350" s="17">
        <v>0.122749068969636</v>
      </c>
      <c r="Y1350" s="17">
        <v>0.10602267511267301</v>
      </c>
      <c r="Z1350" s="17">
        <v>0.123953898881679</v>
      </c>
      <c r="AA1350" s="17">
        <v>0.11537971503874001</v>
      </c>
      <c r="AB1350" s="17">
        <v>9.7997821340403607E-2</v>
      </c>
      <c r="AC1350" s="17">
        <v>0.103280180787629</v>
      </c>
      <c r="AD1350" s="17">
        <v>0.16370804573185299</v>
      </c>
      <c r="AE1350" s="17"/>
      <c r="AF1350" s="17">
        <v>0.121663072154807</v>
      </c>
      <c r="AG1350" s="17">
        <v>8.9183260670429906E-2</v>
      </c>
      <c r="AH1350" s="17">
        <v>0.13317813760814001</v>
      </c>
      <c r="AI1350" s="17">
        <v>0.13615855569073099</v>
      </c>
      <c r="AJ1350" s="17"/>
      <c r="AK1350" s="17">
        <v>0.13321060583659</v>
      </c>
      <c r="AL1350" s="17">
        <v>0.11680871771224099</v>
      </c>
      <c r="AM1350" s="17"/>
      <c r="AN1350" s="17">
        <v>0.16267288937469901</v>
      </c>
      <c r="AO1350" s="17">
        <v>0.112382128120407</v>
      </c>
      <c r="AP1350" s="17">
        <v>0.101824242447518</v>
      </c>
      <c r="AQ1350" s="17">
        <v>0.107897093469549</v>
      </c>
      <c r="AR1350" s="17">
        <v>8.6616772664225905E-2</v>
      </c>
      <c r="AS1350" s="17">
        <v>0.11618397554958</v>
      </c>
      <c r="AT1350" s="17"/>
      <c r="AU1350" s="17">
        <v>0.110258874853824</v>
      </c>
      <c r="AV1350" s="17">
        <v>0.13683482004477701</v>
      </c>
      <c r="AW1350" s="17"/>
      <c r="AX1350" s="17">
        <v>0.139003593425124</v>
      </c>
      <c r="AY1350" s="17">
        <v>0.116681312010568</v>
      </c>
      <c r="AZ1350" s="17"/>
      <c r="BA1350" s="17">
        <v>0.112045644830923</v>
      </c>
      <c r="BB1350" s="17">
        <v>0.16636115357741599</v>
      </c>
      <c r="BC1350" s="17"/>
      <c r="BD1350" s="17">
        <v>0.120477219649786</v>
      </c>
      <c r="BE1350" s="17"/>
      <c r="BF1350" s="17">
        <v>0.119147328656335</v>
      </c>
      <c r="BG1350" s="17"/>
      <c r="BH1350" s="17">
        <v>0.101496571902948</v>
      </c>
      <c r="BI1350" s="17"/>
      <c r="BJ1350" s="17">
        <v>0.142821642231172</v>
      </c>
      <c r="BK1350" s="17"/>
      <c r="BL1350" s="17">
        <v>0.12846871107958899</v>
      </c>
      <c r="BM1350" s="17">
        <v>0.13860593099337901</v>
      </c>
      <c r="BN1350" s="17">
        <v>9.3378305071980999E-2</v>
      </c>
      <c r="BO1350" s="17">
        <v>0.12578247829133399</v>
      </c>
      <c r="BP1350" s="17"/>
      <c r="BQ1350" s="17">
        <v>0.14487439004760799</v>
      </c>
      <c r="BR1350" s="17">
        <v>8.8144396086978993E-2</v>
      </c>
      <c r="BS1350" s="17">
        <v>0.105766533743522</v>
      </c>
      <c r="BT1350" s="17">
        <v>0.12666682651273301</v>
      </c>
      <c r="BU1350" s="17">
        <v>0.116371309855856</v>
      </c>
      <c r="BV1350" s="17">
        <v>0.12056136667643901</v>
      </c>
      <c r="BW1350" s="17"/>
      <c r="BX1350" s="17">
        <v>0.13762733819214301</v>
      </c>
      <c r="BY1350" s="17">
        <v>0.11757121621093999</v>
      </c>
      <c r="BZ1350" s="17">
        <v>9.7847842332412699E-2</v>
      </c>
      <c r="CA1350" s="17">
        <v>0.15711562303481699</v>
      </c>
      <c r="CB1350" s="17">
        <v>0.178820933257437</v>
      </c>
      <c r="CC1350" s="17">
        <v>9.3160805168834404E-2</v>
      </c>
    </row>
    <row r="1351" spans="2:81" x14ac:dyDescent="0.35">
      <c r="B1351" t="s">
        <v>499</v>
      </c>
      <c r="C1351" s="17">
        <v>0.112116146236974</v>
      </c>
      <c r="D1351" s="17">
        <v>0.11545719434301401</v>
      </c>
      <c r="E1351" s="17">
        <v>0.108730933918278</v>
      </c>
      <c r="F1351" s="17"/>
      <c r="G1351" s="17">
        <v>0.17872008929979899</v>
      </c>
      <c r="H1351" s="17">
        <v>0.141123224959537</v>
      </c>
      <c r="I1351" s="17">
        <v>0.13614392567243799</v>
      </c>
      <c r="J1351" s="17">
        <v>9.5685936354260301E-2</v>
      </c>
      <c r="K1351" s="17">
        <v>7.2959560722921896E-2</v>
      </c>
      <c r="L1351" s="17">
        <v>6.0070259835529299E-2</v>
      </c>
      <c r="M1351" s="17"/>
      <c r="N1351" s="17">
        <v>0.11301585178083499</v>
      </c>
      <c r="O1351" s="17">
        <v>0.125430474244735</v>
      </c>
      <c r="P1351" s="17">
        <v>0.107907319666358</v>
      </c>
      <c r="Q1351" s="17">
        <v>0.10052994769789</v>
      </c>
      <c r="R1351" s="17"/>
      <c r="S1351" s="17">
        <v>0.18216660137057999</v>
      </c>
      <c r="T1351" s="17">
        <v>7.0099775736619505E-2</v>
      </c>
      <c r="U1351" s="17">
        <v>9.2256186427593007E-2</v>
      </c>
      <c r="V1351" s="17">
        <v>0.13075576931799901</v>
      </c>
      <c r="W1351" s="17">
        <v>0.101751929019022</v>
      </c>
      <c r="X1351" s="17">
        <v>0.100199676700755</v>
      </c>
      <c r="Y1351" s="17">
        <v>0.106618622089451</v>
      </c>
      <c r="Z1351" s="17">
        <v>0.117838853162184</v>
      </c>
      <c r="AA1351" s="17">
        <v>0.107524562329221</v>
      </c>
      <c r="AB1351" s="17">
        <v>0.101022138499705</v>
      </c>
      <c r="AC1351" s="17">
        <v>8.2080775866660696E-2</v>
      </c>
      <c r="AD1351" s="17">
        <v>0.10535137529903001</v>
      </c>
      <c r="AE1351" s="17"/>
      <c r="AF1351" s="17">
        <v>0.107084858306586</v>
      </c>
      <c r="AG1351" s="17">
        <v>0.105953549777699</v>
      </c>
      <c r="AH1351" s="17">
        <v>9.5695044021063602E-2</v>
      </c>
      <c r="AI1351" s="17">
        <v>9.7194452234442202E-2</v>
      </c>
      <c r="AJ1351" s="17"/>
      <c r="AK1351" s="17">
        <v>0.188947197835583</v>
      </c>
      <c r="AL1351" s="17">
        <v>0.154648010900724</v>
      </c>
      <c r="AM1351" s="17"/>
      <c r="AN1351" s="17">
        <v>0.16164966916825499</v>
      </c>
      <c r="AO1351" s="17">
        <v>9.8073905428930602E-2</v>
      </c>
      <c r="AP1351" s="17">
        <v>0.111976678091596</v>
      </c>
      <c r="AQ1351" s="17">
        <v>9.0318261915022305E-2</v>
      </c>
      <c r="AR1351" s="17">
        <v>7.3250800605007799E-2</v>
      </c>
      <c r="AS1351" s="17">
        <v>9.1790382643521004E-2</v>
      </c>
      <c r="AT1351" s="17"/>
      <c r="AU1351" s="17">
        <v>8.9451429149043096E-2</v>
      </c>
      <c r="AV1351" s="17">
        <v>0.14500916240651299</v>
      </c>
      <c r="AW1351" s="17"/>
      <c r="AX1351" s="17">
        <v>9.3745486427491795E-2</v>
      </c>
      <c r="AY1351" s="17">
        <v>0.11627701691987299</v>
      </c>
      <c r="AZ1351" s="17"/>
      <c r="BA1351" s="17">
        <v>9.9544156636616393E-2</v>
      </c>
      <c r="BB1351" s="17">
        <v>0.17155651200614699</v>
      </c>
      <c r="BC1351" s="17"/>
      <c r="BD1351" s="17">
        <v>9.8608594909508407E-2</v>
      </c>
      <c r="BE1351" s="17"/>
      <c r="BF1351" s="17">
        <v>9.5943879593362702E-2</v>
      </c>
      <c r="BG1351" s="17"/>
      <c r="BH1351" s="17">
        <v>9.6618029574836006E-2</v>
      </c>
      <c r="BI1351" s="17"/>
      <c r="BJ1351" s="17">
        <v>8.0092805625485999E-2</v>
      </c>
      <c r="BK1351" s="17"/>
      <c r="BL1351" s="17">
        <v>0.15163289431364499</v>
      </c>
      <c r="BM1351" s="17">
        <v>0.120232586352691</v>
      </c>
      <c r="BN1351" s="17">
        <v>8.9627364371300602E-2</v>
      </c>
      <c r="BO1351" s="17">
        <v>0.10966939060638201</v>
      </c>
      <c r="BP1351" s="17"/>
      <c r="BQ1351" s="17">
        <v>0.108809904403078</v>
      </c>
      <c r="BR1351" s="17">
        <v>9.4882083526111799E-2</v>
      </c>
      <c r="BS1351" s="17">
        <v>8.5628400093089294E-2</v>
      </c>
      <c r="BT1351" s="17">
        <v>0.125235537899964</v>
      </c>
      <c r="BU1351" s="17">
        <v>0.15054123353788901</v>
      </c>
      <c r="BV1351" s="17">
        <v>0.146215982498061</v>
      </c>
      <c r="BW1351" s="17"/>
      <c r="BX1351" s="17">
        <v>0.122573743533805</v>
      </c>
      <c r="BY1351" s="17">
        <v>0.118041502937887</v>
      </c>
      <c r="BZ1351" s="17">
        <v>7.6463576967551003E-2</v>
      </c>
      <c r="CA1351" s="17">
        <v>0.121525831163651</v>
      </c>
      <c r="CB1351" s="17">
        <v>0.14581714693750999</v>
      </c>
      <c r="CC1351" s="17">
        <v>0.17517931046768201</v>
      </c>
    </row>
    <row r="1352" spans="2:81" x14ac:dyDescent="0.35">
      <c r="B1352" t="s">
        <v>500</v>
      </c>
      <c r="C1352" s="17">
        <v>0.10554669393919699</v>
      </c>
      <c r="D1352" s="17">
        <v>9.8810110704408094E-2</v>
      </c>
      <c r="E1352" s="17">
        <v>0.11284411744881</v>
      </c>
      <c r="F1352" s="17"/>
      <c r="G1352" s="17">
        <v>3.8383002752657998E-2</v>
      </c>
      <c r="H1352" s="17">
        <v>0.11844595459463</v>
      </c>
      <c r="I1352" s="17">
        <v>0.173380204059704</v>
      </c>
      <c r="J1352" s="17">
        <v>0.14933452825447699</v>
      </c>
      <c r="K1352" s="17">
        <v>9.35473445615633E-2</v>
      </c>
      <c r="L1352" s="17">
        <v>5.3482484134618799E-2</v>
      </c>
      <c r="M1352" s="17"/>
      <c r="N1352" s="17">
        <v>0.14230304144530201</v>
      </c>
      <c r="O1352" s="17">
        <v>8.1842411684198299E-2</v>
      </c>
      <c r="P1352" s="17">
        <v>0.110556241966338</v>
      </c>
      <c r="Q1352" s="17">
        <v>8.0797478513522203E-2</v>
      </c>
      <c r="R1352" s="17"/>
      <c r="S1352" s="17">
        <v>9.0621899577986498E-2</v>
      </c>
      <c r="T1352" s="17">
        <v>0.106393279361798</v>
      </c>
      <c r="U1352" s="17">
        <v>0.114027432094811</v>
      </c>
      <c r="V1352" s="17">
        <v>9.7945989362413305E-2</v>
      </c>
      <c r="W1352" s="17">
        <v>9.8749830281347595E-2</v>
      </c>
      <c r="X1352" s="17">
        <v>0.12583328718960199</v>
      </c>
      <c r="Y1352" s="17">
        <v>0.124408630675357</v>
      </c>
      <c r="Z1352" s="17">
        <v>9.2397850302548296E-2</v>
      </c>
      <c r="AA1352" s="17">
        <v>0.11846547931460701</v>
      </c>
      <c r="AB1352" s="17">
        <v>8.8239304926479301E-2</v>
      </c>
      <c r="AC1352" s="17">
        <v>6.9939933490361206E-2</v>
      </c>
      <c r="AD1352" s="17">
        <v>0.16518268010828199</v>
      </c>
      <c r="AE1352" s="17"/>
      <c r="AF1352" s="17">
        <v>0.108830309186587</v>
      </c>
      <c r="AG1352" s="17">
        <v>9.4992347102679398E-2</v>
      </c>
      <c r="AH1352" s="17">
        <v>6.36962095129847E-2</v>
      </c>
      <c r="AI1352" s="17">
        <v>0.136876628475603</v>
      </c>
      <c r="AJ1352" s="17"/>
      <c r="AK1352" s="17">
        <v>9.5366304295889298E-2</v>
      </c>
      <c r="AL1352" s="17">
        <v>0.16271181139546201</v>
      </c>
      <c r="AM1352" s="17"/>
      <c r="AN1352" s="17">
        <v>0.110534612139355</v>
      </c>
      <c r="AO1352" s="17">
        <v>0.1057555256393</v>
      </c>
      <c r="AP1352" s="17">
        <v>9.5130410867889703E-2</v>
      </c>
      <c r="AQ1352" s="17">
        <v>0.101478261618393</v>
      </c>
      <c r="AR1352" s="17">
        <v>9.5503873575152803E-2</v>
      </c>
      <c r="AS1352" s="17">
        <v>0.14488947831137999</v>
      </c>
      <c r="AT1352" s="17"/>
      <c r="AU1352" s="17">
        <v>0.17875543703288599</v>
      </c>
      <c r="AV1352" s="17">
        <v>0</v>
      </c>
      <c r="AW1352" s="17"/>
      <c r="AX1352" s="17">
        <v>9.3532642981213304E-2</v>
      </c>
      <c r="AY1352" s="17">
        <v>0.108267821701202</v>
      </c>
      <c r="AZ1352" s="17"/>
      <c r="BA1352" s="17">
        <v>0.103831504129206</v>
      </c>
      <c r="BB1352" s="17">
        <v>0.11493607228285201</v>
      </c>
      <c r="BC1352" s="17"/>
      <c r="BD1352" s="17">
        <v>0.110607379982899</v>
      </c>
      <c r="BE1352" s="17"/>
      <c r="BF1352" s="17">
        <v>0.111577119979376</v>
      </c>
      <c r="BG1352" s="17"/>
      <c r="BH1352" s="17">
        <v>9.6508948630036798E-2</v>
      </c>
      <c r="BI1352" s="17"/>
      <c r="BJ1352" s="17">
        <v>7.2562028415405294E-2</v>
      </c>
      <c r="BK1352" s="17"/>
      <c r="BL1352" s="17">
        <v>7.2735300521207594E-2</v>
      </c>
      <c r="BM1352" s="17">
        <v>0.155948312715086</v>
      </c>
      <c r="BN1352" s="17">
        <v>7.4325866232408097E-2</v>
      </c>
      <c r="BO1352" s="17">
        <v>9.4857969897648206E-2</v>
      </c>
      <c r="BP1352" s="17"/>
      <c r="BQ1352" s="17">
        <v>0.13274426662203601</v>
      </c>
      <c r="BR1352" s="17">
        <v>9.5348916449627202E-2</v>
      </c>
      <c r="BS1352" s="17">
        <v>9.8830169976189E-2</v>
      </c>
      <c r="BT1352" s="17">
        <v>8.1289850796738006E-2</v>
      </c>
      <c r="BU1352" s="17">
        <v>7.3747074283611394E-2</v>
      </c>
      <c r="BV1352" s="17">
        <v>8.1952811968490399E-2</v>
      </c>
      <c r="BW1352" s="17"/>
      <c r="BX1352" s="17">
        <v>0.13494114097943199</v>
      </c>
      <c r="BY1352" s="17">
        <v>0.10440625273123499</v>
      </c>
      <c r="BZ1352" s="17">
        <v>9.7977166673994295E-2</v>
      </c>
      <c r="CA1352" s="17">
        <v>7.27263487934178E-2</v>
      </c>
      <c r="CB1352" s="17">
        <v>0.109131268138425</v>
      </c>
      <c r="CC1352" s="17">
        <v>8.2342581200128398E-2</v>
      </c>
    </row>
    <row r="1353" spans="2:81" x14ac:dyDescent="0.35">
      <c r="B1353" t="s">
        <v>501</v>
      </c>
      <c r="C1353" s="17">
        <v>5.10529822157001E-2</v>
      </c>
      <c r="D1353" s="17">
        <v>6.5125978813940597E-2</v>
      </c>
      <c r="E1353" s="17">
        <v>3.71460836446139E-2</v>
      </c>
      <c r="F1353" s="17"/>
      <c r="G1353" s="17">
        <v>0.105598097597648</v>
      </c>
      <c r="H1353" s="17">
        <v>6.6297385061135694E-2</v>
      </c>
      <c r="I1353" s="17">
        <v>6.5522030039333198E-2</v>
      </c>
      <c r="J1353" s="17">
        <v>4.54954985453059E-2</v>
      </c>
      <c r="K1353" s="17">
        <v>2.0172669596367501E-2</v>
      </c>
      <c r="L1353" s="17">
        <v>1.27602141848053E-2</v>
      </c>
      <c r="M1353" s="17"/>
      <c r="N1353" s="17">
        <v>4.9897785148463901E-2</v>
      </c>
      <c r="O1353" s="17">
        <v>4.97670270928839E-2</v>
      </c>
      <c r="P1353" s="17">
        <v>5.6787238606490202E-2</v>
      </c>
      <c r="Q1353" s="17">
        <v>4.80213647105091E-2</v>
      </c>
      <c r="R1353" s="17"/>
      <c r="S1353" s="17">
        <v>9.1288659082671003E-2</v>
      </c>
      <c r="T1353" s="17">
        <v>3.3708787715124901E-2</v>
      </c>
      <c r="U1353" s="17">
        <v>2.6433658021094701E-2</v>
      </c>
      <c r="V1353" s="17">
        <v>3.6022891800146097E-2</v>
      </c>
      <c r="W1353" s="17">
        <v>4.3012098803363902E-2</v>
      </c>
      <c r="X1353" s="17">
        <v>5.5689884090861799E-2</v>
      </c>
      <c r="Y1353" s="17">
        <v>5.1845670551187703E-2</v>
      </c>
      <c r="Z1353" s="17">
        <v>5.3874234277713998E-2</v>
      </c>
      <c r="AA1353" s="17">
        <v>6.03825823457418E-2</v>
      </c>
      <c r="AB1353" s="17">
        <v>4.21614729497959E-2</v>
      </c>
      <c r="AC1353" s="17">
        <v>4.3131609480678901E-2</v>
      </c>
      <c r="AD1353" s="17">
        <v>4.1272265099723697E-2</v>
      </c>
      <c r="AE1353" s="17"/>
      <c r="AF1353" s="17">
        <v>5.2006269111892101E-2</v>
      </c>
      <c r="AG1353" s="17">
        <v>4.5527351925170101E-2</v>
      </c>
      <c r="AH1353" s="17">
        <v>4.0452238168609198E-2</v>
      </c>
      <c r="AI1353" s="17">
        <v>5.0552495037829E-2</v>
      </c>
      <c r="AJ1353" s="17"/>
      <c r="AK1353" s="17">
        <v>5.3834206637413298E-2</v>
      </c>
      <c r="AL1353" s="17">
        <v>5.6747920251232098E-2</v>
      </c>
      <c r="AM1353" s="17"/>
      <c r="AN1353" s="17">
        <v>8.1659408316946194E-2</v>
      </c>
      <c r="AO1353" s="17">
        <v>4.5701135708430499E-2</v>
      </c>
      <c r="AP1353" s="17">
        <v>7.1895833511842797E-2</v>
      </c>
      <c r="AQ1353" s="17">
        <v>2.6240986021398301E-2</v>
      </c>
      <c r="AR1353" s="17">
        <v>1.8815602462513899E-2</v>
      </c>
      <c r="AS1353" s="17">
        <v>2.7527050651010899E-2</v>
      </c>
      <c r="AT1353" s="17"/>
      <c r="AU1353" s="17">
        <v>4.1050201774695198E-2</v>
      </c>
      <c r="AV1353" s="17">
        <v>6.5051731805288199E-2</v>
      </c>
      <c r="AW1353" s="17"/>
      <c r="AX1353" s="17">
        <v>4.0717338973435102E-2</v>
      </c>
      <c r="AY1353" s="17">
        <v>5.3393958283062197E-2</v>
      </c>
      <c r="AZ1353" s="17"/>
      <c r="BA1353" s="17">
        <v>4.4409323451025599E-2</v>
      </c>
      <c r="BB1353" s="17">
        <v>8.3816974849025894E-2</v>
      </c>
      <c r="BC1353" s="17"/>
      <c r="BD1353" s="17">
        <v>4.3089488374844602E-2</v>
      </c>
      <c r="BE1353" s="17"/>
      <c r="BF1353" s="17">
        <v>4.6345810948154202E-2</v>
      </c>
      <c r="BG1353" s="17"/>
      <c r="BH1353" s="17">
        <v>3.9816475469687501E-2</v>
      </c>
      <c r="BI1353" s="17"/>
      <c r="BJ1353" s="17">
        <v>6.0216922485482299E-2</v>
      </c>
      <c r="BK1353" s="17"/>
      <c r="BL1353" s="17">
        <v>7.1687233006769505E-2</v>
      </c>
      <c r="BM1353" s="17">
        <v>6.4191359498956005E-2</v>
      </c>
      <c r="BN1353" s="17">
        <v>2.52760591411407E-2</v>
      </c>
      <c r="BO1353" s="17">
        <v>5.41784559192467E-2</v>
      </c>
      <c r="BP1353" s="17"/>
      <c r="BQ1353" s="17">
        <v>5.6100710213846501E-2</v>
      </c>
      <c r="BR1353" s="17">
        <v>3.5908271736182898E-2</v>
      </c>
      <c r="BS1353" s="17">
        <v>3.4707612462723698E-2</v>
      </c>
      <c r="BT1353" s="17">
        <v>8.6196956227288193E-2</v>
      </c>
      <c r="BU1353" s="17">
        <v>3.5473360694215701E-2</v>
      </c>
      <c r="BV1353" s="17">
        <v>5.1041099071972497E-2</v>
      </c>
      <c r="BW1353" s="17"/>
      <c r="BX1353" s="17">
        <v>6.3889669308880404E-2</v>
      </c>
      <c r="BY1353" s="17">
        <v>4.0638521790111598E-2</v>
      </c>
      <c r="BZ1353" s="17">
        <v>3.8187064977124402E-2</v>
      </c>
      <c r="CA1353" s="17">
        <v>7.6449560795666102E-2</v>
      </c>
      <c r="CB1353" s="17">
        <v>4.1525824750805899E-2</v>
      </c>
      <c r="CC1353" s="17">
        <v>7.36896775274309E-2</v>
      </c>
    </row>
    <row r="1354" spans="2:81" x14ac:dyDescent="0.35">
      <c r="B1354" t="s">
        <v>171</v>
      </c>
      <c r="C1354" s="17">
        <v>2.26158971769801E-2</v>
      </c>
      <c r="D1354" s="17">
        <v>2.16183238403992E-2</v>
      </c>
      <c r="E1354" s="17">
        <v>2.37309378591741E-2</v>
      </c>
      <c r="F1354" s="17"/>
      <c r="G1354" s="17">
        <v>1.5068906443899899E-2</v>
      </c>
      <c r="H1354" s="17">
        <v>1.33547188719563E-2</v>
      </c>
      <c r="I1354" s="17">
        <v>2.1721676766427601E-2</v>
      </c>
      <c r="J1354" s="17">
        <v>1.6138034800041001E-2</v>
      </c>
      <c r="K1354" s="17">
        <v>3.8848927658819699E-2</v>
      </c>
      <c r="L1354" s="17">
        <v>3.1189947917967E-2</v>
      </c>
      <c r="M1354" s="17"/>
      <c r="N1354" s="17">
        <v>1.8967978593399201E-2</v>
      </c>
      <c r="O1354" s="17">
        <v>2.5940408335948101E-2</v>
      </c>
      <c r="P1354" s="17">
        <v>2.46137231524261E-2</v>
      </c>
      <c r="Q1354" s="17">
        <v>2.1897349878880999E-2</v>
      </c>
      <c r="R1354" s="17"/>
      <c r="S1354" s="17">
        <v>1.518754264816E-2</v>
      </c>
      <c r="T1354" s="17">
        <v>1.7514438895010798E-2</v>
      </c>
      <c r="U1354" s="17">
        <v>3.6433936901237897E-2</v>
      </c>
      <c r="V1354" s="17">
        <v>3.83001747452952E-2</v>
      </c>
      <c r="W1354" s="17">
        <v>1.6909813267018899E-2</v>
      </c>
      <c r="X1354" s="17">
        <v>1.57631909461649E-2</v>
      </c>
      <c r="Y1354" s="17">
        <v>1.7754707619313199E-2</v>
      </c>
      <c r="Z1354" s="17">
        <v>1.4626705857918299E-2</v>
      </c>
      <c r="AA1354" s="17">
        <v>2.0676081258108599E-2</v>
      </c>
      <c r="AB1354" s="17">
        <v>2.4501114512922698E-2</v>
      </c>
      <c r="AC1354" s="17">
        <v>3.9968484144866402E-2</v>
      </c>
      <c r="AD1354" s="17">
        <v>2.8261232326743699E-2</v>
      </c>
      <c r="AE1354" s="17"/>
      <c r="AF1354" s="17">
        <v>2.2246870058829402E-2</v>
      </c>
      <c r="AG1354" s="17">
        <v>2.2490138057148799E-2</v>
      </c>
      <c r="AH1354" s="17">
        <v>4.37644032748142E-2</v>
      </c>
      <c r="AI1354" s="17">
        <v>2.8560926038771198E-2</v>
      </c>
      <c r="AJ1354" s="17"/>
      <c r="AK1354" s="17">
        <v>1.1208730665544699E-2</v>
      </c>
      <c r="AL1354" s="17">
        <v>1.7991070327267999E-2</v>
      </c>
      <c r="AM1354" s="17"/>
      <c r="AN1354" s="17">
        <v>1.39249018088516E-2</v>
      </c>
      <c r="AO1354" s="17">
        <v>2.3111848750143198E-2</v>
      </c>
      <c r="AP1354" s="17">
        <v>1.38035865017352E-2</v>
      </c>
      <c r="AQ1354" s="17">
        <v>2.94907461727166E-2</v>
      </c>
      <c r="AR1354" s="17">
        <v>3.9269239355660297E-2</v>
      </c>
      <c r="AS1354" s="17">
        <v>2.5420016565635199E-2</v>
      </c>
      <c r="AT1354" s="17"/>
      <c r="AU1354" s="17">
        <v>1.9532285253480601E-2</v>
      </c>
      <c r="AV1354" s="17">
        <v>2.6474154721857001E-2</v>
      </c>
      <c r="AW1354" s="17"/>
      <c r="AX1354" s="17">
        <v>3.5601382589883199E-2</v>
      </c>
      <c r="AY1354" s="17">
        <v>1.9674743940345799E-2</v>
      </c>
      <c r="AZ1354" s="17"/>
      <c r="BA1354" s="17">
        <v>2.4343304786760701E-2</v>
      </c>
      <c r="BB1354" s="17">
        <v>1.4270703696505E-2</v>
      </c>
      <c r="BC1354" s="17"/>
      <c r="BD1354" s="17">
        <v>2.25518466294009E-2</v>
      </c>
      <c r="BE1354" s="17"/>
      <c r="BF1354" s="17">
        <v>2.11531691834899E-2</v>
      </c>
      <c r="BG1354" s="17"/>
      <c r="BH1354" s="17">
        <v>2.2098110335762599E-2</v>
      </c>
      <c r="BI1354" s="17"/>
      <c r="BJ1354" s="17">
        <v>4.0910405237884501E-2</v>
      </c>
      <c r="BK1354" s="17"/>
      <c r="BL1354" s="17">
        <v>3.0771721032765001E-2</v>
      </c>
      <c r="BM1354" s="17">
        <v>1.32751811800826E-2</v>
      </c>
      <c r="BN1354" s="17">
        <v>2.47168869298778E-2</v>
      </c>
      <c r="BO1354" s="17">
        <v>2.7495394702346802E-2</v>
      </c>
      <c r="BP1354" s="17"/>
      <c r="BQ1354" s="17">
        <v>2.1612263640187999E-2</v>
      </c>
      <c r="BR1354" s="17">
        <v>1.7386442306033499E-2</v>
      </c>
      <c r="BS1354" s="17">
        <v>2.9797056519433901E-2</v>
      </c>
      <c r="BT1354" s="17">
        <v>2.04566383493534E-2</v>
      </c>
      <c r="BU1354" s="17">
        <v>1.0916547294505301E-2</v>
      </c>
      <c r="BV1354" s="17">
        <v>2.56899938132986E-2</v>
      </c>
      <c r="BW1354" s="17"/>
      <c r="BX1354" s="17">
        <v>2.5227297830967998E-2</v>
      </c>
      <c r="BY1354" s="17">
        <v>2.4900735220966599E-2</v>
      </c>
      <c r="BZ1354" s="17">
        <v>1.8570128136037201E-2</v>
      </c>
      <c r="CA1354" s="17">
        <v>1.08127486589713E-2</v>
      </c>
      <c r="CB1354" s="17">
        <v>4.6047625099630502E-3</v>
      </c>
      <c r="CC1354" s="17">
        <v>3.2868263134166499E-2</v>
      </c>
    </row>
    <row r="1355" spans="2:81" x14ac:dyDescent="0.35">
      <c r="B1355" t="s">
        <v>502</v>
      </c>
      <c r="C1355" s="17">
        <v>2.2056897539087201E-2</v>
      </c>
      <c r="D1355" s="17">
        <v>2.2778072095733699E-2</v>
      </c>
      <c r="E1355" s="17">
        <v>2.1440005840678799E-2</v>
      </c>
      <c r="F1355" s="17"/>
      <c r="G1355" s="17">
        <v>1.1010230724534199E-2</v>
      </c>
      <c r="H1355" s="17">
        <v>1.14437187713464E-2</v>
      </c>
      <c r="I1355" s="17">
        <v>1.21454803830659E-2</v>
      </c>
      <c r="J1355" s="17">
        <v>1.8784324643897999E-2</v>
      </c>
      <c r="K1355" s="17">
        <v>4.0119784844944703E-2</v>
      </c>
      <c r="L1355" s="17">
        <v>3.8087187444293097E-2</v>
      </c>
      <c r="M1355" s="17"/>
      <c r="N1355" s="17">
        <v>2.06697807302786E-2</v>
      </c>
      <c r="O1355" s="17">
        <v>1.7872025553774599E-2</v>
      </c>
      <c r="P1355" s="17">
        <v>2.6043335181876699E-2</v>
      </c>
      <c r="Q1355" s="17">
        <v>2.5052738584445101E-2</v>
      </c>
      <c r="R1355" s="17"/>
      <c r="S1355" s="17">
        <v>1.8984045304936501E-2</v>
      </c>
      <c r="T1355" s="17">
        <v>2.9175523652799899E-2</v>
      </c>
      <c r="U1355" s="17">
        <v>1.2369268191175601E-2</v>
      </c>
      <c r="V1355" s="17">
        <v>1.7064412397505301E-2</v>
      </c>
      <c r="W1355" s="17">
        <v>2.8679483115282699E-2</v>
      </c>
      <c r="X1355" s="17">
        <v>2.2854173173514399E-2</v>
      </c>
      <c r="Y1355" s="17">
        <v>1.88706688465889E-2</v>
      </c>
      <c r="Z1355" s="17">
        <v>2.8703487223100801E-2</v>
      </c>
      <c r="AA1355" s="17">
        <v>1.53716809034044E-2</v>
      </c>
      <c r="AB1355" s="17">
        <v>3.2416496906112598E-2</v>
      </c>
      <c r="AC1355" s="17">
        <v>1.8070980802228701E-2</v>
      </c>
      <c r="AD1355" s="17">
        <v>2.8479643114013201E-2</v>
      </c>
      <c r="AE1355" s="17"/>
      <c r="AF1355" s="17">
        <v>2.12004829649622E-2</v>
      </c>
      <c r="AG1355" s="17">
        <v>3.3812682458689201E-2</v>
      </c>
      <c r="AH1355" s="17">
        <v>1.2517207870921501E-2</v>
      </c>
      <c r="AI1355" s="17">
        <v>4.94604173370932E-2</v>
      </c>
      <c r="AJ1355" s="17"/>
      <c r="AK1355" s="17">
        <v>1.2660643538221E-2</v>
      </c>
      <c r="AL1355" s="17">
        <v>3.2738281921394002E-3</v>
      </c>
      <c r="AM1355" s="17"/>
      <c r="AN1355" s="17">
        <v>1.0568139789293E-2</v>
      </c>
      <c r="AO1355" s="17">
        <v>1.8420319475744702E-2</v>
      </c>
      <c r="AP1355" s="17">
        <v>1.6700998672975899E-2</v>
      </c>
      <c r="AQ1355" s="17">
        <v>3.3172313810366803E-2</v>
      </c>
      <c r="AR1355" s="17">
        <v>3.98446794419966E-2</v>
      </c>
      <c r="AS1355" s="17">
        <v>3.6141965793682701E-2</v>
      </c>
      <c r="AT1355" s="17"/>
      <c r="AU1355" s="17">
        <v>2.3793267864189602E-2</v>
      </c>
      <c r="AV1355" s="17">
        <v>1.9672689088180002E-2</v>
      </c>
      <c r="AW1355" s="17"/>
      <c r="AX1355" s="17">
        <v>2.93757029550549E-2</v>
      </c>
      <c r="AY1355" s="17">
        <v>2.0399221483629E-2</v>
      </c>
      <c r="AZ1355" s="17"/>
      <c r="BA1355" s="17">
        <v>2.5350662783743701E-2</v>
      </c>
      <c r="BB1355" s="17">
        <v>3.8993042637588001E-3</v>
      </c>
      <c r="BC1355" s="17"/>
      <c r="BD1355" s="17">
        <v>1.7104622270317199E-2</v>
      </c>
      <c r="BE1355" s="17"/>
      <c r="BF1355" s="17">
        <v>2.16301454153171E-2</v>
      </c>
      <c r="BG1355" s="17"/>
      <c r="BH1355" s="17">
        <v>4.00879606466535E-2</v>
      </c>
      <c r="BI1355" s="17"/>
      <c r="BJ1355" s="17">
        <v>1.5860506002467099E-2</v>
      </c>
      <c r="BK1355" s="17"/>
      <c r="BL1355" s="17">
        <v>3.6109748311164397E-2</v>
      </c>
      <c r="BM1355" s="17">
        <v>3.8390702783044398E-3</v>
      </c>
      <c r="BN1355" s="17">
        <v>3.7829312526426698E-2</v>
      </c>
      <c r="BO1355" s="17">
        <v>2.0438692944200899E-2</v>
      </c>
      <c r="BP1355" s="17"/>
      <c r="BQ1355" s="17">
        <v>1.6228346308481599E-2</v>
      </c>
      <c r="BR1355" s="17">
        <v>2.1058535379615401E-2</v>
      </c>
      <c r="BS1355" s="17">
        <v>2.4324831944849998E-2</v>
      </c>
      <c r="BT1355" s="17">
        <v>2.23613377598024E-2</v>
      </c>
      <c r="BU1355" s="17">
        <v>5.7054092612340897E-3</v>
      </c>
      <c r="BV1355" s="17">
        <v>3.0081633813982399E-2</v>
      </c>
      <c r="BW1355" s="17"/>
      <c r="BX1355" s="17">
        <v>1.56373169025214E-2</v>
      </c>
      <c r="BY1355" s="17">
        <v>1.3487299432292999E-2</v>
      </c>
      <c r="BZ1355" s="17">
        <v>3.0391430903411398E-2</v>
      </c>
      <c r="CA1355" s="17">
        <v>1.9020614988275199E-2</v>
      </c>
      <c r="CB1355" s="17">
        <v>9.7724667395078808E-3</v>
      </c>
      <c r="CC1355" s="17">
        <v>3.0014080511401899E-2</v>
      </c>
    </row>
    <row r="1356" spans="2:81" x14ac:dyDescent="0.35">
      <c r="C1356" s="17"/>
      <c r="D1356" s="17"/>
      <c r="E1356" s="17"/>
      <c r="F1356" s="17"/>
      <c r="G1356" s="17"/>
      <c r="H1356" s="17"/>
      <c r="I1356" s="17"/>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c r="AI1356" s="17"/>
      <c r="AJ1356" s="17"/>
      <c r="AK1356" s="17"/>
      <c r="AL1356" s="17"/>
      <c r="AM1356" s="17"/>
      <c r="AN1356" s="17"/>
      <c r="AO1356" s="17"/>
      <c r="AP1356" s="17"/>
      <c r="AQ1356" s="17"/>
      <c r="AR1356" s="17"/>
      <c r="AS1356" s="17"/>
      <c r="AT1356" s="17"/>
      <c r="AU1356" s="17"/>
      <c r="AV1356" s="17"/>
      <c r="AW1356" s="17"/>
      <c r="AX1356" s="17"/>
      <c r="AY1356" s="17"/>
      <c r="AZ1356" s="17"/>
      <c r="BA1356" s="17"/>
      <c r="BB1356" s="17"/>
      <c r="BC1356" s="17"/>
      <c r="BD1356" s="17"/>
      <c r="BE1356" s="17"/>
      <c r="BF1356" s="17"/>
      <c r="BG1356" s="17"/>
      <c r="BH1356" s="17"/>
      <c r="BI1356" s="17"/>
      <c r="BJ1356" s="17"/>
      <c r="BK1356" s="17"/>
      <c r="BL1356" s="17"/>
      <c r="BM1356" s="17"/>
      <c r="BN1356" s="17"/>
      <c r="BO1356" s="17"/>
      <c r="BP1356" s="17"/>
      <c r="BQ1356" s="17"/>
      <c r="BR1356" s="17"/>
      <c r="BS1356" s="17"/>
      <c r="BT1356" s="17"/>
      <c r="BU1356" s="17"/>
      <c r="BV1356" s="17"/>
      <c r="BW1356" s="17"/>
      <c r="BX1356" s="17"/>
      <c r="BY1356" s="17"/>
      <c r="BZ1356" s="17"/>
      <c r="CA1356" s="17"/>
      <c r="CB1356" s="17"/>
      <c r="CC1356" s="17"/>
    </row>
    <row r="1357" spans="2:81" x14ac:dyDescent="0.35">
      <c r="B1357" s="6" t="s">
        <v>523</v>
      </c>
      <c r="C1357" s="17"/>
      <c r="D1357" s="17"/>
      <c r="E1357" s="17"/>
      <c r="F1357" s="17"/>
      <c r="G1357" s="17"/>
      <c r="H1357" s="17"/>
      <c r="I1357" s="17"/>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c r="AO1357" s="17"/>
      <c r="AP1357" s="17"/>
      <c r="AQ1357" s="17"/>
      <c r="AR1357" s="17"/>
      <c r="AS1357" s="17"/>
      <c r="AT1357" s="17"/>
      <c r="AU1357" s="17"/>
      <c r="AV1357" s="17"/>
      <c r="AW1357" s="17"/>
      <c r="AX1357" s="17"/>
      <c r="AY1357" s="17"/>
      <c r="AZ1357" s="17"/>
      <c r="BA1357" s="17"/>
      <c r="BB1357" s="17"/>
      <c r="BC1357" s="17"/>
      <c r="BD1357" s="17"/>
      <c r="BE1357" s="17"/>
      <c r="BF1357" s="17"/>
      <c r="BG1357" s="17"/>
      <c r="BH1357" s="17"/>
      <c r="BI1357" s="17"/>
      <c r="BJ1357" s="17"/>
      <c r="BK1357" s="17"/>
      <c r="BL1357" s="17"/>
      <c r="BM1357" s="17"/>
      <c r="BN1357" s="17"/>
      <c r="BO1357" s="17"/>
      <c r="BP1357" s="17"/>
      <c r="BQ1357" s="17"/>
      <c r="BR1357" s="17"/>
      <c r="BS1357" s="17"/>
      <c r="BT1357" s="17"/>
      <c r="BU1357" s="17"/>
      <c r="BV1357" s="17"/>
      <c r="BW1357" s="17"/>
      <c r="BX1357" s="17"/>
      <c r="BY1357" s="17"/>
      <c r="BZ1357" s="17"/>
      <c r="CA1357" s="17"/>
      <c r="CB1357" s="17"/>
      <c r="CC1357" s="17"/>
    </row>
    <row r="1358" spans="2:81" x14ac:dyDescent="0.35">
      <c r="B1358" s="24"/>
      <c r="C1358" s="17"/>
      <c r="D1358" s="17"/>
      <c r="E1358" s="17"/>
      <c r="F1358" s="17"/>
      <c r="G1358" s="17"/>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c r="BA1358" s="17"/>
      <c r="BB1358" s="17"/>
      <c r="BC1358" s="17"/>
      <c r="BD1358" s="17"/>
      <c r="BE1358" s="17"/>
      <c r="BF1358" s="17"/>
      <c r="BG1358" s="17"/>
      <c r="BH1358" s="17"/>
      <c r="BI1358" s="17"/>
      <c r="BJ1358" s="17"/>
      <c r="BK1358" s="17"/>
      <c r="BL1358" s="17"/>
      <c r="BM1358" s="17"/>
      <c r="BN1358" s="17"/>
      <c r="BO1358" s="17"/>
      <c r="BP1358" s="17"/>
      <c r="BQ1358" s="17"/>
      <c r="BR1358" s="17"/>
      <c r="BS1358" s="17"/>
      <c r="BT1358" s="17"/>
      <c r="BU1358" s="17"/>
      <c r="BV1358" s="17"/>
      <c r="BW1358" s="17"/>
      <c r="BX1358" s="17"/>
      <c r="BY1358" s="17"/>
      <c r="BZ1358" s="17"/>
      <c r="CA1358" s="17"/>
      <c r="CB1358" s="17"/>
      <c r="CC1358" s="17"/>
    </row>
    <row r="1359" spans="2:81" x14ac:dyDescent="0.35">
      <c r="B1359" t="s">
        <v>504</v>
      </c>
      <c r="C1359" s="17">
        <v>0.57025262970633395</v>
      </c>
      <c r="D1359" s="17">
        <v>0.51866567903877503</v>
      </c>
      <c r="E1359" s="17">
        <v>0.62148229314291104</v>
      </c>
      <c r="F1359" s="17"/>
      <c r="G1359" s="17">
        <v>0.304612151968703</v>
      </c>
      <c r="H1359" s="17">
        <v>0.43984797696822397</v>
      </c>
      <c r="I1359" s="17">
        <v>0.50816079446397799</v>
      </c>
      <c r="J1359" s="17">
        <v>0.640159362613135</v>
      </c>
      <c r="K1359" s="17">
        <v>0.66624991620527296</v>
      </c>
      <c r="L1359" s="17">
        <v>0.78200998980540504</v>
      </c>
      <c r="M1359" s="17"/>
      <c r="N1359" s="17">
        <v>0.55823294563814396</v>
      </c>
      <c r="O1359" s="17">
        <v>0.56926600966364005</v>
      </c>
      <c r="P1359" s="17">
        <v>0.58427336760410697</v>
      </c>
      <c r="Q1359" s="17">
        <v>0.57242000386735703</v>
      </c>
      <c r="R1359" s="17"/>
      <c r="S1359" s="17">
        <v>0.424335617341837</v>
      </c>
      <c r="T1359" s="17">
        <v>0.655080582678218</v>
      </c>
      <c r="U1359" s="17">
        <v>0.67364369916497002</v>
      </c>
      <c r="V1359" s="17">
        <v>0.60925809892067795</v>
      </c>
      <c r="W1359" s="17">
        <v>0.58364008959821201</v>
      </c>
      <c r="X1359" s="17">
        <v>0.51218505632663502</v>
      </c>
      <c r="Y1359" s="17">
        <v>0.58029457658323003</v>
      </c>
      <c r="Z1359" s="17">
        <v>0.654878429233404</v>
      </c>
      <c r="AA1359" s="17">
        <v>0.57928664594906898</v>
      </c>
      <c r="AB1359" s="17">
        <v>0.52604076833671098</v>
      </c>
      <c r="AC1359" s="17">
        <v>0.57393890073727205</v>
      </c>
      <c r="AD1359" s="17">
        <v>0.58753442983289506</v>
      </c>
      <c r="AE1359" s="17"/>
      <c r="AF1359" s="17">
        <v>0.57395165367424605</v>
      </c>
      <c r="AG1359" s="17">
        <v>0.54246515813009999</v>
      </c>
      <c r="AH1359" s="17">
        <v>0.58331571079324296</v>
      </c>
      <c r="AI1359" s="17">
        <v>0.58994943557438495</v>
      </c>
      <c r="AJ1359" s="17"/>
      <c r="AK1359" s="17">
        <v>0.54610044850085004</v>
      </c>
      <c r="AL1359" s="17">
        <v>0.546351140336376</v>
      </c>
      <c r="AM1359" s="17"/>
      <c r="AN1359" s="17">
        <v>0.42585256869811</v>
      </c>
      <c r="AO1359" s="17">
        <v>0.61468887980005305</v>
      </c>
      <c r="AP1359" s="17">
        <v>0.58951821500033696</v>
      </c>
      <c r="AQ1359" s="17">
        <v>0.62917482113927103</v>
      </c>
      <c r="AR1359" s="17">
        <v>0.66866159542655901</v>
      </c>
      <c r="AS1359" s="17">
        <v>0.59030135515656201</v>
      </c>
      <c r="AT1359" s="17"/>
      <c r="AU1359" s="17">
        <v>0.60967894093410202</v>
      </c>
      <c r="AV1359" s="17">
        <v>0.517798182774172</v>
      </c>
      <c r="AW1359" s="17"/>
      <c r="AX1359" s="17">
        <v>0.60314708703269504</v>
      </c>
      <c r="AY1359" s="17">
        <v>0.56235891428052198</v>
      </c>
      <c r="AZ1359" s="17"/>
      <c r="BA1359" s="17">
        <v>0.60097050838801003</v>
      </c>
      <c r="BB1359" s="17">
        <v>0.41322872274704497</v>
      </c>
      <c r="BC1359" s="17"/>
      <c r="BD1359" s="17">
        <v>0.63051689580998904</v>
      </c>
      <c r="BE1359" s="17"/>
      <c r="BF1359" s="17">
        <v>0.63283166960733095</v>
      </c>
      <c r="BG1359" s="17"/>
      <c r="BH1359" s="17">
        <v>0.54400645814031701</v>
      </c>
      <c r="BI1359" s="17"/>
      <c r="BJ1359" s="17">
        <v>0.58735701758978698</v>
      </c>
      <c r="BK1359" s="17"/>
      <c r="BL1359" s="17">
        <v>0.374745583543795</v>
      </c>
      <c r="BM1359" s="17">
        <v>0.58829242726521802</v>
      </c>
      <c r="BN1359" s="17">
        <v>0.72649081575902796</v>
      </c>
      <c r="BO1359" s="17">
        <v>0.50791885755168997</v>
      </c>
      <c r="BP1359" s="17"/>
      <c r="BQ1359" s="17">
        <v>0.54060604530908796</v>
      </c>
      <c r="BR1359" s="17">
        <v>0.71413219784678295</v>
      </c>
      <c r="BS1359" s="17">
        <v>0.58091097503997502</v>
      </c>
      <c r="BT1359" s="17">
        <v>0.54171788571644997</v>
      </c>
      <c r="BU1359" s="17">
        <v>0.46287498440645097</v>
      </c>
      <c r="BV1359" s="17">
        <v>0.53296667420534605</v>
      </c>
      <c r="BW1359" s="17"/>
      <c r="BX1359" s="17">
        <v>0.51694308408671896</v>
      </c>
      <c r="BY1359" s="17">
        <v>0.63966606600064202</v>
      </c>
      <c r="BZ1359" s="17">
        <v>0.63808013503757499</v>
      </c>
      <c r="CA1359" s="17">
        <v>0.56135455690990399</v>
      </c>
      <c r="CB1359" s="17">
        <v>0.44846690530397998</v>
      </c>
      <c r="CC1359" s="17">
        <v>0.47647531713799601</v>
      </c>
    </row>
    <row r="1360" spans="2:81" x14ac:dyDescent="0.35">
      <c r="B1360" t="s">
        <v>505</v>
      </c>
      <c r="C1360" s="17">
        <v>0.452252778829066</v>
      </c>
      <c r="D1360" s="17">
        <v>0.464312352549762</v>
      </c>
      <c r="E1360" s="17">
        <v>0.44021509353392801</v>
      </c>
      <c r="F1360" s="17"/>
      <c r="G1360" s="17">
        <v>0.30126936414848698</v>
      </c>
      <c r="H1360" s="17">
        <v>0.39001786238509301</v>
      </c>
      <c r="I1360" s="17">
        <v>0.43379998149355198</v>
      </c>
      <c r="J1360" s="17">
        <v>0.55389496560639895</v>
      </c>
      <c r="K1360" s="17">
        <v>0.48550027602170098</v>
      </c>
      <c r="L1360" s="17">
        <v>0.51329198526782505</v>
      </c>
      <c r="M1360" s="17"/>
      <c r="N1360" s="17">
        <v>0.478193839578688</v>
      </c>
      <c r="O1360" s="17">
        <v>0.49087450884143102</v>
      </c>
      <c r="P1360" s="17">
        <v>0.43008589074602499</v>
      </c>
      <c r="Q1360" s="17">
        <v>0.40601295505116503</v>
      </c>
      <c r="R1360" s="17"/>
      <c r="S1360" s="17">
        <v>0.42892532769099601</v>
      </c>
      <c r="T1360" s="17">
        <v>0.53242183918343799</v>
      </c>
      <c r="U1360" s="17">
        <v>0.483895155099684</v>
      </c>
      <c r="V1360" s="17">
        <v>0.48375896765286402</v>
      </c>
      <c r="W1360" s="17">
        <v>0.46017033863016299</v>
      </c>
      <c r="X1360" s="17">
        <v>0.41019847797285502</v>
      </c>
      <c r="Y1360" s="17">
        <v>0.39603207062051599</v>
      </c>
      <c r="Z1360" s="17">
        <v>0.449141944068293</v>
      </c>
      <c r="AA1360" s="17">
        <v>0.45415224343334998</v>
      </c>
      <c r="AB1360" s="17">
        <v>0.41024558840477898</v>
      </c>
      <c r="AC1360" s="17">
        <v>0.44881420845902698</v>
      </c>
      <c r="AD1360" s="17">
        <v>0.42135881647189399</v>
      </c>
      <c r="AE1360" s="17"/>
      <c r="AF1360" s="17">
        <v>0.46732452599393498</v>
      </c>
      <c r="AG1360" s="17">
        <v>0.40672870804989603</v>
      </c>
      <c r="AH1360" s="17">
        <v>0.42909838574436998</v>
      </c>
      <c r="AI1360" s="17">
        <v>0.43272335478347801</v>
      </c>
      <c r="AJ1360" s="17"/>
      <c r="AK1360" s="17">
        <v>0.36646687358950703</v>
      </c>
      <c r="AL1360" s="17">
        <v>0.48729884075438101</v>
      </c>
      <c r="AM1360" s="17"/>
      <c r="AN1360" s="17">
        <v>0.37669790301350697</v>
      </c>
      <c r="AO1360" s="17">
        <v>0.49397290325901</v>
      </c>
      <c r="AP1360" s="17">
        <v>0.47232477214107099</v>
      </c>
      <c r="AQ1360" s="17">
        <v>0.46471591517469901</v>
      </c>
      <c r="AR1360" s="17">
        <v>0.49967656208393602</v>
      </c>
      <c r="AS1360" s="17">
        <v>0.40844294427682598</v>
      </c>
      <c r="AT1360" s="17"/>
      <c r="AU1360" s="17">
        <v>0.463135832241995</v>
      </c>
      <c r="AV1360" s="17">
        <v>0.43894324130582502</v>
      </c>
      <c r="AW1360" s="17"/>
      <c r="AX1360" s="17">
        <v>0.46997498085393302</v>
      </c>
      <c r="AY1360" s="17">
        <v>0.44799996449882601</v>
      </c>
      <c r="AZ1360" s="17"/>
      <c r="BA1360" s="17">
        <v>0.47085132308330702</v>
      </c>
      <c r="BB1360" s="17">
        <v>0.35290576807205998</v>
      </c>
      <c r="BC1360" s="17"/>
      <c r="BD1360" s="17">
        <v>0.47757998746605301</v>
      </c>
      <c r="BE1360" s="17"/>
      <c r="BF1360" s="17">
        <v>0.46060234124663202</v>
      </c>
      <c r="BG1360" s="17"/>
      <c r="BH1360" s="17">
        <v>0.41944507796821001</v>
      </c>
      <c r="BI1360" s="17"/>
      <c r="BJ1360" s="17">
        <v>0.45749339916875797</v>
      </c>
      <c r="BK1360" s="17"/>
      <c r="BL1360" s="17">
        <v>0.292948925748797</v>
      </c>
      <c r="BM1360" s="17">
        <v>0.49992461139030803</v>
      </c>
      <c r="BN1360" s="17">
        <v>0.470385578065319</v>
      </c>
      <c r="BO1360" s="17">
        <v>0.48378348563662199</v>
      </c>
      <c r="BP1360" s="17"/>
      <c r="BQ1360" s="17">
        <v>0.49556229955960701</v>
      </c>
      <c r="BR1360" s="17">
        <v>0.52865422639535997</v>
      </c>
      <c r="BS1360" s="17">
        <v>0.390238217994611</v>
      </c>
      <c r="BT1360" s="17">
        <v>0.46688729133533602</v>
      </c>
      <c r="BU1360" s="17">
        <v>0.41870611181519901</v>
      </c>
      <c r="BV1360" s="17">
        <v>0.340283125299286</v>
      </c>
      <c r="BW1360" s="17"/>
      <c r="BX1360" s="17">
        <v>0.49597585985968901</v>
      </c>
      <c r="BY1360" s="17">
        <v>0.49991126023064603</v>
      </c>
      <c r="BZ1360" s="17">
        <v>0.43058572558702302</v>
      </c>
      <c r="CA1360" s="17">
        <v>0.47425473666715501</v>
      </c>
      <c r="CB1360" s="17">
        <v>0.45116691379806501</v>
      </c>
      <c r="CC1360" s="17">
        <v>0.27146064112447998</v>
      </c>
    </row>
    <row r="1361" spans="2:81" x14ac:dyDescent="0.35">
      <c r="B1361" t="s">
        <v>506</v>
      </c>
      <c r="C1361" s="17">
        <v>0.40695514775879699</v>
      </c>
      <c r="D1361" s="17">
        <v>0.37327898343986798</v>
      </c>
      <c r="E1361" s="17">
        <v>0.43989203201087601</v>
      </c>
      <c r="F1361" s="17"/>
      <c r="G1361" s="17">
        <v>0.204898485422878</v>
      </c>
      <c r="H1361" s="17">
        <v>0.32618796264717198</v>
      </c>
      <c r="I1361" s="17">
        <v>0.36681348256889401</v>
      </c>
      <c r="J1361" s="17">
        <v>0.42087082980356799</v>
      </c>
      <c r="K1361" s="17">
        <v>0.45803509382667901</v>
      </c>
      <c r="L1361" s="17">
        <v>0.59384198755735795</v>
      </c>
      <c r="M1361" s="17"/>
      <c r="N1361" s="17">
        <v>0.40600117280717102</v>
      </c>
      <c r="O1361" s="17">
        <v>0.39066669215823702</v>
      </c>
      <c r="P1361" s="17">
        <v>0.42143791914645701</v>
      </c>
      <c r="Q1361" s="17">
        <v>0.41100408516680897</v>
      </c>
      <c r="R1361" s="17"/>
      <c r="S1361" s="17">
        <v>0.29319858941750099</v>
      </c>
      <c r="T1361" s="17">
        <v>0.484035604347679</v>
      </c>
      <c r="U1361" s="17">
        <v>0.488945723443031</v>
      </c>
      <c r="V1361" s="17">
        <v>0.49375655086599501</v>
      </c>
      <c r="W1361" s="17">
        <v>0.42423031836795899</v>
      </c>
      <c r="X1361" s="17">
        <v>0.39659007370916399</v>
      </c>
      <c r="Y1361" s="17">
        <v>0.41986325117175199</v>
      </c>
      <c r="Z1361" s="17">
        <v>0.40343972045767901</v>
      </c>
      <c r="AA1361" s="17">
        <v>0.42430467385125697</v>
      </c>
      <c r="AB1361" s="17">
        <v>0.32013691793383803</v>
      </c>
      <c r="AC1361" s="17">
        <v>0.34221745588840202</v>
      </c>
      <c r="AD1361" s="17">
        <v>0.39048023738427501</v>
      </c>
      <c r="AE1361" s="17"/>
      <c r="AF1361" s="17">
        <v>0.41707876749806899</v>
      </c>
      <c r="AG1361" s="17">
        <v>0.35250465727376701</v>
      </c>
      <c r="AH1361" s="17">
        <v>0.34818859513866202</v>
      </c>
      <c r="AI1361" s="17">
        <v>0.40841413135136301</v>
      </c>
      <c r="AJ1361" s="17"/>
      <c r="AK1361" s="17">
        <v>0.39668355689442503</v>
      </c>
      <c r="AL1361" s="17">
        <v>0.39466046926077097</v>
      </c>
      <c r="AM1361" s="17"/>
      <c r="AN1361" s="17">
        <v>0.31381279114031202</v>
      </c>
      <c r="AO1361" s="17">
        <v>0.43108779144728199</v>
      </c>
      <c r="AP1361" s="17">
        <v>0.44792035814938103</v>
      </c>
      <c r="AQ1361" s="17">
        <v>0.42352753106492202</v>
      </c>
      <c r="AR1361" s="17">
        <v>0.49272046177543499</v>
      </c>
      <c r="AS1361" s="17">
        <v>0.40169297222857597</v>
      </c>
      <c r="AT1361" s="17"/>
      <c r="AU1361" s="17">
        <v>0.45259499979076501</v>
      </c>
      <c r="AV1361" s="17">
        <v>0.34580830166272303</v>
      </c>
      <c r="AW1361" s="17"/>
      <c r="AX1361" s="17">
        <v>0.40195760905901001</v>
      </c>
      <c r="AY1361" s="17">
        <v>0.40815441205837899</v>
      </c>
      <c r="AZ1361" s="17"/>
      <c r="BA1361" s="17">
        <v>0.425829238749312</v>
      </c>
      <c r="BB1361" s="17">
        <v>0.30780216780445002</v>
      </c>
      <c r="BC1361" s="17"/>
      <c r="BD1361" s="17">
        <v>0.47596321559487498</v>
      </c>
      <c r="BE1361" s="17"/>
      <c r="BF1361" s="17">
        <v>0.47318572843713902</v>
      </c>
      <c r="BG1361" s="17"/>
      <c r="BH1361" s="17">
        <v>0.34539113111546799</v>
      </c>
      <c r="BI1361" s="17"/>
      <c r="BJ1361" s="17">
        <v>0.35244251276023703</v>
      </c>
      <c r="BK1361" s="17"/>
      <c r="BL1361" s="17">
        <v>0.181889455197037</v>
      </c>
      <c r="BM1361" s="17">
        <v>0.50631999067828204</v>
      </c>
      <c r="BN1361" s="17">
        <v>0.544839143438971</v>
      </c>
      <c r="BO1361" s="17">
        <v>0.30076377421469402</v>
      </c>
      <c r="BP1361" s="17"/>
      <c r="BQ1361" s="17">
        <v>0.378178652063762</v>
      </c>
      <c r="BR1361" s="17">
        <v>0.58447003319613899</v>
      </c>
      <c r="BS1361" s="17">
        <v>0.381945837093285</v>
      </c>
      <c r="BT1361" s="17">
        <v>0.38254075920029501</v>
      </c>
      <c r="BU1361" s="17">
        <v>0.334730526532102</v>
      </c>
      <c r="BV1361" s="17">
        <v>0.336191408603009</v>
      </c>
      <c r="BW1361" s="17"/>
      <c r="BX1361" s="17">
        <v>0.36767085901888202</v>
      </c>
      <c r="BY1361" s="17">
        <v>0.54063105634493103</v>
      </c>
      <c r="BZ1361" s="17">
        <v>0.44554489888586801</v>
      </c>
      <c r="CA1361" s="17">
        <v>0.38767015633118801</v>
      </c>
      <c r="CB1361" s="17">
        <v>0.30146565676235598</v>
      </c>
      <c r="CC1361" s="17">
        <v>0.31327102728290501</v>
      </c>
    </row>
    <row r="1362" spans="2:81" x14ac:dyDescent="0.35">
      <c r="B1362" t="s">
        <v>507</v>
      </c>
      <c r="C1362" s="17">
        <v>0.37538318716871599</v>
      </c>
      <c r="D1362" s="17">
        <v>0.29773386398828899</v>
      </c>
      <c r="E1362" s="17">
        <v>0.451594958404611</v>
      </c>
      <c r="F1362" s="17"/>
      <c r="G1362" s="17">
        <v>0.23184670061534199</v>
      </c>
      <c r="H1362" s="17">
        <v>0.27958496609310801</v>
      </c>
      <c r="I1362" s="17">
        <v>0.319362370456857</v>
      </c>
      <c r="J1362" s="17">
        <v>0.40229023751614301</v>
      </c>
      <c r="K1362" s="17">
        <v>0.434492892694607</v>
      </c>
      <c r="L1362" s="17">
        <v>0.53267208911704</v>
      </c>
      <c r="M1362" s="17"/>
      <c r="N1362" s="17">
        <v>0.36571661768844299</v>
      </c>
      <c r="O1362" s="17">
        <v>0.381978969797029</v>
      </c>
      <c r="P1362" s="17">
        <v>0.374486344170256</v>
      </c>
      <c r="Q1362" s="17">
        <v>0.37904587385024302</v>
      </c>
      <c r="R1362" s="17"/>
      <c r="S1362" s="17">
        <v>0.29478669105233901</v>
      </c>
      <c r="T1362" s="17">
        <v>0.44081481290722302</v>
      </c>
      <c r="U1362" s="17">
        <v>0.43454877735146402</v>
      </c>
      <c r="V1362" s="17">
        <v>0.42457429738548302</v>
      </c>
      <c r="W1362" s="17">
        <v>0.39060313461603302</v>
      </c>
      <c r="X1362" s="17">
        <v>0.34814864657483502</v>
      </c>
      <c r="Y1362" s="17">
        <v>0.40311949752918402</v>
      </c>
      <c r="Z1362" s="17">
        <v>0.41973881930592399</v>
      </c>
      <c r="AA1362" s="17">
        <v>0.33652074692857098</v>
      </c>
      <c r="AB1362" s="17">
        <v>0.297524414636609</v>
      </c>
      <c r="AC1362" s="17">
        <v>0.41379835798901798</v>
      </c>
      <c r="AD1362" s="17">
        <v>0.387707245395781</v>
      </c>
      <c r="AE1362" s="17"/>
      <c r="AF1362" s="17">
        <v>0.38146768717213497</v>
      </c>
      <c r="AG1362" s="17">
        <v>0.31630114009398203</v>
      </c>
      <c r="AH1362" s="17">
        <v>0.40267521783941901</v>
      </c>
      <c r="AI1362" s="17">
        <v>0.37212649593465302</v>
      </c>
      <c r="AJ1362" s="17"/>
      <c r="AK1362" s="17">
        <v>0.361328796297956</v>
      </c>
      <c r="AL1362" s="17">
        <v>0.37934805156960799</v>
      </c>
      <c r="AM1362" s="17"/>
      <c r="AN1362" s="17">
        <v>0.28469429660684598</v>
      </c>
      <c r="AO1362" s="17">
        <v>0.39876442097046699</v>
      </c>
      <c r="AP1362" s="17">
        <v>0.37463413756196901</v>
      </c>
      <c r="AQ1362" s="17">
        <v>0.40156291794633198</v>
      </c>
      <c r="AR1362" s="17">
        <v>0.468614645644853</v>
      </c>
      <c r="AS1362" s="17">
        <v>0.41612447316912998</v>
      </c>
      <c r="AT1362" s="17"/>
      <c r="AU1362" s="17">
        <v>0.41636743468458598</v>
      </c>
      <c r="AV1362" s="17">
        <v>0.32019554507790299</v>
      </c>
      <c r="AW1362" s="17"/>
      <c r="AX1362" s="17">
        <v>0.36623405722679903</v>
      </c>
      <c r="AY1362" s="17">
        <v>0.377578712920631</v>
      </c>
      <c r="AZ1362" s="17"/>
      <c r="BA1362" s="17">
        <v>0.39366195465072201</v>
      </c>
      <c r="BB1362" s="17">
        <v>0.282628192802861</v>
      </c>
      <c r="BC1362" s="17"/>
      <c r="BD1362" s="17">
        <v>0.43156711965161798</v>
      </c>
      <c r="BE1362" s="17"/>
      <c r="BF1362" s="17">
        <v>0.43258590335478397</v>
      </c>
      <c r="BG1362" s="17"/>
      <c r="BH1362" s="17">
        <v>0.33162897124017499</v>
      </c>
      <c r="BI1362" s="17"/>
      <c r="BJ1362" s="17">
        <v>0.40678863799819298</v>
      </c>
      <c r="BK1362" s="17"/>
      <c r="BL1362" s="17">
        <v>0.17269144583981</v>
      </c>
      <c r="BM1362" s="17">
        <v>0.44365269934887502</v>
      </c>
      <c r="BN1362" s="17">
        <v>0.50005785640535005</v>
      </c>
      <c r="BO1362" s="17">
        <v>0.30049270698389702</v>
      </c>
      <c r="BP1362" s="17"/>
      <c r="BQ1362" s="17">
        <v>0.34184992662411401</v>
      </c>
      <c r="BR1362" s="17">
        <v>0.53466830134009702</v>
      </c>
      <c r="BS1362" s="17">
        <v>0.36938298287819998</v>
      </c>
      <c r="BT1362" s="17">
        <v>0.364529697051794</v>
      </c>
      <c r="BU1362" s="17">
        <v>0.26169817704943399</v>
      </c>
      <c r="BV1362" s="17">
        <v>0.32960170695880298</v>
      </c>
      <c r="BW1362" s="17"/>
      <c r="BX1362" s="17">
        <v>0.31623274203799601</v>
      </c>
      <c r="BY1362" s="17">
        <v>0.49883476777612701</v>
      </c>
      <c r="BZ1362" s="17">
        <v>0.40605966260007798</v>
      </c>
      <c r="CA1362" s="17">
        <v>0.39663032657287201</v>
      </c>
      <c r="CB1362" s="17">
        <v>0.264288331032697</v>
      </c>
      <c r="CC1362" s="17">
        <v>0.31278259303081202</v>
      </c>
    </row>
    <row r="1363" spans="2:81" x14ac:dyDescent="0.35">
      <c r="B1363" t="s">
        <v>508</v>
      </c>
      <c r="C1363" s="17">
        <v>0.31958477715595102</v>
      </c>
      <c r="D1363" s="17">
        <v>0.25488279569386502</v>
      </c>
      <c r="E1363" s="17">
        <v>0.381897761091612</v>
      </c>
      <c r="F1363" s="17"/>
      <c r="G1363" s="17">
        <v>0.15913063095316801</v>
      </c>
      <c r="H1363" s="17">
        <v>0.22275027431564801</v>
      </c>
      <c r="I1363" s="17">
        <v>0.30087399672488702</v>
      </c>
      <c r="J1363" s="17">
        <v>0.401160885457716</v>
      </c>
      <c r="K1363" s="17">
        <v>0.36786946095661199</v>
      </c>
      <c r="L1363" s="17">
        <v>0.42146449206090902</v>
      </c>
      <c r="M1363" s="17"/>
      <c r="N1363" s="17">
        <v>0.31123912744238302</v>
      </c>
      <c r="O1363" s="17">
        <v>0.32697243980694801</v>
      </c>
      <c r="P1363" s="17">
        <v>0.31606464809537199</v>
      </c>
      <c r="Q1363" s="17">
        <v>0.32241198996431297</v>
      </c>
      <c r="R1363" s="17"/>
      <c r="S1363" s="17">
        <v>0.25258383587539601</v>
      </c>
      <c r="T1363" s="17">
        <v>0.40022898532398099</v>
      </c>
      <c r="U1363" s="17">
        <v>0.35508469333707599</v>
      </c>
      <c r="V1363" s="17">
        <v>0.36275927614432801</v>
      </c>
      <c r="W1363" s="17">
        <v>0.33639451729074299</v>
      </c>
      <c r="X1363" s="17">
        <v>0.30799712245802802</v>
      </c>
      <c r="Y1363" s="17">
        <v>0.32040415105665299</v>
      </c>
      <c r="Z1363" s="17">
        <v>0.36050844012192501</v>
      </c>
      <c r="AA1363" s="17">
        <v>0.32058431161657203</v>
      </c>
      <c r="AB1363" s="17">
        <v>0.238767546974963</v>
      </c>
      <c r="AC1363" s="17">
        <v>0.274619475682855</v>
      </c>
      <c r="AD1363" s="17">
        <v>0.311091449091487</v>
      </c>
      <c r="AE1363" s="17"/>
      <c r="AF1363" s="17">
        <v>0.33098636589598701</v>
      </c>
      <c r="AG1363" s="17">
        <v>0.25585082293745498</v>
      </c>
      <c r="AH1363" s="17">
        <v>0.286952457989751</v>
      </c>
      <c r="AI1363" s="17">
        <v>0.30743789477668998</v>
      </c>
      <c r="AJ1363" s="17"/>
      <c r="AK1363" s="17">
        <v>0.29548551038995102</v>
      </c>
      <c r="AL1363" s="17">
        <v>0.25780623955410797</v>
      </c>
      <c r="AM1363" s="17"/>
      <c r="AN1363" s="17">
        <v>0.22021179583935199</v>
      </c>
      <c r="AO1363" s="17">
        <v>0.33221146824595199</v>
      </c>
      <c r="AP1363" s="17">
        <v>0.35813206304040202</v>
      </c>
      <c r="AQ1363" s="17">
        <v>0.363735172130354</v>
      </c>
      <c r="AR1363" s="17">
        <v>0.38981913089526199</v>
      </c>
      <c r="AS1363" s="17">
        <v>0.34755064513141898</v>
      </c>
      <c r="AT1363" s="17"/>
      <c r="AU1363" s="17">
        <v>0.33950548421663801</v>
      </c>
      <c r="AV1363" s="17">
        <v>0.29318127121130799</v>
      </c>
      <c r="AW1363" s="17"/>
      <c r="AX1363" s="17">
        <v>0.354192329073719</v>
      </c>
      <c r="AY1363" s="17">
        <v>0.311279968728425</v>
      </c>
      <c r="AZ1363" s="17"/>
      <c r="BA1363" s="17">
        <v>0.34546208704173698</v>
      </c>
      <c r="BB1363" s="17">
        <v>0.18490342130783199</v>
      </c>
      <c r="BC1363" s="17"/>
      <c r="BD1363" s="17">
        <v>0.37341186235560198</v>
      </c>
      <c r="BE1363" s="17"/>
      <c r="BF1363" s="17">
        <v>0.37180471326192799</v>
      </c>
      <c r="BG1363" s="17"/>
      <c r="BH1363" s="17">
        <v>0.26273329605640799</v>
      </c>
      <c r="BI1363" s="17"/>
      <c r="BJ1363" s="17">
        <v>0.31862725130969999</v>
      </c>
      <c r="BK1363" s="17"/>
      <c r="BL1363" s="17">
        <v>0.156047402330802</v>
      </c>
      <c r="BM1363" s="17">
        <v>0.37315055474485298</v>
      </c>
      <c r="BN1363" s="17">
        <v>0.42041695531253298</v>
      </c>
      <c r="BO1363" s="17">
        <v>0.26042594234674799</v>
      </c>
      <c r="BP1363" s="17"/>
      <c r="BQ1363" s="17">
        <v>0.27943943122606602</v>
      </c>
      <c r="BR1363" s="17">
        <v>0.44037912938957702</v>
      </c>
      <c r="BS1363" s="17">
        <v>0.342072954338623</v>
      </c>
      <c r="BT1363" s="17">
        <v>0.34897549746329798</v>
      </c>
      <c r="BU1363" s="17">
        <v>0.265469123622047</v>
      </c>
      <c r="BV1363" s="17">
        <v>0.257156628989192</v>
      </c>
      <c r="BW1363" s="17"/>
      <c r="BX1363" s="17">
        <v>0.25224697152754399</v>
      </c>
      <c r="BY1363" s="17">
        <v>0.38888160788792497</v>
      </c>
      <c r="BZ1363" s="17">
        <v>0.382851608656117</v>
      </c>
      <c r="CA1363" s="17">
        <v>0.36860310554458098</v>
      </c>
      <c r="CB1363" s="17">
        <v>0.24720546796017201</v>
      </c>
      <c r="CC1363" s="17">
        <v>0.220421911256275</v>
      </c>
    </row>
    <row r="1364" spans="2:81" x14ac:dyDescent="0.35">
      <c r="B1364" t="s">
        <v>509</v>
      </c>
      <c r="C1364" s="17">
        <v>0.27992786522636598</v>
      </c>
      <c r="D1364" s="17">
        <v>0.225092238568317</v>
      </c>
      <c r="E1364" s="17">
        <v>0.332806705892222</v>
      </c>
      <c r="F1364" s="17"/>
      <c r="G1364" s="17">
        <v>0.187568618585887</v>
      </c>
      <c r="H1364" s="17">
        <v>0.18290786238868201</v>
      </c>
      <c r="I1364" s="17">
        <v>0.235014257449915</v>
      </c>
      <c r="J1364" s="17">
        <v>0.302698427393918</v>
      </c>
      <c r="K1364" s="17">
        <v>0.32824602890096799</v>
      </c>
      <c r="L1364" s="17">
        <v>0.40581120382534303</v>
      </c>
      <c r="M1364" s="17"/>
      <c r="N1364" s="17">
        <v>0.25777855766854701</v>
      </c>
      <c r="O1364" s="17">
        <v>0.25394030371148502</v>
      </c>
      <c r="P1364" s="17">
        <v>0.30340655927802901</v>
      </c>
      <c r="Q1364" s="17">
        <v>0.30894674437415798</v>
      </c>
      <c r="R1364" s="17"/>
      <c r="S1364" s="17">
        <v>0.19705712952323001</v>
      </c>
      <c r="T1364" s="17">
        <v>0.33574889633890898</v>
      </c>
      <c r="U1364" s="17">
        <v>0.311546522147577</v>
      </c>
      <c r="V1364" s="17">
        <v>0.29678252837167901</v>
      </c>
      <c r="W1364" s="17">
        <v>0.28004074271700402</v>
      </c>
      <c r="X1364" s="17">
        <v>0.24693009170094801</v>
      </c>
      <c r="Y1364" s="17">
        <v>0.29652638319801999</v>
      </c>
      <c r="Z1364" s="17">
        <v>0.311856296151509</v>
      </c>
      <c r="AA1364" s="17">
        <v>0.30139527218103901</v>
      </c>
      <c r="AB1364" s="17">
        <v>0.28947484847712401</v>
      </c>
      <c r="AC1364" s="17">
        <v>0.22502615706097301</v>
      </c>
      <c r="AD1364" s="17">
        <v>0.28589554732629202</v>
      </c>
      <c r="AE1364" s="17"/>
      <c r="AF1364" s="17">
        <v>0.28568952971207001</v>
      </c>
      <c r="AG1364" s="17">
        <v>0.32493724497181697</v>
      </c>
      <c r="AH1364" s="17">
        <v>0.29104896629852101</v>
      </c>
      <c r="AI1364" s="17">
        <v>0.28875553207903398</v>
      </c>
      <c r="AJ1364" s="17"/>
      <c r="AK1364" s="17">
        <v>0.158934951823656</v>
      </c>
      <c r="AL1364" s="17">
        <v>0.23364388407815201</v>
      </c>
      <c r="AM1364" s="17"/>
      <c r="AN1364" s="17">
        <v>0.19730503412956599</v>
      </c>
      <c r="AO1364" s="17">
        <v>0.29237673452092799</v>
      </c>
      <c r="AP1364" s="17">
        <v>0.29263060041051597</v>
      </c>
      <c r="AQ1364" s="17">
        <v>0.30802330428375402</v>
      </c>
      <c r="AR1364" s="17">
        <v>0.38071565667934099</v>
      </c>
      <c r="AS1364" s="17">
        <v>0.27942037029925998</v>
      </c>
      <c r="AT1364" s="17"/>
      <c r="AU1364" s="17">
        <v>0.31894846680459799</v>
      </c>
      <c r="AV1364" s="17">
        <v>0.22842868787131601</v>
      </c>
      <c r="AW1364" s="17"/>
      <c r="AX1364" s="17">
        <v>0.36195470832155902</v>
      </c>
      <c r="AY1364" s="17">
        <v>0.2602438026426</v>
      </c>
      <c r="AZ1364" s="17"/>
      <c r="BA1364" s="17">
        <v>0.30764672042256402</v>
      </c>
      <c r="BB1364" s="17">
        <v>0.14043355335303701</v>
      </c>
      <c r="BC1364" s="17"/>
      <c r="BD1364" s="17">
        <v>0.31187639784228499</v>
      </c>
      <c r="BE1364" s="17"/>
      <c r="BF1364" s="17">
        <v>0.319475670674433</v>
      </c>
      <c r="BG1364" s="17"/>
      <c r="BH1364" s="17">
        <v>0.34040905864104598</v>
      </c>
      <c r="BI1364" s="17"/>
      <c r="BJ1364" s="17">
        <v>0.32467771134407097</v>
      </c>
      <c r="BK1364" s="17"/>
      <c r="BL1364" s="17">
        <v>0.17841444221726299</v>
      </c>
      <c r="BM1364" s="17">
        <v>0.30653701824214402</v>
      </c>
      <c r="BN1364" s="17">
        <v>0.34082544876936699</v>
      </c>
      <c r="BO1364" s="17">
        <v>0.25165217963910502</v>
      </c>
      <c r="BP1364" s="17"/>
      <c r="BQ1364" s="17">
        <v>0.27313583639428302</v>
      </c>
      <c r="BR1364" s="17">
        <v>0.331095718680535</v>
      </c>
      <c r="BS1364" s="17">
        <v>0.24982375780482599</v>
      </c>
      <c r="BT1364" s="17">
        <v>0.31600476912423198</v>
      </c>
      <c r="BU1364" s="17">
        <v>0.294107991228369</v>
      </c>
      <c r="BV1364" s="17">
        <v>0.22313995366483699</v>
      </c>
      <c r="BW1364" s="17"/>
      <c r="BX1364" s="17">
        <v>0.23431866732870399</v>
      </c>
      <c r="BY1364" s="17">
        <v>0.31141863954829602</v>
      </c>
      <c r="BZ1364" s="17">
        <v>0.28858710388101699</v>
      </c>
      <c r="CA1364" s="17">
        <v>0.35617550143752802</v>
      </c>
      <c r="CB1364" s="17">
        <v>0.27670595529617398</v>
      </c>
      <c r="CC1364" s="17">
        <v>0.219226970666522</v>
      </c>
    </row>
    <row r="1365" spans="2:81" x14ac:dyDescent="0.35">
      <c r="B1365" t="s">
        <v>510</v>
      </c>
      <c r="C1365" s="17">
        <v>0.270367831392895</v>
      </c>
      <c r="D1365" s="17">
        <v>0.28508156041132399</v>
      </c>
      <c r="E1365" s="17">
        <v>0.25638111847371298</v>
      </c>
      <c r="F1365" s="17"/>
      <c r="G1365" s="17">
        <v>0.113933199261365</v>
      </c>
      <c r="H1365" s="17">
        <v>0.163168526791346</v>
      </c>
      <c r="I1365" s="17">
        <v>0.202562137236171</v>
      </c>
      <c r="J1365" s="17">
        <v>0.282745176825759</v>
      </c>
      <c r="K1365" s="17">
        <v>0.34524836917192397</v>
      </c>
      <c r="L1365" s="17">
        <v>0.45629558969767697</v>
      </c>
      <c r="M1365" s="17"/>
      <c r="N1365" s="17">
        <v>0.210652337566898</v>
      </c>
      <c r="O1365" s="17">
        <v>0.24704882737327299</v>
      </c>
      <c r="P1365" s="17">
        <v>0.319564051226293</v>
      </c>
      <c r="Q1365" s="17">
        <v>0.31620565856185801</v>
      </c>
      <c r="R1365" s="17"/>
      <c r="S1365" s="17">
        <v>0.178613318519424</v>
      </c>
      <c r="T1365" s="17">
        <v>0.310014632142736</v>
      </c>
      <c r="U1365" s="17">
        <v>0.34420950144652401</v>
      </c>
      <c r="V1365" s="17">
        <v>0.31637060940126499</v>
      </c>
      <c r="W1365" s="17">
        <v>0.26899862577614497</v>
      </c>
      <c r="X1365" s="17">
        <v>0.27411647189442701</v>
      </c>
      <c r="Y1365" s="17">
        <v>0.29561629263705502</v>
      </c>
      <c r="Z1365" s="17">
        <v>0.30518535605391101</v>
      </c>
      <c r="AA1365" s="17">
        <v>0.27906192258567802</v>
      </c>
      <c r="AB1365" s="17">
        <v>0.21648608510817999</v>
      </c>
      <c r="AC1365" s="17">
        <v>0.26159370939370702</v>
      </c>
      <c r="AD1365" s="17">
        <v>0.21436290985010401</v>
      </c>
      <c r="AE1365" s="17"/>
      <c r="AF1365" s="17">
        <v>0.28703890302719898</v>
      </c>
      <c r="AG1365" s="17">
        <v>0.243448717198608</v>
      </c>
      <c r="AH1365" s="17">
        <v>0.26846635637681099</v>
      </c>
      <c r="AI1365" s="17">
        <v>0.216110183040961</v>
      </c>
      <c r="AJ1365" s="17"/>
      <c r="AK1365" s="17">
        <v>0.148014327830538</v>
      </c>
      <c r="AL1365" s="17">
        <v>0.172334044604636</v>
      </c>
      <c r="AM1365" s="17"/>
      <c r="AN1365" s="17">
        <v>0.18084286867807201</v>
      </c>
      <c r="AO1365" s="17">
        <v>0.28252748630199298</v>
      </c>
      <c r="AP1365" s="17">
        <v>0.28640182940591802</v>
      </c>
      <c r="AQ1365" s="17">
        <v>0.30917463178068999</v>
      </c>
      <c r="AR1365" s="17">
        <v>0.35356001597354603</v>
      </c>
      <c r="AS1365" s="17">
        <v>0.29823155585956101</v>
      </c>
      <c r="AT1365" s="17"/>
      <c r="AU1365" s="17">
        <v>0.31020349273447501</v>
      </c>
      <c r="AV1365" s="17">
        <v>0.21593901888226</v>
      </c>
      <c r="AW1365" s="17"/>
      <c r="AX1365" s="17">
        <v>0.34705995225610897</v>
      </c>
      <c r="AY1365" s="17">
        <v>0.25196394737408201</v>
      </c>
      <c r="AZ1365" s="17"/>
      <c r="BA1365" s="17">
        <v>0.30364522779018099</v>
      </c>
      <c r="BB1365" s="17">
        <v>0.10076880226833999</v>
      </c>
      <c r="BC1365" s="17"/>
      <c r="BD1365" s="17">
        <v>0.334772421532126</v>
      </c>
      <c r="BE1365" s="17"/>
      <c r="BF1365" s="17">
        <v>0.342880565337571</v>
      </c>
      <c r="BG1365" s="17"/>
      <c r="BH1365" s="17">
        <v>0.234847340307997</v>
      </c>
      <c r="BI1365" s="17"/>
      <c r="BJ1365" s="17">
        <v>0.27892183371794899</v>
      </c>
      <c r="BK1365" s="17"/>
      <c r="BL1365" s="17">
        <v>0.126555908179943</v>
      </c>
      <c r="BM1365" s="17">
        <v>0.334952095534856</v>
      </c>
      <c r="BN1365" s="17">
        <v>0.37140439781336498</v>
      </c>
      <c r="BO1365" s="17">
        <v>0.187752301677371</v>
      </c>
      <c r="BP1365" s="17"/>
      <c r="BQ1365" s="17">
        <v>0.23452618872768499</v>
      </c>
      <c r="BR1365" s="17">
        <v>0.380120954895943</v>
      </c>
      <c r="BS1365" s="17">
        <v>0.36789917273148598</v>
      </c>
      <c r="BT1365" s="17">
        <v>0.26142800383446502</v>
      </c>
      <c r="BU1365" s="17">
        <v>0.235633174380423</v>
      </c>
      <c r="BV1365" s="17">
        <v>0.16844599482533501</v>
      </c>
      <c r="BW1365" s="17"/>
      <c r="BX1365" s="17">
        <v>0.19080954357184199</v>
      </c>
      <c r="BY1365" s="17">
        <v>0.32479627562141</v>
      </c>
      <c r="BZ1365" s="17">
        <v>0.385126997173657</v>
      </c>
      <c r="CA1365" s="17">
        <v>0.29393345881090199</v>
      </c>
      <c r="CB1365" s="17">
        <v>0.21338139499262301</v>
      </c>
      <c r="CC1365" s="17">
        <v>0.16029711328631999</v>
      </c>
    </row>
    <row r="1366" spans="2:81" x14ac:dyDescent="0.35">
      <c r="B1366" t="s">
        <v>511</v>
      </c>
      <c r="C1366" s="17">
        <v>0.24053364636951499</v>
      </c>
      <c r="D1366" s="17">
        <v>0.244975543064159</v>
      </c>
      <c r="E1366" s="17">
        <v>0.23640071481070801</v>
      </c>
      <c r="F1366" s="17"/>
      <c r="G1366" s="17">
        <v>0.12982468104539699</v>
      </c>
      <c r="H1366" s="17">
        <v>0.122695810392859</v>
      </c>
      <c r="I1366" s="17">
        <v>0.19832832246972701</v>
      </c>
      <c r="J1366" s="17">
        <v>0.243970582567964</v>
      </c>
      <c r="K1366" s="17">
        <v>0.324024838993964</v>
      </c>
      <c r="L1366" s="17">
        <v>0.38541913919070298</v>
      </c>
      <c r="M1366" s="17"/>
      <c r="N1366" s="17">
        <v>0.18868688662181299</v>
      </c>
      <c r="O1366" s="17">
        <v>0.21839058278935</v>
      </c>
      <c r="P1366" s="17">
        <v>0.27042700267632702</v>
      </c>
      <c r="Q1366" s="17">
        <v>0.29314852182337398</v>
      </c>
      <c r="R1366" s="17"/>
      <c r="S1366" s="17">
        <v>0.138185522724104</v>
      </c>
      <c r="T1366" s="17">
        <v>0.25161599396114498</v>
      </c>
      <c r="U1366" s="17">
        <v>0.27545337527289998</v>
      </c>
      <c r="V1366" s="17">
        <v>0.30356144540866797</v>
      </c>
      <c r="W1366" s="17">
        <v>0.27672980134877301</v>
      </c>
      <c r="X1366" s="17">
        <v>0.25941511540818202</v>
      </c>
      <c r="Y1366" s="17">
        <v>0.27822557877564202</v>
      </c>
      <c r="Z1366" s="17">
        <v>0.31725461115471798</v>
      </c>
      <c r="AA1366" s="17">
        <v>0.23266841893578899</v>
      </c>
      <c r="AB1366" s="17">
        <v>0.201510426407392</v>
      </c>
      <c r="AC1366" s="17">
        <v>0.258590324769294</v>
      </c>
      <c r="AD1366" s="17">
        <v>0.15977543476984299</v>
      </c>
      <c r="AE1366" s="17"/>
      <c r="AF1366" s="17">
        <v>0.25166530805568099</v>
      </c>
      <c r="AG1366" s="17">
        <v>0.227569176390987</v>
      </c>
      <c r="AH1366" s="17">
        <v>0.30747975479402501</v>
      </c>
      <c r="AI1366" s="17">
        <v>0.184696335654979</v>
      </c>
      <c r="AJ1366" s="17"/>
      <c r="AK1366" s="17">
        <v>0.11895496810949401</v>
      </c>
      <c r="AL1366" s="17">
        <v>0.14640811637525999</v>
      </c>
      <c r="AM1366" s="17"/>
      <c r="AN1366" s="17">
        <v>0.14259169867566401</v>
      </c>
      <c r="AO1366" s="17">
        <v>0.25058437444154402</v>
      </c>
      <c r="AP1366" s="17">
        <v>0.27294404264494898</v>
      </c>
      <c r="AQ1366" s="17">
        <v>0.27021273216493003</v>
      </c>
      <c r="AR1366" s="17">
        <v>0.34560634758308201</v>
      </c>
      <c r="AS1366" s="17">
        <v>0.26656837937741101</v>
      </c>
      <c r="AT1366" s="17"/>
      <c r="AU1366" s="17">
        <v>0.26475346715927101</v>
      </c>
      <c r="AV1366" s="17">
        <v>0.20847967574779</v>
      </c>
      <c r="AW1366" s="17"/>
      <c r="AX1366" s="17">
        <v>0.32136246355509801</v>
      </c>
      <c r="AY1366" s="17">
        <v>0.22113707524698101</v>
      </c>
      <c r="AZ1366" s="17"/>
      <c r="BA1366" s="17">
        <v>0.27304360296089403</v>
      </c>
      <c r="BB1366" s="17">
        <v>7.6776937071147203E-2</v>
      </c>
      <c r="BC1366" s="17"/>
      <c r="BD1366" s="17">
        <v>0.30363981138996599</v>
      </c>
      <c r="BE1366" s="17"/>
      <c r="BF1366" s="17">
        <v>0.30059369945845499</v>
      </c>
      <c r="BG1366" s="17"/>
      <c r="BH1366" s="17">
        <v>0.240680831740678</v>
      </c>
      <c r="BI1366" s="17"/>
      <c r="BJ1366" s="17">
        <v>0.30842670939008299</v>
      </c>
      <c r="BK1366" s="17"/>
      <c r="BL1366" s="17">
        <v>0.110599450991847</v>
      </c>
      <c r="BM1366" s="17">
        <v>0.29804134670369697</v>
      </c>
      <c r="BN1366" s="17">
        <v>0.32306586779388302</v>
      </c>
      <c r="BO1366" s="17">
        <v>0.17598859409238099</v>
      </c>
      <c r="BP1366" s="17"/>
      <c r="BQ1366" s="17">
        <v>0.19715914694412101</v>
      </c>
      <c r="BR1366" s="17">
        <v>0.34847810231406301</v>
      </c>
      <c r="BS1366" s="17">
        <v>0.32647604217392501</v>
      </c>
      <c r="BT1366" s="17">
        <v>0.26270943086675402</v>
      </c>
      <c r="BU1366" s="17">
        <v>0.17151230489938599</v>
      </c>
      <c r="BV1366" s="17">
        <v>0.15926280425513301</v>
      </c>
      <c r="BW1366" s="17"/>
      <c r="BX1366" s="17">
        <v>0.155650777291517</v>
      </c>
      <c r="BY1366" s="17">
        <v>0.29124427361389499</v>
      </c>
      <c r="BZ1366" s="17">
        <v>0.34797242933851202</v>
      </c>
      <c r="CA1366" s="17">
        <v>0.268985364737993</v>
      </c>
      <c r="CB1366" s="17">
        <v>0.14122376048311999</v>
      </c>
      <c r="CC1366" s="17">
        <v>0.151850906734739</v>
      </c>
    </row>
    <row r="1367" spans="2:81" x14ac:dyDescent="0.35">
      <c r="B1367" t="s">
        <v>512</v>
      </c>
      <c r="C1367" s="17">
        <v>0.22505502608317701</v>
      </c>
      <c r="D1367" s="17">
        <v>0.22178623642271</v>
      </c>
      <c r="E1367" s="17">
        <v>0.22887604624556099</v>
      </c>
      <c r="F1367" s="17"/>
      <c r="G1367" s="17">
        <v>0.143338802879236</v>
      </c>
      <c r="H1367" s="17">
        <v>0.15036308206648</v>
      </c>
      <c r="I1367" s="17">
        <v>0.18638217925220399</v>
      </c>
      <c r="J1367" s="17">
        <v>0.19535416330507799</v>
      </c>
      <c r="K1367" s="17">
        <v>0.28540259705641102</v>
      </c>
      <c r="L1367" s="17">
        <v>0.35514267274445299</v>
      </c>
      <c r="M1367" s="17"/>
      <c r="N1367" s="17">
        <v>0.18102686250789199</v>
      </c>
      <c r="O1367" s="17">
        <v>0.199071549414511</v>
      </c>
      <c r="P1367" s="17">
        <v>0.25995772082525598</v>
      </c>
      <c r="Q1367" s="17">
        <v>0.26956944254917098</v>
      </c>
      <c r="R1367" s="17"/>
      <c r="S1367" s="17">
        <v>0.15853734902134001</v>
      </c>
      <c r="T1367" s="17">
        <v>0.24024008537855701</v>
      </c>
      <c r="U1367" s="17">
        <v>0.26462433599769197</v>
      </c>
      <c r="V1367" s="17">
        <v>0.29722009306077501</v>
      </c>
      <c r="W1367" s="17">
        <v>0.248564413099746</v>
      </c>
      <c r="X1367" s="17">
        <v>0.22397433016246701</v>
      </c>
      <c r="Y1367" s="17">
        <v>0.23405451819593401</v>
      </c>
      <c r="Z1367" s="17">
        <v>0.26307893855074799</v>
      </c>
      <c r="AA1367" s="17">
        <v>0.21143382343698</v>
      </c>
      <c r="AB1367" s="17">
        <v>0.19633777150078</v>
      </c>
      <c r="AC1367" s="17">
        <v>0.200133954773382</v>
      </c>
      <c r="AD1367" s="17">
        <v>0.19893418428036</v>
      </c>
      <c r="AE1367" s="17"/>
      <c r="AF1367" s="17">
        <v>0.235077788062238</v>
      </c>
      <c r="AG1367" s="17">
        <v>0.22227855862301599</v>
      </c>
      <c r="AH1367" s="17">
        <v>0.22120478694215401</v>
      </c>
      <c r="AI1367" s="17">
        <v>0.20126090272075201</v>
      </c>
      <c r="AJ1367" s="17"/>
      <c r="AK1367" s="17">
        <v>0.134727574866186</v>
      </c>
      <c r="AL1367" s="17">
        <v>0.156308597591166</v>
      </c>
      <c r="AM1367" s="17"/>
      <c r="AN1367" s="17">
        <v>0.160613663956299</v>
      </c>
      <c r="AO1367" s="17">
        <v>0.237581468585224</v>
      </c>
      <c r="AP1367" s="17">
        <v>0.25790960277317398</v>
      </c>
      <c r="AQ1367" s="17">
        <v>0.240800752743524</v>
      </c>
      <c r="AR1367" s="17">
        <v>0.27639115352684601</v>
      </c>
      <c r="AS1367" s="17">
        <v>0.23438784375779201</v>
      </c>
      <c r="AT1367" s="17"/>
      <c r="AU1367" s="17">
        <v>0.25158204701858</v>
      </c>
      <c r="AV1367" s="17">
        <v>0.18864313295624999</v>
      </c>
      <c r="AW1367" s="17"/>
      <c r="AX1367" s="17">
        <v>0.30001569383680698</v>
      </c>
      <c r="AY1367" s="17">
        <v>0.20706664057782501</v>
      </c>
      <c r="AZ1367" s="17"/>
      <c r="BA1367" s="17">
        <v>0.24671843677981001</v>
      </c>
      <c r="BB1367" s="17">
        <v>0.116570041446107</v>
      </c>
      <c r="BC1367" s="17"/>
      <c r="BD1367" s="17">
        <v>0.265399183463355</v>
      </c>
      <c r="BE1367" s="17"/>
      <c r="BF1367" s="17">
        <v>0.27523031389192298</v>
      </c>
      <c r="BG1367" s="17"/>
      <c r="BH1367" s="17">
        <v>0.23843082178168801</v>
      </c>
      <c r="BI1367" s="17"/>
      <c r="BJ1367" s="17">
        <v>0.24527305705997399</v>
      </c>
      <c r="BK1367" s="17"/>
      <c r="BL1367" s="17">
        <v>0.10745361108074999</v>
      </c>
      <c r="BM1367" s="17">
        <v>0.28685154534545798</v>
      </c>
      <c r="BN1367" s="17">
        <v>0.28516384831124603</v>
      </c>
      <c r="BO1367" s="17">
        <v>0.172283495091482</v>
      </c>
      <c r="BP1367" s="17"/>
      <c r="BQ1367" s="17">
        <v>0.204616335855003</v>
      </c>
      <c r="BR1367" s="17">
        <v>0.29997579191012003</v>
      </c>
      <c r="BS1367" s="17">
        <v>0.28153491823814197</v>
      </c>
      <c r="BT1367" s="17">
        <v>0.19591670516912199</v>
      </c>
      <c r="BU1367" s="17">
        <v>0.18521376002022699</v>
      </c>
      <c r="BV1367" s="17">
        <v>0.15768955584962899</v>
      </c>
      <c r="BW1367" s="17"/>
      <c r="BX1367" s="17">
        <v>0.18684761185003601</v>
      </c>
      <c r="BY1367" s="17">
        <v>0.26731524184795002</v>
      </c>
      <c r="BZ1367" s="17">
        <v>0.28909054115250898</v>
      </c>
      <c r="CA1367" s="17">
        <v>0.22981704835819899</v>
      </c>
      <c r="CB1367" s="17">
        <v>0.198085619721179</v>
      </c>
      <c r="CC1367" s="17">
        <v>0.13824516100392301</v>
      </c>
    </row>
    <row r="1368" spans="2:81" x14ac:dyDescent="0.35">
      <c r="B1368" t="s">
        <v>513</v>
      </c>
      <c r="C1368" s="17">
        <v>0.20748620078351401</v>
      </c>
      <c r="D1368" s="17">
        <v>0.26780535053759502</v>
      </c>
      <c r="E1368" s="17">
        <v>0.14914703965964801</v>
      </c>
      <c r="F1368" s="17"/>
      <c r="G1368" s="17">
        <v>0.22041639624895401</v>
      </c>
      <c r="H1368" s="17">
        <v>0.29438168447196</v>
      </c>
      <c r="I1368" s="17">
        <v>0.23515388925293801</v>
      </c>
      <c r="J1368" s="17">
        <v>0.230105515811759</v>
      </c>
      <c r="K1368" s="17">
        <v>0.142835491610802</v>
      </c>
      <c r="L1368" s="17">
        <v>0.130697818319394</v>
      </c>
      <c r="M1368" s="17"/>
      <c r="N1368" s="17">
        <v>0.259211979258615</v>
      </c>
      <c r="O1368" s="17">
        <v>0.21348539830025101</v>
      </c>
      <c r="P1368" s="17">
        <v>0.19218230115276799</v>
      </c>
      <c r="Q1368" s="17">
        <v>0.16122869283955801</v>
      </c>
      <c r="R1368" s="17"/>
      <c r="S1368" s="17">
        <v>0.27605012102972398</v>
      </c>
      <c r="T1368" s="17">
        <v>0.173310115114545</v>
      </c>
      <c r="U1368" s="17">
        <v>0.18966972327038301</v>
      </c>
      <c r="V1368" s="17">
        <v>0.211992296402499</v>
      </c>
      <c r="W1368" s="17">
        <v>0.22251972010306401</v>
      </c>
      <c r="X1368" s="17">
        <v>0.205360205050787</v>
      </c>
      <c r="Y1368" s="17">
        <v>0.21343538313805499</v>
      </c>
      <c r="Z1368" s="17">
        <v>0.25607268376674402</v>
      </c>
      <c r="AA1368" s="17">
        <v>0.224301020455763</v>
      </c>
      <c r="AB1368" s="17">
        <v>0.17130562981898401</v>
      </c>
      <c r="AC1368" s="17">
        <v>0.112637870335677</v>
      </c>
      <c r="AD1368" s="17">
        <v>0.16524339006761399</v>
      </c>
      <c r="AE1368" s="17"/>
      <c r="AF1368" s="17">
        <v>0.21917650710313399</v>
      </c>
      <c r="AG1368" s="17">
        <v>0.16586327764323699</v>
      </c>
      <c r="AH1368" s="17">
        <v>0.108483033898002</v>
      </c>
      <c r="AI1368" s="17">
        <v>0.14341222309017501</v>
      </c>
      <c r="AJ1368" s="17"/>
      <c r="AK1368" s="17">
        <v>0.21796279183400699</v>
      </c>
      <c r="AL1368" s="17">
        <v>0.21523897692524299</v>
      </c>
      <c r="AM1368" s="17"/>
      <c r="AN1368" s="17">
        <v>0.26720132916348099</v>
      </c>
      <c r="AO1368" s="17">
        <v>0.20104626003683099</v>
      </c>
      <c r="AP1368" s="17">
        <v>0.19882542491938399</v>
      </c>
      <c r="AQ1368" s="17">
        <v>0.16833427457508801</v>
      </c>
      <c r="AR1368" s="17">
        <v>0.16806990099976199</v>
      </c>
      <c r="AS1368" s="17">
        <v>0.19019722337223199</v>
      </c>
      <c r="AT1368" s="17"/>
      <c r="AU1368" s="17">
        <v>0.218419956175886</v>
      </c>
      <c r="AV1368" s="17">
        <v>0.19355919659295001</v>
      </c>
      <c r="AW1368" s="17"/>
      <c r="AX1368" s="17">
        <v>0.169149829823044</v>
      </c>
      <c r="AY1368" s="17">
        <v>0.21668581760095801</v>
      </c>
      <c r="AZ1368" s="17"/>
      <c r="BA1368" s="17">
        <v>0.19516758557432801</v>
      </c>
      <c r="BB1368" s="17">
        <v>0.27361143770868601</v>
      </c>
      <c r="BC1368" s="17"/>
      <c r="BD1368" s="17">
        <v>0.22570561028191999</v>
      </c>
      <c r="BE1368" s="17"/>
      <c r="BF1368" s="17">
        <v>0.23872960222348499</v>
      </c>
      <c r="BG1368" s="17"/>
      <c r="BH1368" s="17">
        <v>0.17971656754149701</v>
      </c>
      <c r="BI1368" s="17"/>
      <c r="BJ1368" s="17">
        <v>9.8695437061220595E-2</v>
      </c>
      <c r="BK1368" s="17"/>
      <c r="BL1368" s="17">
        <v>8.9354018135083799E-2</v>
      </c>
      <c r="BM1368" s="17">
        <v>0.31272384236275202</v>
      </c>
      <c r="BN1368" s="17">
        <v>0.147078572556264</v>
      </c>
      <c r="BO1368" s="17">
        <v>0.23885690773234999</v>
      </c>
      <c r="BP1368" s="17"/>
      <c r="BQ1368" s="17">
        <v>0.25536530082259701</v>
      </c>
      <c r="BR1368" s="17">
        <v>0.204239843420635</v>
      </c>
      <c r="BS1368" s="17">
        <v>0.18592044975135499</v>
      </c>
      <c r="BT1368" s="17">
        <v>0.18536672043977001</v>
      </c>
      <c r="BU1368" s="17">
        <v>0.17980941326710501</v>
      </c>
      <c r="BV1368" s="17">
        <v>0.18417939074105599</v>
      </c>
      <c r="BW1368" s="17"/>
      <c r="BX1368" s="17">
        <v>0.26248675436772001</v>
      </c>
      <c r="BY1368" s="17">
        <v>0.22597837385462799</v>
      </c>
      <c r="BZ1368" s="17">
        <v>0.190279237475245</v>
      </c>
      <c r="CA1368" s="17">
        <v>0.202329635418247</v>
      </c>
      <c r="CB1368" s="17">
        <v>0.20946076169295699</v>
      </c>
      <c r="CC1368" s="17">
        <v>0.151108534873829</v>
      </c>
    </row>
    <row r="1369" spans="2:81" x14ac:dyDescent="0.35">
      <c r="B1369" t="s">
        <v>514</v>
      </c>
      <c r="C1369" s="17">
        <v>0.19446768699403</v>
      </c>
      <c r="D1369" s="17">
        <v>0.189380357489838</v>
      </c>
      <c r="E1369" s="17">
        <v>0.19892447921598899</v>
      </c>
      <c r="F1369" s="17"/>
      <c r="G1369" s="17">
        <v>0.187284859870576</v>
      </c>
      <c r="H1369" s="17">
        <v>0.213537688426433</v>
      </c>
      <c r="I1369" s="17">
        <v>0.20235870892604099</v>
      </c>
      <c r="J1369" s="17">
        <v>0.21142611166108999</v>
      </c>
      <c r="K1369" s="17">
        <v>0.160993412306943</v>
      </c>
      <c r="L1369" s="17">
        <v>0.18598641199491001</v>
      </c>
      <c r="M1369" s="17"/>
      <c r="N1369" s="17">
        <v>0.19730074887515101</v>
      </c>
      <c r="O1369" s="17">
        <v>0.19310801874252001</v>
      </c>
      <c r="P1369" s="17">
        <v>0.203497892089329</v>
      </c>
      <c r="Q1369" s="17">
        <v>0.182991834012913</v>
      </c>
      <c r="R1369" s="17"/>
      <c r="S1369" s="17">
        <v>0.20373433575371699</v>
      </c>
      <c r="T1369" s="17">
        <v>0.21527093000106101</v>
      </c>
      <c r="U1369" s="17">
        <v>0.22497552721132799</v>
      </c>
      <c r="V1369" s="17">
        <v>0.223483862794597</v>
      </c>
      <c r="W1369" s="17">
        <v>0.21612739942129799</v>
      </c>
      <c r="X1369" s="17">
        <v>0.19365809077287799</v>
      </c>
      <c r="Y1369" s="17">
        <v>0.20993501477465801</v>
      </c>
      <c r="Z1369" s="17">
        <v>0.213588079214756</v>
      </c>
      <c r="AA1369" s="17">
        <v>0.208939455181825</v>
      </c>
      <c r="AB1369" s="17">
        <v>0.11909218976142399</v>
      </c>
      <c r="AC1369" s="17">
        <v>6.7975778677384899E-2</v>
      </c>
      <c r="AD1369" s="17">
        <v>0.16168904692653799</v>
      </c>
      <c r="AE1369" s="17"/>
      <c r="AF1369" s="17">
        <v>0.21447071307384899</v>
      </c>
      <c r="AG1369" s="17">
        <v>0.12638657788655999</v>
      </c>
      <c r="AH1369" s="17">
        <v>7.4771605819793502E-2</v>
      </c>
      <c r="AI1369" s="17">
        <v>0.15196434779166099</v>
      </c>
      <c r="AJ1369" s="17"/>
      <c r="AK1369" s="17">
        <v>0.150942212485491</v>
      </c>
      <c r="AL1369" s="17">
        <v>0.20816127237483101</v>
      </c>
      <c r="AM1369" s="17"/>
      <c r="AN1369" s="17">
        <v>0.193280081316446</v>
      </c>
      <c r="AO1369" s="17">
        <v>0.18328957104994001</v>
      </c>
      <c r="AP1369" s="17">
        <v>0.231035762789152</v>
      </c>
      <c r="AQ1369" s="17">
        <v>0.191036334789917</v>
      </c>
      <c r="AR1369" s="17">
        <v>0.190438314430453</v>
      </c>
      <c r="AS1369" s="17">
        <v>0.19093140640429601</v>
      </c>
      <c r="AT1369" s="17"/>
      <c r="AU1369" s="17">
        <v>0.20794086057286901</v>
      </c>
      <c r="AV1369" s="17">
        <v>0.17629310826595501</v>
      </c>
      <c r="AW1369" s="17"/>
      <c r="AX1369" s="17">
        <v>0.19648089418452</v>
      </c>
      <c r="AY1369" s="17">
        <v>0.19398457567538899</v>
      </c>
      <c r="AZ1369" s="17"/>
      <c r="BA1369" s="17">
        <v>0.19727888243847699</v>
      </c>
      <c r="BB1369" s="17">
        <v>0.183736798643514</v>
      </c>
      <c r="BC1369" s="17"/>
      <c r="BD1369" s="17">
        <v>0.21575283864495401</v>
      </c>
      <c r="BE1369" s="17"/>
      <c r="BF1369" s="17">
        <v>0.226065724853971</v>
      </c>
      <c r="BG1369" s="17"/>
      <c r="BH1369" s="17">
        <v>0.13340529262046599</v>
      </c>
      <c r="BI1369" s="17"/>
      <c r="BJ1369" s="17">
        <v>8.3894163920472997E-2</v>
      </c>
      <c r="BK1369" s="17"/>
      <c r="BL1369" s="17">
        <v>0.106143181116427</v>
      </c>
      <c r="BM1369" s="17">
        <v>0.27855197492292999</v>
      </c>
      <c r="BN1369" s="17">
        <v>0.156073383721926</v>
      </c>
      <c r="BO1369" s="17">
        <v>0.20535288424957601</v>
      </c>
      <c r="BP1369" s="17"/>
      <c r="BQ1369" s="17">
        <v>0.24279706883343299</v>
      </c>
      <c r="BR1369" s="17">
        <v>0.19884764274363601</v>
      </c>
      <c r="BS1369" s="17">
        <v>0.137662493837163</v>
      </c>
      <c r="BT1369" s="17">
        <v>0.206584876626946</v>
      </c>
      <c r="BU1369" s="17">
        <v>0.230846815526071</v>
      </c>
      <c r="BV1369" s="17">
        <v>0.129280795810955</v>
      </c>
      <c r="BW1369" s="17"/>
      <c r="BX1369" s="17">
        <v>0.240818219569671</v>
      </c>
      <c r="BY1369" s="17">
        <v>0.19820351874359299</v>
      </c>
      <c r="BZ1369" s="17">
        <v>0.14958453237831901</v>
      </c>
      <c r="CA1369" s="17">
        <v>0.24149286108695101</v>
      </c>
      <c r="CB1369" s="17">
        <v>0.245578477033913</v>
      </c>
      <c r="CC1369" s="17">
        <v>0.12832257514873099</v>
      </c>
    </row>
    <row r="1370" spans="2:81" x14ac:dyDescent="0.35">
      <c r="B1370" t="s">
        <v>515</v>
      </c>
      <c r="C1370" s="17">
        <v>0.17382739823669499</v>
      </c>
      <c r="D1370" s="17">
        <v>0.17897223916536401</v>
      </c>
      <c r="E1370" s="17">
        <v>0.16915591140437899</v>
      </c>
      <c r="F1370" s="17"/>
      <c r="G1370" s="17">
        <v>0.13301802494082601</v>
      </c>
      <c r="H1370" s="17">
        <v>0.169010373964116</v>
      </c>
      <c r="I1370" s="17">
        <v>0.17941440893225399</v>
      </c>
      <c r="J1370" s="17">
        <v>0.17318837778898</v>
      </c>
      <c r="K1370" s="17">
        <v>0.17177395716492699</v>
      </c>
      <c r="L1370" s="17">
        <v>0.20216911541618099</v>
      </c>
      <c r="M1370" s="17"/>
      <c r="N1370" s="17">
        <v>0.193967802954427</v>
      </c>
      <c r="O1370" s="17">
        <v>0.18280562301243999</v>
      </c>
      <c r="P1370" s="17">
        <v>0.16571630335209001</v>
      </c>
      <c r="Q1370" s="17">
        <v>0.14671170395649699</v>
      </c>
      <c r="R1370" s="17"/>
      <c r="S1370" s="17">
        <v>0.16588964515513899</v>
      </c>
      <c r="T1370" s="17">
        <v>0.11667556485995199</v>
      </c>
      <c r="U1370" s="17">
        <v>0.15121145385083501</v>
      </c>
      <c r="V1370" s="17">
        <v>0.142902441967274</v>
      </c>
      <c r="W1370" s="17">
        <v>0.13022148579797299</v>
      </c>
      <c r="X1370" s="17">
        <v>0.25652062641575901</v>
      </c>
      <c r="Y1370" s="17">
        <v>0.15319426202113801</v>
      </c>
      <c r="Z1370" s="17">
        <v>0.16442606663045001</v>
      </c>
      <c r="AA1370" s="17">
        <v>0.22961715492082399</v>
      </c>
      <c r="AB1370" s="17">
        <v>0.26145734813167398</v>
      </c>
      <c r="AC1370" s="17">
        <v>0.12300168802924399</v>
      </c>
      <c r="AD1370" s="17">
        <v>0.150085467270204</v>
      </c>
      <c r="AE1370" s="17"/>
      <c r="AF1370" s="17">
        <v>0.16493270313672201</v>
      </c>
      <c r="AG1370" s="17">
        <v>0.28697887980886799</v>
      </c>
      <c r="AH1370" s="17">
        <v>0.13185570061697299</v>
      </c>
      <c r="AI1370" s="17">
        <v>0.149533674163494</v>
      </c>
      <c r="AJ1370" s="17"/>
      <c r="AK1370" s="17">
        <v>0.177713030639086</v>
      </c>
      <c r="AL1370" s="17">
        <v>0.17052942322103401</v>
      </c>
      <c r="AM1370" s="17"/>
      <c r="AN1370" s="17">
        <v>0.19221868627098701</v>
      </c>
      <c r="AO1370" s="17">
        <v>0.190016933425148</v>
      </c>
      <c r="AP1370" s="17">
        <v>0.15845685416608399</v>
      </c>
      <c r="AQ1370" s="17">
        <v>0.160269282129331</v>
      </c>
      <c r="AR1370" s="17">
        <v>0.13792335180669699</v>
      </c>
      <c r="AS1370" s="17">
        <v>0.160751239092741</v>
      </c>
      <c r="AT1370" s="17"/>
      <c r="AU1370" s="17">
        <v>0.190030305736229</v>
      </c>
      <c r="AV1370" s="17">
        <v>0.15120805490029199</v>
      </c>
      <c r="AW1370" s="17"/>
      <c r="AX1370" s="17">
        <v>0.15608467937988599</v>
      </c>
      <c r="AY1370" s="17">
        <v>0.17808513601136799</v>
      </c>
      <c r="AZ1370" s="17"/>
      <c r="BA1370" s="17">
        <v>0.16865545785265801</v>
      </c>
      <c r="BB1370" s="17">
        <v>0.20519276913333601</v>
      </c>
      <c r="BC1370" s="17"/>
      <c r="BD1370" s="17">
        <v>0.19393482440056001</v>
      </c>
      <c r="BE1370" s="17"/>
      <c r="BF1370" s="17">
        <v>0.18246624798760899</v>
      </c>
      <c r="BG1370" s="17"/>
      <c r="BH1370" s="17">
        <v>0.30826873184227599</v>
      </c>
      <c r="BI1370" s="17"/>
      <c r="BJ1370" s="17">
        <v>0.148623544392775</v>
      </c>
      <c r="BK1370" s="17"/>
      <c r="BL1370" s="17">
        <v>6.1745983857642198E-2</v>
      </c>
      <c r="BM1370" s="17">
        <v>0.27142533428042798</v>
      </c>
      <c r="BN1370" s="17">
        <v>0.15714204653314601</v>
      </c>
      <c r="BO1370" s="17">
        <v>0.162909761857427</v>
      </c>
      <c r="BP1370" s="17"/>
      <c r="BQ1370" s="17">
        <v>0.20015877461438</v>
      </c>
      <c r="BR1370" s="17">
        <v>0.20502951397587901</v>
      </c>
      <c r="BS1370" s="17">
        <v>0.120218256885103</v>
      </c>
      <c r="BT1370" s="17">
        <v>0.15415161427871099</v>
      </c>
      <c r="BU1370" s="17">
        <v>0.171349210016844</v>
      </c>
      <c r="BV1370" s="17">
        <v>0.13108489733039799</v>
      </c>
      <c r="BW1370" s="17"/>
      <c r="BX1370" s="17">
        <v>0.20218691521438001</v>
      </c>
      <c r="BY1370" s="17">
        <v>0.22273002066813199</v>
      </c>
      <c r="BZ1370" s="17">
        <v>0.15272003342961199</v>
      </c>
      <c r="CA1370" s="17">
        <v>0.16972559021720801</v>
      </c>
      <c r="CB1370" s="17">
        <v>0.139908815062985</v>
      </c>
      <c r="CC1370" s="17">
        <v>0.11065019002092601</v>
      </c>
    </row>
    <row r="1371" spans="2:81" x14ac:dyDescent="0.35">
      <c r="B1371" t="s">
        <v>516</v>
      </c>
      <c r="C1371" s="17">
        <v>0.117359116877884</v>
      </c>
      <c r="D1371" s="17">
        <v>9.8381069962601098E-2</v>
      </c>
      <c r="E1371" s="17">
        <v>0.13454484678925199</v>
      </c>
      <c r="F1371" s="17"/>
      <c r="G1371" s="17">
        <v>0.11709738792756499</v>
      </c>
      <c r="H1371" s="17">
        <v>0.12859331834868401</v>
      </c>
      <c r="I1371" s="17">
        <v>0.108677102458083</v>
      </c>
      <c r="J1371" s="17">
        <v>0.12835324069526599</v>
      </c>
      <c r="K1371" s="17">
        <v>0.102944748778951</v>
      </c>
      <c r="L1371" s="17">
        <v>0.11620766023781499</v>
      </c>
      <c r="M1371" s="17"/>
      <c r="N1371" s="17">
        <v>0.11803413657025701</v>
      </c>
      <c r="O1371" s="17">
        <v>0.121088848984888</v>
      </c>
      <c r="P1371" s="17">
        <v>0.117238933407685</v>
      </c>
      <c r="Q1371" s="17">
        <v>0.110878413423992</v>
      </c>
      <c r="R1371" s="17"/>
      <c r="S1371" s="17">
        <v>0.103744497372775</v>
      </c>
      <c r="T1371" s="17">
        <v>0.130254278934408</v>
      </c>
      <c r="U1371" s="17">
        <v>0.10407624138725401</v>
      </c>
      <c r="V1371" s="17">
        <v>9.8499004048182001E-2</v>
      </c>
      <c r="W1371" s="17">
        <v>0.120803214401685</v>
      </c>
      <c r="X1371" s="17">
        <v>0.10384849167798001</v>
      </c>
      <c r="Y1371" s="17">
        <v>0.13014761082614701</v>
      </c>
      <c r="Z1371" s="17">
        <v>0.147240663779973</v>
      </c>
      <c r="AA1371" s="17">
        <v>0.16263501239012099</v>
      </c>
      <c r="AB1371" s="17">
        <v>9.2087817046156595E-2</v>
      </c>
      <c r="AC1371" s="17">
        <v>9.5361580238453897E-2</v>
      </c>
      <c r="AD1371" s="17">
        <v>0.122024780381719</v>
      </c>
      <c r="AE1371" s="17"/>
      <c r="AF1371" s="17">
        <v>0.120309977456194</v>
      </c>
      <c r="AG1371" s="17">
        <v>9.9590245354499493E-2</v>
      </c>
      <c r="AH1371" s="17">
        <v>9.5002668981919003E-2</v>
      </c>
      <c r="AI1371" s="17">
        <v>0.130138326185993</v>
      </c>
      <c r="AJ1371" s="17"/>
      <c r="AK1371" s="17">
        <v>0.11470702451013499</v>
      </c>
      <c r="AL1371" s="17">
        <v>0.117328025507643</v>
      </c>
      <c r="AM1371" s="17"/>
      <c r="AN1371" s="17">
        <v>0.114613859835002</v>
      </c>
      <c r="AO1371" s="17">
        <v>0.12321500767709199</v>
      </c>
      <c r="AP1371" s="17">
        <v>0.115225704871267</v>
      </c>
      <c r="AQ1371" s="17">
        <v>0.11245755426956699</v>
      </c>
      <c r="AR1371" s="17">
        <v>0.11380172370126899</v>
      </c>
      <c r="AS1371" s="17">
        <v>0.13193808556067901</v>
      </c>
      <c r="AT1371" s="17"/>
      <c r="AU1371" s="17">
        <v>0.116349829941685</v>
      </c>
      <c r="AV1371" s="17">
        <v>0.119209898401742</v>
      </c>
      <c r="AW1371" s="17"/>
      <c r="AX1371" s="17">
        <v>0.122931278798231</v>
      </c>
      <c r="AY1371" s="17">
        <v>0.116021959676312</v>
      </c>
      <c r="AZ1371" s="17"/>
      <c r="BA1371" s="17">
        <v>0.123252686234266</v>
      </c>
      <c r="BB1371" s="17">
        <v>8.5871356362212506E-2</v>
      </c>
      <c r="BC1371" s="17"/>
      <c r="BD1371" s="17">
        <v>0.12589211665661801</v>
      </c>
      <c r="BE1371" s="17"/>
      <c r="BF1371" s="17">
        <v>0.119977556581032</v>
      </c>
      <c r="BG1371" s="17"/>
      <c r="BH1371" s="17">
        <v>0.105128019908294</v>
      </c>
      <c r="BI1371" s="17"/>
      <c r="BJ1371" s="17">
        <v>0.11672820787891</v>
      </c>
      <c r="BK1371" s="17"/>
      <c r="BL1371" s="17">
        <v>8.2010009021581703E-2</v>
      </c>
      <c r="BM1371" s="17">
        <v>0.15169088975605899</v>
      </c>
      <c r="BN1371" s="17">
        <v>9.87962184938595E-2</v>
      </c>
      <c r="BO1371" s="17">
        <v>0.124412613545017</v>
      </c>
      <c r="BP1371" s="17"/>
      <c r="BQ1371" s="17">
        <v>0.13674578123508499</v>
      </c>
      <c r="BR1371" s="17">
        <v>0.124099325468834</v>
      </c>
      <c r="BS1371" s="17">
        <v>9.2896618029962005E-2</v>
      </c>
      <c r="BT1371" s="17">
        <v>0.11443436070596601</v>
      </c>
      <c r="BU1371" s="17">
        <v>0.14376185241987099</v>
      </c>
      <c r="BV1371" s="17">
        <v>9.8602105385659597E-2</v>
      </c>
      <c r="BW1371" s="17"/>
      <c r="BX1371" s="17">
        <v>0.12368239595005801</v>
      </c>
      <c r="BY1371" s="17">
        <v>0.137043494885494</v>
      </c>
      <c r="BZ1371" s="17">
        <v>0.101412194862712</v>
      </c>
      <c r="CA1371" s="17">
        <v>0.144947273699712</v>
      </c>
      <c r="CB1371" s="17">
        <v>0.15466225226796301</v>
      </c>
      <c r="CC1371" s="17">
        <v>6.5402072572700698E-2</v>
      </c>
    </row>
    <row r="1372" spans="2:81" x14ac:dyDescent="0.35">
      <c r="B1372" t="s">
        <v>517</v>
      </c>
      <c r="C1372" s="17">
        <v>0.11650988284411699</v>
      </c>
      <c r="D1372" s="17">
        <v>0.12764321821334601</v>
      </c>
      <c r="E1372" s="17">
        <v>0.10522433632216199</v>
      </c>
      <c r="F1372" s="17"/>
      <c r="G1372" s="17">
        <v>0.14136999451020901</v>
      </c>
      <c r="H1372" s="17">
        <v>0.147231444936858</v>
      </c>
      <c r="I1372" s="17">
        <v>0.144211802972676</v>
      </c>
      <c r="J1372" s="17">
        <v>0.100707952772601</v>
      </c>
      <c r="K1372" s="17">
        <v>8.8341241980038898E-2</v>
      </c>
      <c r="L1372" s="17">
        <v>8.4189096008195199E-2</v>
      </c>
      <c r="M1372" s="17"/>
      <c r="N1372" s="17">
        <v>0.116420900042057</v>
      </c>
      <c r="O1372" s="17">
        <v>0.118940322963975</v>
      </c>
      <c r="P1372" s="17">
        <v>0.124230782489965</v>
      </c>
      <c r="Q1372" s="17">
        <v>0.104111075496509</v>
      </c>
      <c r="R1372" s="17"/>
      <c r="S1372" s="17">
        <v>0.122745986935012</v>
      </c>
      <c r="T1372" s="17">
        <v>0.10810313253285</v>
      </c>
      <c r="U1372" s="17">
        <v>0.12874721227712199</v>
      </c>
      <c r="V1372" s="17">
        <v>0.11138401798369101</v>
      </c>
      <c r="W1372" s="17">
        <v>8.5540473046458398E-2</v>
      </c>
      <c r="X1372" s="17">
        <v>0.116630945096126</v>
      </c>
      <c r="Y1372" s="17">
        <v>8.6281772452847794E-2</v>
      </c>
      <c r="Z1372" s="17">
        <v>0.17776653574613099</v>
      </c>
      <c r="AA1372" s="17">
        <v>0.128969834904891</v>
      </c>
      <c r="AB1372" s="17">
        <v>0.110636272384722</v>
      </c>
      <c r="AC1372" s="17">
        <v>0.13292512820258801</v>
      </c>
      <c r="AD1372" s="17">
        <v>0.121987558374872</v>
      </c>
      <c r="AE1372" s="17"/>
      <c r="AF1372" s="17">
        <v>0.11410066666569001</v>
      </c>
      <c r="AG1372" s="17">
        <v>0.124421169841416</v>
      </c>
      <c r="AH1372" s="17">
        <v>0.13553745719078</v>
      </c>
      <c r="AI1372" s="17">
        <v>0.13125277347894301</v>
      </c>
      <c r="AJ1372" s="17"/>
      <c r="AK1372" s="17">
        <v>0.11531984925270899</v>
      </c>
      <c r="AL1372" s="17">
        <v>0.10664636376888099</v>
      </c>
      <c r="AM1372" s="17"/>
      <c r="AN1372" s="17">
        <v>0.14441061739700101</v>
      </c>
      <c r="AO1372" s="17">
        <v>0.109052814171209</v>
      </c>
      <c r="AP1372" s="17">
        <v>0.123372938957119</v>
      </c>
      <c r="AQ1372" s="17">
        <v>8.9006011873449906E-2</v>
      </c>
      <c r="AR1372" s="17">
        <v>8.9831951589893294E-2</v>
      </c>
      <c r="AS1372" s="17">
        <v>0.15802545830279699</v>
      </c>
      <c r="AT1372" s="17"/>
      <c r="AU1372" s="17">
        <v>0.11273153950489501</v>
      </c>
      <c r="AV1372" s="17">
        <v>0.122186691701326</v>
      </c>
      <c r="AW1372" s="17"/>
      <c r="AX1372" s="17">
        <v>0.126408562624618</v>
      </c>
      <c r="AY1372" s="17">
        <v>0.114134486876848</v>
      </c>
      <c r="AZ1372" s="17"/>
      <c r="BA1372" s="17">
        <v>0.117105996667123</v>
      </c>
      <c r="BB1372" s="17">
        <v>0.116607759946753</v>
      </c>
      <c r="BC1372" s="17"/>
      <c r="BD1372" s="17">
        <v>0.123646627133674</v>
      </c>
      <c r="BE1372" s="17"/>
      <c r="BF1372" s="17">
        <v>0.112427571266143</v>
      </c>
      <c r="BG1372" s="17"/>
      <c r="BH1372" s="17">
        <v>0.11902398184561901</v>
      </c>
      <c r="BI1372" s="17"/>
      <c r="BJ1372" s="17">
        <v>0.154073833524242</v>
      </c>
      <c r="BK1372" s="17"/>
      <c r="BL1372" s="17">
        <v>5.52393217543862E-2</v>
      </c>
      <c r="BM1372" s="17">
        <v>0.20466076967087901</v>
      </c>
      <c r="BN1372" s="17">
        <v>3.5233923949099202E-2</v>
      </c>
      <c r="BO1372" s="17">
        <v>0.151911097023397</v>
      </c>
      <c r="BP1372" s="17"/>
      <c r="BQ1372" s="17">
        <v>0.143060903523583</v>
      </c>
      <c r="BR1372" s="17">
        <v>0.10887125215809999</v>
      </c>
      <c r="BS1372" s="17">
        <v>8.4301965567585402E-2</v>
      </c>
      <c r="BT1372" s="17">
        <v>0.10583379480729301</v>
      </c>
      <c r="BU1372" s="17">
        <v>0.14065828145246401</v>
      </c>
      <c r="BV1372" s="17">
        <v>9.1784373501404504E-2</v>
      </c>
      <c r="BW1372" s="17"/>
      <c r="BX1372" s="17">
        <v>0.143472948273106</v>
      </c>
      <c r="BY1372" s="17">
        <v>0.11314297000849199</v>
      </c>
      <c r="BZ1372" s="17">
        <v>0.102091481721237</v>
      </c>
      <c r="CA1372" s="17">
        <v>0.114227376587164</v>
      </c>
      <c r="CB1372" s="17">
        <v>0.172035452637293</v>
      </c>
      <c r="CC1372" s="17">
        <v>7.6358249264994002E-2</v>
      </c>
    </row>
    <row r="1373" spans="2:81" x14ac:dyDescent="0.35">
      <c r="B1373" t="s">
        <v>518</v>
      </c>
      <c r="C1373" s="17">
        <v>0.107255815712165</v>
      </c>
      <c r="D1373" s="17">
        <v>0.12669363582989501</v>
      </c>
      <c r="E1373" s="17">
        <v>8.8812167758586899E-2</v>
      </c>
      <c r="F1373" s="17"/>
      <c r="G1373" s="17">
        <v>7.7573786283190393E-2</v>
      </c>
      <c r="H1373" s="17">
        <v>9.8036841794354804E-2</v>
      </c>
      <c r="I1373" s="17">
        <v>9.6041551616138601E-2</v>
      </c>
      <c r="J1373" s="17">
        <v>9.6553356234770807E-2</v>
      </c>
      <c r="K1373" s="17">
        <v>0.119959397825164</v>
      </c>
      <c r="L1373" s="17">
        <v>0.143741628154402</v>
      </c>
      <c r="M1373" s="17"/>
      <c r="N1373" s="17">
        <v>0.115996193479235</v>
      </c>
      <c r="O1373" s="17">
        <v>9.7414102480874898E-2</v>
      </c>
      <c r="P1373" s="17">
        <v>0.114040599577459</v>
      </c>
      <c r="Q1373" s="17">
        <v>0.102810584584395</v>
      </c>
      <c r="R1373" s="17"/>
      <c r="S1373" s="17">
        <v>0.104076031754264</v>
      </c>
      <c r="T1373" s="17">
        <v>0.125718895700381</v>
      </c>
      <c r="U1373" s="17">
        <v>0.13279241257612501</v>
      </c>
      <c r="V1373" s="17">
        <v>0.104603518220433</v>
      </c>
      <c r="W1373" s="17">
        <v>9.5710695554278594E-2</v>
      </c>
      <c r="X1373" s="17">
        <v>8.5471961469526306E-2</v>
      </c>
      <c r="Y1373" s="17">
        <v>0.106894645837654</v>
      </c>
      <c r="Z1373" s="17">
        <v>0.104105354834198</v>
      </c>
      <c r="AA1373" s="17">
        <v>0.105215134230109</v>
      </c>
      <c r="AB1373" s="17">
        <v>0.10038639897801201</v>
      </c>
      <c r="AC1373" s="17">
        <v>0.109970043003031</v>
      </c>
      <c r="AD1373" s="17">
        <v>0.10296729153015199</v>
      </c>
      <c r="AE1373" s="17"/>
      <c r="AF1373" s="17">
        <v>0.107232144878113</v>
      </c>
      <c r="AG1373" s="17">
        <v>0.105164728602758</v>
      </c>
      <c r="AH1373" s="17">
        <v>0.14434182995763301</v>
      </c>
      <c r="AI1373" s="17">
        <v>0.104171588804786</v>
      </c>
      <c r="AJ1373" s="17"/>
      <c r="AK1373" s="17">
        <v>8.8097388832365606E-2</v>
      </c>
      <c r="AL1373" s="17">
        <v>0.115344050141968</v>
      </c>
      <c r="AM1373" s="17"/>
      <c r="AN1373" s="17">
        <v>9.7506904347797102E-2</v>
      </c>
      <c r="AO1373" s="17">
        <v>0.10646422396057401</v>
      </c>
      <c r="AP1373" s="17">
        <v>0.114015868263146</v>
      </c>
      <c r="AQ1373" s="17">
        <v>0.102991680675906</v>
      </c>
      <c r="AR1373" s="17">
        <v>0.11560206895050699</v>
      </c>
      <c r="AS1373" s="17">
        <v>0.142887183157203</v>
      </c>
      <c r="AT1373" s="17"/>
      <c r="AU1373" s="17">
        <v>0.11972349276651501</v>
      </c>
      <c r="AV1373" s="17">
        <v>8.9246270293823496E-2</v>
      </c>
      <c r="AW1373" s="17"/>
      <c r="AX1373" s="17">
        <v>9.7985905541762397E-2</v>
      </c>
      <c r="AY1373" s="17">
        <v>0.10948032521484501</v>
      </c>
      <c r="AZ1373" s="17"/>
      <c r="BA1373" s="17">
        <v>0.11315541130286599</v>
      </c>
      <c r="BB1373" s="17">
        <v>7.9785994177321296E-2</v>
      </c>
      <c r="BC1373" s="17"/>
      <c r="BD1373" s="17">
        <v>0.12340817095637301</v>
      </c>
      <c r="BE1373" s="17"/>
      <c r="BF1373" s="17">
        <v>0.12087163998600201</v>
      </c>
      <c r="BG1373" s="17"/>
      <c r="BH1373" s="17">
        <v>0.11848978022571</v>
      </c>
      <c r="BI1373" s="17"/>
      <c r="BJ1373" s="17">
        <v>0.172452947390628</v>
      </c>
      <c r="BK1373" s="17"/>
      <c r="BL1373" s="17">
        <v>3.6706046662661203E-2</v>
      </c>
      <c r="BM1373" s="17">
        <v>0.15978294760693201</v>
      </c>
      <c r="BN1373" s="17">
        <v>9.4065450556160293E-2</v>
      </c>
      <c r="BO1373" s="17">
        <v>0.112152420466112</v>
      </c>
      <c r="BP1373" s="17"/>
      <c r="BQ1373" s="17">
        <v>0.11800983122237001</v>
      </c>
      <c r="BR1373" s="17">
        <v>0.12901937601140201</v>
      </c>
      <c r="BS1373" s="17">
        <v>0.102956424642429</v>
      </c>
      <c r="BT1373" s="17">
        <v>0.104220816266808</v>
      </c>
      <c r="BU1373" s="17">
        <v>6.5640945698129394E-2</v>
      </c>
      <c r="BV1373" s="17">
        <v>8.1696118988210206E-2</v>
      </c>
      <c r="BW1373" s="17"/>
      <c r="BX1373" s="17">
        <v>0.11847598677931601</v>
      </c>
      <c r="BY1373" s="17">
        <v>0.12501213101546699</v>
      </c>
      <c r="BZ1373" s="17">
        <v>0.117930886369358</v>
      </c>
      <c r="CA1373" s="17">
        <v>0.103683910903853</v>
      </c>
      <c r="CB1373" s="17">
        <v>6.4798856905540894E-2</v>
      </c>
      <c r="CC1373" s="17">
        <v>6.5275995845553506E-2</v>
      </c>
    </row>
    <row r="1374" spans="2:81" x14ac:dyDescent="0.35">
      <c r="B1374" t="s">
        <v>519</v>
      </c>
      <c r="C1374" s="17">
        <v>9.1277929645715905E-2</v>
      </c>
      <c r="D1374" s="17">
        <v>0.11817079785805799</v>
      </c>
      <c r="E1374" s="17">
        <v>6.5477700944155698E-2</v>
      </c>
      <c r="F1374" s="17"/>
      <c r="G1374" s="17">
        <v>0.101871283220009</v>
      </c>
      <c r="H1374" s="17">
        <v>8.8935802528473704E-2</v>
      </c>
      <c r="I1374" s="17">
        <v>9.1802261096731105E-2</v>
      </c>
      <c r="J1374" s="17">
        <v>5.5526132588351297E-2</v>
      </c>
      <c r="K1374" s="17">
        <v>8.8094053117504706E-2</v>
      </c>
      <c r="L1374" s="17">
        <v>0.11687730030195299</v>
      </c>
      <c r="M1374" s="17"/>
      <c r="N1374" s="17">
        <v>9.2102146214397801E-2</v>
      </c>
      <c r="O1374" s="17">
        <v>7.8854042790854603E-2</v>
      </c>
      <c r="P1374" s="17">
        <v>9.7129455450899904E-2</v>
      </c>
      <c r="Q1374" s="17">
        <v>9.7659324655890098E-2</v>
      </c>
      <c r="R1374" s="17"/>
      <c r="S1374" s="17">
        <v>0.123398883226498</v>
      </c>
      <c r="T1374" s="17">
        <v>0.10839115649122</v>
      </c>
      <c r="U1374" s="17">
        <v>0.101746180330689</v>
      </c>
      <c r="V1374" s="17">
        <v>7.5249338845019595E-2</v>
      </c>
      <c r="W1374" s="17">
        <v>0.12798446654496401</v>
      </c>
      <c r="X1374" s="17">
        <v>0.111674438237158</v>
      </c>
      <c r="Y1374" s="17">
        <v>9.3488443930095505E-2</v>
      </c>
      <c r="Z1374" s="17">
        <v>8.7833022555456094E-2</v>
      </c>
      <c r="AA1374" s="17">
        <v>8.6770370961927301E-2</v>
      </c>
      <c r="AB1374" s="17">
        <v>2.8471610943246101E-2</v>
      </c>
      <c r="AC1374" s="17">
        <v>3.7331622304717503E-2</v>
      </c>
      <c r="AD1374" s="17">
        <v>3.4114164488426697E-2</v>
      </c>
      <c r="AE1374" s="17"/>
      <c r="AF1374" s="17">
        <v>0.10098346847902399</v>
      </c>
      <c r="AG1374" s="17">
        <v>1.53133843117084E-2</v>
      </c>
      <c r="AH1374" s="17">
        <v>5.2173960110118899E-2</v>
      </c>
      <c r="AI1374" s="17">
        <v>2.4658748226413299E-2</v>
      </c>
      <c r="AJ1374" s="17"/>
      <c r="AK1374" s="17">
        <v>0.12464557923944</v>
      </c>
      <c r="AL1374" s="17">
        <v>0.10179331161591799</v>
      </c>
      <c r="AM1374" s="17"/>
      <c r="AN1374" s="17">
        <v>9.4188633008414901E-2</v>
      </c>
      <c r="AO1374" s="17">
        <v>0.10034707326609001</v>
      </c>
      <c r="AP1374" s="17">
        <v>8.6303354166697405E-2</v>
      </c>
      <c r="AQ1374" s="17">
        <v>7.9537617789438395E-2</v>
      </c>
      <c r="AR1374" s="17">
        <v>7.8271969560400806E-2</v>
      </c>
      <c r="AS1374" s="17">
        <v>0.112689458416748</v>
      </c>
      <c r="AT1374" s="17"/>
      <c r="AU1374" s="17">
        <v>9.7685726587178903E-2</v>
      </c>
      <c r="AV1374" s="17">
        <v>8.2204972260212103E-2</v>
      </c>
      <c r="AW1374" s="17"/>
      <c r="AX1374" s="17">
        <v>6.7008026617048994E-2</v>
      </c>
      <c r="AY1374" s="17">
        <v>9.7102002255261805E-2</v>
      </c>
      <c r="AZ1374" s="17"/>
      <c r="BA1374" s="17">
        <v>8.2157359772169494E-2</v>
      </c>
      <c r="BB1374" s="17">
        <v>0.13925049711828</v>
      </c>
      <c r="BC1374" s="17"/>
      <c r="BD1374" s="17">
        <v>0.103184397204103</v>
      </c>
      <c r="BE1374" s="17"/>
      <c r="BF1374" s="17">
        <v>0.117286679479686</v>
      </c>
      <c r="BG1374" s="17"/>
      <c r="BH1374" s="17">
        <v>2.2044722057798401E-2</v>
      </c>
      <c r="BI1374" s="17"/>
      <c r="BJ1374" s="17">
        <v>5.4085475298012303E-2</v>
      </c>
      <c r="BK1374" s="17"/>
      <c r="BL1374" s="17">
        <v>3.32150361646735E-2</v>
      </c>
      <c r="BM1374" s="17">
        <v>0.138291020526847</v>
      </c>
      <c r="BN1374" s="17">
        <v>9.5416334828345495E-2</v>
      </c>
      <c r="BO1374" s="17">
        <v>7.5669390124929098E-2</v>
      </c>
      <c r="BP1374" s="17"/>
      <c r="BQ1374" s="17">
        <v>9.2131851020026606E-2</v>
      </c>
      <c r="BR1374" s="17">
        <v>0.13071234588589001</v>
      </c>
      <c r="BS1374" s="17">
        <v>8.1812761234242706E-2</v>
      </c>
      <c r="BT1374" s="17">
        <v>8.9746663395583195E-2</v>
      </c>
      <c r="BU1374" s="17">
        <v>7.2454662682327295E-2</v>
      </c>
      <c r="BV1374" s="17">
        <v>7.4360928917947197E-2</v>
      </c>
      <c r="BW1374" s="17"/>
      <c r="BX1374" s="17">
        <v>9.3722001534072202E-2</v>
      </c>
      <c r="BY1374" s="17">
        <v>0.125785466818571</v>
      </c>
      <c r="BZ1374" s="17">
        <v>9.2817423786853398E-2</v>
      </c>
      <c r="CA1374" s="17">
        <v>0.103189611181443</v>
      </c>
      <c r="CB1374" s="17">
        <v>8.5885810416106795E-2</v>
      </c>
      <c r="CC1374" s="17">
        <v>6.4928741689908906E-2</v>
      </c>
    </row>
    <row r="1375" spans="2:81" x14ac:dyDescent="0.35">
      <c r="B1375" t="s">
        <v>520</v>
      </c>
      <c r="C1375" s="17">
        <v>7.0622332717245898E-2</v>
      </c>
      <c r="D1375" s="17">
        <v>5.9995539787974901E-2</v>
      </c>
      <c r="E1375" s="17">
        <v>8.0357725745852496E-2</v>
      </c>
      <c r="F1375" s="17"/>
      <c r="G1375" s="17">
        <v>7.7460313386870594E-2</v>
      </c>
      <c r="H1375" s="17">
        <v>3.9583683081786898E-2</v>
      </c>
      <c r="I1375" s="17">
        <v>7.63822313923741E-2</v>
      </c>
      <c r="J1375" s="17">
        <v>6.8150162696223898E-2</v>
      </c>
      <c r="K1375" s="17">
        <v>7.5261201694154997E-2</v>
      </c>
      <c r="L1375" s="17">
        <v>8.5544235757549797E-2</v>
      </c>
      <c r="M1375" s="17"/>
      <c r="N1375" s="17">
        <v>6.7212849699334096E-2</v>
      </c>
      <c r="O1375" s="17">
        <v>7.0962787902580898E-2</v>
      </c>
      <c r="P1375" s="17">
        <v>6.8192678181362196E-2</v>
      </c>
      <c r="Q1375" s="17">
        <v>7.7221978323364499E-2</v>
      </c>
      <c r="R1375" s="17"/>
      <c r="S1375" s="17">
        <v>8.8499716046428104E-2</v>
      </c>
      <c r="T1375" s="17">
        <v>7.9142425190405402E-2</v>
      </c>
      <c r="U1375" s="17">
        <v>6.1219346816187903E-2</v>
      </c>
      <c r="V1375" s="17">
        <v>6.2560609716003204E-2</v>
      </c>
      <c r="W1375" s="17">
        <v>6.3065619055445901E-2</v>
      </c>
      <c r="X1375" s="17">
        <v>7.1831616104856805E-2</v>
      </c>
      <c r="Y1375" s="17">
        <v>7.0791631215878503E-2</v>
      </c>
      <c r="Z1375" s="17">
        <v>7.5321018101516701E-2</v>
      </c>
      <c r="AA1375" s="17">
        <v>7.5711925122296506E-2</v>
      </c>
      <c r="AB1375" s="17">
        <v>4.7825659343014103E-2</v>
      </c>
      <c r="AC1375" s="17">
        <v>7.6284653036726602E-2</v>
      </c>
      <c r="AD1375" s="17">
        <v>4.7120220945163098E-2</v>
      </c>
      <c r="AE1375" s="17"/>
      <c r="AF1375" s="17">
        <v>7.2034509750103601E-2</v>
      </c>
      <c r="AG1375" s="17">
        <v>6.1879555338712401E-2</v>
      </c>
      <c r="AH1375" s="17">
        <v>9.3387312855990307E-2</v>
      </c>
      <c r="AI1375" s="17">
        <v>4.76713353118823E-2</v>
      </c>
      <c r="AJ1375" s="17"/>
      <c r="AK1375" s="17">
        <v>6.0653609398611301E-2</v>
      </c>
      <c r="AL1375" s="17">
        <v>0.10322273643581401</v>
      </c>
      <c r="AM1375" s="17"/>
      <c r="AN1375" s="17">
        <v>8.1731854969124398E-2</v>
      </c>
      <c r="AO1375" s="17">
        <v>7.1401625248084105E-2</v>
      </c>
      <c r="AP1375" s="17">
        <v>6.5067289334742595E-2</v>
      </c>
      <c r="AQ1375" s="17">
        <v>6.1260459350255897E-2</v>
      </c>
      <c r="AR1375" s="17">
        <v>6.6180167021558198E-2</v>
      </c>
      <c r="AS1375" s="17">
        <v>6.8151056178739094E-2</v>
      </c>
      <c r="AT1375" s="17"/>
      <c r="AU1375" s="17">
        <v>7.4968144531075503E-2</v>
      </c>
      <c r="AV1375" s="17">
        <v>6.4637751658248394E-2</v>
      </c>
      <c r="AW1375" s="17"/>
      <c r="AX1375" s="17">
        <v>9.8784381113674199E-2</v>
      </c>
      <c r="AY1375" s="17">
        <v>6.38642581381835E-2</v>
      </c>
      <c r="AZ1375" s="17"/>
      <c r="BA1375" s="17">
        <v>6.9333847794021602E-2</v>
      </c>
      <c r="BB1375" s="17">
        <v>7.7639528201798994E-2</v>
      </c>
      <c r="BC1375" s="17"/>
      <c r="BD1375" s="17">
        <v>7.9895389645290596E-2</v>
      </c>
      <c r="BE1375" s="17"/>
      <c r="BF1375" s="17">
        <v>7.46429545467375E-2</v>
      </c>
      <c r="BG1375" s="17"/>
      <c r="BH1375" s="17">
        <v>5.9122010608252902E-2</v>
      </c>
      <c r="BI1375" s="17"/>
      <c r="BJ1375" s="17">
        <v>0.101048749577235</v>
      </c>
      <c r="BK1375" s="17"/>
      <c r="BL1375" s="17">
        <v>6.2518684698640997E-2</v>
      </c>
      <c r="BM1375" s="17">
        <v>9.7647878859762394E-2</v>
      </c>
      <c r="BN1375" s="17">
        <v>5.5520217186160598E-2</v>
      </c>
      <c r="BO1375" s="17">
        <v>6.4499229508567693E-2</v>
      </c>
      <c r="BP1375" s="17"/>
      <c r="BQ1375" s="17">
        <v>7.4359278833748502E-2</v>
      </c>
      <c r="BR1375" s="17">
        <v>7.2671143270125305E-2</v>
      </c>
      <c r="BS1375" s="17">
        <v>4.5366037292928499E-2</v>
      </c>
      <c r="BT1375" s="17">
        <v>8.9335071654332701E-2</v>
      </c>
      <c r="BU1375" s="17">
        <v>7.5984958388841006E-2</v>
      </c>
      <c r="BV1375" s="17">
        <v>6.81994921016746E-2</v>
      </c>
      <c r="BW1375" s="17"/>
      <c r="BX1375" s="17">
        <v>6.6176256025180097E-2</v>
      </c>
      <c r="BY1375" s="17">
        <v>7.3139360738093295E-2</v>
      </c>
      <c r="BZ1375" s="17">
        <v>5.1127184613380297E-2</v>
      </c>
      <c r="CA1375" s="17">
        <v>9.7561809682031694E-2</v>
      </c>
      <c r="CB1375" s="17">
        <v>9.8922953093405694E-2</v>
      </c>
      <c r="CC1375" s="17">
        <v>5.5960578530488803E-2</v>
      </c>
    </row>
    <row r="1376" spans="2:81" x14ac:dyDescent="0.35">
      <c r="B1376" t="s">
        <v>521</v>
      </c>
      <c r="C1376" s="17">
        <v>6.5970512164744893E-2</v>
      </c>
      <c r="D1376" s="17">
        <v>7.5604165812045598E-2</v>
      </c>
      <c r="E1376" s="17">
        <v>5.5905056694823603E-2</v>
      </c>
      <c r="F1376" s="17"/>
      <c r="G1376" s="17">
        <v>0.112553753789436</v>
      </c>
      <c r="H1376" s="17">
        <v>8.3397280496256596E-2</v>
      </c>
      <c r="I1376" s="17">
        <v>7.9738273947723301E-2</v>
      </c>
      <c r="J1376" s="17">
        <v>4.0925249083342698E-2</v>
      </c>
      <c r="K1376" s="17">
        <v>4.8903436256587197E-2</v>
      </c>
      <c r="L1376" s="17">
        <v>4.1451825840387098E-2</v>
      </c>
      <c r="M1376" s="17"/>
      <c r="N1376" s="17">
        <v>8.3990647370934896E-2</v>
      </c>
      <c r="O1376" s="17">
        <v>5.4464044793966701E-2</v>
      </c>
      <c r="P1376" s="17">
        <v>5.79032354858353E-2</v>
      </c>
      <c r="Q1376" s="17">
        <v>6.4641443939198198E-2</v>
      </c>
      <c r="R1376" s="17"/>
      <c r="S1376" s="17">
        <v>0.120588774267059</v>
      </c>
      <c r="T1376" s="17">
        <v>4.77907473075228E-2</v>
      </c>
      <c r="U1376" s="17">
        <v>3.0210862095290499E-2</v>
      </c>
      <c r="V1376" s="17">
        <v>4.7092758828219901E-2</v>
      </c>
      <c r="W1376" s="17">
        <v>6.7141811721114705E-2</v>
      </c>
      <c r="X1376" s="17">
        <v>6.0782458377237301E-2</v>
      </c>
      <c r="Y1376" s="17">
        <v>7.5772121634335707E-2</v>
      </c>
      <c r="Z1376" s="17">
        <v>5.8787343496238098E-2</v>
      </c>
      <c r="AA1376" s="17">
        <v>5.74261915666767E-2</v>
      </c>
      <c r="AB1376" s="17">
        <v>5.8974217619331103E-2</v>
      </c>
      <c r="AC1376" s="17">
        <v>2.4157971309886998E-2</v>
      </c>
      <c r="AD1376" s="17">
        <v>0.160160993812478</v>
      </c>
      <c r="AE1376" s="17"/>
      <c r="AF1376" s="17">
        <v>6.1877182636935202E-2</v>
      </c>
      <c r="AG1376" s="17">
        <v>6.6291651502683804E-2</v>
      </c>
      <c r="AH1376" s="17">
        <v>3.18218272021248E-2</v>
      </c>
      <c r="AI1376" s="17">
        <v>0.19488693609426999</v>
      </c>
      <c r="AJ1376" s="17"/>
      <c r="AK1376" s="17">
        <v>7.76384395450882E-2</v>
      </c>
      <c r="AL1376" s="17">
        <v>6.2749370022497405E-2</v>
      </c>
      <c r="AM1376" s="17"/>
      <c r="AN1376" s="17">
        <v>0.118968239859243</v>
      </c>
      <c r="AO1376" s="17">
        <v>5.1842065345214898E-2</v>
      </c>
      <c r="AP1376" s="17">
        <v>4.2546986758994501E-2</v>
      </c>
      <c r="AQ1376" s="17">
        <v>4.0237891485874699E-2</v>
      </c>
      <c r="AR1376" s="17">
        <v>4.8293923721071302E-2</v>
      </c>
      <c r="AS1376" s="17">
        <v>6.4257018145629993E-2</v>
      </c>
      <c r="AT1376" s="17"/>
      <c r="AU1376" s="17">
        <v>6.9923275101632099E-2</v>
      </c>
      <c r="AV1376" s="17">
        <v>6.1092800039246199E-2</v>
      </c>
      <c r="AW1376" s="17"/>
      <c r="AX1376" s="17">
        <v>5.5755629769100597E-2</v>
      </c>
      <c r="AY1376" s="17">
        <v>6.8421787585991198E-2</v>
      </c>
      <c r="AZ1376" s="17"/>
      <c r="BA1376" s="17">
        <v>6.0729741264767503E-2</v>
      </c>
      <c r="BB1376" s="17">
        <v>9.4757484321846899E-2</v>
      </c>
      <c r="BC1376" s="17"/>
      <c r="BD1376" s="17">
        <v>7.0995288512010604E-2</v>
      </c>
      <c r="BE1376" s="17"/>
      <c r="BF1376" s="17">
        <v>7.3235085923490401E-2</v>
      </c>
      <c r="BG1376" s="17"/>
      <c r="BH1376" s="17">
        <v>6.2829859626355206E-2</v>
      </c>
      <c r="BI1376" s="17"/>
      <c r="BJ1376" s="17">
        <v>3.4028023225705403E-2</v>
      </c>
      <c r="BK1376" s="17"/>
      <c r="BL1376" s="17">
        <v>3.4626462139705397E-2</v>
      </c>
      <c r="BM1376" s="17">
        <v>0.13093191336559101</v>
      </c>
      <c r="BN1376" s="17">
        <v>3.3830508640015397E-2</v>
      </c>
      <c r="BO1376" s="17">
        <v>5.4190316815138501E-2</v>
      </c>
      <c r="BP1376" s="17"/>
      <c r="BQ1376" s="17">
        <v>7.6343898064831495E-2</v>
      </c>
      <c r="BR1376" s="17">
        <v>5.9182323964642902E-2</v>
      </c>
      <c r="BS1376" s="17">
        <v>4.9249490032196697E-2</v>
      </c>
      <c r="BT1376" s="17">
        <v>9.51614066022409E-2</v>
      </c>
      <c r="BU1376" s="17">
        <v>8.2072467141453095E-2</v>
      </c>
      <c r="BV1376" s="17">
        <v>3.6894169376891398E-2</v>
      </c>
      <c r="BW1376" s="17"/>
      <c r="BX1376" s="17">
        <v>8.9184761505645097E-2</v>
      </c>
      <c r="BY1376" s="17">
        <v>8.0793976598416695E-2</v>
      </c>
      <c r="BZ1376" s="17">
        <v>3.5604353149654697E-2</v>
      </c>
      <c r="CA1376" s="17">
        <v>9.4727413933667598E-2</v>
      </c>
      <c r="CB1376" s="17">
        <v>9.8917202475479804E-2</v>
      </c>
      <c r="CC1376" s="17">
        <v>2.7365121919272099E-2</v>
      </c>
    </row>
    <row r="1377" spans="2:81" x14ac:dyDescent="0.35">
      <c r="B1377" t="s">
        <v>171</v>
      </c>
      <c r="C1377" s="17">
        <v>3.7934444490649498E-2</v>
      </c>
      <c r="D1377" s="17">
        <v>3.07369420591216E-2</v>
      </c>
      <c r="E1377" s="17">
        <v>4.5148344292678E-2</v>
      </c>
      <c r="F1377" s="17"/>
      <c r="G1377" s="17">
        <v>5.72110893394214E-2</v>
      </c>
      <c r="H1377" s="17">
        <v>4.0321612804902901E-2</v>
      </c>
      <c r="I1377" s="17">
        <v>4.7214556457275902E-2</v>
      </c>
      <c r="J1377" s="17">
        <v>3.2453984363019599E-2</v>
      </c>
      <c r="K1377" s="17">
        <v>2.8626084960152499E-2</v>
      </c>
      <c r="L1377" s="17">
        <v>2.63400644110693E-2</v>
      </c>
      <c r="M1377" s="17"/>
      <c r="N1377" s="17">
        <v>3.0661076066116299E-2</v>
      </c>
      <c r="O1377" s="17">
        <v>4.1669253849267E-2</v>
      </c>
      <c r="P1377" s="17">
        <v>2.2013351847208099E-2</v>
      </c>
      <c r="Q1377" s="17">
        <v>5.5297733190465603E-2</v>
      </c>
      <c r="R1377" s="17"/>
      <c r="S1377" s="17">
        <v>4.2430339794446E-2</v>
      </c>
      <c r="T1377" s="17">
        <v>1.8864580101982099E-2</v>
      </c>
      <c r="U1377" s="17">
        <v>2.45992102150915E-2</v>
      </c>
      <c r="V1377" s="17">
        <v>4.2869735941932198E-2</v>
      </c>
      <c r="W1377" s="17">
        <v>4.4872147811837002E-2</v>
      </c>
      <c r="X1377" s="17">
        <v>4.2943987186016497E-2</v>
      </c>
      <c r="Y1377" s="17">
        <v>4.4680207583188802E-2</v>
      </c>
      <c r="Z1377" s="17">
        <v>4.6441724797995E-2</v>
      </c>
      <c r="AA1377" s="17">
        <v>3.6433822422938099E-2</v>
      </c>
      <c r="AB1377" s="17">
        <v>5.168850258273E-2</v>
      </c>
      <c r="AC1377" s="17">
        <v>4.3063532616523202E-2</v>
      </c>
      <c r="AD1377" s="17">
        <v>1.54879879985212E-2</v>
      </c>
      <c r="AE1377" s="17"/>
      <c r="AF1377" s="17">
        <v>3.4747579186429199E-2</v>
      </c>
      <c r="AG1377" s="17">
        <v>4.5060291201416497E-2</v>
      </c>
      <c r="AH1377" s="17">
        <v>2.7595782274255399E-2</v>
      </c>
      <c r="AI1377" s="17">
        <v>7.6283696912494096E-3</v>
      </c>
      <c r="AJ1377" s="17"/>
      <c r="AK1377" s="17">
        <v>8.22247736390639E-2</v>
      </c>
      <c r="AL1377" s="17">
        <v>4.6233007751323101E-2</v>
      </c>
      <c r="AM1377" s="17"/>
      <c r="AN1377" s="17">
        <v>4.7260475062363597E-2</v>
      </c>
      <c r="AO1377" s="17">
        <v>4.0572418271875299E-2</v>
      </c>
      <c r="AP1377" s="17">
        <v>3.8574846274320798E-2</v>
      </c>
      <c r="AQ1377" s="17">
        <v>3.6062742854570701E-2</v>
      </c>
      <c r="AR1377" s="17">
        <v>2.08691771217006E-2</v>
      </c>
      <c r="AS1377" s="17">
        <v>1.8648713659924598E-2</v>
      </c>
      <c r="AT1377" s="17"/>
      <c r="AU1377" s="17">
        <v>3.0439756906494302E-2</v>
      </c>
      <c r="AV1377" s="17">
        <v>4.6778277322537698E-2</v>
      </c>
      <c r="AW1377" s="17"/>
      <c r="AX1377" s="17">
        <v>4.08773969273966E-2</v>
      </c>
      <c r="AY1377" s="17">
        <v>3.7228221286633799E-2</v>
      </c>
      <c r="AZ1377" s="17"/>
      <c r="BA1377" s="17">
        <v>3.10423392968509E-2</v>
      </c>
      <c r="BB1377" s="17">
        <v>7.1202686629671705E-2</v>
      </c>
      <c r="BC1377" s="17"/>
      <c r="BD1377" s="17">
        <v>2.6733944301750402E-2</v>
      </c>
      <c r="BE1377" s="17"/>
      <c r="BF1377" s="17">
        <v>2.3389184476850601E-2</v>
      </c>
      <c r="BG1377" s="17"/>
      <c r="BH1377" s="17">
        <v>5.32676330006343E-2</v>
      </c>
      <c r="BI1377" s="17"/>
      <c r="BJ1377" s="17">
        <v>2.87661275263442E-2</v>
      </c>
      <c r="BK1377" s="17"/>
      <c r="BL1377" s="17">
        <v>7.3241850525807201E-2</v>
      </c>
      <c r="BM1377" s="17">
        <v>9.0961754145665302E-3</v>
      </c>
      <c r="BN1377" s="17">
        <v>3.2826835179348798E-2</v>
      </c>
      <c r="BO1377" s="17">
        <v>5.0414885731388803E-2</v>
      </c>
      <c r="BP1377" s="17"/>
      <c r="BQ1377" s="17">
        <v>2.5124394040957301E-2</v>
      </c>
      <c r="BR1377" s="17">
        <v>2.3904563536586199E-2</v>
      </c>
      <c r="BS1377" s="17">
        <v>2.16151274123519E-2</v>
      </c>
      <c r="BT1377" s="17">
        <v>2.1736195609704401E-2</v>
      </c>
      <c r="BU1377" s="17">
        <v>4.8752942549531199E-2</v>
      </c>
      <c r="BV1377" s="17">
        <v>9.2429453079867302E-2</v>
      </c>
      <c r="BW1377" s="17"/>
      <c r="BX1377" s="17">
        <v>2.19418374958253E-2</v>
      </c>
      <c r="BY1377" s="17">
        <v>2.0061132719790001E-2</v>
      </c>
      <c r="BZ1377" s="17">
        <v>2.1023494825895099E-2</v>
      </c>
      <c r="CA1377" s="17">
        <v>2.3206989032626298E-2</v>
      </c>
      <c r="CB1377" s="17">
        <v>4.2848858088739797E-2</v>
      </c>
      <c r="CC1377" s="17">
        <v>0.118500643445172</v>
      </c>
    </row>
    <row r="1378" spans="2:81" x14ac:dyDescent="0.35">
      <c r="B1378" t="s">
        <v>522</v>
      </c>
      <c r="C1378" s="17">
        <v>1.7050583671446701E-2</v>
      </c>
      <c r="D1378" s="17">
        <v>2.1446327497560601E-2</v>
      </c>
      <c r="E1378" s="17">
        <v>1.28439880652835E-2</v>
      </c>
      <c r="F1378" s="17"/>
      <c r="G1378" s="17">
        <v>4.6674895113380598E-2</v>
      </c>
      <c r="H1378" s="17">
        <v>2.7903368991939501E-2</v>
      </c>
      <c r="I1378" s="17">
        <v>2.1188653168795001E-2</v>
      </c>
      <c r="J1378" s="17">
        <v>5.7371782111014704E-3</v>
      </c>
      <c r="K1378" s="17">
        <v>8.6709118100217804E-3</v>
      </c>
      <c r="L1378" s="17">
        <v>0</v>
      </c>
      <c r="M1378" s="17"/>
      <c r="N1378" s="17">
        <v>2.8385698343993099E-2</v>
      </c>
      <c r="O1378" s="17">
        <v>8.1507199226789496E-3</v>
      </c>
      <c r="P1378" s="17">
        <v>1.48980056547945E-2</v>
      </c>
      <c r="Q1378" s="17">
        <v>1.51214911763509E-2</v>
      </c>
      <c r="R1378" s="17"/>
      <c r="S1378" s="17">
        <v>3.5007068307382899E-2</v>
      </c>
      <c r="T1378" s="17">
        <v>7.3638533321649302E-3</v>
      </c>
      <c r="U1378" s="17">
        <v>7.4264810977572298E-3</v>
      </c>
      <c r="V1378" s="17">
        <v>1.5785906910301101E-2</v>
      </c>
      <c r="W1378" s="17">
        <v>1.5364162713050101E-2</v>
      </c>
      <c r="X1378" s="17">
        <v>2.8503730341212601E-2</v>
      </c>
      <c r="Y1378" s="17">
        <v>1.2247565251092499E-2</v>
      </c>
      <c r="Z1378" s="17">
        <v>1.8261346499026901E-2</v>
      </c>
      <c r="AA1378" s="17">
        <v>1.804619554382E-2</v>
      </c>
      <c r="AB1378" s="17">
        <v>1.1297184016199601E-2</v>
      </c>
      <c r="AC1378" s="17">
        <v>0</v>
      </c>
      <c r="AD1378" s="17">
        <v>2.7490154845964201E-2</v>
      </c>
      <c r="AE1378" s="17"/>
      <c r="AF1378" s="17">
        <v>1.85877853104051E-2</v>
      </c>
      <c r="AG1378" s="17">
        <v>1.26830621369585E-2</v>
      </c>
      <c r="AH1378" s="17">
        <v>6.9339793258035897E-3</v>
      </c>
      <c r="AI1378" s="17">
        <v>8.6529273359905092E-3</v>
      </c>
      <c r="AJ1378" s="17"/>
      <c r="AK1378" s="17">
        <v>1.53929523846809E-2</v>
      </c>
      <c r="AL1378" s="17">
        <v>9.1039290438814004E-3</v>
      </c>
      <c r="AM1378" s="17"/>
      <c r="AN1378" s="17">
        <v>3.7401618318364797E-2</v>
      </c>
      <c r="AO1378" s="17">
        <v>1.1039001611976801E-2</v>
      </c>
      <c r="AP1378" s="17">
        <v>2.0914174735289798E-3</v>
      </c>
      <c r="AQ1378" s="17">
        <v>1.5807425768913599E-2</v>
      </c>
      <c r="AR1378" s="17">
        <v>2.3129533490493502E-3</v>
      </c>
      <c r="AS1378" s="17">
        <v>2.0454876826218799E-2</v>
      </c>
      <c r="AT1378" s="17"/>
      <c r="AU1378" s="17">
        <v>1.5884201236274698E-2</v>
      </c>
      <c r="AV1378" s="17">
        <v>1.8283882455963602E-2</v>
      </c>
      <c r="AW1378" s="17"/>
      <c r="AX1378" s="17">
        <v>1.4874254463394E-2</v>
      </c>
      <c r="AY1378" s="17">
        <v>1.7572839541814399E-2</v>
      </c>
      <c r="AZ1378" s="17"/>
      <c r="BA1378" s="17">
        <v>1.4290024381860099E-2</v>
      </c>
      <c r="BB1378" s="17">
        <v>3.1732741362929903E-2</v>
      </c>
      <c r="BC1378" s="17"/>
      <c r="BD1378" s="17">
        <v>1.9170401399233102E-2</v>
      </c>
      <c r="BE1378" s="17"/>
      <c r="BF1378" s="17">
        <v>1.94421365000031E-2</v>
      </c>
      <c r="BG1378" s="17"/>
      <c r="BH1378" s="17">
        <v>7.2420671226185304E-3</v>
      </c>
      <c r="BI1378" s="17"/>
      <c r="BJ1378" s="17">
        <v>0</v>
      </c>
      <c r="BK1378" s="17"/>
      <c r="BL1378" s="17">
        <v>5.9179886129877499E-3</v>
      </c>
      <c r="BM1378" s="17">
        <v>3.8032897488796097E-2</v>
      </c>
      <c r="BN1378" s="17">
        <v>5.4083989572080897E-3</v>
      </c>
      <c r="BO1378" s="17">
        <v>1.5201861641074E-2</v>
      </c>
      <c r="BP1378" s="17"/>
      <c r="BQ1378" s="17">
        <v>2.1444506417565599E-2</v>
      </c>
      <c r="BR1378" s="17">
        <v>1.34677622613059E-2</v>
      </c>
      <c r="BS1378" s="17">
        <v>2.0365380077245501E-2</v>
      </c>
      <c r="BT1378" s="17">
        <v>3.52590812898399E-2</v>
      </c>
      <c r="BU1378" s="17">
        <v>0</v>
      </c>
      <c r="BV1378" s="17">
        <v>5.2475309802523197E-3</v>
      </c>
      <c r="BW1378" s="17"/>
      <c r="BX1378" s="17">
        <v>2.18026321616617E-2</v>
      </c>
      <c r="BY1378" s="17">
        <v>1.7390160350039999E-2</v>
      </c>
      <c r="BZ1378" s="17">
        <v>1.5089693742647899E-2</v>
      </c>
      <c r="CA1378" s="17">
        <v>3.33401584269091E-2</v>
      </c>
      <c r="CB1378" s="17">
        <v>1.1189668941299901E-2</v>
      </c>
      <c r="CC1378" s="17">
        <v>6.2144667450461802E-3</v>
      </c>
    </row>
    <row r="1379" spans="2:81" x14ac:dyDescent="0.35">
      <c r="B1379" t="s">
        <v>193</v>
      </c>
      <c r="C1379" s="17">
        <v>7.41850602710762E-2</v>
      </c>
      <c r="D1379" s="17">
        <v>7.59503894122565E-2</v>
      </c>
      <c r="E1379" s="17">
        <v>7.1787065761365995E-2</v>
      </c>
      <c r="F1379" s="17"/>
      <c r="G1379" s="17">
        <v>6.0537362069176197E-2</v>
      </c>
      <c r="H1379" s="17">
        <v>8.2313816581394694E-2</v>
      </c>
      <c r="I1379" s="17">
        <v>7.2239074574399403E-2</v>
      </c>
      <c r="J1379" s="17">
        <v>8.0947511563237207E-2</v>
      </c>
      <c r="K1379" s="17">
        <v>9.0137459048030194E-2</v>
      </c>
      <c r="L1379" s="17">
        <v>6.2021517437254398E-2</v>
      </c>
      <c r="M1379" s="17"/>
      <c r="N1379" s="17">
        <v>5.43039804881464E-2</v>
      </c>
      <c r="O1379" s="17">
        <v>7.7615259567931402E-2</v>
      </c>
      <c r="P1379" s="17">
        <v>7.9754845308619093E-2</v>
      </c>
      <c r="Q1379" s="17">
        <v>8.4275690432580194E-2</v>
      </c>
      <c r="R1379" s="17"/>
      <c r="S1379" s="17">
        <v>6.4121082964313E-2</v>
      </c>
      <c r="T1379" s="17">
        <v>6.9265786748626601E-2</v>
      </c>
      <c r="U1379" s="17">
        <v>6.7547516831368504E-2</v>
      </c>
      <c r="V1379" s="17">
        <v>6.0127038448845697E-2</v>
      </c>
      <c r="W1379" s="17">
        <v>5.5676762194630101E-2</v>
      </c>
      <c r="X1379" s="17">
        <v>9.0690932210642006E-2</v>
      </c>
      <c r="Y1379" s="17">
        <v>6.0161242482740303E-2</v>
      </c>
      <c r="Z1379" s="17">
        <v>4.1558320781342702E-2</v>
      </c>
      <c r="AA1379" s="17">
        <v>6.4468409565322501E-2</v>
      </c>
      <c r="AB1379" s="17">
        <v>0.13865077236856699</v>
      </c>
      <c r="AC1379" s="17">
        <v>9.7518079222514806E-2</v>
      </c>
      <c r="AD1379" s="17">
        <v>8.0257261034463401E-2</v>
      </c>
      <c r="AE1379" s="17"/>
      <c r="AF1379" s="17">
        <v>6.7309068360719204E-2</v>
      </c>
      <c r="AG1379" s="17">
        <v>0.12078324313651401</v>
      </c>
      <c r="AH1379" s="17">
        <v>9.1523654626160494E-2</v>
      </c>
      <c r="AI1379" s="17">
        <v>9.8249161013064704E-2</v>
      </c>
      <c r="AJ1379" s="17"/>
      <c r="AK1379" s="17">
        <v>7.4339547944389406E-2</v>
      </c>
      <c r="AL1379" s="17">
        <v>8.18483954194094E-2</v>
      </c>
      <c r="AM1379" s="17"/>
      <c r="AN1379" s="17">
        <v>7.1304756611514503E-2</v>
      </c>
      <c r="AO1379" s="17">
        <v>6.5608325766895598E-2</v>
      </c>
      <c r="AP1379" s="17">
        <v>6.5962476019238603E-2</v>
      </c>
      <c r="AQ1379" s="17">
        <v>8.2731175123284706E-2</v>
      </c>
      <c r="AR1379" s="17">
        <v>8.3825385900309399E-2</v>
      </c>
      <c r="AS1379" s="17">
        <v>0.104422294165097</v>
      </c>
      <c r="AT1379" s="17"/>
      <c r="AU1379" s="17">
        <v>6.7215088152115701E-2</v>
      </c>
      <c r="AV1379" s="17">
        <v>8.2748728491780901E-2</v>
      </c>
      <c r="AW1379" s="17"/>
      <c r="AX1379" s="17">
        <v>8.4146436531891397E-2</v>
      </c>
      <c r="AY1379" s="17">
        <v>7.1794618967480295E-2</v>
      </c>
      <c r="AZ1379" s="17"/>
      <c r="BA1379" s="17">
        <v>7.4135471080185006E-2</v>
      </c>
      <c r="BB1379" s="17">
        <v>6.9890429955010602E-2</v>
      </c>
      <c r="BC1379" s="17"/>
      <c r="BD1379" s="17">
        <v>4.8120639573750797E-2</v>
      </c>
      <c r="BE1379" s="17"/>
      <c r="BF1379" s="17">
        <v>4.5471256007991401E-2</v>
      </c>
      <c r="BG1379" s="17"/>
      <c r="BH1379" s="17">
        <v>0.11298063823245399</v>
      </c>
      <c r="BI1379" s="17"/>
      <c r="BJ1379" s="17">
        <v>7.7854758038053806E-2</v>
      </c>
      <c r="BK1379" s="17"/>
      <c r="BL1379" s="17">
        <v>0.230070124334467</v>
      </c>
      <c r="BM1379" s="17">
        <v>1.18932261175538E-2</v>
      </c>
      <c r="BN1379" s="17">
        <v>4.57985540411604E-2</v>
      </c>
      <c r="BO1379" s="17">
        <v>7.0260758989644304E-2</v>
      </c>
      <c r="BP1379" s="17"/>
      <c r="BQ1379" s="17">
        <v>6.16994628376576E-2</v>
      </c>
      <c r="BR1379" s="17">
        <v>4.2054569039475201E-2</v>
      </c>
      <c r="BS1379" s="17">
        <v>6.4480167254119702E-2</v>
      </c>
      <c r="BT1379" s="17">
        <v>7.1725427383850696E-2</v>
      </c>
      <c r="BU1379" s="17">
        <v>0.115311270765102</v>
      </c>
      <c r="BV1379" s="17">
        <v>0.129172382130851</v>
      </c>
      <c r="BW1379" s="17"/>
      <c r="BX1379" s="17">
        <v>5.9987003941565101E-2</v>
      </c>
      <c r="BY1379" s="17">
        <v>5.0708978456601002E-2</v>
      </c>
      <c r="BZ1379" s="17">
        <v>5.7441711471952497E-2</v>
      </c>
      <c r="CA1379" s="17">
        <v>4.8013050168799601E-2</v>
      </c>
      <c r="CB1379" s="17">
        <v>0.107161817354749</v>
      </c>
      <c r="CC1379" s="17">
        <v>0.17985603241991499</v>
      </c>
    </row>
    <row r="1380" spans="2:81" x14ac:dyDescent="0.35">
      <c r="C1380" s="17"/>
      <c r="D1380" s="17"/>
      <c r="E1380" s="17"/>
      <c r="F1380" s="17"/>
      <c r="G1380" s="17"/>
      <c r="H1380" s="17"/>
      <c r="I1380" s="17"/>
      <c r="J1380" s="17"/>
      <c r="K1380" s="17"/>
      <c r="L1380" s="17"/>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7"/>
      <c r="AI1380" s="17"/>
      <c r="AJ1380" s="17"/>
      <c r="AK1380" s="17"/>
      <c r="AL1380" s="17"/>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17"/>
      <c r="CB1380" s="17"/>
      <c r="CC1380" s="17"/>
    </row>
    <row r="1381" spans="2:81" x14ac:dyDescent="0.35">
      <c r="B1381" s="6" t="s">
        <v>538</v>
      </c>
      <c r="C1381" s="17"/>
      <c r="D1381" s="17"/>
      <c r="E1381" s="17"/>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7"/>
      <c r="AZ1381" s="17"/>
      <c r="BA1381" s="17"/>
      <c r="BB1381" s="17"/>
      <c r="BC1381" s="17"/>
      <c r="BD1381" s="17"/>
      <c r="BE1381" s="17"/>
      <c r="BF1381" s="17"/>
      <c r="BG1381" s="17"/>
      <c r="BH1381" s="17"/>
      <c r="BI1381" s="17"/>
      <c r="BJ1381" s="17"/>
      <c r="BK1381" s="17"/>
      <c r="BL1381" s="17"/>
      <c r="BM1381" s="17"/>
      <c r="BN1381" s="17"/>
      <c r="BO1381" s="17"/>
      <c r="BP1381" s="17"/>
      <c r="BQ1381" s="17"/>
      <c r="BR1381" s="17"/>
      <c r="BS1381" s="17"/>
      <c r="BT1381" s="17"/>
      <c r="BU1381" s="17"/>
      <c r="BV1381" s="17"/>
      <c r="BW1381" s="17"/>
      <c r="BX1381" s="17"/>
      <c r="BY1381" s="17"/>
      <c r="BZ1381" s="17"/>
      <c r="CA1381" s="17"/>
      <c r="CB1381" s="17"/>
      <c r="CC1381" s="17"/>
    </row>
    <row r="1382" spans="2:81" x14ac:dyDescent="0.35">
      <c r="B1382" s="24"/>
      <c r="C1382" s="17"/>
      <c r="D1382" s="17"/>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17"/>
      <c r="CB1382" s="17"/>
      <c r="CC1382" s="17"/>
    </row>
    <row r="1383" spans="2:81" x14ac:dyDescent="0.35">
      <c r="B1383" t="s">
        <v>524</v>
      </c>
      <c r="C1383" s="17">
        <v>0.49050808617578501</v>
      </c>
      <c r="D1383" s="17">
        <v>0.45896122773251102</v>
      </c>
      <c r="E1383" s="17">
        <v>0.522269851345459</v>
      </c>
      <c r="F1383" s="17"/>
      <c r="G1383" s="17">
        <v>0.32699371762729501</v>
      </c>
      <c r="H1383" s="17">
        <v>0.391198508982948</v>
      </c>
      <c r="I1383" s="17">
        <v>0.45009826146184301</v>
      </c>
      <c r="J1383" s="17">
        <v>0.53299156990766094</v>
      </c>
      <c r="K1383" s="17">
        <v>0.58569146526236504</v>
      </c>
      <c r="L1383" s="17">
        <v>0.614360960710711</v>
      </c>
      <c r="M1383" s="17"/>
      <c r="N1383" s="17">
        <v>0.48411161933688801</v>
      </c>
      <c r="O1383" s="17">
        <v>0.51930538028948703</v>
      </c>
      <c r="P1383" s="17">
        <v>0.47461594563426701</v>
      </c>
      <c r="Q1383" s="17">
        <v>0.47936190399001999</v>
      </c>
      <c r="R1383" s="17"/>
      <c r="S1383" s="17">
        <v>0.40987956984087098</v>
      </c>
      <c r="T1383" s="17">
        <v>0.53853434777029996</v>
      </c>
      <c r="U1383" s="17">
        <v>0.54448208096471296</v>
      </c>
      <c r="V1383" s="17">
        <v>0.49861527089865698</v>
      </c>
      <c r="W1383" s="17">
        <v>0.51686349345909499</v>
      </c>
      <c r="X1383" s="17">
        <v>0.41655341205820101</v>
      </c>
      <c r="Y1383" s="17">
        <v>0.50272649976317296</v>
      </c>
      <c r="Z1383" s="17">
        <v>0.54145381006059801</v>
      </c>
      <c r="AA1383" s="17">
        <v>0.50934903242654594</v>
      </c>
      <c r="AB1383" s="17">
        <v>0.48981456276208402</v>
      </c>
      <c r="AC1383" s="17">
        <v>0.43914570826978799</v>
      </c>
      <c r="AD1383" s="17">
        <v>0.56883400607712498</v>
      </c>
      <c r="AE1383" s="17"/>
      <c r="AF1383" s="17">
        <v>0.48993487487094201</v>
      </c>
      <c r="AG1383" s="17">
        <v>0.47515999313428597</v>
      </c>
      <c r="AH1383" s="17">
        <v>0.42082631504203799</v>
      </c>
      <c r="AI1383" s="17">
        <v>0.59044007257973496</v>
      </c>
      <c r="AJ1383" s="17"/>
      <c r="AK1383" s="17">
        <v>0.51627692929837699</v>
      </c>
      <c r="AL1383" s="17">
        <v>0.47665586756506001</v>
      </c>
      <c r="AM1383" s="17"/>
      <c r="AN1383" s="17">
        <v>0.39884785799716799</v>
      </c>
      <c r="AO1383" s="17">
        <v>0.51839358795065804</v>
      </c>
      <c r="AP1383" s="17">
        <v>0.48875238136503601</v>
      </c>
      <c r="AQ1383" s="17">
        <v>0.50870706844638502</v>
      </c>
      <c r="AR1383" s="17">
        <v>0.58752825665538899</v>
      </c>
      <c r="AS1383" s="17">
        <v>0.536129828051913</v>
      </c>
      <c r="AT1383" s="17"/>
      <c r="AU1383" s="17">
        <v>0.51209088378477896</v>
      </c>
      <c r="AV1383" s="17">
        <v>0.46219506652404102</v>
      </c>
      <c r="AW1383" s="17"/>
      <c r="AX1383" s="17">
        <v>0.52184553534342804</v>
      </c>
      <c r="AY1383" s="17">
        <v>0.48298800753621501</v>
      </c>
      <c r="AZ1383" s="17"/>
      <c r="BA1383" s="17">
        <v>0.50787821083809304</v>
      </c>
      <c r="BB1383" s="17">
        <v>0.40075727821408702</v>
      </c>
      <c r="BC1383" s="17"/>
      <c r="BD1383" s="17">
        <v>0.51344698831885904</v>
      </c>
      <c r="BE1383" s="17"/>
      <c r="BF1383" s="17">
        <v>0.50994870904418499</v>
      </c>
      <c r="BG1383" s="17"/>
      <c r="BH1383" s="17">
        <v>0.51906107538813795</v>
      </c>
      <c r="BI1383" s="17"/>
      <c r="BJ1383" s="17">
        <v>0.45633853775819999</v>
      </c>
      <c r="BK1383" s="17"/>
      <c r="BL1383" s="17">
        <v>0.38405698769254598</v>
      </c>
      <c r="BM1383" s="17">
        <v>0.50632153498393895</v>
      </c>
      <c r="BN1383" s="17">
        <v>0.51822115870170604</v>
      </c>
      <c r="BO1383" s="17">
        <v>0.51117761656202998</v>
      </c>
      <c r="BP1383" s="17"/>
      <c r="BQ1383" s="17">
        <v>0.485729663811097</v>
      </c>
      <c r="BR1383" s="17">
        <v>0.558300171351237</v>
      </c>
      <c r="BS1383" s="17">
        <v>0.45959981826638502</v>
      </c>
      <c r="BT1383" s="17">
        <v>0.45426914567104099</v>
      </c>
      <c r="BU1383" s="17">
        <v>0.48722078727524698</v>
      </c>
      <c r="BV1383" s="17">
        <v>0.466629588297166</v>
      </c>
      <c r="BW1383" s="17"/>
      <c r="BX1383" s="17">
        <v>0.46695372647542299</v>
      </c>
      <c r="BY1383" s="17">
        <v>0.53508236753604099</v>
      </c>
      <c r="BZ1383" s="17">
        <v>0.50726524525837902</v>
      </c>
      <c r="CA1383" s="17">
        <v>0.46931822739102402</v>
      </c>
      <c r="CB1383" s="17">
        <v>0.46527723676046001</v>
      </c>
      <c r="CC1383" s="17">
        <v>0.41083606589570099</v>
      </c>
    </row>
    <row r="1384" spans="2:81" x14ac:dyDescent="0.35">
      <c r="B1384" t="s">
        <v>525</v>
      </c>
      <c r="C1384" s="17">
        <v>0.46365661607626901</v>
      </c>
      <c r="D1384" s="17">
        <v>0.44873756338319898</v>
      </c>
      <c r="E1384" s="17">
        <v>0.47853219044747503</v>
      </c>
      <c r="F1384" s="17"/>
      <c r="G1384" s="17">
        <v>0.28638346849109297</v>
      </c>
      <c r="H1384" s="17">
        <v>0.40033639371642898</v>
      </c>
      <c r="I1384" s="17">
        <v>0.43411481031883098</v>
      </c>
      <c r="J1384" s="17">
        <v>0.50793523184621503</v>
      </c>
      <c r="K1384" s="17">
        <v>0.54683494773763297</v>
      </c>
      <c r="L1384" s="17">
        <v>0.56510559995538301</v>
      </c>
      <c r="M1384" s="17"/>
      <c r="N1384" s="17">
        <v>0.482816194505721</v>
      </c>
      <c r="O1384" s="17">
        <v>0.47441814502220198</v>
      </c>
      <c r="P1384" s="17">
        <v>0.45262876156339599</v>
      </c>
      <c r="Q1384" s="17">
        <v>0.43861292926144202</v>
      </c>
      <c r="R1384" s="17"/>
      <c r="S1384" s="17">
        <v>0.37759566115306997</v>
      </c>
      <c r="T1384" s="17">
        <v>0.50922093391359202</v>
      </c>
      <c r="U1384" s="17">
        <v>0.55312059039903305</v>
      </c>
      <c r="V1384" s="17">
        <v>0.48552857369331698</v>
      </c>
      <c r="W1384" s="17">
        <v>0.49237988773145003</v>
      </c>
      <c r="X1384" s="17">
        <v>0.43547084188903901</v>
      </c>
      <c r="Y1384" s="17">
        <v>0.481569032069111</v>
      </c>
      <c r="Z1384" s="17">
        <v>0.42146416656638103</v>
      </c>
      <c r="AA1384" s="17">
        <v>0.46892924942854702</v>
      </c>
      <c r="AB1384" s="17">
        <v>0.46347097953730898</v>
      </c>
      <c r="AC1384" s="17">
        <v>0.41097495507165399</v>
      </c>
      <c r="AD1384" s="17">
        <v>0.45865240888746101</v>
      </c>
      <c r="AE1384" s="17"/>
      <c r="AF1384" s="17">
        <v>0.46980757769801801</v>
      </c>
      <c r="AG1384" s="17">
        <v>0.461425420997436</v>
      </c>
      <c r="AH1384" s="17">
        <v>0.421449513388993</v>
      </c>
      <c r="AI1384" s="17">
        <v>0.43390633778846099</v>
      </c>
      <c r="AJ1384" s="17"/>
      <c r="AK1384" s="17">
        <v>0.43962386066690901</v>
      </c>
      <c r="AL1384" s="17">
        <v>0.462225881778554</v>
      </c>
      <c r="AM1384" s="17"/>
      <c r="AN1384" s="17">
        <v>0.37752165555678102</v>
      </c>
      <c r="AO1384" s="17">
        <v>0.48427018684824003</v>
      </c>
      <c r="AP1384" s="17">
        <v>0.48218395871146402</v>
      </c>
      <c r="AQ1384" s="17">
        <v>0.49026109088306502</v>
      </c>
      <c r="AR1384" s="17">
        <v>0.55482535193040805</v>
      </c>
      <c r="AS1384" s="17">
        <v>0.44967064733217599</v>
      </c>
      <c r="AT1384" s="17"/>
      <c r="AU1384" s="17">
        <v>0.48398770070577202</v>
      </c>
      <c r="AV1384" s="17">
        <v>0.43552861460131098</v>
      </c>
      <c r="AW1384" s="17"/>
      <c r="AX1384" s="17">
        <v>0.47235069590708201</v>
      </c>
      <c r="AY1384" s="17">
        <v>0.46157028914912701</v>
      </c>
      <c r="AZ1384" s="17"/>
      <c r="BA1384" s="17">
        <v>0.48597186771481798</v>
      </c>
      <c r="BB1384" s="17">
        <v>0.34848509183367299</v>
      </c>
      <c r="BC1384" s="17"/>
      <c r="BD1384" s="17">
        <v>0.52512174706570103</v>
      </c>
      <c r="BE1384" s="17"/>
      <c r="BF1384" s="17">
        <v>0.51920936157988196</v>
      </c>
      <c r="BG1384" s="17"/>
      <c r="BH1384" s="17">
        <v>0.47496448617342202</v>
      </c>
      <c r="BI1384" s="17"/>
      <c r="BJ1384" s="17">
        <v>0.46949984645397902</v>
      </c>
      <c r="BK1384" s="17"/>
      <c r="BL1384" s="17">
        <v>0.217635936251628</v>
      </c>
      <c r="BM1384" s="17">
        <v>0.54869168653429401</v>
      </c>
      <c r="BN1384" s="17">
        <v>0.53864997754765798</v>
      </c>
      <c r="BO1384" s="17">
        <v>0.45124951383317302</v>
      </c>
      <c r="BP1384" s="17"/>
      <c r="BQ1384" s="17">
        <v>0.45051072416447602</v>
      </c>
      <c r="BR1384" s="17">
        <v>0.57857552721398298</v>
      </c>
      <c r="BS1384" s="17">
        <v>0.44754238219936698</v>
      </c>
      <c r="BT1384" s="17">
        <v>0.47088396215001399</v>
      </c>
      <c r="BU1384" s="17">
        <v>0.39322727507084998</v>
      </c>
      <c r="BV1384" s="17">
        <v>0.39740753451514099</v>
      </c>
      <c r="BW1384" s="17"/>
      <c r="BX1384" s="17">
        <v>0.43970298682818998</v>
      </c>
      <c r="BY1384" s="17">
        <v>0.535647450875817</v>
      </c>
      <c r="BZ1384" s="17">
        <v>0.49232755391531502</v>
      </c>
      <c r="CA1384" s="17">
        <v>0.480095747296719</v>
      </c>
      <c r="CB1384" s="17">
        <v>0.34115466399857097</v>
      </c>
      <c r="CC1384" s="17">
        <v>0.36162886675789602</v>
      </c>
    </row>
    <row r="1385" spans="2:81" x14ac:dyDescent="0.35">
      <c r="B1385" t="s">
        <v>526</v>
      </c>
      <c r="C1385" s="17">
        <v>0.41930692366556799</v>
      </c>
      <c r="D1385" s="17">
        <v>0.41124775897391702</v>
      </c>
      <c r="E1385" s="17">
        <v>0.42722995138921499</v>
      </c>
      <c r="F1385" s="17"/>
      <c r="G1385" s="17">
        <v>0.278617509121108</v>
      </c>
      <c r="H1385" s="17">
        <v>0.319536339321559</v>
      </c>
      <c r="I1385" s="17">
        <v>0.37798964406198299</v>
      </c>
      <c r="J1385" s="17">
        <v>0.44823726543207298</v>
      </c>
      <c r="K1385" s="17">
        <v>0.50501189713322803</v>
      </c>
      <c r="L1385" s="17">
        <v>0.54648714048639602</v>
      </c>
      <c r="M1385" s="17"/>
      <c r="N1385" s="17">
        <v>0.42794477881616499</v>
      </c>
      <c r="O1385" s="17">
        <v>0.425086101767855</v>
      </c>
      <c r="P1385" s="17">
        <v>0.40264824864247201</v>
      </c>
      <c r="Q1385" s="17">
        <v>0.42035651038732003</v>
      </c>
      <c r="R1385" s="17"/>
      <c r="S1385" s="17">
        <v>0.35968683725433098</v>
      </c>
      <c r="T1385" s="17">
        <v>0.45791269290648801</v>
      </c>
      <c r="U1385" s="17">
        <v>0.43839602184843501</v>
      </c>
      <c r="V1385" s="17">
        <v>0.40933197739072902</v>
      </c>
      <c r="W1385" s="17">
        <v>0.43200382275507399</v>
      </c>
      <c r="X1385" s="17">
        <v>0.41982261075914301</v>
      </c>
      <c r="Y1385" s="17">
        <v>0.44183554846929701</v>
      </c>
      <c r="Z1385" s="17">
        <v>0.40015431771769</v>
      </c>
      <c r="AA1385" s="17">
        <v>0.44055618349494102</v>
      </c>
      <c r="AB1385" s="17">
        <v>0.41089879581239203</v>
      </c>
      <c r="AC1385" s="17">
        <v>0.37790943658165799</v>
      </c>
      <c r="AD1385" s="17">
        <v>0.45983273174996397</v>
      </c>
      <c r="AE1385" s="17"/>
      <c r="AF1385" s="17">
        <v>0.42832526072757798</v>
      </c>
      <c r="AG1385" s="17">
        <v>0.41942463790165002</v>
      </c>
      <c r="AH1385" s="17">
        <v>0.364752074664347</v>
      </c>
      <c r="AI1385" s="17">
        <v>0.46135989934116001</v>
      </c>
      <c r="AJ1385" s="17"/>
      <c r="AK1385" s="17">
        <v>0.34109071918898398</v>
      </c>
      <c r="AL1385" s="17">
        <v>0.41064662098257598</v>
      </c>
      <c r="AM1385" s="17"/>
      <c r="AN1385" s="17">
        <v>0.34217984071661001</v>
      </c>
      <c r="AO1385" s="17">
        <v>0.450186943635009</v>
      </c>
      <c r="AP1385" s="17">
        <v>0.42396762990279302</v>
      </c>
      <c r="AQ1385" s="17">
        <v>0.43233343668047097</v>
      </c>
      <c r="AR1385" s="17">
        <v>0.49661521452171797</v>
      </c>
      <c r="AS1385" s="17">
        <v>0.41930947652865902</v>
      </c>
      <c r="AT1385" s="17"/>
      <c r="AU1385" s="17">
        <v>0.44736702200789802</v>
      </c>
      <c r="AV1385" s="17">
        <v>0.38138431539062201</v>
      </c>
      <c r="AW1385" s="17"/>
      <c r="AX1385" s="17">
        <v>0.44193442599356703</v>
      </c>
      <c r="AY1385" s="17">
        <v>0.41387697957492797</v>
      </c>
      <c r="AZ1385" s="17"/>
      <c r="BA1385" s="17">
        <v>0.43544098292833899</v>
      </c>
      <c r="BB1385" s="17">
        <v>0.33846819112399801</v>
      </c>
      <c r="BC1385" s="17"/>
      <c r="BD1385" s="17">
        <v>0.477597023123772</v>
      </c>
      <c r="BE1385" s="17"/>
      <c r="BF1385" s="17">
        <v>0.47040774968640298</v>
      </c>
      <c r="BG1385" s="17"/>
      <c r="BH1385" s="17">
        <v>0.43688596237761901</v>
      </c>
      <c r="BI1385" s="17"/>
      <c r="BJ1385" s="17">
        <v>0.38692834641325702</v>
      </c>
      <c r="BK1385" s="17"/>
      <c r="BL1385" s="17">
        <v>0.19958732406249999</v>
      </c>
      <c r="BM1385" s="17">
        <v>0.49697715765317702</v>
      </c>
      <c r="BN1385" s="17">
        <v>0.49241872620845001</v>
      </c>
      <c r="BO1385" s="17">
        <v>0.40001168933575099</v>
      </c>
      <c r="BP1385" s="17"/>
      <c r="BQ1385" s="17">
        <v>0.40649439132958698</v>
      </c>
      <c r="BR1385" s="17">
        <v>0.54758151657126597</v>
      </c>
      <c r="BS1385" s="17">
        <v>0.39398528704611602</v>
      </c>
      <c r="BT1385" s="17">
        <v>0.39719131445991901</v>
      </c>
      <c r="BU1385" s="17">
        <v>0.365082372093954</v>
      </c>
      <c r="BV1385" s="17">
        <v>0.34813429034938698</v>
      </c>
      <c r="BW1385" s="17"/>
      <c r="BX1385" s="17">
        <v>0.40146321273512198</v>
      </c>
      <c r="BY1385" s="17">
        <v>0.49839575617332199</v>
      </c>
      <c r="BZ1385" s="17">
        <v>0.45718964474824703</v>
      </c>
      <c r="CA1385" s="17">
        <v>0.43326930785669998</v>
      </c>
      <c r="CB1385" s="17">
        <v>0.29999632656464398</v>
      </c>
      <c r="CC1385" s="17">
        <v>0.27766889815476398</v>
      </c>
    </row>
    <row r="1386" spans="2:81" x14ac:dyDescent="0.35">
      <c r="B1386" t="s">
        <v>527</v>
      </c>
      <c r="C1386" s="17">
        <v>0.411771700765723</v>
      </c>
      <c r="D1386" s="17">
        <v>0.39969341238379102</v>
      </c>
      <c r="E1386" s="17">
        <v>0.42360641673288701</v>
      </c>
      <c r="F1386" s="17"/>
      <c r="G1386" s="17">
        <v>0.304824995220568</v>
      </c>
      <c r="H1386" s="17">
        <v>0.34276953791065501</v>
      </c>
      <c r="I1386" s="17">
        <v>0.37247760995990598</v>
      </c>
      <c r="J1386" s="17">
        <v>0.43936487296283799</v>
      </c>
      <c r="K1386" s="17">
        <v>0.48330534070725001</v>
      </c>
      <c r="L1386" s="17">
        <v>0.50047649988199105</v>
      </c>
      <c r="M1386" s="17"/>
      <c r="N1386" s="17">
        <v>0.40656313872385802</v>
      </c>
      <c r="O1386" s="17">
        <v>0.41767708426165601</v>
      </c>
      <c r="P1386" s="17">
        <v>0.41556827997752799</v>
      </c>
      <c r="Q1386" s="17">
        <v>0.40542385034380002</v>
      </c>
      <c r="R1386" s="17"/>
      <c r="S1386" s="17">
        <v>0.35521364962956198</v>
      </c>
      <c r="T1386" s="17">
        <v>0.464005471841752</v>
      </c>
      <c r="U1386" s="17">
        <v>0.42673542853662899</v>
      </c>
      <c r="V1386" s="17">
        <v>0.41651353656951001</v>
      </c>
      <c r="W1386" s="17">
        <v>0.42051762998825398</v>
      </c>
      <c r="X1386" s="17">
        <v>0.42211166324000199</v>
      </c>
      <c r="Y1386" s="17">
        <v>0.40517663995029302</v>
      </c>
      <c r="Z1386" s="17">
        <v>0.45085859134360201</v>
      </c>
      <c r="AA1386" s="17">
        <v>0.44431206901250397</v>
      </c>
      <c r="AB1386" s="17">
        <v>0.35493596895951701</v>
      </c>
      <c r="AC1386" s="17">
        <v>0.36237738423764598</v>
      </c>
      <c r="AD1386" s="17">
        <v>0.44276577178861098</v>
      </c>
      <c r="AE1386" s="17"/>
      <c r="AF1386" s="17">
        <v>0.41726067229179498</v>
      </c>
      <c r="AG1386" s="17">
        <v>0.35639320137293201</v>
      </c>
      <c r="AH1386" s="17">
        <v>0.35089789275216199</v>
      </c>
      <c r="AI1386" s="17">
        <v>0.465088488962137</v>
      </c>
      <c r="AJ1386" s="17"/>
      <c r="AK1386" s="17">
        <v>0.43159179018681099</v>
      </c>
      <c r="AL1386" s="17">
        <v>0.40535359963851803</v>
      </c>
      <c r="AM1386" s="17"/>
      <c r="AN1386" s="17">
        <v>0.35531874842939398</v>
      </c>
      <c r="AO1386" s="17">
        <v>0.43865040110314402</v>
      </c>
      <c r="AP1386" s="17">
        <v>0.39688114576125899</v>
      </c>
      <c r="AQ1386" s="17">
        <v>0.43232015576117899</v>
      </c>
      <c r="AR1386" s="17">
        <v>0.46905297237502303</v>
      </c>
      <c r="AS1386" s="17">
        <v>0.39314688900449901</v>
      </c>
      <c r="AT1386" s="17"/>
      <c r="AU1386" s="17">
        <v>0.43231421805742298</v>
      </c>
      <c r="AV1386" s="17">
        <v>0.38484922746785799</v>
      </c>
      <c r="AW1386" s="17"/>
      <c r="AX1386" s="17">
        <v>0.43748487163974198</v>
      </c>
      <c r="AY1386" s="17">
        <v>0.40560128574531501</v>
      </c>
      <c r="AZ1386" s="17"/>
      <c r="BA1386" s="17">
        <v>0.42343121380821802</v>
      </c>
      <c r="BB1386" s="17">
        <v>0.353969822761458</v>
      </c>
      <c r="BC1386" s="17"/>
      <c r="BD1386" s="17">
        <v>0.43682113304024101</v>
      </c>
      <c r="BE1386" s="17"/>
      <c r="BF1386" s="17">
        <v>0.44996342367827602</v>
      </c>
      <c r="BG1386" s="17"/>
      <c r="BH1386" s="17">
        <v>0.39429760301965799</v>
      </c>
      <c r="BI1386" s="17"/>
      <c r="BJ1386" s="17">
        <v>0.349766093451991</v>
      </c>
      <c r="BK1386" s="17"/>
      <c r="BL1386" s="17">
        <v>0.32998087878411603</v>
      </c>
      <c r="BM1386" s="17">
        <v>0.45599628882854298</v>
      </c>
      <c r="BN1386" s="17">
        <v>0.40792756492687998</v>
      </c>
      <c r="BO1386" s="17">
        <v>0.42206379126445398</v>
      </c>
      <c r="BP1386" s="17"/>
      <c r="BQ1386" s="17">
        <v>0.421781463998537</v>
      </c>
      <c r="BR1386" s="17">
        <v>0.46645606039799697</v>
      </c>
      <c r="BS1386" s="17">
        <v>0.37835708586713901</v>
      </c>
      <c r="BT1386" s="17">
        <v>0.369723588541987</v>
      </c>
      <c r="BU1386" s="17">
        <v>0.411786894319286</v>
      </c>
      <c r="BV1386" s="17">
        <v>0.38181506525694398</v>
      </c>
      <c r="BW1386" s="17"/>
      <c r="BX1386" s="17">
        <v>0.42026901553064799</v>
      </c>
      <c r="BY1386" s="17">
        <v>0.44423692134709403</v>
      </c>
      <c r="BZ1386" s="17">
        <v>0.41903944311562902</v>
      </c>
      <c r="CA1386" s="17">
        <v>0.41164921164129098</v>
      </c>
      <c r="CB1386" s="17">
        <v>0.40737125808252</v>
      </c>
      <c r="CC1386" s="17">
        <v>0.33344498569999098</v>
      </c>
    </row>
    <row r="1387" spans="2:81" x14ac:dyDescent="0.35">
      <c r="B1387" t="s">
        <v>528</v>
      </c>
      <c r="C1387" s="17">
        <v>0.40309763567666401</v>
      </c>
      <c r="D1387" s="17">
        <v>0.37723234090819602</v>
      </c>
      <c r="E1387" s="17">
        <v>0.42939032372647601</v>
      </c>
      <c r="F1387" s="17"/>
      <c r="G1387" s="17">
        <v>0.33343097211515299</v>
      </c>
      <c r="H1387" s="17">
        <v>0.33796458550992697</v>
      </c>
      <c r="I1387" s="17">
        <v>0.39773183745491503</v>
      </c>
      <c r="J1387" s="17">
        <v>0.41053906487108799</v>
      </c>
      <c r="K1387" s="17">
        <v>0.45519122851150101</v>
      </c>
      <c r="L1387" s="17">
        <v>0.46569494517665799</v>
      </c>
      <c r="M1387" s="17"/>
      <c r="N1387" s="17">
        <v>0.41832507222128101</v>
      </c>
      <c r="O1387" s="17">
        <v>0.40784216841084298</v>
      </c>
      <c r="P1387" s="17">
        <v>0.38730145550662598</v>
      </c>
      <c r="Q1387" s="17">
        <v>0.393144866713175</v>
      </c>
      <c r="R1387" s="17"/>
      <c r="S1387" s="17">
        <v>0.38912783352455499</v>
      </c>
      <c r="T1387" s="17">
        <v>0.40911854854962398</v>
      </c>
      <c r="U1387" s="17">
        <v>0.424701838761949</v>
      </c>
      <c r="V1387" s="17">
        <v>0.41156931526191498</v>
      </c>
      <c r="W1387" s="17">
        <v>0.396394290510521</v>
      </c>
      <c r="X1387" s="17">
        <v>0.39487991077582202</v>
      </c>
      <c r="Y1387" s="17">
        <v>0.39186972228398498</v>
      </c>
      <c r="Z1387" s="17">
        <v>0.382728197281822</v>
      </c>
      <c r="AA1387" s="17">
        <v>0.38215125868100902</v>
      </c>
      <c r="AB1387" s="17">
        <v>0.42258358263271301</v>
      </c>
      <c r="AC1387" s="17">
        <v>0.42122533501981901</v>
      </c>
      <c r="AD1387" s="17">
        <v>0.44469954140768703</v>
      </c>
      <c r="AE1387" s="17"/>
      <c r="AF1387" s="17">
        <v>0.39351193092044101</v>
      </c>
      <c r="AG1387" s="17">
        <v>0.41942034958260099</v>
      </c>
      <c r="AH1387" s="17">
        <v>0.44370528292580103</v>
      </c>
      <c r="AI1387" s="17">
        <v>0.44521238041584699</v>
      </c>
      <c r="AJ1387" s="17"/>
      <c r="AK1387" s="17">
        <v>0.44361376735154401</v>
      </c>
      <c r="AL1387" s="17">
        <v>0.39392488030138201</v>
      </c>
      <c r="AM1387" s="17"/>
      <c r="AN1387" s="17">
        <v>0.38998658446435402</v>
      </c>
      <c r="AO1387" s="17">
        <v>0.38909595113134399</v>
      </c>
      <c r="AP1387" s="17">
        <v>0.38059169495098299</v>
      </c>
      <c r="AQ1387" s="17">
        <v>0.410158628338957</v>
      </c>
      <c r="AR1387" s="17">
        <v>0.47722655377028</v>
      </c>
      <c r="AS1387" s="17">
        <v>0.41591821186439298</v>
      </c>
      <c r="AT1387" s="17"/>
      <c r="AU1387" s="17">
        <v>0.42824468026526602</v>
      </c>
      <c r="AV1387" s="17">
        <v>0.37021134744526901</v>
      </c>
      <c r="AW1387" s="17"/>
      <c r="AX1387" s="17">
        <v>0.42464119196581002</v>
      </c>
      <c r="AY1387" s="17">
        <v>0.39792780718795401</v>
      </c>
      <c r="AZ1387" s="17"/>
      <c r="BA1387" s="17">
        <v>0.410031744952286</v>
      </c>
      <c r="BB1387" s="17">
        <v>0.36968214265786098</v>
      </c>
      <c r="BC1387" s="17"/>
      <c r="BD1387" s="17">
        <v>0.43384093186327199</v>
      </c>
      <c r="BE1387" s="17"/>
      <c r="BF1387" s="17">
        <v>0.43009350449033401</v>
      </c>
      <c r="BG1387" s="17"/>
      <c r="BH1387" s="17">
        <v>0.42078271885953</v>
      </c>
      <c r="BI1387" s="17"/>
      <c r="BJ1387" s="17">
        <v>0.483938042466527</v>
      </c>
      <c r="BK1387" s="17"/>
      <c r="BL1387" s="17">
        <v>0.265145249923466</v>
      </c>
      <c r="BM1387" s="17">
        <v>0.46793514363977701</v>
      </c>
      <c r="BN1387" s="17">
        <v>0.39698595707145901</v>
      </c>
      <c r="BO1387" s="17">
        <v>0.42984183291106498</v>
      </c>
      <c r="BP1387" s="17"/>
      <c r="BQ1387" s="17">
        <v>0.43601850300049599</v>
      </c>
      <c r="BR1387" s="17">
        <v>0.43809988701504499</v>
      </c>
      <c r="BS1387" s="17">
        <v>0.32194349596264799</v>
      </c>
      <c r="BT1387" s="17">
        <v>0.38609882564693998</v>
      </c>
      <c r="BU1387" s="17">
        <v>0.35011547464826098</v>
      </c>
      <c r="BV1387" s="17">
        <v>0.37290804085389001</v>
      </c>
      <c r="BW1387" s="17"/>
      <c r="BX1387" s="17">
        <v>0.42665324792992199</v>
      </c>
      <c r="BY1387" s="17">
        <v>0.41929670233051503</v>
      </c>
      <c r="BZ1387" s="17">
        <v>0.39362636797140899</v>
      </c>
      <c r="CA1387" s="17">
        <v>0.43388046937021102</v>
      </c>
      <c r="CB1387" s="17">
        <v>0.36522684326980698</v>
      </c>
      <c r="CC1387" s="17">
        <v>0.28105274790657098</v>
      </c>
    </row>
    <row r="1388" spans="2:81" x14ac:dyDescent="0.35">
      <c r="B1388" t="s">
        <v>529</v>
      </c>
      <c r="C1388" s="17">
        <v>0.40202561083709099</v>
      </c>
      <c r="D1388" s="17">
        <v>0.35462570461307802</v>
      </c>
      <c r="E1388" s="17">
        <v>0.44876787555018799</v>
      </c>
      <c r="F1388" s="17"/>
      <c r="G1388" s="17">
        <v>0.32693028041410199</v>
      </c>
      <c r="H1388" s="17">
        <v>0.35123805543375702</v>
      </c>
      <c r="I1388" s="17">
        <v>0.37669274867103902</v>
      </c>
      <c r="J1388" s="17">
        <v>0.43788016395427098</v>
      </c>
      <c r="K1388" s="17">
        <v>0.43690741511283798</v>
      </c>
      <c r="L1388" s="17">
        <v>0.461295701485882</v>
      </c>
      <c r="M1388" s="17"/>
      <c r="N1388" s="17">
        <v>0.41421517529994301</v>
      </c>
      <c r="O1388" s="17">
        <v>0.40695632548261301</v>
      </c>
      <c r="P1388" s="17">
        <v>0.40936951068478999</v>
      </c>
      <c r="Q1388" s="17">
        <v>0.376722775252746</v>
      </c>
      <c r="R1388" s="17"/>
      <c r="S1388" s="17">
        <v>0.40645010892873901</v>
      </c>
      <c r="T1388" s="17">
        <v>0.44455111262465302</v>
      </c>
      <c r="U1388" s="17">
        <v>0.47237986308547603</v>
      </c>
      <c r="V1388" s="17">
        <v>0.372893979356751</v>
      </c>
      <c r="W1388" s="17">
        <v>0.40306831152331801</v>
      </c>
      <c r="X1388" s="17">
        <v>0.38923606519109599</v>
      </c>
      <c r="Y1388" s="17">
        <v>0.40009041914176202</v>
      </c>
      <c r="Z1388" s="17">
        <v>0.43211525432312398</v>
      </c>
      <c r="AA1388" s="17">
        <v>0.37116000687425799</v>
      </c>
      <c r="AB1388" s="17">
        <v>0.32773789336860798</v>
      </c>
      <c r="AC1388" s="17">
        <v>0.41270797931511199</v>
      </c>
      <c r="AD1388" s="17">
        <v>0.41608893244809902</v>
      </c>
      <c r="AE1388" s="17"/>
      <c r="AF1388" s="17">
        <v>0.40489992963037003</v>
      </c>
      <c r="AG1388" s="17">
        <v>0.334431478405678</v>
      </c>
      <c r="AH1388" s="17">
        <v>0.415212869536146</v>
      </c>
      <c r="AI1388" s="17">
        <v>0.42096678528211301</v>
      </c>
      <c r="AJ1388" s="17"/>
      <c r="AK1388" s="17">
        <v>0.43093150331081098</v>
      </c>
      <c r="AL1388" s="17">
        <v>0.41695158432628099</v>
      </c>
      <c r="AM1388" s="17"/>
      <c r="AN1388" s="17">
        <v>0.36119778947654901</v>
      </c>
      <c r="AO1388" s="17">
        <v>0.41228197740841799</v>
      </c>
      <c r="AP1388" s="17">
        <v>0.39920401837917402</v>
      </c>
      <c r="AQ1388" s="17">
        <v>0.39068454159264798</v>
      </c>
      <c r="AR1388" s="17">
        <v>0.47338045143132201</v>
      </c>
      <c r="AS1388" s="17">
        <v>0.45022111409823201</v>
      </c>
      <c r="AT1388" s="17"/>
      <c r="AU1388" s="17">
        <v>0.421674766246246</v>
      </c>
      <c r="AV1388" s="17">
        <v>0.37553012404687502</v>
      </c>
      <c r="AW1388" s="17"/>
      <c r="AX1388" s="17">
        <v>0.43135931230535901</v>
      </c>
      <c r="AY1388" s="17">
        <v>0.39498637351273402</v>
      </c>
      <c r="AZ1388" s="17"/>
      <c r="BA1388" s="17">
        <v>0.40653066842837199</v>
      </c>
      <c r="BB1388" s="17">
        <v>0.37926870090987103</v>
      </c>
      <c r="BC1388" s="17"/>
      <c r="BD1388" s="17">
        <v>0.44396405789786603</v>
      </c>
      <c r="BE1388" s="17"/>
      <c r="BF1388" s="17">
        <v>0.44200772242721098</v>
      </c>
      <c r="BG1388" s="17"/>
      <c r="BH1388" s="17">
        <v>0.34984599036835301</v>
      </c>
      <c r="BI1388" s="17"/>
      <c r="BJ1388" s="17">
        <v>0.434966163002382</v>
      </c>
      <c r="BK1388" s="17"/>
      <c r="BL1388" s="17">
        <v>0.22522641463385701</v>
      </c>
      <c r="BM1388" s="17">
        <v>0.48732264731501101</v>
      </c>
      <c r="BN1388" s="17">
        <v>0.42058476483347401</v>
      </c>
      <c r="BO1388" s="17">
        <v>0.40620243679705997</v>
      </c>
      <c r="BP1388" s="17"/>
      <c r="BQ1388" s="17">
        <v>0.42387658590755301</v>
      </c>
      <c r="BR1388" s="17">
        <v>0.45264848794136903</v>
      </c>
      <c r="BS1388" s="17">
        <v>0.316648546858038</v>
      </c>
      <c r="BT1388" s="17">
        <v>0.42127793478866798</v>
      </c>
      <c r="BU1388" s="17">
        <v>0.407465489096417</v>
      </c>
      <c r="BV1388" s="17">
        <v>0.365812343906122</v>
      </c>
      <c r="BW1388" s="17"/>
      <c r="BX1388" s="17">
        <v>0.42569893788631502</v>
      </c>
      <c r="BY1388" s="17">
        <v>0.42820613611251701</v>
      </c>
      <c r="BZ1388" s="17">
        <v>0.37514779826237798</v>
      </c>
      <c r="CA1388" s="17">
        <v>0.46108741788834701</v>
      </c>
      <c r="CB1388" s="17">
        <v>0.42660110887944802</v>
      </c>
      <c r="CC1388" s="17">
        <v>0.26279772771479498</v>
      </c>
    </row>
    <row r="1389" spans="2:81" x14ac:dyDescent="0.35">
      <c r="B1389" t="s">
        <v>530</v>
      </c>
      <c r="C1389" s="17">
        <v>0.39373704168365498</v>
      </c>
      <c r="D1389" s="17">
        <v>0.37254131838196902</v>
      </c>
      <c r="E1389" s="17">
        <v>0.41493091084948402</v>
      </c>
      <c r="F1389" s="17"/>
      <c r="G1389" s="17">
        <v>0.27573615451990702</v>
      </c>
      <c r="H1389" s="17">
        <v>0.30389913891978498</v>
      </c>
      <c r="I1389" s="17">
        <v>0.36669276065712397</v>
      </c>
      <c r="J1389" s="17">
        <v>0.42143695781864199</v>
      </c>
      <c r="K1389" s="17">
        <v>0.492580772506509</v>
      </c>
      <c r="L1389" s="17">
        <v>0.47834923354019399</v>
      </c>
      <c r="M1389" s="17"/>
      <c r="N1389" s="17">
        <v>0.39557617775146098</v>
      </c>
      <c r="O1389" s="17">
        <v>0.43506948469269502</v>
      </c>
      <c r="P1389" s="17">
        <v>0.38078283128921803</v>
      </c>
      <c r="Q1389" s="17">
        <v>0.36155688334923303</v>
      </c>
      <c r="R1389" s="17"/>
      <c r="S1389" s="17">
        <v>0.33768519545523301</v>
      </c>
      <c r="T1389" s="17">
        <v>0.436139130186457</v>
      </c>
      <c r="U1389" s="17">
        <v>0.37450843031311698</v>
      </c>
      <c r="V1389" s="17">
        <v>0.43297108505821602</v>
      </c>
      <c r="W1389" s="17">
        <v>0.41834326144369399</v>
      </c>
      <c r="X1389" s="17">
        <v>0.37419417864874199</v>
      </c>
      <c r="Y1389" s="17">
        <v>0.358046977761873</v>
      </c>
      <c r="Z1389" s="17">
        <v>0.38218629245110303</v>
      </c>
      <c r="AA1389" s="17">
        <v>0.41918015447267698</v>
      </c>
      <c r="AB1389" s="17">
        <v>0.409045194873844</v>
      </c>
      <c r="AC1389" s="17">
        <v>0.35629676595034399</v>
      </c>
      <c r="AD1389" s="17">
        <v>0.44010440565768999</v>
      </c>
      <c r="AE1389" s="17"/>
      <c r="AF1389" s="17">
        <v>0.39056020163373101</v>
      </c>
      <c r="AG1389" s="17">
        <v>0.40536231424275798</v>
      </c>
      <c r="AH1389" s="17">
        <v>0.35720357490642701</v>
      </c>
      <c r="AI1389" s="17">
        <v>0.42733774801517199</v>
      </c>
      <c r="AJ1389" s="17"/>
      <c r="AK1389" s="17">
        <v>0.423288743299434</v>
      </c>
      <c r="AL1389" s="17">
        <v>0.38937256944632198</v>
      </c>
      <c r="AM1389" s="17"/>
      <c r="AN1389" s="17">
        <v>0.33522701410600197</v>
      </c>
      <c r="AO1389" s="17">
        <v>0.42525495501090499</v>
      </c>
      <c r="AP1389" s="17">
        <v>0.37927910093162298</v>
      </c>
      <c r="AQ1389" s="17">
        <v>0.39388371460877097</v>
      </c>
      <c r="AR1389" s="17">
        <v>0.47082084978095101</v>
      </c>
      <c r="AS1389" s="17">
        <v>0.39103606508808197</v>
      </c>
      <c r="AT1389" s="17"/>
      <c r="AU1389" s="17">
        <v>0.421242311358695</v>
      </c>
      <c r="AV1389" s="17">
        <v>0.35665454982914802</v>
      </c>
      <c r="AW1389" s="17"/>
      <c r="AX1389" s="17">
        <v>0.42171692152249401</v>
      </c>
      <c r="AY1389" s="17">
        <v>0.38702268227334802</v>
      </c>
      <c r="AZ1389" s="17"/>
      <c r="BA1389" s="17">
        <v>0.40720413548411699</v>
      </c>
      <c r="BB1389" s="17">
        <v>0.323109145093052</v>
      </c>
      <c r="BC1389" s="17"/>
      <c r="BD1389" s="17">
        <v>0.43294166329295802</v>
      </c>
      <c r="BE1389" s="17"/>
      <c r="BF1389" s="17">
        <v>0.41813550732430499</v>
      </c>
      <c r="BG1389" s="17"/>
      <c r="BH1389" s="17">
        <v>0.43623431855183697</v>
      </c>
      <c r="BI1389" s="17"/>
      <c r="BJ1389" s="17">
        <v>0.36041498158885599</v>
      </c>
      <c r="BK1389" s="17"/>
      <c r="BL1389" s="17">
        <v>0.27795717741207399</v>
      </c>
      <c r="BM1389" s="17">
        <v>0.43677393058043901</v>
      </c>
      <c r="BN1389" s="17">
        <v>0.41482578454938301</v>
      </c>
      <c r="BO1389" s="17">
        <v>0.39988300395423099</v>
      </c>
      <c r="BP1389" s="17"/>
      <c r="BQ1389" s="17">
        <v>0.39870166239143601</v>
      </c>
      <c r="BR1389" s="17">
        <v>0.452857048155759</v>
      </c>
      <c r="BS1389" s="17">
        <v>0.36264586836280999</v>
      </c>
      <c r="BT1389" s="17">
        <v>0.39604569478576501</v>
      </c>
      <c r="BU1389" s="17">
        <v>0.34334031566585899</v>
      </c>
      <c r="BV1389" s="17">
        <v>0.36516301639092202</v>
      </c>
      <c r="BW1389" s="17"/>
      <c r="BX1389" s="17">
        <v>0.40491490353017501</v>
      </c>
      <c r="BY1389" s="17">
        <v>0.43357087731585597</v>
      </c>
      <c r="BZ1389" s="17">
        <v>0.401393030230345</v>
      </c>
      <c r="CA1389" s="17">
        <v>0.39800176893241102</v>
      </c>
      <c r="CB1389" s="17">
        <v>0.313791499012607</v>
      </c>
      <c r="CC1389" s="17">
        <v>0.30741281002750698</v>
      </c>
    </row>
    <row r="1390" spans="2:81" x14ac:dyDescent="0.35">
      <c r="B1390" t="s">
        <v>531</v>
      </c>
      <c r="C1390" s="17">
        <v>0.366354258227583</v>
      </c>
      <c r="D1390" s="17">
        <v>0.37822598690313702</v>
      </c>
      <c r="E1390" s="17">
        <v>0.355537183100057</v>
      </c>
      <c r="F1390" s="17"/>
      <c r="G1390" s="17">
        <v>0.27334069490427398</v>
      </c>
      <c r="H1390" s="17">
        <v>0.34771536040038498</v>
      </c>
      <c r="I1390" s="17">
        <v>0.38180518567748301</v>
      </c>
      <c r="J1390" s="17">
        <v>0.380700581773189</v>
      </c>
      <c r="K1390" s="17">
        <v>0.392152919012908</v>
      </c>
      <c r="L1390" s="17">
        <v>0.40170220812944601</v>
      </c>
      <c r="M1390" s="17"/>
      <c r="N1390" s="17">
        <v>0.40979693327001598</v>
      </c>
      <c r="O1390" s="17">
        <v>0.36770221622307497</v>
      </c>
      <c r="P1390" s="17">
        <v>0.34573163619090103</v>
      </c>
      <c r="Q1390" s="17">
        <v>0.33712858516519301</v>
      </c>
      <c r="R1390" s="17"/>
      <c r="S1390" s="17">
        <v>0.355883935212155</v>
      </c>
      <c r="T1390" s="17">
        <v>0.361553756406502</v>
      </c>
      <c r="U1390" s="17">
        <v>0.41602437934492098</v>
      </c>
      <c r="V1390" s="17">
        <v>0.38297586286365798</v>
      </c>
      <c r="W1390" s="17">
        <v>0.41521219741035498</v>
      </c>
      <c r="X1390" s="17">
        <v>0.34998999490684202</v>
      </c>
      <c r="Y1390" s="17">
        <v>0.39046653083459798</v>
      </c>
      <c r="Z1390" s="17">
        <v>0.381978240435077</v>
      </c>
      <c r="AA1390" s="17">
        <v>0.35424093081804198</v>
      </c>
      <c r="AB1390" s="17">
        <v>0.32860925520638101</v>
      </c>
      <c r="AC1390" s="17">
        <v>0.33951065664576602</v>
      </c>
      <c r="AD1390" s="17">
        <v>0.30602798749642601</v>
      </c>
      <c r="AE1390" s="17"/>
      <c r="AF1390" s="17">
        <v>0.36422559318132203</v>
      </c>
      <c r="AG1390" s="17">
        <v>0.35376021474540198</v>
      </c>
      <c r="AH1390" s="17">
        <v>0.31645176441241502</v>
      </c>
      <c r="AI1390" s="17">
        <v>0.33406290442658898</v>
      </c>
      <c r="AJ1390" s="17"/>
      <c r="AK1390" s="17">
        <v>0.44670177296360403</v>
      </c>
      <c r="AL1390" s="17">
        <v>0.35469556891834297</v>
      </c>
      <c r="AM1390" s="17"/>
      <c r="AN1390" s="17">
        <v>0.35794986902528297</v>
      </c>
      <c r="AO1390" s="17">
        <v>0.36671608647774201</v>
      </c>
      <c r="AP1390" s="17">
        <v>0.36076775047673898</v>
      </c>
      <c r="AQ1390" s="17">
        <v>0.35494099093861198</v>
      </c>
      <c r="AR1390" s="17">
        <v>0.41634004588430601</v>
      </c>
      <c r="AS1390" s="17">
        <v>0.35509606157525497</v>
      </c>
      <c r="AT1390" s="17"/>
      <c r="AU1390" s="17">
        <v>0.377323273430066</v>
      </c>
      <c r="AV1390" s="17">
        <v>0.35222102288636598</v>
      </c>
      <c r="AW1390" s="17"/>
      <c r="AX1390" s="17">
        <v>0.32879455825326398</v>
      </c>
      <c r="AY1390" s="17">
        <v>0.37536749654109502</v>
      </c>
      <c r="AZ1390" s="17"/>
      <c r="BA1390" s="17">
        <v>0.36489807883000602</v>
      </c>
      <c r="BB1390" s="17">
        <v>0.37800896591401101</v>
      </c>
      <c r="BC1390" s="17"/>
      <c r="BD1390" s="17">
        <v>0.41655819969144697</v>
      </c>
      <c r="BE1390" s="17"/>
      <c r="BF1390" s="17">
        <v>0.40142566604198598</v>
      </c>
      <c r="BG1390" s="17"/>
      <c r="BH1390" s="17">
        <v>0.36321849800723599</v>
      </c>
      <c r="BI1390" s="17"/>
      <c r="BJ1390" s="17">
        <v>0.33462463372486401</v>
      </c>
      <c r="BK1390" s="17"/>
      <c r="BL1390" s="17">
        <v>0.14860006109339699</v>
      </c>
      <c r="BM1390" s="17">
        <v>0.48893379008538701</v>
      </c>
      <c r="BN1390" s="17">
        <v>0.391089026618122</v>
      </c>
      <c r="BO1390" s="17">
        <v>0.35194807429536601</v>
      </c>
      <c r="BP1390" s="17"/>
      <c r="BQ1390" s="17">
        <v>0.38625430202280298</v>
      </c>
      <c r="BR1390" s="17">
        <v>0.44932833074988998</v>
      </c>
      <c r="BS1390" s="17">
        <v>0.29135122609384301</v>
      </c>
      <c r="BT1390" s="17">
        <v>0.34272887458683898</v>
      </c>
      <c r="BU1390" s="17">
        <v>0.33784250218190698</v>
      </c>
      <c r="BV1390" s="17">
        <v>0.33790615692707698</v>
      </c>
      <c r="BW1390" s="17"/>
      <c r="BX1390" s="17">
        <v>0.40029359818993099</v>
      </c>
      <c r="BY1390" s="17">
        <v>0.449727963481657</v>
      </c>
      <c r="BZ1390" s="17">
        <v>0.34297798289889098</v>
      </c>
      <c r="CA1390" s="17">
        <v>0.38594360912602399</v>
      </c>
      <c r="CB1390" s="17">
        <v>0.32397021023223699</v>
      </c>
      <c r="CC1390" s="17">
        <v>0.24910498150563501</v>
      </c>
    </row>
    <row r="1391" spans="2:81" x14ac:dyDescent="0.35">
      <c r="B1391" t="s">
        <v>532</v>
      </c>
      <c r="C1391" s="17">
        <v>0.341018463035337</v>
      </c>
      <c r="D1391" s="17">
        <v>0.34026146269582402</v>
      </c>
      <c r="E1391" s="17">
        <v>0.34240036840274002</v>
      </c>
      <c r="F1391" s="17"/>
      <c r="G1391" s="17">
        <v>0.22475985906663301</v>
      </c>
      <c r="H1391" s="17">
        <v>0.28148813543740198</v>
      </c>
      <c r="I1391" s="17">
        <v>0.31700323552300502</v>
      </c>
      <c r="J1391" s="17">
        <v>0.359300380010113</v>
      </c>
      <c r="K1391" s="17">
        <v>0.43808693754804201</v>
      </c>
      <c r="L1391" s="17">
        <v>0.406184296450598</v>
      </c>
      <c r="M1391" s="17"/>
      <c r="N1391" s="17">
        <v>0.34818246741922698</v>
      </c>
      <c r="O1391" s="17">
        <v>0.35515311715790698</v>
      </c>
      <c r="P1391" s="17">
        <v>0.332031001070618</v>
      </c>
      <c r="Q1391" s="17">
        <v>0.32699675148307999</v>
      </c>
      <c r="R1391" s="17"/>
      <c r="S1391" s="17">
        <v>0.29872506474685501</v>
      </c>
      <c r="T1391" s="17">
        <v>0.34394844277845699</v>
      </c>
      <c r="U1391" s="17">
        <v>0.36007826102708101</v>
      </c>
      <c r="V1391" s="17">
        <v>0.36659733822287199</v>
      </c>
      <c r="W1391" s="17">
        <v>0.35009445215937701</v>
      </c>
      <c r="X1391" s="17">
        <v>0.32240298649193</v>
      </c>
      <c r="Y1391" s="17">
        <v>0.35027286087694598</v>
      </c>
      <c r="Z1391" s="17">
        <v>0.35457868027526102</v>
      </c>
      <c r="AA1391" s="17">
        <v>0.337310451296091</v>
      </c>
      <c r="AB1391" s="17">
        <v>0.358023229442127</v>
      </c>
      <c r="AC1391" s="17">
        <v>0.32147882455700999</v>
      </c>
      <c r="AD1391" s="17">
        <v>0.38516761696211399</v>
      </c>
      <c r="AE1391" s="17"/>
      <c r="AF1391" s="17">
        <v>0.33215582872798899</v>
      </c>
      <c r="AG1391" s="17">
        <v>0.374318339618743</v>
      </c>
      <c r="AH1391" s="17">
        <v>0.35118078718291401</v>
      </c>
      <c r="AI1391" s="17">
        <v>0.41346204902697598</v>
      </c>
      <c r="AJ1391" s="17"/>
      <c r="AK1391" s="17">
        <v>0.36168133921572398</v>
      </c>
      <c r="AL1391" s="17">
        <v>0.328625001728095</v>
      </c>
      <c r="AM1391" s="17"/>
      <c r="AN1391" s="17">
        <v>0.31062410741009899</v>
      </c>
      <c r="AO1391" s="17">
        <v>0.35999242909491602</v>
      </c>
      <c r="AP1391" s="17">
        <v>0.33004743816259902</v>
      </c>
      <c r="AQ1391" s="17">
        <v>0.33912646165514398</v>
      </c>
      <c r="AR1391" s="17">
        <v>0.385722729488373</v>
      </c>
      <c r="AS1391" s="17">
        <v>0.32631300616528602</v>
      </c>
      <c r="AT1391" s="17"/>
      <c r="AU1391" s="17">
        <v>0.35717841405999501</v>
      </c>
      <c r="AV1391" s="17">
        <v>0.319889562113718</v>
      </c>
      <c r="AW1391" s="17"/>
      <c r="AX1391" s="17">
        <v>0.35588635980314398</v>
      </c>
      <c r="AY1391" s="17">
        <v>0.337450599157815</v>
      </c>
      <c r="AZ1391" s="17"/>
      <c r="BA1391" s="17">
        <v>0.35341043274644302</v>
      </c>
      <c r="BB1391" s="17">
        <v>0.28176983922608001</v>
      </c>
      <c r="BC1391" s="17"/>
      <c r="BD1391" s="17">
        <v>0.36369828742906202</v>
      </c>
      <c r="BE1391" s="17"/>
      <c r="BF1391" s="17">
        <v>0.34770361821214002</v>
      </c>
      <c r="BG1391" s="17"/>
      <c r="BH1391" s="17">
        <v>0.39042132507702498</v>
      </c>
      <c r="BI1391" s="17"/>
      <c r="BJ1391" s="17">
        <v>0.337082681644502</v>
      </c>
      <c r="BK1391" s="17"/>
      <c r="BL1391" s="17">
        <v>0.241710441245889</v>
      </c>
      <c r="BM1391" s="17">
        <v>0.387286804655329</v>
      </c>
      <c r="BN1391" s="17">
        <v>0.344631505948371</v>
      </c>
      <c r="BO1391" s="17">
        <v>0.352210294187696</v>
      </c>
      <c r="BP1391" s="17"/>
      <c r="BQ1391" s="17">
        <v>0.35936948396652502</v>
      </c>
      <c r="BR1391" s="17">
        <v>0.40493413317096399</v>
      </c>
      <c r="BS1391" s="17">
        <v>0.25019791545098302</v>
      </c>
      <c r="BT1391" s="17">
        <v>0.33506377033523999</v>
      </c>
      <c r="BU1391" s="17">
        <v>0.34992625006727601</v>
      </c>
      <c r="BV1391" s="17">
        <v>0.282814143614321</v>
      </c>
      <c r="BW1391" s="17"/>
      <c r="BX1391" s="17">
        <v>0.35176151307327902</v>
      </c>
      <c r="BY1391" s="17">
        <v>0.399176041244448</v>
      </c>
      <c r="BZ1391" s="17">
        <v>0.30629315722031902</v>
      </c>
      <c r="CA1391" s="17">
        <v>0.33493744910455903</v>
      </c>
      <c r="CB1391" s="17">
        <v>0.36309023140421498</v>
      </c>
      <c r="CC1391" s="17">
        <v>0.232693127364375</v>
      </c>
    </row>
    <row r="1392" spans="2:81" x14ac:dyDescent="0.35">
      <c r="B1392" t="s">
        <v>533</v>
      </c>
      <c r="C1392" s="17">
        <v>0.31006542292447598</v>
      </c>
      <c r="D1392" s="17">
        <v>0.30922519771316498</v>
      </c>
      <c r="E1392" s="17">
        <v>0.31147930686254699</v>
      </c>
      <c r="F1392" s="17"/>
      <c r="G1392" s="17">
        <v>0.260108740449771</v>
      </c>
      <c r="H1392" s="17">
        <v>0.29570098145460799</v>
      </c>
      <c r="I1392" s="17">
        <v>0.305272539776064</v>
      </c>
      <c r="J1392" s="17">
        <v>0.32005004112683499</v>
      </c>
      <c r="K1392" s="17">
        <v>0.32601873233574302</v>
      </c>
      <c r="L1392" s="17">
        <v>0.33999351671685502</v>
      </c>
      <c r="M1392" s="17"/>
      <c r="N1392" s="17">
        <v>0.35572084315637598</v>
      </c>
      <c r="O1392" s="17">
        <v>0.29383414185746298</v>
      </c>
      <c r="P1392" s="17">
        <v>0.30118999955820702</v>
      </c>
      <c r="Q1392" s="17">
        <v>0.286569010125441</v>
      </c>
      <c r="R1392" s="17"/>
      <c r="S1392" s="17">
        <v>0.33436170879134802</v>
      </c>
      <c r="T1392" s="17">
        <v>0.317551382587836</v>
      </c>
      <c r="U1392" s="17">
        <v>0.33481834217350298</v>
      </c>
      <c r="V1392" s="17">
        <v>0.29034834427471301</v>
      </c>
      <c r="W1392" s="17">
        <v>0.333908787946187</v>
      </c>
      <c r="X1392" s="17">
        <v>0.28781089015153799</v>
      </c>
      <c r="Y1392" s="17">
        <v>0.294117171013691</v>
      </c>
      <c r="Z1392" s="17">
        <v>0.34179076629257199</v>
      </c>
      <c r="AA1392" s="17">
        <v>0.30482184276581398</v>
      </c>
      <c r="AB1392" s="17">
        <v>0.27441060338429002</v>
      </c>
      <c r="AC1392" s="17">
        <v>0.29470414600670702</v>
      </c>
      <c r="AD1392" s="17">
        <v>0.32054351452736701</v>
      </c>
      <c r="AE1392" s="17"/>
      <c r="AF1392" s="17">
        <v>0.31140094696579701</v>
      </c>
      <c r="AG1392" s="17">
        <v>0.266367593699603</v>
      </c>
      <c r="AH1392" s="17">
        <v>0.29376758544189702</v>
      </c>
      <c r="AI1392" s="17">
        <v>0.34730040422566399</v>
      </c>
      <c r="AJ1392" s="17"/>
      <c r="AK1392" s="17">
        <v>0.33951177594704202</v>
      </c>
      <c r="AL1392" s="17">
        <v>0.30040310108851198</v>
      </c>
      <c r="AM1392" s="17"/>
      <c r="AN1392" s="17">
        <v>0.31396112986935898</v>
      </c>
      <c r="AO1392" s="17">
        <v>0.32730326152229</v>
      </c>
      <c r="AP1392" s="17">
        <v>0.30060106739479597</v>
      </c>
      <c r="AQ1392" s="17">
        <v>0.28846904750519198</v>
      </c>
      <c r="AR1392" s="17">
        <v>0.31976307448698099</v>
      </c>
      <c r="AS1392" s="17">
        <v>0.28000855533395103</v>
      </c>
      <c r="AT1392" s="17"/>
      <c r="AU1392" s="17">
        <v>0.32778512897476902</v>
      </c>
      <c r="AV1392" s="17">
        <v>0.28666896478956599</v>
      </c>
      <c r="AW1392" s="17"/>
      <c r="AX1392" s="17">
        <v>0.32274041134339798</v>
      </c>
      <c r="AY1392" s="17">
        <v>0.30702379343012798</v>
      </c>
      <c r="AZ1392" s="17"/>
      <c r="BA1392" s="17">
        <v>0.31171717606078803</v>
      </c>
      <c r="BB1392" s="17">
        <v>0.299939584245904</v>
      </c>
      <c r="BC1392" s="17"/>
      <c r="BD1392" s="17">
        <v>0.35230801211078799</v>
      </c>
      <c r="BE1392" s="17"/>
      <c r="BF1392" s="17">
        <v>0.33237499462468201</v>
      </c>
      <c r="BG1392" s="17"/>
      <c r="BH1392" s="17">
        <v>0.303153903949963</v>
      </c>
      <c r="BI1392" s="17"/>
      <c r="BJ1392" s="17">
        <v>0.30487326635199602</v>
      </c>
      <c r="BK1392" s="17"/>
      <c r="BL1392" s="17">
        <v>0.16019697488700299</v>
      </c>
      <c r="BM1392" s="17">
        <v>0.431020475083713</v>
      </c>
      <c r="BN1392" s="17">
        <v>0.297999090272554</v>
      </c>
      <c r="BO1392" s="17">
        <v>0.29421150601132001</v>
      </c>
      <c r="BP1392" s="17"/>
      <c r="BQ1392" s="17">
        <v>0.31989037937845699</v>
      </c>
      <c r="BR1392" s="17">
        <v>0.35530798457528601</v>
      </c>
      <c r="BS1392" s="17">
        <v>0.26133217369795603</v>
      </c>
      <c r="BT1392" s="17">
        <v>0.30738983968206302</v>
      </c>
      <c r="BU1392" s="17">
        <v>0.289451977646694</v>
      </c>
      <c r="BV1392" s="17">
        <v>0.29213477026513801</v>
      </c>
      <c r="BW1392" s="17"/>
      <c r="BX1392" s="17">
        <v>0.33941642221773499</v>
      </c>
      <c r="BY1392" s="17">
        <v>0.34400992307241002</v>
      </c>
      <c r="BZ1392" s="17">
        <v>0.29111187427216401</v>
      </c>
      <c r="CA1392" s="17">
        <v>0.32501383382106902</v>
      </c>
      <c r="CB1392" s="17">
        <v>0.31101835833118002</v>
      </c>
      <c r="CC1392" s="17">
        <v>0.221609531154181</v>
      </c>
    </row>
    <row r="1393" spans="2:81" x14ac:dyDescent="0.35">
      <c r="B1393" t="s">
        <v>534</v>
      </c>
      <c r="C1393" s="17">
        <v>0.278564340438471</v>
      </c>
      <c r="D1393" s="17">
        <v>0.31071374889113001</v>
      </c>
      <c r="E1393" s="17">
        <v>0.24763855005435301</v>
      </c>
      <c r="F1393" s="17"/>
      <c r="G1393" s="17">
        <v>0.15227499137775199</v>
      </c>
      <c r="H1393" s="17">
        <v>0.212961941305638</v>
      </c>
      <c r="I1393" s="17">
        <v>0.24697424634503301</v>
      </c>
      <c r="J1393" s="17">
        <v>0.31429023767034298</v>
      </c>
      <c r="K1393" s="17">
        <v>0.34220875559639002</v>
      </c>
      <c r="L1393" s="17">
        <v>0.36975654920548101</v>
      </c>
      <c r="M1393" s="17"/>
      <c r="N1393" s="17">
        <v>0.29059356936517799</v>
      </c>
      <c r="O1393" s="17">
        <v>0.30905422752931799</v>
      </c>
      <c r="P1393" s="17">
        <v>0.26525397616521001</v>
      </c>
      <c r="Q1393" s="17">
        <v>0.244929457540559</v>
      </c>
      <c r="R1393" s="17"/>
      <c r="S1393" s="17">
        <v>0.256350033884026</v>
      </c>
      <c r="T1393" s="17">
        <v>0.33643206574432899</v>
      </c>
      <c r="U1393" s="17">
        <v>0.29411229366715103</v>
      </c>
      <c r="V1393" s="17">
        <v>0.27294370649585797</v>
      </c>
      <c r="W1393" s="17">
        <v>0.27366733063716597</v>
      </c>
      <c r="X1393" s="17">
        <v>0.24327474110734701</v>
      </c>
      <c r="Y1393" s="17">
        <v>0.27861255984929501</v>
      </c>
      <c r="Z1393" s="17">
        <v>0.28264580168120301</v>
      </c>
      <c r="AA1393" s="17">
        <v>0.26937191365816499</v>
      </c>
      <c r="AB1393" s="17">
        <v>0.27533960472827501</v>
      </c>
      <c r="AC1393" s="17">
        <v>0.24524389960992701</v>
      </c>
      <c r="AD1393" s="17">
        <v>0.31750940790811699</v>
      </c>
      <c r="AE1393" s="17"/>
      <c r="AF1393" s="17">
        <v>0.280340438909434</v>
      </c>
      <c r="AG1393" s="17">
        <v>0.28901323575874799</v>
      </c>
      <c r="AH1393" s="17">
        <v>0.228031218898467</v>
      </c>
      <c r="AI1393" s="17">
        <v>0.33613267539598601</v>
      </c>
      <c r="AJ1393" s="17"/>
      <c r="AK1393" s="17">
        <v>0.25629385374827002</v>
      </c>
      <c r="AL1393" s="17">
        <v>0.25739650264936098</v>
      </c>
      <c r="AM1393" s="17"/>
      <c r="AN1393" s="17">
        <v>0.22801461823986199</v>
      </c>
      <c r="AO1393" s="17">
        <v>0.31077347657837201</v>
      </c>
      <c r="AP1393" s="17">
        <v>0.26769318675950798</v>
      </c>
      <c r="AQ1393" s="17">
        <v>0.27554449667935699</v>
      </c>
      <c r="AR1393" s="17">
        <v>0.327423292400086</v>
      </c>
      <c r="AS1393" s="17">
        <v>0.29593409905625201</v>
      </c>
      <c r="AT1393" s="17"/>
      <c r="AU1393" s="17">
        <v>0.29797670493988798</v>
      </c>
      <c r="AV1393" s="17">
        <v>0.25249441374930798</v>
      </c>
      <c r="AW1393" s="17"/>
      <c r="AX1393" s="17">
        <v>0.28634318631750499</v>
      </c>
      <c r="AY1393" s="17">
        <v>0.27669764310702899</v>
      </c>
      <c r="AZ1393" s="17"/>
      <c r="BA1393" s="17">
        <v>0.29260448335445699</v>
      </c>
      <c r="BB1393" s="17">
        <v>0.20648476717482001</v>
      </c>
      <c r="BC1393" s="17"/>
      <c r="BD1393" s="17">
        <v>0.29899822889521099</v>
      </c>
      <c r="BE1393" s="17"/>
      <c r="BF1393" s="17">
        <v>0.30032501602048101</v>
      </c>
      <c r="BG1393" s="17"/>
      <c r="BH1393" s="17">
        <v>0.29675774809879502</v>
      </c>
      <c r="BI1393" s="17"/>
      <c r="BJ1393" s="17">
        <v>0.234964267517067</v>
      </c>
      <c r="BK1393" s="17"/>
      <c r="BL1393" s="17">
        <v>0.17922811215644499</v>
      </c>
      <c r="BM1393" s="17">
        <v>0.29804010934139002</v>
      </c>
      <c r="BN1393" s="17">
        <v>0.31791314269791898</v>
      </c>
      <c r="BO1393" s="17">
        <v>0.27886700581146801</v>
      </c>
      <c r="BP1393" s="17"/>
      <c r="BQ1393" s="17">
        <v>0.285322847927099</v>
      </c>
      <c r="BR1393" s="17">
        <v>0.33709236619441402</v>
      </c>
      <c r="BS1393" s="17">
        <v>0.24007612626424801</v>
      </c>
      <c r="BT1393" s="17">
        <v>0.30543202501973199</v>
      </c>
      <c r="BU1393" s="17">
        <v>0.27630652319071902</v>
      </c>
      <c r="BV1393" s="17">
        <v>0.20500124238925299</v>
      </c>
      <c r="BW1393" s="17"/>
      <c r="BX1393" s="17">
        <v>0.27976831760305398</v>
      </c>
      <c r="BY1393" s="17">
        <v>0.32782562288956502</v>
      </c>
      <c r="BZ1393" s="17">
        <v>0.27530298646254697</v>
      </c>
      <c r="CA1393" s="17">
        <v>0.29010970486004201</v>
      </c>
      <c r="CB1393" s="17">
        <v>0.26832675539195899</v>
      </c>
      <c r="CC1393" s="17">
        <v>0.13737647831649</v>
      </c>
    </row>
    <row r="1394" spans="2:81" x14ac:dyDescent="0.35">
      <c r="B1394" t="s">
        <v>535</v>
      </c>
      <c r="C1394" s="17">
        <v>0.26556260117892599</v>
      </c>
      <c r="D1394" s="17">
        <v>0.26217414897352098</v>
      </c>
      <c r="E1394" s="17">
        <v>0.26871305023267</v>
      </c>
      <c r="F1394" s="17"/>
      <c r="G1394" s="17">
        <v>0.189362565887465</v>
      </c>
      <c r="H1394" s="17">
        <v>0.234089517471985</v>
      </c>
      <c r="I1394" s="17">
        <v>0.27951972017695498</v>
      </c>
      <c r="J1394" s="17">
        <v>0.24385880740451901</v>
      </c>
      <c r="K1394" s="17">
        <v>0.29684517990471498</v>
      </c>
      <c r="L1394" s="17">
        <v>0.32699017191174701</v>
      </c>
      <c r="M1394" s="17"/>
      <c r="N1394" s="17">
        <v>0.27489017060499699</v>
      </c>
      <c r="O1394" s="17">
        <v>0.25967613821164798</v>
      </c>
      <c r="P1394" s="17">
        <v>0.268867247822622</v>
      </c>
      <c r="Q1394" s="17">
        <v>0.26100854669103701</v>
      </c>
      <c r="R1394" s="17"/>
      <c r="S1394" s="17">
        <v>0.27975902753277798</v>
      </c>
      <c r="T1394" s="17">
        <v>0.31387173207639602</v>
      </c>
      <c r="U1394" s="17">
        <v>0.27927927372994499</v>
      </c>
      <c r="V1394" s="17">
        <v>0.229396977490292</v>
      </c>
      <c r="W1394" s="17">
        <v>0.29318490326614599</v>
      </c>
      <c r="X1394" s="17">
        <v>0.270821349069581</v>
      </c>
      <c r="Y1394" s="17">
        <v>0.26642528657734998</v>
      </c>
      <c r="Z1394" s="17">
        <v>0.32765588468289802</v>
      </c>
      <c r="AA1394" s="17">
        <v>0.26113121694247399</v>
      </c>
      <c r="AB1394" s="17">
        <v>0.21576768449043901</v>
      </c>
      <c r="AC1394" s="17">
        <v>0.18865399528014001</v>
      </c>
      <c r="AD1394" s="17">
        <v>0.190384644663987</v>
      </c>
      <c r="AE1394" s="17"/>
      <c r="AF1394" s="17">
        <v>0.27435851764253599</v>
      </c>
      <c r="AG1394" s="17">
        <v>0.22967047450875</v>
      </c>
      <c r="AH1394" s="17">
        <v>0.19581234150139201</v>
      </c>
      <c r="AI1394" s="17">
        <v>0.191793059469235</v>
      </c>
      <c r="AJ1394" s="17"/>
      <c r="AK1394" s="17">
        <v>0.285929411158859</v>
      </c>
      <c r="AL1394" s="17">
        <v>0.26383958005199498</v>
      </c>
      <c r="AM1394" s="17"/>
      <c r="AN1394" s="17">
        <v>0.27106066763617498</v>
      </c>
      <c r="AO1394" s="17">
        <v>0.27549535693181698</v>
      </c>
      <c r="AP1394" s="17">
        <v>0.26342702629189302</v>
      </c>
      <c r="AQ1394" s="17">
        <v>0.23732538570192099</v>
      </c>
      <c r="AR1394" s="17">
        <v>0.26186847397010998</v>
      </c>
      <c r="AS1394" s="17">
        <v>0.30327044970046002</v>
      </c>
      <c r="AT1394" s="17"/>
      <c r="AU1394" s="17">
        <v>0.29368969965359998</v>
      </c>
      <c r="AV1394" s="17">
        <v>0.22721596314156001</v>
      </c>
      <c r="AW1394" s="17"/>
      <c r="AX1394" s="17">
        <v>0.27054773365246199</v>
      </c>
      <c r="AY1394" s="17">
        <v>0.26436631401371702</v>
      </c>
      <c r="AZ1394" s="17"/>
      <c r="BA1394" s="17">
        <v>0.26501034580553501</v>
      </c>
      <c r="BB1394" s="17">
        <v>0.27117398836465501</v>
      </c>
      <c r="BC1394" s="17"/>
      <c r="BD1394" s="17">
        <v>0.31227191934096599</v>
      </c>
      <c r="BE1394" s="17"/>
      <c r="BF1394" s="17">
        <v>0.309538741501726</v>
      </c>
      <c r="BG1394" s="17"/>
      <c r="BH1394" s="17">
        <v>0.222660706165827</v>
      </c>
      <c r="BI1394" s="17"/>
      <c r="BJ1394" s="17">
        <v>0.20379251904182399</v>
      </c>
      <c r="BK1394" s="17"/>
      <c r="BL1394" s="17">
        <v>9.5089444113575602E-2</v>
      </c>
      <c r="BM1394" s="17">
        <v>0.38004246360106902</v>
      </c>
      <c r="BN1394" s="17">
        <v>0.282798014153891</v>
      </c>
      <c r="BO1394" s="17">
        <v>0.23797171500324199</v>
      </c>
      <c r="BP1394" s="17"/>
      <c r="BQ1394" s="17">
        <v>0.26838177509988997</v>
      </c>
      <c r="BR1394" s="17">
        <v>0.31699800651209997</v>
      </c>
      <c r="BS1394" s="17">
        <v>0.27207380474475501</v>
      </c>
      <c r="BT1394" s="17">
        <v>0.27156790225264299</v>
      </c>
      <c r="BU1394" s="17">
        <v>0.25555245605660998</v>
      </c>
      <c r="BV1394" s="17">
        <v>0.220328102461185</v>
      </c>
      <c r="BW1394" s="17"/>
      <c r="BX1394" s="17">
        <v>0.28011463477715098</v>
      </c>
      <c r="BY1394" s="17">
        <v>0.31406914533786001</v>
      </c>
      <c r="BZ1394" s="17">
        <v>0.28625998373901401</v>
      </c>
      <c r="CA1394" s="17">
        <v>0.28906149472716203</v>
      </c>
      <c r="CB1394" s="17">
        <v>0.184271815008729</v>
      </c>
      <c r="CC1394" s="17">
        <v>0.19030809794856299</v>
      </c>
    </row>
    <row r="1395" spans="2:81" x14ac:dyDescent="0.35">
      <c r="B1395" t="s">
        <v>536</v>
      </c>
      <c r="C1395" s="17">
        <v>0.258518918029009</v>
      </c>
      <c r="D1395" s="17">
        <v>0.25100554388089702</v>
      </c>
      <c r="E1395" s="17">
        <v>0.26608770986206898</v>
      </c>
      <c r="F1395" s="17"/>
      <c r="G1395" s="17">
        <v>0.20887209219016101</v>
      </c>
      <c r="H1395" s="17">
        <v>0.22375412003303899</v>
      </c>
      <c r="I1395" s="17">
        <v>0.237797405108153</v>
      </c>
      <c r="J1395" s="17">
        <v>0.25303175108770898</v>
      </c>
      <c r="K1395" s="17">
        <v>0.29373188545832102</v>
      </c>
      <c r="L1395" s="17">
        <v>0.31744240959261499</v>
      </c>
      <c r="M1395" s="17"/>
      <c r="N1395" s="17">
        <v>0.286407581508272</v>
      </c>
      <c r="O1395" s="17">
        <v>0.25591756467648902</v>
      </c>
      <c r="P1395" s="17">
        <v>0.23377008214994599</v>
      </c>
      <c r="Q1395" s="17">
        <v>0.24908050059321099</v>
      </c>
      <c r="R1395" s="17"/>
      <c r="S1395" s="17">
        <v>0.24834145318415901</v>
      </c>
      <c r="T1395" s="17">
        <v>0.30006263831824198</v>
      </c>
      <c r="U1395" s="17">
        <v>0.29222796370284199</v>
      </c>
      <c r="V1395" s="17">
        <v>0.23379106202636299</v>
      </c>
      <c r="W1395" s="17">
        <v>0.25963681048860598</v>
      </c>
      <c r="X1395" s="17">
        <v>0.25920465379067198</v>
      </c>
      <c r="Y1395" s="17">
        <v>0.238825822631414</v>
      </c>
      <c r="Z1395" s="17">
        <v>0.26547310952285402</v>
      </c>
      <c r="AA1395" s="17">
        <v>0.239471265444891</v>
      </c>
      <c r="AB1395" s="17">
        <v>0.25710015891345001</v>
      </c>
      <c r="AC1395" s="17">
        <v>0.22076367369557601</v>
      </c>
      <c r="AD1395" s="17">
        <v>0.28588287540153201</v>
      </c>
      <c r="AE1395" s="17"/>
      <c r="AF1395" s="17">
        <v>0.25826036062380803</v>
      </c>
      <c r="AG1395" s="17">
        <v>0.23955631711879399</v>
      </c>
      <c r="AH1395" s="17">
        <v>0.23178065230660899</v>
      </c>
      <c r="AI1395" s="17">
        <v>0.312273023130894</v>
      </c>
      <c r="AJ1395" s="17"/>
      <c r="AK1395" s="17">
        <v>0.27707662738118499</v>
      </c>
      <c r="AL1395" s="17">
        <v>0.231814793152812</v>
      </c>
      <c r="AM1395" s="17"/>
      <c r="AN1395" s="17">
        <v>0.24713134044722501</v>
      </c>
      <c r="AO1395" s="17">
        <v>0.259955356525371</v>
      </c>
      <c r="AP1395" s="17">
        <v>0.252632063912125</v>
      </c>
      <c r="AQ1395" s="17">
        <v>0.25228312009520698</v>
      </c>
      <c r="AR1395" s="17">
        <v>0.30759427482542301</v>
      </c>
      <c r="AS1395" s="17">
        <v>0.23971795617535899</v>
      </c>
      <c r="AT1395" s="17"/>
      <c r="AU1395" s="17">
        <v>0.27302617164515702</v>
      </c>
      <c r="AV1395" s="17">
        <v>0.23893432692188099</v>
      </c>
      <c r="AW1395" s="17"/>
      <c r="AX1395" s="17">
        <v>0.29911649216589398</v>
      </c>
      <c r="AY1395" s="17">
        <v>0.24877667805115</v>
      </c>
      <c r="AZ1395" s="17"/>
      <c r="BA1395" s="17">
        <v>0.26098584733249602</v>
      </c>
      <c r="BB1395" s="17">
        <v>0.24396345453985699</v>
      </c>
      <c r="BC1395" s="17"/>
      <c r="BD1395" s="17">
        <v>0.28773390780191299</v>
      </c>
      <c r="BE1395" s="17"/>
      <c r="BF1395" s="17">
        <v>0.27737753410156402</v>
      </c>
      <c r="BG1395" s="17"/>
      <c r="BH1395" s="17">
        <v>0.26684009244910301</v>
      </c>
      <c r="BI1395" s="17"/>
      <c r="BJ1395" s="17">
        <v>0.24452664096428101</v>
      </c>
      <c r="BK1395" s="17"/>
      <c r="BL1395" s="17">
        <v>0.149358084970733</v>
      </c>
      <c r="BM1395" s="17">
        <v>0.345030221830465</v>
      </c>
      <c r="BN1395" s="17">
        <v>0.24291973299494199</v>
      </c>
      <c r="BO1395" s="17">
        <v>0.25576219023705998</v>
      </c>
      <c r="BP1395" s="17"/>
      <c r="BQ1395" s="17">
        <v>0.27065765416420501</v>
      </c>
      <c r="BR1395" s="17">
        <v>0.30203165120460501</v>
      </c>
      <c r="BS1395" s="17">
        <v>0.185787308919352</v>
      </c>
      <c r="BT1395" s="17">
        <v>0.26306406768978502</v>
      </c>
      <c r="BU1395" s="17">
        <v>0.27352985620048398</v>
      </c>
      <c r="BV1395" s="17">
        <v>0.23156116859693501</v>
      </c>
      <c r="BW1395" s="17"/>
      <c r="BX1395" s="17">
        <v>0.27990222067715298</v>
      </c>
      <c r="BY1395" s="17">
        <v>0.30891979441926198</v>
      </c>
      <c r="BZ1395" s="17">
        <v>0.21216764325802201</v>
      </c>
      <c r="CA1395" s="17">
        <v>0.27963449161048498</v>
      </c>
      <c r="CB1395" s="17">
        <v>0.27277617626926998</v>
      </c>
      <c r="CC1395" s="17">
        <v>0.179531627629404</v>
      </c>
    </row>
    <row r="1396" spans="2:81" x14ac:dyDescent="0.35">
      <c r="B1396" t="s">
        <v>537</v>
      </c>
      <c r="C1396" s="17">
        <v>5.9113940969189503E-2</v>
      </c>
      <c r="D1396" s="17">
        <v>6.5981674734149495E-2</v>
      </c>
      <c r="E1396" s="17">
        <v>5.22380251199632E-2</v>
      </c>
      <c r="F1396" s="17"/>
      <c r="G1396" s="17">
        <v>3.6223304333037401E-2</v>
      </c>
      <c r="H1396" s="17">
        <v>5.6336017222667997E-2</v>
      </c>
      <c r="I1396" s="17">
        <v>6.1732877108781697E-2</v>
      </c>
      <c r="J1396" s="17">
        <v>7.5479408406711496E-2</v>
      </c>
      <c r="K1396" s="17">
        <v>5.5885401062033997E-2</v>
      </c>
      <c r="L1396" s="17">
        <v>6.3313665707980193E-2</v>
      </c>
      <c r="M1396" s="17"/>
      <c r="N1396" s="17">
        <v>4.2180992093680002E-2</v>
      </c>
      <c r="O1396" s="17">
        <v>5.7373914866212301E-2</v>
      </c>
      <c r="P1396" s="17">
        <v>6.9317969135540905E-2</v>
      </c>
      <c r="Q1396" s="17">
        <v>6.9362659277810906E-2</v>
      </c>
      <c r="R1396" s="17"/>
      <c r="S1396" s="17">
        <v>4.4640200284138502E-2</v>
      </c>
      <c r="T1396" s="17">
        <v>6.2218002415147203E-2</v>
      </c>
      <c r="U1396" s="17">
        <v>5.0421081590825603E-2</v>
      </c>
      <c r="V1396" s="17">
        <v>5.8221264796092097E-2</v>
      </c>
      <c r="W1396" s="17">
        <v>5.35381830505108E-2</v>
      </c>
      <c r="X1396" s="17">
        <v>6.0599557548218101E-2</v>
      </c>
      <c r="Y1396" s="17">
        <v>4.9814189335286599E-2</v>
      </c>
      <c r="Z1396" s="17">
        <v>5.8055257352826697E-2</v>
      </c>
      <c r="AA1396" s="17">
        <v>5.2003652550100102E-2</v>
      </c>
      <c r="AB1396" s="17">
        <v>8.6448136120110805E-2</v>
      </c>
      <c r="AC1396" s="17">
        <v>7.2550507899052097E-2</v>
      </c>
      <c r="AD1396" s="17">
        <v>9.5505677397655794E-2</v>
      </c>
      <c r="AE1396" s="17"/>
      <c r="AF1396" s="17">
        <v>5.7999997647423099E-2</v>
      </c>
      <c r="AG1396" s="17">
        <v>6.7958300679190106E-2</v>
      </c>
      <c r="AH1396" s="17">
        <v>5.8103841499998199E-2</v>
      </c>
      <c r="AI1396" s="17">
        <v>7.9609608358611694E-2</v>
      </c>
      <c r="AJ1396" s="17"/>
      <c r="AK1396" s="17">
        <v>5.3349435578182398E-2</v>
      </c>
      <c r="AL1396" s="17">
        <v>3.8060209907746001E-2</v>
      </c>
      <c r="AM1396" s="17"/>
      <c r="AN1396" s="17">
        <v>4.4198728545175398E-2</v>
      </c>
      <c r="AO1396" s="17">
        <v>6.5530677634259002E-2</v>
      </c>
      <c r="AP1396" s="17">
        <v>4.5463195359245798E-2</v>
      </c>
      <c r="AQ1396" s="17">
        <v>7.5370108903502195E-2</v>
      </c>
      <c r="AR1396" s="17">
        <v>6.1488230605321201E-2</v>
      </c>
      <c r="AS1396" s="17">
        <v>7.08579409850736E-2</v>
      </c>
      <c r="AT1396" s="17"/>
      <c r="AU1396" s="17">
        <v>5.90477163874105E-2</v>
      </c>
      <c r="AV1396" s="17">
        <v>5.79285897291998E-2</v>
      </c>
      <c r="AW1396" s="17"/>
      <c r="AX1396" s="17">
        <v>6.9340280980470806E-2</v>
      </c>
      <c r="AY1396" s="17">
        <v>5.6659916052598E-2</v>
      </c>
      <c r="AZ1396" s="17"/>
      <c r="BA1396" s="17">
        <v>6.2830095698036506E-2</v>
      </c>
      <c r="BB1396" s="17">
        <v>3.6940411494508503E-2</v>
      </c>
      <c r="BC1396" s="17"/>
      <c r="BD1396" s="17">
        <v>4.43017098661335E-2</v>
      </c>
      <c r="BE1396" s="17"/>
      <c r="BF1396" s="17">
        <v>4.9702287235123099E-2</v>
      </c>
      <c r="BG1396" s="17"/>
      <c r="BH1396" s="17">
        <v>6.2602783619659999E-2</v>
      </c>
      <c r="BI1396" s="17"/>
      <c r="BJ1396" s="17">
        <v>6.25413965293736E-2</v>
      </c>
      <c r="BK1396" s="17"/>
      <c r="BL1396" s="17">
        <v>0.195727301807787</v>
      </c>
      <c r="BM1396" s="17">
        <v>4.5812766304663497E-3</v>
      </c>
      <c r="BN1396" s="17">
        <v>5.1654111646009498E-2</v>
      </c>
      <c r="BO1396" s="17">
        <v>3.7209549684178701E-2</v>
      </c>
      <c r="BP1396" s="17"/>
      <c r="BQ1396" s="17">
        <v>3.9260321272979001E-2</v>
      </c>
      <c r="BR1396" s="17">
        <v>3.4480620083002997E-2</v>
      </c>
      <c r="BS1396" s="17">
        <v>8.8211247461643494E-2</v>
      </c>
      <c r="BT1396" s="17">
        <v>4.57845392917101E-2</v>
      </c>
      <c r="BU1396" s="17">
        <v>9.2955677403163406E-2</v>
      </c>
      <c r="BV1396" s="17">
        <v>0.104469263277449</v>
      </c>
      <c r="BW1396" s="17"/>
      <c r="BX1396" s="17">
        <v>2.91726613360179E-2</v>
      </c>
      <c r="BY1396" s="17">
        <v>3.3196071829751303E-2</v>
      </c>
      <c r="BZ1396" s="17">
        <v>6.7932184386891206E-2</v>
      </c>
      <c r="CA1396" s="17">
        <v>4.5070670011264399E-2</v>
      </c>
      <c r="CB1396" s="17">
        <v>8.1217953970200804E-2</v>
      </c>
      <c r="CC1396" s="17">
        <v>0.16964120931299201</v>
      </c>
    </row>
    <row r="1397" spans="2:81" x14ac:dyDescent="0.35">
      <c r="B1397" t="s">
        <v>171</v>
      </c>
      <c r="C1397" s="17">
        <v>4.23040224018114E-2</v>
      </c>
      <c r="D1397" s="17">
        <v>3.8902318475528198E-2</v>
      </c>
      <c r="E1397" s="17">
        <v>4.5834183571214798E-2</v>
      </c>
      <c r="F1397" s="17"/>
      <c r="G1397" s="17">
        <v>3.82502209166296E-2</v>
      </c>
      <c r="H1397" s="17">
        <v>4.3789784723910999E-2</v>
      </c>
      <c r="I1397" s="17">
        <v>3.7177061751459503E-2</v>
      </c>
      <c r="J1397" s="17">
        <v>5.6985610388107601E-2</v>
      </c>
      <c r="K1397" s="17">
        <v>3.1529839621541197E-2</v>
      </c>
      <c r="L1397" s="17">
        <v>4.3271408042000699E-2</v>
      </c>
      <c r="M1397" s="17"/>
      <c r="N1397" s="17">
        <v>2.87555358140856E-2</v>
      </c>
      <c r="O1397" s="17">
        <v>3.3839757551126601E-2</v>
      </c>
      <c r="P1397" s="17">
        <v>5.07304777281119E-2</v>
      </c>
      <c r="Q1397" s="17">
        <v>5.8003172632388099E-2</v>
      </c>
      <c r="R1397" s="17"/>
      <c r="S1397" s="17">
        <v>4.0977545402821898E-2</v>
      </c>
      <c r="T1397" s="17">
        <v>3.3383606538402201E-2</v>
      </c>
      <c r="U1397" s="17">
        <v>4.3000921631495902E-2</v>
      </c>
      <c r="V1397" s="17">
        <v>4.4445002548930301E-2</v>
      </c>
      <c r="W1397" s="17">
        <v>2.6334357353148E-2</v>
      </c>
      <c r="X1397" s="17">
        <v>5.8448259358913103E-2</v>
      </c>
      <c r="Y1397" s="17">
        <v>3.9936917656035201E-2</v>
      </c>
      <c r="Z1397" s="17">
        <v>2.8616874180002E-2</v>
      </c>
      <c r="AA1397" s="17">
        <v>4.92970215877628E-2</v>
      </c>
      <c r="AB1397" s="17">
        <v>4.8078798007123599E-2</v>
      </c>
      <c r="AC1397" s="17">
        <v>6.2706115958513997E-2</v>
      </c>
      <c r="AD1397" s="17">
        <v>1.5288805278064701E-2</v>
      </c>
      <c r="AE1397" s="17"/>
      <c r="AF1397" s="17">
        <v>4.0735434206238097E-2</v>
      </c>
      <c r="AG1397" s="17">
        <v>4.4536154158145297E-2</v>
      </c>
      <c r="AH1397" s="17">
        <v>6.9682946200814902E-2</v>
      </c>
      <c r="AI1397" s="17">
        <v>1.5467621931927999E-2</v>
      </c>
      <c r="AJ1397" s="17"/>
      <c r="AK1397" s="17">
        <v>5.0229398165879201E-2</v>
      </c>
      <c r="AL1397" s="17">
        <v>6.1459674368521303E-2</v>
      </c>
      <c r="AM1397" s="17"/>
      <c r="AN1397" s="17">
        <v>4.1636378246805598E-2</v>
      </c>
      <c r="AO1397" s="17">
        <v>4.1472882086215503E-2</v>
      </c>
      <c r="AP1397" s="17">
        <v>4.7758591618439303E-2</v>
      </c>
      <c r="AQ1397" s="17">
        <v>4.7412082363077999E-2</v>
      </c>
      <c r="AR1397" s="17">
        <v>3.0781803933504898E-2</v>
      </c>
      <c r="AS1397" s="17">
        <v>4.3281075675121697E-2</v>
      </c>
      <c r="AT1397" s="17"/>
      <c r="AU1397" s="17">
        <v>4.0908997140780397E-2</v>
      </c>
      <c r="AV1397" s="17">
        <v>4.2828225785697102E-2</v>
      </c>
      <c r="AW1397" s="17"/>
      <c r="AX1397" s="17">
        <v>6.3131564227086004E-2</v>
      </c>
      <c r="AY1397" s="17">
        <v>3.7306016611451498E-2</v>
      </c>
      <c r="AZ1397" s="17"/>
      <c r="BA1397" s="17">
        <v>4.08839946323621E-2</v>
      </c>
      <c r="BB1397" s="17">
        <v>4.72477184728076E-2</v>
      </c>
      <c r="BC1397" s="17"/>
      <c r="BD1397" s="17">
        <v>3.6832633327602698E-2</v>
      </c>
      <c r="BE1397" s="17"/>
      <c r="BF1397" s="17">
        <v>3.3141224311905602E-2</v>
      </c>
      <c r="BG1397" s="17"/>
      <c r="BH1397" s="17">
        <v>4.8705834535803801E-2</v>
      </c>
      <c r="BI1397" s="17"/>
      <c r="BJ1397" s="17">
        <v>7.0064050848008902E-2</v>
      </c>
      <c r="BK1397" s="17"/>
      <c r="BL1397" s="17">
        <v>7.9136046132412E-2</v>
      </c>
      <c r="BM1397" s="17">
        <v>1.47018505639845E-2</v>
      </c>
      <c r="BN1397" s="17">
        <v>4.2409271906926303E-2</v>
      </c>
      <c r="BO1397" s="17">
        <v>4.7093689876697598E-2</v>
      </c>
      <c r="BP1397" s="17"/>
      <c r="BQ1397" s="17">
        <v>3.0189626985450201E-2</v>
      </c>
      <c r="BR1397" s="17">
        <v>2.5535955132447299E-2</v>
      </c>
      <c r="BS1397" s="17">
        <v>3.6483913793405001E-2</v>
      </c>
      <c r="BT1397" s="17">
        <v>2.4132077477457201E-2</v>
      </c>
      <c r="BU1397" s="17">
        <v>5.6078747154302597E-2</v>
      </c>
      <c r="BV1397" s="17">
        <v>8.1144242107657097E-2</v>
      </c>
      <c r="BW1397" s="17"/>
      <c r="BX1397" s="17">
        <v>2.32975679361529E-2</v>
      </c>
      <c r="BY1397" s="17">
        <v>2.56836408559248E-2</v>
      </c>
      <c r="BZ1397" s="17">
        <v>3.09034320178792E-2</v>
      </c>
      <c r="CA1397" s="17">
        <v>1.6404498406430702E-2</v>
      </c>
      <c r="CB1397" s="17">
        <v>4.8906540301377498E-2</v>
      </c>
      <c r="CC1397" s="17">
        <v>0.122105840096947</v>
      </c>
    </row>
    <row r="1398" spans="2:81" x14ac:dyDescent="0.35">
      <c r="C1398" s="17"/>
      <c r="D1398" s="17"/>
      <c r="E1398" s="17"/>
      <c r="F1398" s="17"/>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c r="AP1398" s="17"/>
      <c r="AQ1398" s="17"/>
      <c r="AR1398" s="17"/>
      <c r="AS1398" s="17"/>
      <c r="AT1398" s="17"/>
      <c r="AU1398" s="17"/>
      <c r="AV1398" s="17"/>
      <c r="AW1398" s="17"/>
      <c r="AX1398" s="17"/>
      <c r="AY1398" s="17"/>
      <c r="AZ1398" s="17"/>
      <c r="BA1398" s="17"/>
      <c r="BB1398" s="17"/>
      <c r="BC1398" s="17"/>
      <c r="BD1398" s="17"/>
      <c r="BE1398" s="17"/>
      <c r="BF1398" s="17"/>
      <c r="BG1398" s="17"/>
      <c r="BH1398" s="17"/>
      <c r="BI1398" s="17"/>
      <c r="BJ1398" s="17"/>
      <c r="BK1398" s="17"/>
      <c r="BL1398" s="17"/>
      <c r="BM1398" s="17"/>
      <c r="BN1398" s="17"/>
      <c r="BO1398" s="17"/>
      <c r="BP1398" s="17"/>
      <c r="BQ1398" s="17"/>
      <c r="BR1398" s="17"/>
      <c r="BS1398" s="17"/>
      <c r="BT1398" s="17"/>
      <c r="BU1398" s="17"/>
      <c r="BV1398" s="17"/>
      <c r="BW1398" s="17"/>
      <c r="BX1398" s="17"/>
      <c r="BY1398" s="17"/>
      <c r="BZ1398" s="17"/>
      <c r="CA1398" s="17"/>
      <c r="CB1398" s="17"/>
      <c r="CC1398" s="17"/>
    </row>
    <row r="1399" spans="2:81" x14ac:dyDescent="0.35">
      <c r="B1399" s="6" t="s">
        <v>552</v>
      </c>
      <c r="C1399" s="17"/>
      <c r="D1399" s="17"/>
      <c r="E1399" s="17"/>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c r="AP1399" s="17"/>
      <c r="AQ1399" s="17"/>
      <c r="AR1399" s="17"/>
      <c r="AS1399" s="17"/>
      <c r="AT1399" s="17"/>
      <c r="AU1399" s="17"/>
      <c r="AV1399" s="17"/>
      <c r="AW1399" s="17"/>
      <c r="AX1399" s="17"/>
      <c r="AY1399" s="17"/>
      <c r="AZ1399" s="17"/>
      <c r="BA1399" s="17"/>
      <c r="BB1399" s="17"/>
      <c r="BC1399" s="17"/>
      <c r="BD1399" s="17"/>
      <c r="BE1399" s="17"/>
      <c r="BF1399" s="17"/>
      <c r="BG1399" s="17"/>
      <c r="BH1399" s="17"/>
      <c r="BI1399" s="17"/>
      <c r="BJ1399" s="17"/>
      <c r="BK1399" s="17"/>
      <c r="BL1399" s="17"/>
      <c r="BM1399" s="17"/>
      <c r="BN1399" s="17"/>
      <c r="BO1399" s="17"/>
      <c r="BP1399" s="17"/>
      <c r="BQ1399" s="17"/>
      <c r="BR1399" s="17"/>
      <c r="BS1399" s="17"/>
      <c r="BT1399" s="17"/>
      <c r="BU1399" s="17"/>
      <c r="BV1399" s="17"/>
      <c r="BW1399" s="17"/>
      <c r="BX1399" s="17"/>
      <c r="BY1399" s="17"/>
      <c r="BZ1399" s="17"/>
      <c r="CA1399" s="17"/>
      <c r="CB1399" s="17"/>
      <c r="CC1399" s="17"/>
    </row>
    <row r="1400" spans="2:81" x14ac:dyDescent="0.35">
      <c r="B1400" s="24"/>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17"/>
      <c r="CB1400" s="17"/>
      <c r="CC1400" s="17"/>
    </row>
    <row r="1401" spans="2:81" x14ac:dyDescent="0.35">
      <c r="B1401" t="s">
        <v>539</v>
      </c>
      <c r="C1401" s="17">
        <v>0.29560389842097801</v>
      </c>
      <c r="D1401" s="17">
        <v>0.29948902809209699</v>
      </c>
      <c r="E1401" s="17">
        <v>0.29128687061203601</v>
      </c>
      <c r="F1401" s="17"/>
      <c r="G1401" s="17">
        <v>0.24195361273346899</v>
      </c>
      <c r="H1401" s="17">
        <v>0.25274454219097098</v>
      </c>
      <c r="I1401" s="17">
        <v>0.27130356557886198</v>
      </c>
      <c r="J1401" s="17">
        <v>0.33170281912973099</v>
      </c>
      <c r="K1401" s="17">
        <v>0.362298649806303</v>
      </c>
      <c r="L1401" s="17">
        <v>0.31181704847535802</v>
      </c>
      <c r="M1401" s="17"/>
      <c r="N1401" s="17">
        <v>0.28367927734857801</v>
      </c>
      <c r="O1401" s="17">
        <v>0.31309586323451499</v>
      </c>
      <c r="P1401" s="17">
        <v>0.28321825779165599</v>
      </c>
      <c r="Q1401" s="17">
        <v>0.30119693113151003</v>
      </c>
      <c r="R1401" s="17"/>
      <c r="S1401" s="17">
        <v>0.24489889285031399</v>
      </c>
      <c r="T1401" s="17">
        <v>0.32465503790157102</v>
      </c>
      <c r="U1401" s="17">
        <v>0.32431230172794601</v>
      </c>
      <c r="V1401" s="17">
        <v>0.30267025561262001</v>
      </c>
      <c r="W1401" s="17">
        <v>0.29297412412195301</v>
      </c>
      <c r="X1401" s="17">
        <v>0.254752415353454</v>
      </c>
      <c r="Y1401" s="17">
        <v>0.30591388033889699</v>
      </c>
      <c r="Z1401" s="17">
        <v>0.25755791472644701</v>
      </c>
      <c r="AA1401" s="17">
        <v>0.28868411613721801</v>
      </c>
      <c r="AB1401" s="17">
        <v>0.352977280592287</v>
      </c>
      <c r="AC1401" s="17">
        <v>0.30533241761924601</v>
      </c>
      <c r="AD1401" s="17">
        <v>0.29753657190080202</v>
      </c>
      <c r="AE1401" s="17"/>
      <c r="AF1401" s="17">
        <v>0.296547418186423</v>
      </c>
      <c r="AG1401" s="17">
        <v>0.34289914322144999</v>
      </c>
      <c r="AH1401" s="17">
        <v>0.30034145841633803</v>
      </c>
      <c r="AI1401" s="17">
        <v>0.32459433246756703</v>
      </c>
      <c r="AJ1401" s="17"/>
      <c r="AK1401" s="17">
        <v>0.21854775206114199</v>
      </c>
      <c r="AL1401" s="17">
        <v>0.31884137147425101</v>
      </c>
      <c r="AM1401" s="17"/>
      <c r="AN1401" s="17">
        <v>0.24395959047801299</v>
      </c>
      <c r="AO1401" s="17">
        <v>0.30130785934617399</v>
      </c>
      <c r="AP1401" s="17">
        <v>0.283374169879336</v>
      </c>
      <c r="AQ1401" s="17">
        <v>0.30285969590798401</v>
      </c>
      <c r="AR1401" s="17">
        <v>0.34496577410544899</v>
      </c>
      <c r="AS1401" s="17">
        <v>0.42322156382203202</v>
      </c>
      <c r="AT1401" s="17"/>
      <c r="AU1401" s="17">
        <v>0.280374704330283</v>
      </c>
      <c r="AV1401" s="17">
        <v>0.31700530284242101</v>
      </c>
      <c r="AW1401" s="17"/>
      <c r="AX1401" s="17">
        <v>0.34954926718486001</v>
      </c>
      <c r="AY1401" s="17">
        <v>0.28265857497825603</v>
      </c>
      <c r="AZ1401" s="17"/>
      <c r="BA1401" s="17">
        <v>0.307603615625614</v>
      </c>
      <c r="BB1401" s="17">
        <v>0.23005863394628401</v>
      </c>
      <c r="BC1401" s="17"/>
      <c r="BD1401" s="17">
        <v>0.28215255796574901</v>
      </c>
      <c r="BE1401" s="17"/>
      <c r="BF1401" s="17">
        <v>0.28774296710758801</v>
      </c>
      <c r="BG1401" s="17"/>
      <c r="BH1401" s="17">
        <v>0.34229149370718098</v>
      </c>
      <c r="BI1401" s="17"/>
      <c r="BJ1401" s="17">
        <v>0.32631622521525899</v>
      </c>
      <c r="BK1401" s="17"/>
      <c r="BL1401" s="17">
        <v>0.452373999337013</v>
      </c>
      <c r="BM1401" s="17">
        <v>0.19187339894163</v>
      </c>
      <c r="BN1401" s="17">
        <v>0.31262023307940201</v>
      </c>
      <c r="BO1401" s="17">
        <v>0.28469221808617101</v>
      </c>
      <c r="BP1401" s="17"/>
      <c r="BQ1401" s="17">
        <v>0.26143756716999</v>
      </c>
      <c r="BR1401" s="17">
        <v>0.28795479020007098</v>
      </c>
      <c r="BS1401" s="17">
        <v>0.32743320331513298</v>
      </c>
      <c r="BT1401" s="17">
        <v>0.31316175690904002</v>
      </c>
      <c r="BU1401" s="17">
        <v>0.38909243813563499</v>
      </c>
      <c r="BV1401" s="17">
        <v>0.29008978821509701</v>
      </c>
      <c r="BW1401" s="17"/>
      <c r="BX1401" s="17">
        <v>0.24102514787885701</v>
      </c>
      <c r="BY1401" s="17">
        <v>0.257224258398497</v>
      </c>
      <c r="BZ1401" s="17">
        <v>0.31440254749385399</v>
      </c>
      <c r="CA1401" s="17">
        <v>0.27370622090200802</v>
      </c>
      <c r="CB1401" s="17">
        <v>0.40663068472096803</v>
      </c>
      <c r="CC1401" s="17">
        <v>0.34172842881106102</v>
      </c>
    </row>
    <row r="1402" spans="2:81" x14ac:dyDescent="0.35">
      <c r="B1402" t="s">
        <v>540</v>
      </c>
      <c r="C1402" s="17">
        <v>0.27510543553561401</v>
      </c>
      <c r="D1402" s="17">
        <v>0.27648041561447201</v>
      </c>
      <c r="E1402" s="17">
        <v>0.274661024735459</v>
      </c>
      <c r="F1402" s="17"/>
      <c r="G1402" s="17">
        <v>0.21054709737674401</v>
      </c>
      <c r="H1402" s="17">
        <v>0.26140239657678999</v>
      </c>
      <c r="I1402" s="17">
        <v>0.25480311891430302</v>
      </c>
      <c r="J1402" s="17">
        <v>0.30407010711590998</v>
      </c>
      <c r="K1402" s="17">
        <v>0.31941223561712001</v>
      </c>
      <c r="L1402" s="17">
        <v>0.292386568143371</v>
      </c>
      <c r="M1402" s="17"/>
      <c r="N1402" s="17">
        <v>0.26908721855295498</v>
      </c>
      <c r="O1402" s="17">
        <v>0.281668982056964</v>
      </c>
      <c r="P1402" s="17">
        <v>0.28300273012345001</v>
      </c>
      <c r="Q1402" s="17">
        <v>0.26523395215525403</v>
      </c>
      <c r="R1402" s="17"/>
      <c r="S1402" s="17">
        <v>0.21757317474878399</v>
      </c>
      <c r="T1402" s="17">
        <v>0.30954876209230903</v>
      </c>
      <c r="U1402" s="17">
        <v>0.25429906399340901</v>
      </c>
      <c r="V1402" s="17">
        <v>0.30756705838406301</v>
      </c>
      <c r="W1402" s="17">
        <v>0.26578838098770402</v>
      </c>
      <c r="X1402" s="17">
        <v>0.24540963214150899</v>
      </c>
      <c r="Y1402" s="17">
        <v>0.26613243276978799</v>
      </c>
      <c r="Z1402" s="17">
        <v>0.26535109248219801</v>
      </c>
      <c r="AA1402" s="17">
        <v>0.27306340471997098</v>
      </c>
      <c r="AB1402" s="17">
        <v>0.31739697557021002</v>
      </c>
      <c r="AC1402" s="17">
        <v>0.33044734679728599</v>
      </c>
      <c r="AD1402" s="17">
        <v>0.2885634536494</v>
      </c>
      <c r="AE1402" s="17"/>
      <c r="AF1402" s="17">
        <v>0.27022120532042398</v>
      </c>
      <c r="AG1402" s="17">
        <v>0.32504254629752599</v>
      </c>
      <c r="AH1402" s="17">
        <v>0.307688716572868</v>
      </c>
      <c r="AI1402" s="17">
        <v>0.27705050009820098</v>
      </c>
      <c r="AJ1402" s="17"/>
      <c r="AK1402" s="17">
        <v>0.25011569034660702</v>
      </c>
      <c r="AL1402" s="17">
        <v>0.30096982652552901</v>
      </c>
      <c r="AM1402" s="17"/>
      <c r="AN1402" s="17">
        <v>0.23323613126203899</v>
      </c>
      <c r="AO1402" s="17">
        <v>0.28902786231628502</v>
      </c>
      <c r="AP1402" s="17">
        <v>0.266332003522742</v>
      </c>
      <c r="AQ1402" s="17">
        <v>0.27912509064596303</v>
      </c>
      <c r="AR1402" s="17">
        <v>0.310682147277623</v>
      </c>
      <c r="AS1402" s="17">
        <v>0.34602175932200901</v>
      </c>
      <c r="AT1402" s="17"/>
      <c r="AU1402" s="17">
        <v>0.27099665789656502</v>
      </c>
      <c r="AV1402" s="17">
        <v>0.28082264145681801</v>
      </c>
      <c r="AW1402" s="17"/>
      <c r="AX1402" s="17">
        <v>0.32675125308283298</v>
      </c>
      <c r="AY1402" s="17">
        <v>0.26271193767041501</v>
      </c>
      <c r="AZ1402" s="17"/>
      <c r="BA1402" s="17">
        <v>0.27812215812657998</v>
      </c>
      <c r="BB1402" s="17">
        <v>0.25547830901378799</v>
      </c>
      <c r="BC1402" s="17"/>
      <c r="BD1402" s="17">
        <v>0.25914100230672599</v>
      </c>
      <c r="BE1402" s="17"/>
      <c r="BF1402" s="17">
        <v>0.26979406984086102</v>
      </c>
      <c r="BG1402" s="17"/>
      <c r="BH1402" s="17">
        <v>0.32666309361781398</v>
      </c>
      <c r="BI1402" s="17"/>
      <c r="BJ1402" s="17">
        <v>0.25340578533323699</v>
      </c>
      <c r="BK1402" s="17"/>
      <c r="BL1402" s="17">
        <v>0.44093542926766799</v>
      </c>
      <c r="BM1402" s="17">
        <v>0.18423377662672499</v>
      </c>
      <c r="BN1402" s="17">
        <v>0.27978730205438801</v>
      </c>
      <c r="BO1402" s="17">
        <v>0.25873703956694999</v>
      </c>
      <c r="BP1402" s="17"/>
      <c r="BQ1402" s="17">
        <v>0.25561920053805498</v>
      </c>
      <c r="BR1402" s="17">
        <v>0.25278870553355598</v>
      </c>
      <c r="BS1402" s="17">
        <v>0.32371582964929002</v>
      </c>
      <c r="BT1402" s="17">
        <v>0.286788019223504</v>
      </c>
      <c r="BU1402" s="17">
        <v>0.34305727715759499</v>
      </c>
      <c r="BV1402" s="17">
        <v>0.27166151751381001</v>
      </c>
      <c r="BW1402" s="17"/>
      <c r="BX1402" s="17">
        <v>0.24012005254340699</v>
      </c>
      <c r="BY1402" s="17">
        <v>0.23288138052094301</v>
      </c>
      <c r="BZ1402" s="17">
        <v>0.31282538869138199</v>
      </c>
      <c r="CA1402" s="17">
        <v>0.26663860908118298</v>
      </c>
      <c r="CB1402" s="17">
        <v>0.31481804204089298</v>
      </c>
      <c r="CC1402" s="17">
        <v>0.29830454397485801</v>
      </c>
    </row>
    <row r="1403" spans="2:81" x14ac:dyDescent="0.35">
      <c r="B1403" t="s">
        <v>541</v>
      </c>
      <c r="C1403" s="17">
        <v>0.266143370867094</v>
      </c>
      <c r="D1403" s="17">
        <v>0.278744011249007</v>
      </c>
      <c r="E1403" s="17">
        <v>0.25306295582764299</v>
      </c>
      <c r="F1403" s="17"/>
      <c r="G1403" s="17">
        <v>0.20543673353160999</v>
      </c>
      <c r="H1403" s="17">
        <v>0.21843047728637499</v>
      </c>
      <c r="I1403" s="17">
        <v>0.21613831686822299</v>
      </c>
      <c r="J1403" s="17">
        <v>0.30524898886278101</v>
      </c>
      <c r="K1403" s="17">
        <v>0.33228270514055402</v>
      </c>
      <c r="L1403" s="17">
        <v>0.30984494282925201</v>
      </c>
      <c r="M1403" s="17"/>
      <c r="N1403" s="17">
        <v>0.278691831226971</v>
      </c>
      <c r="O1403" s="17">
        <v>0.27453492969592902</v>
      </c>
      <c r="P1403" s="17">
        <v>0.27711153213849399</v>
      </c>
      <c r="Q1403" s="17">
        <v>0.234331550140777</v>
      </c>
      <c r="R1403" s="17"/>
      <c r="S1403" s="17">
        <v>0.231560628779413</v>
      </c>
      <c r="T1403" s="17">
        <v>0.30667444145259998</v>
      </c>
      <c r="U1403" s="17">
        <v>0.28362771970395101</v>
      </c>
      <c r="V1403" s="17">
        <v>0.28036340515078301</v>
      </c>
      <c r="W1403" s="17">
        <v>0.28120987105268402</v>
      </c>
      <c r="X1403" s="17">
        <v>0.23607123113235101</v>
      </c>
      <c r="Y1403" s="17">
        <v>0.24279325667336299</v>
      </c>
      <c r="Z1403" s="17">
        <v>0.23071570905974301</v>
      </c>
      <c r="AA1403" s="17">
        <v>0.26144557143612501</v>
      </c>
      <c r="AB1403" s="17">
        <v>0.29330160262796101</v>
      </c>
      <c r="AC1403" s="17">
        <v>0.25381707028246397</v>
      </c>
      <c r="AD1403" s="17">
        <v>0.28346528833696399</v>
      </c>
      <c r="AE1403" s="17"/>
      <c r="AF1403" s="17">
        <v>0.269749161092112</v>
      </c>
      <c r="AG1403" s="17">
        <v>0.29495934120169798</v>
      </c>
      <c r="AH1403" s="17">
        <v>0.23201390800362801</v>
      </c>
      <c r="AI1403" s="17">
        <v>0.32720883256761502</v>
      </c>
      <c r="AJ1403" s="17"/>
      <c r="AK1403" s="17">
        <v>0.192676013322471</v>
      </c>
      <c r="AL1403" s="17">
        <v>0.237463612660792</v>
      </c>
      <c r="AM1403" s="17"/>
      <c r="AN1403" s="17">
        <v>0.214666611633681</v>
      </c>
      <c r="AO1403" s="17">
        <v>0.29896300618437299</v>
      </c>
      <c r="AP1403" s="17">
        <v>0.241119245699978</v>
      </c>
      <c r="AQ1403" s="17">
        <v>0.27570112415386899</v>
      </c>
      <c r="AR1403" s="17">
        <v>0.30751566321767698</v>
      </c>
      <c r="AS1403" s="17">
        <v>0.29111186069851103</v>
      </c>
      <c r="AT1403" s="17"/>
      <c r="AU1403" s="17">
        <v>0.25999679084325</v>
      </c>
      <c r="AV1403" s="17">
        <v>0.27574731192274299</v>
      </c>
      <c r="AW1403" s="17"/>
      <c r="AX1403" s="17">
        <v>0.30712295061730299</v>
      </c>
      <c r="AY1403" s="17">
        <v>0.256309460624767</v>
      </c>
      <c r="AZ1403" s="17"/>
      <c r="BA1403" s="17">
        <v>0.27893975681616101</v>
      </c>
      <c r="BB1403" s="17">
        <v>0.19720709950741599</v>
      </c>
      <c r="BC1403" s="17"/>
      <c r="BD1403" s="17">
        <v>0.25533922570483703</v>
      </c>
      <c r="BE1403" s="17"/>
      <c r="BF1403" s="17">
        <v>0.25377625626699302</v>
      </c>
      <c r="BG1403" s="17"/>
      <c r="BH1403" s="17">
        <v>0.26072461621340198</v>
      </c>
      <c r="BI1403" s="17"/>
      <c r="BJ1403" s="17">
        <v>0.20030397147767701</v>
      </c>
      <c r="BK1403" s="17"/>
      <c r="BL1403" s="17">
        <v>0.34276914241553103</v>
      </c>
      <c r="BM1403" s="17">
        <v>0.21605502882223701</v>
      </c>
      <c r="BN1403" s="17">
        <v>0.27554669403397802</v>
      </c>
      <c r="BO1403" s="17">
        <v>0.259047785619891</v>
      </c>
      <c r="BP1403" s="17"/>
      <c r="BQ1403" s="17">
        <v>0.25955843025624598</v>
      </c>
      <c r="BR1403" s="17">
        <v>0.283265930682085</v>
      </c>
      <c r="BS1403" s="17">
        <v>0.29302653644475601</v>
      </c>
      <c r="BT1403" s="17">
        <v>0.28096580711524299</v>
      </c>
      <c r="BU1403" s="17">
        <v>0.294667448397541</v>
      </c>
      <c r="BV1403" s="17">
        <v>0.21682054374626999</v>
      </c>
      <c r="BW1403" s="17"/>
      <c r="BX1403" s="17">
        <v>0.24419086819333499</v>
      </c>
      <c r="BY1403" s="17">
        <v>0.258361299683601</v>
      </c>
      <c r="BZ1403" s="17">
        <v>0.28468681465808199</v>
      </c>
      <c r="CA1403" s="17">
        <v>0.25586830634930702</v>
      </c>
      <c r="CB1403" s="17">
        <v>0.32522559582198002</v>
      </c>
      <c r="CC1403" s="17">
        <v>0.216744822970312</v>
      </c>
    </row>
    <row r="1404" spans="2:81" x14ac:dyDescent="0.35">
      <c r="B1404" t="s">
        <v>542</v>
      </c>
      <c r="C1404" s="17">
        <v>0.25867840886409499</v>
      </c>
      <c r="D1404" s="17">
        <v>0.25914143994949501</v>
      </c>
      <c r="E1404" s="17">
        <v>0.25844544083191601</v>
      </c>
      <c r="F1404" s="17"/>
      <c r="G1404" s="17">
        <v>0.22067848155054301</v>
      </c>
      <c r="H1404" s="17">
        <v>0.18075412902000099</v>
      </c>
      <c r="I1404" s="17">
        <v>0.229849035445682</v>
      </c>
      <c r="J1404" s="17">
        <v>0.27644435249877602</v>
      </c>
      <c r="K1404" s="17">
        <v>0.33845632013586902</v>
      </c>
      <c r="L1404" s="17">
        <v>0.30282546368686503</v>
      </c>
      <c r="M1404" s="17"/>
      <c r="N1404" s="17">
        <v>0.262488680153869</v>
      </c>
      <c r="O1404" s="17">
        <v>0.25634434202018602</v>
      </c>
      <c r="P1404" s="17">
        <v>0.26256187755992799</v>
      </c>
      <c r="Q1404" s="17">
        <v>0.25276096267554998</v>
      </c>
      <c r="R1404" s="17"/>
      <c r="S1404" s="17">
        <v>0.23202979171556401</v>
      </c>
      <c r="T1404" s="17">
        <v>0.27559939280867202</v>
      </c>
      <c r="U1404" s="17">
        <v>0.27317308411795099</v>
      </c>
      <c r="V1404" s="17">
        <v>0.25113260378792202</v>
      </c>
      <c r="W1404" s="17">
        <v>0.25133872834577597</v>
      </c>
      <c r="X1404" s="17">
        <v>0.19317614683378301</v>
      </c>
      <c r="Y1404" s="17">
        <v>0.23012099275019399</v>
      </c>
      <c r="Z1404" s="17">
        <v>0.26322699163496299</v>
      </c>
      <c r="AA1404" s="17">
        <v>0.24844935992204001</v>
      </c>
      <c r="AB1404" s="17">
        <v>0.316869772856753</v>
      </c>
      <c r="AC1404" s="17">
        <v>0.31368339011784802</v>
      </c>
      <c r="AD1404" s="17">
        <v>0.34868553917710499</v>
      </c>
      <c r="AE1404" s="17"/>
      <c r="AF1404" s="17">
        <v>0.25279786404214399</v>
      </c>
      <c r="AG1404" s="17">
        <v>0.31483062599087802</v>
      </c>
      <c r="AH1404" s="17">
        <v>0.30342134191401399</v>
      </c>
      <c r="AI1404" s="17">
        <v>0.34105195802494398</v>
      </c>
      <c r="AJ1404" s="17"/>
      <c r="AK1404" s="17">
        <v>0.19718268327550301</v>
      </c>
      <c r="AL1404" s="17">
        <v>0.25801524041583801</v>
      </c>
      <c r="AM1404" s="17"/>
      <c r="AN1404" s="17">
        <v>0.21951827691242101</v>
      </c>
      <c r="AO1404" s="17">
        <v>0.24102246959707799</v>
      </c>
      <c r="AP1404" s="17">
        <v>0.24438791427701201</v>
      </c>
      <c r="AQ1404" s="17">
        <v>0.27630759426894502</v>
      </c>
      <c r="AR1404" s="17">
        <v>0.33876417619626698</v>
      </c>
      <c r="AS1404" s="17">
        <v>0.35260855091198501</v>
      </c>
      <c r="AT1404" s="17"/>
      <c r="AU1404" s="17">
        <v>0.26398085890703799</v>
      </c>
      <c r="AV1404" s="17">
        <v>0.253103884929126</v>
      </c>
      <c r="AW1404" s="17"/>
      <c r="AX1404" s="17">
        <v>0.298027723619531</v>
      </c>
      <c r="AY1404" s="17">
        <v>0.24923571492333901</v>
      </c>
      <c r="AZ1404" s="17"/>
      <c r="BA1404" s="17">
        <v>0.26806027904118701</v>
      </c>
      <c r="BB1404" s="17">
        <v>0.20431295422564999</v>
      </c>
      <c r="BC1404" s="17"/>
      <c r="BD1404" s="17">
        <v>0.25395077094687901</v>
      </c>
      <c r="BE1404" s="17"/>
      <c r="BF1404" s="17">
        <v>0.25372398547757302</v>
      </c>
      <c r="BG1404" s="17"/>
      <c r="BH1404" s="17">
        <v>0.324946899756693</v>
      </c>
      <c r="BI1404" s="17"/>
      <c r="BJ1404" s="17">
        <v>0.27276645320321502</v>
      </c>
      <c r="BK1404" s="17"/>
      <c r="BL1404" s="17">
        <v>0.346998124955681</v>
      </c>
      <c r="BM1404" s="17">
        <v>0.21037292973029401</v>
      </c>
      <c r="BN1404" s="17">
        <v>0.26063636937284801</v>
      </c>
      <c r="BO1404" s="17">
        <v>0.250434463251335</v>
      </c>
      <c r="BP1404" s="17"/>
      <c r="BQ1404" s="17">
        <v>0.241196721769385</v>
      </c>
      <c r="BR1404" s="17">
        <v>0.25245870332544901</v>
      </c>
      <c r="BS1404" s="17">
        <v>0.26339276427534303</v>
      </c>
      <c r="BT1404" s="17">
        <v>0.30408485571154498</v>
      </c>
      <c r="BU1404" s="17">
        <v>0.31336978151741801</v>
      </c>
      <c r="BV1404" s="17">
        <v>0.235958246441759</v>
      </c>
      <c r="BW1404" s="17"/>
      <c r="BX1404" s="17">
        <v>0.22076092642262299</v>
      </c>
      <c r="BY1404" s="17">
        <v>0.23441535272217601</v>
      </c>
      <c r="BZ1404" s="17">
        <v>0.27833889976928899</v>
      </c>
      <c r="CA1404" s="17">
        <v>0.28922184794289302</v>
      </c>
      <c r="CB1404" s="17">
        <v>0.31025498383855399</v>
      </c>
      <c r="CC1404" s="17">
        <v>0.234359802882628</v>
      </c>
    </row>
    <row r="1405" spans="2:81" x14ac:dyDescent="0.35">
      <c r="B1405" t="s">
        <v>543</v>
      </c>
      <c r="C1405" s="17">
        <v>0.209450012624115</v>
      </c>
      <c r="D1405" s="17">
        <v>0.20316027597862299</v>
      </c>
      <c r="E1405" s="17">
        <v>0.21558477467912501</v>
      </c>
      <c r="F1405" s="17"/>
      <c r="G1405" s="17">
        <v>0.17798776890184001</v>
      </c>
      <c r="H1405" s="17">
        <v>0.19319174699524999</v>
      </c>
      <c r="I1405" s="17">
        <v>0.19842922327507001</v>
      </c>
      <c r="J1405" s="17">
        <v>0.20729326132325601</v>
      </c>
      <c r="K1405" s="17">
        <v>0.23847438035284099</v>
      </c>
      <c r="L1405" s="17">
        <v>0.234803657348926</v>
      </c>
      <c r="M1405" s="17"/>
      <c r="N1405" s="17">
        <v>0.210101835117706</v>
      </c>
      <c r="O1405" s="17">
        <v>0.22384965225116199</v>
      </c>
      <c r="P1405" s="17">
        <v>0.20059213579969801</v>
      </c>
      <c r="Q1405" s="17">
        <v>0.20100895713346301</v>
      </c>
      <c r="R1405" s="17"/>
      <c r="S1405" s="17">
        <v>0.209426799658887</v>
      </c>
      <c r="T1405" s="17">
        <v>0.223811483522939</v>
      </c>
      <c r="U1405" s="17">
        <v>0.20157944178530601</v>
      </c>
      <c r="V1405" s="17">
        <v>0.21075449171833899</v>
      </c>
      <c r="W1405" s="17">
        <v>0.20464782246254701</v>
      </c>
      <c r="X1405" s="17">
        <v>0.218568310974043</v>
      </c>
      <c r="Y1405" s="17">
        <v>0.174528057502298</v>
      </c>
      <c r="Z1405" s="17">
        <v>0.197509551349378</v>
      </c>
      <c r="AA1405" s="17">
        <v>0.195104869778115</v>
      </c>
      <c r="AB1405" s="17">
        <v>0.24034581177799999</v>
      </c>
      <c r="AC1405" s="17">
        <v>0.18463860850312</v>
      </c>
      <c r="AD1405" s="17">
        <v>0.25856899846336301</v>
      </c>
      <c r="AE1405" s="17"/>
      <c r="AF1405" s="17">
        <v>0.20822398354246899</v>
      </c>
      <c r="AG1405" s="17">
        <v>0.226411348494058</v>
      </c>
      <c r="AH1405" s="17">
        <v>0.21981202498778299</v>
      </c>
      <c r="AI1405" s="17">
        <v>0.25984598488319</v>
      </c>
      <c r="AJ1405" s="17"/>
      <c r="AK1405" s="17">
        <v>0.17671162821241501</v>
      </c>
      <c r="AL1405" s="17">
        <v>0.17101443524349899</v>
      </c>
      <c r="AM1405" s="17"/>
      <c r="AN1405" s="17">
        <v>0.18214935497934601</v>
      </c>
      <c r="AO1405" s="17">
        <v>0.227057171442028</v>
      </c>
      <c r="AP1405" s="17">
        <v>0.17301103804732301</v>
      </c>
      <c r="AQ1405" s="17">
        <v>0.238988629771484</v>
      </c>
      <c r="AR1405" s="17">
        <v>0.21226874684267399</v>
      </c>
      <c r="AS1405" s="17">
        <v>0.23298882512604299</v>
      </c>
      <c r="AT1405" s="17"/>
      <c r="AU1405" s="17">
        <v>0.210188753041577</v>
      </c>
      <c r="AV1405" s="17">
        <v>0.208398899464767</v>
      </c>
      <c r="AW1405" s="17"/>
      <c r="AX1405" s="17">
        <v>0.25373058743147398</v>
      </c>
      <c r="AY1405" s="17">
        <v>0.19882395933639199</v>
      </c>
      <c r="AZ1405" s="17"/>
      <c r="BA1405" s="17">
        <v>0.216402372239174</v>
      </c>
      <c r="BB1405" s="17">
        <v>0.16937415600362499</v>
      </c>
      <c r="BC1405" s="17"/>
      <c r="BD1405" s="17">
        <v>0.20499002400208</v>
      </c>
      <c r="BE1405" s="17"/>
      <c r="BF1405" s="17">
        <v>0.20699566277738099</v>
      </c>
      <c r="BG1405" s="17"/>
      <c r="BH1405" s="17">
        <v>0.235672754334665</v>
      </c>
      <c r="BI1405" s="17"/>
      <c r="BJ1405" s="17">
        <v>0.194368847546976</v>
      </c>
      <c r="BK1405" s="17"/>
      <c r="BL1405" s="17">
        <v>0.28661897843619499</v>
      </c>
      <c r="BM1405" s="17">
        <v>0.17438948747802799</v>
      </c>
      <c r="BN1405" s="17">
        <v>0.206299883280022</v>
      </c>
      <c r="BO1405" s="17">
        <v>0.20021992959887</v>
      </c>
      <c r="BP1405" s="17"/>
      <c r="BQ1405" s="17">
        <v>0.19978220527704299</v>
      </c>
      <c r="BR1405" s="17">
        <v>0.20492207686716299</v>
      </c>
      <c r="BS1405" s="17">
        <v>0.216446714402801</v>
      </c>
      <c r="BT1405" s="17">
        <v>0.233424530765556</v>
      </c>
      <c r="BU1405" s="17">
        <v>0.193916141108436</v>
      </c>
      <c r="BV1405" s="17">
        <v>0.19557754900011101</v>
      </c>
      <c r="BW1405" s="17"/>
      <c r="BX1405" s="17">
        <v>0.19369067938731499</v>
      </c>
      <c r="BY1405" s="17">
        <v>0.211619058699865</v>
      </c>
      <c r="BZ1405" s="17">
        <v>0.21350908340962499</v>
      </c>
      <c r="CA1405" s="17">
        <v>0.215693538318494</v>
      </c>
      <c r="CB1405" s="17">
        <v>0.20847089689739901</v>
      </c>
      <c r="CC1405" s="17">
        <v>0.21453849601448699</v>
      </c>
    </row>
    <row r="1406" spans="2:81" x14ac:dyDescent="0.35">
      <c r="B1406" t="s">
        <v>544</v>
      </c>
      <c r="C1406" s="17">
        <v>0.20283471180704599</v>
      </c>
      <c r="D1406" s="17">
        <v>0.20293745249556999</v>
      </c>
      <c r="E1406" s="17">
        <v>0.20186827636594001</v>
      </c>
      <c r="F1406" s="17"/>
      <c r="G1406" s="17">
        <v>0.203743206347865</v>
      </c>
      <c r="H1406" s="17">
        <v>0.20991096388451</v>
      </c>
      <c r="I1406" s="17">
        <v>0.17627885476679001</v>
      </c>
      <c r="J1406" s="17">
        <v>0.198478839896472</v>
      </c>
      <c r="K1406" s="17">
        <v>0.214649515400613</v>
      </c>
      <c r="L1406" s="17">
        <v>0.213702590913039</v>
      </c>
      <c r="M1406" s="17"/>
      <c r="N1406" s="17">
        <v>0.19767334772489301</v>
      </c>
      <c r="O1406" s="17">
        <v>0.19838587714205699</v>
      </c>
      <c r="P1406" s="17">
        <v>0.22185786658826301</v>
      </c>
      <c r="Q1406" s="17">
        <v>0.19638515244559501</v>
      </c>
      <c r="R1406" s="17"/>
      <c r="S1406" s="17">
        <v>0.20662236847680901</v>
      </c>
      <c r="T1406" s="17">
        <v>0.236983962570428</v>
      </c>
      <c r="U1406" s="17">
        <v>0.20902093818836001</v>
      </c>
      <c r="V1406" s="17">
        <v>0.230495374624866</v>
      </c>
      <c r="W1406" s="17">
        <v>0.16656645221018801</v>
      </c>
      <c r="X1406" s="17">
        <v>0.21373969636941201</v>
      </c>
      <c r="Y1406" s="17">
        <v>0.16785967083499501</v>
      </c>
      <c r="Z1406" s="17">
        <v>0.17760285008124799</v>
      </c>
      <c r="AA1406" s="17">
        <v>0.15362731599357499</v>
      </c>
      <c r="AB1406" s="17">
        <v>0.246832485422808</v>
      </c>
      <c r="AC1406" s="17">
        <v>0.156313560709847</v>
      </c>
      <c r="AD1406" s="17">
        <v>0.242501198308684</v>
      </c>
      <c r="AE1406" s="17"/>
      <c r="AF1406" s="17">
        <v>0.203173884665211</v>
      </c>
      <c r="AG1406" s="17">
        <v>0.23416609977396</v>
      </c>
      <c r="AH1406" s="17">
        <v>0.158070617500806</v>
      </c>
      <c r="AI1406" s="17">
        <v>0.241851380342264</v>
      </c>
      <c r="AJ1406" s="17"/>
      <c r="AK1406" s="17">
        <v>0.17645123057960799</v>
      </c>
      <c r="AL1406" s="17">
        <v>0.16563857231144999</v>
      </c>
      <c r="AM1406" s="17"/>
      <c r="AN1406" s="17">
        <v>0.18165022880682499</v>
      </c>
      <c r="AO1406" s="17">
        <v>0.212191249379513</v>
      </c>
      <c r="AP1406" s="17">
        <v>0.204609580858722</v>
      </c>
      <c r="AQ1406" s="17">
        <v>0.212828806604517</v>
      </c>
      <c r="AR1406" s="17">
        <v>0.216589336147645</v>
      </c>
      <c r="AS1406" s="17">
        <v>0.18997913578585299</v>
      </c>
      <c r="AT1406" s="17"/>
      <c r="AU1406" s="17">
        <v>0.19328077439378599</v>
      </c>
      <c r="AV1406" s="17">
        <v>0.21600427452748699</v>
      </c>
      <c r="AW1406" s="17"/>
      <c r="AX1406" s="17">
        <v>0.24304970920656599</v>
      </c>
      <c r="AY1406" s="17">
        <v>0.19318427914685601</v>
      </c>
      <c r="AZ1406" s="17"/>
      <c r="BA1406" s="17">
        <v>0.20978804827834499</v>
      </c>
      <c r="BB1406" s="17">
        <v>0.16689580995030201</v>
      </c>
      <c r="BC1406" s="17"/>
      <c r="BD1406" s="17">
        <v>0.20283973634476901</v>
      </c>
      <c r="BE1406" s="17"/>
      <c r="BF1406" s="17">
        <v>0.20493318702254901</v>
      </c>
      <c r="BG1406" s="17"/>
      <c r="BH1406" s="17">
        <v>0.22547617966931599</v>
      </c>
      <c r="BI1406" s="17"/>
      <c r="BJ1406" s="17">
        <v>0.127137638996979</v>
      </c>
      <c r="BK1406" s="17"/>
      <c r="BL1406" s="17">
        <v>0.27592220551817997</v>
      </c>
      <c r="BM1406" s="17">
        <v>0.171225240362437</v>
      </c>
      <c r="BN1406" s="17">
        <v>0.20056897382045899</v>
      </c>
      <c r="BO1406" s="17">
        <v>0.191733553845812</v>
      </c>
      <c r="BP1406" s="17"/>
      <c r="BQ1406" s="17">
        <v>0.190104927808289</v>
      </c>
      <c r="BR1406" s="17">
        <v>0.204377685164359</v>
      </c>
      <c r="BS1406" s="17">
        <v>0.20379137292018501</v>
      </c>
      <c r="BT1406" s="17">
        <v>0.228278958063096</v>
      </c>
      <c r="BU1406" s="17">
        <v>0.21495811612039101</v>
      </c>
      <c r="BV1406" s="17">
        <v>0.19638323099229299</v>
      </c>
      <c r="BW1406" s="17"/>
      <c r="BX1406" s="17">
        <v>0.17793555898341901</v>
      </c>
      <c r="BY1406" s="17">
        <v>0.19533694571149099</v>
      </c>
      <c r="BZ1406" s="17">
        <v>0.20257565517864901</v>
      </c>
      <c r="CA1406" s="17">
        <v>0.20180223020893201</v>
      </c>
      <c r="CB1406" s="17">
        <v>0.28831372941594102</v>
      </c>
      <c r="CC1406" s="17">
        <v>0.19024526875571399</v>
      </c>
    </row>
    <row r="1407" spans="2:81" x14ac:dyDescent="0.35">
      <c r="B1407" t="s">
        <v>545</v>
      </c>
      <c r="C1407" s="17">
        <v>0.201458312344754</v>
      </c>
      <c r="D1407" s="17">
        <v>0.239039230754239</v>
      </c>
      <c r="E1407" s="17">
        <v>0.16225413246541101</v>
      </c>
      <c r="F1407" s="17"/>
      <c r="G1407" s="17">
        <v>0.16906529504804299</v>
      </c>
      <c r="H1407" s="17">
        <v>0.18855384757578</v>
      </c>
      <c r="I1407" s="17">
        <v>0.19539828916409499</v>
      </c>
      <c r="J1407" s="17">
        <v>0.218691954466192</v>
      </c>
      <c r="K1407" s="17">
        <v>0.221843242297696</v>
      </c>
      <c r="L1407" s="17">
        <v>0.210722179196458</v>
      </c>
      <c r="M1407" s="17"/>
      <c r="N1407" s="17">
        <v>0.197807477595247</v>
      </c>
      <c r="O1407" s="17">
        <v>0.20640728325802299</v>
      </c>
      <c r="P1407" s="17">
        <v>0.21736223896265999</v>
      </c>
      <c r="Q1407" s="17">
        <v>0.186279426085423</v>
      </c>
      <c r="R1407" s="17"/>
      <c r="S1407" s="17">
        <v>0.16976761799464399</v>
      </c>
      <c r="T1407" s="17">
        <v>0.228287412583282</v>
      </c>
      <c r="U1407" s="17">
        <v>0.212136416625925</v>
      </c>
      <c r="V1407" s="17">
        <v>0.18577480435714</v>
      </c>
      <c r="W1407" s="17">
        <v>0.19571009628484501</v>
      </c>
      <c r="X1407" s="17">
        <v>0.204732493268415</v>
      </c>
      <c r="Y1407" s="17">
        <v>0.18259496651242799</v>
      </c>
      <c r="Z1407" s="17">
        <v>0.16028885566333201</v>
      </c>
      <c r="AA1407" s="17">
        <v>0.19319909063593399</v>
      </c>
      <c r="AB1407" s="17">
        <v>0.249000385276026</v>
      </c>
      <c r="AC1407" s="17">
        <v>0.21428986629966201</v>
      </c>
      <c r="AD1407" s="17">
        <v>0.226720439947807</v>
      </c>
      <c r="AE1407" s="17"/>
      <c r="AF1407" s="17">
        <v>0.194320315304715</v>
      </c>
      <c r="AG1407" s="17">
        <v>0.24979842448909301</v>
      </c>
      <c r="AH1407" s="17">
        <v>0.224663461009452</v>
      </c>
      <c r="AI1407" s="17">
        <v>0.22857652002732101</v>
      </c>
      <c r="AJ1407" s="17"/>
      <c r="AK1407" s="17">
        <v>0.19756573920310699</v>
      </c>
      <c r="AL1407" s="17">
        <v>0.18456039877345001</v>
      </c>
      <c r="AM1407" s="17"/>
      <c r="AN1407" s="17">
        <v>0.18461155478355601</v>
      </c>
      <c r="AO1407" s="17">
        <v>0.20640933348453799</v>
      </c>
      <c r="AP1407" s="17">
        <v>0.197588540941149</v>
      </c>
      <c r="AQ1407" s="17">
        <v>0.18866933320471199</v>
      </c>
      <c r="AR1407" s="17">
        <v>0.23143834258696599</v>
      </c>
      <c r="AS1407" s="17">
        <v>0.25376274883091399</v>
      </c>
      <c r="AT1407" s="17"/>
      <c r="AU1407" s="17">
        <v>0.18884825726662699</v>
      </c>
      <c r="AV1407" s="17">
        <v>0.218846950500724</v>
      </c>
      <c r="AW1407" s="17"/>
      <c r="AX1407" s="17">
        <v>0.26238089076440102</v>
      </c>
      <c r="AY1407" s="17">
        <v>0.186838661007141</v>
      </c>
      <c r="AZ1407" s="17"/>
      <c r="BA1407" s="17">
        <v>0.20570851199738499</v>
      </c>
      <c r="BB1407" s="17">
        <v>0.176515261117244</v>
      </c>
      <c r="BC1407" s="17"/>
      <c r="BD1407" s="17">
        <v>0.183841855686593</v>
      </c>
      <c r="BE1407" s="17"/>
      <c r="BF1407" s="17">
        <v>0.17864281349305799</v>
      </c>
      <c r="BG1407" s="17"/>
      <c r="BH1407" s="17">
        <v>0.23213833987031601</v>
      </c>
      <c r="BI1407" s="17"/>
      <c r="BJ1407" s="17">
        <v>0.21498235621983</v>
      </c>
      <c r="BK1407" s="17"/>
      <c r="BL1407" s="17">
        <v>0.30702038443270602</v>
      </c>
      <c r="BM1407" s="17">
        <v>0.14552044020150301</v>
      </c>
      <c r="BN1407" s="17">
        <v>0.19233351395540699</v>
      </c>
      <c r="BO1407" s="17">
        <v>0.20191872555322901</v>
      </c>
      <c r="BP1407" s="17"/>
      <c r="BQ1407" s="17">
        <v>0.19633648463235401</v>
      </c>
      <c r="BR1407" s="17">
        <v>0.180113485653281</v>
      </c>
      <c r="BS1407" s="17">
        <v>0.24133100890885301</v>
      </c>
      <c r="BT1407" s="17">
        <v>0.19463119049866001</v>
      </c>
      <c r="BU1407" s="17">
        <v>0.23560133690170901</v>
      </c>
      <c r="BV1407" s="17">
        <v>0.16874699452294301</v>
      </c>
      <c r="BW1407" s="17"/>
      <c r="BX1407" s="17">
        <v>0.19385258414204301</v>
      </c>
      <c r="BY1407" s="17">
        <v>0.14875963597729</v>
      </c>
      <c r="BZ1407" s="17">
        <v>0.22766264104551101</v>
      </c>
      <c r="CA1407" s="17">
        <v>0.17515266389481801</v>
      </c>
      <c r="CB1407" s="17">
        <v>0.301803578325685</v>
      </c>
      <c r="CC1407" s="17">
        <v>0.163544924729637</v>
      </c>
    </row>
    <row r="1408" spans="2:81" x14ac:dyDescent="0.35">
      <c r="B1408" t="s">
        <v>546</v>
      </c>
      <c r="C1408" s="17">
        <v>0.198412333494146</v>
      </c>
      <c r="D1408" s="17">
        <v>0.20195631094212901</v>
      </c>
      <c r="E1408" s="17">
        <v>0.19387810056972199</v>
      </c>
      <c r="F1408" s="17"/>
      <c r="G1408" s="17">
        <v>0.233685686580757</v>
      </c>
      <c r="H1408" s="17">
        <v>0.21707483555659299</v>
      </c>
      <c r="I1408" s="17">
        <v>0.20852532457831299</v>
      </c>
      <c r="J1408" s="17">
        <v>0.21131364572830999</v>
      </c>
      <c r="K1408" s="17">
        <v>0.17665085542858699</v>
      </c>
      <c r="L1408" s="17">
        <v>0.15572186929908999</v>
      </c>
      <c r="M1408" s="17"/>
      <c r="N1408" s="17">
        <v>0.19991503716196801</v>
      </c>
      <c r="O1408" s="17">
        <v>0.21009938237873901</v>
      </c>
      <c r="P1408" s="17">
        <v>0.18391890403713099</v>
      </c>
      <c r="Q1408" s="17">
        <v>0.19960469329967701</v>
      </c>
      <c r="R1408" s="17"/>
      <c r="S1408" s="17">
        <v>0.19589551998580701</v>
      </c>
      <c r="T1408" s="17">
        <v>0.20989115154501201</v>
      </c>
      <c r="U1408" s="17">
        <v>0.20341820064469901</v>
      </c>
      <c r="V1408" s="17">
        <v>0.1978906958744</v>
      </c>
      <c r="W1408" s="17">
        <v>0.20444938544754601</v>
      </c>
      <c r="X1408" s="17">
        <v>0.183255584415284</v>
      </c>
      <c r="Y1408" s="17">
        <v>0.153517583705053</v>
      </c>
      <c r="Z1408" s="17">
        <v>0.18763012801366399</v>
      </c>
      <c r="AA1408" s="17">
        <v>0.21343765093556299</v>
      </c>
      <c r="AB1408" s="17">
        <v>0.23508221035337301</v>
      </c>
      <c r="AC1408" s="17">
        <v>0.19245144073264001</v>
      </c>
      <c r="AD1408" s="17">
        <v>0.15894835084626499</v>
      </c>
      <c r="AE1408" s="17"/>
      <c r="AF1408" s="17">
        <v>0.19508821076466901</v>
      </c>
      <c r="AG1408" s="17">
        <v>0.22236337762991701</v>
      </c>
      <c r="AH1408" s="17">
        <v>0.21324691904378601</v>
      </c>
      <c r="AI1408" s="17">
        <v>0.15363083418262399</v>
      </c>
      <c r="AJ1408" s="17"/>
      <c r="AK1408" s="17">
        <v>0.21574813693091</v>
      </c>
      <c r="AL1408" s="17">
        <v>0.24691465471702201</v>
      </c>
      <c r="AM1408" s="17"/>
      <c r="AN1408" s="17">
        <v>0.21852184310481601</v>
      </c>
      <c r="AO1408" s="17">
        <v>0.17819345538943199</v>
      </c>
      <c r="AP1408" s="17">
        <v>0.17775396126930801</v>
      </c>
      <c r="AQ1408" s="17">
        <v>0.22425205224483799</v>
      </c>
      <c r="AR1408" s="17">
        <v>0.18898170617944801</v>
      </c>
      <c r="AS1408" s="17">
        <v>0.18363818378150101</v>
      </c>
      <c r="AT1408" s="17"/>
      <c r="AU1408" s="17">
        <v>0.18234733240986001</v>
      </c>
      <c r="AV1408" s="17">
        <v>0.22049480633405899</v>
      </c>
      <c r="AW1408" s="17"/>
      <c r="AX1408" s="17">
        <v>0.24569065147413</v>
      </c>
      <c r="AY1408" s="17">
        <v>0.18706690881538299</v>
      </c>
      <c r="AZ1408" s="17"/>
      <c r="BA1408" s="17">
        <v>0.19420583152184401</v>
      </c>
      <c r="BB1408" s="17">
        <v>0.21835440353598101</v>
      </c>
      <c r="BC1408" s="17"/>
      <c r="BD1408" s="17">
        <v>0.17490524671924701</v>
      </c>
      <c r="BE1408" s="17"/>
      <c r="BF1408" s="17">
        <v>0.17938294224231499</v>
      </c>
      <c r="BG1408" s="17"/>
      <c r="BH1408" s="17">
        <v>0.23406071642012699</v>
      </c>
      <c r="BI1408" s="17"/>
      <c r="BJ1408" s="17">
        <v>0.178781559912639</v>
      </c>
      <c r="BK1408" s="17"/>
      <c r="BL1408" s="17">
        <v>0.34441620644690502</v>
      </c>
      <c r="BM1408" s="17">
        <v>0.14346634803775901</v>
      </c>
      <c r="BN1408" s="17">
        <v>0.15411445532095699</v>
      </c>
      <c r="BO1408" s="17">
        <v>0.21004797334726799</v>
      </c>
      <c r="BP1408" s="17"/>
      <c r="BQ1408" s="17">
        <v>0.21106451074546401</v>
      </c>
      <c r="BR1408" s="17">
        <v>0.122751261429495</v>
      </c>
      <c r="BS1408" s="17">
        <v>0.221741209250233</v>
      </c>
      <c r="BT1408" s="17">
        <v>0.20872591595843801</v>
      </c>
      <c r="BU1408" s="17">
        <v>0.25770222392137399</v>
      </c>
      <c r="BV1408" s="17">
        <v>0.222973283029721</v>
      </c>
      <c r="BW1408" s="17"/>
      <c r="BX1408" s="17">
        <v>0.21283560238018101</v>
      </c>
      <c r="BY1408" s="17">
        <v>0.126453239781009</v>
      </c>
      <c r="BZ1408" s="17">
        <v>0.19459324769616901</v>
      </c>
      <c r="CA1408" s="17">
        <v>0.189971487211538</v>
      </c>
      <c r="CB1408" s="17">
        <v>0.312016149022804</v>
      </c>
      <c r="CC1408" s="17">
        <v>0.24330351006229101</v>
      </c>
    </row>
    <row r="1409" spans="2:81" x14ac:dyDescent="0.35">
      <c r="B1409" t="s">
        <v>547</v>
      </c>
      <c r="C1409" s="17">
        <v>0.188275672024868</v>
      </c>
      <c r="D1409" s="17">
        <v>0.18414934484626</v>
      </c>
      <c r="E1409" s="17">
        <v>0.19276249885566701</v>
      </c>
      <c r="F1409" s="17"/>
      <c r="G1409" s="17">
        <v>0.101310337993888</v>
      </c>
      <c r="H1409" s="17">
        <v>0.16517433186053701</v>
      </c>
      <c r="I1409" s="17">
        <v>0.156118578808949</v>
      </c>
      <c r="J1409" s="17">
        <v>0.18652902198906601</v>
      </c>
      <c r="K1409" s="17">
        <v>0.205192746342962</v>
      </c>
      <c r="L1409" s="17">
        <v>0.28101532901496301</v>
      </c>
      <c r="M1409" s="17"/>
      <c r="N1409" s="17">
        <v>0.17652432965179701</v>
      </c>
      <c r="O1409" s="17">
        <v>0.166550356715782</v>
      </c>
      <c r="P1409" s="17">
        <v>0.20023418150671701</v>
      </c>
      <c r="Q1409" s="17">
        <v>0.21411923254151599</v>
      </c>
      <c r="R1409" s="17"/>
      <c r="S1409" s="17">
        <v>0.151869230245021</v>
      </c>
      <c r="T1409" s="17">
        <v>0.19304447713273201</v>
      </c>
      <c r="U1409" s="17">
        <v>0.18017637050890001</v>
      </c>
      <c r="V1409" s="17">
        <v>0.193015747569876</v>
      </c>
      <c r="W1409" s="17">
        <v>0.19499250953699099</v>
      </c>
      <c r="X1409" s="17">
        <v>0.179694811255562</v>
      </c>
      <c r="Y1409" s="17">
        <v>0.210498261455383</v>
      </c>
      <c r="Z1409" s="17">
        <v>0.24941432545655101</v>
      </c>
      <c r="AA1409" s="17">
        <v>0.19644960300291101</v>
      </c>
      <c r="AB1409" s="17">
        <v>0.18924238432760801</v>
      </c>
      <c r="AC1409" s="17">
        <v>0.17691732411062999</v>
      </c>
      <c r="AD1409" s="17">
        <v>0.20021867066437801</v>
      </c>
      <c r="AE1409" s="17"/>
      <c r="AF1409" s="17">
        <v>0.19087906777582</v>
      </c>
      <c r="AG1409" s="17">
        <v>0.17794447016485099</v>
      </c>
      <c r="AH1409" s="17">
        <v>0.18937856754353599</v>
      </c>
      <c r="AI1409" s="17">
        <v>0.18563210594301599</v>
      </c>
      <c r="AJ1409" s="17"/>
      <c r="AK1409" s="17">
        <v>0.17273827553920901</v>
      </c>
      <c r="AL1409" s="17">
        <v>0.155110563236211</v>
      </c>
      <c r="AM1409" s="17"/>
      <c r="AN1409" s="17">
        <v>0.164650229287923</v>
      </c>
      <c r="AO1409" s="17">
        <v>0.20393465616317899</v>
      </c>
      <c r="AP1409" s="17">
        <v>0.18464858367605499</v>
      </c>
      <c r="AQ1409" s="17">
        <v>0.212827022599963</v>
      </c>
      <c r="AR1409" s="17">
        <v>0.21243815778290701</v>
      </c>
      <c r="AS1409" s="17">
        <v>8.92843069506873E-2</v>
      </c>
      <c r="AT1409" s="17"/>
      <c r="AU1409" s="17">
        <v>0.226329540147199</v>
      </c>
      <c r="AV1409" s="17">
        <v>0.13675658446046299</v>
      </c>
      <c r="AW1409" s="17"/>
      <c r="AX1409" s="17">
        <v>0.16522498411061001</v>
      </c>
      <c r="AY1409" s="17">
        <v>0.19380716837876999</v>
      </c>
      <c r="AZ1409" s="17"/>
      <c r="BA1409" s="17">
        <v>0.197310085564747</v>
      </c>
      <c r="BB1409" s="17">
        <v>0.145590920061337</v>
      </c>
      <c r="BC1409" s="17"/>
      <c r="BD1409" s="17">
        <v>0.22117790179692401</v>
      </c>
      <c r="BE1409" s="17"/>
      <c r="BF1409" s="17">
        <v>0.22117304004704</v>
      </c>
      <c r="BG1409" s="17"/>
      <c r="BH1409" s="17">
        <v>0.187299119224693</v>
      </c>
      <c r="BI1409" s="17"/>
      <c r="BJ1409" s="17">
        <v>0.22276751173249401</v>
      </c>
      <c r="BK1409" s="17"/>
      <c r="BL1409" s="17">
        <v>8.6968016194993197E-2</v>
      </c>
      <c r="BM1409" s="17">
        <v>0.28490233784538599</v>
      </c>
      <c r="BN1409" s="17">
        <v>0.20357324381671399</v>
      </c>
      <c r="BO1409" s="17">
        <v>0.13787108837020001</v>
      </c>
      <c r="BP1409" s="17"/>
      <c r="BQ1409" s="17">
        <v>0.17924205796267101</v>
      </c>
      <c r="BR1409" s="17">
        <v>0.26018694956671601</v>
      </c>
      <c r="BS1409" s="17">
        <v>0.19194475910414499</v>
      </c>
      <c r="BT1409" s="17">
        <v>0.150774252177796</v>
      </c>
      <c r="BU1409" s="17">
        <v>9.7469311797882305E-2</v>
      </c>
      <c r="BV1409" s="17">
        <v>0.19550332274254201</v>
      </c>
      <c r="BW1409" s="17"/>
      <c r="BX1409" s="17">
        <v>0.185178191928175</v>
      </c>
      <c r="BY1409" s="17">
        <v>0.23951689358543801</v>
      </c>
      <c r="BZ1409" s="17">
        <v>0.21568093629238999</v>
      </c>
      <c r="CA1409" s="17">
        <v>0.166745235404094</v>
      </c>
      <c r="CB1409" s="17">
        <v>9.5697237504952196E-2</v>
      </c>
      <c r="CC1409" s="17">
        <v>0.195557092734199</v>
      </c>
    </row>
    <row r="1410" spans="2:81" x14ac:dyDescent="0.35">
      <c r="B1410" t="s">
        <v>548</v>
      </c>
      <c r="C1410" s="17">
        <v>0.187760647939302</v>
      </c>
      <c r="D1410" s="17">
        <v>0.186696746593603</v>
      </c>
      <c r="E1410" s="17">
        <v>0.187765228952778</v>
      </c>
      <c r="F1410" s="17"/>
      <c r="G1410" s="17">
        <v>0.22238074835188201</v>
      </c>
      <c r="H1410" s="17">
        <v>0.20497428573103299</v>
      </c>
      <c r="I1410" s="17">
        <v>0.205121467685626</v>
      </c>
      <c r="J1410" s="17">
        <v>0.18438878164880401</v>
      </c>
      <c r="K1410" s="17">
        <v>0.15919512930860799</v>
      </c>
      <c r="L1410" s="17">
        <v>0.15855215634612599</v>
      </c>
      <c r="M1410" s="17"/>
      <c r="N1410" s="17">
        <v>0.19575069239006901</v>
      </c>
      <c r="O1410" s="17">
        <v>0.183967219837574</v>
      </c>
      <c r="P1410" s="17">
        <v>0.178425649965821</v>
      </c>
      <c r="Q1410" s="17">
        <v>0.18921111509813099</v>
      </c>
      <c r="R1410" s="17"/>
      <c r="S1410" s="17">
        <v>0.20418351686292799</v>
      </c>
      <c r="T1410" s="17">
        <v>0.18618455053139599</v>
      </c>
      <c r="U1410" s="17">
        <v>0.22482071088740799</v>
      </c>
      <c r="V1410" s="17">
        <v>0.17911553716179299</v>
      </c>
      <c r="W1410" s="17">
        <v>0.213116127680191</v>
      </c>
      <c r="X1410" s="17">
        <v>0.15849110862336799</v>
      </c>
      <c r="Y1410" s="17">
        <v>0.15298860825133001</v>
      </c>
      <c r="Z1410" s="17">
        <v>0.12909547333587701</v>
      </c>
      <c r="AA1410" s="17">
        <v>0.17684048492325</v>
      </c>
      <c r="AB1410" s="17">
        <v>0.21388904362165601</v>
      </c>
      <c r="AC1410" s="17">
        <v>0.17588379578837801</v>
      </c>
      <c r="AD1410" s="17">
        <v>0.226112962426465</v>
      </c>
      <c r="AE1410" s="17"/>
      <c r="AF1410" s="17">
        <v>0.18588173274481001</v>
      </c>
      <c r="AG1410" s="17">
        <v>0.20707002169529401</v>
      </c>
      <c r="AH1410" s="17">
        <v>0.15647807143221901</v>
      </c>
      <c r="AI1410" s="17">
        <v>0.24382934604279799</v>
      </c>
      <c r="AJ1410" s="17"/>
      <c r="AK1410" s="17">
        <v>0.18278830927044401</v>
      </c>
      <c r="AL1410" s="17">
        <v>0.18114152305363901</v>
      </c>
      <c r="AM1410" s="17"/>
      <c r="AN1410" s="17">
        <v>0.19939206032826301</v>
      </c>
      <c r="AO1410" s="17">
        <v>0.180854088129764</v>
      </c>
      <c r="AP1410" s="17">
        <v>0.179048755177077</v>
      </c>
      <c r="AQ1410" s="17">
        <v>0.19780099675511501</v>
      </c>
      <c r="AR1410" s="17">
        <v>0.16546599746177701</v>
      </c>
      <c r="AS1410" s="17">
        <v>0.20112276972624701</v>
      </c>
      <c r="AT1410" s="17"/>
      <c r="AU1410" s="17">
        <v>0.17810748242942601</v>
      </c>
      <c r="AV1410" s="17">
        <v>0.20156148313372901</v>
      </c>
      <c r="AW1410" s="17"/>
      <c r="AX1410" s="17">
        <v>0.25145853179781602</v>
      </c>
      <c r="AY1410" s="17">
        <v>0.172475003813398</v>
      </c>
      <c r="AZ1410" s="17"/>
      <c r="BA1410" s="17">
        <v>0.185381638123677</v>
      </c>
      <c r="BB1410" s="17">
        <v>0.198003993562577</v>
      </c>
      <c r="BC1410" s="17"/>
      <c r="BD1410" s="17">
        <v>0.17209561812629801</v>
      </c>
      <c r="BE1410" s="17"/>
      <c r="BF1410" s="17">
        <v>0.172052333977468</v>
      </c>
      <c r="BG1410" s="17"/>
      <c r="BH1410" s="17">
        <v>0.22883421884007599</v>
      </c>
      <c r="BI1410" s="17"/>
      <c r="BJ1410" s="17">
        <v>0.15392967603771901</v>
      </c>
      <c r="BK1410" s="17"/>
      <c r="BL1410" s="17">
        <v>0.31926901772731597</v>
      </c>
      <c r="BM1410" s="17">
        <v>0.147734301408842</v>
      </c>
      <c r="BN1410" s="17">
        <v>0.13561225562900001</v>
      </c>
      <c r="BO1410" s="17">
        <v>0.201697311185946</v>
      </c>
      <c r="BP1410" s="17"/>
      <c r="BQ1410" s="17">
        <v>0.20467327649181499</v>
      </c>
      <c r="BR1410" s="17">
        <v>0.128062545856824</v>
      </c>
      <c r="BS1410" s="17">
        <v>0.192281268647333</v>
      </c>
      <c r="BT1410" s="17">
        <v>0.211476890322599</v>
      </c>
      <c r="BU1410" s="17">
        <v>0.23517939583479999</v>
      </c>
      <c r="BV1410" s="17">
        <v>0.184167111232514</v>
      </c>
      <c r="BW1410" s="17"/>
      <c r="BX1410" s="17">
        <v>0.19451626014093801</v>
      </c>
      <c r="BY1410" s="17">
        <v>0.131214065756559</v>
      </c>
      <c r="BZ1410" s="17">
        <v>0.181271307089169</v>
      </c>
      <c r="CA1410" s="17">
        <v>0.192488257089933</v>
      </c>
      <c r="CB1410" s="17">
        <v>0.28166007230099199</v>
      </c>
      <c r="CC1410" s="17">
        <v>0.17596880840902501</v>
      </c>
    </row>
    <row r="1411" spans="2:81" x14ac:dyDescent="0.35">
      <c r="B1411" t="s">
        <v>549</v>
      </c>
      <c r="C1411" s="17">
        <v>0.17559204502672901</v>
      </c>
      <c r="D1411" s="17">
        <v>0.19544034056961601</v>
      </c>
      <c r="E1411" s="17">
        <v>0.15615335951228401</v>
      </c>
      <c r="F1411" s="17"/>
      <c r="G1411" s="17">
        <v>0.16023505331021201</v>
      </c>
      <c r="H1411" s="17">
        <v>0.162615184904531</v>
      </c>
      <c r="I1411" s="17">
        <v>0.17081486872356599</v>
      </c>
      <c r="J1411" s="17">
        <v>0.162319426572648</v>
      </c>
      <c r="K1411" s="17">
        <v>0.230928104255715</v>
      </c>
      <c r="L1411" s="17">
        <v>0.173879055207561</v>
      </c>
      <c r="M1411" s="17"/>
      <c r="N1411" s="17">
        <v>0.16886409537154701</v>
      </c>
      <c r="O1411" s="17">
        <v>0.18494983340492699</v>
      </c>
      <c r="P1411" s="17">
        <v>0.176868095926277</v>
      </c>
      <c r="Q1411" s="17">
        <v>0.172722646035289</v>
      </c>
      <c r="R1411" s="17"/>
      <c r="S1411" s="17">
        <v>0.16514680152821501</v>
      </c>
      <c r="T1411" s="17">
        <v>0.192300713249589</v>
      </c>
      <c r="U1411" s="17">
        <v>0.158782882144997</v>
      </c>
      <c r="V1411" s="17">
        <v>0.16611704716260101</v>
      </c>
      <c r="W1411" s="17">
        <v>0.17595941096180601</v>
      </c>
      <c r="X1411" s="17">
        <v>0.18597118779799801</v>
      </c>
      <c r="Y1411" s="17">
        <v>0.15235447430795701</v>
      </c>
      <c r="Z1411" s="17">
        <v>0.16843061787195801</v>
      </c>
      <c r="AA1411" s="17">
        <v>0.139142528857156</v>
      </c>
      <c r="AB1411" s="17">
        <v>0.23490453167411399</v>
      </c>
      <c r="AC1411" s="17">
        <v>0.203635901120025</v>
      </c>
      <c r="AD1411" s="17">
        <v>0.17368403358296799</v>
      </c>
      <c r="AE1411" s="17"/>
      <c r="AF1411" s="17">
        <v>0.16809056561020799</v>
      </c>
      <c r="AG1411" s="17">
        <v>0.24201596470794901</v>
      </c>
      <c r="AH1411" s="17">
        <v>0.19950926043167</v>
      </c>
      <c r="AI1411" s="17">
        <v>0.211029802313732</v>
      </c>
      <c r="AJ1411" s="17"/>
      <c r="AK1411" s="17">
        <v>0.151654791513368</v>
      </c>
      <c r="AL1411" s="17">
        <v>0.153636369933251</v>
      </c>
      <c r="AM1411" s="17"/>
      <c r="AN1411" s="17">
        <v>0.18541323900457399</v>
      </c>
      <c r="AO1411" s="17">
        <v>0.16378352844118901</v>
      </c>
      <c r="AP1411" s="17">
        <v>0.172255346904129</v>
      </c>
      <c r="AQ1411" s="17">
        <v>0.167413900987537</v>
      </c>
      <c r="AR1411" s="17">
        <v>0.18365627252404701</v>
      </c>
      <c r="AS1411" s="17">
        <v>0.211552331148322</v>
      </c>
      <c r="AT1411" s="17"/>
      <c r="AU1411" s="17">
        <v>0.16935876203539599</v>
      </c>
      <c r="AV1411" s="17">
        <v>0.18388825122584401</v>
      </c>
      <c r="AW1411" s="17"/>
      <c r="AX1411" s="17">
        <v>0.20919461522263599</v>
      </c>
      <c r="AY1411" s="17">
        <v>0.167528403055965</v>
      </c>
      <c r="AZ1411" s="17"/>
      <c r="BA1411" s="17">
        <v>0.17448274682944201</v>
      </c>
      <c r="BB1411" s="17">
        <v>0.176055802093354</v>
      </c>
      <c r="BC1411" s="17"/>
      <c r="BD1411" s="17">
        <v>0.15878279131982001</v>
      </c>
      <c r="BE1411" s="17"/>
      <c r="BF1411" s="17">
        <v>0.15519403933567399</v>
      </c>
      <c r="BG1411" s="17"/>
      <c r="BH1411" s="17">
        <v>0.24692539813057501</v>
      </c>
      <c r="BI1411" s="17"/>
      <c r="BJ1411" s="17">
        <v>0.175509858299392</v>
      </c>
      <c r="BK1411" s="17"/>
      <c r="BL1411" s="17">
        <v>0.29277850470621603</v>
      </c>
      <c r="BM1411" s="17">
        <v>0.11387458956310199</v>
      </c>
      <c r="BN1411" s="17">
        <v>0.17525143475192401</v>
      </c>
      <c r="BO1411" s="17">
        <v>0.16537678671154299</v>
      </c>
      <c r="BP1411" s="17"/>
      <c r="BQ1411" s="17">
        <v>0.16797429858351901</v>
      </c>
      <c r="BR1411" s="17">
        <v>0.14161946451679899</v>
      </c>
      <c r="BS1411" s="17">
        <v>0.19962617928828499</v>
      </c>
      <c r="BT1411" s="17">
        <v>0.19571579329373601</v>
      </c>
      <c r="BU1411" s="17">
        <v>0.19963088215938399</v>
      </c>
      <c r="BV1411" s="17">
        <v>0.17670634912612901</v>
      </c>
      <c r="BW1411" s="17"/>
      <c r="BX1411" s="17">
        <v>0.153063982105689</v>
      </c>
      <c r="BY1411" s="17">
        <v>0.148003408978478</v>
      </c>
      <c r="BZ1411" s="17">
        <v>0.18821390516281999</v>
      </c>
      <c r="CA1411" s="17">
        <v>0.17720016783867901</v>
      </c>
      <c r="CB1411" s="17">
        <v>0.22302022839111299</v>
      </c>
      <c r="CC1411" s="17">
        <v>0.16038144414983199</v>
      </c>
    </row>
    <row r="1412" spans="2:81" x14ac:dyDescent="0.35">
      <c r="B1412" t="s">
        <v>550</v>
      </c>
      <c r="C1412" s="17">
        <v>0.133477680797014</v>
      </c>
      <c r="D1412" s="17">
        <v>0.12358426732482999</v>
      </c>
      <c r="E1412" s="17">
        <v>0.141302762124699</v>
      </c>
      <c r="F1412" s="17"/>
      <c r="G1412" s="17">
        <v>0.18325544392951501</v>
      </c>
      <c r="H1412" s="17">
        <v>0.14844647467356401</v>
      </c>
      <c r="I1412" s="17">
        <v>0.150016534708595</v>
      </c>
      <c r="J1412" s="17">
        <v>0.11659166477800199</v>
      </c>
      <c r="K1412" s="17">
        <v>0.14210121885106899</v>
      </c>
      <c r="L1412" s="17">
        <v>8.2728986629618501E-2</v>
      </c>
      <c r="M1412" s="17"/>
      <c r="N1412" s="17">
        <v>0.13832008546208899</v>
      </c>
      <c r="O1412" s="17">
        <v>0.14310235655878101</v>
      </c>
      <c r="P1412" s="17">
        <v>0.12226783763549801</v>
      </c>
      <c r="Q1412" s="17">
        <v>0.12819565904542199</v>
      </c>
      <c r="R1412" s="17"/>
      <c r="S1412" s="17">
        <v>0.13848725880423099</v>
      </c>
      <c r="T1412" s="17">
        <v>0.13927008904104299</v>
      </c>
      <c r="U1412" s="17">
        <v>0.15221774396350801</v>
      </c>
      <c r="V1412" s="17">
        <v>0.13205136085760699</v>
      </c>
      <c r="W1412" s="17">
        <v>0.11319312726537099</v>
      </c>
      <c r="X1412" s="17">
        <v>0.11130785630296899</v>
      </c>
      <c r="Y1412" s="17">
        <v>0.114249174605808</v>
      </c>
      <c r="Z1412" s="17">
        <v>0.111412141893869</v>
      </c>
      <c r="AA1412" s="17">
        <v>0.15011948606595699</v>
      </c>
      <c r="AB1412" s="17">
        <v>0.139622293350602</v>
      </c>
      <c r="AC1412" s="17">
        <v>0.125955726273251</v>
      </c>
      <c r="AD1412" s="17">
        <v>0.16692901209213601</v>
      </c>
      <c r="AE1412" s="17"/>
      <c r="AF1412" s="17">
        <v>0.128955892984011</v>
      </c>
      <c r="AG1412" s="17">
        <v>0.123918069825141</v>
      </c>
      <c r="AH1412" s="17">
        <v>0.12356983863939699</v>
      </c>
      <c r="AI1412" s="17">
        <v>0.18546686632405299</v>
      </c>
      <c r="AJ1412" s="17"/>
      <c r="AK1412" s="17">
        <v>0.17673601438088499</v>
      </c>
      <c r="AL1412" s="17">
        <v>0.113141725995877</v>
      </c>
      <c r="AM1412" s="17"/>
      <c r="AN1412" s="17">
        <v>0.146688505066492</v>
      </c>
      <c r="AO1412" s="17">
        <v>0.14215507359337801</v>
      </c>
      <c r="AP1412" s="17">
        <v>0.11143802256726</v>
      </c>
      <c r="AQ1412" s="17">
        <v>0.121225718077037</v>
      </c>
      <c r="AR1412" s="17">
        <v>0.10223856144994301</v>
      </c>
      <c r="AS1412" s="17">
        <v>0.19046766071947599</v>
      </c>
      <c r="AT1412" s="17"/>
      <c r="AU1412" s="17">
        <v>0.10853747207251099</v>
      </c>
      <c r="AV1412" s="17">
        <v>0.168675264935088</v>
      </c>
      <c r="AW1412" s="17"/>
      <c r="AX1412" s="17">
        <v>0.17304212638557601</v>
      </c>
      <c r="AY1412" s="17">
        <v>0.123983361697674</v>
      </c>
      <c r="AZ1412" s="17"/>
      <c r="BA1412" s="17">
        <v>0.13172417929903299</v>
      </c>
      <c r="BB1412" s="17">
        <v>0.13909806930952701</v>
      </c>
      <c r="BC1412" s="17"/>
      <c r="BD1412" s="17">
        <v>0.118921329024055</v>
      </c>
      <c r="BE1412" s="17"/>
      <c r="BF1412" s="17">
        <v>0.123936554358573</v>
      </c>
      <c r="BG1412" s="17"/>
      <c r="BH1412" s="17">
        <v>0.12741104501070599</v>
      </c>
      <c r="BI1412" s="17"/>
      <c r="BJ1412" s="17">
        <v>0.12511458270105699</v>
      </c>
      <c r="BK1412" s="17"/>
      <c r="BL1412" s="17">
        <v>0.19517000406358201</v>
      </c>
      <c r="BM1412" s="17">
        <v>0.11616015003499</v>
      </c>
      <c r="BN1412" s="17">
        <v>9.2715822578681495E-2</v>
      </c>
      <c r="BO1412" s="17">
        <v>0.155776924119053</v>
      </c>
      <c r="BP1412" s="17"/>
      <c r="BQ1412" s="17">
        <v>0.14087936799146999</v>
      </c>
      <c r="BR1412" s="17">
        <v>8.4882586304191293E-2</v>
      </c>
      <c r="BS1412" s="17">
        <v>0.10845856712758201</v>
      </c>
      <c r="BT1412" s="17">
        <v>0.19437286012053401</v>
      </c>
      <c r="BU1412" s="17">
        <v>0.21040295408493501</v>
      </c>
      <c r="BV1412" s="17">
        <v>0.13326218297136999</v>
      </c>
      <c r="BW1412" s="17"/>
      <c r="BX1412" s="17">
        <v>0.13277608282155501</v>
      </c>
      <c r="BY1412" s="17">
        <v>9.6926649400391404E-2</v>
      </c>
      <c r="BZ1412" s="17">
        <v>9.7869797662547803E-2</v>
      </c>
      <c r="CA1412" s="17">
        <v>0.16833742077038799</v>
      </c>
      <c r="CB1412" s="17">
        <v>0.27869548454814802</v>
      </c>
      <c r="CC1412" s="17">
        <v>0.106344545242318</v>
      </c>
    </row>
    <row r="1413" spans="2:81" x14ac:dyDescent="0.35">
      <c r="B1413" t="s">
        <v>551</v>
      </c>
      <c r="C1413" s="17">
        <v>0.107084229571177</v>
      </c>
      <c r="D1413" s="17">
        <v>0.112379399893539</v>
      </c>
      <c r="E1413" s="17">
        <v>0.10197725510451799</v>
      </c>
      <c r="F1413" s="17"/>
      <c r="G1413" s="17">
        <v>0.16125426852886399</v>
      </c>
      <c r="H1413" s="17">
        <v>0.12123468716220601</v>
      </c>
      <c r="I1413" s="17">
        <v>0.109393539553</v>
      </c>
      <c r="J1413" s="17">
        <v>9.0057850596518801E-2</v>
      </c>
      <c r="K1413" s="17">
        <v>8.0588780633052401E-2</v>
      </c>
      <c r="L1413" s="17">
        <v>8.9342836114764596E-2</v>
      </c>
      <c r="M1413" s="17"/>
      <c r="N1413" s="17">
        <v>0.11702353497319599</v>
      </c>
      <c r="O1413" s="17">
        <v>0.103102909454309</v>
      </c>
      <c r="P1413" s="17">
        <v>0.106943507374281</v>
      </c>
      <c r="Q1413" s="17">
        <v>0.101363047541965</v>
      </c>
      <c r="R1413" s="17"/>
      <c r="S1413" s="17">
        <v>0.12893930125703601</v>
      </c>
      <c r="T1413" s="17">
        <v>0.102417760857069</v>
      </c>
      <c r="U1413" s="17">
        <v>0.10505438652005</v>
      </c>
      <c r="V1413" s="17">
        <v>9.2459343956413906E-2</v>
      </c>
      <c r="W1413" s="17">
        <v>0.112435986130184</v>
      </c>
      <c r="X1413" s="17">
        <v>9.0277050274991805E-2</v>
      </c>
      <c r="Y1413" s="17">
        <v>0.10445424900141199</v>
      </c>
      <c r="Z1413" s="17">
        <v>0.11298200732046999</v>
      </c>
      <c r="AA1413" s="17">
        <v>0.106537385336455</v>
      </c>
      <c r="AB1413" s="17">
        <v>0.108881677237084</v>
      </c>
      <c r="AC1413" s="17">
        <v>9.5543760144785397E-2</v>
      </c>
      <c r="AD1413" s="17">
        <v>0.127544308947969</v>
      </c>
      <c r="AE1413" s="17"/>
      <c r="AF1413" s="17">
        <v>0.103664279175636</v>
      </c>
      <c r="AG1413" s="17">
        <v>0.11647435991933699</v>
      </c>
      <c r="AH1413" s="17">
        <v>0.10824887503373699</v>
      </c>
      <c r="AI1413" s="17">
        <v>0.11759353577907</v>
      </c>
      <c r="AJ1413" s="17"/>
      <c r="AK1413" s="17">
        <v>0.127665481015965</v>
      </c>
      <c r="AL1413" s="17">
        <v>0.127826955084897</v>
      </c>
      <c r="AM1413" s="17"/>
      <c r="AN1413" s="17">
        <v>0.122123143692249</v>
      </c>
      <c r="AO1413" s="17">
        <v>0.106833146984654</v>
      </c>
      <c r="AP1413" s="17">
        <v>0.110657573529284</v>
      </c>
      <c r="AQ1413" s="17">
        <v>0.10385351013069601</v>
      </c>
      <c r="AR1413" s="17">
        <v>8.4280746902465106E-2</v>
      </c>
      <c r="AS1413" s="17">
        <v>8.4716496658584994E-2</v>
      </c>
      <c r="AT1413" s="17"/>
      <c r="AU1413" s="17">
        <v>9.6236586174615002E-2</v>
      </c>
      <c r="AV1413" s="17">
        <v>0.122502321059569</v>
      </c>
      <c r="AW1413" s="17"/>
      <c r="AX1413" s="17">
        <v>0.122591515261517</v>
      </c>
      <c r="AY1413" s="17">
        <v>0.10336293090217</v>
      </c>
      <c r="AZ1413" s="17"/>
      <c r="BA1413" s="17">
        <v>0.10132970761237001</v>
      </c>
      <c r="BB1413" s="17">
        <v>0.13535087910327501</v>
      </c>
      <c r="BC1413" s="17"/>
      <c r="BD1413" s="17">
        <v>9.3547026547232404E-2</v>
      </c>
      <c r="BE1413" s="17"/>
      <c r="BF1413" s="17">
        <v>9.9097190569377297E-2</v>
      </c>
      <c r="BG1413" s="17"/>
      <c r="BH1413" s="17">
        <v>0.13787639103065899</v>
      </c>
      <c r="BI1413" s="17"/>
      <c r="BJ1413" s="17">
        <v>9.5004354427758106E-2</v>
      </c>
      <c r="BK1413" s="17"/>
      <c r="BL1413" s="17">
        <v>0.15612463138997301</v>
      </c>
      <c r="BM1413" s="17">
        <v>9.3762109036210003E-2</v>
      </c>
      <c r="BN1413" s="17">
        <v>7.9149095184602294E-2</v>
      </c>
      <c r="BO1413" s="17">
        <v>0.119644240771829</v>
      </c>
      <c r="BP1413" s="17"/>
      <c r="BQ1413" s="17">
        <v>0.121455221025318</v>
      </c>
      <c r="BR1413" s="17">
        <v>7.4682902234651197E-2</v>
      </c>
      <c r="BS1413" s="17">
        <v>8.5016770761641602E-2</v>
      </c>
      <c r="BT1413" s="17">
        <v>0.110951205705593</v>
      </c>
      <c r="BU1413" s="17">
        <v>0.18760726528226199</v>
      </c>
      <c r="BV1413" s="17">
        <v>9.7277821592271302E-2</v>
      </c>
      <c r="BW1413" s="17"/>
      <c r="BX1413" s="17">
        <v>0.12435616570198101</v>
      </c>
      <c r="BY1413" s="17">
        <v>9.0951033615229895E-2</v>
      </c>
      <c r="BZ1413" s="17">
        <v>7.5779652400050398E-2</v>
      </c>
      <c r="CA1413" s="17">
        <v>0.11496375616733701</v>
      </c>
      <c r="CB1413" s="17">
        <v>0.20136682940168599</v>
      </c>
      <c r="CC1413" s="17">
        <v>9.6732674964495904E-2</v>
      </c>
    </row>
    <row r="1414" spans="2:81" x14ac:dyDescent="0.35">
      <c r="B1414" t="s">
        <v>171</v>
      </c>
      <c r="C1414" s="17">
        <v>6.0123441356114901E-2</v>
      </c>
      <c r="D1414" s="17">
        <v>5.0777868033962198E-2</v>
      </c>
      <c r="E1414" s="17">
        <v>6.95441224356039E-2</v>
      </c>
      <c r="F1414" s="17"/>
      <c r="G1414" s="17">
        <v>5.6258225572861802E-2</v>
      </c>
      <c r="H1414" s="17">
        <v>6.7344977674182405E-2</v>
      </c>
      <c r="I1414" s="17">
        <v>6.6057214868593006E-2</v>
      </c>
      <c r="J1414" s="17">
        <v>6.8533261383517993E-2</v>
      </c>
      <c r="K1414" s="17">
        <v>3.7030374007694697E-2</v>
      </c>
      <c r="L1414" s="17">
        <v>6.0647965414882897E-2</v>
      </c>
      <c r="M1414" s="17"/>
      <c r="N1414" s="17">
        <v>5.1471729158852501E-2</v>
      </c>
      <c r="O1414" s="17">
        <v>6.3363338210885703E-2</v>
      </c>
      <c r="P1414" s="17">
        <v>5.8001538219735499E-2</v>
      </c>
      <c r="Q1414" s="17">
        <v>6.5709698102410397E-2</v>
      </c>
      <c r="R1414" s="17"/>
      <c r="S1414" s="17">
        <v>5.5710087031545799E-2</v>
      </c>
      <c r="T1414" s="17">
        <v>5.7413974504765299E-2</v>
      </c>
      <c r="U1414" s="17">
        <v>5.8388440518146803E-2</v>
      </c>
      <c r="V1414" s="17">
        <v>5.6358947514656303E-2</v>
      </c>
      <c r="W1414" s="17">
        <v>5.5326971833247598E-2</v>
      </c>
      <c r="X1414" s="17">
        <v>7.4248015676529999E-2</v>
      </c>
      <c r="Y1414" s="17">
        <v>7.8233337239211997E-2</v>
      </c>
      <c r="Z1414" s="17">
        <v>6.1469724043115702E-2</v>
      </c>
      <c r="AA1414" s="17">
        <v>6.5968249362725606E-2</v>
      </c>
      <c r="AB1414" s="17">
        <v>4.47612814500905E-2</v>
      </c>
      <c r="AC1414" s="17">
        <v>5.8336674887636102E-2</v>
      </c>
      <c r="AD1414" s="17">
        <v>5.4737983119858703E-2</v>
      </c>
      <c r="AE1414" s="17"/>
      <c r="AF1414" s="17">
        <v>6.0323735201602502E-2</v>
      </c>
      <c r="AG1414" s="17">
        <v>4.9942880712604602E-2</v>
      </c>
      <c r="AH1414" s="17">
        <v>4.35982285001279E-2</v>
      </c>
      <c r="AI1414" s="17">
        <v>4.7337429642316797E-2</v>
      </c>
      <c r="AJ1414" s="17"/>
      <c r="AK1414" s="17">
        <v>8.4722780613991203E-2</v>
      </c>
      <c r="AL1414" s="17">
        <v>6.2647276004386299E-2</v>
      </c>
      <c r="AM1414" s="17"/>
      <c r="AN1414" s="17">
        <v>6.2779369556081502E-2</v>
      </c>
      <c r="AO1414" s="17">
        <v>5.70244729969627E-2</v>
      </c>
      <c r="AP1414" s="17">
        <v>7.5422721427058997E-2</v>
      </c>
      <c r="AQ1414" s="17">
        <v>5.4165646535070902E-2</v>
      </c>
      <c r="AR1414" s="17">
        <v>5.5971104645776398E-2</v>
      </c>
      <c r="AS1414" s="17">
        <v>5.5871449799229797E-2</v>
      </c>
      <c r="AT1414" s="17"/>
      <c r="AU1414" s="17">
        <v>5.7550110788401401E-2</v>
      </c>
      <c r="AV1414" s="17">
        <v>6.0624150406970202E-2</v>
      </c>
      <c r="AW1414" s="17"/>
      <c r="AX1414" s="17">
        <v>8.0458753740143399E-2</v>
      </c>
      <c r="AY1414" s="17">
        <v>5.5243556351115601E-2</v>
      </c>
      <c r="AZ1414" s="17"/>
      <c r="BA1414" s="17">
        <v>5.5994048057664302E-2</v>
      </c>
      <c r="BB1414" s="17">
        <v>7.6360830091651399E-2</v>
      </c>
      <c r="BC1414" s="17"/>
      <c r="BD1414" s="17">
        <v>5.28456129561636E-2</v>
      </c>
      <c r="BE1414" s="17"/>
      <c r="BF1414" s="17">
        <v>5.4876100704609902E-2</v>
      </c>
      <c r="BG1414" s="17"/>
      <c r="BH1414" s="17">
        <v>5.1212348289887598E-2</v>
      </c>
      <c r="BI1414" s="17"/>
      <c r="BJ1414" s="17">
        <v>4.9488383072673399E-2</v>
      </c>
      <c r="BK1414" s="17"/>
      <c r="BL1414" s="17">
        <v>8.5132765116610207E-2</v>
      </c>
      <c r="BM1414" s="17">
        <v>2.69903846615215E-2</v>
      </c>
      <c r="BN1414" s="17">
        <v>6.8582342350626199E-2</v>
      </c>
      <c r="BO1414" s="17">
        <v>6.8938565212371503E-2</v>
      </c>
      <c r="BP1414" s="17"/>
      <c r="BQ1414" s="17">
        <v>4.23005877473146E-2</v>
      </c>
      <c r="BR1414" s="17">
        <v>4.6463281273575498E-2</v>
      </c>
      <c r="BS1414" s="17">
        <v>4.6464752443197803E-2</v>
      </c>
      <c r="BT1414" s="17">
        <v>4.3127595563441E-2</v>
      </c>
      <c r="BU1414" s="17">
        <v>5.5938939735897503E-2</v>
      </c>
      <c r="BV1414" s="17">
        <v>0.115356787344585</v>
      </c>
      <c r="BW1414" s="17"/>
      <c r="BX1414" s="17">
        <v>3.2860719877439999E-2</v>
      </c>
      <c r="BY1414" s="17">
        <v>4.7402124700761897E-2</v>
      </c>
      <c r="BZ1414" s="17">
        <v>3.7591560322623098E-2</v>
      </c>
      <c r="CA1414" s="17">
        <v>4.9808982706785201E-2</v>
      </c>
      <c r="CB1414" s="17">
        <v>5.3097007258578403E-2</v>
      </c>
      <c r="CC1414" s="17">
        <v>0.13577792808748601</v>
      </c>
    </row>
    <row r="1415" spans="2:81" x14ac:dyDescent="0.35">
      <c r="C1415" s="17"/>
      <c r="D1415" s="17"/>
      <c r="E1415" s="17"/>
      <c r="F1415" s="17"/>
      <c r="G1415" s="17"/>
      <c r="H1415" s="17"/>
      <c r="I1415" s="17"/>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c r="AO1415" s="17"/>
      <c r="AP1415" s="17"/>
      <c r="AQ1415" s="17"/>
      <c r="AR1415" s="17"/>
      <c r="AS1415" s="17"/>
      <c r="AT1415" s="17"/>
      <c r="AU1415" s="17"/>
      <c r="AV1415" s="17"/>
      <c r="AW1415" s="17"/>
      <c r="AX1415" s="17"/>
      <c r="AY1415" s="17"/>
      <c r="AZ1415" s="17"/>
      <c r="BA1415" s="17"/>
      <c r="BB1415" s="17"/>
      <c r="BC1415" s="17"/>
      <c r="BD1415" s="17"/>
      <c r="BE1415" s="17"/>
      <c r="BF1415" s="17"/>
      <c r="BG1415" s="17"/>
      <c r="BH1415" s="17"/>
      <c r="BI1415" s="17"/>
      <c r="BJ1415" s="17"/>
      <c r="BK1415" s="17"/>
      <c r="BL1415" s="17"/>
      <c r="BM1415" s="17"/>
      <c r="BN1415" s="17"/>
      <c r="BO1415" s="17"/>
      <c r="BP1415" s="17"/>
      <c r="BQ1415" s="17"/>
      <c r="BR1415" s="17"/>
      <c r="BS1415" s="17"/>
      <c r="BT1415" s="17"/>
      <c r="BU1415" s="17"/>
      <c r="BV1415" s="17"/>
      <c r="BW1415" s="17"/>
      <c r="BX1415" s="17"/>
      <c r="BY1415" s="17"/>
      <c r="BZ1415" s="17"/>
      <c r="CA1415" s="17"/>
      <c r="CB1415" s="17"/>
      <c r="CC1415" s="17"/>
    </row>
    <row r="1416" spans="2:81" x14ac:dyDescent="0.35">
      <c r="B1416" s="6" t="s">
        <v>555</v>
      </c>
      <c r="C1416" s="17"/>
      <c r="D1416" s="17"/>
      <c r="E1416" s="17"/>
      <c r="F1416" s="17"/>
      <c r="G1416" s="17"/>
      <c r="H1416" s="17"/>
      <c r="I1416" s="17"/>
      <c r="J1416" s="17"/>
      <c r="K1416" s="17"/>
      <c r="L1416" s="17"/>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7"/>
      <c r="AI1416" s="17"/>
      <c r="AJ1416" s="17"/>
      <c r="AK1416" s="17"/>
      <c r="AL1416" s="17"/>
      <c r="AM1416" s="17"/>
      <c r="AN1416" s="17"/>
      <c r="AO1416" s="17"/>
      <c r="AP1416" s="17"/>
      <c r="AQ1416" s="17"/>
      <c r="AR1416" s="17"/>
      <c r="AS1416" s="17"/>
      <c r="AT1416" s="17"/>
      <c r="AU1416" s="17"/>
      <c r="AV1416" s="17"/>
      <c r="AW1416" s="17"/>
      <c r="AX1416" s="17"/>
      <c r="AY1416" s="17"/>
      <c r="AZ1416" s="17"/>
      <c r="BA1416" s="17"/>
      <c r="BB1416" s="17"/>
      <c r="BC1416" s="17"/>
      <c r="BD1416" s="17"/>
      <c r="BE1416" s="17"/>
      <c r="BF1416" s="17"/>
      <c r="BG1416" s="17"/>
      <c r="BH1416" s="17"/>
      <c r="BI1416" s="17"/>
      <c r="BJ1416" s="17"/>
      <c r="BK1416" s="17"/>
      <c r="BL1416" s="17"/>
      <c r="BM1416" s="17"/>
      <c r="BN1416" s="17"/>
      <c r="BO1416" s="17"/>
      <c r="BP1416" s="17"/>
      <c r="BQ1416" s="17"/>
      <c r="BR1416" s="17"/>
      <c r="BS1416" s="17"/>
      <c r="BT1416" s="17"/>
      <c r="BU1416" s="17"/>
      <c r="BV1416" s="17"/>
      <c r="BW1416" s="17"/>
      <c r="BX1416" s="17"/>
      <c r="BY1416" s="17"/>
      <c r="BZ1416" s="17"/>
      <c r="CA1416" s="17"/>
      <c r="CB1416" s="17"/>
      <c r="CC1416" s="17"/>
    </row>
    <row r="1417" spans="2:81" x14ac:dyDescent="0.35">
      <c r="B1417" s="24"/>
      <c r="C1417" s="17"/>
      <c r="D1417" s="17"/>
      <c r="E1417" s="17"/>
      <c r="F1417" s="17"/>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c r="AO1417" s="17"/>
      <c r="AP1417" s="17"/>
      <c r="AQ1417" s="17"/>
      <c r="AR1417" s="17"/>
      <c r="AS1417" s="17"/>
      <c r="AT1417" s="17"/>
      <c r="AU1417" s="17"/>
      <c r="AV1417" s="17"/>
      <c r="AW1417" s="17"/>
      <c r="AX1417" s="17"/>
      <c r="AY1417" s="17"/>
      <c r="AZ1417" s="17"/>
      <c r="BA1417" s="17"/>
      <c r="BB1417" s="17"/>
      <c r="BC1417" s="17"/>
      <c r="BD1417" s="17"/>
      <c r="BE1417" s="17"/>
      <c r="BF1417" s="17"/>
      <c r="BG1417" s="17"/>
      <c r="BH1417" s="17"/>
      <c r="BI1417" s="17"/>
      <c r="BJ1417" s="17"/>
      <c r="BK1417" s="17"/>
      <c r="BL1417" s="17"/>
      <c r="BM1417" s="17"/>
      <c r="BN1417" s="17"/>
      <c r="BO1417" s="17"/>
      <c r="BP1417" s="17"/>
      <c r="BQ1417" s="17"/>
      <c r="BR1417" s="17"/>
      <c r="BS1417" s="17"/>
      <c r="BT1417" s="17"/>
      <c r="BU1417" s="17"/>
      <c r="BV1417" s="17"/>
      <c r="BW1417" s="17"/>
      <c r="BX1417" s="17"/>
      <c r="BY1417" s="17"/>
      <c r="BZ1417" s="17"/>
      <c r="CA1417" s="17"/>
      <c r="CB1417" s="17"/>
      <c r="CC1417" s="17"/>
    </row>
    <row r="1418" spans="2:81" x14ac:dyDescent="0.35">
      <c r="B1418" t="s">
        <v>553</v>
      </c>
      <c r="C1418" s="17">
        <v>0.61982523352049901</v>
      </c>
      <c r="D1418" s="17">
        <v>0.64713565223306202</v>
      </c>
      <c r="E1418" s="17">
        <v>0.59314693153798004</v>
      </c>
      <c r="F1418" s="17"/>
      <c r="G1418" s="17">
        <v>0.62469878990441796</v>
      </c>
      <c r="H1418" s="17">
        <v>0.607895604990211</v>
      </c>
      <c r="I1418" s="17">
        <v>0.61273250548650204</v>
      </c>
      <c r="J1418" s="17">
        <v>0.636228914599553</v>
      </c>
      <c r="K1418" s="17">
        <v>0.60819709609779304</v>
      </c>
      <c r="L1418" s="17">
        <v>0.62656017415103205</v>
      </c>
      <c r="M1418" s="17"/>
      <c r="N1418" s="17">
        <v>0.69025112372331299</v>
      </c>
      <c r="O1418" s="17">
        <v>0.62893363121053503</v>
      </c>
      <c r="P1418" s="17">
        <v>0.58411632189929297</v>
      </c>
      <c r="Q1418" s="17">
        <v>0.56891667241509003</v>
      </c>
      <c r="R1418" s="17"/>
      <c r="S1418" s="17">
        <v>0.63147909824677695</v>
      </c>
      <c r="T1418" s="17">
        <v>0.64550336074097903</v>
      </c>
      <c r="U1418" s="17">
        <v>0.62633345134089302</v>
      </c>
      <c r="V1418" s="17">
        <v>0.62494517817965101</v>
      </c>
      <c r="W1418" s="17">
        <v>0.61108691928064296</v>
      </c>
      <c r="X1418" s="17">
        <v>0.55487204431724102</v>
      </c>
      <c r="Y1418" s="17">
        <v>0.64720370217189305</v>
      </c>
      <c r="Z1418" s="17">
        <v>0.693043359985128</v>
      </c>
      <c r="AA1418" s="17">
        <v>0.64123026437104702</v>
      </c>
      <c r="AB1418" s="17">
        <v>0.56404652506002195</v>
      </c>
      <c r="AC1418" s="17">
        <v>0.60969845005684398</v>
      </c>
      <c r="AD1418" s="17">
        <v>0.57179587172980895</v>
      </c>
      <c r="AE1418" s="17"/>
      <c r="AF1418" s="17">
        <v>0.625642270391916</v>
      </c>
      <c r="AG1418" s="17">
        <v>0.56212165182694995</v>
      </c>
      <c r="AH1418" s="17">
        <v>0.58599654071478102</v>
      </c>
      <c r="AI1418" s="17">
        <v>0.57483544114193896</v>
      </c>
      <c r="AJ1418" s="17"/>
      <c r="AK1418" s="17">
        <v>0.66181469317425501</v>
      </c>
      <c r="AL1418" s="17">
        <v>0.57428566540596404</v>
      </c>
      <c r="AM1418" s="17"/>
      <c r="AN1418" s="17">
        <v>0.63114836400887697</v>
      </c>
      <c r="AO1418" s="17">
        <v>0.62686022355081805</v>
      </c>
      <c r="AP1418" s="17">
        <v>0.63817854676849595</v>
      </c>
      <c r="AQ1418" s="17">
        <v>0.60039635470807395</v>
      </c>
      <c r="AR1418" s="17">
        <v>0.60679055218889799</v>
      </c>
      <c r="AS1418" s="17">
        <v>0.57461160327321903</v>
      </c>
      <c r="AT1418" s="17"/>
      <c r="AU1418" s="17">
        <v>0.629402841189172</v>
      </c>
      <c r="AV1418" s="17">
        <v>0.60743267929619105</v>
      </c>
      <c r="AW1418" s="17"/>
      <c r="AX1418" s="17">
        <v>0.54720483388287999</v>
      </c>
      <c r="AY1418" s="17">
        <v>0.63725202257376201</v>
      </c>
      <c r="AZ1418" s="17"/>
      <c r="BA1418" s="17">
        <v>0.61797144987502695</v>
      </c>
      <c r="BB1418" s="17">
        <v>0.63320863358879098</v>
      </c>
      <c r="BC1418" s="17"/>
      <c r="BD1418" s="17">
        <v>0.67255879960255804</v>
      </c>
      <c r="BE1418" s="17"/>
      <c r="BF1418" s="17">
        <v>0.66678785304099297</v>
      </c>
      <c r="BG1418" s="17"/>
      <c r="BH1418" s="17">
        <v>0.59311952455679195</v>
      </c>
      <c r="BI1418" s="17"/>
      <c r="BJ1418" s="17">
        <v>0.63981045346214205</v>
      </c>
      <c r="BK1418" s="17"/>
      <c r="BL1418" s="17">
        <v>0.31679105207039798</v>
      </c>
      <c r="BM1418" s="17">
        <v>0.78174202659694503</v>
      </c>
      <c r="BN1418" s="17">
        <v>0.62558193930600803</v>
      </c>
      <c r="BO1418" s="17">
        <v>0.63876154461880497</v>
      </c>
      <c r="BP1418" s="17"/>
      <c r="BQ1418" s="17">
        <v>0.66603589886788594</v>
      </c>
      <c r="BR1418" s="17">
        <v>0.706597103952327</v>
      </c>
      <c r="BS1418" s="17">
        <v>0.54587806654341098</v>
      </c>
      <c r="BT1418" s="17">
        <v>0.64049630233045496</v>
      </c>
      <c r="BU1418" s="17">
        <v>0.55096132055685798</v>
      </c>
      <c r="BV1418" s="17">
        <v>0.51707330545844399</v>
      </c>
      <c r="BW1418" s="17"/>
      <c r="BX1418" s="17">
        <v>0.67954709449746997</v>
      </c>
      <c r="BY1418" s="17">
        <v>0.71622912639209102</v>
      </c>
      <c r="BZ1418" s="17">
        <v>0.59838242413933196</v>
      </c>
      <c r="CA1418" s="17">
        <v>0.68039577936036399</v>
      </c>
      <c r="CB1418" s="17">
        <v>0.53362708274820003</v>
      </c>
      <c r="CC1418" s="17">
        <v>0.43174789587023799</v>
      </c>
    </row>
    <row r="1419" spans="2:81" x14ac:dyDescent="0.35">
      <c r="B1419" t="s">
        <v>554</v>
      </c>
      <c r="C1419" s="17">
        <v>0.21607812732680901</v>
      </c>
      <c r="D1419" s="17">
        <v>0.22794836359332499</v>
      </c>
      <c r="E1419" s="17">
        <v>0.204164731629288</v>
      </c>
      <c r="F1419" s="17"/>
      <c r="G1419" s="17">
        <v>0.24169509675725601</v>
      </c>
      <c r="H1419" s="17">
        <v>0.22331322973978601</v>
      </c>
      <c r="I1419" s="17">
        <v>0.22504553501393701</v>
      </c>
      <c r="J1419" s="17">
        <v>0.19622352819713801</v>
      </c>
      <c r="K1419" s="17">
        <v>0.22507862696971701</v>
      </c>
      <c r="L1419" s="17">
        <v>0.19597080895232299</v>
      </c>
      <c r="M1419" s="17"/>
      <c r="N1419" s="17">
        <v>0.18555507177927599</v>
      </c>
      <c r="O1419" s="17">
        <v>0.21604832048502201</v>
      </c>
      <c r="P1419" s="17">
        <v>0.24106226375062101</v>
      </c>
      <c r="Q1419" s="17">
        <v>0.224341621713259</v>
      </c>
      <c r="R1419" s="17"/>
      <c r="S1419" s="17">
        <v>0.21688217061596399</v>
      </c>
      <c r="T1419" s="17">
        <v>0.205814494655881</v>
      </c>
      <c r="U1419" s="17">
        <v>0.200003945651124</v>
      </c>
      <c r="V1419" s="17">
        <v>0.19943399729227801</v>
      </c>
      <c r="W1419" s="17">
        <v>0.22573990920901399</v>
      </c>
      <c r="X1419" s="17">
        <v>0.260933453455376</v>
      </c>
      <c r="Y1419" s="17">
        <v>0.18674692439885299</v>
      </c>
      <c r="Z1419" s="17">
        <v>0.16324680427661301</v>
      </c>
      <c r="AA1419" s="17">
        <v>0.19816205951673899</v>
      </c>
      <c r="AB1419" s="17">
        <v>0.26901352457556799</v>
      </c>
      <c r="AC1419" s="17">
        <v>0.24233456977241899</v>
      </c>
      <c r="AD1419" s="17">
        <v>0.20428217929582501</v>
      </c>
      <c r="AE1419" s="17"/>
      <c r="AF1419" s="17">
        <v>0.213671778384248</v>
      </c>
      <c r="AG1419" s="17">
        <v>0.263053112584405</v>
      </c>
      <c r="AH1419" s="17">
        <v>0.25988435184184799</v>
      </c>
      <c r="AI1419" s="17">
        <v>0.23442704636564801</v>
      </c>
      <c r="AJ1419" s="17"/>
      <c r="AK1419" s="17">
        <v>0.15471703449722601</v>
      </c>
      <c r="AL1419" s="17">
        <v>0.20980649638885701</v>
      </c>
      <c r="AM1419" s="17"/>
      <c r="AN1419" s="17">
        <v>0.223255146487847</v>
      </c>
      <c r="AO1419" s="17">
        <v>0.20601882985752401</v>
      </c>
      <c r="AP1419" s="17">
        <v>0.189485947768913</v>
      </c>
      <c r="AQ1419" s="17">
        <v>0.238307963925837</v>
      </c>
      <c r="AR1419" s="17">
        <v>0.21117947429592601</v>
      </c>
      <c r="AS1419" s="17">
        <v>0.231558519215143</v>
      </c>
      <c r="AT1419" s="17"/>
      <c r="AU1419" s="17">
        <v>0.21567130826345601</v>
      </c>
      <c r="AV1419" s="17">
        <v>0.21736333560429799</v>
      </c>
      <c r="AW1419" s="17"/>
      <c r="AX1419" s="17">
        <v>0.247952930406863</v>
      </c>
      <c r="AY1419" s="17">
        <v>0.20842909933794801</v>
      </c>
      <c r="AZ1419" s="17"/>
      <c r="BA1419" s="17">
        <v>0.219621706696949</v>
      </c>
      <c r="BB1419" s="17">
        <v>0.200895072126273</v>
      </c>
      <c r="BC1419" s="17"/>
      <c r="BD1419" s="17">
        <v>0.188895902422067</v>
      </c>
      <c r="BE1419" s="17"/>
      <c r="BF1419" s="17">
        <v>0.19571770915713901</v>
      </c>
      <c r="BG1419" s="17"/>
      <c r="BH1419" s="17">
        <v>0.223876728176264</v>
      </c>
      <c r="BI1419" s="17"/>
      <c r="BJ1419" s="17">
        <v>0.24737489765168799</v>
      </c>
      <c r="BK1419" s="17"/>
      <c r="BL1419" s="17">
        <v>0.38664635723642399</v>
      </c>
      <c r="BM1419" s="17">
        <v>0.15475717138227699</v>
      </c>
      <c r="BN1419" s="17">
        <v>0.19899118851835401</v>
      </c>
      <c r="BO1419" s="17">
        <v>0.190161524622802</v>
      </c>
      <c r="BP1419" s="17"/>
      <c r="BQ1419" s="17">
        <v>0.20625912689262099</v>
      </c>
      <c r="BR1419" s="17">
        <v>0.177959227022184</v>
      </c>
      <c r="BS1419" s="17">
        <v>0.28045346123131598</v>
      </c>
      <c r="BT1419" s="17">
        <v>0.23850119882809701</v>
      </c>
      <c r="BU1419" s="17">
        <v>0.25804185120759898</v>
      </c>
      <c r="BV1419" s="17">
        <v>0.19268339790035199</v>
      </c>
      <c r="BW1419" s="17"/>
      <c r="BX1419" s="17">
        <v>0.20141151999116799</v>
      </c>
      <c r="BY1419" s="17">
        <v>0.18081177833862699</v>
      </c>
      <c r="BZ1419" s="17">
        <v>0.246777394193743</v>
      </c>
      <c r="CA1419" s="17">
        <v>0.213443645052173</v>
      </c>
      <c r="CB1419" s="17">
        <v>0.28039531588380101</v>
      </c>
      <c r="CC1419" s="17">
        <v>0.23310570958457899</v>
      </c>
    </row>
    <row r="1420" spans="2:81" x14ac:dyDescent="0.35">
      <c r="B1420" t="s">
        <v>171</v>
      </c>
      <c r="C1420" s="17">
        <v>0.16409663915269199</v>
      </c>
      <c r="D1420" s="17">
        <v>0.12491598417361301</v>
      </c>
      <c r="E1420" s="17">
        <v>0.20268833683273199</v>
      </c>
      <c r="F1420" s="17"/>
      <c r="G1420" s="17">
        <v>0.133606113338326</v>
      </c>
      <c r="H1420" s="17">
        <v>0.16879116527000301</v>
      </c>
      <c r="I1420" s="17">
        <v>0.162221959499561</v>
      </c>
      <c r="J1420" s="17">
        <v>0.16754755720330899</v>
      </c>
      <c r="K1420" s="17">
        <v>0.16672427693249001</v>
      </c>
      <c r="L1420" s="17">
        <v>0.17746901689664399</v>
      </c>
      <c r="M1420" s="17"/>
      <c r="N1420" s="17">
        <v>0.12419380449741101</v>
      </c>
      <c r="O1420" s="17">
        <v>0.15501804830444299</v>
      </c>
      <c r="P1420" s="17">
        <v>0.174821414350086</v>
      </c>
      <c r="Q1420" s="17">
        <v>0.206741705871651</v>
      </c>
      <c r="R1420" s="17"/>
      <c r="S1420" s="17">
        <v>0.15163873113726001</v>
      </c>
      <c r="T1420" s="17">
        <v>0.148682144603139</v>
      </c>
      <c r="U1420" s="17">
        <v>0.173662603007983</v>
      </c>
      <c r="V1420" s="17">
        <v>0.17562082452807101</v>
      </c>
      <c r="W1420" s="17">
        <v>0.163173171510344</v>
      </c>
      <c r="X1420" s="17">
        <v>0.18419450222738401</v>
      </c>
      <c r="Y1420" s="17">
        <v>0.16604937342925399</v>
      </c>
      <c r="Z1420" s="17">
        <v>0.14370983573825899</v>
      </c>
      <c r="AA1420" s="17">
        <v>0.16060767611221399</v>
      </c>
      <c r="AB1420" s="17">
        <v>0.16693995036441001</v>
      </c>
      <c r="AC1420" s="17">
        <v>0.14796698017073601</v>
      </c>
      <c r="AD1420" s="17">
        <v>0.22392194897436599</v>
      </c>
      <c r="AE1420" s="17"/>
      <c r="AF1420" s="17">
        <v>0.160685951223836</v>
      </c>
      <c r="AG1420" s="17">
        <v>0.17482523558864599</v>
      </c>
      <c r="AH1420" s="17">
        <v>0.15411910744337101</v>
      </c>
      <c r="AI1420" s="17">
        <v>0.190737512492413</v>
      </c>
      <c r="AJ1420" s="17"/>
      <c r="AK1420" s="17">
        <v>0.18346827232851901</v>
      </c>
      <c r="AL1420" s="17">
        <v>0.21590783820518</v>
      </c>
      <c r="AM1420" s="17"/>
      <c r="AN1420" s="17">
        <v>0.145596489503276</v>
      </c>
      <c r="AO1420" s="17">
        <v>0.16712094659165799</v>
      </c>
      <c r="AP1420" s="17">
        <v>0.17233550546258999</v>
      </c>
      <c r="AQ1420" s="17">
        <v>0.16129568136608899</v>
      </c>
      <c r="AR1420" s="17">
        <v>0.182029973515176</v>
      </c>
      <c r="AS1420" s="17">
        <v>0.19382987751163799</v>
      </c>
      <c r="AT1420" s="17"/>
      <c r="AU1420" s="17">
        <v>0.15492585054737201</v>
      </c>
      <c r="AV1420" s="17">
        <v>0.17520398509950999</v>
      </c>
      <c r="AW1420" s="17"/>
      <c r="AX1420" s="17">
        <v>0.204842235710257</v>
      </c>
      <c r="AY1420" s="17">
        <v>0.15431887808828901</v>
      </c>
      <c r="AZ1420" s="17"/>
      <c r="BA1420" s="17">
        <v>0.162406843428024</v>
      </c>
      <c r="BB1420" s="17">
        <v>0.16589629428493599</v>
      </c>
      <c r="BC1420" s="17"/>
      <c r="BD1420" s="17">
        <v>0.13854529797537499</v>
      </c>
      <c r="BE1420" s="17"/>
      <c r="BF1420" s="17">
        <v>0.13749443780186901</v>
      </c>
      <c r="BG1420" s="17"/>
      <c r="BH1420" s="17">
        <v>0.18300374726694399</v>
      </c>
      <c r="BI1420" s="17"/>
      <c r="BJ1420" s="17">
        <v>0.11281464888617</v>
      </c>
      <c r="BK1420" s="17"/>
      <c r="BL1420" s="17">
        <v>0.29656259069317797</v>
      </c>
      <c r="BM1420" s="17">
        <v>6.3500802020777194E-2</v>
      </c>
      <c r="BN1420" s="17">
        <v>0.17542687217563799</v>
      </c>
      <c r="BO1420" s="17">
        <v>0.171076930758393</v>
      </c>
      <c r="BP1420" s="17"/>
      <c r="BQ1420" s="17">
        <v>0.12770497423949301</v>
      </c>
      <c r="BR1420" s="17">
        <v>0.115443669025489</v>
      </c>
      <c r="BS1420" s="17">
        <v>0.17366847222527401</v>
      </c>
      <c r="BT1420" s="17">
        <v>0.12100249884144799</v>
      </c>
      <c r="BU1420" s="17">
        <v>0.19099682823554401</v>
      </c>
      <c r="BV1420" s="17">
        <v>0.29024329664120502</v>
      </c>
      <c r="BW1420" s="17"/>
      <c r="BX1420" s="17">
        <v>0.11904138551136099</v>
      </c>
      <c r="BY1420" s="17">
        <v>0.102959095269281</v>
      </c>
      <c r="BZ1420" s="17">
        <v>0.15484018166692501</v>
      </c>
      <c r="CA1420" s="17">
        <v>0.106160575587463</v>
      </c>
      <c r="CB1420" s="17">
        <v>0.18597760136799901</v>
      </c>
      <c r="CC1420" s="17">
        <v>0.33514639454518302</v>
      </c>
    </row>
    <row r="1421" spans="2:81" x14ac:dyDescent="0.35">
      <c r="C1421" s="17"/>
      <c r="D1421" s="17"/>
      <c r="E1421" s="17"/>
      <c r="F1421" s="17"/>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c r="AY1421" s="17"/>
      <c r="AZ1421" s="17"/>
      <c r="BA1421" s="17"/>
      <c r="BB1421" s="17"/>
      <c r="BC1421" s="17"/>
      <c r="BD1421" s="17"/>
      <c r="BE1421" s="17"/>
      <c r="BF1421" s="17"/>
      <c r="BG1421" s="17"/>
      <c r="BH1421" s="17"/>
      <c r="BI1421" s="17"/>
      <c r="BJ1421" s="17"/>
      <c r="BK1421" s="17"/>
      <c r="BL1421" s="17"/>
      <c r="BM1421" s="17"/>
      <c r="BN1421" s="17"/>
      <c r="BO1421" s="17"/>
      <c r="BP1421" s="17"/>
      <c r="BQ1421" s="17"/>
      <c r="BR1421" s="17"/>
      <c r="BS1421" s="17"/>
      <c r="BT1421" s="17"/>
      <c r="BU1421" s="17"/>
      <c r="BV1421" s="17"/>
      <c r="BW1421" s="17"/>
      <c r="BX1421" s="17"/>
      <c r="BY1421" s="17"/>
      <c r="BZ1421" s="17"/>
      <c r="CA1421" s="17"/>
      <c r="CB1421" s="17"/>
      <c r="CC1421" s="17"/>
    </row>
    <row r="1422" spans="2:81" x14ac:dyDescent="0.35">
      <c r="B1422" s="6" t="s">
        <v>562</v>
      </c>
      <c r="C1422" s="17"/>
      <c r="D1422" s="17"/>
      <c r="E1422" s="17"/>
      <c r="F1422" s="17"/>
      <c r="G1422" s="17"/>
      <c r="H1422" s="17"/>
      <c r="I1422" s="17"/>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c r="AO1422" s="17"/>
      <c r="AP1422" s="17"/>
      <c r="AQ1422" s="17"/>
      <c r="AR1422" s="17"/>
      <c r="AS1422" s="17"/>
      <c r="AT1422" s="17"/>
      <c r="AU1422" s="17"/>
      <c r="AV1422" s="17"/>
      <c r="AW1422" s="17"/>
      <c r="AX1422" s="17"/>
      <c r="AY1422" s="17"/>
      <c r="AZ1422" s="17"/>
      <c r="BA1422" s="17"/>
      <c r="BB1422" s="17"/>
      <c r="BC1422" s="17"/>
      <c r="BD1422" s="17"/>
      <c r="BE1422" s="17"/>
      <c r="BF1422" s="17"/>
      <c r="BG1422" s="17"/>
      <c r="BH1422" s="17"/>
      <c r="BI1422" s="17"/>
      <c r="BJ1422" s="17"/>
      <c r="BK1422" s="17"/>
      <c r="BL1422" s="17"/>
      <c r="BM1422" s="17"/>
      <c r="BN1422" s="17"/>
      <c r="BO1422" s="17"/>
      <c r="BP1422" s="17"/>
      <c r="BQ1422" s="17"/>
      <c r="BR1422" s="17"/>
      <c r="BS1422" s="17"/>
      <c r="BT1422" s="17"/>
      <c r="BU1422" s="17"/>
      <c r="BV1422" s="17"/>
      <c r="BW1422" s="17"/>
      <c r="BX1422" s="17"/>
      <c r="BY1422" s="17"/>
      <c r="BZ1422" s="17"/>
      <c r="CA1422" s="17"/>
      <c r="CB1422" s="17"/>
      <c r="CC1422" s="17"/>
    </row>
    <row r="1423" spans="2:81" x14ac:dyDescent="0.35">
      <c r="B1423" s="24"/>
      <c r="C1423" s="17"/>
      <c r="D1423" s="17"/>
      <c r="E1423" s="17"/>
      <c r="F1423" s="17"/>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c r="AP1423" s="17"/>
      <c r="AQ1423" s="17"/>
      <c r="AR1423" s="17"/>
      <c r="AS1423" s="17"/>
      <c r="AT1423" s="17"/>
      <c r="AU1423" s="17"/>
      <c r="AV1423" s="17"/>
      <c r="AW1423" s="17"/>
      <c r="AX1423" s="17"/>
      <c r="AY1423" s="17"/>
      <c r="AZ1423" s="17"/>
      <c r="BA1423" s="17"/>
      <c r="BB1423" s="17"/>
      <c r="BC1423" s="17"/>
      <c r="BD1423" s="17"/>
      <c r="BE1423" s="17"/>
      <c r="BF1423" s="17"/>
      <c r="BG1423" s="17"/>
      <c r="BH1423" s="17"/>
      <c r="BI1423" s="17"/>
      <c r="BJ1423" s="17"/>
      <c r="BK1423" s="17"/>
      <c r="BL1423" s="17"/>
      <c r="BM1423" s="17"/>
      <c r="BN1423" s="17"/>
      <c r="BO1423" s="17"/>
      <c r="BP1423" s="17"/>
      <c r="BQ1423" s="17"/>
      <c r="BR1423" s="17"/>
      <c r="BS1423" s="17"/>
      <c r="BT1423" s="17"/>
      <c r="BU1423" s="17"/>
      <c r="BV1423" s="17"/>
      <c r="BW1423" s="17"/>
      <c r="BX1423" s="17"/>
      <c r="BY1423" s="17"/>
      <c r="BZ1423" s="17"/>
      <c r="CA1423" s="17"/>
      <c r="CB1423" s="17"/>
      <c r="CC1423" s="17"/>
    </row>
    <row r="1424" spans="2:81" x14ac:dyDescent="0.35">
      <c r="B1424" t="s">
        <v>556</v>
      </c>
      <c r="C1424" s="17">
        <v>0.51791170146936905</v>
      </c>
      <c r="D1424" s="17">
        <v>0.49764858103270398</v>
      </c>
      <c r="E1424" s="17">
        <v>0.53766510012801105</v>
      </c>
      <c r="F1424" s="17"/>
      <c r="G1424" s="17">
        <v>0.45671873069165703</v>
      </c>
      <c r="H1424" s="17">
        <v>0.50700889056873999</v>
      </c>
      <c r="I1424" s="17">
        <v>0.54964722797378995</v>
      </c>
      <c r="J1424" s="17">
        <v>0.54831433658067497</v>
      </c>
      <c r="K1424" s="17">
        <v>0.51526783047690705</v>
      </c>
      <c r="L1424" s="17">
        <v>0.51864682822312302</v>
      </c>
      <c r="M1424" s="17"/>
      <c r="N1424" s="17">
        <v>0.53798618701520495</v>
      </c>
      <c r="O1424" s="17">
        <v>0.530817824615055</v>
      </c>
      <c r="P1424" s="17">
        <v>0.52403847195706099</v>
      </c>
      <c r="Q1424" s="17">
        <v>0.47675597461934599</v>
      </c>
      <c r="R1424" s="17"/>
      <c r="S1424" s="17">
        <v>0.51732636747919503</v>
      </c>
      <c r="T1424" s="17">
        <v>0.54433620445270503</v>
      </c>
      <c r="U1424" s="17">
        <v>0.54942530941595702</v>
      </c>
      <c r="V1424" s="17">
        <v>0.50328474348735197</v>
      </c>
      <c r="W1424" s="17">
        <v>0.52712146559760698</v>
      </c>
      <c r="X1424" s="17">
        <v>0.54220171643458404</v>
      </c>
      <c r="Y1424" s="17">
        <v>0.51798240486740099</v>
      </c>
      <c r="Z1424" s="17">
        <v>0.53004899989423604</v>
      </c>
      <c r="AA1424" s="17">
        <v>0.51768480749947099</v>
      </c>
      <c r="AB1424" s="17">
        <v>0.45769506242226199</v>
      </c>
      <c r="AC1424" s="17">
        <v>0.47080338490435802</v>
      </c>
      <c r="AD1424" s="17">
        <v>0.51523594954054697</v>
      </c>
      <c r="AE1424" s="17"/>
      <c r="AF1424" s="17">
        <v>0.52147059432161802</v>
      </c>
      <c r="AG1424" s="17">
        <v>0.46451734741274098</v>
      </c>
      <c r="AH1424" s="17">
        <v>0.458042241353317</v>
      </c>
      <c r="AI1424" s="17">
        <v>0.54461530157346305</v>
      </c>
      <c r="AJ1424" s="17"/>
      <c r="AK1424" s="17">
        <v>0.56598373537695401</v>
      </c>
      <c r="AL1424" s="17">
        <v>0.53441977897984905</v>
      </c>
      <c r="AM1424" s="17"/>
      <c r="AN1424" s="17">
        <v>0.52181200153073204</v>
      </c>
      <c r="AO1424" s="17">
        <v>0.52134601439563</v>
      </c>
      <c r="AP1424" s="17">
        <v>0.54062796639339805</v>
      </c>
      <c r="AQ1424" s="17">
        <v>0.478680336685677</v>
      </c>
      <c r="AR1424" s="17">
        <v>0.52519691500063803</v>
      </c>
      <c r="AS1424" s="17">
        <v>0.54804716939598996</v>
      </c>
      <c r="AT1424" s="17"/>
      <c r="AU1424" s="17">
        <v>0.53436990556067798</v>
      </c>
      <c r="AV1424" s="17">
        <v>0.49681107518331802</v>
      </c>
      <c r="AW1424" s="17"/>
      <c r="AX1424" s="17">
        <v>0.52601972176602996</v>
      </c>
      <c r="AY1424" s="17">
        <v>0.51596601182768997</v>
      </c>
      <c r="AZ1424" s="17"/>
      <c r="BA1424" s="17">
        <v>0.52196118989420803</v>
      </c>
      <c r="BB1424" s="17">
        <v>0.49822054008870897</v>
      </c>
      <c r="BC1424" s="17"/>
      <c r="BD1424" s="17">
        <v>0.553314036999628</v>
      </c>
      <c r="BE1424" s="17"/>
      <c r="BF1424" s="17">
        <v>0.54205832528472098</v>
      </c>
      <c r="BG1424" s="17"/>
      <c r="BH1424" s="17">
        <v>0.49004818226887398</v>
      </c>
      <c r="BI1424" s="17"/>
      <c r="BJ1424" s="17">
        <v>0.501304626627187</v>
      </c>
      <c r="BK1424" s="17"/>
      <c r="BL1424" s="17">
        <v>0.34745008115855103</v>
      </c>
      <c r="BM1424" s="17">
        <v>0.62424665485694097</v>
      </c>
      <c r="BN1424" s="17">
        <v>0.50027847601828601</v>
      </c>
      <c r="BO1424" s="17">
        <v>0.53532872345970295</v>
      </c>
      <c r="BP1424" s="17"/>
      <c r="BQ1424" s="17">
        <v>0.55430304745241699</v>
      </c>
      <c r="BR1424" s="17">
        <v>0.55951312716911905</v>
      </c>
      <c r="BS1424" s="17">
        <v>0.42086731783589998</v>
      </c>
      <c r="BT1424" s="17">
        <v>0.53062782880460801</v>
      </c>
      <c r="BU1424" s="17">
        <v>0.51386721530556001</v>
      </c>
      <c r="BV1424" s="17">
        <v>0.48291605099457702</v>
      </c>
      <c r="BW1424" s="17"/>
      <c r="BX1424" s="17">
        <v>0.54730579601481799</v>
      </c>
      <c r="BY1424" s="17">
        <v>0.55763949982286898</v>
      </c>
      <c r="BZ1424" s="17">
        <v>0.47230466905009399</v>
      </c>
      <c r="CA1424" s="17">
        <v>0.558919632484979</v>
      </c>
      <c r="CB1424" s="17">
        <v>0.53553004498129797</v>
      </c>
      <c r="CC1424" s="17">
        <v>0.41964479147000899</v>
      </c>
    </row>
    <row r="1425" spans="2:81" x14ac:dyDescent="0.35">
      <c r="B1425" t="s">
        <v>557</v>
      </c>
      <c r="C1425" s="17">
        <v>0.41500896228416001</v>
      </c>
      <c r="D1425" s="17">
        <v>0.40513522124809997</v>
      </c>
      <c r="E1425" s="17">
        <v>0.42622908167399998</v>
      </c>
      <c r="F1425" s="17"/>
      <c r="G1425" s="17">
        <v>0.331108840356933</v>
      </c>
      <c r="H1425" s="17">
        <v>0.38515178564326902</v>
      </c>
      <c r="I1425" s="17">
        <v>0.39850988539145599</v>
      </c>
      <c r="J1425" s="17">
        <v>0.421867112963979</v>
      </c>
      <c r="K1425" s="17">
        <v>0.41610758177244</v>
      </c>
      <c r="L1425" s="17">
        <v>0.50209291752316099</v>
      </c>
      <c r="M1425" s="17"/>
      <c r="N1425" s="17">
        <v>0.40807440182573901</v>
      </c>
      <c r="O1425" s="17">
        <v>0.40792103655204698</v>
      </c>
      <c r="P1425" s="17">
        <v>0.431704437424971</v>
      </c>
      <c r="Q1425" s="17">
        <v>0.41596796464272601</v>
      </c>
      <c r="R1425" s="17"/>
      <c r="S1425" s="17">
        <v>0.41018870165823801</v>
      </c>
      <c r="T1425" s="17">
        <v>0.425214647587289</v>
      </c>
      <c r="U1425" s="17">
        <v>0.45092356017751101</v>
      </c>
      <c r="V1425" s="17">
        <v>0.418402595374047</v>
      </c>
      <c r="W1425" s="17">
        <v>0.465589756461881</v>
      </c>
      <c r="X1425" s="17">
        <v>0.44506536289285298</v>
      </c>
      <c r="Y1425" s="17">
        <v>0.412892558674262</v>
      </c>
      <c r="Z1425" s="17">
        <v>0.45471251845869198</v>
      </c>
      <c r="AA1425" s="17">
        <v>0.392139705259611</v>
      </c>
      <c r="AB1425" s="17">
        <v>0.34131687889189899</v>
      </c>
      <c r="AC1425" s="17">
        <v>0.42441740134511502</v>
      </c>
      <c r="AD1425" s="17">
        <v>0.321071068707041</v>
      </c>
      <c r="AE1425" s="17"/>
      <c r="AF1425" s="17">
        <v>0.42668201220776097</v>
      </c>
      <c r="AG1425" s="17">
        <v>0.35747591765535103</v>
      </c>
      <c r="AH1425" s="17">
        <v>0.45395810474403098</v>
      </c>
      <c r="AI1425" s="17">
        <v>0.28847035608736998</v>
      </c>
      <c r="AJ1425" s="17"/>
      <c r="AK1425" s="17">
        <v>0.38313771102595201</v>
      </c>
      <c r="AL1425" s="17">
        <v>0.38704349545355399</v>
      </c>
      <c r="AM1425" s="17"/>
      <c r="AN1425" s="17">
        <v>0.39763410035581798</v>
      </c>
      <c r="AO1425" s="17">
        <v>0.42933351111919599</v>
      </c>
      <c r="AP1425" s="17">
        <v>0.418537678369518</v>
      </c>
      <c r="AQ1425" s="17">
        <v>0.38762042810827801</v>
      </c>
      <c r="AR1425" s="17">
        <v>0.44440966822078998</v>
      </c>
      <c r="AS1425" s="17">
        <v>0.45652661406769601</v>
      </c>
      <c r="AT1425" s="17"/>
      <c r="AU1425" s="17">
        <v>0.44848394585540002</v>
      </c>
      <c r="AV1425" s="17">
        <v>0.36950490939583203</v>
      </c>
      <c r="AW1425" s="17"/>
      <c r="AX1425" s="17">
        <v>0.40337737005091001</v>
      </c>
      <c r="AY1425" s="17">
        <v>0.41780020696490899</v>
      </c>
      <c r="AZ1425" s="17"/>
      <c r="BA1425" s="17">
        <v>0.417623071168091</v>
      </c>
      <c r="BB1425" s="17">
        <v>0.39932195985343499</v>
      </c>
      <c r="BC1425" s="17"/>
      <c r="BD1425" s="17">
        <v>0.486810636857824</v>
      </c>
      <c r="BE1425" s="17"/>
      <c r="BF1425" s="17">
        <v>0.48630143405028797</v>
      </c>
      <c r="BG1425" s="17"/>
      <c r="BH1425" s="17">
        <v>0.35871893601025001</v>
      </c>
      <c r="BI1425" s="17"/>
      <c r="BJ1425" s="17">
        <v>0.41718140889428001</v>
      </c>
      <c r="BK1425" s="17"/>
      <c r="BL1425" s="17">
        <v>0.16425476563621899</v>
      </c>
      <c r="BM1425" s="17">
        <v>0.57260324437464705</v>
      </c>
      <c r="BN1425" s="17">
        <v>0.47381901105218299</v>
      </c>
      <c r="BO1425" s="17">
        <v>0.34989040413593397</v>
      </c>
      <c r="BP1425" s="17"/>
      <c r="BQ1425" s="17">
        <v>0.411005343284847</v>
      </c>
      <c r="BR1425" s="17">
        <v>0.55247678330564798</v>
      </c>
      <c r="BS1425" s="17">
        <v>0.40780277278905303</v>
      </c>
      <c r="BT1425" s="17">
        <v>0.381579977055443</v>
      </c>
      <c r="BU1425" s="17">
        <v>0.28524026747874098</v>
      </c>
      <c r="BV1425" s="17">
        <v>0.35473692828328102</v>
      </c>
      <c r="BW1425" s="17"/>
      <c r="BX1425" s="17">
        <v>0.39707873013220601</v>
      </c>
      <c r="BY1425" s="17">
        <v>0.53243326300614502</v>
      </c>
      <c r="BZ1425" s="17">
        <v>0.46424929571316298</v>
      </c>
      <c r="CA1425" s="17">
        <v>0.42025965284079397</v>
      </c>
      <c r="CB1425" s="17">
        <v>0.26457048416656298</v>
      </c>
      <c r="CC1425" s="17">
        <v>0.31427945147201702</v>
      </c>
    </row>
    <row r="1426" spans="2:81" x14ac:dyDescent="0.35">
      <c r="B1426" t="s">
        <v>558</v>
      </c>
      <c r="C1426" s="17">
        <v>0.40790603815133902</v>
      </c>
      <c r="D1426" s="17">
        <v>0.39657219050736497</v>
      </c>
      <c r="E1426" s="17">
        <v>0.418428164643733</v>
      </c>
      <c r="F1426" s="17"/>
      <c r="G1426" s="17">
        <v>0.36788970305926799</v>
      </c>
      <c r="H1426" s="17">
        <v>0.38509623265209297</v>
      </c>
      <c r="I1426" s="17">
        <v>0.37748110474691898</v>
      </c>
      <c r="J1426" s="17">
        <v>0.44579185527009302</v>
      </c>
      <c r="K1426" s="17">
        <v>0.424939669645302</v>
      </c>
      <c r="L1426" s="17">
        <v>0.43560987095249598</v>
      </c>
      <c r="M1426" s="17"/>
      <c r="N1426" s="17">
        <v>0.42989355612080898</v>
      </c>
      <c r="O1426" s="17">
        <v>0.416266112300127</v>
      </c>
      <c r="P1426" s="17">
        <v>0.399121414782865</v>
      </c>
      <c r="Q1426" s="17">
        <v>0.382689908776706</v>
      </c>
      <c r="R1426" s="17"/>
      <c r="S1426" s="17">
        <v>0.35890926465689799</v>
      </c>
      <c r="T1426" s="17">
        <v>0.46972010845042</v>
      </c>
      <c r="U1426" s="17">
        <v>0.469209480634733</v>
      </c>
      <c r="V1426" s="17">
        <v>0.40665399517622403</v>
      </c>
      <c r="W1426" s="17">
        <v>0.37606765458046398</v>
      </c>
      <c r="X1426" s="17">
        <v>0.390345333571672</v>
      </c>
      <c r="Y1426" s="17">
        <v>0.388790804056176</v>
      </c>
      <c r="Z1426" s="17">
        <v>0.465223093622182</v>
      </c>
      <c r="AA1426" s="17">
        <v>0.41472654722327101</v>
      </c>
      <c r="AB1426" s="17">
        <v>0.40045572532898999</v>
      </c>
      <c r="AC1426" s="17">
        <v>0.359200469714827</v>
      </c>
      <c r="AD1426" s="17">
        <v>0.388993085227888</v>
      </c>
      <c r="AE1426" s="17"/>
      <c r="AF1426" s="17">
        <v>0.40962012632302203</v>
      </c>
      <c r="AG1426" s="17">
        <v>0.423842158659468</v>
      </c>
      <c r="AH1426" s="17">
        <v>0.37474669906372499</v>
      </c>
      <c r="AI1426" s="17">
        <v>0.39905433242259303</v>
      </c>
      <c r="AJ1426" s="17"/>
      <c r="AK1426" s="17">
        <v>0.39632575386867602</v>
      </c>
      <c r="AL1426" s="17">
        <v>0.376723209051261</v>
      </c>
      <c r="AM1426" s="17"/>
      <c r="AN1426" s="17">
        <v>0.38903994771058997</v>
      </c>
      <c r="AO1426" s="17">
        <v>0.41757744651185902</v>
      </c>
      <c r="AP1426" s="17">
        <v>0.415735298763381</v>
      </c>
      <c r="AQ1426" s="17">
        <v>0.385385581099432</v>
      </c>
      <c r="AR1426" s="17">
        <v>0.44460716159601699</v>
      </c>
      <c r="AS1426" s="17">
        <v>0.43705784689303201</v>
      </c>
      <c r="AT1426" s="17"/>
      <c r="AU1426" s="17">
        <v>0.42764289472421702</v>
      </c>
      <c r="AV1426" s="17">
        <v>0.38300147453219602</v>
      </c>
      <c r="AW1426" s="17"/>
      <c r="AX1426" s="17">
        <v>0.38069022450579199</v>
      </c>
      <c r="AY1426" s="17">
        <v>0.41443704384231</v>
      </c>
      <c r="AZ1426" s="17"/>
      <c r="BA1426" s="17">
        <v>0.41260995239540199</v>
      </c>
      <c r="BB1426" s="17">
        <v>0.38120926458769799</v>
      </c>
      <c r="BC1426" s="17"/>
      <c r="BD1426" s="17">
        <v>0.454452050054863</v>
      </c>
      <c r="BE1426" s="17"/>
      <c r="BF1426" s="17">
        <v>0.45092688082700699</v>
      </c>
      <c r="BG1426" s="17"/>
      <c r="BH1426" s="17">
        <v>0.42416108597049401</v>
      </c>
      <c r="BI1426" s="17"/>
      <c r="BJ1426" s="17">
        <v>0.40273623047391099</v>
      </c>
      <c r="BK1426" s="17"/>
      <c r="BL1426" s="17">
        <v>0.193056602616543</v>
      </c>
      <c r="BM1426" s="17">
        <v>0.52785127622155603</v>
      </c>
      <c r="BN1426" s="17">
        <v>0.42711837311569001</v>
      </c>
      <c r="BO1426" s="17">
        <v>0.40018115450048602</v>
      </c>
      <c r="BP1426" s="17"/>
      <c r="BQ1426" s="17">
        <v>0.42780043646097898</v>
      </c>
      <c r="BR1426" s="17">
        <v>0.47170632089259501</v>
      </c>
      <c r="BS1426" s="17">
        <v>0.36654297617638998</v>
      </c>
      <c r="BT1426" s="17">
        <v>0.41672212380941898</v>
      </c>
      <c r="BU1426" s="17">
        <v>0.407275775584581</v>
      </c>
      <c r="BV1426" s="17">
        <v>0.34209686133074901</v>
      </c>
      <c r="BW1426" s="17"/>
      <c r="BX1426" s="17">
        <v>0.43525767671992499</v>
      </c>
      <c r="BY1426" s="17">
        <v>0.46462646740994201</v>
      </c>
      <c r="BZ1426" s="17">
        <v>0.41289901310062499</v>
      </c>
      <c r="CA1426" s="17">
        <v>0.41444433262269398</v>
      </c>
      <c r="CB1426" s="17">
        <v>0.37441884741975401</v>
      </c>
      <c r="CC1426" s="17">
        <v>0.25521017057057199</v>
      </c>
    </row>
    <row r="1427" spans="2:81" x14ac:dyDescent="0.35">
      <c r="B1427" t="s">
        <v>559</v>
      </c>
      <c r="C1427" s="17">
        <v>0.37913257071609102</v>
      </c>
      <c r="D1427" s="17">
        <v>0.393902785792204</v>
      </c>
      <c r="E1427" s="17">
        <v>0.36562932386777802</v>
      </c>
      <c r="F1427" s="17"/>
      <c r="G1427" s="17">
        <v>0.368926084741444</v>
      </c>
      <c r="H1427" s="17">
        <v>0.368406050277927</v>
      </c>
      <c r="I1427" s="17">
        <v>0.37055309271062198</v>
      </c>
      <c r="J1427" s="17">
        <v>0.36351970860727001</v>
      </c>
      <c r="K1427" s="17">
        <v>0.38194391161234698</v>
      </c>
      <c r="L1427" s="17">
        <v>0.41239961311293899</v>
      </c>
      <c r="M1427" s="17"/>
      <c r="N1427" s="17">
        <v>0.39609224584452501</v>
      </c>
      <c r="O1427" s="17">
        <v>0.38429955704971203</v>
      </c>
      <c r="P1427" s="17">
        <v>0.35820726866837899</v>
      </c>
      <c r="Q1427" s="17">
        <v>0.371877879297836</v>
      </c>
      <c r="R1427" s="17"/>
      <c r="S1427" s="17">
        <v>0.38241609114077302</v>
      </c>
      <c r="T1427" s="17">
        <v>0.386066179098974</v>
      </c>
      <c r="U1427" s="17">
        <v>0.42974115928475098</v>
      </c>
      <c r="V1427" s="17">
        <v>0.35144972032337002</v>
      </c>
      <c r="W1427" s="17">
        <v>0.39881566130170298</v>
      </c>
      <c r="X1427" s="17">
        <v>0.33045474354161802</v>
      </c>
      <c r="Y1427" s="17">
        <v>0.36901157667739598</v>
      </c>
      <c r="Z1427" s="17">
        <v>0.45244374682268002</v>
      </c>
      <c r="AA1427" s="17">
        <v>0.382695702713228</v>
      </c>
      <c r="AB1427" s="17">
        <v>0.38961468842033598</v>
      </c>
      <c r="AC1427" s="17">
        <v>0.29539909016397298</v>
      </c>
      <c r="AD1427" s="17">
        <v>0.40624246541465597</v>
      </c>
      <c r="AE1427" s="17"/>
      <c r="AF1427" s="17">
        <v>0.37847119570655902</v>
      </c>
      <c r="AG1427" s="17">
        <v>0.40942519328447202</v>
      </c>
      <c r="AH1427" s="17">
        <v>0.331113094649433</v>
      </c>
      <c r="AI1427" s="17">
        <v>0.407465357873459</v>
      </c>
      <c r="AJ1427" s="17"/>
      <c r="AK1427" s="17">
        <v>0.37076736633636798</v>
      </c>
      <c r="AL1427" s="17">
        <v>0.41464284836012</v>
      </c>
      <c r="AM1427" s="17"/>
      <c r="AN1427" s="17">
        <v>0.377544621580085</v>
      </c>
      <c r="AO1427" s="17">
        <v>0.400346755375523</v>
      </c>
      <c r="AP1427" s="17">
        <v>0.401271355268918</v>
      </c>
      <c r="AQ1427" s="17">
        <v>0.34488139388342698</v>
      </c>
      <c r="AR1427" s="17">
        <v>0.36221067643038801</v>
      </c>
      <c r="AS1427" s="17">
        <v>0.37635626599668798</v>
      </c>
      <c r="AT1427" s="17"/>
      <c r="AU1427" s="17">
        <v>0.385656832121404</v>
      </c>
      <c r="AV1427" s="17">
        <v>0.37060715841570502</v>
      </c>
      <c r="AW1427" s="17"/>
      <c r="AX1427" s="17">
        <v>0.35122039945774602</v>
      </c>
      <c r="AY1427" s="17">
        <v>0.385830682031437</v>
      </c>
      <c r="AZ1427" s="17"/>
      <c r="BA1427" s="17">
        <v>0.377510495350876</v>
      </c>
      <c r="BB1427" s="17">
        <v>0.39182545392528001</v>
      </c>
      <c r="BC1427" s="17"/>
      <c r="BD1427" s="17">
        <v>0.41471737449321699</v>
      </c>
      <c r="BE1427" s="17"/>
      <c r="BF1427" s="17">
        <v>0.40794672399356202</v>
      </c>
      <c r="BG1427" s="17"/>
      <c r="BH1427" s="17">
        <v>0.42221383044534899</v>
      </c>
      <c r="BI1427" s="17"/>
      <c r="BJ1427" s="17">
        <v>0.33428429384476899</v>
      </c>
      <c r="BK1427" s="17"/>
      <c r="BL1427" s="17">
        <v>0.215766159400017</v>
      </c>
      <c r="BM1427" s="17">
        <v>0.48479675215040302</v>
      </c>
      <c r="BN1427" s="17">
        <v>0.38362485074575697</v>
      </c>
      <c r="BO1427" s="17">
        <v>0.36945303420447301</v>
      </c>
      <c r="BP1427" s="17"/>
      <c r="BQ1427" s="17">
        <v>0.39767833101336503</v>
      </c>
      <c r="BR1427" s="17">
        <v>0.44639448385472802</v>
      </c>
      <c r="BS1427" s="17">
        <v>0.29616196626707297</v>
      </c>
      <c r="BT1427" s="17">
        <v>0.39242767766559999</v>
      </c>
      <c r="BU1427" s="17">
        <v>0.32349136513391402</v>
      </c>
      <c r="BV1427" s="17">
        <v>0.33869298924390001</v>
      </c>
      <c r="BW1427" s="17"/>
      <c r="BX1427" s="17">
        <v>0.41696302344786701</v>
      </c>
      <c r="BY1427" s="17">
        <v>0.44784384820628098</v>
      </c>
      <c r="BZ1427" s="17">
        <v>0.35649606044047899</v>
      </c>
      <c r="CA1427" s="17">
        <v>0.39510945952910898</v>
      </c>
      <c r="CB1427" s="17">
        <v>0.29905272165543001</v>
      </c>
      <c r="CC1427" s="17">
        <v>0.30090534930427099</v>
      </c>
    </row>
    <row r="1428" spans="2:81" x14ac:dyDescent="0.35">
      <c r="B1428" t="s">
        <v>560</v>
      </c>
      <c r="C1428" s="17">
        <v>0.36723001738586097</v>
      </c>
      <c r="D1428" s="17">
        <v>0.38941224226454801</v>
      </c>
      <c r="E1428" s="17">
        <v>0.34585854588973503</v>
      </c>
      <c r="F1428" s="17"/>
      <c r="G1428" s="17">
        <v>0.35976092446126801</v>
      </c>
      <c r="H1428" s="17">
        <v>0.40629962052600699</v>
      </c>
      <c r="I1428" s="17">
        <v>0.36744824987900099</v>
      </c>
      <c r="J1428" s="17">
        <v>0.362082545260897</v>
      </c>
      <c r="K1428" s="17">
        <v>0.33671313022669402</v>
      </c>
      <c r="L1428" s="17">
        <v>0.36486858543024703</v>
      </c>
      <c r="M1428" s="17"/>
      <c r="N1428" s="17">
        <v>0.42568308441330499</v>
      </c>
      <c r="O1428" s="17">
        <v>0.36658113425922501</v>
      </c>
      <c r="P1428" s="17">
        <v>0.35040840633930598</v>
      </c>
      <c r="Q1428" s="17">
        <v>0.31959452000176403</v>
      </c>
      <c r="R1428" s="17"/>
      <c r="S1428" s="17">
        <v>0.42073678801801301</v>
      </c>
      <c r="T1428" s="17">
        <v>0.38550504308637001</v>
      </c>
      <c r="U1428" s="17">
        <v>0.41626661593279901</v>
      </c>
      <c r="V1428" s="17">
        <v>0.35788780169742102</v>
      </c>
      <c r="W1428" s="17">
        <v>0.36667347802435002</v>
      </c>
      <c r="X1428" s="17">
        <v>0.351700766176061</v>
      </c>
      <c r="Y1428" s="17">
        <v>0.33607246973355298</v>
      </c>
      <c r="Z1428" s="17">
        <v>0.37945898046909399</v>
      </c>
      <c r="AA1428" s="17">
        <v>0.38260138512133102</v>
      </c>
      <c r="AB1428" s="17">
        <v>0.31343400247798903</v>
      </c>
      <c r="AC1428" s="17">
        <v>0.298053468415796</v>
      </c>
      <c r="AD1428" s="17">
        <v>0.27059814109750502</v>
      </c>
      <c r="AE1428" s="17"/>
      <c r="AF1428" s="17">
        <v>0.37850920693791601</v>
      </c>
      <c r="AG1428" s="17">
        <v>0.299885987727045</v>
      </c>
      <c r="AH1428" s="17">
        <v>0.28391026635434602</v>
      </c>
      <c r="AI1428" s="17">
        <v>0.29265258672424299</v>
      </c>
      <c r="AJ1428" s="17"/>
      <c r="AK1428" s="17">
        <v>0.40509718230434</v>
      </c>
      <c r="AL1428" s="17">
        <v>0.38474868661711797</v>
      </c>
      <c r="AM1428" s="17"/>
      <c r="AN1428" s="17">
        <v>0.40187355193658197</v>
      </c>
      <c r="AO1428" s="17">
        <v>0.361762888052517</v>
      </c>
      <c r="AP1428" s="17">
        <v>0.369810817528332</v>
      </c>
      <c r="AQ1428" s="17">
        <v>0.34986291585586798</v>
      </c>
      <c r="AR1428" s="17">
        <v>0.33189519803661599</v>
      </c>
      <c r="AS1428" s="17">
        <v>0.35646782940267002</v>
      </c>
      <c r="AT1428" s="17"/>
      <c r="AU1428" s="17">
        <v>0.37798869323609502</v>
      </c>
      <c r="AV1428" s="17">
        <v>0.353885120119449</v>
      </c>
      <c r="AW1428" s="17"/>
      <c r="AX1428" s="17">
        <v>0.34076116371508702</v>
      </c>
      <c r="AY1428" s="17">
        <v>0.37358177435365603</v>
      </c>
      <c r="AZ1428" s="17"/>
      <c r="BA1428" s="17">
        <v>0.35812624776329799</v>
      </c>
      <c r="BB1428" s="17">
        <v>0.41348870578389901</v>
      </c>
      <c r="BC1428" s="17"/>
      <c r="BD1428" s="17">
        <v>0.407879179603512</v>
      </c>
      <c r="BE1428" s="17"/>
      <c r="BF1428" s="17">
        <v>0.38866424119392001</v>
      </c>
      <c r="BG1428" s="17"/>
      <c r="BH1428" s="17">
        <v>0.31702245351682101</v>
      </c>
      <c r="BI1428" s="17"/>
      <c r="BJ1428" s="17">
        <v>0.31079317452767802</v>
      </c>
      <c r="BK1428" s="17"/>
      <c r="BL1428" s="17">
        <v>0.156791581699637</v>
      </c>
      <c r="BM1428" s="17">
        <v>0.50500805972935903</v>
      </c>
      <c r="BN1428" s="17">
        <v>0.35243213480628499</v>
      </c>
      <c r="BO1428" s="17">
        <v>0.37484335649962403</v>
      </c>
      <c r="BP1428" s="17"/>
      <c r="BQ1428" s="17">
        <v>0.41364840205530001</v>
      </c>
      <c r="BR1428" s="17">
        <v>0.43186478847896398</v>
      </c>
      <c r="BS1428" s="17">
        <v>0.30950211242554199</v>
      </c>
      <c r="BT1428" s="17">
        <v>0.35657950799760002</v>
      </c>
      <c r="BU1428" s="17">
        <v>0.35705480457365402</v>
      </c>
      <c r="BV1428" s="17">
        <v>0.27948862822707099</v>
      </c>
      <c r="BW1428" s="17"/>
      <c r="BX1428" s="17">
        <v>0.44959142885292602</v>
      </c>
      <c r="BY1428" s="17">
        <v>0.42315539153355902</v>
      </c>
      <c r="BZ1428" s="17">
        <v>0.33581906563471597</v>
      </c>
      <c r="CA1428" s="17">
        <v>0.37905299681267501</v>
      </c>
      <c r="CB1428" s="17">
        <v>0.35628541553542398</v>
      </c>
      <c r="CC1428" s="17">
        <v>0.19896950689203899</v>
      </c>
    </row>
    <row r="1429" spans="2:81" x14ac:dyDescent="0.35">
      <c r="B1429" t="s">
        <v>561</v>
      </c>
      <c r="C1429" s="17">
        <v>0.32278316439268101</v>
      </c>
      <c r="D1429" s="17">
        <v>0.29383534962317698</v>
      </c>
      <c r="E1429" s="17">
        <v>0.35110965325830001</v>
      </c>
      <c r="F1429" s="17"/>
      <c r="G1429" s="17">
        <v>0.358368652034113</v>
      </c>
      <c r="H1429" s="17">
        <v>0.39945999754071998</v>
      </c>
      <c r="I1429" s="17">
        <v>0.31791061396745002</v>
      </c>
      <c r="J1429" s="17">
        <v>0.30789496059770799</v>
      </c>
      <c r="K1429" s="17">
        <v>0.243747107715099</v>
      </c>
      <c r="L1429" s="17">
        <v>0.30585569697797799</v>
      </c>
      <c r="M1429" s="17"/>
      <c r="N1429" s="17">
        <v>0.34602649057557</v>
      </c>
      <c r="O1429" s="17">
        <v>0.31602775192226601</v>
      </c>
      <c r="P1429" s="17">
        <v>0.29774105060537198</v>
      </c>
      <c r="Q1429" s="17">
        <v>0.32586066564060201</v>
      </c>
      <c r="R1429" s="17"/>
      <c r="S1429" s="17">
        <v>0.36509150710387001</v>
      </c>
      <c r="T1429" s="17">
        <v>0.36503999642042501</v>
      </c>
      <c r="U1429" s="17">
        <v>0.368004024703174</v>
      </c>
      <c r="V1429" s="17">
        <v>0.29404455266408702</v>
      </c>
      <c r="W1429" s="17">
        <v>0.281848943260672</v>
      </c>
      <c r="X1429" s="17">
        <v>0.30869881011210198</v>
      </c>
      <c r="Y1429" s="17">
        <v>0.31341069411884498</v>
      </c>
      <c r="Z1429" s="17">
        <v>0.33230317850616498</v>
      </c>
      <c r="AA1429" s="17">
        <v>0.33099965139016801</v>
      </c>
      <c r="AB1429" s="17">
        <v>0.25577897883037198</v>
      </c>
      <c r="AC1429" s="17">
        <v>0.26387080504892302</v>
      </c>
      <c r="AD1429" s="17">
        <v>0.32700743717931402</v>
      </c>
      <c r="AE1429" s="17"/>
      <c r="AF1429" s="17">
        <v>0.32595775874852401</v>
      </c>
      <c r="AG1429" s="17">
        <v>0.27451999112966002</v>
      </c>
      <c r="AH1429" s="17">
        <v>0.24631145206980901</v>
      </c>
      <c r="AI1429" s="17">
        <v>0.321180664337885</v>
      </c>
      <c r="AJ1429" s="17"/>
      <c r="AK1429" s="17">
        <v>0.39094996385147901</v>
      </c>
      <c r="AL1429" s="17">
        <v>0.31604570966249201</v>
      </c>
      <c r="AM1429" s="17"/>
      <c r="AN1429" s="17">
        <v>0.37010315426394802</v>
      </c>
      <c r="AO1429" s="17">
        <v>0.29953812220526399</v>
      </c>
      <c r="AP1429" s="17">
        <v>0.28754262036802197</v>
      </c>
      <c r="AQ1429" s="17">
        <v>0.32003639502154602</v>
      </c>
      <c r="AR1429" s="17">
        <v>0.28754964895764101</v>
      </c>
      <c r="AS1429" s="17">
        <v>0.38617902593902398</v>
      </c>
      <c r="AT1429" s="17"/>
      <c r="AU1429" s="17">
        <v>0.332159544679128</v>
      </c>
      <c r="AV1429" s="17">
        <v>0.31151692677409898</v>
      </c>
      <c r="AW1429" s="17"/>
      <c r="AX1429" s="17">
        <v>0.29486938216549802</v>
      </c>
      <c r="AY1429" s="17">
        <v>0.32948166229381198</v>
      </c>
      <c r="AZ1429" s="17"/>
      <c r="BA1429" s="17">
        <v>0.31523694055229201</v>
      </c>
      <c r="BB1429" s="17">
        <v>0.358292672778807</v>
      </c>
      <c r="BC1429" s="17"/>
      <c r="BD1429" s="17">
        <v>0.36051046846885298</v>
      </c>
      <c r="BE1429" s="17"/>
      <c r="BF1429" s="17">
        <v>0.35587950281439001</v>
      </c>
      <c r="BG1429" s="17"/>
      <c r="BH1429" s="17">
        <v>0.26873431805374798</v>
      </c>
      <c r="BI1429" s="17"/>
      <c r="BJ1429" s="17">
        <v>0.24052631631879501</v>
      </c>
      <c r="BK1429" s="17"/>
      <c r="BL1429" s="17">
        <v>0.182992704622051</v>
      </c>
      <c r="BM1429" s="17">
        <v>0.43693614939606801</v>
      </c>
      <c r="BN1429" s="17">
        <v>0.29525460454013502</v>
      </c>
      <c r="BO1429" s="17">
        <v>0.32385865385444801</v>
      </c>
      <c r="BP1429" s="17"/>
      <c r="BQ1429" s="17">
        <v>0.34725768609497798</v>
      </c>
      <c r="BR1429" s="17">
        <v>0.36104875134525599</v>
      </c>
      <c r="BS1429" s="17">
        <v>0.243249061710127</v>
      </c>
      <c r="BT1429" s="17">
        <v>0.29327097225885801</v>
      </c>
      <c r="BU1429" s="17">
        <v>0.33522828917074399</v>
      </c>
      <c r="BV1429" s="17">
        <v>0.31709080072189699</v>
      </c>
      <c r="BW1429" s="17"/>
      <c r="BX1429" s="17">
        <v>0.349347970950588</v>
      </c>
      <c r="BY1429" s="17">
        <v>0.37634846323793603</v>
      </c>
      <c r="BZ1429" s="17">
        <v>0.28554679203859601</v>
      </c>
      <c r="CA1429" s="17">
        <v>0.33184801741542302</v>
      </c>
      <c r="CB1429" s="17">
        <v>0.36808683356164501</v>
      </c>
      <c r="CC1429" s="17">
        <v>0.25270682913361597</v>
      </c>
    </row>
    <row r="1430" spans="2:81" x14ac:dyDescent="0.35">
      <c r="B1430" t="s">
        <v>171</v>
      </c>
      <c r="C1430" s="17">
        <v>0.12583643707529901</v>
      </c>
      <c r="D1430" s="17">
        <v>0.12608208969936799</v>
      </c>
      <c r="E1430" s="17">
        <v>0.125281939614175</v>
      </c>
      <c r="F1430" s="17"/>
      <c r="G1430" s="17">
        <v>7.9350272089557999E-2</v>
      </c>
      <c r="H1430" s="17">
        <v>0.10171992222880399</v>
      </c>
      <c r="I1430" s="17">
        <v>0.109700856838035</v>
      </c>
      <c r="J1430" s="17">
        <v>0.147630120236621</v>
      </c>
      <c r="K1430" s="17">
        <v>0.14704018241714201</v>
      </c>
      <c r="L1430" s="17">
        <v>0.157524896037913</v>
      </c>
      <c r="M1430" s="17"/>
      <c r="N1430" s="17">
        <v>0.102579515977097</v>
      </c>
      <c r="O1430" s="17">
        <v>0.120100468384575</v>
      </c>
      <c r="P1430" s="17">
        <v>0.13137942697496199</v>
      </c>
      <c r="Q1430" s="17">
        <v>0.15101270034567599</v>
      </c>
      <c r="R1430" s="17"/>
      <c r="S1430" s="17">
        <v>9.4896801594046495E-2</v>
      </c>
      <c r="T1430" s="17">
        <v>0.12584708251082</v>
      </c>
      <c r="U1430" s="17">
        <v>9.8406299914577597E-2</v>
      </c>
      <c r="V1430" s="17">
        <v>0.12592122002817799</v>
      </c>
      <c r="W1430" s="17">
        <v>0.10607592559286801</v>
      </c>
      <c r="X1430" s="17">
        <v>0.13838478872764801</v>
      </c>
      <c r="Y1430" s="17">
        <v>0.111842516144078</v>
      </c>
      <c r="Z1430" s="17">
        <v>9.67342192136251E-2</v>
      </c>
      <c r="AA1430" s="17">
        <v>0.13924736370666199</v>
      </c>
      <c r="AB1430" s="17">
        <v>0.176618440354295</v>
      </c>
      <c r="AC1430" s="17">
        <v>0.15921612780189101</v>
      </c>
      <c r="AD1430" s="17">
        <v>0.17049876386420901</v>
      </c>
      <c r="AE1430" s="17"/>
      <c r="AF1430" s="17">
        <v>0.11980738752992399</v>
      </c>
      <c r="AG1430" s="17">
        <v>0.16096791299559801</v>
      </c>
      <c r="AH1430" s="17">
        <v>0.160747076594043</v>
      </c>
      <c r="AI1430" s="17">
        <v>0.156587540090178</v>
      </c>
      <c r="AJ1430" s="17"/>
      <c r="AK1430" s="17">
        <v>0.116208274139526</v>
      </c>
      <c r="AL1430" s="17">
        <v>0.11872667234763</v>
      </c>
      <c r="AM1430" s="17"/>
      <c r="AN1430" s="17">
        <v>0.10250690775559999</v>
      </c>
      <c r="AO1430" s="17">
        <v>0.123584350817857</v>
      </c>
      <c r="AP1430" s="17">
        <v>0.124614539979435</v>
      </c>
      <c r="AQ1430" s="17">
        <v>0.15181944294260499</v>
      </c>
      <c r="AR1430" s="17">
        <v>0.132865554610264</v>
      </c>
      <c r="AS1430" s="17">
        <v>0.15065802448827501</v>
      </c>
      <c r="AT1430" s="17"/>
      <c r="AU1430" s="17">
        <v>0.121981655661012</v>
      </c>
      <c r="AV1430" s="17">
        <v>0.12851961819737701</v>
      </c>
      <c r="AW1430" s="17"/>
      <c r="AX1430" s="17">
        <v>0.17255763516049899</v>
      </c>
      <c r="AY1430" s="17">
        <v>0.114624705008147</v>
      </c>
      <c r="AZ1430" s="17"/>
      <c r="BA1430" s="17">
        <v>0.13104277036582601</v>
      </c>
      <c r="BB1430" s="17">
        <v>9.7518301536811194E-2</v>
      </c>
      <c r="BC1430" s="17"/>
      <c r="BD1430" s="17">
        <v>9.5588379567251497E-2</v>
      </c>
      <c r="BE1430" s="17"/>
      <c r="BF1430" s="17">
        <v>9.8415827068245296E-2</v>
      </c>
      <c r="BG1430" s="17"/>
      <c r="BH1430" s="17">
        <v>0.15545741812394501</v>
      </c>
      <c r="BI1430" s="17"/>
      <c r="BJ1430" s="17">
        <v>0.13814991373665</v>
      </c>
      <c r="BK1430" s="17"/>
      <c r="BL1430" s="17">
        <v>0.343247074398213</v>
      </c>
      <c r="BM1430" s="17">
        <v>2.1354338745446701E-2</v>
      </c>
      <c r="BN1430" s="17">
        <v>0.12138806213039099</v>
      </c>
      <c r="BO1430" s="17">
        <v>0.100873334483863</v>
      </c>
      <c r="BP1430" s="17"/>
      <c r="BQ1430" s="17">
        <v>8.9745661191861198E-2</v>
      </c>
      <c r="BR1430" s="17">
        <v>8.4472816610149395E-2</v>
      </c>
      <c r="BS1430" s="17">
        <v>0.15891207505353899</v>
      </c>
      <c r="BT1430" s="17">
        <v>0.112025144401807</v>
      </c>
      <c r="BU1430" s="17">
        <v>0.16630712083175</v>
      </c>
      <c r="BV1430" s="17">
        <v>0.18573476129359501</v>
      </c>
      <c r="BW1430" s="17"/>
      <c r="BX1430" s="17">
        <v>7.4257151329434598E-2</v>
      </c>
      <c r="BY1430" s="17">
        <v>7.1096297578892298E-2</v>
      </c>
      <c r="BZ1430" s="17">
        <v>0.13189118324101901</v>
      </c>
      <c r="CA1430" s="17">
        <v>9.9701855034007594E-2</v>
      </c>
      <c r="CB1430" s="17">
        <v>0.163263019408247</v>
      </c>
      <c r="CC1430" s="17">
        <v>0.25467235603671101</v>
      </c>
    </row>
    <row r="1431" spans="2:81" x14ac:dyDescent="0.35">
      <c r="B1431" t="s">
        <v>192</v>
      </c>
      <c r="C1431" s="17">
        <v>6.9892794542901803E-3</v>
      </c>
      <c r="D1431" s="17">
        <v>1.1370392205615899E-2</v>
      </c>
      <c r="E1431" s="17">
        <v>2.2826265699929199E-3</v>
      </c>
      <c r="F1431" s="17"/>
      <c r="G1431" s="17">
        <v>3.6525233614422602E-3</v>
      </c>
      <c r="H1431" s="17">
        <v>0</v>
      </c>
      <c r="I1431" s="17">
        <v>3.0742984709527499E-3</v>
      </c>
      <c r="J1431" s="17">
        <v>4.2837041224520998E-3</v>
      </c>
      <c r="K1431" s="17">
        <v>2.0978211169448601E-2</v>
      </c>
      <c r="L1431" s="17">
        <v>1.08884405201143E-2</v>
      </c>
      <c r="M1431" s="17"/>
      <c r="N1431" s="17">
        <v>8.4019392480352301E-3</v>
      </c>
      <c r="O1431" s="17">
        <v>7.3625329321043501E-3</v>
      </c>
      <c r="P1431" s="17">
        <v>8.70652950261574E-3</v>
      </c>
      <c r="Q1431" s="17">
        <v>3.6765287490650202E-3</v>
      </c>
      <c r="R1431" s="17"/>
      <c r="S1431" s="17">
        <v>1.57837269372248E-3</v>
      </c>
      <c r="T1431" s="17">
        <v>1.0466331183360799E-2</v>
      </c>
      <c r="U1431" s="17">
        <v>2.8995347248733901E-3</v>
      </c>
      <c r="V1431" s="17">
        <v>5.3540272815980599E-3</v>
      </c>
      <c r="W1431" s="17">
        <v>6.64085527444734E-3</v>
      </c>
      <c r="X1431" s="17">
        <v>8.52231995019667E-3</v>
      </c>
      <c r="Y1431" s="17">
        <v>8.3753824923741092E-3</v>
      </c>
      <c r="Z1431" s="17">
        <v>0</v>
      </c>
      <c r="AA1431" s="17">
        <v>2.2607672784525001E-3</v>
      </c>
      <c r="AB1431" s="17">
        <v>1.80028411918744E-2</v>
      </c>
      <c r="AC1431" s="17">
        <v>1.36952366318996E-2</v>
      </c>
      <c r="AD1431" s="17">
        <v>7.94267562832527E-3</v>
      </c>
      <c r="AE1431" s="17"/>
      <c r="AF1431" s="17">
        <v>5.7861891442883197E-3</v>
      </c>
      <c r="AG1431" s="17">
        <v>1.9618036939146499E-2</v>
      </c>
      <c r="AH1431" s="17">
        <v>9.9225799624773504E-3</v>
      </c>
      <c r="AI1431" s="17">
        <v>1.6422439623256901E-2</v>
      </c>
      <c r="AJ1431" s="17"/>
      <c r="AK1431" s="17">
        <v>0</v>
      </c>
      <c r="AL1431" s="17">
        <v>8.5463487496063306E-3</v>
      </c>
      <c r="AM1431" s="17"/>
      <c r="AN1431" s="17">
        <v>2.7972040093188701E-3</v>
      </c>
      <c r="AO1431" s="17">
        <v>7.0791490413393797E-3</v>
      </c>
      <c r="AP1431" s="17">
        <v>1.8345735450767499E-3</v>
      </c>
      <c r="AQ1431" s="17">
        <v>1.25796233803086E-2</v>
      </c>
      <c r="AR1431" s="17">
        <v>1.2026837171750101E-2</v>
      </c>
      <c r="AS1431" s="17">
        <v>9.4308037095595706E-3</v>
      </c>
      <c r="AT1431" s="17"/>
      <c r="AU1431" s="17">
        <v>6.7961502339731203E-3</v>
      </c>
      <c r="AV1431" s="17">
        <v>7.3196760872319497E-3</v>
      </c>
      <c r="AW1431" s="17"/>
      <c r="AX1431" s="17">
        <v>1.32718530079907E-2</v>
      </c>
      <c r="AY1431" s="17">
        <v>5.4816440711432102E-3</v>
      </c>
      <c r="AZ1431" s="17"/>
      <c r="BA1431" s="17">
        <v>7.7797964876200098E-3</v>
      </c>
      <c r="BB1431" s="17">
        <v>3.10770812025336E-3</v>
      </c>
      <c r="BC1431" s="17"/>
      <c r="BD1431" s="17">
        <v>4.0099090264413299E-3</v>
      </c>
      <c r="BE1431" s="17"/>
      <c r="BF1431" s="17">
        <v>3.5843544597768499E-3</v>
      </c>
      <c r="BG1431" s="17"/>
      <c r="BH1431" s="17">
        <v>1.6686379140280899E-2</v>
      </c>
      <c r="BI1431" s="17"/>
      <c r="BJ1431" s="17">
        <v>0</v>
      </c>
      <c r="BK1431" s="17"/>
      <c r="BL1431" s="17">
        <v>2.5261349778475599E-2</v>
      </c>
      <c r="BM1431" s="17">
        <v>0</v>
      </c>
      <c r="BN1431" s="17">
        <v>5.4154886653544699E-3</v>
      </c>
      <c r="BO1431" s="17">
        <v>4.36308836091601E-3</v>
      </c>
      <c r="BP1431" s="17"/>
      <c r="BQ1431" s="17">
        <v>3.7142191105770401E-3</v>
      </c>
      <c r="BR1431" s="17">
        <v>4.3567283813970804E-3</v>
      </c>
      <c r="BS1431" s="17">
        <v>1.1638617900919501E-2</v>
      </c>
      <c r="BT1431" s="17">
        <v>9.5140876210452405E-3</v>
      </c>
      <c r="BU1431" s="17">
        <v>1.26387556851953E-2</v>
      </c>
      <c r="BV1431" s="17">
        <v>6.7799091793930401E-3</v>
      </c>
      <c r="BW1431" s="17"/>
      <c r="BX1431" s="17">
        <v>3.9760113067592202E-3</v>
      </c>
      <c r="BY1431" s="17">
        <v>5.4182370587850404E-3</v>
      </c>
      <c r="BZ1431" s="17">
        <v>8.8193226141634398E-3</v>
      </c>
      <c r="CA1431" s="17">
        <v>4.0039402842508799E-3</v>
      </c>
      <c r="CB1431" s="17">
        <v>1.36204411544324E-2</v>
      </c>
      <c r="CC1431" s="17">
        <v>9.8106522153798108E-3</v>
      </c>
    </row>
    <row r="1432" spans="2:81" x14ac:dyDescent="0.35">
      <c r="C1432" s="17"/>
      <c r="D1432" s="17"/>
      <c r="E1432" s="17"/>
      <c r="F1432" s="17"/>
      <c r="G1432" s="17"/>
      <c r="H1432" s="17"/>
      <c r="I1432" s="17"/>
      <c r="J1432" s="17"/>
      <c r="K1432" s="17"/>
      <c r="L1432" s="17"/>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7"/>
      <c r="AI1432" s="17"/>
      <c r="AJ1432" s="17"/>
      <c r="AK1432" s="17"/>
      <c r="AL1432" s="17"/>
      <c r="AM1432" s="17"/>
      <c r="AN1432" s="17"/>
      <c r="AO1432" s="17"/>
      <c r="AP1432" s="17"/>
      <c r="AQ1432" s="17"/>
      <c r="AR1432" s="17"/>
      <c r="AS1432" s="17"/>
      <c r="AT1432" s="17"/>
      <c r="AU1432" s="17"/>
      <c r="AV1432" s="17"/>
      <c r="AW1432" s="17"/>
      <c r="AX1432" s="17"/>
      <c r="AY1432" s="17"/>
      <c r="AZ1432" s="17"/>
      <c r="BA1432" s="17"/>
      <c r="BB1432" s="17"/>
      <c r="BC1432" s="17"/>
      <c r="BD1432" s="17"/>
      <c r="BE1432" s="17"/>
      <c r="BF1432" s="17"/>
      <c r="BG1432" s="17"/>
      <c r="BH1432" s="17"/>
      <c r="BI1432" s="17"/>
      <c r="BJ1432" s="17"/>
      <c r="BK1432" s="17"/>
      <c r="BL1432" s="17"/>
      <c r="BM1432" s="17"/>
      <c r="BN1432" s="17"/>
      <c r="BO1432" s="17"/>
      <c r="BP1432" s="17"/>
      <c r="BQ1432" s="17"/>
      <c r="BR1432" s="17"/>
      <c r="BS1432" s="17"/>
      <c r="BT1432" s="17"/>
      <c r="BU1432" s="17"/>
      <c r="BV1432" s="17"/>
      <c r="BW1432" s="17"/>
      <c r="BX1432" s="17"/>
      <c r="BY1432" s="17"/>
      <c r="BZ1432" s="17"/>
      <c r="CA1432" s="17"/>
      <c r="CB1432" s="17"/>
      <c r="CC1432" s="17"/>
    </row>
    <row r="1433" spans="2:81" x14ac:dyDescent="0.35">
      <c r="B1433" s="6" t="s">
        <v>574</v>
      </c>
      <c r="C1433" s="17"/>
      <c r="D1433" s="17"/>
      <c r="E1433" s="17"/>
      <c r="F1433" s="17"/>
      <c r="G1433" s="17"/>
      <c r="H1433" s="17"/>
      <c r="I1433" s="17"/>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c r="AO1433" s="17"/>
      <c r="AP1433" s="17"/>
      <c r="AQ1433" s="17"/>
      <c r="AR1433" s="17"/>
      <c r="AS1433" s="17"/>
      <c r="AT1433" s="17"/>
      <c r="AU1433" s="17"/>
      <c r="AV1433" s="17"/>
      <c r="AW1433" s="17"/>
      <c r="AX1433" s="17"/>
      <c r="AY1433" s="17"/>
      <c r="AZ1433" s="17"/>
      <c r="BA1433" s="17"/>
      <c r="BB1433" s="17"/>
      <c r="BC1433" s="17"/>
      <c r="BD1433" s="17"/>
      <c r="BE1433" s="17"/>
      <c r="BF1433" s="17"/>
      <c r="BG1433" s="17"/>
      <c r="BH1433" s="17"/>
      <c r="BI1433" s="17"/>
      <c r="BJ1433" s="17"/>
      <c r="BK1433" s="17"/>
      <c r="BL1433" s="17"/>
      <c r="BM1433" s="17"/>
      <c r="BN1433" s="17"/>
      <c r="BO1433" s="17"/>
      <c r="BP1433" s="17"/>
      <c r="BQ1433" s="17"/>
      <c r="BR1433" s="17"/>
      <c r="BS1433" s="17"/>
      <c r="BT1433" s="17"/>
      <c r="BU1433" s="17"/>
      <c r="BV1433" s="17"/>
      <c r="BW1433" s="17"/>
      <c r="BX1433" s="17"/>
      <c r="BY1433" s="17"/>
      <c r="BZ1433" s="17"/>
      <c r="CA1433" s="17"/>
      <c r="CB1433" s="17"/>
      <c r="CC1433" s="17"/>
    </row>
    <row r="1434" spans="2:81" x14ac:dyDescent="0.35">
      <c r="B1434" s="24"/>
      <c r="C1434" s="17"/>
      <c r="D1434" s="17"/>
      <c r="E1434" s="17"/>
      <c r="F1434" s="17"/>
      <c r="G1434" s="17"/>
      <c r="H1434" s="17"/>
      <c r="I1434" s="17"/>
      <c r="J1434" s="17"/>
      <c r="K1434" s="17"/>
      <c r="L1434" s="17"/>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7"/>
      <c r="AI1434" s="17"/>
      <c r="AJ1434" s="17"/>
      <c r="AK1434" s="17"/>
      <c r="AL1434" s="17"/>
      <c r="AM1434" s="17"/>
      <c r="AN1434" s="17"/>
      <c r="AO1434" s="17"/>
      <c r="AP1434" s="17"/>
      <c r="AQ1434" s="17"/>
      <c r="AR1434" s="17"/>
      <c r="AS1434" s="17"/>
      <c r="AT1434" s="17"/>
      <c r="AU1434" s="17"/>
      <c r="AV1434" s="17"/>
      <c r="AW1434" s="17"/>
      <c r="AX1434" s="17"/>
      <c r="AY1434" s="17"/>
      <c r="AZ1434" s="17"/>
      <c r="BA1434" s="17"/>
      <c r="BB1434" s="17"/>
      <c r="BC1434" s="17"/>
      <c r="BD1434" s="17"/>
      <c r="BE1434" s="17"/>
      <c r="BF1434" s="17"/>
      <c r="BG1434" s="17"/>
      <c r="BH1434" s="17"/>
      <c r="BI1434" s="17"/>
      <c r="BJ1434" s="17"/>
      <c r="BK1434" s="17"/>
      <c r="BL1434" s="17"/>
      <c r="BM1434" s="17"/>
      <c r="BN1434" s="17"/>
      <c r="BO1434" s="17"/>
      <c r="BP1434" s="17"/>
      <c r="BQ1434" s="17"/>
      <c r="BR1434" s="17"/>
      <c r="BS1434" s="17"/>
      <c r="BT1434" s="17"/>
      <c r="BU1434" s="17"/>
      <c r="BV1434" s="17"/>
      <c r="BW1434" s="17"/>
      <c r="BX1434" s="17"/>
      <c r="BY1434" s="17"/>
      <c r="BZ1434" s="17"/>
      <c r="CA1434" s="17"/>
      <c r="CB1434" s="17"/>
      <c r="CC1434" s="17"/>
    </row>
    <row r="1435" spans="2:81" x14ac:dyDescent="0.35">
      <c r="B1435" t="s">
        <v>568</v>
      </c>
      <c r="C1435" s="17">
        <v>0.313543913445128</v>
      </c>
      <c r="D1435" s="17">
        <v>0.33336106231789803</v>
      </c>
      <c r="E1435" s="17">
        <v>0.29449391169011402</v>
      </c>
      <c r="F1435" s="17"/>
      <c r="G1435" s="17">
        <v>0.360347562413595</v>
      </c>
      <c r="H1435" s="17">
        <v>0.34116624565732301</v>
      </c>
      <c r="I1435" s="17">
        <v>0.32257329452001399</v>
      </c>
      <c r="J1435" s="17">
        <v>0.28179011979128898</v>
      </c>
      <c r="K1435" s="17">
        <v>0.25649975608709702</v>
      </c>
      <c r="L1435" s="17">
        <v>0.31624157997507202</v>
      </c>
      <c r="M1435" s="17"/>
      <c r="N1435" s="17">
        <v>0.35220623729195799</v>
      </c>
      <c r="O1435" s="17">
        <v>0.27519969455078103</v>
      </c>
      <c r="P1435" s="17">
        <v>0.32452536823648798</v>
      </c>
      <c r="Q1435" s="17">
        <v>0.299309571338157</v>
      </c>
      <c r="R1435" s="17"/>
      <c r="S1435" s="17">
        <v>0.42151404950195198</v>
      </c>
      <c r="T1435" s="17">
        <v>0.27893897711649002</v>
      </c>
      <c r="U1435" s="17">
        <v>0.27066452705677002</v>
      </c>
      <c r="V1435" s="17">
        <v>0.33332909900477797</v>
      </c>
      <c r="W1435" s="17">
        <v>0.32255788959878101</v>
      </c>
      <c r="X1435" s="17">
        <v>0.29998569483412002</v>
      </c>
      <c r="Y1435" s="17">
        <v>0.29409571857212802</v>
      </c>
      <c r="Z1435" s="17">
        <v>0.37205524766598302</v>
      </c>
      <c r="AA1435" s="17">
        <v>0.314356106103233</v>
      </c>
      <c r="AB1435" s="17">
        <v>0.249499729170303</v>
      </c>
      <c r="AC1435" s="17">
        <v>0.233463828122631</v>
      </c>
      <c r="AD1435" s="17">
        <v>0.31490625189323401</v>
      </c>
      <c r="AE1435" s="17"/>
      <c r="AF1435" s="17">
        <v>0.32190967248844798</v>
      </c>
      <c r="AG1435" s="17">
        <v>0.25560041555350499</v>
      </c>
      <c r="AH1435" s="17">
        <v>0.22910387634221499</v>
      </c>
      <c r="AI1435" s="17">
        <v>0.27885456699968902</v>
      </c>
      <c r="AJ1435" s="17"/>
      <c r="AK1435" s="17">
        <v>0.35492831253662499</v>
      </c>
      <c r="AL1435" s="17">
        <v>0.28196654463965398</v>
      </c>
      <c r="AM1435" s="17"/>
      <c r="AN1435" s="17">
        <v>0.40457198151697599</v>
      </c>
      <c r="AO1435" s="17">
        <v>0.298343058009714</v>
      </c>
      <c r="AP1435" s="17">
        <v>0.28231411750337498</v>
      </c>
      <c r="AQ1435" s="17">
        <v>0.25802226205082202</v>
      </c>
      <c r="AR1435" s="17">
        <v>0.29906573063064301</v>
      </c>
      <c r="AS1435" s="17">
        <v>0.24283231017779899</v>
      </c>
      <c r="AT1435" s="17"/>
      <c r="AU1435" s="17">
        <v>0.33124735761421298</v>
      </c>
      <c r="AV1435" s="17">
        <v>0.28938602685806503</v>
      </c>
      <c r="AW1435" s="17"/>
      <c r="AX1435" s="17">
        <v>0.28481749576492699</v>
      </c>
      <c r="AY1435" s="17">
        <v>0.32028612160617198</v>
      </c>
      <c r="AZ1435" s="17"/>
      <c r="BA1435" s="17">
        <v>0.29824943776891899</v>
      </c>
      <c r="BB1435" s="17">
        <v>0.390296517399775</v>
      </c>
      <c r="BC1435" s="17"/>
      <c r="BD1435" s="17">
        <v>0.39281557569508702</v>
      </c>
      <c r="BE1435" s="17"/>
      <c r="BF1435" s="17">
        <v>0.39294433612764901</v>
      </c>
      <c r="BG1435" s="17"/>
      <c r="BH1435" s="17">
        <v>0.25517232884715202</v>
      </c>
      <c r="BI1435" s="17"/>
      <c r="BJ1435" s="17">
        <v>0.20437389327118299</v>
      </c>
      <c r="BK1435" s="17"/>
      <c r="BL1435" s="17">
        <v>4.3761579788795302E-2</v>
      </c>
      <c r="BM1435" s="17">
        <v>0.55696436363172996</v>
      </c>
      <c r="BN1435" s="17">
        <v>0.28939465531501501</v>
      </c>
      <c r="BO1435" s="17">
        <v>0.189509297335127</v>
      </c>
      <c r="BP1435" s="17"/>
      <c r="BQ1435" s="17">
        <v>0.32097957036771602</v>
      </c>
      <c r="BR1435" s="17">
        <v>0.39380771438205697</v>
      </c>
      <c r="BS1435" s="17">
        <v>0.28519967346067099</v>
      </c>
      <c r="BT1435" s="17">
        <v>0.32493586966997901</v>
      </c>
      <c r="BU1435" s="17">
        <v>0.22696294962409799</v>
      </c>
      <c r="BV1435" s="17">
        <v>0.25639330029347002</v>
      </c>
      <c r="BW1435" s="17"/>
      <c r="BX1435" s="17">
        <v>0.341885096084667</v>
      </c>
      <c r="BY1435" s="17">
        <v>0.38325444756494698</v>
      </c>
      <c r="BZ1435" s="17">
        <v>0.32925067042926798</v>
      </c>
      <c r="CA1435" s="17">
        <v>0.35762767465782103</v>
      </c>
      <c r="CB1435" s="17">
        <v>0.20379690361706099</v>
      </c>
      <c r="CC1435" s="17">
        <v>0.20752700778402</v>
      </c>
    </row>
    <row r="1436" spans="2:81" x14ac:dyDescent="0.35">
      <c r="B1436" t="s">
        <v>569</v>
      </c>
      <c r="C1436" s="17">
        <v>0.40721972832454401</v>
      </c>
      <c r="D1436" s="17">
        <v>0.402237532769879</v>
      </c>
      <c r="E1436" s="17">
        <v>0.41283156240010199</v>
      </c>
      <c r="F1436" s="17"/>
      <c r="G1436" s="17">
        <v>0.38490303304682699</v>
      </c>
      <c r="H1436" s="17">
        <v>0.40171685761586501</v>
      </c>
      <c r="I1436" s="17">
        <v>0.408756712864705</v>
      </c>
      <c r="J1436" s="17">
        <v>0.43988367169612402</v>
      </c>
      <c r="K1436" s="17">
        <v>0.40407013756784699</v>
      </c>
      <c r="L1436" s="17">
        <v>0.401714798790134</v>
      </c>
      <c r="M1436" s="17"/>
      <c r="N1436" s="17">
        <v>0.43146053024791098</v>
      </c>
      <c r="O1436" s="17">
        <v>0.42107565144354397</v>
      </c>
      <c r="P1436" s="17">
        <v>0.39010517820106999</v>
      </c>
      <c r="Q1436" s="17">
        <v>0.38465832902392799</v>
      </c>
      <c r="R1436" s="17"/>
      <c r="S1436" s="17">
        <v>0.36523748340610201</v>
      </c>
      <c r="T1436" s="17">
        <v>0.44582779210567602</v>
      </c>
      <c r="U1436" s="17">
        <v>0.473363191737945</v>
      </c>
      <c r="V1436" s="17">
        <v>0.38875709903354499</v>
      </c>
      <c r="W1436" s="17">
        <v>0.41123088506366001</v>
      </c>
      <c r="X1436" s="17">
        <v>0.414619990931341</v>
      </c>
      <c r="Y1436" s="17">
        <v>0.383823228919902</v>
      </c>
      <c r="Z1436" s="17">
        <v>0.41598869033339803</v>
      </c>
      <c r="AA1436" s="17">
        <v>0.41611253745289101</v>
      </c>
      <c r="AB1436" s="17">
        <v>0.406053561319065</v>
      </c>
      <c r="AC1436" s="17">
        <v>0.36411900588613699</v>
      </c>
      <c r="AD1436" s="17">
        <v>0.37781629179605403</v>
      </c>
      <c r="AE1436" s="17"/>
      <c r="AF1436" s="17">
        <v>0.41124535641347398</v>
      </c>
      <c r="AG1436" s="17">
        <v>0.38713754909937098</v>
      </c>
      <c r="AH1436" s="17">
        <v>0.36430541727190202</v>
      </c>
      <c r="AI1436" s="17">
        <v>0.37207594101254698</v>
      </c>
      <c r="AJ1436" s="17"/>
      <c r="AK1436" s="17">
        <v>0.42723493488202202</v>
      </c>
      <c r="AL1436" s="17">
        <v>0.38628182216887103</v>
      </c>
      <c r="AM1436" s="17"/>
      <c r="AN1436" s="17">
        <v>0.36884405286613597</v>
      </c>
      <c r="AO1436" s="17">
        <v>0.43175690246777998</v>
      </c>
      <c r="AP1436" s="17">
        <v>0.41589344551679303</v>
      </c>
      <c r="AQ1436" s="17">
        <v>0.43430209552000798</v>
      </c>
      <c r="AR1436" s="17">
        <v>0.37101929912308301</v>
      </c>
      <c r="AS1436" s="17">
        <v>0.43066087535221798</v>
      </c>
      <c r="AT1436" s="17"/>
      <c r="AU1436" s="17">
        <v>0.41118067031204902</v>
      </c>
      <c r="AV1436" s="17">
        <v>0.40080115556562901</v>
      </c>
      <c r="AW1436" s="17"/>
      <c r="AX1436" s="17">
        <v>0.37703104465041598</v>
      </c>
      <c r="AY1436" s="17">
        <v>0.41430513631745097</v>
      </c>
      <c r="AZ1436" s="17"/>
      <c r="BA1436" s="17">
        <v>0.41586954534943799</v>
      </c>
      <c r="BB1436" s="17">
        <v>0.36884386858606699</v>
      </c>
      <c r="BC1436" s="17"/>
      <c r="BD1436" s="17">
        <v>0.38440158684208298</v>
      </c>
      <c r="BE1436" s="17"/>
      <c r="BF1436" s="17">
        <v>0.38879341413741803</v>
      </c>
      <c r="BG1436" s="17"/>
      <c r="BH1436" s="17">
        <v>0.41089877371011602</v>
      </c>
      <c r="BI1436" s="17"/>
      <c r="BJ1436" s="17">
        <v>0.37588468512886902</v>
      </c>
      <c r="BK1436" s="17"/>
      <c r="BL1436" s="17">
        <v>0.36171005322282102</v>
      </c>
      <c r="BM1436" s="17">
        <v>0.354088277038898</v>
      </c>
      <c r="BN1436" s="17">
        <v>0.41971706220807597</v>
      </c>
      <c r="BO1436" s="17">
        <v>0.470352191779349</v>
      </c>
      <c r="BP1436" s="17"/>
      <c r="BQ1436" s="17">
        <v>0.43084669494059602</v>
      </c>
      <c r="BR1436" s="17">
        <v>0.37332767870783201</v>
      </c>
      <c r="BS1436" s="17">
        <v>0.427987723631921</v>
      </c>
      <c r="BT1436" s="17">
        <v>0.43697432011590298</v>
      </c>
      <c r="BU1436" s="17">
        <v>0.37376464211921101</v>
      </c>
      <c r="BV1436" s="17">
        <v>0.396002080166793</v>
      </c>
      <c r="BW1436" s="17"/>
      <c r="BX1436" s="17">
        <v>0.433841531366077</v>
      </c>
      <c r="BY1436" s="17">
        <v>0.38694619280318399</v>
      </c>
      <c r="BZ1436" s="17">
        <v>0.39899598172762601</v>
      </c>
      <c r="CA1436" s="17">
        <v>0.39448726934336797</v>
      </c>
      <c r="CB1436" s="17">
        <v>0.38983825294348801</v>
      </c>
      <c r="CC1436" s="17">
        <v>0.37907077468638001</v>
      </c>
    </row>
    <row r="1437" spans="2:81" x14ac:dyDescent="0.35">
      <c r="B1437" t="s">
        <v>570</v>
      </c>
      <c r="C1437" s="17">
        <v>0.23876278145319299</v>
      </c>
      <c r="D1437" s="17">
        <v>0.22245990902454901</v>
      </c>
      <c r="E1437" s="17">
        <v>0.25344753137116199</v>
      </c>
      <c r="F1437" s="17"/>
      <c r="G1437" s="17">
        <v>0.18786864194522199</v>
      </c>
      <c r="H1437" s="17">
        <v>0.201350141490242</v>
      </c>
      <c r="I1437" s="17">
        <v>0.21759623063790501</v>
      </c>
      <c r="J1437" s="17">
        <v>0.25725977290274399</v>
      </c>
      <c r="K1437" s="17">
        <v>0.31008942865092198</v>
      </c>
      <c r="L1437" s="17">
        <v>0.25730275683312098</v>
      </c>
      <c r="M1437" s="17"/>
      <c r="N1437" s="17">
        <v>0.18883100819209001</v>
      </c>
      <c r="O1437" s="17">
        <v>0.25858793861400797</v>
      </c>
      <c r="P1437" s="17">
        <v>0.244287816938945</v>
      </c>
      <c r="Q1437" s="17">
        <v>0.26688063512971999</v>
      </c>
      <c r="R1437" s="17"/>
      <c r="S1437" s="17">
        <v>0.16333562008461</v>
      </c>
      <c r="T1437" s="17">
        <v>0.23745607690738799</v>
      </c>
      <c r="U1437" s="17">
        <v>0.21627488374932999</v>
      </c>
      <c r="V1437" s="17">
        <v>0.247160954280911</v>
      </c>
      <c r="W1437" s="17">
        <v>0.221378195337991</v>
      </c>
      <c r="X1437" s="17">
        <v>0.228099904639294</v>
      </c>
      <c r="Y1437" s="17">
        <v>0.28892531254207399</v>
      </c>
      <c r="Z1437" s="17">
        <v>0.18570204665878701</v>
      </c>
      <c r="AA1437" s="17">
        <v>0.22598005567377699</v>
      </c>
      <c r="AB1437" s="17">
        <v>0.30133035713961798</v>
      </c>
      <c r="AC1437" s="17">
        <v>0.36959809951905498</v>
      </c>
      <c r="AD1437" s="17">
        <v>0.29816750238797002</v>
      </c>
      <c r="AE1437" s="17"/>
      <c r="AF1437" s="17">
        <v>0.22575304315835201</v>
      </c>
      <c r="AG1437" s="17">
        <v>0.32034432699380599</v>
      </c>
      <c r="AH1437" s="17">
        <v>0.35793617805345301</v>
      </c>
      <c r="AI1437" s="17">
        <v>0.318573912566745</v>
      </c>
      <c r="AJ1437" s="17"/>
      <c r="AK1437" s="17">
        <v>0.181322441218147</v>
      </c>
      <c r="AL1437" s="17">
        <v>0.26901925224515699</v>
      </c>
      <c r="AM1437" s="17"/>
      <c r="AN1437" s="17">
        <v>0.18349079172416799</v>
      </c>
      <c r="AO1437" s="17">
        <v>0.235141669718923</v>
      </c>
      <c r="AP1437" s="17">
        <v>0.244597805369416</v>
      </c>
      <c r="AQ1437" s="17">
        <v>0.26550891652942898</v>
      </c>
      <c r="AR1437" s="17">
        <v>0.31798294533821397</v>
      </c>
      <c r="AS1437" s="17">
        <v>0.25241306440850803</v>
      </c>
      <c r="AT1437" s="17"/>
      <c r="AU1437" s="17">
        <v>0.225521261348888</v>
      </c>
      <c r="AV1437" s="17">
        <v>0.25754017827644299</v>
      </c>
      <c r="AW1437" s="17"/>
      <c r="AX1437" s="17">
        <v>0.295201236108319</v>
      </c>
      <c r="AY1437" s="17">
        <v>0.225516444447004</v>
      </c>
      <c r="AZ1437" s="17"/>
      <c r="BA1437" s="17">
        <v>0.253672125487795</v>
      </c>
      <c r="BB1437" s="17">
        <v>0.159243503188011</v>
      </c>
      <c r="BC1437" s="17"/>
      <c r="BD1437" s="17">
        <v>0.193818505762479</v>
      </c>
      <c r="BE1437" s="17"/>
      <c r="BF1437" s="17">
        <v>0.185669665141282</v>
      </c>
      <c r="BG1437" s="17"/>
      <c r="BH1437" s="17">
        <v>0.29097678181366898</v>
      </c>
      <c r="BI1437" s="17"/>
      <c r="BJ1437" s="17">
        <v>0.38180047872789502</v>
      </c>
      <c r="BK1437" s="17"/>
      <c r="BL1437" s="17">
        <v>0.49557129578633802</v>
      </c>
      <c r="BM1437" s="17">
        <v>7.6065181996565007E-2</v>
      </c>
      <c r="BN1437" s="17">
        <v>0.257382063692362</v>
      </c>
      <c r="BO1437" s="17">
        <v>0.28677624259036799</v>
      </c>
      <c r="BP1437" s="17"/>
      <c r="BQ1437" s="17">
        <v>0.20848106652822301</v>
      </c>
      <c r="BR1437" s="17">
        <v>0.20503595573073699</v>
      </c>
      <c r="BS1437" s="17">
        <v>0.25118246678510497</v>
      </c>
      <c r="BT1437" s="17">
        <v>0.21731991640864501</v>
      </c>
      <c r="BU1437" s="17">
        <v>0.34167986766805503</v>
      </c>
      <c r="BV1437" s="17">
        <v>0.29124013058870601</v>
      </c>
      <c r="BW1437" s="17"/>
      <c r="BX1437" s="17">
        <v>0.181075131771193</v>
      </c>
      <c r="BY1437" s="17">
        <v>0.19267424693948401</v>
      </c>
      <c r="BZ1437" s="17">
        <v>0.243740048648284</v>
      </c>
      <c r="CA1437" s="17">
        <v>0.22979236496995301</v>
      </c>
      <c r="CB1437" s="17">
        <v>0.33365116175363102</v>
      </c>
      <c r="CC1437" s="17">
        <v>0.32711854054940598</v>
      </c>
    </row>
    <row r="1438" spans="2:81" x14ac:dyDescent="0.35">
      <c r="B1438" t="s">
        <v>571</v>
      </c>
      <c r="C1438" s="17">
        <v>1.8002772220602099E-2</v>
      </c>
      <c r="D1438" s="17">
        <v>2.2364463971311699E-2</v>
      </c>
      <c r="E1438" s="17">
        <v>1.38349340689691E-2</v>
      </c>
      <c r="F1438" s="17"/>
      <c r="G1438" s="17">
        <v>3.7937887952529399E-2</v>
      </c>
      <c r="H1438" s="17">
        <v>2.78888375508165E-2</v>
      </c>
      <c r="I1438" s="17">
        <v>2.0647417888810801E-2</v>
      </c>
      <c r="J1438" s="17">
        <v>6.4728347390398304E-3</v>
      </c>
      <c r="K1438" s="17">
        <v>1.4552547206088E-2</v>
      </c>
      <c r="L1438" s="17">
        <v>6.0548991074991397E-3</v>
      </c>
      <c r="M1438" s="17"/>
      <c r="N1438" s="17">
        <v>1.50375013354942E-2</v>
      </c>
      <c r="O1438" s="17">
        <v>2.35665837550409E-2</v>
      </c>
      <c r="P1438" s="17">
        <v>1.8316208553032402E-2</v>
      </c>
      <c r="Q1438" s="17">
        <v>1.4467637820613499E-2</v>
      </c>
      <c r="R1438" s="17"/>
      <c r="S1438" s="17">
        <v>2.2626118600998901E-2</v>
      </c>
      <c r="T1438" s="17">
        <v>1.44967484517377E-2</v>
      </c>
      <c r="U1438" s="17">
        <v>1.1860303659938801E-2</v>
      </c>
      <c r="V1438" s="17">
        <v>1.46181883895264E-2</v>
      </c>
      <c r="W1438" s="17">
        <v>2.98683934396127E-2</v>
      </c>
      <c r="X1438" s="17">
        <v>2.4251667371354702E-2</v>
      </c>
      <c r="Y1438" s="17">
        <v>1.26814806327056E-2</v>
      </c>
      <c r="Z1438" s="17">
        <v>1.34552811402906E-2</v>
      </c>
      <c r="AA1438" s="17">
        <v>2.5567011112888401E-2</v>
      </c>
      <c r="AB1438" s="17">
        <v>1.6495067795051301E-2</v>
      </c>
      <c r="AC1438" s="17">
        <v>1.0185675359061499E-2</v>
      </c>
      <c r="AD1438" s="17">
        <v>0</v>
      </c>
      <c r="AE1438" s="17"/>
      <c r="AF1438" s="17">
        <v>1.87964217494354E-2</v>
      </c>
      <c r="AG1438" s="17">
        <v>1.05822425691316E-2</v>
      </c>
      <c r="AH1438" s="17">
        <v>2.3794320599447E-2</v>
      </c>
      <c r="AI1438" s="17">
        <v>2.12976279194107E-2</v>
      </c>
      <c r="AJ1438" s="17"/>
      <c r="AK1438" s="17">
        <v>1.2719011440762E-2</v>
      </c>
      <c r="AL1438" s="17">
        <v>3.0347787125391001E-2</v>
      </c>
      <c r="AM1438" s="17"/>
      <c r="AN1438" s="17">
        <v>1.7361310005924901E-2</v>
      </c>
      <c r="AO1438" s="17">
        <v>1.57944619274791E-2</v>
      </c>
      <c r="AP1438" s="17">
        <v>2.5420100699973198E-2</v>
      </c>
      <c r="AQ1438" s="17">
        <v>2.1695453419744298E-2</v>
      </c>
      <c r="AR1438" s="17">
        <v>7.3261298703761303E-3</v>
      </c>
      <c r="AS1438" s="17">
        <v>2.5215455052086801E-2</v>
      </c>
      <c r="AT1438" s="17"/>
      <c r="AU1438" s="17">
        <v>1.3866070438906501E-2</v>
      </c>
      <c r="AV1438" s="17">
        <v>2.3473912224528201E-2</v>
      </c>
      <c r="AW1438" s="17"/>
      <c r="AX1438" s="17">
        <v>1.32903204205892E-2</v>
      </c>
      <c r="AY1438" s="17">
        <v>1.9108804004247401E-2</v>
      </c>
      <c r="AZ1438" s="17"/>
      <c r="BA1438" s="17">
        <v>1.3750260969513E-2</v>
      </c>
      <c r="BB1438" s="17">
        <v>4.0165631786960802E-2</v>
      </c>
      <c r="BC1438" s="17"/>
      <c r="BD1438" s="17">
        <v>1.19352323445565E-2</v>
      </c>
      <c r="BE1438" s="17"/>
      <c r="BF1438" s="17">
        <v>1.37263233244237E-2</v>
      </c>
      <c r="BG1438" s="17"/>
      <c r="BH1438" s="17">
        <v>1.23717399755775E-2</v>
      </c>
      <c r="BI1438" s="17"/>
      <c r="BJ1438" s="17">
        <v>7.1737213461054196E-3</v>
      </c>
      <c r="BK1438" s="17"/>
      <c r="BL1438" s="17">
        <v>4.2829246800562999E-2</v>
      </c>
      <c r="BM1438" s="17">
        <v>7.8101743855016597E-3</v>
      </c>
      <c r="BN1438" s="17">
        <v>1.33574809404357E-2</v>
      </c>
      <c r="BO1438" s="17">
        <v>2.36647670753455E-2</v>
      </c>
      <c r="BP1438" s="17"/>
      <c r="BQ1438" s="17">
        <v>2.69409707196872E-2</v>
      </c>
      <c r="BR1438" s="17">
        <v>1.3421312400206E-2</v>
      </c>
      <c r="BS1438" s="17">
        <v>9.9782027344859307E-3</v>
      </c>
      <c r="BT1438" s="17">
        <v>6.4586708848555201E-3</v>
      </c>
      <c r="BU1438" s="17">
        <v>2.6638799739490199E-2</v>
      </c>
      <c r="BV1438" s="17">
        <v>1.55921168501852E-2</v>
      </c>
      <c r="BW1438" s="17"/>
      <c r="BX1438" s="17">
        <v>2.65159550264485E-2</v>
      </c>
      <c r="BY1438" s="17">
        <v>1.7631810050596299E-2</v>
      </c>
      <c r="BZ1438" s="17">
        <v>7.7982573182549704E-3</v>
      </c>
      <c r="CA1438" s="17">
        <v>6.0262039686289504E-3</v>
      </c>
      <c r="CB1438" s="17">
        <v>4.2876621215017702E-2</v>
      </c>
      <c r="CC1438" s="17">
        <v>2.49560409805352E-2</v>
      </c>
    </row>
    <row r="1439" spans="2:81" x14ac:dyDescent="0.35">
      <c r="B1439" t="s">
        <v>572</v>
      </c>
      <c r="C1439" s="17">
        <v>6.9087364684923399E-3</v>
      </c>
      <c r="D1439" s="17">
        <v>6.5565027040691698E-3</v>
      </c>
      <c r="E1439" s="17">
        <v>7.2832456381397596E-3</v>
      </c>
      <c r="F1439" s="17"/>
      <c r="G1439" s="17">
        <v>1.8416803710749899E-2</v>
      </c>
      <c r="H1439" s="17">
        <v>7.4394529322838604E-3</v>
      </c>
      <c r="I1439" s="17">
        <v>1.04152691897209E-2</v>
      </c>
      <c r="J1439" s="17">
        <v>3.0728168081101299E-3</v>
      </c>
      <c r="K1439" s="17">
        <v>3.6763649151897201E-3</v>
      </c>
      <c r="L1439" s="17">
        <v>1.1494612511432499E-3</v>
      </c>
      <c r="M1439" s="17"/>
      <c r="N1439" s="17">
        <v>4.9505474501477797E-3</v>
      </c>
      <c r="O1439" s="17">
        <v>9.0304137998287095E-3</v>
      </c>
      <c r="P1439" s="17">
        <v>5.5960347343528196E-3</v>
      </c>
      <c r="Q1439" s="17">
        <v>8.1762987430188793E-3</v>
      </c>
      <c r="R1439" s="17"/>
      <c r="S1439" s="17">
        <v>1.5749476834128601E-2</v>
      </c>
      <c r="T1439" s="17">
        <v>2.08053492044448E-3</v>
      </c>
      <c r="U1439" s="17">
        <v>0</v>
      </c>
      <c r="V1439" s="17">
        <v>3.47113491335994E-3</v>
      </c>
      <c r="W1439" s="17">
        <v>3.3835487088292801E-3</v>
      </c>
      <c r="X1439" s="17">
        <v>1.1666826115591999E-2</v>
      </c>
      <c r="Y1439" s="17">
        <v>7.0706407836293797E-3</v>
      </c>
      <c r="Z1439" s="17">
        <v>6.8213152479475996E-3</v>
      </c>
      <c r="AA1439" s="17">
        <v>1.03296216740957E-2</v>
      </c>
      <c r="AB1439" s="17">
        <v>6.4684927317893402E-3</v>
      </c>
      <c r="AC1439" s="17">
        <v>5.1200548935431602E-3</v>
      </c>
      <c r="AD1439" s="17">
        <v>0</v>
      </c>
      <c r="AE1439" s="17"/>
      <c r="AF1439" s="17">
        <v>7.1408563021940798E-3</v>
      </c>
      <c r="AG1439" s="17">
        <v>7.15127615030432E-3</v>
      </c>
      <c r="AH1439" s="17">
        <v>1.14597309359506E-2</v>
      </c>
      <c r="AI1439" s="17">
        <v>0</v>
      </c>
      <c r="AJ1439" s="17"/>
      <c r="AK1439" s="17">
        <v>3.9901040908856596E-3</v>
      </c>
      <c r="AL1439" s="17">
        <v>1.5849498837414801E-2</v>
      </c>
      <c r="AM1439" s="17"/>
      <c r="AN1439" s="17">
        <v>1.04688230487903E-2</v>
      </c>
      <c r="AO1439" s="17">
        <v>5.2393317067722604E-3</v>
      </c>
      <c r="AP1439" s="17">
        <v>6.3768709729621897E-3</v>
      </c>
      <c r="AQ1439" s="17">
        <v>2.8807350602235498E-3</v>
      </c>
      <c r="AR1439" s="17">
        <v>2.45479447859901E-3</v>
      </c>
      <c r="AS1439" s="17">
        <v>2.3800388048861799E-2</v>
      </c>
      <c r="AT1439" s="17"/>
      <c r="AU1439" s="17">
        <v>4.4933236312176298E-3</v>
      </c>
      <c r="AV1439" s="17">
        <v>1.0446734618369801E-2</v>
      </c>
      <c r="AW1439" s="17"/>
      <c r="AX1439" s="17">
        <v>7.6298615492255096E-3</v>
      </c>
      <c r="AY1439" s="17">
        <v>6.73948545158593E-3</v>
      </c>
      <c r="AZ1439" s="17"/>
      <c r="BA1439" s="17">
        <v>3.75003182056622E-3</v>
      </c>
      <c r="BB1439" s="17">
        <v>2.3228785261549499E-2</v>
      </c>
      <c r="BC1439" s="17"/>
      <c r="BD1439" s="17">
        <v>2.8223566366634401E-3</v>
      </c>
      <c r="BE1439" s="17"/>
      <c r="BF1439" s="17">
        <v>4.9208194219226599E-3</v>
      </c>
      <c r="BG1439" s="17"/>
      <c r="BH1439" s="17">
        <v>8.3039621501373104E-3</v>
      </c>
      <c r="BI1439" s="17"/>
      <c r="BJ1439" s="17">
        <v>1.41826683075687E-2</v>
      </c>
      <c r="BK1439" s="17"/>
      <c r="BL1439" s="17">
        <v>2.5558205557958399E-2</v>
      </c>
      <c r="BM1439" s="17">
        <v>2.0103665543500602E-3</v>
      </c>
      <c r="BN1439" s="17">
        <v>2.1995218926686801E-3</v>
      </c>
      <c r="BO1439" s="17">
        <v>9.5007352520652105E-3</v>
      </c>
      <c r="BP1439" s="17"/>
      <c r="BQ1439" s="17">
        <v>7.0220432986796899E-3</v>
      </c>
      <c r="BR1439" s="17">
        <v>2.34975583112029E-3</v>
      </c>
      <c r="BS1439" s="17">
        <v>4.8078773422313096E-3</v>
      </c>
      <c r="BT1439" s="17">
        <v>6.3520976314730398E-3</v>
      </c>
      <c r="BU1439" s="17">
        <v>5.4339207142610002E-3</v>
      </c>
      <c r="BV1439" s="17">
        <v>8.7189069530128702E-3</v>
      </c>
      <c r="BW1439" s="17"/>
      <c r="BX1439" s="17">
        <v>9.6610556609880906E-3</v>
      </c>
      <c r="BY1439" s="17">
        <v>6.4258780438241703E-3</v>
      </c>
      <c r="BZ1439" s="17">
        <v>3.7295731743947399E-3</v>
      </c>
      <c r="CA1439" s="17">
        <v>5.4474147472057003E-3</v>
      </c>
      <c r="CB1439" s="17">
        <v>1.8106850644483599E-2</v>
      </c>
      <c r="CC1439" s="17">
        <v>1.4466253122487199E-2</v>
      </c>
    </row>
    <row r="1440" spans="2:81" x14ac:dyDescent="0.35">
      <c r="B1440" t="s">
        <v>171</v>
      </c>
      <c r="C1440" s="17">
        <v>1.55620680880405E-2</v>
      </c>
      <c r="D1440" s="17">
        <v>1.30205292122933E-2</v>
      </c>
      <c r="E1440" s="17">
        <v>1.8108814831513401E-2</v>
      </c>
      <c r="F1440" s="17"/>
      <c r="G1440" s="17">
        <v>1.05260709310761E-2</v>
      </c>
      <c r="H1440" s="17">
        <v>2.04384647534686E-2</v>
      </c>
      <c r="I1440" s="17">
        <v>2.0011074898845099E-2</v>
      </c>
      <c r="J1440" s="17">
        <v>1.1520784062691599E-2</v>
      </c>
      <c r="K1440" s="17">
        <v>1.1111765572856201E-2</v>
      </c>
      <c r="L1440" s="17">
        <v>1.7536504043031201E-2</v>
      </c>
      <c r="M1440" s="17"/>
      <c r="N1440" s="17">
        <v>7.5141754823991403E-3</v>
      </c>
      <c r="O1440" s="17">
        <v>1.25397178367969E-2</v>
      </c>
      <c r="P1440" s="17">
        <v>1.7169393336111598E-2</v>
      </c>
      <c r="Q1440" s="17">
        <v>2.65075279445629E-2</v>
      </c>
      <c r="R1440" s="17"/>
      <c r="S1440" s="17">
        <v>1.15372515722081E-2</v>
      </c>
      <c r="T1440" s="17">
        <v>2.1199870498264699E-2</v>
      </c>
      <c r="U1440" s="17">
        <v>2.78370937960154E-2</v>
      </c>
      <c r="V1440" s="17">
        <v>1.26635243778791E-2</v>
      </c>
      <c r="W1440" s="17">
        <v>1.15810878511263E-2</v>
      </c>
      <c r="X1440" s="17">
        <v>2.13759161082984E-2</v>
      </c>
      <c r="Y1440" s="17">
        <v>1.3403618549561401E-2</v>
      </c>
      <c r="Z1440" s="17">
        <v>5.9774189535929901E-3</v>
      </c>
      <c r="AA1440" s="17">
        <v>7.6546679831155304E-3</v>
      </c>
      <c r="AB1440" s="17">
        <v>2.0152791844173599E-2</v>
      </c>
      <c r="AC1440" s="17">
        <v>1.7513336219572101E-2</v>
      </c>
      <c r="AD1440" s="17">
        <v>9.1099539227410993E-3</v>
      </c>
      <c r="AE1440" s="17"/>
      <c r="AF1440" s="17">
        <v>1.51546498880962E-2</v>
      </c>
      <c r="AG1440" s="17">
        <v>1.9184189633881701E-2</v>
      </c>
      <c r="AH1440" s="17">
        <v>1.34004767970322E-2</v>
      </c>
      <c r="AI1440" s="17">
        <v>9.1979515016076003E-3</v>
      </c>
      <c r="AJ1440" s="17"/>
      <c r="AK1440" s="17">
        <v>1.9805195831558101E-2</v>
      </c>
      <c r="AL1440" s="17">
        <v>1.6535094983512199E-2</v>
      </c>
      <c r="AM1440" s="17"/>
      <c r="AN1440" s="17">
        <v>1.5263040838006E-2</v>
      </c>
      <c r="AO1440" s="17">
        <v>1.37245761693319E-2</v>
      </c>
      <c r="AP1440" s="17">
        <v>2.5397659937480499E-2</v>
      </c>
      <c r="AQ1440" s="17">
        <v>1.7590537419773299E-2</v>
      </c>
      <c r="AR1440" s="17">
        <v>2.1511005590847099E-3</v>
      </c>
      <c r="AS1440" s="17">
        <v>2.50779069605261E-2</v>
      </c>
      <c r="AT1440" s="17"/>
      <c r="AU1440" s="17">
        <v>1.36913166547252E-2</v>
      </c>
      <c r="AV1440" s="17">
        <v>1.8351992456965598E-2</v>
      </c>
      <c r="AW1440" s="17"/>
      <c r="AX1440" s="17">
        <v>2.2030041506523299E-2</v>
      </c>
      <c r="AY1440" s="17">
        <v>1.4044008173540099E-2</v>
      </c>
      <c r="AZ1440" s="17"/>
      <c r="BA1440" s="17">
        <v>1.47085986037684E-2</v>
      </c>
      <c r="BB1440" s="17">
        <v>1.8221693777636699E-2</v>
      </c>
      <c r="BC1440" s="17"/>
      <c r="BD1440" s="17">
        <v>1.42067427191311E-2</v>
      </c>
      <c r="BE1440" s="17"/>
      <c r="BF1440" s="17">
        <v>1.39454418473044E-2</v>
      </c>
      <c r="BG1440" s="17"/>
      <c r="BH1440" s="17">
        <v>2.2276413503348001E-2</v>
      </c>
      <c r="BI1440" s="17"/>
      <c r="BJ1440" s="17">
        <v>1.6584553218379199E-2</v>
      </c>
      <c r="BK1440" s="17"/>
      <c r="BL1440" s="17">
        <v>3.05696188435245E-2</v>
      </c>
      <c r="BM1440" s="17">
        <v>3.0616363929554598E-3</v>
      </c>
      <c r="BN1440" s="17">
        <v>1.7949215951442901E-2</v>
      </c>
      <c r="BO1440" s="17">
        <v>2.0196765967745899E-2</v>
      </c>
      <c r="BP1440" s="17"/>
      <c r="BQ1440" s="17">
        <v>5.7296541450979803E-3</v>
      </c>
      <c r="BR1440" s="17">
        <v>1.2057582948047801E-2</v>
      </c>
      <c r="BS1440" s="17">
        <v>2.0844056045585199E-2</v>
      </c>
      <c r="BT1440" s="17">
        <v>7.9591252891447993E-3</v>
      </c>
      <c r="BU1440" s="17">
        <v>2.5519820134885001E-2</v>
      </c>
      <c r="BV1440" s="17">
        <v>3.2053465147833103E-2</v>
      </c>
      <c r="BW1440" s="17"/>
      <c r="BX1440" s="17">
        <v>7.0212300906259502E-3</v>
      </c>
      <c r="BY1440" s="17">
        <v>1.3067424597963799E-2</v>
      </c>
      <c r="BZ1440" s="17">
        <v>1.6485468702173298E-2</v>
      </c>
      <c r="CA1440" s="17">
        <v>6.6190723130241996E-3</v>
      </c>
      <c r="CB1440" s="17">
        <v>1.17302098263185E-2</v>
      </c>
      <c r="CC1440" s="17">
        <v>4.6861382877171301E-2</v>
      </c>
    </row>
    <row r="1441" spans="2:81" x14ac:dyDescent="0.35">
      <c r="C1441" s="17"/>
      <c r="D1441" s="17"/>
      <c r="E1441" s="17"/>
      <c r="F1441" s="17"/>
      <c r="G1441" s="17"/>
      <c r="H1441" s="17"/>
      <c r="I1441" s="17"/>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c r="AO1441" s="17"/>
      <c r="AP1441" s="17"/>
      <c r="AQ1441" s="17"/>
      <c r="AR1441" s="17"/>
      <c r="AS1441" s="17"/>
      <c r="AT1441" s="17"/>
      <c r="AU1441" s="17"/>
      <c r="AV1441" s="17"/>
      <c r="AW1441" s="17"/>
      <c r="AX1441" s="17"/>
      <c r="AY1441" s="17"/>
      <c r="AZ1441" s="17"/>
      <c r="BA1441" s="17"/>
      <c r="BB1441" s="17"/>
      <c r="BC1441" s="17"/>
      <c r="BD1441" s="17"/>
      <c r="BE1441" s="17"/>
      <c r="BF1441" s="17"/>
      <c r="BG1441" s="17"/>
      <c r="BH1441" s="17"/>
      <c r="BI1441" s="17"/>
      <c r="BJ1441" s="17"/>
      <c r="BK1441" s="17"/>
      <c r="BL1441" s="17"/>
      <c r="BM1441" s="17"/>
      <c r="BN1441" s="17"/>
      <c r="BO1441" s="17"/>
      <c r="BP1441" s="17"/>
      <c r="BQ1441" s="17"/>
      <c r="BR1441" s="17"/>
      <c r="BS1441" s="17"/>
      <c r="BT1441" s="17"/>
      <c r="BU1441" s="17"/>
      <c r="BV1441" s="17"/>
      <c r="BW1441" s="17"/>
      <c r="BX1441" s="17"/>
      <c r="BY1441" s="17"/>
      <c r="BZ1441" s="17"/>
      <c r="CA1441" s="17"/>
      <c r="CB1441" s="17"/>
      <c r="CC1441" s="17"/>
    </row>
    <row r="1442" spans="2:81" x14ac:dyDescent="0.35">
      <c r="B1442" s="6" t="s">
        <v>575</v>
      </c>
      <c r="C1442" s="17"/>
      <c r="D1442" s="17"/>
      <c r="E1442" s="17"/>
      <c r="F1442" s="17"/>
      <c r="G1442" s="17"/>
      <c r="H1442" s="17"/>
      <c r="I1442" s="17"/>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7"/>
      <c r="AI1442" s="17"/>
      <c r="AJ1442" s="17"/>
      <c r="AK1442" s="17"/>
      <c r="AL1442" s="17"/>
      <c r="AM1442" s="17"/>
      <c r="AN1442" s="17"/>
      <c r="AO1442" s="17"/>
      <c r="AP1442" s="17"/>
      <c r="AQ1442" s="17"/>
      <c r="AR1442" s="17"/>
      <c r="AS1442" s="17"/>
      <c r="AT1442" s="17"/>
      <c r="AU1442" s="17"/>
      <c r="AV1442" s="17"/>
      <c r="AW1442" s="17"/>
      <c r="AX1442" s="17"/>
      <c r="AY1442" s="17"/>
      <c r="AZ1442" s="17"/>
      <c r="BA1442" s="17"/>
      <c r="BB1442" s="17"/>
      <c r="BC1442" s="17"/>
      <c r="BD1442" s="17"/>
      <c r="BE1442" s="17"/>
      <c r="BF1442" s="17"/>
      <c r="BG1442" s="17"/>
      <c r="BH1442" s="17"/>
      <c r="BI1442" s="17"/>
      <c r="BJ1442" s="17"/>
      <c r="BK1442" s="17"/>
      <c r="BL1442" s="17"/>
      <c r="BM1442" s="17"/>
      <c r="BN1442" s="17"/>
      <c r="BO1442" s="17"/>
      <c r="BP1442" s="17"/>
      <c r="BQ1442" s="17"/>
      <c r="BR1442" s="17"/>
      <c r="BS1442" s="17"/>
      <c r="BT1442" s="17"/>
      <c r="BU1442" s="17"/>
      <c r="BV1442" s="17"/>
      <c r="BW1442" s="17"/>
      <c r="BX1442" s="17"/>
      <c r="BY1442" s="17"/>
      <c r="BZ1442" s="17"/>
      <c r="CA1442" s="17"/>
      <c r="CB1442" s="17"/>
      <c r="CC1442" s="17"/>
    </row>
    <row r="1443" spans="2:81" x14ac:dyDescent="0.35">
      <c r="B1443" s="24"/>
      <c r="C1443" s="17"/>
      <c r="D1443" s="17"/>
      <c r="E1443" s="17"/>
      <c r="F1443" s="17"/>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c r="AP1443" s="17"/>
      <c r="AQ1443" s="17"/>
      <c r="AR1443" s="17"/>
      <c r="AS1443" s="17"/>
      <c r="AT1443" s="17"/>
      <c r="AU1443" s="17"/>
      <c r="AV1443" s="17"/>
      <c r="AW1443" s="17"/>
      <c r="AX1443" s="17"/>
      <c r="AY1443" s="17"/>
      <c r="AZ1443" s="17"/>
      <c r="BA1443" s="17"/>
      <c r="BB1443" s="17"/>
      <c r="BC1443" s="17"/>
      <c r="BD1443" s="17"/>
      <c r="BE1443" s="17"/>
      <c r="BF1443" s="17"/>
      <c r="BG1443" s="17"/>
      <c r="BH1443" s="17"/>
      <c r="BI1443" s="17"/>
      <c r="BJ1443" s="17"/>
      <c r="BK1443" s="17"/>
      <c r="BL1443" s="17"/>
      <c r="BM1443" s="17"/>
      <c r="BN1443" s="17"/>
      <c r="BO1443" s="17"/>
      <c r="BP1443" s="17"/>
      <c r="BQ1443" s="17"/>
      <c r="BR1443" s="17"/>
      <c r="BS1443" s="17"/>
      <c r="BT1443" s="17"/>
      <c r="BU1443" s="17"/>
      <c r="BV1443" s="17"/>
      <c r="BW1443" s="17"/>
      <c r="BX1443" s="17"/>
      <c r="BY1443" s="17"/>
      <c r="BZ1443" s="17"/>
      <c r="CA1443" s="17"/>
      <c r="CB1443" s="17"/>
      <c r="CC1443" s="17"/>
    </row>
    <row r="1444" spans="2:81" x14ac:dyDescent="0.35">
      <c r="B1444" t="s">
        <v>568</v>
      </c>
      <c r="C1444" s="17">
        <v>0.31315053150942901</v>
      </c>
      <c r="D1444" s="17">
        <v>0.33079032828305999</v>
      </c>
      <c r="E1444" s="17">
        <v>0.29567547007186201</v>
      </c>
      <c r="F1444" s="17"/>
      <c r="G1444" s="17">
        <v>0.33610843352817499</v>
      </c>
      <c r="H1444" s="17">
        <v>0.32622621090905402</v>
      </c>
      <c r="I1444" s="17">
        <v>0.30105910182037499</v>
      </c>
      <c r="J1444" s="17">
        <v>0.26713626569832899</v>
      </c>
      <c r="K1444" s="17">
        <v>0.29060226493977898</v>
      </c>
      <c r="L1444" s="17">
        <v>0.34855000157082899</v>
      </c>
      <c r="M1444" s="17"/>
      <c r="N1444" s="17">
        <v>0.34049402162067799</v>
      </c>
      <c r="O1444" s="17">
        <v>0.26671880672672699</v>
      </c>
      <c r="P1444" s="17">
        <v>0.328757381044741</v>
      </c>
      <c r="Q1444" s="17">
        <v>0.318174617065273</v>
      </c>
      <c r="R1444" s="17"/>
      <c r="S1444" s="17">
        <v>0.38371447500050199</v>
      </c>
      <c r="T1444" s="17">
        <v>0.30401590214733798</v>
      </c>
      <c r="U1444" s="17">
        <v>0.30290787675865599</v>
      </c>
      <c r="V1444" s="17">
        <v>0.33884756751684197</v>
      </c>
      <c r="W1444" s="17">
        <v>0.30726624067957597</v>
      </c>
      <c r="X1444" s="17">
        <v>0.29408422226367298</v>
      </c>
      <c r="Y1444" s="17">
        <v>0.345351105124236</v>
      </c>
      <c r="Z1444" s="17">
        <v>0.34742642068083401</v>
      </c>
      <c r="AA1444" s="17">
        <v>0.33962125953046601</v>
      </c>
      <c r="AB1444" s="17">
        <v>0.22653951830605101</v>
      </c>
      <c r="AC1444" s="17">
        <v>0.207871159348233</v>
      </c>
      <c r="AD1444" s="17">
        <v>0.23585482812956299</v>
      </c>
      <c r="AE1444" s="17"/>
      <c r="AF1444" s="17">
        <v>0.32809312147588798</v>
      </c>
      <c r="AG1444" s="17">
        <v>0.24551396620993499</v>
      </c>
      <c r="AH1444" s="17">
        <v>0.214258808885815</v>
      </c>
      <c r="AI1444" s="17">
        <v>0.20813113870734801</v>
      </c>
      <c r="AJ1444" s="17"/>
      <c r="AK1444" s="17">
        <v>0.33157627550478203</v>
      </c>
      <c r="AL1444" s="17">
        <v>0.27940507441678603</v>
      </c>
      <c r="AM1444" s="17"/>
      <c r="AN1444" s="17">
        <v>0.38390724449518698</v>
      </c>
      <c r="AO1444" s="17">
        <v>0.29866442766467799</v>
      </c>
      <c r="AP1444" s="17">
        <v>0.29781799708442702</v>
      </c>
      <c r="AQ1444" s="17">
        <v>0.25850296366986802</v>
      </c>
      <c r="AR1444" s="17">
        <v>0.28917952057781698</v>
      </c>
      <c r="AS1444" s="17">
        <v>0.31485601535812602</v>
      </c>
      <c r="AT1444" s="17"/>
      <c r="AU1444" s="17">
        <v>0.33710024492221102</v>
      </c>
      <c r="AV1444" s="17">
        <v>0.27931069826007898</v>
      </c>
      <c r="AW1444" s="17"/>
      <c r="AX1444" s="17">
        <v>0.31061732743501902</v>
      </c>
      <c r="AY1444" s="17">
        <v>0.31374508490533898</v>
      </c>
      <c r="AZ1444" s="17"/>
      <c r="BA1444" s="17">
        <v>0.30559092488735901</v>
      </c>
      <c r="BB1444" s="17">
        <v>0.35182335421868299</v>
      </c>
      <c r="BC1444" s="17"/>
      <c r="BD1444" s="17">
        <v>0.40175115814013401</v>
      </c>
      <c r="BE1444" s="17"/>
      <c r="BF1444" s="17">
        <v>0.41427099435885301</v>
      </c>
      <c r="BG1444" s="17"/>
      <c r="BH1444" s="17">
        <v>0.24616379770499699</v>
      </c>
      <c r="BI1444" s="17"/>
      <c r="BJ1444" s="17">
        <v>0.18989125599867199</v>
      </c>
      <c r="BK1444" s="17"/>
      <c r="BL1444" s="17">
        <v>7.8645894664504001E-2</v>
      </c>
      <c r="BM1444" s="17">
        <v>0.55674288627930202</v>
      </c>
      <c r="BN1444" s="17">
        <v>0.31940471980302199</v>
      </c>
      <c r="BO1444" s="17">
        <v>0.140962947123807</v>
      </c>
      <c r="BP1444" s="17"/>
      <c r="BQ1444" s="17">
        <v>0.30237365380402198</v>
      </c>
      <c r="BR1444" s="17">
        <v>0.40072115594809399</v>
      </c>
      <c r="BS1444" s="17">
        <v>0.36061623237503299</v>
      </c>
      <c r="BT1444" s="17">
        <v>0.321202870834224</v>
      </c>
      <c r="BU1444" s="17">
        <v>0.22738474466726699</v>
      </c>
      <c r="BV1444" s="17">
        <v>0.23962666487051901</v>
      </c>
      <c r="BW1444" s="17"/>
      <c r="BX1444" s="17">
        <v>0.31522437583923901</v>
      </c>
      <c r="BY1444" s="17">
        <v>0.383212613708663</v>
      </c>
      <c r="BZ1444" s="17">
        <v>0.37337057696124898</v>
      </c>
      <c r="CA1444" s="17">
        <v>0.34189679219521502</v>
      </c>
      <c r="CB1444" s="17">
        <v>0.21398878087062501</v>
      </c>
      <c r="CC1444" s="17">
        <v>0.195118243043998</v>
      </c>
    </row>
    <row r="1445" spans="2:81" x14ac:dyDescent="0.35">
      <c r="B1445" t="s">
        <v>569</v>
      </c>
      <c r="C1445" s="17">
        <v>0.40002047273407998</v>
      </c>
      <c r="D1445" s="17">
        <v>0.39902576280124302</v>
      </c>
      <c r="E1445" s="17">
        <v>0.40169810893638802</v>
      </c>
      <c r="F1445" s="17"/>
      <c r="G1445" s="17">
        <v>0.36230197919037399</v>
      </c>
      <c r="H1445" s="17">
        <v>0.39469325164269498</v>
      </c>
      <c r="I1445" s="17">
        <v>0.422789102973463</v>
      </c>
      <c r="J1445" s="17">
        <v>0.44164050522527598</v>
      </c>
      <c r="K1445" s="17">
        <v>0.36622409019476698</v>
      </c>
      <c r="L1445" s="17">
        <v>0.40084007917582098</v>
      </c>
      <c r="M1445" s="17"/>
      <c r="N1445" s="17">
        <v>0.42404515920535002</v>
      </c>
      <c r="O1445" s="17">
        <v>0.41165565197653298</v>
      </c>
      <c r="P1445" s="17">
        <v>0.39339793203520601</v>
      </c>
      <c r="Q1445" s="17">
        <v>0.36783349099451501</v>
      </c>
      <c r="R1445" s="17"/>
      <c r="S1445" s="17">
        <v>0.35621748849371399</v>
      </c>
      <c r="T1445" s="17">
        <v>0.36803859371972403</v>
      </c>
      <c r="U1445" s="17">
        <v>0.43552426226669699</v>
      </c>
      <c r="V1445" s="17">
        <v>0.39331811415989099</v>
      </c>
      <c r="W1445" s="17">
        <v>0.42273375596505303</v>
      </c>
      <c r="X1445" s="17">
        <v>0.44651035229999703</v>
      </c>
      <c r="Y1445" s="17">
        <v>0.36297597641659102</v>
      </c>
      <c r="Z1445" s="17">
        <v>0.42335227174525503</v>
      </c>
      <c r="AA1445" s="17">
        <v>0.39853745927536799</v>
      </c>
      <c r="AB1445" s="17">
        <v>0.42581842837196399</v>
      </c>
      <c r="AC1445" s="17">
        <v>0.46602322584153999</v>
      </c>
      <c r="AD1445" s="17">
        <v>0.36282228395278698</v>
      </c>
      <c r="AE1445" s="17"/>
      <c r="AF1445" s="17">
        <v>0.39866402641516102</v>
      </c>
      <c r="AG1445" s="17">
        <v>0.41171312513946101</v>
      </c>
      <c r="AH1445" s="17">
        <v>0.47088726933762698</v>
      </c>
      <c r="AI1445" s="17">
        <v>0.34498275572592502</v>
      </c>
      <c r="AJ1445" s="17"/>
      <c r="AK1445" s="17">
        <v>0.37843356908493803</v>
      </c>
      <c r="AL1445" s="17">
        <v>0.39854947522272699</v>
      </c>
      <c r="AM1445" s="17"/>
      <c r="AN1445" s="17">
        <v>0.37574605371856701</v>
      </c>
      <c r="AO1445" s="17">
        <v>0.40895291903851999</v>
      </c>
      <c r="AP1445" s="17">
        <v>0.38445193017432</v>
      </c>
      <c r="AQ1445" s="17">
        <v>0.437061283706767</v>
      </c>
      <c r="AR1445" s="17">
        <v>0.42264946906208201</v>
      </c>
      <c r="AS1445" s="17">
        <v>0.33290005219886498</v>
      </c>
      <c r="AT1445" s="17"/>
      <c r="AU1445" s="17">
        <v>0.40924196022545101</v>
      </c>
      <c r="AV1445" s="17">
        <v>0.387028573462668</v>
      </c>
      <c r="AW1445" s="17"/>
      <c r="AX1445" s="17">
        <v>0.35278999277137402</v>
      </c>
      <c r="AY1445" s="17">
        <v>0.41110566027815898</v>
      </c>
      <c r="AZ1445" s="17"/>
      <c r="BA1445" s="17">
        <v>0.40370291190141999</v>
      </c>
      <c r="BB1445" s="17">
        <v>0.38516823360519198</v>
      </c>
      <c r="BC1445" s="17"/>
      <c r="BD1445" s="17">
        <v>0.39606730803437801</v>
      </c>
      <c r="BE1445" s="17"/>
      <c r="BF1445" s="17">
        <v>0.38555977157866</v>
      </c>
      <c r="BG1445" s="17"/>
      <c r="BH1445" s="17">
        <v>0.40031025117508601</v>
      </c>
      <c r="BI1445" s="17"/>
      <c r="BJ1445" s="17">
        <v>0.50204841880793605</v>
      </c>
      <c r="BK1445" s="17"/>
      <c r="BL1445" s="17">
        <v>0.27217189509176198</v>
      </c>
      <c r="BM1445" s="17">
        <v>0.36757129640527397</v>
      </c>
      <c r="BN1445" s="17">
        <v>0.426685586097312</v>
      </c>
      <c r="BO1445" s="17">
        <v>0.45994867038081599</v>
      </c>
      <c r="BP1445" s="17"/>
      <c r="BQ1445" s="17">
        <v>0.407503928498956</v>
      </c>
      <c r="BR1445" s="17">
        <v>0.39817925827585399</v>
      </c>
      <c r="BS1445" s="17">
        <v>0.38669861864191302</v>
      </c>
      <c r="BT1445" s="17">
        <v>0.42910782568824002</v>
      </c>
      <c r="BU1445" s="17">
        <v>0.36845365156901</v>
      </c>
      <c r="BV1445" s="17">
        <v>0.38527033703983099</v>
      </c>
      <c r="BW1445" s="17"/>
      <c r="BX1445" s="17">
        <v>0.39992116170587799</v>
      </c>
      <c r="BY1445" s="17">
        <v>0.413842940515116</v>
      </c>
      <c r="BZ1445" s="17">
        <v>0.397311268251273</v>
      </c>
      <c r="CA1445" s="17">
        <v>0.41324398441009602</v>
      </c>
      <c r="CB1445" s="17">
        <v>0.3409989020759</v>
      </c>
      <c r="CC1445" s="17">
        <v>0.35845829641924798</v>
      </c>
    </row>
    <row r="1446" spans="2:81" x14ac:dyDescent="0.35">
      <c r="B1446" t="s">
        <v>570</v>
      </c>
      <c r="C1446" s="17">
        <v>0.234145958230245</v>
      </c>
      <c r="D1446" s="17">
        <v>0.21850828046814399</v>
      </c>
      <c r="E1446" s="17">
        <v>0.24872293296474701</v>
      </c>
      <c r="F1446" s="17"/>
      <c r="G1446" s="17">
        <v>0.21011193195443401</v>
      </c>
      <c r="H1446" s="17">
        <v>0.19797348420223099</v>
      </c>
      <c r="I1446" s="17">
        <v>0.215943591463167</v>
      </c>
      <c r="J1446" s="17">
        <v>0.25876696608056898</v>
      </c>
      <c r="K1446" s="17">
        <v>0.30436145796316799</v>
      </c>
      <c r="L1446" s="17">
        <v>0.227374467810773</v>
      </c>
      <c r="M1446" s="17"/>
      <c r="N1446" s="17">
        <v>0.190848188062965</v>
      </c>
      <c r="O1446" s="17">
        <v>0.26561637504017399</v>
      </c>
      <c r="P1446" s="17">
        <v>0.222992081255936</v>
      </c>
      <c r="Q1446" s="17">
        <v>0.257994431960686</v>
      </c>
      <c r="R1446" s="17"/>
      <c r="S1446" s="17">
        <v>0.19727699832749199</v>
      </c>
      <c r="T1446" s="17">
        <v>0.28313015302542799</v>
      </c>
      <c r="U1446" s="17">
        <v>0.21127613187994801</v>
      </c>
      <c r="V1446" s="17">
        <v>0.230019301006296</v>
      </c>
      <c r="W1446" s="17">
        <v>0.22363381791169801</v>
      </c>
      <c r="X1446" s="17">
        <v>0.20558452014720199</v>
      </c>
      <c r="Y1446" s="17">
        <v>0.215124809540468</v>
      </c>
      <c r="Z1446" s="17">
        <v>0.19618061990706401</v>
      </c>
      <c r="AA1446" s="17">
        <v>0.207664232173223</v>
      </c>
      <c r="AB1446" s="17">
        <v>0.298999770768828</v>
      </c>
      <c r="AC1446" s="17">
        <v>0.26450738475560898</v>
      </c>
      <c r="AD1446" s="17">
        <v>0.34443267939524402</v>
      </c>
      <c r="AE1446" s="17"/>
      <c r="AF1446" s="17">
        <v>0.22129010332754701</v>
      </c>
      <c r="AG1446" s="17">
        <v>0.303128007450638</v>
      </c>
      <c r="AH1446" s="17">
        <v>0.25349459103245198</v>
      </c>
      <c r="AI1446" s="17">
        <v>0.37898584451547701</v>
      </c>
      <c r="AJ1446" s="17"/>
      <c r="AK1446" s="17">
        <v>0.22658466407213301</v>
      </c>
      <c r="AL1446" s="17">
        <v>0.23377159815130399</v>
      </c>
      <c r="AM1446" s="17"/>
      <c r="AN1446" s="17">
        <v>0.18166616246440301</v>
      </c>
      <c r="AO1446" s="17">
        <v>0.24253946392447401</v>
      </c>
      <c r="AP1446" s="17">
        <v>0.247815324579679</v>
      </c>
      <c r="AQ1446" s="17">
        <v>0.25424970749113301</v>
      </c>
      <c r="AR1446" s="17">
        <v>0.26186061428713298</v>
      </c>
      <c r="AS1446" s="17">
        <v>0.28987430724659502</v>
      </c>
      <c r="AT1446" s="17"/>
      <c r="AU1446" s="17">
        <v>0.214174547832475</v>
      </c>
      <c r="AV1446" s="17">
        <v>0.26228012666155498</v>
      </c>
      <c r="AW1446" s="17"/>
      <c r="AX1446" s="17">
        <v>0.28060690528043702</v>
      </c>
      <c r="AY1446" s="17">
        <v>0.22324138321992201</v>
      </c>
      <c r="AZ1446" s="17"/>
      <c r="BA1446" s="17">
        <v>0.24553379382739501</v>
      </c>
      <c r="BB1446" s="17">
        <v>0.17277370103446599</v>
      </c>
      <c r="BC1446" s="17"/>
      <c r="BD1446" s="17">
        <v>0.16774408107750999</v>
      </c>
      <c r="BE1446" s="17"/>
      <c r="BF1446" s="17">
        <v>0.16128557836882099</v>
      </c>
      <c r="BG1446" s="17"/>
      <c r="BH1446" s="17">
        <v>0.302859965001264</v>
      </c>
      <c r="BI1446" s="17"/>
      <c r="BJ1446" s="17">
        <v>0.25404999508391701</v>
      </c>
      <c r="BK1446" s="17"/>
      <c r="BL1446" s="17">
        <v>0.51310929136232097</v>
      </c>
      <c r="BM1446" s="17">
        <v>5.7862105327867397E-2</v>
      </c>
      <c r="BN1446" s="17">
        <v>0.219318014964302</v>
      </c>
      <c r="BO1446" s="17">
        <v>0.32400087816477402</v>
      </c>
      <c r="BP1446" s="17"/>
      <c r="BQ1446" s="17">
        <v>0.246655768366176</v>
      </c>
      <c r="BR1446" s="17">
        <v>0.170755090718887</v>
      </c>
      <c r="BS1446" s="17">
        <v>0.21792941572962601</v>
      </c>
      <c r="BT1446" s="17">
        <v>0.20058875881125801</v>
      </c>
      <c r="BU1446" s="17">
        <v>0.274518963837038</v>
      </c>
      <c r="BV1446" s="17">
        <v>0.29211045357612903</v>
      </c>
      <c r="BW1446" s="17"/>
      <c r="BX1446" s="17">
        <v>0.234346127536285</v>
      </c>
      <c r="BY1446" s="17">
        <v>0.163437240359668</v>
      </c>
      <c r="BZ1446" s="17">
        <v>0.19380755840814801</v>
      </c>
      <c r="CA1446" s="17">
        <v>0.20666944978899099</v>
      </c>
      <c r="CB1446" s="17">
        <v>0.33247377960908397</v>
      </c>
      <c r="CC1446" s="17">
        <v>0.346969764476531</v>
      </c>
    </row>
    <row r="1447" spans="2:81" x14ac:dyDescent="0.35">
      <c r="B1447" t="s">
        <v>571</v>
      </c>
      <c r="C1447" s="17">
        <v>2.5747730282558098E-2</v>
      </c>
      <c r="D1447" s="17">
        <v>2.9634557652825501E-2</v>
      </c>
      <c r="E1447" s="17">
        <v>2.2077670293027499E-2</v>
      </c>
      <c r="F1447" s="17"/>
      <c r="G1447" s="17">
        <v>4.7614913833640297E-2</v>
      </c>
      <c r="H1447" s="17">
        <v>4.8203092925702497E-2</v>
      </c>
      <c r="I1447" s="17">
        <v>2.8896633142588699E-2</v>
      </c>
      <c r="J1447" s="17">
        <v>1.1237068992901699E-2</v>
      </c>
      <c r="K1447" s="17">
        <v>1.99774463274607E-2</v>
      </c>
      <c r="L1447" s="17">
        <v>5.9660456219515004E-3</v>
      </c>
      <c r="M1447" s="17"/>
      <c r="N1447" s="17">
        <v>2.4051523342476299E-2</v>
      </c>
      <c r="O1447" s="17">
        <v>3.2429333400071703E-2</v>
      </c>
      <c r="P1447" s="17">
        <v>2.7569848046807999E-2</v>
      </c>
      <c r="Q1447" s="17">
        <v>1.8295662944405499E-2</v>
      </c>
      <c r="R1447" s="17"/>
      <c r="S1447" s="17">
        <v>3.14428041105283E-2</v>
      </c>
      <c r="T1447" s="17">
        <v>2.3242512769902201E-2</v>
      </c>
      <c r="U1447" s="17">
        <v>1.4693250175615499E-2</v>
      </c>
      <c r="V1447" s="17">
        <v>1.1215205788637999E-2</v>
      </c>
      <c r="W1447" s="17">
        <v>2.7368332939542599E-2</v>
      </c>
      <c r="X1447" s="17">
        <v>2.90748910761203E-2</v>
      </c>
      <c r="Y1447" s="17">
        <v>4.6805400664416699E-2</v>
      </c>
      <c r="Z1447" s="17">
        <v>2.62149332569722E-2</v>
      </c>
      <c r="AA1447" s="17">
        <v>2.8573616395991E-2</v>
      </c>
      <c r="AB1447" s="17">
        <v>2.2097976082618299E-2</v>
      </c>
      <c r="AC1447" s="17">
        <v>3.2889752846214503E-2</v>
      </c>
      <c r="AD1447" s="17">
        <v>0</v>
      </c>
      <c r="AE1447" s="17"/>
      <c r="AF1447" s="17">
        <v>2.6773094636603399E-2</v>
      </c>
      <c r="AG1447" s="17">
        <v>1.3529001747649601E-2</v>
      </c>
      <c r="AH1447" s="17">
        <v>3.5779939927019201E-2</v>
      </c>
      <c r="AI1447" s="17">
        <v>1.04605216910761E-2</v>
      </c>
      <c r="AJ1447" s="17"/>
      <c r="AK1447" s="17">
        <v>2.7897185461615799E-2</v>
      </c>
      <c r="AL1447" s="17">
        <v>3.88892035081463E-2</v>
      </c>
      <c r="AM1447" s="17"/>
      <c r="AN1447" s="17">
        <v>3.0488429570625801E-2</v>
      </c>
      <c r="AO1447" s="17">
        <v>2.54754377448164E-2</v>
      </c>
      <c r="AP1447" s="17">
        <v>2.4516589208687E-2</v>
      </c>
      <c r="AQ1447" s="17">
        <v>2.24785665900279E-2</v>
      </c>
      <c r="AR1447" s="17">
        <v>2.1584569442917E-2</v>
      </c>
      <c r="AS1447" s="17">
        <v>2.7450102609866699E-2</v>
      </c>
      <c r="AT1447" s="17"/>
      <c r="AU1447" s="17">
        <v>1.8638413549041499E-2</v>
      </c>
      <c r="AV1447" s="17">
        <v>3.5477883657614499E-2</v>
      </c>
      <c r="AW1447" s="17"/>
      <c r="AX1447" s="17">
        <v>2.17278703039664E-2</v>
      </c>
      <c r="AY1447" s="17">
        <v>2.6691207922396001E-2</v>
      </c>
      <c r="AZ1447" s="17"/>
      <c r="BA1447" s="17">
        <v>2.1158326471967401E-2</v>
      </c>
      <c r="BB1447" s="17">
        <v>4.9805399231124703E-2</v>
      </c>
      <c r="BC1447" s="17"/>
      <c r="BD1447" s="17">
        <v>1.33449351325177E-2</v>
      </c>
      <c r="BE1447" s="17"/>
      <c r="BF1447" s="17">
        <v>1.79058311533415E-2</v>
      </c>
      <c r="BG1447" s="17"/>
      <c r="BH1447" s="17">
        <v>2.03405678281562E-2</v>
      </c>
      <c r="BI1447" s="17"/>
      <c r="BJ1447" s="17">
        <v>3.00207590997764E-2</v>
      </c>
      <c r="BK1447" s="17"/>
      <c r="BL1447" s="17">
        <v>5.9113800901045399E-2</v>
      </c>
      <c r="BM1447" s="17">
        <v>1.07622026659189E-2</v>
      </c>
      <c r="BN1447" s="17">
        <v>1.54540972030841E-2</v>
      </c>
      <c r="BO1447" s="17">
        <v>3.9164934183460301E-2</v>
      </c>
      <c r="BP1447" s="17"/>
      <c r="BQ1447" s="17">
        <v>3.12031172379332E-2</v>
      </c>
      <c r="BR1447" s="17">
        <v>1.18226614087493E-2</v>
      </c>
      <c r="BS1447" s="17">
        <v>9.8079949407752203E-3</v>
      </c>
      <c r="BT1447" s="17">
        <v>3.82227254901394E-2</v>
      </c>
      <c r="BU1447" s="17">
        <v>6.1783463025771403E-2</v>
      </c>
      <c r="BV1447" s="17">
        <v>2.7918562963099899E-2</v>
      </c>
      <c r="BW1447" s="17"/>
      <c r="BX1447" s="17">
        <v>3.28224525756559E-2</v>
      </c>
      <c r="BY1447" s="17">
        <v>1.99006961252437E-2</v>
      </c>
      <c r="BZ1447" s="17">
        <v>1.41416647979715E-2</v>
      </c>
      <c r="CA1447" s="17">
        <v>2.6544431223752701E-2</v>
      </c>
      <c r="CB1447" s="17">
        <v>6.6354683254756797E-2</v>
      </c>
      <c r="CC1447" s="17">
        <v>2.4626030417488599E-2</v>
      </c>
    </row>
    <row r="1448" spans="2:81" x14ac:dyDescent="0.35">
      <c r="B1448" t="s">
        <v>572</v>
      </c>
      <c r="C1448" s="17">
        <v>9.04306687707895E-3</v>
      </c>
      <c r="D1448" s="17">
        <v>8.8650372599459303E-3</v>
      </c>
      <c r="E1448" s="17">
        <v>9.2575337689921999E-3</v>
      </c>
      <c r="F1448" s="17"/>
      <c r="G1448" s="17">
        <v>2.28301845529667E-2</v>
      </c>
      <c r="H1448" s="17">
        <v>9.0340359351166102E-3</v>
      </c>
      <c r="I1448" s="17">
        <v>8.3723040010770799E-3</v>
      </c>
      <c r="J1448" s="17">
        <v>6.5391543928156196E-3</v>
      </c>
      <c r="K1448" s="17">
        <v>7.2930996371743401E-3</v>
      </c>
      <c r="L1448" s="17">
        <v>3.5754695871407101E-3</v>
      </c>
      <c r="M1448" s="17"/>
      <c r="N1448" s="17">
        <v>1.09757602010552E-2</v>
      </c>
      <c r="O1448" s="17">
        <v>7.59628016367387E-3</v>
      </c>
      <c r="P1448" s="17">
        <v>1.25088855963277E-2</v>
      </c>
      <c r="Q1448" s="17">
        <v>5.4273829027109404E-3</v>
      </c>
      <c r="R1448" s="17"/>
      <c r="S1448" s="17">
        <v>1.6209902069402701E-2</v>
      </c>
      <c r="T1448" s="17">
        <v>8.58298123465236E-3</v>
      </c>
      <c r="U1448" s="17">
        <v>1.1129916241285899E-2</v>
      </c>
      <c r="V1448" s="17">
        <v>3.6917911873540002E-3</v>
      </c>
      <c r="W1448" s="17">
        <v>7.2263361887124501E-3</v>
      </c>
      <c r="X1448" s="17">
        <v>3.37009810470931E-3</v>
      </c>
      <c r="Y1448" s="17">
        <v>6.40005603964117E-3</v>
      </c>
      <c r="Z1448" s="17">
        <v>0</v>
      </c>
      <c r="AA1448" s="17">
        <v>1.28907762698377E-2</v>
      </c>
      <c r="AB1448" s="17">
        <v>9.3293218256095805E-3</v>
      </c>
      <c r="AC1448" s="17">
        <v>0</v>
      </c>
      <c r="AD1448" s="17">
        <v>2.9137694988572001E-2</v>
      </c>
      <c r="AE1448" s="17"/>
      <c r="AF1448" s="17">
        <v>9.1465292915550098E-3</v>
      </c>
      <c r="AG1448" s="17">
        <v>7.0837826634832903E-3</v>
      </c>
      <c r="AH1448" s="17">
        <v>0</v>
      </c>
      <c r="AI1448" s="17">
        <v>2.94191504859861E-2</v>
      </c>
      <c r="AJ1448" s="17"/>
      <c r="AK1448" s="17">
        <v>7.8061696146935903E-3</v>
      </c>
      <c r="AL1448" s="17">
        <v>2.6520851441342801E-2</v>
      </c>
      <c r="AM1448" s="17"/>
      <c r="AN1448" s="17">
        <v>7.4999692548760096E-3</v>
      </c>
      <c r="AO1448" s="17">
        <v>7.2209676868732597E-3</v>
      </c>
      <c r="AP1448" s="17">
        <v>1.7703424081724699E-2</v>
      </c>
      <c r="AQ1448" s="17">
        <v>1.28707681292474E-2</v>
      </c>
      <c r="AR1448" s="17">
        <v>0</v>
      </c>
      <c r="AS1448" s="17">
        <v>1.1360303617103299E-2</v>
      </c>
      <c r="AT1448" s="17"/>
      <c r="AU1448" s="17">
        <v>6.1041266834110496E-3</v>
      </c>
      <c r="AV1448" s="17">
        <v>1.3351007950567401E-2</v>
      </c>
      <c r="AW1448" s="17"/>
      <c r="AX1448" s="17">
        <v>1.46919225855819E-2</v>
      </c>
      <c r="AY1448" s="17">
        <v>7.7172572518615498E-3</v>
      </c>
      <c r="AZ1448" s="17"/>
      <c r="BA1448" s="17">
        <v>8.5704843109025396E-3</v>
      </c>
      <c r="BB1448" s="17">
        <v>1.16609753467618E-2</v>
      </c>
      <c r="BC1448" s="17"/>
      <c r="BD1448" s="17">
        <v>5.4281313879635104E-3</v>
      </c>
      <c r="BE1448" s="17"/>
      <c r="BF1448" s="17">
        <v>7.3954432826625104E-3</v>
      </c>
      <c r="BG1448" s="17"/>
      <c r="BH1448" s="17">
        <v>8.2255896543529401E-3</v>
      </c>
      <c r="BI1448" s="17"/>
      <c r="BJ1448" s="17">
        <v>0</v>
      </c>
      <c r="BK1448" s="17"/>
      <c r="BL1448" s="17">
        <v>3.5578260408138003E-2</v>
      </c>
      <c r="BM1448" s="17">
        <v>2.84444316381588E-3</v>
      </c>
      <c r="BN1448" s="17">
        <v>2.8652993131982E-3</v>
      </c>
      <c r="BO1448" s="17">
        <v>1.13259126057287E-2</v>
      </c>
      <c r="BP1448" s="17"/>
      <c r="BQ1448" s="17">
        <v>4.9041028408079602E-3</v>
      </c>
      <c r="BR1448" s="17">
        <v>5.3534511314803001E-3</v>
      </c>
      <c r="BS1448" s="17">
        <v>5.3102018853762398E-3</v>
      </c>
      <c r="BT1448" s="17">
        <v>2.70340150674239E-3</v>
      </c>
      <c r="BU1448" s="17">
        <v>3.72370036610759E-2</v>
      </c>
      <c r="BV1448" s="17">
        <v>1.3647515003335799E-2</v>
      </c>
      <c r="BW1448" s="17"/>
      <c r="BX1448" s="17">
        <v>6.9605923028696996E-3</v>
      </c>
      <c r="BY1448" s="17">
        <v>5.0970345178288096E-3</v>
      </c>
      <c r="BZ1448" s="17">
        <v>7.9328446626588198E-3</v>
      </c>
      <c r="CA1448" s="17">
        <v>2.31837576967965E-3</v>
      </c>
      <c r="CB1448" s="17">
        <v>3.0253805203580099E-2</v>
      </c>
      <c r="CC1448" s="17">
        <v>1.4050813239555199E-2</v>
      </c>
    </row>
    <row r="1449" spans="2:81" x14ac:dyDescent="0.35">
      <c r="B1449" t="s">
        <v>171</v>
      </c>
      <c r="C1449" s="17">
        <v>1.78922403666084E-2</v>
      </c>
      <c r="D1449" s="17">
        <v>1.31760335347805E-2</v>
      </c>
      <c r="E1449" s="17">
        <v>2.2568283964984299E-2</v>
      </c>
      <c r="F1449" s="17"/>
      <c r="G1449" s="17">
        <v>2.1032556940410001E-2</v>
      </c>
      <c r="H1449" s="17">
        <v>2.38699243852009E-2</v>
      </c>
      <c r="I1449" s="17">
        <v>2.2939266599328999E-2</v>
      </c>
      <c r="J1449" s="17">
        <v>1.4680039610109E-2</v>
      </c>
      <c r="K1449" s="17">
        <v>1.15416409376503E-2</v>
      </c>
      <c r="L1449" s="17">
        <v>1.36939362334849E-2</v>
      </c>
      <c r="M1449" s="17"/>
      <c r="N1449" s="17">
        <v>9.5853475674754808E-3</v>
      </c>
      <c r="O1449" s="17">
        <v>1.5983552692820001E-2</v>
      </c>
      <c r="P1449" s="17">
        <v>1.47738720209812E-2</v>
      </c>
      <c r="Q1449" s="17">
        <v>3.2274414132409501E-2</v>
      </c>
      <c r="R1449" s="17"/>
      <c r="S1449" s="17">
        <v>1.51383319983611E-2</v>
      </c>
      <c r="T1449" s="17">
        <v>1.2989857102956E-2</v>
      </c>
      <c r="U1449" s="17">
        <v>2.4468562677797599E-2</v>
      </c>
      <c r="V1449" s="17">
        <v>2.2908020340978798E-2</v>
      </c>
      <c r="W1449" s="17">
        <v>1.17715163154178E-2</v>
      </c>
      <c r="X1449" s="17">
        <v>2.13759161082984E-2</v>
      </c>
      <c r="Y1449" s="17">
        <v>2.33426522146476E-2</v>
      </c>
      <c r="Z1449" s="17">
        <v>6.8257544098749203E-3</v>
      </c>
      <c r="AA1449" s="17">
        <v>1.2712656355114199E-2</v>
      </c>
      <c r="AB1449" s="17">
        <v>1.72149846449288E-2</v>
      </c>
      <c r="AC1449" s="17">
        <v>2.8708477208403201E-2</v>
      </c>
      <c r="AD1449" s="17">
        <v>2.7752513533834799E-2</v>
      </c>
      <c r="AE1449" s="17"/>
      <c r="AF1449" s="17">
        <v>1.60331248532459E-2</v>
      </c>
      <c r="AG1449" s="17">
        <v>1.90321167888334E-2</v>
      </c>
      <c r="AH1449" s="17">
        <v>2.55793908170866E-2</v>
      </c>
      <c r="AI1449" s="17">
        <v>2.80205888741876E-2</v>
      </c>
      <c r="AJ1449" s="17"/>
      <c r="AK1449" s="17">
        <v>2.77021362618378E-2</v>
      </c>
      <c r="AL1449" s="17">
        <v>2.2863797259694198E-2</v>
      </c>
      <c r="AM1449" s="17"/>
      <c r="AN1449" s="17">
        <v>2.0692140496341601E-2</v>
      </c>
      <c r="AO1449" s="17">
        <v>1.7146783940637698E-2</v>
      </c>
      <c r="AP1449" s="17">
        <v>2.76947348711622E-2</v>
      </c>
      <c r="AQ1449" s="17">
        <v>1.4836710412957E-2</v>
      </c>
      <c r="AR1449" s="17">
        <v>4.7258266300503702E-3</v>
      </c>
      <c r="AS1449" s="17">
        <v>2.3559218969443799E-2</v>
      </c>
      <c r="AT1449" s="17"/>
      <c r="AU1449" s="17">
        <v>1.4740706787409999E-2</v>
      </c>
      <c r="AV1449" s="17">
        <v>2.2551710007516101E-2</v>
      </c>
      <c r="AW1449" s="17"/>
      <c r="AX1449" s="17">
        <v>1.9565981623622199E-2</v>
      </c>
      <c r="AY1449" s="17">
        <v>1.74994064223227E-2</v>
      </c>
      <c r="AZ1449" s="17"/>
      <c r="BA1449" s="17">
        <v>1.5443558600956199E-2</v>
      </c>
      <c r="BB1449" s="17">
        <v>2.8768336563772801E-2</v>
      </c>
      <c r="BC1449" s="17"/>
      <c r="BD1449" s="17">
        <v>1.5664386227495899E-2</v>
      </c>
      <c r="BE1449" s="17"/>
      <c r="BF1449" s="17">
        <v>1.35823812576623E-2</v>
      </c>
      <c r="BG1449" s="17"/>
      <c r="BH1449" s="17">
        <v>2.2099828636143501E-2</v>
      </c>
      <c r="BI1449" s="17"/>
      <c r="BJ1449" s="17">
        <v>2.39895710096984E-2</v>
      </c>
      <c r="BK1449" s="17"/>
      <c r="BL1449" s="17">
        <v>4.1380857572229E-2</v>
      </c>
      <c r="BM1449" s="17">
        <v>4.2170661578216197E-3</v>
      </c>
      <c r="BN1449" s="17">
        <v>1.6272282619081899E-2</v>
      </c>
      <c r="BO1449" s="17">
        <v>2.4596657541414199E-2</v>
      </c>
      <c r="BP1449" s="17"/>
      <c r="BQ1449" s="17">
        <v>7.35942925210494E-3</v>
      </c>
      <c r="BR1449" s="17">
        <v>1.3168382516934E-2</v>
      </c>
      <c r="BS1449" s="17">
        <v>1.9637536427276701E-2</v>
      </c>
      <c r="BT1449" s="17">
        <v>8.1744176693958094E-3</v>
      </c>
      <c r="BU1449" s="17">
        <v>3.0622173239838499E-2</v>
      </c>
      <c r="BV1449" s="17">
        <v>4.1426466547085601E-2</v>
      </c>
      <c r="BW1449" s="17"/>
      <c r="BX1449" s="17">
        <v>1.0725290040072499E-2</v>
      </c>
      <c r="BY1449" s="17">
        <v>1.45094747734811E-2</v>
      </c>
      <c r="BZ1449" s="17">
        <v>1.34360869187003E-2</v>
      </c>
      <c r="CA1449" s="17">
        <v>9.3269666122658707E-3</v>
      </c>
      <c r="CB1449" s="17">
        <v>1.5930048986053699E-2</v>
      </c>
      <c r="CC1449" s="17">
        <v>6.0776852403178899E-2</v>
      </c>
    </row>
    <row r="1450" spans="2:81" x14ac:dyDescent="0.35">
      <c r="C1450" s="17"/>
      <c r="D1450" s="17"/>
      <c r="E1450" s="17"/>
      <c r="F1450" s="17"/>
      <c r="G1450" s="17"/>
      <c r="H1450" s="17"/>
      <c r="I1450" s="17"/>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c r="AP1450" s="17"/>
      <c r="AQ1450" s="17"/>
      <c r="AR1450" s="17"/>
      <c r="AS1450" s="17"/>
      <c r="AT1450" s="17"/>
      <c r="AU1450" s="17"/>
      <c r="AV1450" s="17"/>
      <c r="AW1450" s="17"/>
      <c r="AX1450" s="17"/>
      <c r="AY1450" s="17"/>
      <c r="AZ1450" s="17"/>
      <c r="BA1450" s="17"/>
      <c r="BB1450" s="17"/>
      <c r="BC1450" s="17"/>
      <c r="BD1450" s="17"/>
      <c r="BE1450" s="17"/>
      <c r="BF1450" s="17"/>
      <c r="BG1450" s="17"/>
      <c r="BH1450" s="17"/>
      <c r="BI1450" s="17"/>
      <c r="BJ1450" s="17"/>
      <c r="BK1450" s="17"/>
      <c r="BL1450" s="17"/>
      <c r="BM1450" s="17"/>
      <c r="BN1450" s="17"/>
      <c r="BO1450" s="17"/>
      <c r="BP1450" s="17"/>
      <c r="BQ1450" s="17"/>
      <c r="BR1450" s="17"/>
      <c r="BS1450" s="17"/>
      <c r="BT1450" s="17"/>
      <c r="BU1450" s="17"/>
      <c r="BV1450" s="17"/>
      <c r="BW1450" s="17"/>
      <c r="BX1450" s="17"/>
      <c r="BY1450" s="17"/>
      <c r="BZ1450" s="17"/>
      <c r="CA1450" s="17"/>
      <c r="CB1450" s="17"/>
      <c r="CC1450" s="17"/>
    </row>
    <row r="1451" spans="2:81" x14ac:dyDescent="0.35">
      <c r="B1451" s="6" t="s">
        <v>576</v>
      </c>
      <c r="C1451" s="17"/>
      <c r="D1451" s="17"/>
      <c r="E1451" s="17"/>
      <c r="F1451" s="17"/>
      <c r="G1451" s="17"/>
      <c r="H1451" s="17"/>
      <c r="I1451" s="17"/>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c r="AP1451" s="17"/>
      <c r="AQ1451" s="17"/>
      <c r="AR1451" s="17"/>
      <c r="AS1451" s="17"/>
      <c r="AT1451" s="17"/>
      <c r="AU1451" s="17"/>
      <c r="AV1451" s="17"/>
      <c r="AW1451" s="17"/>
      <c r="AX1451" s="17"/>
      <c r="AY1451" s="17"/>
      <c r="AZ1451" s="17"/>
      <c r="BA1451" s="17"/>
      <c r="BB1451" s="17"/>
      <c r="BC1451" s="17"/>
      <c r="BD1451" s="17"/>
      <c r="BE1451" s="17"/>
      <c r="BF1451" s="17"/>
      <c r="BG1451" s="17"/>
      <c r="BH1451" s="17"/>
      <c r="BI1451" s="17"/>
      <c r="BJ1451" s="17"/>
      <c r="BK1451" s="17"/>
      <c r="BL1451" s="17"/>
      <c r="BM1451" s="17"/>
      <c r="BN1451" s="17"/>
      <c r="BO1451" s="17"/>
      <c r="BP1451" s="17"/>
      <c r="BQ1451" s="17"/>
      <c r="BR1451" s="17"/>
      <c r="BS1451" s="17"/>
      <c r="BT1451" s="17"/>
      <c r="BU1451" s="17"/>
      <c r="BV1451" s="17"/>
      <c r="BW1451" s="17"/>
      <c r="BX1451" s="17"/>
      <c r="BY1451" s="17"/>
      <c r="BZ1451" s="17"/>
      <c r="CA1451" s="17"/>
      <c r="CB1451" s="17"/>
      <c r="CC1451" s="17"/>
    </row>
    <row r="1452" spans="2:81" x14ac:dyDescent="0.35">
      <c r="B1452" s="24"/>
      <c r="C1452" s="17"/>
      <c r="D1452" s="17"/>
      <c r="E1452" s="17"/>
      <c r="F1452" s="17"/>
      <c r="G1452" s="17"/>
      <c r="H1452" s="17"/>
      <c r="I1452" s="17"/>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c r="AP1452" s="17"/>
      <c r="AQ1452" s="17"/>
      <c r="AR1452" s="17"/>
      <c r="AS1452" s="17"/>
      <c r="AT1452" s="17"/>
      <c r="AU1452" s="17"/>
      <c r="AV1452" s="17"/>
      <c r="AW1452" s="17"/>
      <c r="AX1452" s="17"/>
      <c r="AY1452" s="17"/>
      <c r="AZ1452" s="17"/>
      <c r="BA1452" s="17"/>
      <c r="BB1452" s="17"/>
      <c r="BC1452" s="17"/>
      <c r="BD1452" s="17"/>
      <c r="BE1452" s="17"/>
      <c r="BF1452" s="17"/>
      <c r="BG1452" s="17"/>
      <c r="BH1452" s="17"/>
      <c r="BI1452" s="17"/>
      <c r="BJ1452" s="17"/>
      <c r="BK1452" s="17"/>
      <c r="BL1452" s="17"/>
      <c r="BM1452" s="17"/>
      <c r="BN1452" s="17"/>
      <c r="BO1452" s="17"/>
      <c r="BP1452" s="17"/>
      <c r="BQ1452" s="17"/>
      <c r="BR1452" s="17"/>
      <c r="BS1452" s="17"/>
      <c r="BT1452" s="17"/>
      <c r="BU1452" s="17"/>
      <c r="BV1452" s="17"/>
      <c r="BW1452" s="17"/>
      <c r="BX1452" s="17"/>
      <c r="BY1452" s="17"/>
      <c r="BZ1452" s="17"/>
      <c r="CA1452" s="17"/>
      <c r="CB1452" s="17"/>
      <c r="CC1452" s="17"/>
    </row>
    <row r="1453" spans="2:81" x14ac:dyDescent="0.35">
      <c r="B1453" t="s">
        <v>568</v>
      </c>
      <c r="C1453" s="17">
        <v>0.30947732624475699</v>
      </c>
      <c r="D1453" s="17">
        <v>0.32598455279212601</v>
      </c>
      <c r="E1453" s="17">
        <v>0.29309401367037002</v>
      </c>
      <c r="F1453" s="17"/>
      <c r="G1453" s="17">
        <v>0.34986188695269599</v>
      </c>
      <c r="H1453" s="17">
        <v>0.39149523614909998</v>
      </c>
      <c r="I1453" s="17">
        <v>0.28570961809219902</v>
      </c>
      <c r="J1453" s="17">
        <v>0.26440963084007202</v>
      </c>
      <c r="K1453" s="17">
        <v>0.26063684315797803</v>
      </c>
      <c r="L1453" s="17">
        <v>0.30475151304846798</v>
      </c>
      <c r="M1453" s="17"/>
      <c r="N1453" s="17">
        <v>0.36295421084632101</v>
      </c>
      <c r="O1453" s="17">
        <v>0.26089723574082702</v>
      </c>
      <c r="P1453" s="17">
        <v>0.29438597499540498</v>
      </c>
      <c r="Q1453" s="17">
        <v>0.315171515745238</v>
      </c>
      <c r="R1453" s="17"/>
      <c r="S1453" s="17">
        <v>0.38771055805683702</v>
      </c>
      <c r="T1453" s="17">
        <v>0.267039369273321</v>
      </c>
      <c r="U1453" s="17">
        <v>0.31785404543061901</v>
      </c>
      <c r="V1453" s="17">
        <v>0.29248833174876898</v>
      </c>
      <c r="W1453" s="17">
        <v>0.26592513617868901</v>
      </c>
      <c r="X1453" s="17">
        <v>0.298238139745088</v>
      </c>
      <c r="Y1453" s="17">
        <v>0.34058004215236098</v>
      </c>
      <c r="Z1453" s="17">
        <v>0.289556155388138</v>
      </c>
      <c r="AA1453" s="17">
        <v>0.32095212779214299</v>
      </c>
      <c r="AB1453" s="17">
        <v>0.30050971483821698</v>
      </c>
      <c r="AC1453" s="17">
        <v>0.24704081782531501</v>
      </c>
      <c r="AD1453" s="17">
        <v>0.32146826173899301</v>
      </c>
      <c r="AE1453" s="17"/>
      <c r="AF1453" s="17">
        <v>0.31031193126470802</v>
      </c>
      <c r="AG1453" s="17">
        <v>0.300244647243673</v>
      </c>
      <c r="AH1453" s="17">
        <v>0.23893827322251199</v>
      </c>
      <c r="AI1453" s="17">
        <v>0.28615364309637598</v>
      </c>
      <c r="AJ1453" s="17"/>
      <c r="AK1453" s="17">
        <v>0.364561069349367</v>
      </c>
      <c r="AL1453" s="17">
        <v>0.32405429550075898</v>
      </c>
      <c r="AM1453" s="17"/>
      <c r="AN1453" s="17">
        <v>0.412780139657905</v>
      </c>
      <c r="AO1453" s="17">
        <v>0.29219229164541899</v>
      </c>
      <c r="AP1453" s="17">
        <v>0.28046448173956101</v>
      </c>
      <c r="AQ1453" s="17">
        <v>0.24499799328797101</v>
      </c>
      <c r="AR1453" s="17">
        <v>0.26486117228338002</v>
      </c>
      <c r="AS1453" s="17">
        <v>0.27610275969343401</v>
      </c>
      <c r="AT1453" s="17"/>
      <c r="AU1453" s="17">
        <v>0.323973308173507</v>
      </c>
      <c r="AV1453" s="17">
        <v>0.28933537237321599</v>
      </c>
      <c r="AW1453" s="17"/>
      <c r="AX1453" s="17">
        <v>0.27673680713948001</v>
      </c>
      <c r="AY1453" s="17">
        <v>0.31716166048948802</v>
      </c>
      <c r="AZ1453" s="17"/>
      <c r="BA1453" s="17">
        <v>0.28992510219124601</v>
      </c>
      <c r="BB1453" s="17">
        <v>0.40959652222864101</v>
      </c>
      <c r="BC1453" s="17"/>
      <c r="BD1453" s="17">
        <v>0.38735277654147798</v>
      </c>
      <c r="BE1453" s="17"/>
      <c r="BF1453" s="17">
        <v>0.37355785478238701</v>
      </c>
      <c r="BG1453" s="17"/>
      <c r="BH1453" s="17">
        <v>0.32430162304844601</v>
      </c>
      <c r="BI1453" s="17"/>
      <c r="BJ1453" s="17">
        <v>0.24498586589605101</v>
      </c>
      <c r="BK1453" s="17"/>
      <c r="BL1453" s="17">
        <v>8.4013747191272498E-2</v>
      </c>
      <c r="BM1453" s="17">
        <v>0.55610899563341998</v>
      </c>
      <c r="BN1453" s="17">
        <v>0.26892625841149898</v>
      </c>
      <c r="BO1453" s="17">
        <v>0.18117934707828801</v>
      </c>
      <c r="BP1453" s="17"/>
      <c r="BQ1453" s="17">
        <v>0.31377582409051802</v>
      </c>
      <c r="BR1453" s="17">
        <v>0.38196328907988403</v>
      </c>
      <c r="BS1453" s="17">
        <v>0.289096120307056</v>
      </c>
      <c r="BT1453" s="17">
        <v>0.31099408117494698</v>
      </c>
      <c r="BU1453" s="17">
        <v>0.21541678649693499</v>
      </c>
      <c r="BV1453" s="17">
        <v>0.25449324148712399</v>
      </c>
      <c r="BW1453" s="17"/>
      <c r="BX1453" s="17">
        <v>0.33403202878878802</v>
      </c>
      <c r="BY1453" s="17">
        <v>0.39038634542140199</v>
      </c>
      <c r="BZ1453" s="17">
        <v>0.31377793278720301</v>
      </c>
      <c r="CA1453" s="17">
        <v>0.33728329597263601</v>
      </c>
      <c r="CB1453" s="17">
        <v>0.23045272004758099</v>
      </c>
      <c r="CC1453" s="17">
        <v>0.19998666494157499</v>
      </c>
    </row>
    <row r="1454" spans="2:81" x14ac:dyDescent="0.35">
      <c r="B1454" t="s">
        <v>569</v>
      </c>
      <c r="C1454" s="17">
        <v>0.42848317390625301</v>
      </c>
      <c r="D1454" s="17">
        <v>0.43514631513517799</v>
      </c>
      <c r="E1454" s="17">
        <v>0.42282407171616598</v>
      </c>
      <c r="F1454" s="17"/>
      <c r="G1454" s="17">
        <v>0.404218392085613</v>
      </c>
      <c r="H1454" s="17">
        <v>0.34463224919816898</v>
      </c>
      <c r="I1454" s="17">
        <v>0.45858668090365401</v>
      </c>
      <c r="J1454" s="17">
        <v>0.453918087467092</v>
      </c>
      <c r="K1454" s="17">
        <v>0.44215014995657198</v>
      </c>
      <c r="L1454" s="17">
        <v>0.45780868987326701</v>
      </c>
      <c r="M1454" s="17"/>
      <c r="N1454" s="17">
        <v>0.42519481861751801</v>
      </c>
      <c r="O1454" s="17">
        <v>0.44936041869798798</v>
      </c>
      <c r="P1454" s="17">
        <v>0.43384603185894299</v>
      </c>
      <c r="Q1454" s="17">
        <v>0.40609421113501498</v>
      </c>
      <c r="R1454" s="17"/>
      <c r="S1454" s="17">
        <v>0.40631658300594498</v>
      </c>
      <c r="T1454" s="17">
        <v>0.44333066964712697</v>
      </c>
      <c r="U1454" s="17">
        <v>0.43928332577360601</v>
      </c>
      <c r="V1454" s="17">
        <v>0.45496457743782798</v>
      </c>
      <c r="W1454" s="17">
        <v>0.46392334578833</v>
      </c>
      <c r="X1454" s="17">
        <v>0.44943501443373901</v>
      </c>
      <c r="Y1454" s="17">
        <v>0.38855685589309102</v>
      </c>
      <c r="Z1454" s="17">
        <v>0.43649346525773097</v>
      </c>
      <c r="AA1454" s="17">
        <v>0.44546344127369097</v>
      </c>
      <c r="AB1454" s="17">
        <v>0.38246362429578601</v>
      </c>
      <c r="AC1454" s="17">
        <v>0.45183486928900402</v>
      </c>
      <c r="AD1454" s="17">
        <v>0.338791870452885</v>
      </c>
      <c r="AE1454" s="17"/>
      <c r="AF1454" s="17">
        <v>0.43550114948622398</v>
      </c>
      <c r="AG1454" s="17">
        <v>0.391830197984258</v>
      </c>
      <c r="AH1454" s="17">
        <v>0.47801363640135702</v>
      </c>
      <c r="AI1454" s="17">
        <v>0.34989646403383001</v>
      </c>
      <c r="AJ1454" s="17"/>
      <c r="AK1454" s="17">
        <v>0.39326032003489803</v>
      </c>
      <c r="AL1454" s="17">
        <v>0.40837735171585798</v>
      </c>
      <c r="AM1454" s="17"/>
      <c r="AN1454" s="17">
        <v>0.37153812037610401</v>
      </c>
      <c r="AO1454" s="17">
        <v>0.45021432277677798</v>
      </c>
      <c r="AP1454" s="17">
        <v>0.43831937620543798</v>
      </c>
      <c r="AQ1454" s="17">
        <v>0.44807066405609802</v>
      </c>
      <c r="AR1454" s="17">
        <v>0.45896645815299902</v>
      </c>
      <c r="AS1454" s="17">
        <v>0.44170586611205898</v>
      </c>
      <c r="AT1454" s="17"/>
      <c r="AU1454" s="17">
        <v>0.42847600219561499</v>
      </c>
      <c r="AV1454" s="17">
        <v>0.429252600351266</v>
      </c>
      <c r="AW1454" s="17"/>
      <c r="AX1454" s="17">
        <v>0.42255690142130498</v>
      </c>
      <c r="AY1454" s="17">
        <v>0.42987409438779001</v>
      </c>
      <c r="AZ1454" s="17"/>
      <c r="BA1454" s="17">
        <v>0.44146818991116199</v>
      </c>
      <c r="BB1454" s="17">
        <v>0.36659622280885301</v>
      </c>
      <c r="BC1454" s="17"/>
      <c r="BD1454" s="17">
        <v>0.41698305264642899</v>
      </c>
      <c r="BE1454" s="17"/>
      <c r="BF1454" s="17">
        <v>0.42113433802032202</v>
      </c>
      <c r="BG1454" s="17"/>
      <c r="BH1454" s="17">
        <v>0.397087417738411</v>
      </c>
      <c r="BI1454" s="17"/>
      <c r="BJ1454" s="17">
        <v>0.44422614331530502</v>
      </c>
      <c r="BK1454" s="17"/>
      <c r="BL1454" s="17">
        <v>0.32044537894242697</v>
      </c>
      <c r="BM1454" s="17">
        <v>0.36585116317306299</v>
      </c>
      <c r="BN1454" s="17">
        <v>0.47005712025774199</v>
      </c>
      <c r="BO1454" s="17">
        <v>0.49655189168813801</v>
      </c>
      <c r="BP1454" s="17"/>
      <c r="BQ1454" s="17">
        <v>0.461296922363436</v>
      </c>
      <c r="BR1454" s="17">
        <v>0.41293996261400201</v>
      </c>
      <c r="BS1454" s="17">
        <v>0.41775053141541502</v>
      </c>
      <c r="BT1454" s="17">
        <v>0.45909394117584701</v>
      </c>
      <c r="BU1454" s="17">
        <v>0.39400828170289698</v>
      </c>
      <c r="BV1454" s="17">
        <v>0.41708185126185598</v>
      </c>
      <c r="BW1454" s="17"/>
      <c r="BX1454" s="17">
        <v>0.44277227343158898</v>
      </c>
      <c r="BY1454" s="17">
        <v>0.42174958321558798</v>
      </c>
      <c r="BZ1454" s="17">
        <v>0.42097004478600702</v>
      </c>
      <c r="CA1454" s="17">
        <v>0.45427523518205198</v>
      </c>
      <c r="CB1454" s="17">
        <v>0.389961886118596</v>
      </c>
      <c r="CC1454" s="17">
        <v>0.38729004375360399</v>
      </c>
    </row>
    <row r="1455" spans="2:81" x14ac:dyDescent="0.35">
      <c r="B1455" t="s">
        <v>570</v>
      </c>
      <c r="C1455" s="17">
        <v>0.220606769345884</v>
      </c>
      <c r="D1455" s="17">
        <v>0.200284079268154</v>
      </c>
      <c r="E1455" s="17">
        <v>0.24023144977494401</v>
      </c>
      <c r="F1455" s="17"/>
      <c r="G1455" s="17">
        <v>0.18602868735740699</v>
      </c>
      <c r="H1455" s="17">
        <v>0.19639170603141001</v>
      </c>
      <c r="I1455" s="17">
        <v>0.207346609817259</v>
      </c>
      <c r="J1455" s="17">
        <v>0.25227407389323198</v>
      </c>
      <c r="K1455" s="17">
        <v>0.263929944618573</v>
      </c>
      <c r="L1455" s="17">
        <v>0.21981796031398801</v>
      </c>
      <c r="M1455" s="17"/>
      <c r="N1455" s="17">
        <v>0.17916774147422099</v>
      </c>
      <c r="O1455" s="17">
        <v>0.24892368469380499</v>
      </c>
      <c r="P1455" s="17">
        <v>0.23104526514509799</v>
      </c>
      <c r="Q1455" s="17">
        <v>0.225550587628637</v>
      </c>
      <c r="R1455" s="17"/>
      <c r="S1455" s="17">
        <v>0.140411134866823</v>
      </c>
      <c r="T1455" s="17">
        <v>0.25761315688233699</v>
      </c>
      <c r="U1455" s="17">
        <v>0.206419113792463</v>
      </c>
      <c r="V1455" s="17">
        <v>0.235853912145077</v>
      </c>
      <c r="W1455" s="17">
        <v>0.242819904890437</v>
      </c>
      <c r="X1455" s="17">
        <v>0.194978341145289</v>
      </c>
      <c r="Y1455" s="17">
        <v>0.22936102032799</v>
      </c>
      <c r="Z1455" s="17">
        <v>0.23212177424889499</v>
      </c>
      <c r="AA1455" s="17">
        <v>0.188560686658063</v>
      </c>
      <c r="AB1455" s="17">
        <v>0.27325070192016998</v>
      </c>
      <c r="AC1455" s="17">
        <v>0.25880500916939397</v>
      </c>
      <c r="AD1455" s="17">
        <v>0.32128120972566399</v>
      </c>
      <c r="AE1455" s="17"/>
      <c r="AF1455" s="17">
        <v>0.21375277037593299</v>
      </c>
      <c r="AG1455" s="17">
        <v>0.262624248540753</v>
      </c>
      <c r="AH1455" s="17">
        <v>0.24841138968874699</v>
      </c>
      <c r="AI1455" s="17">
        <v>0.34531293342224101</v>
      </c>
      <c r="AJ1455" s="17"/>
      <c r="AK1455" s="17">
        <v>0.18104147047848099</v>
      </c>
      <c r="AL1455" s="17">
        <v>0.225158571938915</v>
      </c>
      <c r="AM1455" s="17"/>
      <c r="AN1455" s="17">
        <v>0.16757237609828299</v>
      </c>
      <c r="AO1455" s="17">
        <v>0.21920122043138901</v>
      </c>
      <c r="AP1455" s="17">
        <v>0.22911623278639501</v>
      </c>
      <c r="AQ1455" s="17">
        <v>0.25914710174738398</v>
      </c>
      <c r="AR1455" s="17">
        <v>0.25917659772297202</v>
      </c>
      <c r="AS1455" s="17">
        <v>0.25340268164277702</v>
      </c>
      <c r="AT1455" s="17"/>
      <c r="AU1455" s="17">
        <v>0.21132763281042499</v>
      </c>
      <c r="AV1455" s="17">
        <v>0.23292882541907101</v>
      </c>
      <c r="AW1455" s="17"/>
      <c r="AX1455" s="17">
        <v>0.261151047648985</v>
      </c>
      <c r="AY1455" s="17">
        <v>0.21109086078039699</v>
      </c>
      <c r="AZ1455" s="17"/>
      <c r="BA1455" s="17">
        <v>0.23282981846213699</v>
      </c>
      <c r="BB1455" s="17">
        <v>0.15625634355529999</v>
      </c>
      <c r="BC1455" s="17"/>
      <c r="BD1455" s="17">
        <v>0.16372860667955999</v>
      </c>
      <c r="BE1455" s="17"/>
      <c r="BF1455" s="17">
        <v>0.17121773795155801</v>
      </c>
      <c r="BG1455" s="17"/>
      <c r="BH1455" s="17">
        <v>0.23063905820556499</v>
      </c>
      <c r="BI1455" s="17"/>
      <c r="BJ1455" s="17">
        <v>0.27446119802060298</v>
      </c>
      <c r="BK1455" s="17"/>
      <c r="BL1455" s="17">
        <v>0.508042174440128</v>
      </c>
      <c r="BM1455" s="17">
        <v>6.0767980913844097E-2</v>
      </c>
      <c r="BN1455" s="17">
        <v>0.22714608490597399</v>
      </c>
      <c r="BO1455" s="17">
        <v>0.265792546270185</v>
      </c>
      <c r="BP1455" s="17"/>
      <c r="BQ1455" s="17">
        <v>0.18717328840141301</v>
      </c>
      <c r="BR1455" s="17">
        <v>0.17718676989495</v>
      </c>
      <c r="BS1455" s="17">
        <v>0.240066158508529</v>
      </c>
      <c r="BT1455" s="17">
        <v>0.206029904602262</v>
      </c>
      <c r="BU1455" s="17">
        <v>0.33218602890316701</v>
      </c>
      <c r="BV1455" s="17">
        <v>0.27172855501899401</v>
      </c>
      <c r="BW1455" s="17"/>
      <c r="BX1455" s="17">
        <v>0.18076069463639599</v>
      </c>
      <c r="BY1455" s="17">
        <v>0.157181804672195</v>
      </c>
      <c r="BZ1455" s="17">
        <v>0.22618700875195599</v>
      </c>
      <c r="CA1455" s="17">
        <v>0.187953982283211</v>
      </c>
      <c r="CB1455" s="17">
        <v>0.32425112596343297</v>
      </c>
      <c r="CC1455" s="17">
        <v>0.33213978177280801</v>
      </c>
    </row>
    <row r="1456" spans="2:81" x14ac:dyDescent="0.35">
      <c r="B1456" t="s">
        <v>571</v>
      </c>
      <c r="C1456" s="17">
        <v>2.0070740754667499E-2</v>
      </c>
      <c r="D1456" s="17">
        <v>2.18591556105577E-2</v>
      </c>
      <c r="E1456" s="17">
        <v>1.8419365489445502E-2</v>
      </c>
      <c r="F1456" s="17"/>
      <c r="G1456" s="17">
        <v>2.9146480984103499E-2</v>
      </c>
      <c r="H1456" s="17">
        <v>4.7776848194859903E-2</v>
      </c>
      <c r="I1456" s="17">
        <v>1.8614347985522299E-2</v>
      </c>
      <c r="J1456" s="17">
        <v>9.5269837803491995E-3</v>
      </c>
      <c r="K1456" s="17">
        <v>1.26934438538884E-2</v>
      </c>
      <c r="L1456" s="17">
        <v>6.3359549726544001E-3</v>
      </c>
      <c r="M1456" s="17"/>
      <c r="N1456" s="17">
        <v>2.20816032006638E-2</v>
      </c>
      <c r="O1456" s="17">
        <v>1.6355861439520801E-2</v>
      </c>
      <c r="P1456" s="17">
        <v>2.3633924115192901E-2</v>
      </c>
      <c r="Q1456" s="17">
        <v>1.8845514315490398E-2</v>
      </c>
      <c r="R1456" s="17"/>
      <c r="S1456" s="17">
        <v>4.1865073664177299E-2</v>
      </c>
      <c r="T1456" s="17">
        <v>1.4757457489071601E-2</v>
      </c>
      <c r="U1456" s="17">
        <v>1.22891015411622E-2</v>
      </c>
      <c r="V1456" s="17">
        <v>3.6917911873540002E-3</v>
      </c>
      <c r="W1456" s="17">
        <v>1.5611619262670099E-2</v>
      </c>
      <c r="X1456" s="17">
        <v>2.1843265889508499E-2</v>
      </c>
      <c r="Y1456" s="17">
        <v>1.4580659820483E-2</v>
      </c>
      <c r="Z1456" s="17">
        <v>3.5762150970233303E-2</v>
      </c>
      <c r="AA1456" s="17">
        <v>2.2865313527808101E-2</v>
      </c>
      <c r="AB1456" s="17">
        <v>2.1593774141061499E-2</v>
      </c>
      <c r="AC1456" s="17">
        <v>1.56946843562638E-2</v>
      </c>
      <c r="AD1456" s="17">
        <v>0</v>
      </c>
      <c r="AE1456" s="17"/>
      <c r="AF1456" s="17">
        <v>1.939160883708E-2</v>
      </c>
      <c r="AG1456" s="17">
        <v>2.3873110539511098E-2</v>
      </c>
      <c r="AH1456" s="17">
        <v>1.7073854767664501E-2</v>
      </c>
      <c r="AI1456" s="17">
        <v>0</v>
      </c>
      <c r="AJ1456" s="17"/>
      <c r="AK1456" s="17">
        <v>3.29472296769934E-2</v>
      </c>
      <c r="AL1456" s="17">
        <v>2.00944449029004E-2</v>
      </c>
      <c r="AM1456" s="17"/>
      <c r="AN1456" s="17">
        <v>2.5382322525044701E-2</v>
      </c>
      <c r="AO1456" s="17">
        <v>2.54117680911E-2</v>
      </c>
      <c r="AP1456" s="17">
        <v>2.0751910172763701E-2</v>
      </c>
      <c r="AQ1456" s="17">
        <v>1.2999002310164501E-2</v>
      </c>
      <c r="AR1456" s="17">
        <v>1.2175645301967301E-2</v>
      </c>
      <c r="AS1456" s="17">
        <v>5.86766913997474E-3</v>
      </c>
      <c r="AT1456" s="17"/>
      <c r="AU1456" s="17">
        <v>1.94323141308528E-2</v>
      </c>
      <c r="AV1456" s="17">
        <v>2.10947253609058E-2</v>
      </c>
      <c r="AW1456" s="17"/>
      <c r="AX1456" s="17">
        <v>1.1815842383735099E-2</v>
      </c>
      <c r="AY1456" s="17">
        <v>2.2008199291429199E-2</v>
      </c>
      <c r="AZ1456" s="17"/>
      <c r="BA1456" s="17">
        <v>1.6184603434970701E-2</v>
      </c>
      <c r="BB1456" s="17">
        <v>4.0403789075396802E-2</v>
      </c>
      <c r="BC1456" s="17"/>
      <c r="BD1456" s="17">
        <v>1.3525326728223199E-2</v>
      </c>
      <c r="BE1456" s="17"/>
      <c r="BF1456" s="17">
        <v>1.5320137020548E-2</v>
      </c>
      <c r="BG1456" s="17"/>
      <c r="BH1456" s="17">
        <v>2.3090243434047801E-2</v>
      </c>
      <c r="BI1456" s="17"/>
      <c r="BJ1456" s="17">
        <v>1.45908532762252E-2</v>
      </c>
      <c r="BK1456" s="17"/>
      <c r="BL1456" s="17">
        <v>3.4531922794980997E-2</v>
      </c>
      <c r="BM1456" s="17">
        <v>1.13924538604254E-2</v>
      </c>
      <c r="BN1456" s="17">
        <v>1.5403261421054099E-2</v>
      </c>
      <c r="BO1456" s="17">
        <v>2.8477289714149701E-2</v>
      </c>
      <c r="BP1456" s="17"/>
      <c r="BQ1456" s="17">
        <v>2.60743396380064E-2</v>
      </c>
      <c r="BR1456" s="17">
        <v>1.9091421952939301E-2</v>
      </c>
      <c r="BS1456" s="17">
        <v>1.0551237820294801E-2</v>
      </c>
      <c r="BT1456" s="17">
        <v>1.2138754693151701E-2</v>
      </c>
      <c r="BU1456" s="17">
        <v>2.75823355407873E-2</v>
      </c>
      <c r="BV1456" s="17">
        <v>1.6494338862214099E-2</v>
      </c>
      <c r="BW1456" s="17"/>
      <c r="BX1456" s="17">
        <v>2.6947647975404401E-2</v>
      </c>
      <c r="BY1456" s="17">
        <v>2.3089131059392799E-2</v>
      </c>
      <c r="BZ1456" s="17">
        <v>9.4032487225374894E-3</v>
      </c>
      <c r="CA1456" s="17">
        <v>1.2767823441941601E-2</v>
      </c>
      <c r="CB1456" s="17">
        <v>2.7726076852160001E-2</v>
      </c>
      <c r="CC1456" s="17">
        <v>2.07912450022599E-2</v>
      </c>
    </row>
    <row r="1457" spans="2:81" x14ac:dyDescent="0.35">
      <c r="B1457" t="s">
        <v>572</v>
      </c>
      <c r="C1457" s="17">
        <v>5.09867806542217E-3</v>
      </c>
      <c r="D1457" s="17">
        <v>4.8396578899786002E-3</v>
      </c>
      <c r="E1457" s="17">
        <v>5.3741615087356098E-3</v>
      </c>
      <c r="F1457" s="17"/>
      <c r="G1457" s="17">
        <v>1.85516411888829E-2</v>
      </c>
      <c r="H1457" s="17">
        <v>3.5103282427227998E-3</v>
      </c>
      <c r="I1457" s="17">
        <v>5.0255421691722301E-3</v>
      </c>
      <c r="J1457" s="17">
        <v>1.5734056207449599E-3</v>
      </c>
      <c r="K1457" s="17">
        <v>3.7587563035124901E-3</v>
      </c>
      <c r="L1457" s="17">
        <v>1.1494612511432499E-3</v>
      </c>
      <c r="M1457" s="17"/>
      <c r="N1457" s="17">
        <v>3.89435719592856E-3</v>
      </c>
      <c r="O1457" s="17">
        <v>2.1262260758876999E-3</v>
      </c>
      <c r="P1457" s="17">
        <v>7.0610699249989903E-3</v>
      </c>
      <c r="Q1457" s="17">
        <v>7.8655826295632499E-3</v>
      </c>
      <c r="R1457" s="17"/>
      <c r="S1457" s="17">
        <v>8.2348311712881501E-3</v>
      </c>
      <c r="T1457" s="17">
        <v>4.1898919189590801E-3</v>
      </c>
      <c r="U1457" s="17">
        <v>3.9102940677698296E-3</v>
      </c>
      <c r="V1457" s="17">
        <v>0</v>
      </c>
      <c r="W1457" s="17">
        <v>3.3835487088292801E-3</v>
      </c>
      <c r="X1457" s="17">
        <v>7.6735691130083898E-3</v>
      </c>
      <c r="Y1457" s="17">
        <v>7.1322457093754496E-3</v>
      </c>
      <c r="Z1457" s="17">
        <v>6.0664541350025801E-3</v>
      </c>
      <c r="AA1457" s="17">
        <v>1.2088815172321399E-2</v>
      </c>
      <c r="AB1457" s="17">
        <v>0</v>
      </c>
      <c r="AC1457" s="17">
        <v>0</v>
      </c>
      <c r="AD1457" s="17">
        <v>0</v>
      </c>
      <c r="AE1457" s="17"/>
      <c r="AF1457" s="17">
        <v>5.7838571817935896E-3</v>
      </c>
      <c r="AG1457" s="17">
        <v>0</v>
      </c>
      <c r="AH1457" s="17">
        <v>0</v>
      </c>
      <c r="AI1457" s="17">
        <v>0</v>
      </c>
      <c r="AJ1457" s="17"/>
      <c r="AK1457" s="17">
        <v>8.6147253289211596E-3</v>
      </c>
      <c r="AL1457" s="17">
        <v>9.0849978114371302E-3</v>
      </c>
      <c r="AM1457" s="17"/>
      <c r="AN1457" s="17">
        <v>4.2643040608405002E-3</v>
      </c>
      <c r="AO1457" s="17">
        <v>0</v>
      </c>
      <c r="AP1457" s="17">
        <v>1.0974641192606899E-2</v>
      </c>
      <c r="AQ1457" s="17">
        <v>9.8132773049780693E-3</v>
      </c>
      <c r="AR1457" s="17">
        <v>2.2921229743298002E-3</v>
      </c>
      <c r="AS1457" s="17">
        <v>1.1157391781571199E-2</v>
      </c>
      <c r="AT1457" s="17"/>
      <c r="AU1457" s="17">
        <v>2.2498825377549E-3</v>
      </c>
      <c r="AV1457" s="17">
        <v>8.5469837900390595E-3</v>
      </c>
      <c r="AW1457" s="17"/>
      <c r="AX1457" s="17">
        <v>4.1362911872138801E-3</v>
      </c>
      <c r="AY1457" s="17">
        <v>5.3245542166559297E-3</v>
      </c>
      <c r="AZ1457" s="17"/>
      <c r="BA1457" s="17">
        <v>3.35298640995592E-3</v>
      </c>
      <c r="BB1457" s="17">
        <v>1.0403083468310899E-2</v>
      </c>
      <c r="BC1457" s="17"/>
      <c r="BD1457" s="17">
        <v>4.2913902289369501E-3</v>
      </c>
      <c r="BE1457" s="17"/>
      <c r="BF1457" s="17">
        <v>3.6118443462978701E-3</v>
      </c>
      <c r="BG1457" s="17"/>
      <c r="BH1457" s="17">
        <v>0</v>
      </c>
      <c r="BI1457" s="17"/>
      <c r="BJ1457" s="17">
        <v>0</v>
      </c>
      <c r="BK1457" s="17"/>
      <c r="BL1457" s="17">
        <v>1.16008957350108E-2</v>
      </c>
      <c r="BM1457" s="17">
        <v>1.85962102215282E-3</v>
      </c>
      <c r="BN1457" s="17">
        <v>2.98592621579337E-3</v>
      </c>
      <c r="BO1457" s="17">
        <v>8.1752118204468007E-3</v>
      </c>
      <c r="BP1457" s="17"/>
      <c r="BQ1457" s="17">
        <v>4.2617980495760098E-3</v>
      </c>
      <c r="BR1457" s="17">
        <v>4.7811412934628201E-3</v>
      </c>
      <c r="BS1457" s="17">
        <v>1.2196104450427001E-2</v>
      </c>
      <c r="BT1457" s="17">
        <v>3.32327143784136E-3</v>
      </c>
      <c r="BU1457" s="17">
        <v>0</v>
      </c>
      <c r="BV1457" s="17">
        <v>4.7697954296061903E-3</v>
      </c>
      <c r="BW1457" s="17"/>
      <c r="BX1457" s="17">
        <v>4.8624270491922699E-3</v>
      </c>
      <c r="BY1457" s="17">
        <v>4.3676239879740404E-3</v>
      </c>
      <c r="BZ1457" s="17">
        <v>7.7656336491551499E-3</v>
      </c>
      <c r="CA1457" s="17">
        <v>2.8499621526230298E-3</v>
      </c>
      <c r="CB1457" s="17">
        <v>7.9372216021418203E-3</v>
      </c>
      <c r="CC1457" s="17">
        <v>1.0569863756953801E-2</v>
      </c>
    </row>
    <row r="1458" spans="2:81" x14ac:dyDescent="0.35">
      <c r="B1458" t="s">
        <v>171</v>
      </c>
      <c r="C1458" s="17">
        <v>1.6263311683016101E-2</v>
      </c>
      <c r="D1458" s="17">
        <v>1.18862393040064E-2</v>
      </c>
      <c r="E1458" s="17">
        <v>2.00569378403378E-2</v>
      </c>
      <c r="F1458" s="17"/>
      <c r="G1458" s="17">
        <v>1.21929114312975E-2</v>
      </c>
      <c r="H1458" s="17">
        <v>1.6193632183738399E-2</v>
      </c>
      <c r="I1458" s="17">
        <v>2.47172010321937E-2</v>
      </c>
      <c r="J1458" s="17">
        <v>1.8297818398509198E-2</v>
      </c>
      <c r="K1458" s="17">
        <v>1.68308621094766E-2</v>
      </c>
      <c r="L1458" s="17">
        <v>1.01364205404792E-2</v>
      </c>
      <c r="M1458" s="17"/>
      <c r="N1458" s="17">
        <v>6.7072686653472198E-3</v>
      </c>
      <c r="O1458" s="17">
        <v>2.2336573351971301E-2</v>
      </c>
      <c r="P1458" s="17">
        <v>1.00277339603613E-2</v>
      </c>
      <c r="Q1458" s="17">
        <v>2.6472588546056101E-2</v>
      </c>
      <c r="R1458" s="17"/>
      <c r="S1458" s="17">
        <v>1.54618192349296E-2</v>
      </c>
      <c r="T1458" s="17">
        <v>1.3069454789184601E-2</v>
      </c>
      <c r="U1458" s="17">
        <v>2.02441193943797E-2</v>
      </c>
      <c r="V1458" s="17">
        <v>1.30013874809721E-2</v>
      </c>
      <c r="W1458" s="17">
        <v>8.33644517104409E-3</v>
      </c>
      <c r="X1458" s="17">
        <v>2.7831669673366099E-2</v>
      </c>
      <c r="Y1458" s="17">
        <v>1.9789176096699002E-2</v>
      </c>
      <c r="Z1458" s="17">
        <v>0</v>
      </c>
      <c r="AA1458" s="17">
        <v>1.0069615575974E-2</v>
      </c>
      <c r="AB1458" s="17">
        <v>2.2182184804765501E-2</v>
      </c>
      <c r="AC1458" s="17">
        <v>2.6624619360023399E-2</v>
      </c>
      <c r="AD1458" s="17">
        <v>1.8458658082457901E-2</v>
      </c>
      <c r="AE1458" s="17"/>
      <c r="AF1458" s="17">
        <v>1.52586828542614E-2</v>
      </c>
      <c r="AG1458" s="17">
        <v>2.1427795691805099E-2</v>
      </c>
      <c r="AH1458" s="17">
        <v>1.7562845919718899E-2</v>
      </c>
      <c r="AI1458" s="17">
        <v>1.8636959447553302E-2</v>
      </c>
      <c r="AJ1458" s="17"/>
      <c r="AK1458" s="17">
        <v>1.9575185131340499E-2</v>
      </c>
      <c r="AL1458" s="17">
        <v>1.32303381301305E-2</v>
      </c>
      <c r="AM1458" s="17"/>
      <c r="AN1458" s="17">
        <v>1.84627372818227E-2</v>
      </c>
      <c r="AO1458" s="17">
        <v>1.29803970553132E-2</v>
      </c>
      <c r="AP1458" s="17">
        <v>2.0373357903235599E-2</v>
      </c>
      <c r="AQ1458" s="17">
        <v>2.4971961293403299E-2</v>
      </c>
      <c r="AR1458" s="17">
        <v>2.5280035643518699E-3</v>
      </c>
      <c r="AS1458" s="17">
        <v>1.1763631630184001E-2</v>
      </c>
      <c r="AT1458" s="17"/>
      <c r="AU1458" s="17">
        <v>1.4540860151844999E-2</v>
      </c>
      <c r="AV1458" s="17">
        <v>1.8841492705503001E-2</v>
      </c>
      <c r="AW1458" s="17"/>
      <c r="AX1458" s="17">
        <v>2.3603110219281E-2</v>
      </c>
      <c r="AY1458" s="17">
        <v>1.4540630834240099E-2</v>
      </c>
      <c r="AZ1458" s="17"/>
      <c r="BA1458" s="17">
        <v>1.6239299590528299E-2</v>
      </c>
      <c r="BB1458" s="17">
        <v>1.6744038863498199E-2</v>
      </c>
      <c r="BC1458" s="17"/>
      <c r="BD1458" s="17">
        <v>1.4118847175372101E-2</v>
      </c>
      <c r="BE1458" s="17"/>
      <c r="BF1458" s="17">
        <v>1.51580878788876E-2</v>
      </c>
      <c r="BG1458" s="17"/>
      <c r="BH1458" s="17">
        <v>2.48816575735302E-2</v>
      </c>
      <c r="BI1458" s="17"/>
      <c r="BJ1458" s="17">
        <v>2.1735939491815601E-2</v>
      </c>
      <c r="BK1458" s="17"/>
      <c r="BL1458" s="17">
        <v>4.1365880896180401E-2</v>
      </c>
      <c r="BM1458" s="17">
        <v>4.0197853970944802E-3</v>
      </c>
      <c r="BN1458" s="17">
        <v>1.5481348787936999E-2</v>
      </c>
      <c r="BO1458" s="17">
        <v>1.9823713428791599E-2</v>
      </c>
      <c r="BP1458" s="17"/>
      <c r="BQ1458" s="17">
        <v>7.4178274570508296E-3</v>
      </c>
      <c r="BR1458" s="17">
        <v>4.0374151647617398E-3</v>
      </c>
      <c r="BS1458" s="17">
        <v>3.03398474982777E-2</v>
      </c>
      <c r="BT1458" s="17">
        <v>8.42004691594978E-3</v>
      </c>
      <c r="BU1458" s="17">
        <v>3.0806567356213101E-2</v>
      </c>
      <c r="BV1458" s="17">
        <v>3.5432217940204999E-2</v>
      </c>
      <c r="BW1458" s="17"/>
      <c r="BX1458" s="17">
        <v>1.0624928118629799E-2</v>
      </c>
      <c r="BY1458" s="17">
        <v>3.2255116434483501E-3</v>
      </c>
      <c r="BZ1458" s="17">
        <v>2.1896131303141299E-2</v>
      </c>
      <c r="CA1458" s="17">
        <v>4.8697009675371201E-3</v>
      </c>
      <c r="CB1458" s="17">
        <v>1.9670969416088899E-2</v>
      </c>
      <c r="CC1458" s="17">
        <v>4.9222400772799602E-2</v>
      </c>
    </row>
    <row r="1459" spans="2:81" x14ac:dyDescent="0.35">
      <c r="C1459" s="17"/>
      <c r="D1459" s="17"/>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c r="BW1459" s="17"/>
      <c r="BX1459" s="17"/>
      <c r="BY1459" s="17"/>
      <c r="BZ1459" s="17"/>
      <c r="CA1459" s="17"/>
      <c r="CB1459" s="17"/>
      <c r="CC1459" s="17"/>
    </row>
    <row r="1460" spans="2:81" x14ac:dyDescent="0.35">
      <c r="B1460" s="6" t="s">
        <v>577</v>
      </c>
      <c r="C1460" s="17"/>
      <c r="D1460" s="17"/>
      <c r="E1460" s="17"/>
      <c r="F1460" s="17"/>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c r="AZ1460" s="17"/>
      <c r="BA1460" s="17"/>
      <c r="BB1460" s="17"/>
      <c r="BC1460" s="17"/>
      <c r="BD1460" s="17"/>
      <c r="BE1460" s="17"/>
      <c r="BF1460" s="17"/>
      <c r="BG1460" s="17"/>
      <c r="BH1460" s="17"/>
      <c r="BI1460" s="17"/>
      <c r="BJ1460" s="17"/>
      <c r="BK1460" s="17"/>
      <c r="BL1460" s="17"/>
      <c r="BM1460" s="17"/>
      <c r="BN1460" s="17"/>
      <c r="BO1460" s="17"/>
      <c r="BP1460" s="17"/>
      <c r="BQ1460" s="17"/>
      <c r="BR1460" s="17"/>
      <c r="BS1460" s="17"/>
      <c r="BT1460" s="17"/>
      <c r="BU1460" s="17"/>
      <c r="BV1460" s="17"/>
      <c r="BW1460" s="17"/>
      <c r="BX1460" s="17"/>
      <c r="BY1460" s="17"/>
      <c r="BZ1460" s="17"/>
      <c r="CA1460" s="17"/>
      <c r="CB1460" s="17"/>
      <c r="CC1460" s="17"/>
    </row>
    <row r="1461" spans="2:81" x14ac:dyDescent="0.35">
      <c r="B1461" s="24"/>
      <c r="C1461" s="17"/>
      <c r="D1461" s="17"/>
      <c r="E1461" s="17"/>
      <c r="F1461" s="17"/>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c r="AP1461" s="17"/>
      <c r="AQ1461" s="17"/>
      <c r="AR1461" s="17"/>
      <c r="AS1461" s="17"/>
      <c r="AT1461" s="17"/>
      <c r="AU1461" s="17"/>
      <c r="AV1461" s="17"/>
      <c r="AW1461" s="17"/>
      <c r="AX1461" s="17"/>
      <c r="AY1461" s="17"/>
      <c r="AZ1461" s="17"/>
      <c r="BA1461" s="17"/>
      <c r="BB1461" s="17"/>
      <c r="BC1461" s="17"/>
      <c r="BD1461" s="17"/>
      <c r="BE1461" s="17"/>
      <c r="BF1461" s="17"/>
      <c r="BG1461" s="17"/>
      <c r="BH1461" s="17"/>
      <c r="BI1461" s="17"/>
      <c r="BJ1461" s="17"/>
      <c r="BK1461" s="17"/>
      <c r="BL1461" s="17"/>
      <c r="BM1461" s="17"/>
      <c r="BN1461" s="17"/>
      <c r="BO1461" s="17"/>
      <c r="BP1461" s="17"/>
      <c r="BQ1461" s="17"/>
      <c r="BR1461" s="17"/>
      <c r="BS1461" s="17"/>
      <c r="BT1461" s="17"/>
      <c r="BU1461" s="17"/>
      <c r="BV1461" s="17"/>
      <c r="BW1461" s="17"/>
      <c r="BX1461" s="17"/>
      <c r="BY1461" s="17"/>
      <c r="BZ1461" s="17"/>
      <c r="CA1461" s="17"/>
      <c r="CB1461" s="17"/>
      <c r="CC1461" s="17"/>
    </row>
    <row r="1462" spans="2:81" x14ac:dyDescent="0.35">
      <c r="B1462" t="s">
        <v>568</v>
      </c>
      <c r="C1462" s="17">
        <v>0.24367899940448901</v>
      </c>
      <c r="D1462" s="17">
        <v>0.24896758244905701</v>
      </c>
      <c r="E1462" s="17">
        <v>0.23856186000099799</v>
      </c>
      <c r="F1462" s="17"/>
      <c r="G1462" s="17">
        <v>0.319056778179235</v>
      </c>
      <c r="H1462" s="17">
        <v>0.30945188352532699</v>
      </c>
      <c r="I1462" s="17">
        <v>0.24746480279549599</v>
      </c>
      <c r="J1462" s="17">
        <v>0.20652888444179801</v>
      </c>
      <c r="K1462" s="17">
        <v>0.19089330398681101</v>
      </c>
      <c r="L1462" s="17">
        <v>0.202590040409144</v>
      </c>
      <c r="M1462" s="17"/>
      <c r="N1462" s="17">
        <v>0.29223937716620302</v>
      </c>
      <c r="O1462" s="17">
        <v>0.20897409671268</v>
      </c>
      <c r="P1462" s="17">
        <v>0.216409798186073</v>
      </c>
      <c r="Q1462" s="17">
        <v>0.25037124031213298</v>
      </c>
      <c r="R1462" s="17"/>
      <c r="S1462" s="17">
        <v>0.33180691076692098</v>
      </c>
      <c r="T1462" s="17">
        <v>0.20018460885903799</v>
      </c>
      <c r="U1462" s="17">
        <v>0.22279998250397801</v>
      </c>
      <c r="V1462" s="17">
        <v>0.24439705071765699</v>
      </c>
      <c r="W1462" s="17">
        <v>0.23359852106203299</v>
      </c>
      <c r="X1462" s="17">
        <v>0.228331685296358</v>
      </c>
      <c r="Y1462" s="17">
        <v>0.25200885787163502</v>
      </c>
      <c r="Z1462" s="17">
        <v>0.247197264454355</v>
      </c>
      <c r="AA1462" s="17">
        <v>0.27027119052456799</v>
      </c>
      <c r="AB1462" s="17">
        <v>0.21162059751908099</v>
      </c>
      <c r="AC1462" s="17">
        <v>0.15886221087829</v>
      </c>
      <c r="AD1462" s="17">
        <v>0.248097650262398</v>
      </c>
      <c r="AE1462" s="17"/>
      <c r="AF1462" s="17">
        <v>0.24786606239549999</v>
      </c>
      <c r="AG1462" s="17">
        <v>0.213379497357429</v>
      </c>
      <c r="AH1462" s="17">
        <v>0.16613100301737799</v>
      </c>
      <c r="AI1462" s="17">
        <v>0.203401739780703</v>
      </c>
      <c r="AJ1462" s="17"/>
      <c r="AK1462" s="17">
        <v>0.297183464011405</v>
      </c>
      <c r="AL1462" s="17">
        <v>0.24695801041913401</v>
      </c>
      <c r="AM1462" s="17"/>
      <c r="AN1462" s="17">
        <v>0.359009583766842</v>
      </c>
      <c r="AO1462" s="17">
        <v>0.21406533079183601</v>
      </c>
      <c r="AP1462" s="17">
        <v>0.20390003030177301</v>
      </c>
      <c r="AQ1462" s="17">
        <v>0.20188097845539299</v>
      </c>
      <c r="AR1462" s="17">
        <v>0.169484970880278</v>
      </c>
      <c r="AS1462" s="17">
        <v>0.23299329433687699</v>
      </c>
      <c r="AT1462" s="17"/>
      <c r="AU1462" s="17">
        <v>0.25028343667816</v>
      </c>
      <c r="AV1462" s="17">
        <v>0.23528368476748299</v>
      </c>
      <c r="AW1462" s="17"/>
      <c r="AX1462" s="17">
        <v>0.21920416829532899</v>
      </c>
      <c r="AY1462" s="17">
        <v>0.24942334274313199</v>
      </c>
      <c r="AZ1462" s="17"/>
      <c r="BA1462" s="17">
        <v>0.22562802208548099</v>
      </c>
      <c r="BB1462" s="17">
        <v>0.33793876747294099</v>
      </c>
      <c r="BC1462" s="17"/>
      <c r="BD1462" s="17">
        <v>0.31162710380740999</v>
      </c>
      <c r="BE1462" s="17"/>
      <c r="BF1462" s="17">
        <v>0.30117665264576199</v>
      </c>
      <c r="BG1462" s="17"/>
      <c r="BH1462" s="17">
        <v>0.224255038664569</v>
      </c>
      <c r="BI1462" s="17"/>
      <c r="BJ1462" s="17">
        <v>0.16153837028676099</v>
      </c>
      <c r="BK1462" s="17"/>
      <c r="BL1462" s="17">
        <v>5.8463382378166902E-2</v>
      </c>
      <c r="BM1462" s="17">
        <v>0.46393927808897301</v>
      </c>
      <c r="BN1462" s="17">
        <v>0.190957862522974</v>
      </c>
      <c r="BO1462" s="17">
        <v>0.140288833876835</v>
      </c>
      <c r="BP1462" s="17"/>
      <c r="BQ1462" s="17">
        <v>0.25724870171439501</v>
      </c>
      <c r="BR1462" s="17">
        <v>0.28650635128486901</v>
      </c>
      <c r="BS1462" s="17">
        <v>0.22387416706518401</v>
      </c>
      <c r="BT1462" s="17">
        <v>0.25927757501839299</v>
      </c>
      <c r="BU1462" s="17">
        <v>0.18956060137321001</v>
      </c>
      <c r="BV1462" s="17">
        <v>0.196085754860513</v>
      </c>
      <c r="BW1462" s="17"/>
      <c r="BX1462" s="17">
        <v>0.27771605107595398</v>
      </c>
      <c r="BY1462" s="17">
        <v>0.297591985372331</v>
      </c>
      <c r="BZ1462" s="17">
        <v>0.24763631353632501</v>
      </c>
      <c r="CA1462" s="17">
        <v>0.26899596275691401</v>
      </c>
      <c r="CB1462" s="17">
        <v>0.16581306813437599</v>
      </c>
      <c r="CC1462" s="17">
        <v>0.154883801184866</v>
      </c>
    </row>
    <row r="1463" spans="2:81" x14ac:dyDescent="0.35">
      <c r="B1463" t="s">
        <v>569</v>
      </c>
      <c r="C1463" s="17">
        <v>0.403340907137059</v>
      </c>
      <c r="D1463" s="17">
        <v>0.40895373859040701</v>
      </c>
      <c r="E1463" s="17">
        <v>0.39795650330386201</v>
      </c>
      <c r="F1463" s="17"/>
      <c r="G1463" s="17">
        <v>0.408188193295204</v>
      </c>
      <c r="H1463" s="17">
        <v>0.41349802631376997</v>
      </c>
      <c r="I1463" s="17">
        <v>0.42082518857609702</v>
      </c>
      <c r="J1463" s="17">
        <v>0.42964976779708203</v>
      </c>
      <c r="K1463" s="17">
        <v>0.34800359179602403</v>
      </c>
      <c r="L1463" s="17">
        <v>0.39431461500332099</v>
      </c>
      <c r="M1463" s="17"/>
      <c r="N1463" s="17">
        <v>0.42797042397165602</v>
      </c>
      <c r="O1463" s="17">
        <v>0.40539281519148901</v>
      </c>
      <c r="P1463" s="17">
        <v>0.40089659727836702</v>
      </c>
      <c r="Q1463" s="17">
        <v>0.37728581301396502</v>
      </c>
      <c r="R1463" s="17"/>
      <c r="S1463" s="17">
        <v>0.41806576325094702</v>
      </c>
      <c r="T1463" s="17">
        <v>0.41289148164941702</v>
      </c>
      <c r="U1463" s="17">
        <v>0.38059102981300402</v>
      </c>
      <c r="V1463" s="17">
        <v>0.40153409088303599</v>
      </c>
      <c r="W1463" s="17">
        <v>0.42145568876053802</v>
      </c>
      <c r="X1463" s="17">
        <v>0.41786984975327701</v>
      </c>
      <c r="Y1463" s="17">
        <v>0.41359720007499601</v>
      </c>
      <c r="Z1463" s="17">
        <v>0.36705945408721402</v>
      </c>
      <c r="AA1463" s="17">
        <v>0.43572219395269002</v>
      </c>
      <c r="AB1463" s="17">
        <v>0.34686004515080898</v>
      </c>
      <c r="AC1463" s="17">
        <v>0.37401284164564402</v>
      </c>
      <c r="AD1463" s="17">
        <v>0.38943543923000001</v>
      </c>
      <c r="AE1463" s="17"/>
      <c r="AF1463" s="17">
        <v>0.410969604740062</v>
      </c>
      <c r="AG1463" s="17">
        <v>0.35541225528485898</v>
      </c>
      <c r="AH1463" s="17">
        <v>0.40092988020205</v>
      </c>
      <c r="AI1463" s="17">
        <v>0.410718303385815</v>
      </c>
      <c r="AJ1463" s="17"/>
      <c r="AK1463" s="17">
        <v>0.37308462373530399</v>
      </c>
      <c r="AL1463" s="17">
        <v>0.41634322259891399</v>
      </c>
      <c r="AM1463" s="17"/>
      <c r="AN1463" s="17">
        <v>0.38334501591519599</v>
      </c>
      <c r="AO1463" s="17">
        <v>0.40944345206701599</v>
      </c>
      <c r="AP1463" s="17">
        <v>0.41232663897081501</v>
      </c>
      <c r="AQ1463" s="17">
        <v>0.40442687472642602</v>
      </c>
      <c r="AR1463" s="17">
        <v>0.41860790207717902</v>
      </c>
      <c r="AS1463" s="17">
        <v>0.40815810682321202</v>
      </c>
      <c r="AT1463" s="17"/>
      <c r="AU1463" s="17">
        <v>0.40561606996813199</v>
      </c>
      <c r="AV1463" s="17">
        <v>0.39944068971261798</v>
      </c>
      <c r="AW1463" s="17"/>
      <c r="AX1463" s="17">
        <v>0.352715491709028</v>
      </c>
      <c r="AY1463" s="17">
        <v>0.41522289997218798</v>
      </c>
      <c r="AZ1463" s="17"/>
      <c r="BA1463" s="17">
        <v>0.40309588531400298</v>
      </c>
      <c r="BB1463" s="17">
        <v>0.41022757483597699</v>
      </c>
      <c r="BC1463" s="17"/>
      <c r="BD1463" s="17">
        <v>0.39792964182045898</v>
      </c>
      <c r="BE1463" s="17"/>
      <c r="BF1463" s="17">
        <v>0.40160092450160201</v>
      </c>
      <c r="BG1463" s="17"/>
      <c r="BH1463" s="17">
        <v>0.38144551358161299</v>
      </c>
      <c r="BI1463" s="17"/>
      <c r="BJ1463" s="17">
        <v>0.40535419274762502</v>
      </c>
      <c r="BK1463" s="17"/>
      <c r="BL1463" s="17">
        <v>0.29019470864387298</v>
      </c>
      <c r="BM1463" s="17">
        <v>0.399448067505077</v>
      </c>
      <c r="BN1463" s="17">
        <v>0.39038161101843699</v>
      </c>
      <c r="BO1463" s="17">
        <v>0.46929267957237902</v>
      </c>
      <c r="BP1463" s="17"/>
      <c r="BQ1463" s="17">
        <v>0.44199590155128998</v>
      </c>
      <c r="BR1463" s="17">
        <v>0.39707079464798301</v>
      </c>
      <c r="BS1463" s="17">
        <v>0.34229527835555301</v>
      </c>
      <c r="BT1463" s="17">
        <v>0.42613796134408499</v>
      </c>
      <c r="BU1463" s="17">
        <v>0.39170522294655802</v>
      </c>
      <c r="BV1463" s="17">
        <v>0.37960317059535198</v>
      </c>
      <c r="BW1463" s="17"/>
      <c r="BX1463" s="17">
        <v>0.426781479305608</v>
      </c>
      <c r="BY1463" s="17">
        <v>0.40328429892821599</v>
      </c>
      <c r="BZ1463" s="17">
        <v>0.37533728222317803</v>
      </c>
      <c r="CA1463" s="17">
        <v>0.43174008523166202</v>
      </c>
      <c r="CB1463" s="17">
        <v>0.41768467501429601</v>
      </c>
      <c r="CC1463" s="17">
        <v>0.37721038624709302</v>
      </c>
    </row>
    <row r="1464" spans="2:81" x14ac:dyDescent="0.35">
      <c r="B1464" t="s">
        <v>570</v>
      </c>
      <c r="C1464" s="17">
        <v>0.300090136799045</v>
      </c>
      <c r="D1464" s="17">
        <v>0.28608921130183701</v>
      </c>
      <c r="E1464" s="17">
        <v>0.31337156665155702</v>
      </c>
      <c r="F1464" s="17"/>
      <c r="G1464" s="17">
        <v>0.21009018855633299</v>
      </c>
      <c r="H1464" s="17">
        <v>0.21882092671537301</v>
      </c>
      <c r="I1464" s="17">
        <v>0.26608119723803603</v>
      </c>
      <c r="J1464" s="17">
        <v>0.32608131164443999</v>
      </c>
      <c r="K1464" s="17">
        <v>0.39723061470849202</v>
      </c>
      <c r="L1464" s="17">
        <v>0.36689393934511499</v>
      </c>
      <c r="M1464" s="17"/>
      <c r="N1464" s="17">
        <v>0.240511229338156</v>
      </c>
      <c r="O1464" s="17">
        <v>0.33551218963326102</v>
      </c>
      <c r="P1464" s="17">
        <v>0.32955836239995101</v>
      </c>
      <c r="Q1464" s="17">
        <v>0.302886355168759</v>
      </c>
      <c r="R1464" s="17"/>
      <c r="S1464" s="17">
        <v>0.190853994023745</v>
      </c>
      <c r="T1464" s="17">
        <v>0.32814888064486403</v>
      </c>
      <c r="U1464" s="17">
        <v>0.349033778802884</v>
      </c>
      <c r="V1464" s="17">
        <v>0.31409570998962999</v>
      </c>
      <c r="W1464" s="17">
        <v>0.294832937280746</v>
      </c>
      <c r="X1464" s="17">
        <v>0.30759596333099198</v>
      </c>
      <c r="Y1464" s="17">
        <v>0.28080610385049498</v>
      </c>
      <c r="Z1464" s="17">
        <v>0.32604988421559999</v>
      </c>
      <c r="AA1464" s="17">
        <v>0.25585656354005598</v>
      </c>
      <c r="AB1464" s="17">
        <v>0.37124370501418003</v>
      </c>
      <c r="AC1464" s="17">
        <v>0.38986458444064997</v>
      </c>
      <c r="AD1464" s="17">
        <v>0.33532616647389801</v>
      </c>
      <c r="AE1464" s="17"/>
      <c r="AF1464" s="17">
        <v>0.29165817683469503</v>
      </c>
      <c r="AG1464" s="17">
        <v>0.35722424077144099</v>
      </c>
      <c r="AH1464" s="17">
        <v>0.34865159188549399</v>
      </c>
      <c r="AI1464" s="17">
        <v>0.35847704684549903</v>
      </c>
      <c r="AJ1464" s="17"/>
      <c r="AK1464" s="17">
        <v>0.27370564043939599</v>
      </c>
      <c r="AL1464" s="17">
        <v>0.28039710043348598</v>
      </c>
      <c r="AM1464" s="17"/>
      <c r="AN1464" s="17">
        <v>0.20256394783011</v>
      </c>
      <c r="AO1464" s="17">
        <v>0.32434194192337401</v>
      </c>
      <c r="AP1464" s="17">
        <v>0.32257945458009601</v>
      </c>
      <c r="AQ1464" s="17">
        <v>0.34030492412669799</v>
      </c>
      <c r="AR1464" s="17">
        <v>0.37275031676479398</v>
      </c>
      <c r="AS1464" s="17">
        <v>0.30477483178901899</v>
      </c>
      <c r="AT1464" s="17"/>
      <c r="AU1464" s="17">
        <v>0.29579117661878102</v>
      </c>
      <c r="AV1464" s="17">
        <v>0.30548238432893299</v>
      </c>
      <c r="AW1464" s="17"/>
      <c r="AX1464" s="17">
        <v>0.35088623027187599</v>
      </c>
      <c r="AY1464" s="17">
        <v>0.28816808512610997</v>
      </c>
      <c r="AZ1464" s="17"/>
      <c r="BA1464" s="17">
        <v>0.32255026663138198</v>
      </c>
      <c r="BB1464" s="17">
        <v>0.17851695508600901</v>
      </c>
      <c r="BC1464" s="17"/>
      <c r="BD1464" s="17">
        <v>0.246662307142511</v>
      </c>
      <c r="BE1464" s="17"/>
      <c r="BF1464" s="17">
        <v>0.249567476119961</v>
      </c>
      <c r="BG1464" s="17"/>
      <c r="BH1464" s="17">
        <v>0.32381036389175399</v>
      </c>
      <c r="BI1464" s="17"/>
      <c r="BJ1464" s="17">
        <v>0.36608452572355099</v>
      </c>
      <c r="BK1464" s="17"/>
      <c r="BL1464" s="17">
        <v>0.51461951919564697</v>
      </c>
      <c r="BM1464" s="17">
        <v>0.116290626139764</v>
      </c>
      <c r="BN1464" s="17">
        <v>0.36949439365400699</v>
      </c>
      <c r="BO1464" s="17">
        <v>0.33344598974399298</v>
      </c>
      <c r="BP1464" s="17"/>
      <c r="BQ1464" s="17">
        <v>0.26335033253078799</v>
      </c>
      <c r="BR1464" s="17">
        <v>0.27573815001028201</v>
      </c>
      <c r="BS1464" s="17">
        <v>0.36365342673877399</v>
      </c>
      <c r="BT1464" s="17">
        <v>0.28599305004783299</v>
      </c>
      <c r="BU1464" s="17">
        <v>0.34044537195355201</v>
      </c>
      <c r="BV1464" s="17">
        <v>0.34695917097646001</v>
      </c>
      <c r="BW1464" s="17"/>
      <c r="BX1464" s="17">
        <v>0.25162408617381998</v>
      </c>
      <c r="BY1464" s="17">
        <v>0.24906898728510801</v>
      </c>
      <c r="BZ1464" s="17">
        <v>0.32016544233572902</v>
      </c>
      <c r="CA1464" s="17">
        <v>0.27994226408016898</v>
      </c>
      <c r="CB1464" s="17">
        <v>0.34320525079992897</v>
      </c>
      <c r="CC1464" s="17">
        <v>0.36964912523455801</v>
      </c>
    </row>
    <row r="1465" spans="2:81" x14ac:dyDescent="0.35">
      <c r="B1465" t="s">
        <v>571</v>
      </c>
      <c r="C1465" s="17">
        <v>2.5956196272508999E-2</v>
      </c>
      <c r="D1465" s="17">
        <v>3.0175927139555699E-2</v>
      </c>
      <c r="E1465" s="17">
        <v>2.1962741778857001E-2</v>
      </c>
      <c r="F1465" s="17"/>
      <c r="G1465" s="17">
        <v>4.4239730049607601E-2</v>
      </c>
      <c r="H1465" s="17">
        <v>3.2615191001819102E-2</v>
      </c>
      <c r="I1465" s="17">
        <v>2.7327055367713501E-2</v>
      </c>
      <c r="J1465" s="17">
        <v>9.7448851133800692E-3</v>
      </c>
      <c r="K1465" s="17">
        <v>3.1127182708019601E-2</v>
      </c>
      <c r="L1465" s="17">
        <v>1.6593674018966199E-2</v>
      </c>
      <c r="M1465" s="17"/>
      <c r="N1465" s="17">
        <v>2.3108537876173601E-2</v>
      </c>
      <c r="O1465" s="17">
        <v>2.44038038676485E-2</v>
      </c>
      <c r="P1465" s="17">
        <v>3.12756554635912E-2</v>
      </c>
      <c r="Q1465" s="17">
        <v>2.4202991147074401E-2</v>
      </c>
      <c r="R1465" s="17"/>
      <c r="S1465" s="17">
        <v>3.2805942639155497E-2</v>
      </c>
      <c r="T1465" s="17">
        <v>2.52640885363868E-2</v>
      </c>
      <c r="U1465" s="17">
        <v>1.54031783178495E-2</v>
      </c>
      <c r="V1465" s="17">
        <v>1.39718773008127E-2</v>
      </c>
      <c r="W1465" s="17">
        <v>3.0026587914494401E-2</v>
      </c>
      <c r="X1465" s="17">
        <v>1.05834616215145E-2</v>
      </c>
      <c r="Y1465" s="17">
        <v>3.3282543071515999E-2</v>
      </c>
      <c r="Z1465" s="17">
        <v>4.0328448523498601E-2</v>
      </c>
      <c r="AA1465" s="17">
        <v>2.5437395627570501E-2</v>
      </c>
      <c r="AB1465" s="17">
        <v>4.2125997783437702E-2</v>
      </c>
      <c r="AC1465" s="17">
        <v>3.2708520215574799E-2</v>
      </c>
      <c r="AD1465" s="17">
        <v>0</v>
      </c>
      <c r="AE1465" s="17"/>
      <c r="AF1465" s="17">
        <v>2.52020658446469E-2</v>
      </c>
      <c r="AG1465" s="17">
        <v>3.9176885719269798E-2</v>
      </c>
      <c r="AH1465" s="17">
        <v>3.5582781478689603E-2</v>
      </c>
      <c r="AI1465" s="17">
        <v>0</v>
      </c>
      <c r="AJ1465" s="17"/>
      <c r="AK1465" s="17">
        <v>2.35711553482486E-2</v>
      </c>
      <c r="AL1465" s="17">
        <v>2.1971085451516398E-2</v>
      </c>
      <c r="AM1465" s="17"/>
      <c r="AN1465" s="17">
        <v>2.8518131506159599E-2</v>
      </c>
      <c r="AO1465" s="17">
        <v>2.7233711229973898E-2</v>
      </c>
      <c r="AP1465" s="17">
        <v>2.77067828694668E-2</v>
      </c>
      <c r="AQ1465" s="17">
        <v>2.57361616859445E-2</v>
      </c>
      <c r="AR1465" s="17">
        <v>2.1247965316440701E-2</v>
      </c>
      <c r="AS1465" s="17">
        <v>1.2995848154320099E-2</v>
      </c>
      <c r="AT1465" s="17"/>
      <c r="AU1465" s="17">
        <v>2.2262634343848699E-2</v>
      </c>
      <c r="AV1465" s="17">
        <v>3.1441325265577698E-2</v>
      </c>
      <c r="AW1465" s="17"/>
      <c r="AX1465" s="17">
        <v>3.59836561658608E-2</v>
      </c>
      <c r="AY1465" s="17">
        <v>2.3602710269480898E-2</v>
      </c>
      <c r="AZ1465" s="17"/>
      <c r="BA1465" s="17">
        <v>2.3079398319773702E-2</v>
      </c>
      <c r="BB1465" s="17">
        <v>4.1252361908095198E-2</v>
      </c>
      <c r="BC1465" s="17"/>
      <c r="BD1465" s="17">
        <v>1.86270425431691E-2</v>
      </c>
      <c r="BE1465" s="17"/>
      <c r="BF1465" s="17">
        <v>2.3696673755492701E-2</v>
      </c>
      <c r="BG1465" s="17"/>
      <c r="BH1465" s="17">
        <v>3.7946655100277997E-2</v>
      </c>
      <c r="BI1465" s="17"/>
      <c r="BJ1465" s="17">
        <v>2.3266234579147199E-2</v>
      </c>
      <c r="BK1465" s="17"/>
      <c r="BL1465" s="17">
        <v>7.4253392344196201E-2</v>
      </c>
      <c r="BM1465" s="17">
        <v>1.05781559603647E-2</v>
      </c>
      <c r="BN1465" s="17">
        <v>2.0162212510509901E-2</v>
      </c>
      <c r="BO1465" s="17">
        <v>2.8613722811490001E-2</v>
      </c>
      <c r="BP1465" s="17"/>
      <c r="BQ1465" s="17">
        <v>2.5043223980859401E-2</v>
      </c>
      <c r="BR1465" s="17">
        <v>2.4005634161822002E-2</v>
      </c>
      <c r="BS1465" s="17">
        <v>1.99932456794959E-2</v>
      </c>
      <c r="BT1465" s="17">
        <v>2.06322883005438E-2</v>
      </c>
      <c r="BU1465" s="17">
        <v>4.23798832655135E-2</v>
      </c>
      <c r="BV1465" s="17">
        <v>2.5233281498366299E-2</v>
      </c>
      <c r="BW1465" s="17"/>
      <c r="BX1465" s="17">
        <v>2.4027915767150999E-2</v>
      </c>
      <c r="BY1465" s="17">
        <v>3.5496638090062503E-2</v>
      </c>
      <c r="BZ1465" s="17">
        <v>2.0641286774214899E-2</v>
      </c>
      <c r="CA1465" s="17">
        <v>1.27026156182304E-2</v>
      </c>
      <c r="CB1465" s="17">
        <v>5.2048623153529802E-2</v>
      </c>
      <c r="CC1465" s="17">
        <v>2.8999603808477901E-2</v>
      </c>
    </row>
    <row r="1466" spans="2:81" x14ac:dyDescent="0.35">
      <c r="B1466" t="s">
        <v>572</v>
      </c>
      <c r="C1466" s="17">
        <v>8.5597282619487205E-3</v>
      </c>
      <c r="D1466" s="17">
        <v>1.1157555298013801E-2</v>
      </c>
      <c r="E1466" s="17">
        <v>6.0675510114568901E-3</v>
      </c>
      <c r="F1466" s="17"/>
      <c r="G1466" s="17">
        <v>5.8690539769980796E-3</v>
      </c>
      <c r="H1466" s="17">
        <v>7.7721219493818699E-3</v>
      </c>
      <c r="I1466" s="17">
        <v>1.3115979207771E-2</v>
      </c>
      <c r="J1466" s="17">
        <v>6.3989012115710699E-3</v>
      </c>
      <c r="K1466" s="17">
        <v>1.8101353974618199E-2</v>
      </c>
      <c r="L1466" s="17">
        <v>2.52848353773704E-3</v>
      </c>
      <c r="M1466" s="17"/>
      <c r="N1466" s="17">
        <v>2.73803629330968E-3</v>
      </c>
      <c r="O1466" s="17">
        <v>6.4458300374247201E-3</v>
      </c>
      <c r="P1466" s="17">
        <v>1.10325808991911E-2</v>
      </c>
      <c r="Q1466" s="17">
        <v>1.51700640119123E-2</v>
      </c>
      <c r="R1466" s="17"/>
      <c r="S1466" s="17">
        <v>5.6427442650874597E-3</v>
      </c>
      <c r="T1466" s="17">
        <v>1.0997351417132701E-2</v>
      </c>
      <c r="U1466" s="17">
        <v>8.5971739610828796E-3</v>
      </c>
      <c r="V1466" s="17">
        <v>6.9769702500484896E-3</v>
      </c>
      <c r="W1466" s="17">
        <v>1.15658242557748E-2</v>
      </c>
      <c r="X1466" s="17">
        <v>3.9435114809250101E-3</v>
      </c>
      <c r="Y1466" s="17">
        <v>1.40538645337204E-2</v>
      </c>
      <c r="Z1466" s="17">
        <v>1.2539194309457701E-2</v>
      </c>
      <c r="AA1466" s="17">
        <v>5.0579883719987003E-3</v>
      </c>
      <c r="AB1466" s="17">
        <v>6.1389827868956496E-3</v>
      </c>
      <c r="AC1466" s="17">
        <v>1.6961726381931701E-2</v>
      </c>
      <c r="AD1466" s="17">
        <v>9.1558317708852199E-3</v>
      </c>
      <c r="AE1466" s="17"/>
      <c r="AF1466" s="17">
        <v>8.5294147132132393E-3</v>
      </c>
      <c r="AG1466" s="17">
        <v>3.6911493474302199E-3</v>
      </c>
      <c r="AH1466" s="17">
        <v>2.4341989324183001E-2</v>
      </c>
      <c r="AI1466" s="17">
        <v>9.2442725067198601E-3</v>
      </c>
      <c r="AJ1466" s="17"/>
      <c r="AK1466" s="17">
        <v>3.9901040908856596E-3</v>
      </c>
      <c r="AL1466" s="17">
        <v>1.1592866522619901E-2</v>
      </c>
      <c r="AM1466" s="17"/>
      <c r="AN1466" s="17">
        <v>6.95754555129481E-3</v>
      </c>
      <c r="AO1466" s="17">
        <v>5.9047332527142398E-3</v>
      </c>
      <c r="AP1466" s="17">
        <v>8.6456824119069305E-3</v>
      </c>
      <c r="AQ1466" s="17">
        <v>7.7589469551244197E-3</v>
      </c>
      <c r="AR1466" s="17">
        <v>1.31382310676858E-2</v>
      </c>
      <c r="AS1466" s="17">
        <v>2.3530270068850601E-2</v>
      </c>
      <c r="AT1466" s="17"/>
      <c r="AU1466" s="17">
        <v>9.7530903098590107E-3</v>
      </c>
      <c r="AV1466" s="17">
        <v>6.87004370250193E-3</v>
      </c>
      <c r="AW1466" s="17"/>
      <c r="AX1466" s="17">
        <v>1.38959578166066E-2</v>
      </c>
      <c r="AY1466" s="17">
        <v>7.3072932784731199E-3</v>
      </c>
      <c r="AZ1466" s="17"/>
      <c r="BA1466" s="17">
        <v>9.3105574704519106E-3</v>
      </c>
      <c r="BB1466" s="17">
        <v>4.9048858626646796E-3</v>
      </c>
      <c r="BC1466" s="17"/>
      <c r="BD1466" s="17">
        <v>7.1431366880412503E-3</v>
      </c>
      <c r="BE1466" s="17"/>
      <c r="BF1466" s="17">
        <v>7.5991211457343997E-3</v>
      </c>
      <c r="BG1466" s="17"/>
      <c r="BH1466" s="17">
        <v>4.2861111537778104E-3</v>
      </c>
      <c r="BI1466" s="17"/>
      <c r="BJ1466" s="17">
        <v>2.07225745801322E-2</v>
      </c>
      <c r="BK1466" s="17"/>
      <c r="BL1466" s="17">
        <v>2.55690645658905E-2</v>
      </c>
      <c r="BM1466" s="17">
        <v>2.8403676458859601E-3</v>
      </c>
      <c r="BN1466" s="17">
        <v>8.6621034250287804E-3</v>
      </c>
      <c r="BO1466" s="17">
        <v>7.49022407892002E-3</v>
      </c>
      <c r="BP1466" s="17"/>
      <c r="BQ1466" s="17">
        <v>4.9005722166355296E-3</v>
      </c>
      <c r="BR1466" s="17">
        <v>4.9840329299998404E-3</v>
      </c>
      <c r="BS1466" s="17">
        <v>2.2647978213917699E-2</v>
      </c>
      <c r="BT1466" s="17">
        <v>0</v>
      </c>
      <c r="BU1466" s="17">
        <v>0</v>
      </c>
      <c r="BV1466" s="17">
        <v>1.3892458255993501E-2</v>
      </c>
      <c r="BW1466" s="17"/>
      <c r="BX1466" s="17">
        <v>6.8926018242137102E-3</v>
      </c>
      <c r="BY1466" s="17">
        <v>3.42242213147284E-3</v>
      </c>
      <c r="BZ1466" s="17">
        <v>1.71816789246154E-2</v>
      </c>
      <c r="CA1466" s="17">
        <v>0</v>
      </c>
      <c r="CB1466" s="17">
        <v>5.3183339118153799E-3</v>
      </c>
      <c r="CC1466" s="17">
        <v>2.4204366510444299E-2</v>
      </c>
    </row>
    <row r="1467" spans="2:81" x14ac:dyDescent="0.35">
      <c r="B1467" t="s">
        <v>171</v>
      </c>
      <c r="C1467" s="17">
        <v>1.837403212495E-2</v>
      </c>
      <c r="D1467" s="17">
        <v>1.46559852211298E-2</v>
      </c>
      <c r="E1467" s="17">
        <v>2.2079777253268401E-2</v>
      </c>
      <c r="F1467" s="17"/>
      <c r="G1467" s="17">
        <v>1.25560559426223E-2</v>
      </c>
      <c r="H1467" s="17">
        <v>1.7841850494328799E-2</v>
      </c>
      <c r="I1467" s="17">
        <v>2.5185776814886301E-2</v>
      </c>
      <c r="J1467" s="17">
        <v>2.1596249791729499E-2</v>
      </c>
      <c r="K1467" s="17">
        <v>1.4643952826035001E-2</v>
      </c>
      <c r="L1467" s="17">
        <v>1.70792476857171E-2</v>
      </c>
      <c r="M1467" s="17"/>
      <c r="N1467" s="17">
        <v>1.34323953545014E-2</v>
      </c>
      <c r="O1467" s="17">
        <v>1.9271264557496198E-2</v>
      </c>
      <c r="P1467" s="17">
        <v>1.08270057728262E-2</v>
      </c>
      <c r="Q1467" s="17">
        <v>3.0083536346156198E-2</v>
      </c>
      <c r="R1467" s="17"/>
      <c r="S1467" s="17">
        <v>2.0824645054143599E-2</v>
      </c>
      <c r="T1467" s="17">
        <v>2.2513588893162E-2</v>
      </c>
      <c r="U1467" s="17">
        <v>2.3574856601201E-2</v>
      </c>
      <c r="V1467" s="17">
        <v>1.9024300858815499E-2</v>
      </c>
      <c r="W1467" s="17">
        <v>8.5204407264136608E-3</v>
      </c>
      <c r="X1467" s="17">
        <v>3.16755285169339E-2</v>
      </c>
      <c r="Y1467" s="17">
        <v>6.2514305976377003E-3</v>
      </c>
      <c r="Z1467" s="17">
        <v>6.8257544098749203E-3</v>
      </c>
      <c r="AA1467" s="17">
        <v>7.6546679831155304E-3</v>
      </c>
      <c r="AB1467" s="17">
        <v>2.2010671745597302E-2</v>
      </c>
      <c r="AC1467" s="17">
        <v>2.75901164379103E-2</v>
      </c>
      <c r="AD1467" s="17">
        <v>1.7984912262818301E-2</v>
      </c>
      <c r="AE1467" s="17"/>
      <c r="AF1467" s="17">
        <v>1.5774675471883399E-2</v>
      </c>
      <c r="AG1467" s="17">
        <v>3.11159715195705E-2</v>
      </c>
      <c r="AH1467" s="17">
        <v>2.43627540922054E-2</v>
      </c>
      <c r="AI1467" s="17">
        <v>1.81586374812635E-2</v>
      </c>
      <c r="AJ1467" s="17"/>
      <c r="AK1467" s="17">
        <v>2.8465012374760599E-2</v>
      </c>
      <c r="AL1467" s="17">
        <v>2.27377145743306E-2</v>
      </c>
      <c r="AM1467" s="17"/>
      <c r="AN1467" s="17">
        <v>1.96057754303978E-2</v>
      </c>
      <c r="AO1467" s="17">
        <v>1.9010830735086099E-2</v>
      </c>
      <c r="AP1467" s="17">
        <v>2.48414108659431E-2</v>
      </c>
      <c r="AQ1467" s="17">
        <v>1.9892114050414699E-2</v>
      </c>
      <c r="AR1467" s="17">
        <v>4.7706138936225396E-3</v>
      </c>
      <c r="AS1467" s="17">
        <v>1.7547648827720599E-2</v>
      </c>
      <c r="AT1467" s="17"/>
      <c r="AU1467" s="17">
        <v>1.6293592081219398E-2</v>
      </c>
      <c r="AV1467" s="17">
        <v>2.1481872222886202E-2</v>
      </c>
      <c r="AW1467" s="17"/>
      <c r="AX1467" s="17">
        <v>2.7314495741300598E-2</v>
      </c>
      <c r="AY1467" s="17">
        <v>1.6275668610615301E-2</v>
      </c>
      <c r="AZ1467" s="17"/>
      <c r="BA1467" s="17">
        <v>1.6335870178909001E-2</v>
      </c>
      <c r="BB1467" s="17">
        <v>2.7159454834312799E-2</v>
      </c>
      <c r="BC1467" s="17"/>
      <c r="BD1467" s="17">
        <v>1.8010767998410698E-2</v>
      </c>
      <c r="BE1467" s="17"/>
      <c r="BF1467" s="17">
        <v>1.63591518314469E-2</v>
      </c>
      <c r="BG1467" s="17"/>
      <c r="BH1467" s="17">
        <v>2.82563176080089E-2</v>
      </c>
      <c r="BI1467" s="17"/>
      <c r="BJ1467" s="17">
        <v>2.3034102082783801E-2</v>
      </c>
      <c r="BK1467" s="17"/>
      <c r="BL1467" s="17">
        <v>3.68999328722266E-2</v>
      </c>
      <c r="BM1467" s="17">
        <v>6.9035046599355701E-3</v>
      </c>
      <c r="BN1467" s="17">
        <v>2.0341816869042899E-2</v>
      </c>
      <c r="BO1467" s="17">
        <v>2.08685499163828E-2</v>
      </c>
      <c r="BP1467" s="17"/>
      <c r="BQ1467" s="17">
        <v>7.4612680060321297E-3</v>
      </c>
      <c r="BR1467" s="17">
        <v>1.16950369650439E-2</v>
      </c>
      <c r="BS1467" s="17">
        <v>2.7535903947075599E-2</v>
      </c>
      <c r="BT1467" s="17">
        <v>7.9591252891447993E-3</v>
      </c>
      <c r="BU1467" s="17">
        <v>3.5908920461166602E-2</v>
      </c>
      <c r="BV1467" s="17">
        <v>3.8226163813315998E-2</v>
      </c>
      <c r="BW1467" s="17"/>
      <c r="BX1467" s="17">
        <v>1.2957865853253399E-2</v>
      </c>
      <c r="BY1467" s="17">
        <v>1.1135668192809201E-2</v>
      </c>
      <c r="BZ1467" s="17">
        <v>1.9037996205937699E-2</v>
      </c>
      <c r="CA1467" s="17">
        <v>6.6190723130241996E-3</v>
      </c>
      <c r="CB1467" s="17">
        <v>1.5930048986053699E-2</v>
      </c>
      <c r="CC1467" s="17">
        <v>4.5052717014560602E-2</v>
      </c>
    </row>
    <row r="1468" spans="2:81" x14ac:dyDescent="0.35">
      <c r="C1468" s="17"/>
      <c r="D1468" s="17"/>
      <c r="E1468" s="17"/>
      <c r="F1468" s="17"/>
      <c r="G1468" s="17"/>
      <c r="H1468" s="17"/>
      <c r="I1468" s="17"/>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7"/>
      <c r="AI1468" s="17"/>
      <c r="AJ1468" s="17"/>
      <c r="AK1468" s="17"/>
      <c r="AL1468" s="17"/>
      <c r="AM1468" s="17"/>
      <c r="AN1468" s="17"/>
      <c r="AO1468" s="17"/>
      <c r="AP1468" s="17"/>
      <c r="AQ1468" s="17"/>
      <c r="AR1468" s="17"/>
      <c r="AS1468" s="17"/>
      <c r="AT1468" s="17"/>
      <c r="AU1468" s="17"/>
      <c r="AV1468" s="17"/>
      <c r="AW1468" s="17"/>
      <c r="AX1468" s="17"/>
      <c r="AY1468" s="17"/>
      <c r="AZ1468" s="17"/>
      <c r="BA1468" s="17"/>
      <c r="BB1468" s="17"/>
      <c r="BC1468" s="17"/>
      <c r="BD1468" s="17"/>
      <c r="BE1468" s="17"/>
      <c r="BF1468" s="17"/>
      <c r="BG1468" s="17"/>
      <c r="BH1468" s="17"/>
      <c r="BI1468" s="17"/>
      <c r="BJ1468" s="17"/>
      <c r="BK1468" s="17"/>
      <c r="BL1468" s="17"/>
      <c r="BM1468" s="17"/>
      <c r="BN1468" s="17"/>
      <c r="BO1468" s="17"/>
      <c r="BP1468" s="17"/>
      <c r="BQ1468" s="17"/>
      <c r="BR1468" s="17"/>
      <c r="BS1468" s="17"/>
      <c r="BT1468" s="17"/>
      <c r="BU1468" s="17"/>
      <c r="BV1468" s="17"/>
      <c r="BW1468" s="17"/>
      <c r="BX1468" s="17"/>
      <c r="BY1468" s="17"/>
      <c r="BZ1468" s="17"/>
      <c r="CA1468" s="17"/>
      <c r="CB1468" s="17"/>
      <c r="CC1468" s="17"/>
    </row>
    <row r="1469" spans="2:81" x14ac:dyDescent="0.35">
      <c r="B1469" s="6" t="s">
        <v>578</v>
      </c>
      <c r="C1469" s="17"/>
      <c r="D1469" s="17"/>
      <c r="E1469" s="17"/>
      <c r="F1469" s="17"/>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c r="AP1469" s="17"/>
      <c r="AQ1469" s="17"/>
      <c r="AR1469" s="17"/>
      <c r="AS1469" s="17"/>
      <c r="AT1469" s="17"/>
      <c r="AU1469" s="17"/>
      <c r="AV1469" s="17"/>
      <c r="AW1469" s="17"/>
      <c r="AX1469" s="17"/>
      <c r="AY1469" s="17"/>
      <c r="AZ1469" s="17"/>
      <c r="BA1469" s="17"/>
      <c r="BB1469" s="17"/>
      <c r="BC1469" s="17"/>
      <c r="BD1469" s="17"/>
      <c r="BE1469" s="17"/>
      <c r="BF1469" s="17"/>
      <c r="BG1469" s="17"/>
      <c r="BH1469" s="17"/>
      <c r="BI1469" s="17"/>
      <c r="BJ1469" s="17"/>
      <c r="BK1469" s="17"/>
      <c r="BL1469" s="17"/>
      <c r="BM1469" s="17"/>
      <c r="BN1469" s="17"/>
      <c r="BO1469" s="17"/>
      <c r="BP1469" s="17"/>
      <c r="BQ1469" s="17"/>
      <c r="BR1469" s="17"/>
      <c r="BS1469" s="17"/>
      <c r="BT1469" s="17"/>
      <c r="BU1469" s="17"/>
      <c r="BV1469" s="17"/>
      <c r="BW1469" s="17"/>
      <c r="BX1469" s="17"/>
      <c r="BY1469" s="17"/>
      <c r="BZ1469" s="17"/>
      <c r="CA1469" s="17"/>
      <c r="CB1469" s="17"/>
      <c r="CC1469" s="17"/>
    </row>
    <row r="1470" spans="2:81" x14ac:dyDescent="0.35">
      <c r="B1470" s="24"/>
      <c r="C1470" s="17"/>
      <c r="D1470" s="17"/>
      <c r="E1470" s="17"/>
      <c r="F1470" s="17"/>
      <c r="G1470" s="17"/>
      <c r="H1470" s="17"/>
      <c r="I1470" s="17"/>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7"/>
      <c r="AI1470" s="17"/>
      <c r="AJ1470" s="17"/>
      <c r="AK1470" s="17"/>
      <c r="AL1470" s="17"/>
      <c r="AM1470" s="17"/>
      <c r="AN1470" s="17"/>
      <c r="AO1470" s="17"/>
      <c r="AP1470" s="17"/>
      <c r="AQ1470" s="17"/>
      <c r="AR1470" s="17"/>
      <c r="AS1470" s="17"/>
      <c r="AT1470" s="17"/>
      <c r="AU1470" s="17"/>
      <c r="AV1470" s="17"/>
      <c r="AW1470" s="17"/>
      <c r="AX1470" s="17"/>
      <c r="AY1470" s="17"/>
      <c r="AZ1470" s="17"/>
      <c r="BA1470" s="17"/>
      <c r="BB1470" s="17"/>
      <c r="BC1470" s="17"/>
      <c r="BD1470" s="17"/>
      <c r="BE1470" s="17"/>
      <c r="BF1470" s="17"/>
      <c r="BG1470" s="17"/>
      <c r="BH1470" s="17"/>
      <c r="BI1470" s="17"/>
      <c r="BJ1470" s="17"/>
      <c r="BK1470" s="17"/>
      <c r="BL1470" s="17"/>
      <c r="BM1470" s="17"/>
      <c r="BN1470" s="17"/>
      <c r="BO1470" s="17"/>
      <c r="BP1470" s="17"/>
      <c r="BQ1470" s="17"/>
      <c r="BR1470" s="17"/>
      <c r="BS1470" s="17"/>
      <c r="BT1470" s="17"/>
      <c r="BU1470" s="17"/>
      <c r="BV1470" s="17"/>
      <c r="BW1470" s="17"/>
      <c r="BX1470" s="17"/>
      <c r="BY1470" s="17"/>
      <c r="BZ1470" s="17"/>
      <c r="CA1470" s="17"/>
      <c r="CB1470" s="17"/>
      <c r="CC1470" s="17"/>
    </row>
    <row r="1471" spans="2:81" x14ac:dyDescent="0.35">
      <c r="B1471" t="s">
        <v>568</v>
      </c>
      <c r="C1471" s="17">
        <v>0.26676456873267901</v>
      </c>
      <c r="D1471" s="17">
        <v>0.28533009344608501</v>
      </c>
      <c r="E1471" s="17">
        <v>0.24880455073174501</v>
      </c>
      <c r="F1471" s="17"/>
      <c r="G1471" s="17">
        <v>0.32964725787819699</v>
      </c>
      <c r="H1471" s="17">
        <v>0.29780756259281499</v>
      </c>
      <c r="I1471" s="17">
        <v>0.26644616719748099</v>
      </c>
      <c r="J1471" s="17">
        <v>0.22702362851691699</v>
      </c>
      <c r="K1471" s="17">
        <v>0.206010181054227</v>
      </c>
      <c r="L1471" s="17">
        <v>0.27244175783753999</v>
      </c>
      <c r="M1471" s="17"/>
      <c r="N1471" s="17">
        <v>0.320925381176764</v>
      </c>
      <c r="O1471" s="17">
        <v>0.22080462512170901</v>
      </c>
      <c r="P1471" s="17">
        <v>0.23843583731968301</v>
      </c>
      <c r="Q1471" s="17">
        <v>0.28144873274172799</v>
      </c>
      <c r="R1471" s="17"/>
      <c r="S1471" s="17">
        <v>0.38560417359471999</v>
      </c>
      <c r="T1471" s="17">
        <v>0.235458892457242</v>
      </c>
      <c r="U1471" s="17">
        <v>0.236832705069529</v>
      </c>
      <c r="V1471" s="17">
        <v>0.26643288872038201</v>
      </c>
      <c r="W1471" s="17">
        <v>0.25529542969763402</v>
      </c>
      <c r="X1471" s="17">
        <v>0.246850249428886</v>
      </c>
      <c r="Y1471" s="17">
        <v>0.277877573057424</v>
      </c>
      <c r="Z1471" s="17">
        <v>0.28040776346586299</v>
      </c>
      <c r="AA1471" s="17">
        <v>0.26555785909106999</v>
      </c>
      <c r="AB1471" s="17">
        <v>0.18820320678562399</v>
      </c>
      <c r="AC1471" s="17">
        <v>0.217219846795182</v>
      </c>
      <c r="AD1471" s="17">
        <v>0.27611715775649498</v>
      </c>
      <c r="AE1471" s="17"/>
      <c r="AF1471" s="17">
        <v>0.27581763599875397</v>
      </c>
      <c r="AG1471" s="17">
        <v>0.189080702282719</v>
      </c>
      <c r="AH1471" s="17">
        <v>0.22551416367117399</v>
      </c>
      <c r="AI1471" s="17">
        <v>0.236939378333269</v>
      </c>
      <c r="AJ1471" s="17"/>
      <c r="AK1471" s="17">
        <v>0.29329104098561298</v>
      </c>
      <c r="AL1471" s="17">
        <v>0.24379092403341901</v>
      </c>
      <c r="AM1471" s="17"/>
      <c r="AN1471" s="17">
        <v>0.353617955533442</v>
      </c>
      <c r="AO1471" s="17">
        <v>0.25163777650521901</v>
      </c>
      <c r="AP1471" s="17">
        <v>0.22555549612669801</v>
      </c>
      <c r="AQ1471" s="17">
        <v>0.22186604807823601</v>
      </c>
      <c r="AR1471" s="17">
        <v>0.23478935409859</v>
      </c>
      <c r="AS1471" s="17">
        <v>0.23756735771095999</v>
      </c>
      <c r="AT1471" s="17"/>
      <c r="AU1471" s="17">
        <v>0.27907096524206898</v>
      </c>
      <c r="AV1471" s="17">
        <v>0.25020909151811399</v>
      </c>
      <c r="AW1471" s="17"/>
      <c r="AX1471" s="17">
        <v>0.23087654750103301</v>
      </c>
      <c r="AY1471" s="17">
        <v>0.27518763464801099</v>
      </c>
      <c r="AZ1471" s="17"/>
      <c r="BA1471" s="17">
        <v>0.25411628412549198</v>
      </c>
      <c r="BB1471" s="17">
        <v>0.33387820616655201</v>
      </c>
      <c r="BC1471" s="17"/>
      <c r="BD1471" s="17">
        <v>0.339329157989194</v>
      </c>
      <c r="BE1471" s="17"/>
      <c r="BF1471" s="17">
        <v>0.32715425770052398</v>
      </c>
      <c r="BG1471" s="17"/>
      <c r="BH1471" s="17">
        <v>0.200408191396761</v>
      </c>
      <c r="BI1471" s="17"/>
      <c r="BJ1471" s="17">
        <v>0.20428327607934599</v>
      </c>
      <c r="BK1471" s="17"/>
      <c r="BL1471" s="17">
        <v>4.7731792977629001E-2</v>
      </c>
      <c r="BM1471" s="17">
        <v>0.51277606397349995</v>
      </c>
      <c r="BN1471" s="17">
        <v>0.229864586674319</v>
      </c>
      <c r="BO1471" s="17">
        <v>0.13245522062074699</v>
      </c>
      <c r="BP1471" s="17"/>
      <c r="BQ1471" s="17">
        <v>0.29129812229783902</v>
      </c>
      <c r="BR1471" s="17">
        <v>0.32529550544401697</v>
      </c>
      <c r="BS1471" s="17">
        <v>0.206986281077985</v>
      </c>
      <c r="BT1471" s="17">
        <v>0.30798102236215102</v>
      </c>
      <c r="BU1471" s="17">
        <v>0.20905350569094899</v>
      </c>
      <c r="BV1471" s="17">
        <v>0.18523869778477101</v>
      </c>
      <c r="BW1471" s="17"/>
      <c r="BX1471" s="17">
        <v>0.32390734245595199</v>
      </c>
      <c r="BY1471" s="17">
        <v>0.35526777498526602</v>
      </c>
      <c r="BZ1471" s="17">
        <v>0.237344759078219</v>
      </c>
      <c r="CA1471" s="17">
        <v>0.30811711125122998</v>
      </c>
      <c r="CB1471" s="17">
        <v>0.16453873486894299</v>
      </c>
      <c r="CC1471" s="17">
        <v>0.154068408504902</v>
      </c>
    </row>
    <row r="1472" spans="2:81" x14ac:dyDescent="0.35">
      <c r="B1472" t="s">
        <v>569</v>
      </c>
      <c r="C1472" s="17">
        <v>0.38268675358318599</v>
      </c>
      <c r="D1472" s="17">
        <v>0.39486517196174498</v>
      </c>
      <c r="E1472" s="17">
        <v>0.371480306648516</v>
      </c>
      <c r="F1472" s="17"/>
      <c r="G1472" s="17">
        <v>0.36168327714363302</v>
      </c>
      <c r="H1472" s="17">
        <v>0.33937538343539703</v>
      </c>
      <c r="I1472" s="17">
        <v>0.40273640659810001</v>
      </c>
      <c r="J1472" s="17">
        <v>0.41545249935057699</v>
      </c>
      <c r="K1472" s="17">
        <v>0.38061636582491598</v>
      </c>
      <c r="L1472" s="17">
        <v>0.39054584400032999</v>
      </c>
      <c r="M1472" s="17"/>
      <c r="N1472" s="17">
        <v>0.40863825364468098</v>
      </c>
      <c r="O1472" s="17">
        <v>0.39827746016173599</v>
      </c>
      <c r="P1472" s="17">
        <v>0.38105833887671903</v>
      </c>
      <c r="Q1472" s="17">
        <v>0.34208145423069503</v>
      </c>
      <c r="R1472" s="17"/>
      <c r="S1472" s="17">
        <v>0.34299306426562498</v>
      </c>
      <c r="T1472" s="17">
        <v>0.40002772415417498</v>
      </c>
      <c r="U1472" s="17">
        <v>0.37170152249058003</v>
      </c>
      <c r="V1472" s="17">
        <v>0.37271504039199099</v>
      </c>
      <c r="W1472" s="17">
        <v>0.41155538553346599</v>
      </c>
      <c r="X1472" s="17">
        <v>0.38889193044725801</v>
      </c>
      <c r="Y1472" s="17">
        <v>0.38197285436456602</v>
      </c>
      <c r="Z1472" s="17">
        <v>0.35270021687027803</v>
      </c>
      <c r="AA1472" s="17">
        <v>0.39560822664277001</v>
      </c>
      <c r="AB1472" s="17">
        <v>0.41408115214715502</v>
      </c>
      <c r="AC1472" s="17">
        <v>0.386254557259128</v>
      </c>
      <c r="AD1472" s="17">
        <v>0.36430968388941798</v>
      </c>
      <c r="AE1472" s="17"/>
      <c r="AF1472" s="17">
        <v>0.37699085475255401</v>
      </c>
      <c r="AG1472" s="17">
        <v>0.40367083468100901</v>
      </c>
      <c r="AH1472" s="17">
        <v>0.41256507306374401</v>
      </c>
      <c r="AI1472" s="17">
        <v>0.359433345075302</v>
      </c>
      <c r="AJ1472" s="17"/>
      <c r="AK1472" s="17">
        <v>0.41080032187607102</v>
      </c>
      <c r="AL1472" s="17">
        <v>0.35440180223169998</v>
      </c>
      <c r="AM1472" s="17"/>
      <c r="AN1472" s="17">
        <v>0.37558251671017201</v>
      </c>
      <c r="AO1472" s="17">
        <v>0.37902531156419</v>
      </c>
      <c r="AP1472" s="17">
        <v>0.36425443043247402</v>
      </c>
      <c r="AQ1472" s="17">
        <v>0.40526659461159398</v>
      </c>
      <c r="AR1472" s="17">
        <v>0.37659184533193402</v>
      </c>
      <c r="AS1472" s="17">
        <v>0.42048524050922098</v>
      </c>
      <c r="AT1472" s="17"/>
      <c r="AU1472" s="17">
        <v>0.40359786512898499</v>
      </c>
      <c r="AV1472" s="17">
        <v>0.35084981614073701</v>
      </c>
      <c r="AW1472" s="17"/>
      <c r="AX1472" s="17">
        <v>0.35568060683282299</v>
      </c>
      <c r="AY1472" s="17">
        <v>0.389025207094712</v>
      </c>
      <c r="AZ1472" s="17"/>
      <c r="BA1472" s="17">
        <v>0.38677274970265102</v>
      </c>
      <c r="BB1472" s="17">
        <v>0.36403204475769202</v>
      </c>
      <c r="BC1472" s="17"/>
      <c r="BD1472" s="17">
        <v>0.37625625722231898</v>
      </c>
      <c r="BE1472" s="17"/>
      <c r="BF1472" s="17">
        <v>0.37633204569573298</v>
      </c>
      <c r="BG1472" s="17"/>
      <c r="BH1472" s="17">
        <v>0.40403932523584901</v>
      </c>
      <c r="BI1472" s="17"/>
      <c r="BJ1472" s="17">
        <v>0.43411662597580503</v>
      </c>
      <c r="BK1472" s="17"/>
      <c r="BL1472" s="17">
        <v>0.28902686570750502</v>
      </c>
      <c r="BM1472" s="17">
        <v>0.35637654709574701</v>
      </c>
      <c r="BN1472" s="17">
        <v>0.39000390137661001</v>
      </c>
      <c r="BO1472" s="17">
        <v>0.442650285108319</v>
      </c>
      <c r="BP1472" s="17"/>
      <c r="BQ1472" s="17">
        <v>0.39546826518704098</v>
      </c>
      <c r="BR1472" s="17">
        <v>0.38331328672445197</v>
      </c>
      <c r="BS1472" s="17">
        <v>0.35782899361818299</v>
      </c>
      <c r="BT1472" s="17">
        <v>0.38266895451691402</v>
      </c>
      <c r="BU1472" s="17">
        <v>0.37132786400416201</v>
      </c>
      <c r="BV1472" s="17">
        <v>0.39831996083444998</v>
      </c>
      <c r="BW1472" s="17"/>
      <c r="BX1472" s="17">
        <v>0.37928019202415297</v>
      </c>
      <c r="BY1472" s="17">
        <v>0.36929122164535499</v>
      </c>
      <c r="BZ1472" s="17">
        <v>0.39284101868884502</v>
      </c>
      <c r="CA1472" s="17">
        <v>0.40150906398092101</v>
      </c>
      <c r="CB1472" s="17">
        <v>0.36964372120455102</v>
      </c>
      <c r="CC1472" s="17">
        <v>0.38271820744398999</v>
      </c>
    </row>
    <row r="1473" spans="2:81" x14ac:dyDescent="0.35">
      <c r="B1473" t="s">
        <v>570</v>
      </c>
      <c r="C1473" s="17">
        <v>0.29598098993803401</v>
      </c>
      <c r="D1473" s="17">
        <v>0.2630447803989</v>
      </c>
      <c r="E1473" s="17">
        <v>0.32703582474012799</v>
      </c>
      <c r="F1473" s="17"/>
      <c r="G1473" s="17">
        <v>0.230955198014242</v>
      </c>
      <c r="H1473" s="17">
        <v>0.29324705830980402</v>
      </c>
      <c r="I1473" s="17">
        <v>0.25953182040477102</v>
      </c>
      <c r="J1473" s="17">
        <v>0.32010979592204503</v>
      </c>
      <c r="K1473" s="17">
        <v>0.37011331504360201</v>
      </c>
      <c r="L1473" s="17">
        <v>0.302428370217658</v>
      </c>
      <c r="M1473" s="17"/>
      <c r="N1473" s="17">
        <v>0.242991832641551</v>
      </c>
      <c r="O1473" s="17">
        <v>0.32044381891206403</v>
      </c>
      <c r="P1473" s="17">
        <v>0.31412415542921002</v>
      </c>
      <c r="Q1473" s="17">
        <v>0.308649691222672</v>
      </c>
      <c r="R1473" s="17"/>
      <c r="S1473" s="17">
        <v>0.214931338471299</v>
      </c>
      <c r="T1473" s="17">
        <v>0.31288628518522199</v>
      </c>
      <c r="U1473" s="17">
        <v>0.31714105239955298</v>
      </c>
      <c r="V1473" s="17">
        <v>0.29773136090299901</v>
      </c>
      <c r="W1473" s="17">
        <v>0.28044727373929101</v>
      </c>
      <c r="X1473" s="17">
        <v>0.30037922092281599</v>
      </c>
      <c r="Y1473" s="17">
        <v>0.28366679329671202</v>
      </c>
      <c r="Z1473" s="17">
        <v>0.34103000234167602</v>
      </c>
      <c r="AA1473" s="17">
        <v>0.297185358143226</v>
      </c>
      <c r="AB1473" s="17">
        <v>0.354253528508089</v>
      </c>
      <c r="AC1473" s="17">
        <v>0.323049699883662</v>
      </c>
      <c r="AD1473" s="17">
        <v>0.32134749872637403</v>
      </c>
      <c r="AE1473" s="17"/>
      <c r="AF1473" s="17">
        <v>0.29254446023030001</v>
      </c>
      <c r="AG1473" s="17">
        <v>0.34803424206633399</v>
      </c>
      <c r="AH1473" s="17">
        <v>0.28055090823883</v>
      </c>
      <c r="AI1473" s="17">
        <v>0.365032376292869</v>
      </c>
      <c r="AJ1473" s="17"/>
      <c r="AK1473" s="17">
        <v>0.25800456028637597</v>
      </c>
      <c r="AL1473" s="17">
        <v>0.32080798011526201</v>
      </c>
      <c r="AM1473" s="17"/>
      <c r="AN1473" s="17">
        <v>0.21349972644620199</v>
      </c>
      <c r="AO1473" s="17">
        <v>0.32470325088374402</v>
      </c>
      <c r="AP1473" s="17">
        <v>0.335354041645267</v>
      </c>
      <c r="AQ1473" s="17">
        <v>0.31738035609745202</v>
      </c>
      <c r="AR1473" s="17">
        <v>0.35609489615830098</v>
      </c>
      <c r="AS1473" s="17">
        <v>0.25252359311585698</v>
      </c>
      <c r="AT1473" s="17"/>
      <c r="AU1473" s="17">
        <v>0.27166770976644899</v>
      </c>
      <c r="AV1473" s="17">
        <v>0.33118915503572499</v>
      </c>
      <c r="AW1473" s="17"/>
      <c r="AX1473" s="17">
        <v>0.342859139458842</v>
      </c>
      <c r="AY1473" s="17">
        <v>0.28497849579510198</v>
      </c>
      <c r="AZ1473" s="17"/>
      <c r="BA1473" s="17">
        <v>0.30968957351549498</v>
      </c>
      <c r="BB1473" s="17">
        <v>0.22587883648607501</v>
      </c>
      <c r="BC1473" s="17"/>
      <c r="BD1473" s="17">
        <v>0.241803075247739</v>
      </c>
      <c r="BE1473" s="17"/>
      <c r="BF1473" s="17">
        <v>0.25115187858667398</v>
      </c>
      <c r="BG1473" s="17"/>
      <c r="BH1473" s="17">
        <v>0.33933457362078101</v>
      </c>
      <c r="BI1473" s="17"/>
      <c r="BJ1473" s="17">
        <v>0.28505819848083003</v>
      </c>
      <c r="BK1473" s="17"/>
      <c r="BL1473" s="17">
        <v>0.53065681500669204</v>
      </c>
      <c r="BM1473" s="17">
        <v>0.110755566265006</v>
      </c>
      <c r="BN1473" s="17">
        <v>0.329466565309183</v>
      </c>
      <c r="BO1473" s="17">
        <v>0.36153379837286798</v>
      </c>
      <c r="BP1473" s="17"/>
      <c r="BQ1473" s="17">
        <v>0.27513395351248998</v>
      </c>
      <c r="BR1473" s="17">
        <v>0.24926290283796501</v>
      </c>
      <c r="BS1473" s="17">
        <v>0.32822151045530901</v>
      </c>
      <c r="BT1473" s="17">
        <v>0.27521119936192701</v>
      </c>
      <c r="BU1473" s="17">
        <v>0.35760500879908402</v>
      </c>
      <c r="BV1473" s="17">
        <v>0.34441972097722501</v>
      </c>
      <c r="BW1473" s="17"/>
      <c r="BX1473" s="17">
        <v>0.25196895805609498</v>
      </c>
      <c r="BY1473" s="17">
        <v>0.23503791191467199</v>
      </c>
      <c r="BZ1473" s="17">
        <v>0.298062244464116</v>
      </c>
      <c r="CA1473" s="17">
        <v>0.25527094350659302</v>
      </c>
      <c r="CB1473" s="17">
        <v>0.40171390390452599</v>
      </c>
      <c r="CC1473" s="17">
        <v>0.36702489568192298</v>
      </c>
    </row>
    <row r="1474" spans="2:81" x14ac:dyDescent="0.35">
      <c r="B1474" t="s">
        <v>571</v>
      </c>
      <c r="C1474" s="17">
        <v>2.3685960530600899E-2</v>
      </c>
      <c r="D1474" s="17">
        <v>2.57648487370335E-2</v>
      </c>
      <c r="E1474" s="17">
        <v>2.17679815374907E-2</v>
      </c>
      <c r="F1474" s="17"/>
      <c r="G1474" s="17">
        <v>5.4728240421011702E-2</v>
      </c>
      <c r="H1474" s="17">
        <v>3.6266076565707503E-2</v>
      </c>
      <c r="I1474" s="17">
        <v>3.2186378008878601E-2</v>
      </c>
      <c r="J1474" s="17">
        <v>8.3776268328697792E-3</v>
      </c>
      <c r="K1474" s="17">
        <v>7.4321641709928403E-3</v>
      </c>
      <c r="L1474" s="17">
        <v>8.9878422352965299E-3</v>
      </c>
      <c r="M1474" s="17"/>
      <c r="N1474" s="17">
        <v>1.2831619929351E-2</v>
      </c>
      <c r="O1474" s="17">
        <v>2.82381103712607E-2</v>
      </c>
      <c r="P1474" s="17">
        <v>2.7674355021810499E-2</v>
      </c>
      <c r="Q1474" s="17">
        <v>2.67733980089844E-2</v>
      </c>
      <c r="R1474" s="17"/>
      <c r="S1474" s="17">
        <v>2.7083784681067799E-2</v>
      </c>
      <c r="T1474" s="17">
        <v>3.0641447636998099E-2</v>
      </c>
      <c r="U1474" s="17">
        <v>3.8237705265746401E-2</v>
      </c>
      <c r="V1474" s="17">
        <v>2.0799980885704599E-2</v>
      </c>
      <c r="W1474" s="17">
        <v>2.4929968473426999E-2</v>
      </c>
      <c r="X1474" s="17">
        <v>2.2151820699220101E-2</v>
      </c>
      <c r="Y1474" s="17">
        <v>2.4862010054000201E-2</v>
      </c>
      <c r="Z1474" s="17">
        <v>6.0664541350025801E-3</v>
      </c>
      <c r="AA1474" s="17">
        <v>1.8302783568130102E-2</v>
      </c>
      <c r="AB1474" s="17">
        <v>1.37996591157579E-2</v>
      </c>
      <c r="AC1474" s="17">
        <v>2.8873893168560701E-2</v>
      </c>
      <c r="AD1474" s="17">
        <v>9.3487041597168294E-3</v>
      </c>
      <c r="AE1474" s="17"/>
      <c r="AF1474" s="17">
        <v>2.5274674794191099E-2</v>
      </c>
      <c r="AG1474" s="17">
        <v>2.6304066927228299E-2</v>
      </c>
      <c r="AH1474" s="17">
        <v>3.8500294930633498E-2</v>
      </c>
      <c r="AI1474" s="17">
        <v>9.4390079459457203E-3</v>
      </c>
      <c r="AJ1474" s="17"/>
      <c r="AK1474" s="17">
        <v>0</v>
      </c>
      <c r="AL1474" s="17">
        <v>3.3061049011827097E-2</v>
      </c>
      <c r="AM1474" s="17"/>
      <c r="AN1474" s="17">
        <v>2.1281790238839401E-2</v>
      </c>
      <c r="AO1474" s="17">
        <v>1.6513458422539901E-2</v>
      </c>
      <c r="AP1474" s="17">
        <v>4.3413689482446803E-2</v>
      </c>
      <c r="AQ1474" s="17">
        <v>2.6779428448889898E-2</v>
      </c>
      <c r="AR1474" s="17">
        <v>1.5671513046592599E-2</v>
      </c>
      <c r="AS1474" s="17">
        <v>3.14175209140534E-2</v>
      </c>
      <c r="AT1474" s="17"/>
      <c r="AU1474" s="17">
        <v>1.8710776389700399E-2</v>
      </c>
      <c r="AV1474" s="17">
        <v>3.1019451667351199E-2</v>
      </c>
      <c r="AW1474" s="17"/>
      <c r="AX1474" s="17">
        <v>2.7357730594688899E-2</v>
      </c>
      <c r="AY1474" s="17">
        <v>2.28241810227219E-2</v>
      </c>
      <c r="AZ1474" s="17"/>
      <c r="BA1474" s="17">
        <v>2.1801194486538E-2</v>
      </c>
      <c r="BB1474" s="17">
        <v>3.21624857285625E-2</v>
      </c>
      <c r="BC1474" s="17"/>
      <c r="BD1474" s="17">
        <v>1.6141740673990899E-2</v>
      </c>
      <c r="BE1474" s="17"/>
      <c r="BF1474" s="17">
        <v>1.6861789175965401E-2</v>
      </c>
      <c r="BG1474" s="17"/>
      <c r="BH1474" s="17">
        <v>2.5687174836002E-2</v>
      </c>
      <c r="BI1474" s="17"/>
      <c r="BJ1474" s="17">
        <v>3.11538560792106E-2</v>
      </c>
      <c r="BK1474" s="17"/>
      <c r="BL1474" s="17">
        <v>6.3825081274131695E-2</v>
      </c>
      <c r="BM1474" s="17">
        <v>8.9350197752677604E-3</v>
      </c>
      <c r="BN1474" s="17">
        <v>1.73351484296278E-2</v>
      </c>
      <c r="BO1474" s="17">
        <v>2.97033823719032E-2</v>
      </c>
      <c r="BP1474" s="17"/>
      <c r="BQ1474" s="17">
        <v>1.8778175173307401E-2</v>
      </c>
      <c r="BR1474" s="17">
        <v>1.9667789158041599E-2</v>
      </c>
      <c r="BS1474" s="17">
        <v>5.0100207526300101E-2</v>
      </c>
      <c r="BT1474" s="17">
        <v>1.8838492453105999E-2</v>
      </c>
      <c r="BU1474" s="17">
        <v>2.56718213245265E-2</v>
      </c>
      <c r="BV1474" s="17">
        <v>1.5756790618922399E-2</v>
      </c>
      <c r="BW1474" s="17"/>
      <c r="BX1474" s="17">
        <v>2.1209711906780001E-2</v>
      </c>
      <c r="BY1474" s="17">
        <v>2.42579961916944E-2</v>
      </c>
      <c r="BZ1474" s="17">
        <v>3.2106574195014802E-2</v>
      </c>
      <c r="CA1474" s="17">
        <v>1.92792886507894E-2</v>
      </c>
      <c r="CB1474" s="17">
        <v>2.5952439126542E-2</v>
      </c>
      <c r="CC1474" s="17">
        <v>2.4951960073812399E-2</v>
      </c>
    </row>
    <row r="1475" spans="2:81" x14ac:dyDescent="0.35">
      <c r="B1475" t="s">
        <v>572</v>
      </c>
      <c r="C1475" s="17">
        <v>1.2496588897766701E-2</v>
      </c>
      <c r="D1475" s="17">
        <v>1.63044222841205E-2</v>
      </c>
      <c r="E1475" s="17">
        <v>8.8433874166600705E-3</v>
      </c>
      <c r="F1475" s="17"/>
      <c r="G1475" s="17">
        <v>1.23318099213524E-2</v>
      </c>
      <c r="H1475" s="17">
        <v>1.1566923277675001E-2</v>
      </c>
      <c r="I1475" s="17">
        <v>1.0432549800538499E-2</v>
      </c>
      <c r="J1475" s="17">
        <v>1.1997223804877E-2</v>
      </c>
      <c r="K1475" s="17">
        <v>2.42811792379054E-2</v>
      </c>
      <c r="L1475" s="17">
        <v>7.5035257536143303E-3</v>
      </c>
      <c r="M1475" s="17"/>
      <c r="N1475" s="17">
        <v>4.7605370076145501E-3</v>
      </c>
      <c r="O1475" s="17">
        <v>1.41589709891763E-2</v>
      </c>
      <c r="P1475" s="17">
        <v>1.5923487503525E-2</v>
      </c>
      <c r="Q1475" s="17">
        <v>1.6492297846754999E-2</v>
      </c>
      <c r="R1475" s="17"/>
      <c r="S1475" s="17">
        <v>1.44421706909855E-2</v>
      </c>
      <c r="T1475" s="17">
        <v>9.81694285123858E-3</v>
      </c>
      <c r="U1475" s="17">
        <v>4.2003141225594297E-3</v>
      </c>
      <c r="V1475" s="17">
        <v>1.9591373565815699E-2</v>
      </c>
      <c r="W1475" s="17">
        <v>1.55184687522816E-2</v>
      </c>
      <c r="X1475" s="17">
        <v>6.6000818793195996E-3</v>
      </c>
      <c r="Y1475" s="17">
        <v>1.8376331208632399E-2</v>
      </c>
      <c r="Z1475" s="17">
        <v>6.0664541350025801E-3</v>
      </c>
      <c r="AA1475" s="17">
        <v>1.5807138981216801E-2</v>
      </c>
      <c r="AB1475" s="17">
        <v>9.3676315485554402E-3</v>
      </c>
      <c r="AC1475" s="17">
        <v>1.05926869815633E-2</v>
      </c>
      <c r="AD1475" s="17">
        <v>1.9767001545255299E-2</v>
      </c>
      <c r="AE1475" s="17"/>
      <c r="AF1475" s="17">
        <v>1.31661589851014E-2</v>
      </c>
      <c r="AG1475" s="17">
        <v>3.6911493474302199E-3</v>
      </c>
      <c r="AH1475" s="17">
        <v>1.15235193659923E-2</v>
      </c>
      <c r="AI1475" s="17">
        <v>1.9957940851006401E-2</v>
      </c>
      <c r="AJ1475" s="17"/>
      <c r="AK1475" s="17">
        <v>1.2714214939706399E-2</v>
      </c>
      <c r="AL1475" s="17">
        <v>1.8497216938662998E-2</v>
      </c>
      <c r="AM1475" s="17"/>
      <c r="AN1475" s="17">
        <v>1.6228670518693901E-2</v>
      </c>
      <c r="AO1475" s="17">
        <v>1.13372657368455E-2</v>
      </c>
      <c r="AP1475" s="17">
        <v>6.3590499718093598E-3</v>
      </c>
      <c r="AQ1475" s="17">
        <v>1.40435968802605E-2</v>
      </c>
      <c r="AR1475" s="17">
        <v>6.8641449023125797E-3</v>
      </c>
      <c r="AS1475" s="17">
        <v>2.2519606991743799E-2</v>
      </c>
      <c r="AT1475" s="17"/>
      <c r="AU1475" s="17">
        <v>1.06300722342979E-2</v>
      </c>
      <c r="AV1475" s="17">
        <v>1.5265441823541601E-2</v>
      </c>
      <c r="AW1475" s="17"/>
      <c r="AX1475" s="17">
        <v>2.0844397141795999E-2</v>
      </c>
      <c r="AY1475" s="17">
        <v>1.05373240323633E-2</v>
      </c>
      <c r="AZ1475" s="17"/>
      <c r="BA1475" s="17">
        <v>1.14459579307318E-2</v>
      </c>
      <c r="BB1475" s="17">
        <v>1.59934598016464E-2</v>
      </c>
      <c r="BC1475" s="17"/>
      <c r="BD1475" s="17">
        <v>1.01572149400948E-2</v>
      </c>
      <c r="BE1475" s="17"/>
      <c r="BF1475" s="17">
        <v>1.3690855849088499E-2</v>
      </c>
      <c r="BG1475" s="17"/>
      <c r="BH1475" s="17">
        <v>8.4309062744634001E-3</v>
      </c>
      <c r="BI1475" s="17"/>
      <c r="BJ1475" s="17">
        <v>1.4261613454727901E-2</v>
      </c>
      <c r="BK1475" s="17"/>
      <c r="BL1475" s="17">
        <v>3.2956013477609701E-2</v>
      </c>
      <c r="BM1475" s="17">
        <v>5.7317744872963502E-3</v>
      </c>
      <c r="BN1475" s="17">
        <v>1.49520168677123E-2</v>
      </c>
      <c r="BO1475" s="17">
        <v>8.5451292551528193E-3</v>
      </c>
      <c r="BP1475" s="17"/>
      <c r="BQ1475" s="17">
        <v>7.42993986152543E-3</v>
      </c>
      <c r="BR1475" s="17">
        <v>9.2684772244806604E-3</v>
      </c>
      <c r="BS1475" s="17">
        <v>3.77354361308768E-2</v>
      </c>
      <c r="BT1475" s="17">
        <v>6.3428011966917197E-3</v>
      </c>
      <c r="BU1475" s="17">
        <v>1.08219800463937E-2</v>
      </c>
      <c r="BV1475" s="17">
        <v>1.44466859497344E-2</v>
      </c>
      <c r="BW1475" s="17"/>
      <c r="BX1475" s="17">
        <v>9.1778402916128203E-3</v>
      </c>
      <c r="BY1475" s="17">
        <v>4.8879209060229099E-3</v>
      </c>
      <c r="BZ1475" s="17">
        <v>2.40048448921374E-2</v>
      </c>
      <c r="CA1475" s="17">
        <v>7.8056087158861502E-3</v>
      </c>
      <c r="CB1475" s="17">
        <v>2.1766645707126501E-2</v>
      </c>
      <c r="CC1475" s="17">
        <v>1.54366771025826E-2</v>
      </c>
    </row>
    <row r="1476" spans="2:81" x14ac:dyDescent="0.35">
      <c r="B1476" t="s">
        <v>171</v>
      </c>
      <c r="C1476" s="17">
        <v>1.83851383177339E-2</v>
      </c>
      <c r="D1476" s="17">
        <v>1.46906831721166E-2</v>
      </c>
      <c r="E1476" s="17">
        <v>2.2067948925460101E-2</v>
      </c>
      <c r="F1476" s="17"/>
      <c r="G1476" s="17">
        <v>1.0654216621563699E-2</v>
      </c>
      <c r="H1476" s="17">
        <v>2.17369958186013E-2</v>
      </c>
      <c r="I1476" s="17">
        <v>2.86666779902305E-2</v>
      </c>
      <c r="J1476" s="17">
        <v>1.7039225572713999E-2</v>
      </c>
      <c r="K1476" s="17">
        <v>1.1546794668356701E-2</v>
      </c>
      <c r="L1476" s="17">
        <v>1.8092659955560801E-2</v>
      </c>
      <c r="M1476" s="17"/>
      <c r="N1476" s="17">
        <v>9.8523756000383593E-3</v>
      </c>
      <c r="O1476" s="17">
        <v>1.8077014444054299E-2</v>
      </c>
      <c r="P1476" s="17">
        <v>2.2783825849052801E-2</v>
      </c>
      <c r="Q1476" s="17">
        <v>2.4554425949165098E-2</v>
      </c>
      <c r="R1476" s="17"/>
      <c r="S1476" s="17">
        <v>1.4945468296302399E-2</v>
      </c>
      <c r="T1476" s="17">
        <v>1.1168707715123899E-2</v>
      </c>
      <c r="U1476" s="17">
        <v>3.1886700652031801E-2</v>
      </c>
      <c r="V1476" s="17">
        <v>2.2729355533107301E-2</v>
      </c>
      <c r="W1476" s="17">
        <v>1.2253473803901E-2</v>
      </c>
      <c r="X1476" s="17">
        <v>3.5126696622500099E-2</v>
      </c>
      <c r="Y1476" s="17">
        <v>1.3244438018665599E-2</v>
      </c>
      <c r="Z1476" s="17">
        <v>1.37291090521778E-2</v>
      </c>
      <c r="AA1476" s="17">
        <v>7.5386335735871902E-3</v>
      </c>
      <c r="AB1476" s="17">
        <v>2.02948218948193E-2</v>
      </c>
      <c r="AC1476" s="17">
        <v>3.4009315911903697E-2</v>
      </c>
      <c r="AD1476" s="17">
        <v>9.1099539227410993E-3</v>
      </c>
      <c r="AE1476" s="17"/>
      <c r="AF1476" s="17">
        <v>1.6206215239099101E-2</v>
      </c>
      <c r="AG1476" s="17">
        <v>2.92190046952794E-2</v>
      </c>
      <c r="AH1476" s="17">
        <v>3.1346040729625997E-2</v>
      </c>
      <c r="AI1476" s="17">
        <v>9.1979515016076003E-3</v>
      </c>
      <c r="AJ1476" s="17"/>
      <c r="AK1476" s="17">
        <v>2.5189861912233501E-2</v>
      </c>
      <c r="AL1476" s="17">
        <v>2.9441027669129202E-2</v>
      </c>
      <c r="AM1476" s="17"/>
      <c r="AN1476" s="17">
        <v>1.9789340552650601E-2</v>
      </c>
      <c r="AO1476" s="17">
        <v>1.6782936887461901E-2</v>
      </c>
      <c r="AP1476" s="17">
        <v>2.50632923413046E-2</v>
      </c>
      <c r="AQ1476" s="17">
        <v>1.46639758835673E-2</v>
      </c>
      <c r="AR1476" s="17">
        <v>9.9882464622694997E-3</v>
      </c>
      <c r="AS1476" s="17">
        <v>3.5486680758163899E-2</v>
      </c>
      <c r="AT1476" s="17"/>
      <c r="AU1476" s="17">
        <v>1.63226112384986E-2</v>
      </c>
      <c r="AV1476" s="17">
        <v>2.1467043814531801E-2</v>
      </c>
      <c r="AW1476" s="17"/>
      <c r="AX1476" s="17">
        <v>2.2381578470816899E-2</v>
      </c>
      <c r="AY1476" s="17">
        <v>1.74471574070891E-2</v>
      </c>
      <c r="AZ1476" s="17"/>
      <c r="BA1476" s="17">
        <v>1.6174240239093099E-2</v>
      </c>
      <c r="BB1476" s="17">
        <v>2.8054967059471698E-2</v>
      </c>
      <c r="BC1476" s="17"/>
      <c r="BD1476" s="17">
        <v>1.6312553926661699E-2</v>
      </c>
      <c r="BE1476" s="17"/>
      <c r="BF1476" s="17">
        <v>1.48091729920147E-2</v>
      </c>
      <c r="BG1476" s="17"/>
      <c r="BH1476" s="17">
        <v>2.2099828636143501E-2</v>
      </c>
      <c r="BI1476" s="17"/>
      <c r="BJ1476" s="17">
        <v>3.1126429930080499E-2</v>
      </c>
      <c r="BK1476" s="17"/>
      <c r="BL1476" s="17">
        <v>3.5803431556432598E-2</v>
      </c>
      <c r="BM1476" s="17">
        <v>5.4250284031830001E-3</v>
      </c>
      <c r="BN1476" s="17">
        <v>1.8377781342548E-2</v>
      </c>
      <c r="BO1476" s="17">
        <v>2.5112184271010099E-2</v>
      </c>
      <c r="BP1476" s="17"/>
      <c r="BQ1476" s="17">
        <v>1.1891543967796601E-2</v>
      </c>
      <c r="BR1476" s="17">
        <v>1.31920386110434E-2</v>
      </c>
      <c r="BS1476" s="17">
        <v>1.91275711913469E-2</v>
      </c>
      <c r="BT1476" s="17">
        <v>8.9575301092109493E-3</v>
      </c>
      <c r="BU1476" s="17">
        <v>2.5519820134885001E-2</v>
      </c>
      <c r="BV1476" s="17">
        <v>4.1818143834897702E-2</v>
      </c>
      <c r="BW1476" s="17"/>
      <c r="BX1476" s="17">
        <v>1.44559552654073E-2</v>
      </c>
      <c r="BY1476" s="17">
        <v>1.1257174356990401E-2</v>
      </c>
      <c r="BZ1476" s="17">
        <v>1.5640558681668901E-2</v>
      </c>
      <c r="CA1476" s="17">
        <v>8.0179838945809295E-3</v>
      </c>
      <c r="CB1476" s="17">
        <v>1.6384555188311199E-2</v>
      </c>
      <c r="CC1476" s="17">
        <v>5.5799851192789199E-2</v>
      </c>
    </row>
    <row r="1477" spans="2:81" x14ac:dyDescent="0.35">
      <c r="C1477" s="17"/>
      <c r="D1477" s="17"/>
      <c r="E1477" s="17"/>
      <c r="F1477" s="17"/>
      <c r="G1477" s="17"/>
      <c r="H1477" s="17"/>
      <c r="I1477" s="17"/>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c r="AI1477" s="17"/>
      <c r="AJ1477" s="17"/>
      <c r="AK1477" s="17"/>
      <c r="AL1477" s="17"/>
      <c r="AM1477" s="17"/>
      <c r="AN1477" s="17"/>
      <c r="AO1477" s="17"/>
      <c r="AP1477" s="17"/>
      <c r="AQ1477" s="17"/>
      <c r="AR1477" s="17"/>
      <c r="AS1477" s="17"/>
      <c r="AT1477" s="17"/>
      <c r="AU1477" s="17"/>
      <c r="AV1477" s="17"/>
      <c r="AW1477" s="17"/>
      <c r="AX1477" s="17"/>
      <c r="AY1477" s="17"/>
      <c r="AZ1477" s="17"/>
      <c r="BA1477" s="17"/>
      <c r="BB1477" s="17"/>
      <c r="BC1477" s="17"/>
      <c r="BD1477" s="17"/>
      <c r="BE1477" s="17"/>
      <c r="BF1477" s="17"/>
      <c r="BG1477" s="17"/>
      <c r="BH1477" s="17"/>
      <c r="BI1477" s="17"/>
      <c r="BJ1477" s="17"/>
      <c r="BK1477" s="17"/>
      <c r="BL1477" s="17"/>
      <c r="BM1477" s="17"/>
      <c r="BN1477" s="17"/>
      <c r="BO1477" s="17"/>
      <c r="BP1477" s="17"/>
      <c r="BQ1477" s="17"/>
      <c r="BR1477" s="17"/>
      <c r="BS1477" s="17"/>
      <c r="BT1477" s="17"/>
      <c r="BU1477" s="17"/>
      <c r="BV1477" s="17"/>
      <c r="BW1477" s="17"/>
      <c r="BX1477" s="17"/>
      <c r="BY1477" s="17"/>
      <c r="BZ1477" s="17"/>
      <c r="CA1477" s="17"/>
      <c r="CB1477" s="17"/>
      <c r="CC1477" s="17"/>
    </row>
    <row r="1478" spans="2:81" x14ac:dyDescent="0.35">
      <c r="B1478" s="6" t="s">
        <v>581</v>
      </c>
      <c r="C1478" s="17"/>
      <c r="D1478" s="17"/>
      <c r="E1478" s="17"/>
      <c r="F1478" s="17"/>
      <c r="G1478" s="17"/>
      <c r="H1478" s="17"/>
      <c r="I1478" s="17"/>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c r="AP1478" s="17"/>
      <c r="AQ1478" s="17"/>
      <c r="AR1478" s="17"/>
      <c r="AS1478" s="17"/>
      <c r="AT1478" s="17"/>
      <c r="AU1478" s="17"/>
      <c r="AV1478" s="17"/>
      <c r="AW1478" s="17"/>
      <c r="AX1478" s="17"/>
      <c r="AY1478" s="17"/>
      <c r="AZ1478" s="17"/>
      <c r="BA1478" s="17"/>
      <c r="BB1478" s="17"/>
      <c r="BC1478" s="17"/>
      <c r="BD1478" s="17"/>
      <c r="BE1478" s="17"/>
      <c r="BF1478" s="17"/>
      <c r="BG1478" s="17"/>
      <c r="BH1478" s="17"/>
      <c r="BI1478" s="17"/>
      <c r="BJ1478" s="17"/>
      <c r="BK1478" s="17"/>
      <c r="BL1478" s="17"/>
      <c r="BM1478" s="17"/>
      <c r="BN1478" s="17"/>
      <c r="BO1478" s="17"/>
      <c r="BP1478" s="17"/>
      <c r="BQ1478" s="17"/>
      <c r="BR1478" s="17"/>
      <c r="BS1478" s="17"/>
      <c r="BT1478" s="17"/>
      <c r="BU1478" s="17"/>
      <c r="BV1478" s="17"/>
      <c r="BW1478" s="17"/>
      <c r="BX1478" s="17"/>
      <c r="BY1478" s="17"/>
      <c r="BZ1478" s="17"/>
      <c r="CA1478" s="17"/>
      <c r="CB1478" s="17"/>
      <c r="CC1478" s="17"/>
    </row>
    <row r="1479" spans="2:81" x14ac:dyDescent="0.35">
      <c r="B1479" s="24"/>
      <c r="C1479" s="17"/>
      <c r="D1479" s="17"/>
      <c r="E1479" s="17"/>
      <c r="F1479" s="17"/>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c r="AY1479" s="17"/>
      <c r="AZ1479" s="17"/>
      <c r="BA1479" s="17"/>
      <c r="BB1479" s="17"/>
      <c r="BC1479" s="17"/>
      <c r="BD1479" s="17"/>
      <c r="BE1479" s="17"/>
      <c r="BF1479" s="17"/>
      <c r="BG1479" s="17"/>
      <c r="BH1479" s="17"/>
      <c r="BI1479" s="17"/>
      <c r="BJ1479" s="17"/>
      <c r="BK1479" s="17"/>
      <c r="BL1479" s="17"/>
      <c r="BM1479" s="17"/>
      <c r="BN1479" s="17"/>
      <c r="BO1479" s="17"/>
      <c r="BP1479" s="17"/>
      <c r="BQ1479" s="17"/>
      <c r="BR1479" s="17"/>
      <c r="BS1479" s="17"/>
      <c r="BT1479" s="17"/>
      <c r="BU1479" s="17"/>
      <c r="BV1479" s="17"/>
      <c r="BW1479" s="17"/>
      <c r="BX1479" s="17"/>
      <c r="BY1479" s="17"/>
      <c r="BZ1479" s="17"/>
      <c r="CA1479" s="17"/>
      <c r="CB1479" s="17"/>
      <c r="CC1479" s="17"/>
    </row>
    <row r="1480" spans="2:81" x14ac:dyDescent="0.35">
      <c r="B1480" t="s">
        <v>579</v>
      </c>
      <c r="C1480" s="17">
        <v>0.33990901752826602</v>
      </c>
      <c r="D1480" s="17">
        <v>0.35050117660593</v>
      </c>
      <c r="E1480" s="17">
        <v>0.33067485097044902</v>
      </c>
      <c r="F1480" s="17"/>
      <c r="G1480" s="17">
        <v>0.42193156317385599</v>
      </c>
      <c r="H1480" s="17">
        <v>0.41673417928253198</v>
      </c>
      <c r="I1480" s="17">
        <v>0.39236493374162901</v>
      </c>
      <c r="J1480" s="17">
        <v>0.29976341292063402</v>
      </c>
      <c r="K1480" s="17">
        <v>0.317603429525458</v>
      </c>
      <c r="L1480" s="17">
        <v>0.227824929399118</v>
      </c>
      <c r="M1480" s="17"/>
      <c r="N1480" s="17">
        <v>0.371925142685615</v>
      </c>
      <c r="O1480" s="17">
        <v>0.34969417609955999</v>
      </c>
      <c r="P1480" s="17">
        <v>0.32185504660480302</v>
      </c>
      <c r="Q1480" s="17">
        <v>0.312409833126646</v>
      </c>
      <c r="R1480" s="17"/>
      <c r="S1480" s="17">
        <v>0.41285208633530102</v>
      </c>
      <c r="T1480" s="17">
        <v>0.27380294812216699</v>
      </c>
      <c r="U1480" s="17">
        <v>0.30845509914348002</v>
      </c>
      <c r="V1480" s="17">
        <v>0.26071843340772899</v>
      </c>
      <c r="W1480" s="17">
        <v>0.334202952916138</v>
      </c>
      <c r="X1480" s="17">
        <v>0.35536508499713698</v>
      </c>
      <c r="Y1480" s="17">
        <v>0.35645497701615603</v>
      </c>
      <c r="Z1480" s="17">
        <v>0.27179122795731703</v>
      </c>
      <c r="AA1480" s="17">
        <v>0.36705570809774601</v>
      </c>
      <c r="AB1480" s="17">
        <v>0.38579692119958803</v>
      </c>
      <c r="AC1480" s="17">
        <v>0.34153242627770097</v>
      </c>
      <c r="AD1480" s="17">
        <v>0.381192895924296</v>
      </c>
      <c r="AE1480" s="17"/>
      <c r="AF1480" s="17">
        <v>0.325492014681807</v>
      </c>
      <c r="AG1480" s="17">
        <v>0.37024205464183202</v>
      </c>
      <c r="AH1480" s="17">
        <v>0.37055773714268903</v>
      </c>
      <c r="AI1480" s="17">
        <v>0.405516923156859</v>
      </c>
      <c r="AJ1480" s="17"/>
      <c r="AK1480" s="17">
        <v>0.41236206132192998</v>
      </c>
      <c r="AL1480" s="17">
        <v>0.34570142021445299</v>
      </c>
      <c r="AM1480" s="17"/>
      <c r="AN1480" s="17">
        <v>0.41224026904546202</v>
      </c>
      <c r="AO1480" s="17">
        <v>0.34261083492185102</v>
      </c>
      <c r="AP1480" s="17">
        <v>0.30010586473928602</v>
      </c>
      <c r="AQ1480" s="17">
        <v>0.30468055963731999</v>
      </c>
      <c r="AR1480" s="17">
        <v>0.26758315546387901</v>
      </c>
      <c r="AS1480" s="17">
        <v>0.34674033195114401</v>
      </c>
      <c r="AT1480" s="17"/>
      <c r="AU1480" s="17">
        <v>0.33555067148381801</v>
      </c>
      <c r="AV1480" s="17">
        <v>0.34606107899224903</v>
      </c>
      <c r="AW1480" s="17"/>
      <c r="AX1480" s="17">
        <v>0.32761376025262601</v>
      </c>
      <c r="AY1480" s="17">
        <v>0.34285952256496899</v>
      </c>
      <c r="AZ1480" s="17"/>
      <c r="BA1480" s="17">
        <v>0.32908522532368201</v>
      </c>
      <c r="BB1480" s="17">
        <v>0.40351588542772998</v>
      </c>
      <c r="BC1480" s="17"/>
      <c r="BD1480" s="17">
        <v>0.32203343650002803</v>
      </c>
      <c r="BE1480" s="17"/>
      <c r="BF1480" s="17">
        <v>0.32915501892299298</v>
      </c>
      <c r="BG1480" s="17"/>
      <c r="BH1480" s="17">
        <v>0.39922715601831998</v>
      </c>
      <c r="BI1480" s="17"/>
      <c r="BJ1480" s="17">
        <v>0.38997631857294701</v>
      </c>
      <c r="BK1480" s="17"/>
      <c r="BL1480" s="17">
        <v>0.32140148612826003</v>
      </c>
      <c r="BM1480" s="17">
        <v>0.36645156037262799</v>
      </c>
      <c r="BN1480" s="17">
        <v>0.28863482464156998</v>
      </c>
      <c r="BO1480" s="17">
        <v>0.378929275630562</v>
      </c>
      <c r="BP1480" s="17"/>
      <c r="BQ1480" s="17">
        <v>0.372419458013246</v>
      </c>
      <c r="BR1480" s="17">
        <v>0.271986194484443</v>
      </c>
      <c r="BS1480" s="17">
        <v>0.32452121786744098</v>
      </c>
      <c r="BT1480" s="17">
        <v>0.39086557236221903</v>
      </c>
      <c r="BU1480" s="17">
        <v>0.38836607495853998</v>
      </c>
      <c r="BV1480" s="17">
        <v>0.32110559627483398</v>
      </c>
      <c r="BW1480" s="17"/>
      <c r="BX1480" s="17">
        <v>0.382214756115271</v>
      </c>
      <c r="BY1480" s="17">
        <v>0.30367138382213099</v>
      </c>
      <c r="BZ1480" s="17">
        <v>0.31060736243050202</v>
      </c>
      <c r="CA1480" s="17">
        <v>0.38919375378489002</v>
      </c>
      <c r="CB1480" s="17">
        <v>0.40334027620665402</v>
      </c>
      <c r="CC1480" s="17">
        <v>0.30227385040798599</v>
      </c>
    </row>
    <row r="1481" spans="2:81" x14ac:dyDescent="0.35">
      <c r="B1481" t="s">
        <v>580</v>
      </c>
      <c r="C1481" s="17">
        <v>0.51676270956281201</v>
      </c>
      <c r="D1481" s="17">
        <v>0.51873490031401004</v>
      </c>
      <c r="E1481" s="17">
        <v>0.51397095935870796</v>
      </c>
      <c r="F1481" s="17"/>
      <c r="G1481" s="17">
        <v>0.463266070991318</v>
      </c>
      <c r="H1481" s="17">
        <v>0.450031366601153</v>
      </c>
      <c r="I1481" s="17">
        <v>0.49694324600015799</v>
      </c>
      <c r="J1481" s="17">
        <v>0.53018991171611096</v>
      </c>
      <c r="K1481" s="17">
        <v>0.49303201621930298</v>
      </c>
      <c r="L1481" s="17">
        <v>0.62770406990448102</v>
      </c>
      <c r="M1481" s="17"/>
      <c r="N1481" s="17">
        <v>0.51440334914408004</v>
      </c>
      <c r="O1481" s="17">
        <v>0.51162408643344104</v>
      </c>
      <c r="P1481" s="17">
        <v>0.52723869139489499</v>
      </c>
      <c r="Q1481" s="17">
        <v>0.51466837954885702</v>
      </c>
      <c r="R1481" s="17"/>
      <c r="S1481" s="17">
        <v>0.47556951036193201</v>
      </c>
      <c r="T1481" s="17">
        <v>0.57048838282176495</v>
      </c>
      <c r="U1481" s="17">
        <v>0.53446341646944995</v>
      </c>
      <c r="V1481" s="17">
        <v>0.577166868946973</v>
      </c>
      <c r="W1481" s="17">
        <v>0.55229770778576404</v>
      </c>
      <c r="X1481" s="17">
        <v>0.49733599598788802</v>
      </c>
      <c r="Y1481" s="17">
        <v>0.51047638090036696</v>
      </c>
      <c r="Z1481" s="17">
        <v>0.641727978964858</v>
      </c>
      <c r="AA1481" s="17">
        <v>0.492327630712242</v>
      </c>
      <c r="AB1481" s="17">
        <v>0.45799442447053101</v>
      </c>
      <c r="AC1481" s="17">
        <v>0.47592319758186502</v>
      </c>
      <c r="AD1481" s="17">
        <v>0.40721504760293797</v>
      </c>
      <c r="AE1481" s="17"/>
      <c r="AF1481" s="17">
        <v>0.53689138270609404</v>
      </c>
      <c r="AG1481" s="17">
        <v>0.48158105749206598</v>
      </c>
      <c r="AH1481" s="17">
        <v>0.45942817152361998</v>
      </c>
      <c r="AI1481" s="17">
        <v>0.372685729322279</v>
      </c>
      <c r="AJ1481" s="17"/>
      <c r="AK1481" s="17">
        <v>0.437907322863759</v>
      </c>
      <c r="AL1481" s="17">
        <v>0.521297380506341</v>
      </c>
      <c r="AM1481" s="17"/>
      <c r="AN1481" s="17">
        <v>0.46649439323199299</v>
      </c>
      <c r="AO1481" s="17">
        <v>0.52016767845454404</v>
      </c>
      <c r="AP1481" s="17">
        <v>0.53244627064233396</v>
      </c>
      <c r="AQ1481" s="17">
        <v>0.54107626069686499</v>
      </c>
      <c r="AR1481" s="17">
        <v>0.57976798395618001</v>
      </c>
      <c r="AS1481" s="17">
        <v>0.48442087091098901</v>
      </c>
      <c r="AT1481" s="17"/>
      <c r="AU1481" s="17">
        <v>0.53932788526545805</v>
      </c>
      <c r="AV1481" s="17">
        <v>0.48846537486229702</v>
      </c>
      <c r="AW1481" s="17"/>
      <c r="AX1481" s="17">
        <v>0.49746132939444598</v>
      </c>
      <c r="AY1481" s="17">
        <v>0.52139448083244799</v>
      </c>
      <c r="AZ1481" s="17"/>
      <c r="BA1481" s="17">
        <v>0.52410640929353902</v>
      </c>
      <c r="BB1481" s="17">
        <v>0.48081669074491201</v>
      </c>
      <c r="BC1481" s="17"/>
      <c r="BD1481" s="17">
        <v>0.58157637911517401</v>
      </c>
      <c r="BE1481" s="17"/>
      <c r="BF1481" s="17">
        <v>0.56907722491021595</v>
      </c>
      <c r="BG1481" s="17"/>
      <c r="BH1481" s="17">
        <v>0.45834502892231299</v>
      </c>
      <c r="BI1481" s="17"/>
      <c r="BJ1481" s="17">
        <v>0.46680093002689199</v>
      </c>
      <c r="BK1481" s="17"/>
      <c r="BL1481" s="17">
        <v>0.27215079671250603</v>
      </c>
      <c r="BM1481" s="17">
        <v>0.61522594195372204</v>
      </c>
      <c r="BN1481" s="17">
        <v>0.60287995285074703</v>
      </c>
      <c r="BO1481" s="17">
        <v>0.47826704057911401</v>
      </c>
      <c r="BP1481" s="17"/>
      <c r="BQ1481" s="17">
        <v>0.51812507815717601</v>
      </c>
      <c r="BR1481" s="17">
        <v>0.64553626788713503</v>
      </c>
      <c r="BS1481" s="17">
        <v>0.51608635956056503</v>
      </c>
      <c r="BT1481" s="17">
        <v>0.50791308778016897</v>
      </c>
      <c r="BU1481" s="17">
        <v>0.42849446725414098</v>
      </c>
      <c r="BV1481" s="17">
        <v>0.422110680661683</v>
      </c>
      <c r="BW1481" s="17"/>
      <c r="BX1481" s="17">
        <v>0.52337032896911895</v>
      </c>
      <c r="BY1481" s="17">
        <v>0.61801187322736495</v>
      </c>
      <c r="BZ1481" s="17">
        <v>0.56527102072046198</v>
      </c>
      <c r="CA1481" s="17">
        <v>0.50481152656380701</v>
      </c>
      <c r="CB1481" s="17">
        <v>0.40509559937224798</v>
      </c>
      <c r="CC1481" s="17">
        <v>0.34775032504714298</v>
      </c>
    </row>
    <row r="1482" spans="2:81" x14ac:dyDescent="0.35">
      <c r="B1482" t="s">
        <v>171</v>
      </c>
      <c r="C1482" s="17">
        <v>0.143328272908922</v>
      </c>
      <c r="D1482" s="17">
        <v>0.13076392308005999</v>
      </c>
      <c r="E1482" s="17">
        <v>0.155354189670843</v>
      </c>
      <c r="F1482" s="17"/>
      <c r="G1482" s="17">
        <v>0.114802365834826</v>
      </c>
      <c r="H1482" s="17">
        <v>0.13323445411631399</v>
      </c>
      <c r="I1482" s="17">
        <v>0.110691820258214</v>
      </c>
      <c r="J1482" s="17">
        <v>0.17004667536325499</v>
      </c>
      <c r="K1482" s="17">
        <v>0.18936455425523899</v>
      </c>
      <c r="L1482" s="17">
        <v>0.14447100069640101</v>
      </c>
      <c r="M1482" s="17"/>
      <c r="N1482" s="17">
        <v>0.113671508170305</v>
      </c>
      <c r="O1482" s="17">
        <v>0.13868173746699899</v>
      </c>
      <c r="P1482" s="17">
        <v>0.15090626200030199</v>
      </c>
      <c r="Q1482" s="17">
        <v>0.17292178732449701</v>
      </c>
      <c r="R1482" s="17"/>
      <c r="S1482" s="17">
        <v>0.111578403302767</v>
      </c>
      <c r="T1482" s="17">
        <v>0.15570866905606801</v>
      </c>
      <c r="U1482" s="17">
        <v>0.15708148438707001</v>
      </c>
      <c r="V1482" s="17">
        <v>0.16211469764529801</v>
      </c>
      <c r="W1482" s="17">
        <v>0.113499339298098</v>
      </c>
      <c r="X1482" s="17">
        <v>0.14729891901497399</v>
      </c>
      <c r="Y1482" s="17">
        <v>0.13306864208347799</v>
      </c>
      <c r="Z1482" s="17">
        <v>8.6480793077824594E-2</v>
      </c>
      <c r="AA1482" s="17">
        <v>0.14061666119001101</v>
      </c>
      <c r="AB1482" s="17">
        <v>0.15620865432988201</v>
      </c>
      <c r="AC1482" s="17">
        <v>0.18254437614043501</v>
      </c>
      <c r="AD1482" s="17">
        <v>0.21159205647276599</v>
      </c>
      <c r="AE1482" s="17"/>
      <c r="AF1482" s="17">
        <v>0.13761660261209899</v>
      </c>
      <c r="AG1482" s="17">
        <v>0.148176887866102</v>
      </c>
      <c r="AH1482" s="17">
        <v>0.170014091333691</v>
      </c>
      <c r="AI1482" s="17">
        <v>0.221797347520862</v>
      </c>
      <c r="AJ1482" s="17"/>
      <c r="AK1482" s="17">
        <v>0.14973061581430999</v>
      </c>
      <c r="AL1482" s="17">
        <v>0.13300119927920601</v>
      </c>
      <c r="AM1482" s="17"/>
      <c r="AN1482" s="17">
        <v>0.121265337722545</v>
      </c>
      <c r="AO1482" s="17">
        <v>0.137221486623605</v>
      </c>
      <c r="AP1482" s="17">
        <v>0.16744786461837999</v>
      </c>
      <c r="AQ1482" s="17">
        <v>0.15424317966581499</v>
      </c>
      <c r="AR1482" s="17">
        <v>0.15264886057994101</v>
      </c>
      <c r="AS1482" s="17">
        <v>0.16883879713786801</v>
      </c>
      <c r="AT1482" s="17"/>
      <c r="AU1482" s="17">
        <v>0.125121443250724</v>
      </c>
      <c r="AV1482" s="17">
        <v>0.16547354614545401</v>
      </c>
      <c r="AW1482" s="17"/>
      <c r="AX1482" s="17">
        <v>0.17492491035292701</v>
      </c>
      <c r="AY1482" s="17">
        <v>0.13574599660258399</v>
      </c>
      <c r="AZ1482" s="17"/>
      <c r="BA1482" s="17">
        <v>0.146808365382779</v>
      </c>
      <c r="BB1482" s="17">
        <v>0.11566742382735801</v>
      </c>
      <c r="BC1482" s="17"/>
      <c r="BD1482" s="17">
        <v>9.6390184384797697E-2</v>
      </c>
      <c r="BE1482" s="17"/>
      <c r="BF1482" s="17">
        <v>0.101767756166791</v>
      </c>
      <c r="BG1482" s="17"/>
      <c r="BH1482" s="17">
        <v>0.142427815059366</v>
      </c>
      <c r="BI1482" s="17"/>
      <c r="BJ1482" s="17">
        <v>0.143222751400161</v>
      </c>
      <c r="BK1482" s="17"/>
      <c r="BL1482" s="17">
        <v>0.406447717159235</v>
      </c>
      <c r="BM1482" s="17">
        <v>1.8322497673649799E-2</v>
      </c>
      <c r="BN1482" s="17">
        <v>0.108485222507683</v>
      </c>
      <c r="BO1482" s="17">
        <v>0.14280368379032499</v>
      </c>
      <c r="BP1482" s="17"/>
      <c r="BQ1482" s="17">
        <v>0.10945546382957801</v>
      </c>
      <c r="BR1482" s="17">
        <v>8.2477537628421901E-2</v>
      </c>
      <c r="BS1482" s="17">
        <v>0.15939242257199401</v>
      </c>
      <c r="BT1482" s="17">
        <v>0.101221339857612</v>
      </c>
      <c r="BU1482" s="17">
        <v>0.18313945778731899</v>
      </c>
      <c r="BV1482" s="17">
        <v>0.25678372306348302</v>
      </c>
      <c r="BW1482" s="17"/>
      <c r="BX1482" s="17">
        <v>9.4414914915610201E-2</v>
      </c>
      <c r="BY1482" s="17">
        <v>7.8316742950504101E-2</v>
      </c>
      <c r="BZ1482" s="17">
        <v>0.124121616849036</v>
      </c>
      <c r="CA1482" s="17">
        <v>0.105994719651304</v>
      </c>
      <c r="CB1482" s="17">
        <v>0.19156412442109799</v>
      </c>
      <c r="CC1482" s="17">
        <v>0.34997582454487097</v>
      </c>
    </row>
    <row r="1483" spans="2:81" x14ac:dyDescent="0.35">
      <c r="C1483" s="17"/>
      <c r="D1483" s="17"/>
      <c r="E1483" s="17"/>
      <c r="F1483" s="17"/>
      <c r="G1483" s="17"/>
      <c r="H1483" s="17"/>
      <c r="I1483" s="17"/>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c r="AI1483" s="17"/>
      <c r="AJ1483" s="17"/>
      <c r="AK1483" s="17"/>
      <c r="AL1483" s="17"/>
      <c r="AM1483" s="17"/>
      <c r="AN1483" s="17"/>
      <c r="AO1483" s="17"/>
      <c r="AP1483" s="17"/>
      <c r="AQ1483" s="17"/>
      <c r="AR1483" s="17"/>
      <c r="AS1483" s="17"/>
      <c r="AT1483" s="17"/>
      <c r="AU1483" s="17"/>
      <c r="AV1483" s="17"/>
      <c r="AW1483" s="17"/>
      <c r="AX1483" s="17"/>
      <c r="AY1483" s="17"/>
      <c r="AZ1483" s="17"/>
      <c r="BA1483" s="17"/>
      <c r="BB1483" s="17"/>
      <c r="BC1483" s="17"/>
      <c r="BD1483" s="17"/>
      <c r="BE1483" s="17"/>
      <c r="BF1483" s="17"/>
      <c r="BG1483" s="17"/>
      <c r="BH1483" s="17"/>
      <c r="BI1483" s="17"/>
      <c r="BJ1483" s="17"/>
      <c r="BK1483" s="17"/>
      <c r="BL1483" s="17"/>
      <c r="BM1483" s="17"/>
      <c r="BN1483" s="17"/>
      <c r="BO1483" s="17"/>
      <c r="BP1483" s="17"/>
      <c r="BQ1483" s="17"/>
      <c r="BR1483" s="17"/>
      <c r="BS1483" s="17"/>
      <c r="BT1483" s="17"/>
      <c r="BU1483" s="17"/>
      <c r="BV1483" s="17"/>
      <c r="BW1483" s="17"/>
      <c r="BX1483" s="17"/>
      <c r="BY1483" s="17"/>
      <c r="BZ1483" s="17"/>
      <c r="CA1483" s="17"/>
      <c r="CB1483" s="17"/>
      <c r="CC1483" s="17"/>
    </row>
    <row r="1484" spans="2:81" x14ac:dyDescent="0.35">
      <c r="B1484" s="6" t="s">
        <v>596</v>
      </c>
      <c r="C1484" s="17"/>
      <c r="D1484" s="17"/>
      <c r="E1484" s="17"/>
      <c r="F1484" s="17"/>
      <c r="G1484" s="17"/>
      <c r="H1484" s="17"/>
      <c r="I1484" s="17"/>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7"/>
      <c r="AI1484" s="17"/>
      <c r="AJ1484" s="17"/>
      <c r="AK1484" s="17"/>
      <c r="AL1484" s="17"/>
      <c r="AM1484" s="17"/>
      <c r="AN1484" s="17"/>
      <c r="AO1484" s="17"/>
      <c r="AP1484" s="17"/>
      <c r="AQ1484" s="17"/>
      <c r="AR1484" s="17"/>
      <c r="AS1484" s="17"/>
      <c r="AT1484" s="17"/>
      <c r="AU1484" s="17"/>
      <c r="AV1484" s="17"/>
      <c r="AW1484" s="17"/>
      <c r="AX1484" s="17"/>
      <c r="AY1484" s="17"/>
      <c r="AZ1484" s="17"/>
      <c r="BA1484" s="17"/>
      <c r="BB1484" s="17"/>
      <c r="BC1484" s="17"/>
      <c r="BD1484" s="17"/>
      <c r="BE1484" s="17"/>
      <c r="BF1484" s="17"/>
      <c r="BG1484" s="17"/>
      <c r="BH1484" s="17"/>
      <c r="BI1484" s="17"/>
      <c r="BJ1484" s="17"/>
      <c r="BK1484" s="17"/>
      <c r="BL1484" s="17"/>
      <c r="BM1484" s="17"/>
      <c r="BN1484" s="17"/>
      <c r="BO1484" s="17"/>
      <c r="BP1484" s="17"/>
      <c r="BQ1484" s="17"/>
      <c r="BR1484" s="17"/>
      <c r="BS1484" s="17"/>
      <c r="BT1484" s="17"/>
      <c r="BU1484" s="17"/>
      <c r="BV1484" s="17"/>
      <c r="BW1484" s="17"/>
      <c r="BX1484" s="17"/>
      <c r="BY1484" s="17"/>
      <c r="BZ1484" s="17"/>
      <c r="CA1484" s="17"/>
      <c r="CB1484" s="17"/>
      <c r="CC1484" s="17"/>
    </row>
    <row r="1485" spans="2:81" x14ac:dyDescent="0.35">
      <c r="B1485" s="24"/>
      <c r="C1485" s="17"/>
      <c r="D1485" s="17"/>
      <c r="E1485" s="17"/>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c r="AY1485" s="17"/>
      <c r="AZ1485" s="17"/>
      <c r="BA1485" s="17"/>
      <c r="BB1485" s="17"/>
      <c r="BC1485" s="17"/>
      <c r="BD1485" s="17"/>
      <c r="BE1485" s="17"/>
      <c r="BF1485" s="17"/>
      <c r="BG1485" s="17"/>
      <c r="BH1485" s="17"/>
      <c r="BI1485" s="17"/>
      <c r="BJ1485" s="17"/>
      <c r="BK1485" s="17"/>
      <c r="BL1485" s="17"/>
      <c r="BM1485" s="17"/>
      <c r="BN1485" s="17"/>
      <c r="BO1485" s="17"/>
      <c r="BP1485" s="17"/>
      <c r="BQ1485" s="17"/>
      <c r="BR1485" s="17"/>
      <c r="BS1485" s="17"/>
      <c r="BT1485" s="17"/>
      <c r="BU1485" s="17"/>
      <c r="BV1485" s="17"/>
      <c r="BW1485" s="17"/>
      <c r="BX1485" s="17"/>
      <c r="BY1485" s="17"/>
      <c r="BZ1485" s="17"/>
      <c r="CA1485" s="17"/>
      <c r="CB1485" s="17"/>
      <c r="CC1485" s="17"/>
    </row>
    <row r="1486" spans="2:81" x14ac:dyDescent="0.35">
      <c r="B1486" t="s">
        <v>588</v>
      </c>
      <c r="C1486" s="17">
        <v>0.18787361645573</v>
      </c>
      <c r="D1486" s="17">
        <v>0.21596309176006701</v>
      </c>
      <c r="E1486" s="17">
        <v>0.15986428158201599</v>
      </c>
      <c r="F1486" s="17"/>
      <c r="G1486" s="17">
        <v>0.304939925424077</v>
      </c>
      <c r="H1486" s="17">
        <v>0.27663637668130298</v>
      </c>
      <c r="I1486" s="17">
        <v>0.198067860391407</v>
      </c>
      <c r="J1486" s="17">
        <v>0.16125297252658399</v>
      </c>
      <c r="K1486" s="17">
        <v>0.109324915400869</v>
      </c>
      <c r="L1486" s="17">
        <v>0.103983615758956</v>
      </c>
      <c r="M1486" s="17"/>
      <c r="N1486" s="17">
        <v>0.21887892190247399</v>
      </c>
      <c r="O1486" s="17">
        <v>0.17489966660005599</v>
      </c>
      <c r="P1486" s="17">
        <v>0.17018142555523399</v>
      </c>
      <c r="Q1486" s="17">
        <v>0.18542027383246401</v>
      </c>
      <c r="R1486" s="17"/>
      <c r="S1486" s="17">
        <v>0.321019720602083</v>
      </c>
      <c r="T1486" s="17">
        <v>0.127860701967169</v>
      </c>
      <c r="U1486" s="17">
        <v>0.182360205835295</v>
      </c>
      <c r="V1486" s="17">
        <v>0.156711819990451</v>
      </c>
      <c r="W1486" s="17">
        <v>0.16674109022346101</v>
      </c>
      <c r="X1486" s="17">
        <v>0.17750598423321801</v>
      </c>
      <c r="Y1486" s="17">
        <v>0.16994139729697399</v>
      </c>
      <c r="Z1486" s="17">
        <v>0.19809587882229199</v>
      </c>
      <c r="AA1486" s="17">
        <v>0.226371782621134</v>
      </c>
      <c r="AB1486" s="17">
        <v>0.127208882664608</v>
      </c>
      <c r="AC1486" s="17">
        <v>0.121812592084219</v>
      </c>
      <c r="AD1486" s="17">
        <v>0.20034658420009799</v>
      </c>
      <c r="AE1486" s="17"/>
      <c r="AF1486" s="17">
        <v>0.193689164351948</v>
      </c>
      <c r="AG1486" s="17">
        <v>0.13036544034186601</v>
      </c>
      <c r="AH1486" s="17">
        <v>0.145620343429465</v>
      </c>
      <c r="AI1486" s="17">
        <v>0.15925474170357801</v>
      </c>
      <c r="AJ1486" s="17"/>
      <c r="AK1486" s="17">
        <v>0.22825396374882101</v>
      </c>
      <c r="AL1486" s="17">
        <v>0.192577000398343</v>
      </c>
      <c r="AM1486" s="17"/>
      <c r="AN1486" s="17">
        <v>0.31764917860626102</v>
      </c>
      <c r="AO1486" s="17">
        <v>0.15680977986882999</v>
      </c>
      <c r="AP1486" s="17">
        <v>0.16581675534954801</v>
      </c>
      <c r="AQ1486" s="17">
        <v>0.116139777016094</v>
      </c>
      <c r="AR1486" s="17">
        <v>0.10666848925526</v>
      </c>
      <c r="AS1486" s="17">
        <v>0.185662063593861</v>
      </c>
      <c r="AT1486" s="17"/>
      <c r="AU1486" s="17">
        <v>0.181557833112373</v>
      </c>
      <c r="AV1486" s="17">
        <v>0.19777624020441001</v>
      </c>
      <c r="AW1486" s="17"/>
      <c r="AX1486" s="17">
        <v>0.14349296901786199</v>
      </c>
      <c r="AY1486" s="17">
        <v>0.19852368427147199</v>
      </c>
      <c r="AZ1486" s="17"/>
      <c r="BA1486" s="17">
        <v>0.171810994577201</v>
      </c>
      <c r="BB1486" s="17">
        <v>0.27420224219047001</v>
      </c>
      <c r="BC1486" s="17"/>
      <c r="BD1486" s="17">
        <v>0.22896853754267199</v>
      </c>
      <c r="BE1486" s="17"/>
      <c r="BF1486" s="17">
        <v>0.22762140905054001</v>
      </c>
      <c r="BG1486" s="17"/>
      <c r="BH1486" s="17">
        <v>0.154173932733535</v>
      </c>
      <c r="BI1486" s="17"/>
      <c r="BJ1486" s="17">
        <v>0.138453643157222</v>
      </c>
      <c r="BK1486" s="17"/>
      <c r="BL1486" s="17">
        <v>4.8979585058272303E-2</v>
      </c>
      <c r="BM1486" s="17">
        <v>0.42443852708768698</v>
      </c>
      <c r="BN1486" s="17">
        <v>7.9739114135675998E-2</v>
      </c>
      <c r="BO1486" s="17">
        <v>0.15086269151181</v>
      </c>
      <c r="BP1486" s="17"/>
      <c r="BQ1486" s="17">
        <v>0.22822786261519501</v>
      </c>
      <c r="BR1486" s="17">
        <v>0.181368065576819</v>
      </c>
      <c r="BS1486" s="17">
        <v>0.14870138502354699</v>
      </c>
      <c r="BT1486" s="17">
        <v>0.235598268175195</v>
      </c>
      <c r="BU1486" s="17">
        <v>0.189799088730534</v>
      </c>
      <c r="BV1486" s="17">
        <v>0.137065002104377</v>
      </c>
      <c r="BW1486" s="17"/>
      <c r="BX1486" s="17">
        <v>0.25837502929310202</v>
      </c>
      <c r="BY1486" s="17">
        <v>0.187850243823939</v>
      </c>
      <c r="BZ1486" s="17">
        <v>0.16293236206610501</v>
      </c>
      <c r="CA1486" s="17">
        <v>0.23406604093382299</v>
      </c>
      <c r="CB1486" s="17">
        <v>0.20309950529544299</v>
      </c>
      <c r="CC1486" s="17">
        <v>0.108162274711256</v>
      </c>
    </row>
    <row r="1487" spans="2:81" x14ac:dyDescent="0.35">
      <c r="B1487" t="s">
        <v>589</v>
      </c>
      <c r="C1487" s="17">
        <v>0.331129113375493</v>
      </c>
      <c r="D1487" s="17">
        <v>0.334698262367087</v>
      </c>
      <c r="E1487" s="17">
        <v>0.32725442408532301</v>
      </c>
      <c r="F1487" s="17"/>
      <c r="G1487" s="17">
        <v>0.36117970135634098</v>
      </c>
      <c r="H1487" s="17">
        <v>0.36635950287393299</v>
      </c>
      <c r="I1487" s="17">
        <v>0.37724095128150698</v>
      </c>
      <c r="J1487" s="17">
        <v>0.33340197938491001</v>
      </c>
      <c r="K1487" s="17">
        <v>0.31099272352292101</v>
      </c>
      <c r="L1487" s="17">
        <v>0.256653412423407</v>
      </c>
      <c r="M1487" s="17"/>
      <c r="N1487" s="17">
        <v>0.36789382397130599</v>
      </c>
      <c r="O1487" s="17">
        <v>0.35181196242763302</v>
      </c>
      <c r="P1487" s="17">
        <v>0.31993462234026898</v>
      </c>
      <c r="Q1487" s="17">
        <v>0.27915254988735899</v>
      </c>
      <c r="R1487" s="17"/>
      <c r="S1487" s="17">
        <v>0.34687516995127599</v>
      </c>
      <c r="T1487" s="17">
        <v>0.34202589145620599</v>
      </c>
      <c r="U1487" s="17">
        <v>0.30846999380975298</v>
      </c>
      <c r="V1487" s="17">
        <v>0.33591084474675498</v>
      </c>
      <c r="W1487" s="17">
        <v>0.28892404758350498</v>
      </c>
      <c r="X1487" s="17">
        <v>0.36460079423409703</v>
      </c>
      <c r="Y1487" s="17">
        <v>0.31436089926434602</v>
      </c>
      <c r="Z1487" s="17">
        <v>0.306745084221069</v>
      </c>
      <c r="AA1487" s="17">
        <v>0.3098229699499</v>
      </c>
      <c r="AB1487" s="17">
        <v>0.33470503574258398</v>
      </c>
      <c r="AC1487" s="17">
        <v>0.33632239333312403</v>
      </c>
      <c r="AD1487" s="17">
        <v>0.39055212922596699</v>
      </c>
      <c r="AE1487" s="17"/>
      <c r="AF1487" s="17">
        <v>0.32471060792474299</v>
      </c>
      <c r="AG1487" s="17">
        <v>0.326114396630171</v>
      </c>
      <c r="AH1487" s="17">
        <v>0.33954783138378603</v>
      </c>
      <c r="AI1487" s="17">
        <v>0.40990485143996502</v>
      </c>
      <c r="AJ1487" s="17"/>
      <c r="AK1487" s="17">
        <v>0.36709959138200499</v>
      </c>
      <c r="AL1487" s="17">
        <v>0.30793139681660298</v>
      </c>
      <c r="AM1487" s="17"/>
      <c r="AN1487" s="17">
        <v>0.34912907334452398</v>
      </c>
      <c r="AO1487" s="17">
        <v>0.342141263215272</v>
      </c>
      <c r="AP1487" s="17">
        <v>0.34885820303839699</v>
      </c>
      <c r="AQ1487" s="17">
        <v>0.31388362341693798</v>
      </c>
      <c r="AR1487" s="17">
        <v>0.27338287696514102</v>
      </c>
      <c r="AS1487" s="17">
        <v>0.32702803205523101</v>
      </c>
      <c r="AT1487" s="17"/>
      <c r="AU1487" s="17">
        <v>0.33131707834320601</v>
      </c>
      <c r="AV1487" s="17">
        <v>0.33257966937359201</v>
      </c>
      <c r="AW1487" s="17"/>
      <c r="AX1487" s="17">
        <v>0.32341614896546</v>
      </c>
      <c r="AY1487" s="17">
        <v>0.33298000106572401</v>
      </c>
      <c r="AZ1487" s="17"/>
      <c r="BA1487" s="17">
        <v>0.329773636174373</v>
      </c>
      <c r="BB1487" s="17">
        <v>0.341492921637153</v>
      </c>
      <c r="BC1487" s="17"/>
      <c r="BD1487" s="17">
        <v>0.32905198947126801</v>
      </c>
      <c r="BE1487" s="17"/>
      <c r="BF1487" s="17">
        <v>0.30643968598881299</v>
      </c>
      <c r="BG1487" s="17"/>
      <c r="BH1487" s="17">
        <v>0.32340574387415899</v>
      </c>
      <c r="BI1487" s="17"/>
      <c r="BJ1487" s="17">
        <v>0.39847796814930397</v>
      </c>
      <c r="BK1487" s="17"/>
      <c r="BL1487" s="17">
        <v>0.216698230212023</v>
      </c>
      <c r="BM1487" s="17">
        <v>0.40812062072391497</v>
      </c>
      <c r="BN1487" s="17">
        <v>0.240327049932725</v>
      </c>
      <c r="BO1487" s="17">
        <v>0.42064970878603603</v>
      </c>
      <c r="BP1487" s="17"/>
      <c r="BQ1487" s="17">
        <v>0.39096892632733699</v>
      </c>
      <c r="BR1487" s="17">
        <v>0.30604662523919102</v>
      </c>
      <c r="BS1487" s="17">
        <v>0.28723482953233098</v>
      </c>
      <c r="BT1487" s="17">
        <v>0.28629673667734601</v>
      </c>
      <c r="BU1487" s="17">
        <v>0.34378765497012798</v>
      </c>
      <c r="BV1487" s="17">
        <v>0.29204983357313602</v>
      </c>
      <c r="BW1487" s="17"/>
      <c r="BX1487" s="17">
        <v>0.40753603516058301</v>
      </c>
      <c r="BY1487" s="17">
        <v>0.32851209600494602</v>
      </c>
      <c r="BZ1487" s="17">
        <v>0.290342117822949</v>
      </c>
      <c r="CA1487" s="17">
        <v>0.31235613750607699</v>
      </c>
      <c r="CB1487" s="17">
        <v>0.35134190092453699</v>
      </c>
      <c r="CC1487" s="17">
        <v>0.238669391601772</v>
      </c>
    </row>
    <row r="1488" spans="2:81" x14ac:dyDescent="0.35">
      <c r="B1488" t="s">
        <v>590</v>
      </c>
      <c r="C1488" s="17">
        <v>0.28011668614442398</v>
      </c>
      <c r="D1488" s="17">
        <v>0.25641208292633699</v>
      </c>
      <c r="E1488" s="17">
        <v>0.30415937545739802</v>
      </c>
      <c r="F1488" s="17"/>
      <c r="G1488" s="17">
        <v>0.18847068528497299</v>
      </c>
      <c r="H1488" s="17">
        <v>0.21108736952118501</v>
      </c>
      <c r="I1488" s="17">
        <v>0.25282779707393799</v>
      </c>
      <c r="J1488" s="17">
        <v>0.303235709401453</v>
      </c>
      <c r="K1488" s="17">
        <v>0.342466509633717</v>
      </c>
      <c r="L1488" s="17">
        <v>0.35871062216822602</v>
      </c>
      <c r="M1488" s="17"/>
      <c r="N1488" s="17">
        <v>0.24516269181004999</v>
      </c>
      <c r="O1488" s="17">
        <v>0.27264289094363398</v>
      </c>
      <c r="P1488" s="17">
        <v>0.29349851594173798</v>
      </c>
      <c r="Q1488" s="17">
        <v>0.312129952357659</v>
      </c>
      <c r="R1488" s="17"/>
      <c r="S1488" s="17">
        <v>0.201008517846583</v>
      </c>
      <c r="T1488" s="17">
        <v>0.310005868563558</v>
      </c>
      <c r="U1488" s="17">
        <v>0.27701135769469099</v>
      </c>
      <c r="V1488" s="17">
        <v>0.29387951463598999</v>
      </c>
      <c r="W1488" s="17">
        <v>0.32208404450064199</v>
      </c>
      <c r="X1488" s="17">
        <v>0.28334935413483697</v>
      </c>
      <c r="Y1488" s="17">
        <v>0.296507329689918</v>
      </c>
      <c r="Z1488" s="17">
        <v>0.30694555163491899</v>
      </c>
      <c r="AA1488" s="17">
        <v>0.25568316721867002</v>
      </c>
      <c r="AB1488" s="17">
        <v>0.30102310401054799</v>
      </c>
      <c r="AC1488" s="17">
        <v>0.31565567113450699</v>
      </c>
      <c r="AD1488" s="17">
        <v>0.26727044989312898</v>
      </c>
      <c r="AE1488" s="17"/>
      <c r="AF1488" s="17">
        <v>0.27973641236511398</v>
      </c>
      <c r="AG1488" s="17">
        <v>0.30849977227775099</v>
      </c>
      <c r="AH1488" s="17">
        <v>0.26967427898768498</v>
      </c>
      <c r="AI1488" s="17">
        <v>0.28566257943296203</v>
      </c>
      <c r="AJ1488" s="17"/>
      <c r="AK1488" s="17">
        <v>0.25685764864162097</v>
      </c>
      <c r="AL1488" s="17">
        <v>0.30491116589877398</v>
      </c>
      <c r="AM1488" s="17"/>
      <c r="AN1488" s="17">
        <v>0.186114625752719</v>
      </c>
      <c r="AO1488" s="17">
        <v>0.29969937430101601</v>
      </c>
      <c r="AP1488" s="17">
        <v>0.30177530890698201</v>
      </c>
      <c r="AQ1488" s="17">
        <v>0.320644570564176</v>
      </c>
      <c r="AR1488" s="17">
        <v>0.35536569359742898</v>
      </c>
      <c r="AS1488" s="17">
        <v>0.28736696265140299</v>
      </c>
      <c r="AT1488" s="17"/>
      <c r="AU1488" s="17">
        <v>0.28653797932806802</v>
      </c>
      <c r="AV1488" s="17">
        <v>0.27086648570065402</v>
      </c>
      <c r="AW1488" s="17"/>
      <c r="AX1488" s="17">
        <v>0.28449183260480498</v>
      </c>
      <c r="AY1488" s="17">
        <v>0.27906677792548401</v>
      </c>
      <c r="AZ1488" s="17"/>
      <c r="BA1488" s="17">
        <v>0.28921060889128097</v>
      </c>
      <c r="BB1488" s="17">
        <v>0.23478628423183101</v>
      </c>
      <c r="BC1488" s="17"/>
      <c r="BD1488" s="17">
        <v>0.258931193604228</v>
      </c>
      <c r="BE1488" s="17"/>
      <c r="BF1488" s="17">
        <v>0.26729077378237998</v>
      </c>
      <c r="BG1488" s="17"/>
      <c r="BH1488" s="17">
        <v>0.30256485305023201</v>
      </c>
      <c r="BI1488" s="17"/>
      <c r="BJ1488" s="17">
        <v>0.25120880946095198</v>
      </c>
      <c r="BK1488" s="17"/>
      <c r="BL1488" s="17">
        <v>0.32069216512127802</v>
      </c>
      <c r="BM1488" s="17">
        <v>0.125682266388257</v>
      </c>
      <c r="BN1488" s="17">
        <v>0.39412002118578299</v>
      </c>
      <c r="BO1488" s="17">
        <v>0.28937197177998097</v>
      </c>
      <c r="BP1488" s="17"/>
      <c r="BQ1488" s="17">
        <v>0.23343599138905799</v>
      </c>
      <c r="BR1488" s="17">
        <v>0.29647877551766399</v>
      </c>
      <c r="BS1488" s="17">
        <v>0.28786518505670899</v>
      </c>
      <c r="BT1488" s="17">
        <v>0.27741503425872899</v>
      </c>
      <c r="BU1488" s="17">
        <v>0.29554966813356998</v>
      </c>
      <c r="BV1488" s="17">
        <v>0.33821951912229298</v>
      </c>
      <c r="BW1488" s="17"/>
      <c r="BX1488" s="17">
        <v>0.205631913371108</v>
      </c>
      <c r="BY1488" s="17">
        <v>0.28418386183466399</v>
      </c>
      <c r="BZ1488" s="17">
        <v>0.29541454895511499</v>
      </c>
      <c r="CA1488" s="17">
        <v>0.27023695195220698</v>
      </c>
      <c r="CB1488" s="17">
        <v>0.30519740631722198</v>
      </c>
      <c r="CC1488" s="17">
        <v>0.36879598177145101</v>
      </c>
    </row>
    <row r="1489" spans="2:81" x14ac:dyDescent="0.35">
      <c r="B1489" t="s">
        <v>591</v>
      </c>
      <c r="C1489" s="17">
        <v>0.10715349158878</v>
      </c>
      <c r="D1489" s="17">
        <v>0.106184348022708</v>
      </c>
      <c r="E1489" s="17">
        <v>0.108176715408754</v>
      </c>
      <c r="F1489" s="17"/>
      <c r="G1489" s="17">
        <v>7.2777138485552104E-2</v>
      </c>
      <c r="H1489" s="17">
        <v>8.1626500176658096E-2</v>
      </c>
      <c r="I1489" s="17">
        <v>9.8769740911561002E-2</v>
      </c>
      <c r="J1489" s="17">
        <v>9.8088531919017896E-2</v>
      </c>
      <c r="K1489" s="17">
        <v>0.11121171084125001</v>
      </c>
      <c r="L1489" s="17">
        <v>0.16218814196216499</v>
      </c>
      <c r="M1489" s="17"/>
      <c r="N1489" s="17">
        <v>8.9237594586380906E-2</v>
      </c>
      <c r="O1489" s="17">
        <v>0.114810835499756</v>
      </c>
      <c r="P1489" s="17">
        <v>0.11287553439047</v>
      </c>
      <c r="Q1489" s="17">
        <v>0.113365548891932</v>
      </c>
      <c r="R1489" s="17"/>
      <c r="S1489" s="17">
        <v>6.6354889383481303E-2</v>
      </c>
      <c r="T1489" s="17">
        <v>0.119419841886926</v>
      </c>
      <c r="U1489" s="17">
        <v>0.118867590072879</v>
      </c>
      <c r="V1489" s="17">
        <v>0.12221475590611799</v>
      </c>
      <c r="W1489" s="17">
        <v>0.11995222469472901</v>
      </c>
      <c r="X1489" s="17">
        <v>8.2765699963782399E-2</v>
      </c>
      <c r="Y1489" s="17">
        <v>0.12992393725385701</v>
      </c>
      <c r="Z1489" s="17">
        <v>0.102356561160385</v>
      </c>
      <c r="AA1489" s="17">
        <v>0.123466399371056</v>
      </c>
      <c r="AB1489" s="17">
        <v>0.117379391084885</v>
      </c>
      <c r="AC1489" s="17">
        <v>0.10018948332949899</v>
      </c>
      <c r="AD1489" s="17">
        <v>7.8042348268881595E-2</v>
      </c>
      <c r="AE1489" s="17"/>
      <c r="AF1489" s="17">
        <v>0.110891755580882</v>
      </c>
      <c r="AG1489" s="17">
        <v>0.121346882501536</v>
      </c>
      <c r="AH1489" s="17">
        <v>0.110717223758991</v>
      </c>
      <c r="AI1489" s="17">
        <v>6.3351203936516304E-2</v>
      </c>
      <c r="AJ1489" s="17"/>
      <c r="AK1489" s="17">
        <v>6.7612886943573106E-2</v>
      </c>
      <c r="AL1489" s="17">
        <v>9.6539206380333004E-2</v>
      </c>
      <c r="AM1489" s="17"/>
      <c r="AN1489" s="17">
        <v>6.9321176889148697E-2</v>
      </c>
      <c r="AO1489" s="17">
        <v>0.113555816812516</v>
      </c>
      <c r="AP1489" s="17">
        <v>9.6293942123404294E-2</v>
      </c>
      <c r="AQ1489" s="17">
        <v>0.13563832045039301</v>
      </c>
      <c r="AR1489" s="17">
        <v>0.149438789461041</v>
      </c>
      <c r="AS1489" s="17">
        <v>9.6086104604160796E-2</v>
      </c>
      <c r="AT1489" s="17"/>
      <c r="AU1489" s="17">
        <v>0.111688659550469</v>
      </c>
      <c r="AV1489" s="17">
        <v>0.100617343448393</v>
      </c>
      <c r="AW1489" s="17"/>
      <c r="AX1489" s="17">
        <v>0.12707646850144499</v>
      </c>
      <c r="AY1489" s="17">
        <v>0.102372555134249</v>
      </c>
      <c r="AZ1489" s="17"/>
      <c r="BA1489" s="17">
        <v>0.113786868942855</v>
      </c>
      <c r="BB1489" s="17">
        <v>7.5901479169252994E-2</v>
      </c>
      <c r="BC1489" s="17"/>
      <c r="BD1489" s="17">
        <v>0.102950229523413</v>
      </c>
      <c r="BE1489" s="17"/>
      <c r="BF1489" s="17">
        <v>0.11118924811505999</v>
      </c>
      <c r="BG1489" s="17"/>
      <c r="BH1489" s="17">
        <v>0.11419452247905899</v>
      </c>
      <c r="BI1489" s="17"/>
      <c r="BJ1489" s="17">
        <v>0.108542603610364</v>
      </c>
      <c r="BK1489" s="17"/>
      <c r="BL1489" s="17">
        <v>0.169553265044838</v>
      </c>
      <c r="BM1489" s="17">
        <v>3.2066111798972903E-2</v>
      </c>
      <c r="BN1489" s="17">
        <v>0.15650247233846101</v>
      </c>
      <c r="BO1489" s="17">
        <v>9.1698983238004406E-2</v>
      </c>
      <c r="BP1489" s="17"/>
      <c r="BQ1489" s="17">
        <v>8.6303431873250902E-2</v>
      </c>
      <c r="BR1489" s="17">
        <v>0.12283530234538</v>
      </c>
      <c r="BS1489" s="17">
        <v>0.12249818009233999</v>
      </c>
      <c r="BT1489" s="17">
        <v>0.13906024538643799</v>
      </c>
      <c r="BU1489" s="17">
        <v>9.2262629142984998E-2</v>
      </c>
      <c r="BV1489" s="17">
        <v>0.10204444342060601</v>
      </c>
      <c r="BW1489" s="17"/>
      <c r="BX1489" s="17">
        <v>7.4382002092245103E-2</v>
      </c>
      <c r="BY1489" s="17">
        <v>0.129242332417383</v>
      </c>
      <c r="BZ1489" s="17">
        <v>0.118372325924894</v>
      </c>
      <c r="CA1489" s="17">
        <v>0.121747438594014</v>
      </c>
      <c r="CB1489" s="17">
        <v>8.4808020474568396E-2</v>
      </c>
      <c r="CC1489" s="17">
        <v>0.113087773447868</v>
      </c>
    </row>
    <row r="1490" spans="2:81" x14ac:dyDescent="0.35">
      <c r="B1490" t="s">
        <v>592</v>
      </c>
      <c r="C1490" s="17">
        <v>6.9055745971715599E-2</v>
      </c>
      <c r="D1490" s="17">
        <v>7.13078831721011E-2</v>
      </c>
      <c r="E1490" s="17">
        <v>6.6734708438623905E-2</v>
      </c>
      <c r="F1490" s="17"/>
      <c r="G1490" s="17">
        <v>4.2920398346635601E-2</v>
      </c>
      <c r="H1490" s="17">
        <v>4.3265689748737499E-2</v>
      </c>
      <c r="I1490" s="17">
        <v>5.0307183685741698E-2</v>
      </c>
      <c r="J1490" s="17">
        <v>7.4911779870204004E-2</v>
      </c>
      <c r="K1490" s="17">
        <v>0.108045005802317</v>
      </c>
      <c r="L1490" s="17">
        <v>9.1734399558285495E-2</v>
      </c>
      <c r="M1490" s="17"/>
      <c r="N1490" s="17">
        <v>6.12306339670219E-2</v>
      </c>
      <c r="O1490" s="17">
        <v>6.5601953721303605E-2</v>
      </c>
      <c r="P1490" s="17">
        <v>8.3631362325314901E-2</v>
      </c>
      <c r="Q1490" s="17">
        <v>6.8390730965551705E-2</v>
      </c>
      <c r="R1490" s="17"/>
      <c r="S1490" s="17">
        <v>4.03394934790006E-2</v>
      </c>
      <c r="T1490" s="17">
        <v>8.7564060862426699E-2</v>
      </c>
      <c r="U1490" s="17">
        <v>9.3018141631170601E-2</v>
      </c>
      <c r="V1490" s="17">
        <v>6.2028992091525403E-2</v>
      </c>
      <c r="W1490" s="17">
        <v>7.67333057537255E-2</v>
      </c>
      <c r="X1490" s="17">
        <v>5.9798222422903002E-2</v>
      </c>
      <c r="Y1490" s="17">
        <v>5.8279506259826599E-2</v>
      </c>
      <c r="Z1490" s="17">
        <v>6.9099297942931695E-2</v>
      </c>
      <c r="AA1490" s="17">
        <v>6.7576349145990894E-2</v>
      </c>
      <c r="AB1490" s="17">
        <v>8.2299732699912601E-2</v>
      </c>
      <c r="AC1490" s="17">
        <v>9.5413317706982206E-2</v>
      </c>
      <c r="AD1490" s="17">
        <v>4.0333370858479899E-2</v>
      </c>
      <c r="AE1490" s="17"/>
      <c r="AF1490" s="17">
        <v>6.8669555529717902E-2</v>
      </c>
      <c r="AG1490" s="17">
        <v>7.5392680768637907E-2</v>
      </c>
      <c r="AH1490" s="17">
        <v>9.52017074857473E-2</v>
      </c>
      <c r="AI1490" s="17">
        <v>5.80971767390304E-2</v>
      </c>
      <c r="AJ1490" s="17"/>
      <c r="AK1490" s="17">
        <v>5.4327151441827301E-2</v>
      </c>
      <c r="AL1490" s="17">
        <v>7.4455508113134006E-2</v>
      </c>
      <c r="AM1490" s="17"/>
      <c r="AN1490" s="17">
        <v>5.1593863944616403E-2</v>
      </c>
      <c r="AO1490" s="17">
        <v>6.2931615756654596E-2</v>
      </c>
      <c r="AP1490" s="17">
        <v>5.7607381315540801E-2</v>
      </c>
      <c r="AQ1490" s="17">
        <v>8.7773772681129306E-2</v>
      </c>
      <c r="AR1490" s="17">
        <v>9.5552156216329495E-2</v>
      </c>
      <c r="AS1490" s="17">
        <v>9.4146279133474203E-2</v>
      </c>
      <c r="AT1490" s="17"/>
      <c r="AU1490" s="17">
        <v>6.7809506141950304E-2</v>
      </c>
      <c r="AV1490" s="17">
        <v>6.9560094618161303E-2</v>
      </c>
      <c r="AW1490" s="17"/>
      <c r="AX1490" s="17">
        <v>7.9404774688602103E-2</v>
      </c>
      <c r="AY1490" s="17">
        <v>6.6572279325218101E-2</v>
      </c>
      <c r="AZ1490" s="17"/>
      <c r="BA1490" s="17">
        <v>7.3148925312793198E-2</v>
      </c>
      <c r="BB1490" s="17">
        <v>4.2785855588783603E-2</v>
      </c>
      <c r="BC1490" s="17"/>
      <c r="BD1490" s="17">
        <v>5.8841182977246602E-2</v>
      </c>
      <c r="BE1490" s="17"/>
      <c r="BF1490" s="17">
        <v>6.7947499782198703E-2</v>
      </c>
      <c r="BG1490" s="17"/>
      <c r="BH1490" s="17">
        <v>7.1801999874996303E-2</v>
      </c>
      <c r="BI1490" s="17"/>
      <c r="BJ1490" s="17">
        <v>6.6693514513703506E-2</v>
      </c>
      <c r="BK1490" s="17"/>
      <c r="BL1490" s="17">
        <v>0.19176697190560901</v>
      </c>
      <c r="BM1490" s="17">
        <v>6.9483438456044103E-3</v>
      </c>
      <c r="BN1490" s="17">
        <v>0.101268513776836</v>
      </c>
      <c r="BO1490" s="17">
        <v>2.1412927479058302E-2</v>
      </c>
      <c r="BP1490" s="17"/>
      <c r="BQ1490" s="17">
        <v>4.3850720533150103E-2</v>
      </c>
      <c r="BR1490" s="17">
        <v>7.6541193979529104E-2</v>
      </c>
      <c r="BS1490" s="17">
        <v>0.135646984950968</v>
      </c>
      <c r="BT1490" s="17">
        <v>5.0841454187100302E-2</v>
      </c>
      <c r="BU1490" s="17">
        <v>5.2761976542988101E-2</v>
      </c>
      <c r="BV1490" s="17">
        <v>8.0309333895646401E-2</v>
      </c>
      <c r="BW1490" s="17"/>
      <c r="BX1490" s="17">
        <v>4.0171236905370597E-2</v>
      </c>
      <c r="BY1490" s="17">
        <v>5.6475960006268401E-2</v>
      </c>
      <c r="BZ1490" s="17">
        <v>0.117179260008494</v>
      </c>
      <c r="CA1490" s="17">
        <v>4.2241146618124198E-2</v>
      </c>
      <c r="CB1490" s="17">
        <v>3.4744523794519297E-2</v>
      </c>
      <c r="CC1490" s="17">
        <v>0.108364196035629</v>
      </c>
    </row>
    <row r="1491" spans="2:81" x14ac:dyDescent="0.35">
      <c r="B1491" t="s">
        <v>171</v>
      </c>
      <c r="C1491" s="17">
        <v>2.46713464638585E-2</v>
      </c>
      <c r="D1491" s="17">
        <v>1.54343317516995E-2</v>
      </c>
      <c r="E1491" s="17">
        <v>3.3810495027884503E-2</v>
      </c>
      <c r="F1491" s="17"/>
      <c r="G1491" s="17">
        <v>2.97121511024207E-2</v>
      </c>
      <c r="H1491" s="17">
        <v>2.1024560998183301E-2</v>
      </c>
      <c r="I1491" s="17">
        <v>2.2786466655844301E-2</v>
      </c>
      <c r="J1491" s="17">
        <v>2.9109026897830799E-2</v>
      </c>
      <c r="K1491" s="17">
        <v>1.79591347989261E-2</v>
      </c>
      <c r="L1491" s="17">
        <v>2.67298081289601E-2</v>
      </c>
      <c r="M1491" s="17"/>
      <c r="N1491" s="17">
        <v>1.7596333762765998E-2</v>
      </c>
      <c r="O1491" s="17">
        <v>2.0232690807616902E-2</v>
      </c>
      <c r="P1491" s="17">
        <v>1.9878539446973501E-2</v>
      </c>
      <c r="Q1491" s="17">
        <v>4.1540944065033801E-2</v>
      </c>
      <c r="R1491" s="17"/>
      <c r="S1491" s="17">
        <v>2.4402208737575499E-2</v>
      </c>
      <c r="T1491" s="17">
        <v>1.31236352637149E-2</v>
      </c>
      <c r="U1491" s="17">
        <v>2.02727109562106E-2</v>
      </c>
      <c r="V1491" s="17">
        <v>2.92540726291604E-2</v>
      </c>
      <c r="W1491" s="17">
        <v>2.5565287243937401E-2</v>
      </c>
      <c r="X1491" s="17">
        <v>3.1979945011163503E-2</v>
      </c>
      <c r="Y1491" s="17">
        <v>3.09869302350788E-2</v>
      </c>
      <c r="Z1491" s="17">
        <v>1.6757626218401801E-2</v>
      </c>
      <c r="AA1491" s="17">
        <v>1.7079331693248202E-2</v>
      </c>
      <c r="AB1491" s="17">
        <v>3.73838537974618E-2</v>
      </c>
      <c r="AC1491" s="17">
        <v>3.06065424116687E-2</v>
      </c>
      <c r="AD1491" s="17">
        <v>2.3455117553444201E-2</v>
      </c>
      <c r="AE1491" s="17"/>
      <c r="AF1491" s="17">
        <v>2.23025042475955E-2</v>
      </c>
      <c r="AG1491" s="17">
        <v>3.8280827480037603E-2</v>
      </c>
      <c r="AH1491" s="17">
        <v>3.9238614954325901E-2</v>
      </c>
      <c r="AI1491" s="17">
        <v>2.3729446747949301E-2</v>
      </c>
      <c r="AJ1491" s="17"/>
      <c r="AK1491" s="17">
        <v>2.5848757842153E-2</v>
      </c>
      <c r="AL1491" s="17">
        <v>2.3585722392813101E-2</v>
      </c>
      <c r="AM1491" s="17"/>
      <c r="AN1491" s="17">
        <v>2.6192081462730499E-2</v>
      </c>
      <c r="AO1491" s="17">
        <v>2.4862150045711798E-2</v>
      </c>
      <c r="AP1491" s="17">
        <v>2.9648409266127201E-2</v>
      </c>
      <c r="AQ1491" s="17">
        <v>2.5919935871269902E-2</v>
      </c>
      <c r="AR1491" s="17">
        <v>1.9591994504799301E-2</v>
      </c>
      <c r="AS1491" s="17">
        <v>9.7105579618702899E-3</v>
      </c>
      <c r="AT1491" s="17"/>
      <c r="AU1491" s="17">
        <v>2.1088943523933899E-2</v>
      </c>
      <c r="AV1491" s="17">
        <v>2.8600166654789701E-2</v>
      </c>
      <c r="AW1491" s="17"/>
      <c r="AX1491" s="17">
        <v>4.2117806221824899E-2</v>
      </c>
      <c r="AY1491" s="17">
        <v>2.04847022778517E-2</v>
      </c>
      <c r="AZ1491" s="17"/>
      <c r="BA1491" s="17">
        <v>2.22689661014959E-2</v>
      </c>
      <c r="BB1491" s="17">
        <v>3.0831217182508901E-2</v>
      </c>
      <c r="BC1491" s="17"/>
      <c r="BD1491" s="17">
        <v>2.12568668811722E-2</v>
      </c>
      <c r="BE1491" s="17"/>
      <c r="BF1491" s="17">
        <v>1.95113832810083E-2</v>
      </c>
      <c r="BG1491" s="17"/>
      <c r="BH1491" s="17">
        <v>3.3858947988017897E-2</v>
      </c>
      <c r="BI1491" s="17"/>
      <c r="BJ1491" s="17">
        <v>3.6623461108453902E-2</v>
      </c>
      <c r="BK1491" s="17"/>
      <c r="BL1491" s="17">
        <v>5.2309782657980801E-2</v>
      </c>
      <c r="BM1491" s="17">
        <v>2.74413015556335E-3</v>
      </c>
      <c r="BN1491" s="17">
        <v>2.80428286305195E-2</v>
      </c>
      <c r="BO1491" s="17">
        <v>2.6003717205110501E-2</v>
      </c>
      <c r="BP1491" s="17"/>
      <c r="BQ1491" s="17">
        <v>1.72130672620084E-2</v>
      </c>
      <c r="BR1491" s="17">
        <v>1.6730037341416201E-2</v>
      </c>
      <c r="BS1491" s="17">
        <v>1.8053435344105001E-2</v>
      </c>
      <c r="BT1491" s="17">
        <v>1.0788261315192499E-2</v>
      </c>
      <c r="BU1491" s="17">
        <v>2.5838982479793899E-2</v>
      </c>
      <c r="BV1491" s="17">
        <v>5.0311867883941298E-2</v>
      </c>
      <c r="BW1491" s="17"/>
      <c r="BX1491" s="17">
        <v>1.39037831775912E-2</v>
      </c>
      <c r="BY1491" s="17">
        <v>1.37355059127987E-2</v>
      </c>
      <c r="BZ1491" s="17">
        <v>1.5759385222442301E-2</v>
      </c>
      <c r="CA1491" s="17">
        <v>1.93522843957551E-2</v>
      </c>
      <c r="CB1491" s="17">
        <v>2.0808643193710199E-2</v>
      </c>
      <c r="CC1491" s="17">
        <v>6.2920382432023095E-2</v>
      </c>
    </row>
    <row r="1492" spans="2:81" x14ac:dyDescent="0.35">
      <c r="B1492" t="s">
        <v>593</v>
      </c>
      <c r="C1492" s="17">
        <v>0.51900272983122298</v>
      </c>
      <c r="D1492" s="17">
        <v>0.550661354127154</v>
      </c>
      <c r="E1492" s="17">
        <v>0.48711870566734</v>
      </c>
      <c r="F1492" s="17"/>
      <c r="G1492" s="17">
        <v>0.66611962678041803</v>
      </c>
      <c r="H1492" s="17">
        <v>0.64299587955523596</v>
      </c>
      <c r="I1492" s="17">
        <v>0.57530881167291503</v>
      </c>
      <c r="J1492" s="17">
        <v>0.494654951911494</v>
      </c>
      <c r="K1492" s="17">
        <v>0.42031763892378898</v>
      </c>
      <c r="L1492" s="17">
        <v>0.36063702818236398</v>
      </c>
      <c r="M1492" s="17"/>
      <c r="N1492" s="17">
        <v>0.58677274587378103</v>
      </c>
      <c r="O1492" s="17">
        <v>0.52671162902768998</v>
      </c>
      <c r="P1492" s="17">
        <v>0.490116047895504</v>
      </c>
      <c r="Q1492" s="17">
        <v>0.464572823719823</v>
      </c>
      <c r="R1492" s="17"/>
      <c r="S1492" s="17">
        <v>0.66789489055335904</v>
      </c>
      <c r="T1492" s="17">
        <v>0.46988659342337502</v>
      </c>
      <c r="U1492" s="17">
        <v>0.49083019964504798</v>
      </c>
      <c r="V1492" s="17">
        <v>0.49262266473720601</v>
      </c>
      <c r="W1492" s="17">
        <v>0.45566513780696599</v>
      </c>
      <c r="X1492" s="17">
        <v>0.54210677846731403</v>
      </c>
      <c r="Y1492" s="17">
        <v>0.48430229656132001</v>
      </c>
      <c r="Z1492" s="17">
        <v>0.50484096304336201</v>
      </c>
      <c r="AA1492" s="17">
        <v>0.53619475257103499</v>
      </c>
      <c r="AB1492" s="17">
        <v>0.46191391840719298</v>
      </c>
      <c r="AC1492" s="17">
        <v>0.45813498541734299</v>
      </c>
      <c r="AD1492" s="17">
        <v>0.59089871342606504</v>
      </c>
      <c r="AE1492" s="17"/>
      <c r="AF1492" s="17">
        <v>0.51839977227669098</v>
      </c>
      <c r="AG1492" s="17">
        <v>0.45647983697203698</v>
      </c>
      <c r="AH1492" s="17">
        <v>0.48516817481325097</v>
      </c>
      <c r="AI1492" s="17">
        <v>0.56915959314354203</v>
      </c>
      <c r="AJ1492" s="17"/>
      <c r="AK1492" s="17">
        <v>0.595353555130826</v>
      </c>
      <c r="AL1492" s="17">
        <v>0.500508397214946</v>
      </c>
      <c r="AM1492" s="17"/>
      <c r="AN1492" s="17">
        <v>0.66677825195078499</v>
      </c>
      <c r="AO1492" s="17">
        <v>0.49895104308410199</v>
      </c>
      <c r="AP1492" s="17">
        <v>0.51467495838794597</v>
      </c>
      <c r="AQ1492" s="17">
        <v>0.430023400433032</v>
      </c>
      <c r="AR1492" s="17">
        <v>0.38005136622040098</v>
      </c>
      <c r="AS1492" s="17">
        <v>0.51269009564909196</v>
      </c>
      <c r="AT1492" s="17"/>
      <c r="AU1492" s="17">
        <v>0.51287491145557795</v>
      </c>
      <c r="AV1492" s="17">
        <v>0.53035590957800205</v>
      </c>
      <c r="AW1492" s="17"/>
      <c r="AX1492" s="17">
        <v>0.46690911798332202</v>
      </c>
      <c r="AY1492" s="17">
        <v>0.53150368533719705</v>
      </c>
      <c r="AZ1492" s="17"/>
      <c r="BA1492" s="17">
        <v>0.501584630751574</v>
      </c>
      <c r="BB1492" s="17">
        <v>0.61569516382762401</v>
      </c>
      <c r="BC1492" s="17"/>
      <c r="BD1492" s="17">
        <v>0.55802052701394</v>
      </c>
      <c r="BE1492" s="17"/>
      <c r="BF1492" s="17">
        <v>0.53406109503935295</v>
      </c>
      <c r="BG1492" s="17"/>
      <c r="BH1492" s="17">
        <v>0.47757967660769401</v>
      </c>
      <c r="BI1492" s="17"/>
      <c r="BJ1492" s="17">
        <v>0.536931611306527</v>
      </c>
      <c r="BK1492" s="17"/>
      <c r="BL1492" s="17">
        <v>0.26567781527029499</v>
      </c>
      <c r="BM1492" s="17">
        <v>0.83255914781160201</v>
      </c>
      <c r="BN1492" s="17">
        <v>0.32006616406840099</v>
      </c>
      <c r="BO1492" s="17">
        <v>0.571512400297846</v>
      </c>
      <c r="BP1492" s="17"/>
      <c r="BQ1492" s="17">
        <v>0.61919678894253205</v>
      </c>
      <c r="BR1492" s="17">
        <v>0.48741469081601002</v>
      </c>
      <c r="BS1492" s="17">
        <v>0.435936214555878</v>
      </c>
      <c r="BT1492" s="17">
        <v>0.52189500485254103</v>
      </c>
      <c r="BU1492" s="17">
        <v>0.53358674370066295</v>
      </c>
      <c r="BV1492" s="17">
        <v>0.42911483567751302</v>
      </c>
      <c r="BW1492" s="17"/>
      <c r="BX1492" s="17">
        <v>0.66591106445368498</v>
      </c>
      <c r="BY1492" s="17">
        <v>0.51636233982888502</v>
      </c>
      <c r="BZ1492" s="17">
        <v>0.453274479889054</v>
      </c>
      <c r="CA1492" s="17">
        <v>0.54642217843990004</v>
      </c>
      <c r="CB1492" s="17">
        <v>0.55444140621997995</v>
      </c>
      <c r="CC1492" s="17">
        <v>0.34683166631302798</v>
      </c>
    </row>
    <row r="1493" spans="2:81" x14ac:dyDescent="0.35">
      <c r="B1493" t="s">
        <v>594</v>
      </c>
      <c r="C1493" s="17">
        <v>0.176209237560495</v>
      </c>
      <c r="D1493" s="17">
        <v>0.177492231194809</v>
      </c>
      <c r="E1493" s="17">
        <v>0.17491142384737801</v>
      </c>
      <c r="F1493" s="17"/>
      <c r="G1493" s="17">
        <v>0.115697536832188</v>
      </c>
      <c r="H1493" s="17">
        <v>0.124892189925396</v>
      </c>
      <c r="I1493" s="17">
        <v>0.14907692459730301</v>
      </c>
      <c r="J1493" s="17">
        <v>0.17300031178922201</v>
      </c>
      <c r="K1493" s="17">
        <v>0.219256716643567</v>
      </c>
      <c r="L1493" s="17">
        <v>0.25392254152045102</v>
      </c>
      <c r="M1493" s="17"/>
      <c r="N1493" s="17">
        <v>0.150468228553403</v>
      </c>
      <c r="O1493" s="17">
        <v>0.18041278922105999</v>
      </c>
      <c r="P1493" s="17">
        <v>0.196506896715785</v>
      </c>
      <c r="Q1493" s="17">
        <v>0.18175627985748399</v>
      </c>
      <c r="R1493" s="17"/>
      <c r="S1493" s="17">
        <v>0.10669438286248201</v>
      </c>
      <c r="T1493" s="17">
        <v>0.20698390274935199</v>
      </c>
      <c r="U1493" s="17">
        <v>0.21188573170405001</v>
      </c>
      <c r="V1493" s="17">
        <v>0.18424374799764401</v>
      </c>
      <c r="W1493" s="17">
        <v>0.19668553044845499</v>
      </c>
      <c r="X1493" s="17">
        <v>0.142563922386685</v>
      </c>
      <c r="Y1493" s="17">
        <v>0.18820344351368401</v>
      </c>
      <c r="Z1493" s="17">
        <v>0.17145585910331701</v>
      </c>
      <c r="AA1493" s="17">
        <v>0.191042748517046</v>
      </c>
      <c r="AB1493" s="17">
        <v>0.19967912378479699</v>
      </c>
      <c r="AC1493" s="17">
        <v>0.195602801036482</v>
      </c>
      <c r="AD1493" s="17">
        <v>0.118375719127361</v>
      </c>
      <c r="AE1493" s="17"/>
      <c r="AF1493" s="17">
        <v>0.1795613111106</v>
      </c>
      <c r="AG1493" s="17">
        <v>0.196739563270174</v>
      </c>
      <c r="AH1493" s="17">
        <v>0.20591893124473801</v>
      </c>
      <c r="AI1493" s="17">
        <v>0.121448380675547</v>
      </c>
      <c r="AJ1493" s="17"/>
      <c r="AK1493" s="17">
        <v>0.1219400383854</v>
      </c>
      <c r="AL1493" s="17">
        <v>0.17099471449346701</v>
      </c>
      <c r="AM1493" s="17"/>
      <c r="AN1493" s="17">
        <v>0.120915040833765</v>
      </c>
      <c r="AO1493" s="17">
        <v>0.17648743256917099</v>
      </c>
      <c r="AP1493" s="17">
        <v>0.153901323438945</v>
      </c>
      <c r="AQ1493" s="17">
        <v>0.22341209313152199</v>
      </c>
      <c r="AR1493" s="17">
        <v>0.24499094567737101</v>
      </c>
      <c r="AS1493" s="17">
        <v>0.19023238373763501</v>
      </c>
      <c r="AT1493" s="17"/>
      <c r="AU1493" s="17">
        <v>0.17949816569242</v>
      </c>
      <c r="AV1493" s="17">
        <v>0.170177438066554</v>
      </c>
      <c r="AW1493" s="17"/>
      <c r="AX1493" s="17">
        <v>0.20648124319004699</v>
      </c>
      <c r="AY1493" s="17">
        <v>0.16894483445946701</v>
      </c>
      <c r="AZ1493" s="17"/>
      <c r="BA1493" s="17">
        <v>0.18693579425564799</v>
      </c>
      <c r="BB1493" s="17">
        <v>0.118687334758037</v>
      </c>
      <c r="BC1493" s="17"/>
      <c r="BD1493" s="17">
        <v>0.16179141250065901</v>
      </c>
      <c r="BE1493" s="17"/>
      <c r="BF1493" s="17">
        <v>0.179136747897258</v>
      </c>
      <c r="BG1493" s="17"/>
      <c r="BH1493" s="17">
        <v>0.185996522354056</v>
      </c>
      <c r="BI1493" s="17"/>
      <c r="BJ1493" s="17">
        <v>0.175236118124068</v>
      </c>
      <c r="BK1493" s="17"/>
      <c r="BL1493" s="17">
        <v>0.36132023695044602</v>
      </c>
      <c r="BM1493" s="17">
        <v>3.9014455644577298E-2</v>
      </c>
      <c r="BN1493" s="17">
        <v>0.25777098611529697</v>
      </c>
      <c r="BO1493" s="17">
        <v>0.113111910717063</v>
      </c>
      <c r="BP1493" s="17"/>
      <c r="BQ1493" s="17">
        <v>0.13015415240640099</v>
      </c>
      <c r="BR1493" s="17">
        <v>0.19937649632491</v>
      </c>
      <c r="BS1493" s="17">
        <v>0.25814516504330798</v>
      </c>
      <c r="BT1493" s="17">
        <v>0.189901699573538</v>
      </c>
      <c r="BU1493" s="17">
        <v>0.145024605685973</v>
      </c>
      <c r="BV1493" s="17">
        <v>0.18235377731625299</v>
      </c>
      <c r="BW1493" s="17"/>
      <c r="BX1493" s="17">
        <v>0.11455323899761601</v>
      </c>
      <c r="BY1493" s="17">
        <v>0.18571829242365201</v>
      </c>
      <c r="BZ1493" s="17">
        <v>0.23555158593338801</v>
      </c>
      <c r="CA1493" s="17">
        <v>0.16398858521213799</v>
      </c>
      <c r="CB1493" s="17">
        <v>0.119552544269088</v>
      </c>
      <c r="CC1493" s="17">
        <v>0.22145196948349699</v>
      </c>
    </row>
    <row r="1494" spans="2:81" x14ac:dyDescent="0.35">
      <c r="B1494" t="s">
        <v>288</v>
      </c>
      <c r="C1494" s="17">
        <v>0.34279349227072697</v>
      </c>
      <c r="D1494" s="17">
        <v>0.373169122932346</v>
      </c>
      <c r="E1494" s="17">
        <v>0.31220728181996199</v>
      </c>
      <c r="F1494" s="17"/>
      <c r="G1494" s="17">
        <v>0.55042208994823105</v>
      </c>
      <c r="H1494" s="17">
        <v>0.51810368962984099</v>
      </c>
      <c r="I1494" s="17">
        <v>0.42623188707561199</v>
      </c>
      <c r="J1494" s="17">
        <v>0.32165464012227202</v>
      </c>
      <c r="K1494" s="17">
        <v>0.20106092228022199</v>
      </c>
      <c r="L1494" s="17">
        <v>0.10671448666191299</v>
      </c>
      <c r="M1494" s="17"/>
      <c r="N1494" s="17">
        <v>0.436304517320378</v>
      </c>
      <c r="O1494" s="17">
        <v>0.34629883980663001</v>
      </c>
      <c r="P1494" s="17">
        <v>0.29360915117971897</v>
      </c>
      <c r="Q1494" s="17">
        <v>0.28281654386233901</v>
      </c>
      <c r="R1494" s="17"/>
      <c r="S1494" s="17">
        <v>0.56120050769087804</v>
      </c>
      <c r="T1494" s="17">
        <v>0.262902690674022</v>
      </c>
      <c r="U1494" s="17">
        <v>0.27894446794099897</v>
      </c>
      <c r="V1494" s="17">
        <v>0.30837891673956203</v>
      </c>
      <c r="W1494" s="17">
        <v>0.258979607358511</v>
      </c>
      <c r="X1494" s="17">
        <v>0.39954285608062901</v>
      </c>
      <c r="Y1494" s="17">
        <v>0.296098853047636</v>
      </c>
      <c r="Z1494" s="17">
        <v>0.333385103940045</v>
      </c>
      <c r="AA1494" s="17">
        <v>0.34515200405398799</v>
      </c>
      <c r="AB1494" s="17">
        <v>0.26223479462239502</v>
      </c>
      <c r="AC1494" s="17">
        <v>0.26253218438086101</v>
      </c>
      <c r="AD1494" s="17">
        <v>0.47252299429870398</v>
      </c>
      <c r="AE1494" s="17"/>
      <c r="AF1494" s="17">
        <v>0.33883846116609101</v>
      </c>
      <c r="AG1494" s="17">
        <v>0.25974027370186198</v>
      </c>
      <c r="AH1494" s="17">
        <v>0.27924924356851299</v>
      </c>
      <c r="AI1494" s="17">
        <v>0.447711212467996</v>
      </c>
      <c r="AJ1494" s="17"/>
      <c r="AK1494" s="17">
        <v>0.47341351674542498</v>
      </c>
      <c r="AL1494" s="17">
        <v>0.32951368272147902</v>
      </c>
      <c r="AM1494" s="17"/>
      <c r="AN1494" s="17">
        <v>0.54586321111701996</v>
      </c>
      <c r="AO1494" s="17">
        <v>0.322463610514931</v>
      </c>
      <c r="AP1494" s="17">
        <v>0.360773634949001</v>
      </c>
      <c r="AQ1494" s="17">
        <v>0.20661130730151001</v>
      </c>
      <c r="AR1494" s="17">
        <v>0.135060420543031</v>
      </c>
      <c r="AS1494" s="17">
        <v>0.322457711911457</v>
      </c>
      <c r="AT1494" s="17"/>
      <c r="AU1494" s="17">
        <v>0.33337674576315901</v>
      </c>
      <c r="AV1494" s="17">
        <v>0.360178471511448</v>
      </c>
      <c r="AW1494" s="17"/>
      <c r="AX1494" s="17">
        <v>0.260427874793275</v>
      </c>
      <c r="AY1494" s="17">
        <v>0.36255885087772899</v>
      </c>
      <c r="AZ1494" s="17"/>
      <c r="BA1494" s="17">
        <v>0.31464883649592601</v>
      </c>
      <c r="BB1494" s="17">
        <v>0.49700782906958701</v>
      </c>
      <c r="BC1494" s="17"/>
      <c r="BD1494" s="17">
        <v>0.39622911451328102</v>
      </c>
      <c r="BE1494" s="17"/>
      <c r="BF1494" s="17">
        <v>0.35492434714209498</v>
      </c>
      <c r="BG1494" s="17"/>
      <c r="BH1494" s="17">
        <v>0.29158315425363801</v>
      </c>
      <c r="BI1494" s="17"/>
      <c r="BJ1494" s="17">
        <v>0.36169549318245903</v>
      </c>
      <c r="BK1494" s="17"/>
      <c r="BL1494" s="17">
        <v>-9.5642421680151204E-2</v>
      </c>
      <c r="BM1494" s="17">
        <v>0.79354469216702495</v>
      </c>
      <c r="BN1494" s="17">
        <v>6.2295177953104103E-2</v>
      </c>
      <c r="BO1494" s="17">
        <v>0.458400489580783</v>
      </c>
      <c r="BP1494" s="17"/>
      <c r="BQ1494" s="17">
        <v>0.489042636536131</v>
      </c>
      <c r="BR1494" s="17">
        <v>0.28803819449110002</v>
      </c>
      <c r="BS1494" s="17">
        <v>0.17779104951256999</v>
      </c>
      <c r="BT1494" s="17">
        <v>0.331993305279003</v>
      </c>
      <c r="BU1494" s="17">
        <v>0.38856213801468997</v>
      </c>
      <c r="BV1494" s="17">
        <v>0.24676105836126</v>
      </c>
      <c r="BW1494" s="17"/>
      <c r="BX1494" s="17">
        <v>0.55135782545606904</v>
      </c>
      <c r="BY1494" s="17">
        <v>0.33064404740523301</v>
      </c>
      <c r="BZ1494" s="17">
        <v>0.21772289395566499</v>
      </c>
      <c r="CA1494" s="17">
        <v>0.38243359322776199</v>
      </c>
      <c r="CB1494" s="17">
        <v>0.43488886195089199</v>
      </c>
      <c r="CC1494" s="17">
        <v>0.12537969682953101</v>
      </c>
    </row>
    <row r="1495" spans="2:81" x14ac:dyDescent="0.35">
      <c r="C1495" s="17"/>
      <c r="D1495" s="17"/>
      <c r="E1495" s="17"/>
      <c r="F1495" s="17"/>
      <c r="G1495" s="17"/>
      <c r="H1495" s="17"/>
      <c r="I1495" s="17"/>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c r="AP1495" s="17"/>
      <c r="AQ1495" s="17"/>
      <c r="AR1495" s="17"/>
      <c r="AS1495" s="17"/>
      <c r="AT1495" s="17"/>
      <c r="AU1495" s="17"/>
      <c r="AV1495" s="17"/>
      <c r="AW1495" s="17"/>
      <c r="AX1495" s="17"/>
      <c r="AY1495" s="17"/>
      <c r="AZ1495" s="17"/>
      <c r="BA1495" s="17"/>
      <c r="BB1495" s="17"/>
      <c r="BC1495" s="17"/>
      <c r="BD1495" s="17"/>
      <c r="BE1495" s="17"/>
      <c r="BF1495" s="17"/>
      <c r="BG1495" s="17"/>
      <c r="BH1495" s="17"/>
      <c r="BI1495" s="17"/>
      <c r="BJ1495" s="17"/>
      <c r="BK1495" s="17"/>
      <c r="BL1495" s="17"/>
      <c r="BM1495" s="17"/>
      <c r="BN1495" s="17"/>
      <c r="BO1495" s="17"/>
      <c r="BP1495" s="17"/>
      <c r="BQ1495" s="17"/>
      <c r="BR1495" s="17"/>
      <c r="BS1495" s="17"/>
      <c r="BT1495" s="17"/>
      <c r="BU1495" s="17"/>
      <c r="BV1495" s="17"/>
      <c r="BW1495" s="17"/>
      <c r="BX1495" s="17"/>
      <c r="BY1495" s="17"/>
      <c r="BZ1495" s="17"/>
      <c r="CA1495" s="17"/>
      <c r="CB1495" s="17"/>
      <c r="CC1495" s="17"/>
    </row>
    <row r="1496" spans="2:81" x14ac:dyDescent="0.35">
      <c r="B1496" s="6" t="s">
        <v>597</v>
      </c>
      <c r="C1496" s="17"/>
      <c r="D1496" s="17"/>
      <c r="E1496" s="17"/>
      <c r="F1496" s="17"/>
      <c r="G1496" s="17"/>
      <c r="H1496" s="17"/>
      <c r="I1496" s="17"/>
      <c r="J1496" s="17"/>
      <c r="K1496" s="17"/>
      <c r="L1496" s="17"/>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7"/>
      <c r="AI1496" s="17"/>
      <c r="AJ1496" s="17"/>
      <c r="AK1496" s="17"/>
      <c r="AL1496" s="17"/>
      <c r="AM1496" s="17"/>
      <c r="AN1496" s="17"/>
      <c r="AO1496" s="17"/>
      <c r="AP1496" s="17"/>
      <c r="AQ1496" s="17"/>
      <c r="AR1496" s="17"/>
      <c r="AS1496" s="17"/>
      <c r="AT1496" s="17"/>
      <c r="AU1496" s="17"/>
      <c r="AV1496" s="17"/>
      <c r="AW1496" s="17"/>
      <c r="AX1496" s="17"/>
      <c r="AY1496" s="17"/>
      <c r="AZ1496" s="17"/>
      <c r="BA1496" s="17"/>
      <c r="BB1496" s="17"/>
      <c r="BC1496" s="17"/>
      <c r="BD1496" s="17"/>
      <c r="BE1496" s="17"/>
      <c r="BF1496" s="17"/>
      <c r="BG1496" s="17"/>
      <c r="BH1496" s="17"/>
      <c r="BI1496" s="17"/>
      <c r="BJ1496" s="17"/>
      <c r="BK1496" s="17"/>
      <c r="BL1496" s="17"/>
      <c r="BM1496" s="17"/>
      <c r="BN1496" s="17"/>
      <c r="BO1496" s="17"/>
      <c r="BP1496" s="17"/>
      <c r="BQ1496" s="17"/>
      <c r="BR1496" s="17"/>
      <c r="BS1496" s="17"/>
      <c r="BT1496" s="17"/>
      <c r="BU1496" s="17"/>
      <c r="BV1496" s="17"/>
      <c r="BW1496" s="17"/>
      <c r="BX1496" s="17"/>
      <c r="BY1496" s="17"/>
      <c r="BZ1496" s="17"/>
      <c r="CA1496" s="17"/>
      <c r="CB1496" s="17"/>
      <c r="CC1496" s="17"/>
    </row>
    <row r="1497" spans="2:81" x14ac:dyDescent="0.35">
      <c r="B1497" s="24"/>
      <c r="C1497" s="17"/>
      <c r="D1497" s="17"/>
      <c r="E1497" s="17"/>
      <c r="F1497" s="17"/>
      <c r="G1497" s="17"/>
      <c r="H1497" s="17"/>
      <c r="I1497" s="17"/>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c r="AP1497" s="17"/>
      <c r="AQ1497" s="17"/>
      <c r="AR1497" s="17"/>
      <c r="AS1497" s="17"/>
      <c r="AT1497" s="17"/>
      <c r="AU1497" s="17"/>
      <c r="AV1497" s="17"/>
      <c r="AW1497" s="17"/>
      <c r="AX1497" s="17"/>
      <c r="AY1497" s="17"/>
      <c r="AZ1497" s="17"/>
      <c r="BA1497" s="17"/>
      <c r="BB1497" s="17"/>
      <c r="BC1497" s="17"/>
      <c r="BD1497" s="17"/>
      <c r="BE1497" s="17"/>
      <c r="BF1497" s="17"/>
      <c r="BG1497" s="17"/>
      <c r="BH1497" s="17"/>
      <c r="BI1497" s="17"/>
      <c r="BJ1497" s="17"/>
      <c r="BK1497" s="17"/>
      <c r="BL1497" s="17"/>
      <c r="BM1497" s="17"/>
      <c r="BN1497" s="17"/>
      <c r="BO1497" s="17"/>
      <c r="BP1497" s="17"/>
      <c r="BQ1497" s="17"/>
      <c r="BR1497" s="17"/>
      <c r="BS1497" s="17"/>
      <c r="BT1497" s="17"/>
      <c r="BU1497" s="17"/>
      <c r="BV1497" s="17"/>
      <c r="BW1497" s="17"/>
      <c r="BX1497" s="17"/>
      <c r="BY1497" s="17"/>
      <c r="BZ1497" s="17"/>
      <c r="CA1497" s="17"/>
      <c r="CB1497" s="17"/>
      <c r="CC1497" s="17"/>
    </row>
    <row r="1498" spans="2:81" x14ac:dyDescent="0.35">
      <c r="B1498" t="s">
        <v>588</v>
      </c>
      <c r="C1498" s="17">
        <v>0.26316846994634502</v>
      </c>
      <c r="D1498" s="17">
        <v>0.27398064822221302</v>
      </c>
      <c r="E1498" s="17">
        <v>0.25344352038053197</v>
      </c>
      <c r="F1498" s="17"/>
      <c r="G1498" s="17">
        <v>0.25095314725087903</v>
      </c>
      <c r="H1498" s="17">
        <v>0.22684649487258399</v>
      </c>
      <c r="I1498" s="17">
        <v>0.222554903159314</v>
      </c>
      <c r="J1498" s="17">
        <v>0.25559419281967999</v>
      </c>
      <c r="K1498" s="17">
        <v>0.25691540701133603</v>
      </c>
      <c r="L1498" s="17">
        <v>0.344227743093869</v>
      </c>
      <c r="M1498" s="17"/>
      <c r="N1498" s="17">
        <v>0.31166631750773499</v>
      </c>
      <c r="O1498" s="17">
        <v>0.215709812952701</v>
      </c>
      <c r="P1498" s="17">
        <v>0.25560973934570203</v>
      </c>
      <c r="Q1498" s="17">
        <v>0.26513205397447398</v>
      </c>
      <c r="R1498" s="17"/>
      <c r="S1498" s="17">
        <v>0.33846618062309503</v>
      </c>
      <c r="T1498" s="17">
        <v>0.26610330887891398</v>
      </c>
      <c r="U1498" s="17">
        <v>0.27834787639516101</v>
      </c>
      <c r="V1498" s="17">
        <v>0.27926018026177202</v>
      </c>
      <c r="W1498" s="17">
        <v>0.305864371047876</v>
      </c>
      <c r="X1498" s="17">
        <v>0.24662148734584299</v>
      </c>
      <c r="Y1498" s="17">
        <v>0.23882768750984801</v>
      </c>
      <c r="Z1498" s="17">
        <v>0.260293735350282</v>
      </c>
      <c r="AA1498" s="17">
        <v>0.26589692041260998</v>
      </c>
      <c r="AB1498" s="17">
        <v>0.16548842895510801</v>
      </c>
      <c r="AC1498" s="17">
        <v>0.190903175866483</v>
      </c>
      <c r="AD1498" s="17">
        <v>0.232561651013209</v>
      </c>
      <c r="AE1498" s="17"/>
      <c r="AF1498" s="17">
        <v>0.28344437241488502</v>
      </c>
      <c r="AG1498" s="17">
        <v>0.195734229392585</v>
      </c>
      <c r="AH1498" s="17">
        <v>0.19036673817879499</v>
      </c>
      <c r="AI1498" s="17">
        <v>0.18275667379039801</v>
      </c>
      <c r="AJ1498" s="17"/>
      <c r="AK1498" s="17">
        <v>0.202349279146495</v>
      </c>
      <c r="AL1498" s="17">
        <v>0.22738685740001799</v>
      </c>
      <c r="AM1498" s="17"/>
      <c r="AN1498" s="17">
        <v>0.28870997768101397</v>
      </c>
      <c r="AO1498" s="17">
        <v>0.26090353870378802</v>
      </c>
      <c r="AP1498" s="17">
        <v>0.222519970538858</v>
      </c>
      <c r="AQ1498" s="17">
        <v>0.23741175104864501</v>
      </c>
      <c r="AR1498" s="17">
        <v>0.29893827885788599</v>
      </c>
      <c r="AS1498" s="17">
        <v>0.26484693165252099</v>
      </c>
      <c r="AT1498" s="17"/>
      <c r="AU1498" s="17">
        <v>0.29157804910123702</v>
      </c>
      <c r="AV1498" s="17">
        <v>0.22620886645937399</v>
      </c>
      <c r="AW1498" s="17"/>
      <c r="AX1498" s="17">
        <v>0.2375841637162</v>
      </c>
      <c r="AY1498" s="17">
        <v>0.269307961190839</v>
      </c>
      <c r="AZ1498" s="17"/>
      <c r="BA1498" s="17">
        <v>0.26993521519703501</v>
      </c>
      <c r="BB1498" s="17">
        <v>0.228276723823953</v>
      </c>
      <c r="BC1498" s="17"/>
      <c r="BD1498" s="17">
        <v>0.34588947758569399</v>
      </c>
      <c r="BE1498" s="17"/>
      <c r="BF1498" s="17">
        <v>0.35161829821003199</v>
      </c>
      <c r="BG1498" s="17"/>
      <c r="BH1498" s="17">
        <v>0.19640883807642801</v>
      </c>
      <c r="BI1498" s="17"/>
      <c r="BJ1498" s="17">
        <v>0.218168030301716</v>
      </c>
      <c r="BK1498" s="17"/>
      <c r="BL1498" s="17">
        <v>4.3412094544536303E-2</v>
      </c>
      <c r="BM1498" s="17">
        <v>0.50905075724694404</v>
      </c>
      <c r="BN1498" s="17">
        <v>0.32200485535290502</v>
      </c>
      <c r="BO1498" s="17">
        <v>9.0349893422379299E-2</v>
      </c>
      <c r="BP1498" s="17"/>
      <c r="BQ1498" s="17">
        <v>0.247684493320347</v>
      </c>
      <c r="BR1498" s="17">
        <v>0.41449407237953101</v>
      </c>
      <c r="BS1498" s="17">
        <v>0.29609840114830199</v>
      </c>
      <c r="BT1498" s="17">
        <v>0.30424422263199402</v>
      </c>
      <c r="BU1498" s="17">
        <v>0.154783388794208</v>
      </c>
      <c r="BV1498" s="17">
        <v>0.123047912742779</v>
      </c>
      <c r="BW1498" s="17"/>
      <c r="BX1498" s="17">
        <v>0.25507733367954399</v>
      </c>
      <c r="BY1498" s="17">
        <v>0.376545678561445</v>
      </c>
      <c r="BZ1498" s="17">
        <v>0.31565594547404602</v>
      </c>
      <c r="CA1498" s="17">
        <v>0.33521715351170001</v>
      </c>
      <c r="CB1498" s="17">
        <v>0.12368264563299999</v>
      </c>
      <c r="CC1498" s="17">
        <v>0.10482626157094301</v>
      </c>
    </row>
    <row r="1499" spans="2:81" x14ac:dyDescent="0.35">
      <c r="B1499" t="s">
        <v>589</v>
      </c>
      <c r="C1499" s="17">
        <v>0.306920833465126</v>
      </c>
      <c r="D1499" s="17">
        <v>0.31263504740953202</v>
      </c>
      <c r="E1499" s="17">
        <v>0.30238464731906101</v>
      </c>
      <c r="F1499" s="17"/>
      <c r="G1499" s="17">
        <v>0.31347297804548102</v>
      </c>
      <c r="H1499" s="17">
        <v>0.33025190714279901</v>
      </c>
      <c r="I1499" s="17">
        <v>0.32953732834300098</v>
      </c>
      <c r="J1499" s="17">
        <v>0.28266550909371402</v>
      </c>
      <c r="K1499" s="17">
        <v>0.29083253889972799</v>
      </c>
      <c r="L1499" s="17">
        <v>0.29565574184090199</v>
      </c>
      <c r="M1499" s="17"/>
      <c r="N1499" s="17">
        <v>0.31063784152788199</v>
      </c>
      <c r="O1499" s="17">
        <v>0.31340023268910899</v>
      </c>
      <c r="P1499" s="17">
        <v>0.32678713672304899</v>
      </c>
      <c r="Q1499" s="17">
        <v>0.280766768466855</v>
      </c>
      <c r="R1499" s="17"/>
      <c r="S1499" s="17">
        <v>0.26801159760469601</v>
      </c>
      <c r="T1499" s="17">
        <v>0.30450211527914101</v>
      </c>
      <c r="U1499" s="17">
        <v>0.34544218745614003</v>
      </c>
      <c r="V1499" s="17">
        <v>0.34657351120268098</v>
      </c>
      <c r="W1499" s="17">
        <v>0.28936479830994</v>
      </c>
      <c r="X1499" s="17">
        <v>0.33543080402798398</v>
      </c>
      <c r="Y1499" s="17">
        <v>0.33556970609141201</v>
      </c>
      <c r="Z1499" s="17">
        <v>0.345851601993172</v>
      </c>
      <c r="AA1499" s="17">
        <v>0.30984750745741901</v>
      </c>
      <c r="AB1499" s="17">
        <v>0.26304997171218802</v>
      </c>
      <c r="AC1499" s="17">
        <v>0.29299631154915101</v>
      </c>
      <c r="AD1499" s="17">
        <v>0.248478075392908</v>
      </c>
      <c r="AE1499" s="17"/>
      <c r="AF1499" s="17">
        <v>0.312848155348873</v>
      </c>
      <c r="AG1499" s="17">
        <v>0.279659071862564</v>
      </c>
      <c r="AH1499" s="17">
        <v>0.28557681663545298</v>
      </c>
      <c r="AI1499" s="17">
        <v>0.26650289416971401</v>
      </c>
      <c r="AJ1499" s="17"/>
      <c r="AK1499" s="17">
        <v>0.30439828568413602</v>
      </c>
      <c r="AL1499" s="17">
        <v>0.29985569179382099</v>
      </c>
      <c r="AM1499" s="17"/>
      <c r="AN1499" s="17">
        <v>0.28896498910435098</v>
      </c>
      <c r="AO1499" s="17">
        <v>0.31776048796691198</v>
      </c>
      <c r="AP1499" s="17">
        <v>0.32229093472479298</v>
      </c>
      <c r="AQ1499" s="17">
        <v>0.30899375688198299</v>
      </c>
      <c r="AR1499" s="17">
        <v>0.30485516082949499</v>
      </c>
      <c r="AS1499" s="17">
        <v>0.29424911978734702</v>
      </c>
      <c r="AT1499" s="17"/>
      <c r="AU1499" s="17">
        <v>0.31719719532511098</v>
      </c>
      <c r="AV1499" s="17">
        <v>0.29270909529668399</v>
      </c>
      <c r="AW1499" s="17"/>
      <c r="AX1499" s="17">
        <v>0.25760142774108002</v>
      </c>
      <c r="AY1499" s="17">
        <v>0.31875605998651801</v>
      </c>
      <c r="AZ1499" s="17"/>
      <c r="BA1499" s="17">
        <v>0.302694602009142</v>
      </c>
      <c r="BB1499" s="17">
        <v>0.33137421247090898</v>
      </c>
      <c r="BC1499" s="17"/>
      <c r="BD1499" s="17">
        <v>0.32440766132626098</v>
      </c>
      <c r="BE1499" s="17"/>
      <c r="BF1499" s="17">
        <v>0.31928067521182102</v>
      </c>
      <c r="BG1499" s="17"/>
      <c r="BH1499" s="17">
        <v>0.268453443413946</v>
      </c>
      <c r="BI1499" s="17"/>
      <c r="BJ1499" s="17">
        <v>0.286194841979586</v>
      </c>
      <c r="BK1499" s="17"/>
      <c r="BL1499" s="17">
        <v>0.120091568512022</v>
      </c>
      <c r="BM1499" s="17">
        <v>0.35675867645739001</v>
      </c>
      <c r="BN1499" s="17">
        <v>0.35655352059996298</v>
      </c>
      <c r="BO1499" s="17">
        <v>0.320007248209214</v>
      </c>
      <c r="BP1499" s="17"/>
      <c r="BQ1499" s="17">
        <v>0.33120257412362097</v>
      </c>
      <c r="BR1499" s="17">
        <v>0.32889312495985801</v>
      </c>
      <c r="BS1499" s="17">
        <v>0.32012109521795501</v>
      </c>
      <c r="BT1499" s="17">
        <v>0.31753282160470298</v>
      </c>
      <c r="BU1499" s="17">
        <v>0.24955420227354499</v>
      </c>
      <c r="BV1499" s="17">
        <v>0.27162890057905897</v>
      </c>
      <c r="BW1499" s="17"/>
      <c r="BX1499" s="17">
        <v>0.350543074961505</v>
      </c>
      <c r="BY1499" s="17">
        <v>0.34556680399275402</v>
      </c>
      <c r="BZ1499" s="17">
        <v>0.32605684683938002</v>
      </c>
      <c r="CA1499" s="17">
        <v>0.27743919741336898</v>
      </c>
      <c r="CB1499" s="17">
        <v>0.23102077125470299</v>
      </c>
      <c r="CC1499" s="17">
        <v>0.228443651363402</v>
      </c>
    </row>
    <row r="1500" spans="2:81" x14ac:dyDescent="0.35">
      <c r="B1500" t="s">
        <v>590</v>
      </c>
      <c r="C1500" s="17">
        <v>0.19273786560439601</v>
      </c>
      <c r="D1500" s="17">
        <v>0.18916309185379901</v>
      </c>
      <c r="E1500" s="17">
        <v>0.19565519822545499</v>
      </c>
      <c r="F1500" s="17"/>
      <c r="G1500" s="17">
        <v>0.19270878395000199</v>
      </c>
      <c r="H1500" s="17">
        <v>0.21416101927520301</v>
      </c>
      <c r="I1500" s="17">
        <v>0.19275716781833199</v>
      </c>
      <c r="J1500" s="17">
        <v>0.19499841522235201</v>
      </c>
      <c r="K1500" s="17">
        <v>0.16790491633906299</v>
      </c>
      <c r="L1500" s="17">
        <v>0.19013500879311801</v>
      </c>
      <c r="M1500" s="17"/>
      <c r="N1500" s="17">
        <v>0.17258422712424901</v>
      </c>
      <c r="O1500" s="17">
        <v>0.20666728144971599</v>
      </c>
      <c r="P1500" s="17">
        <v>0.17810214193921001</v>
      </c>
      <c r="Q1500" s="17">
        <v>0.21376596681297499</v>
      </c>
      <c r="R1500" s="17"/>
      <c r="S1500" s="17">
        <v>0.19226623120914499</v>
      </c>
      <c r="T1500" s="17">
        <v>0.18050881785303199</v>
      </c>
      <c r="U1500" s="17">
        <v>0.16161159539147801</v>
      </c>
      <c r="V1500" s="17">
        <v>0.19185496720227299</v>
      </c>
      <c r="W1500" s="17">
        <v>0.19333861971781799</v>
      </c>
      <c r="X1500" s="17">
        <v>0.225406907055891</v>
      </c>
      <c r="Y1500" s="17">
        <v>0.187527216341908</v>
      </c>
      <c r="Z1500" s="17">
        <v>0.18206206364225999</v>
      </c>
      <c r="AA1500" s="17">
        <v>0.20233267884902401</v>
      </c>
      <c r="AB1500" s="17">
        <v>0.21102084114373901</v>
      </c>
      <c r="AC1500" s="17">
        <v>0.18593090498182299</v>
      </c>
      <c r="AD1500" s="17">
        <v>0.183620809546444</v>
      </c>
      <c r="AE1500" s="17"/>
      <c r="AF1500" s="17">
        <v>0.187971097990002</v>
      </c>
      <c r="AG1500" s="17">
        <v>0.19163841340628399</v>
      </c>
      <c r="AH1500" s="17">
        <v>0.18908612299504199</v>
      </c>
      <c r="AI1500" s="17">
        <v>0.19607322622567</v>
      </c>
      <c r="AJ1500" s="17"/>
      <c r="AK1500" s="17">
        <v>0.24500888725550901</v>
      </c>
      <c r="AL1500" s="17">
        <v>0.21287372883751601</v>
      </c>
      <c r="AM1500" s="17"/>
      <c r="AN1500" s="17">
        <v>0.18565342320637701</v>
      </c>
      <c r="AO1500" s="17">
        <v>0.20370790010804701</v>
      </c>
      <c r="AP1500" s="17">
        <v>0.20920039691339601</v>
      </c>
      <c r="AQ1500" s="17">
        <v>0.193299563064948</v>
      </c>
      <c r="AR1500" s="17">
        <v>0.16253588073072001</v>
      </c>
      <c r="AS1500" s="17">
        <v>0.19361654987447999</v>
      </c>
      <c r="AT1500" s="17"/>
      <c r="AU1500" s="17">
        <v>0.17933822583699899</v>
      </c>
      <c r="AV1500" s="17">
        <v>0.21039489911051801</v>
      </c>
      <c r="AW1500" s="17"/>
      <c r="AX1500" s="17">
        <v>0.17705047617862099</v>
      </c>
      <c r="AY1500" s="17">
        <v>0.19650238394474701</v>
      </c>
      <c r="AZ1500" s="17"/>
      <c r="BA1500" s="17">
        <v>0.18821334982549401</v>
      </c>
      <c r="BB1500" s="17">
        <v>0.21944950982838801</v>
      </c>
      <c r="BC1500" s="17"/>
      <c r="BD1500" s="17">
        <v>0.164760116288268</v>
      </c>
      <c r="BE1500" s="17"/>
      <c r="BF1500" s="17">
        <v>0.16289035413714101</v>
      </c>
      <c r="BG1500" s="17"/>
      <c r="BH1500" s="17">
        <v>0.19037128745594101</v>
      </c>
      <c r="BI1500" s="17"/>
      <c r="BJ1500" s="17">
        <v>0.18351500629373599</v>
      </c>
      <c r="BK1500" s="17"/>
      <c r="BL1500" s="17">
        <v>0.247403199211254</v>
      </c>
      <c r="BM1500" s="17">
        <v>8.8084946277769194E-2</v>
      </c>
      <c r="BN1500" s="17">
        <v>0.19107808800985299</v>
      </c>
      <c r="BO1500" s="17">
        <v>0.26561131475933097</v>
      </c>
      <c r="BP1500" s="17"/>
      <c r="BQ1500" s="17">
        <v>0.17487140229779499</v>
      </c>
      <c r="BR1500" s="17">
        <v>0.152327015120473</v>
      </c>
      <c r="BS1500" s="17">
        <v>0.18418468530542201</v>
      </c>
      <c r="BT1500" s="17">
        <v>0.18010145225544499</v>
      </c>
      <c r="BU1500" s="17">
        <v>0.17099275856748999</v>
      </c>
      <c r="BV1500" s="17">
        <v>0.28397625355386802</v>
      </c>
      <c r="BW1500" s="17"/>
      <c r="BX1500" s="17">
        <v>0.178220488236497</v>
      </c>
      <c r="BY1500" s="17">
        <v>0.157560734477208</v>
      </c>
      <c r="BZ1500" s="17">
        <v>0.167398892323322</v>
      </c>
      <c r="CA1500" s="17">
        <v>0.17004412051774101</v>
      </c>
      <c r="CB1500" s="17">
        <v>0.19406310946994401</v>
      </c>
      <c r="CC1500" s="17">
        <v>0.317124585755588</v>
      </c>
    </row>
    <row r="1501" spans="2:81" x14ac:dyDescent="0.35">
      <c r="B1501" t="s">
        <v>591</v>
      </c>
      <c r="C1501" s="17">
        <v>9.0355123453186706E-2</v>
      </c>
      <c r="D1501" s="17">
        <v>8.4227578780937604E-2</v>
      </c>
      <c r="E1501" s="17">
        <v>9.6274139754958202E-2</v>
      </c>
      <c r="F1501" s="17"/>
      <c r="G1501" s="17">
        <v>7.9861755225957898E-2</v>
      </c>
      <c r="H1501" s="17">
        <v>7.3610037558030694E-2</v>
      </c>
      <c r="I1501" s="17">
        <v>0.104925361955695</v>
      </c>
      <c r="J1501" s="17">
        <v>0.115302254216287</v>
      </c>
      <c r="K1501" s="17">
        <v>0.109184866532756</v>
      </c>
      <c r="L1501" s="17">
        <v>6.62036158751967E-2</v>
      </c>
      <c r="M1501" s="17"/>
      <c r="N1501" s="17">
        <v>7.8142441679807301E-2</v>
      </c>
      <c r="O1501" s="17">
        <v>0.10472609333689099</v>
      </c>
      <c r="P1501" s="17">
        <v>9.7811825164081004E-2</v>
      </c>
      <c r="Q1501" s="17">
        <v>8.2561989285046503E-2</v>
      </c>
      <c r="R1501" s="17"/>
      <c r="S1501" s="17">
        <v>8.6294305061341295E-2</v>
      </c>
      <c r="T1501" s="17">
        <v>8.5263436457574407E-2</v>
      </c>
      <c r="U1501" s="17">
        <v>6.1329251804111598E-2</v>
      </c>
      <c r="V1501" s="17">
        <v>6.2538046615827902E-2</v>
      </c>
      <c r="W1501" s="17">
        <v>6.52297922984892E-2</v>
      </c>
      <c r="X1501" s="17">
        <v>7.0125057024475607E-2</v>
      </c>
      <c r="Y1501" s="17">
        <v>0.10431283124407</v>
      </c>
      <c r="Z1501" s="17">
        <v>7.0085378836363996E-2</v>
      </c>
      <c r="AA1501" s="17">
        <v>0.10190126784159501</v>
      </c>
      <c r="AB1501" s="17">
        <v>0.13990537729162</v>
      </c>
      <c r="AC1501" s="17">
        <v>0.14572531982995099</v>
      </c>
      <c r="AD1501" s="17">
        <v>0.11808779089131601</v>
      </c>
      <c r="AE1501" s="17"/>
      <c r="AF1501" s="17">
        <v>8.2664708765473396E-2</v>
      </c>
      <c r="AG1501" s="17">
        <v>0.130401916896487</v>
      </c>
      <c r="AH1501" s="17">
        <v>0.15515984490269499</v>
      </c>
      <c r="AI1501" s="17">
        <v>0.110912821357874</v>
      </c>
      <c r="AJ1501" s="17"/>
      <c r="AK1501" s="17">
        <v>7.8356438266657294E-2</v>
      </c>
      <c r="AL1501" s="17">
        <v>8.7226944892715499E-2</v>
      </c>
      <c r="AM1501" s="17"/>
      <c r="AN1501" s="17">
        <v>7.7903820137229907E-2</v>
      </c>
      <c r="AO1501" s="17">
        <v>8.6568634671248507E-2</v>
      </c>
      <c r="AP1501" s="17">
        <v>7.7810778433802505E-2</v>
      </c>
      <c r="AQ1501" s="17">
        <v>0.106238766437444</v>
      </c>
      <c r="AR1501" s="17">
        <v>9.8400999041131199E-2</v>
      </c>
      <c r="AS1501" s="17">
        <v>0.13145795569338101</v>
      </c>
      <c r="AT1501" s="17"/>
      <c r="AU1501" s="17">
        <v>9.0852367823541502E-2</v>
      </c>
      <c r="AV1501" s="17">
        <v>9.0481332085694199E-2</v>
      </c>
      <c r="AW1501" s="17"/>
      <c r="AX1501" s="17">
        <v>0.118785191833187</v>
      </c>
      <c r="AY1501" s="17">
        <v>8.3532731853850795E-2</v>
      </c>
      <c r="AZ1501" s="17"/>
      <c r="BA1501" s="17">
        <v>9.2236011623086298E-2</v>
      </c>
      <c r="BB1501" s="17">
        <v>8.15883520365034E-2</v>
      </c>
      <c r="BC1501" s="17"/>
      <c r="BD1501" s="17">
        <v>6.8478742698825201E-2</v>
      </c>
      <c r="BE1501" s="17"/>
      <c r="BF1501" s="17">
        <v>6.92777513555103E-2</v>
      </c>
      <c r="BG1501" s="17"/>
      <c r="BH1501" s="17">
        <v>0.13011029236475699</v>
      </c>
      <c r="BI1501" s="17"/>
      <c r="BJ1501" s="17">
        <v>0.14665019258918299</v>
      </c>
      <c r="BK1501" s="17"/>
      <c r="BL1501" s="17">
        <v>0.156235660530886</v>
      </c>
      <c r="BM1501" s="17">
        <v>3.0115797046854E-2</v>
      </c>
      <c r="BN1501" s="17">
        <v>6.1458200811606599E-2</v>
      </c>
      <c r="BO1501" s="17">
        <v>0.140555164894687</v>
      </c>
      <c r="BP1501" s="17"/>
      <c r="BQ1501" s="17">
        <v>0.102168801300266</v>
      </c>
      <c r="BR1501" s="17">
        <v>5.1128792506695199E-2</v>
      </c>
      <c r="BS1501" s="17">
        <v>7.2128979689375594E-2</v>
      </c>
      <c r="BT1501" s="17">
        <v>8.3925161074244997E-2</v>
      </c>
      <c r="BU1501" s="17">
        <v>0.10905319880594901</v>
      </c>
      <c r="BV1501" s="17">
        <v>0.116204820970383</v>
      </c>
      <c r="BW1501" s="17"/>
      <c r="BX1501" s="17">
        <v>8.5759050531188305E-2</v>
      </c>
      <c r="BY1501" s="17">
        <v>6.05247210316361E-2</v>
      </c>
      <c r="BZ1501" s="17">
        <v>7.4725706091071306E-2</v>
      </c>
      <c r="CA1501" s="17">
        <v>0.106087729171291</v>
      </c>
      <c r="CB1501" s="17">
        <v>0.12968810738181899</v>
      </c>
      <c r="CC1501" s="17">
        <v>9.8311555700245398E-2</v>
      </c>
    </row>
    <row r="1502" spans="2:81" x14ac:dyDescent="0.35">
      <c r="B1502" t="s">
        <v>592</v>
      </c>
      <c r="C1502" s="17">
        <v>0.12731432011032801</v>
      </c>
      <c r="D1502" s="17">
        <v>0.12704312452615499</v>
      </c>
      <c r="E1502" s="17">
        <v>0.126245746603039</v>
      </c>
      <c r="F1502" s="17"/>
      <c r="G1502" s="17">
        <v>0.12463150637199</v>
      </c>
      <c r="H1502" s="17">
        <v>0.13427243771950401</v>
      </c>
      <c r="I1502" s="17">
        <v>0.12735280255920101</v>
      </c>
      <c r="J1502" s="17">
        <v>0.136817199089001</v>
      </c>
      <c r="K1502" s="17">
        <v>0.162062496755076</v>
      </c>
      <c r="L1502" s="17">
        <v>9.2381035159430303E-2</v>
      </c>
      <c r="M1502" s="17"/>
      <c r="N1502" s="17">
        <v>0.111960597605855</v>
      </c>
      <c r="O1502" s="17">
        <v>0.14302148997578401</v>
      </c>
      <c r="P1502" s="17">
        <v>0.12784669276886301</v>
      </c>
      <c r="Q1502" s="17">
        <v>0.12605090117519299</v>
      </c>
      <c r="R1502" s="17"/>
      <c r="S1502" s="17">
        <v>8.7814631410199698E-2</v>
      </c>
      <c r="T1502" s="17">
        <v>0.15783660059962001</v>
      </c>
      <c r="U1502" s="17">
        <v>0.132341622000336</v>
      </c>
      <c r="V1502" s="17">
        <v>0.10489564703686501</v>
      </c>
      <c r="W1502" s="17">
        <v>0.12845211338565601</v>
      </c>
      <c r="X1502" s="17">
        <v>9.58269187714159E-2</v>
      </c>
      <c r="Y1502" s="17">
        <v>0.114874282407859</v>
      </c>
      <c r="Z1502" s="17">
        <v>0.112461015423094</v>
      </c>
      <c r="AA1502" s="17">
        <v>0.107195328730933</v>
      </c>
      <c r="AB1502" s="17">
        <v>0.19688129077142599</v>
      </c>
      <c r="AC1502" s="17">
        <v>0.162881273696275</v>
      </c>
      <c r="AD1502" s="17">
        <v>0.183812227524976</v>
      </c>
      <c r="AE1502" s="17"/>
      <c r="AF1502" s="17">
        <v>0.116911000041796</v>
      </c>
      <c r="AG1502" s="17">
        <v>0.179248483288653</v>
      </c>
      <c r="AH1502" s="17">
        <v>0.149118209193152</v>
      </c>
      <c r="AI1502" s="17">
        <v>0.22053538797286101</v>
      </c>
      <c r="AJ1502" s="17"/>
      <c r="AK1502" s="17">
        <v>0.127890179677037</v>
      </c>
      <c r="AL1502" s="17">
        <v>0.14902569694607301</v>
      </c>
      <c r="AM1502" s="17"/>
      <c r="AN1502" s="17">
        <v>0.134328600982523</v>
      </c>
      <c r="AO1502" s="17">
        <v>0.118832483117338</v>
      </c>
      <c r="AP1502" s="17">
        <v>0.13840486994944201</v>
      </c>
      <c r="AQ1502" s="17">
        <v>0.13294359364416999</v>
      </c>
      <c r="AR1502" s="17">
        <v>0.12011496095011701</v>
      </c>
      <c r="AS1502" s="17">
        <v>0.104625093106329</v>
      </c>
      <c r="AT1502" s="17"/>
      <c r="AU1502" s="17">
        <v>0.105316110307171</v>
      </c>
      <c r="AV1502" s="17">
        <v>0.15653923799087199</v>
      </c>
      <c r="AW1502" s="17"/>
      <c r="AX1502" s="17">
        <v>0.183485366436347</v>
      </c>
      <c r="AY1502" s="17">
        <v>0.113834898623952</v>
      </c>
      <c r="AZ1502" s="17"/>
      <c r="BA1502" s="17">
        <v>0.131375486706476</v>
      </c>
      <c r="BB1502" s="17">
        <v>0.102152860527045</v>
      </c>
      <c r="BC1502" s="17"/>
      <c r="BD1502" s="17">
        <v>8.3640546912466501E-2</v>
      </c>
      <c r="BE1502" s="17"/>
      <c r="BF1502" s="17">
        <v>8.6041332905073806E-2</v>
      </c>
      <c r="BG1502" s="17"/>
      <c r="BH1502" s="17">
        <v>0.19430829422885201</v>
      </c>
      <c r="BI1502" s="17"/>
      <c r="BJ1502" s="17">
        <v>0.149883236021573</v>
      </c>
      <c r="BK1502" s="17"/>
      <c r="BL1502" s="17">
        <v>0.39445310733008898</v>
      </c>
      <c r="BM1502" s="17">
        <v>1.34785782928598E-2</v>
      </c>
      <c r="BN1502" s="17">
        <v>5.01444525741295E-2</v>
      </c>
      <c r="BO1502" s="17">
        <v>0.15783863509009199</v>
      </c>
      <c r="BP1502" s="17"/>
      <c r="BQ1502" s="17">
        <v>0.13061426921223701</v>
      </c>
      <c r="BR1502" s="17">
        <v>4.1844034520646403E-2</v>
      </c>
      <c r="BS1502" s="17">
        <v>0.119537658662927</v>
      </c>
      <c r="BT1502" s="17">
        <v>0.105606313933756</v>
      </c>
      <c r="BU1502" s="17">
        <v>0.285407380762144</v>
      </c>
      <c r="BV1502" s="17">
        <v>0.163826246806766</v>
      </c>
      <c r="BW1502" s="17"/>
      <c r="BX1502" s="17">
        <v>0.11264094500174</v>
      </c>
      <c r="BY1502" s="17">
        <v>4.9654540242571002E-2</v>
      </c>
      <c r="BZ1502" s="17">
        <v>0.10710371146540799</v>
      </c>
      <c r="CA1502" s="17">
        <v>0.103533464414697</v>
      </c>
      <c r="CB1502" s="17">
        <v>0.30474908471453599</v>
      </c>
      <c r="CC1502" s="17">
        <v>0.19763483412409599</v>
      </c>
    </row>
    <row r="1503" spans="2:81" x14ac:dyDescent="0.35">
      <c r="B1503" t="s">
        <v>171</v>
      </c>
      <c r="C1503" s="17">
        <v>1.95033874206181E-2</v>
      </c>
      <c r="D1503" s="17">
        <v>1.29505092073634E-2</v>
      </c>
      <c r="E1503" s="17">
        <v>2.5996747716954899E-2</v>
      </c>
      <c r="F1503" s="17"/>
      <c r="G1503" s="17">
        <v>3.8371829155691102E-2</v>
      </c>
      <c r="H1503" s="17">
        <v>2.0858103431878799E-2</v>
      </c>
      <c r="I1503" s="17">
        <v>2.2872436164456899E-2</v>
      </c>
      <c r="J1503" s="17">
        <v>1.46224295589649E-2</v>
      </c>
      <c r="K1503" s="17">
        <v>1.30997744620408E-2</v>
      </c>
      <c r="L1503" s="17">
        <v>1.1396855237484E-2</v>
      </c>
      <c r="M1503" s="17"/>
      <c r="N1503" s="17">
        <v>1.50085745544723E-2</v>
      </c>
      <c r="O1503" s="17">
        <v>1.6475089595798902E-2</v>
      </c>
      <c r="P1503" s="17">
        <v>1.3842464059094299E-2</v>
      </c>
      <c r="Q1503" s="17">
        <v>3.1722320285456698E-2</v>
      </c>
      <c r="R1503" s="17"/>
      <c r="S1503" s="17">
        <v>2.71470540915228E-2</v>
      </c>
      <c r="T1503" s="17">
        <v>5.7857209317189202E-3</v>
      </c>
      <c r="U1503" s="17">
        <v>2.0927466952773598E-2</v>
      </c>
      <c r="V1503" s="17">
        <v>1.4877647680581E-2</v>
      </c>
      <c r="W1503" s="17">
        <v>1.7750305240220601E-2</v>
      </c>
      <c r="X1503" s="17">
        <v>2.6588825774389601E-2</v>
      </c>
      <c r="Y1503" s="17">
        <v>1.8888276404903599E-2</v>
      </c>
      <c r="Z1503" s="17">
        <v>2.9246204754828999E-2</v>
      </c>
      <c r="AA1503" s="17">
        <v>1.28262967084184E-2</v>
      </c>
      <c r="AB1503" s="17">
        <v>2.36540901259202E-2</v>
      </c>
      <c r="AC1503" s="17">
        <v>2.1563014076317499E-2</v>
      </c>
      <c r="AD1503" s="17">
        <v>3.3439445631147598E-2</v>
      </c>
      <c r="AE1503" s="17"/>
      <c r="AF1503" s="17">
        <v>1.61606654389705E-2</v>
      </c>
      <c r="AG1503" s="17">
        <v>2.3317885153427299E-2</v>
      </c>
      <c r="AH1503" s="17">
        <v>3.0692268094862599E-2</v>
      </c>
      <c r="AI1503" s="17">
        <v>2.3218996483482399E-2</v>
      </c>
      <c r="AJ1503" s="17"/>
      <c r="AK1503" s="17">
        <v>4.1996929970164701E-2</v>
      </c>
      <c r="AL1503" s="17">
        <v>2.3631080129856399E-2</v>
      </c>
      <c r="AM1503" s="17"/>
      <c r="AN1503" s="17">
        <v>2.4439188888505301E-2</v>
      </c>
      <c r="AO1503" s="17">
        <v>1.22269554326669E-2</v>
      </c>
      <c r="AP1503" s="17">
        <v>2.97730494397082E-2</v>
      </c>
      <c r="AQ1503" s="17">
        <v>2.1112568922809299E-2</v>
      </c>
      <c r="AR1503" s="17">
        <v>1.51547195906511E-2</v>
      </c>
      <c r="AS1503" s="17">
        <v>1.12043498859427E-2</v>
      </c>
      <c r="AT1503" s="17"/>
      <c r="AU1503" s="17">
        <v>1.5718051605940201E-2</v>
      </c>
      <c r="AV1503" s="17">
        <v>2.3666569056858301E-2</v>
      </c>
      <c r="AW1503" s="17"/>
      <c r="AX1503" s="17">
        <v>2.54933740945654E-2</v>
      </c>
      <c r="AY1503" s="17">
        <v>1.8065964400094399E-2</v>
      </c>
      <c r="AZ1503" s="17"/>
      <c r="BA1503" s="17">
        <v>1.55453346387669E-2</v>
      </c>
      <c r="BB1503" s="17">
        <v>3.7158341313201997E-2</v>
      </c>
      <c r="BC1503" s="17"/>
      <c r="BD1503" s="17">
        <v>1.2823455188484699E-2</v>
      </c>
      <c r="BE1503" s="17"/>
      <c r="BF1503" s="17">
        <v>1.08915881804219E-2</v>
      </c>
      <c r="BG1503" s="17"/>
      <c r="BH1503" s="17">
        <v>2.03478444600768E-2</v>
      </c>
      <c r="BI1503" s="17"/>
      <c r="BJ1503" s="17">
        <v>1.5588692814205199E-2</v>
      </c>
      <c r="BK1503" s="17"/>
      <c r="BL1503" s="17">
        <v>3.8404369871213297E-2</v>
      </c>
      <c r="BM1503" s="17">
        <v>2.5112446781831101E-3</v>
      </c>
      <c r="BN1503" s="17">
        <v>1.8760882651542399E-2</v>
      </c>
      <c r="BO1503" s="17">
        <v>2.5637743624297101E-2</v>
      </c>
      <c r="BP1503" s="17"/>
      <c r="BQ1503" s="17">
        <v>1.34584597457343E-2</v>
      </c>
      <c r="BR1503" s="17">
        <v>1.1312960512797199E-2</v>
      </c>
      <c r="BS1503" s="17">
        <v>7.9291799760187708E-3</v>
      </c>
      <c r="BT1503" s="17">
        <v>8.5900284998568707E-3</v>
      </c>
      <c r="BU1503" s="17">
        <v>3.02090707966641E-2</v>
      </c>
      <c r="BV1503" s="17">
        <v>4.1315865347144903E-2</v>
      </c>
      <c r="BW1503" s="17"/>
      <c r="BX1503" s="17">
        <v>1.77591075895264E-2</v>
      </c>
      <c r="BY1503" s="17">
        <v>1.0147521694386199E-2</v>
      </c>
      <c r="BZ1503" s="17">
        <v>9.0588978067716007E-3</v>
      </c>
      <c r="CA1503" s="17">
        <v>7.6783349712021502E-3</v>
      </c>
      <c r="CB1503" s="17">
        <v>1.6796281545997299E-2</v>
      </c>
      <c r="CC1503" s="17">
        <v>5.3659111485725601E-2</v>
      </c>
    </row>
    <row r="1504" spans="2:81" x14ac:dyDescent="0.35">
      <c r="B1504" t="s">
        <v>593</v>
      </c>
      <c r="C1504" s="17">
        <v>0.57008930341147002</v>
      </c>
      <c r="D1504" s="17">
        <v>0.58661569563174498</v>
      </c>
      <c r="E1504" s="17">
        <v>0.55582816769959298</v>
      </c>
      <c r="F1504" s="17"/>
      <c r="G1504" s="17">
        <v>0.56442612529636005</v>
      </c>
      <c r="H1504" s="17">
        <v>0.55709840201538297</v>
      </c>
      <c r="I1504" s="17">
        <v>0.55209223150231501</v>
      </c>
      <c r="J1504" s="17">
        <v>0.53825970191339501</v>
      </c>
      <c r="K1504" s="17">
        <v>0.54774794591106402</v>
      </c>
      <c r="L1504" s="17">
        <v>0.63988348493477099</v>
      </c>
      <c r="M1504" s="17"/>
      <c r="N1504" s="17">
        <v>0.62230415903561598</v>
      </c>
      <c r="O1504" s="17">
        <v>0.52911004564180997</v>
      </c>
      <c r="P1504" s="17">
        <v>0.58239687606875101</v>
      </c>
      <c r="Q1504" s="17">
        <v>0.54589882244132903</v>
      </c>
      <c r="R1504" s="17"/>
      <c r="S1504" s="17">
        <v>0.60647777822779103</v>
      </c>
      <c r="T1504" s="17">
        <v>0.57060542415805504</v>
      </c>
      <c r="U1504" s="17">
        <v>0.62379006385130098</v>
      </c>
      <c r="V1504" s="17">
        <v>0.625833691464453</v>
      </c>
      <c r="W1504" s="17">
        <v>0.595229169357816</v>
      </c>
      <c r="X1504" s="17">
        <v>0.58205229137382797</v>
      </c>
      <c r="Y1504" s="17">
        <v>0.57439739360125996</v>
      </c>
      <c r="Z1504" s="17">
        <v>0.60614533734345399</v>
      </c>
      <c r="AA1504" s="17">
        <v>0.575744427870029</v>
      </c>
      <c r="AB1504" s="17">
        <v>0.42853840066729498</v>
      </c>
      <c r="AC1504" s="17">
        <v>0.48389948741563399</v>
      </c>
      <c r="AD1504" s="17">
        <v>0.48103972640611697</v>
      </c>
      <c r="AE1504" s="17"/>
      <c r="AF1504" s="17">
        <v>0.59629252776375796</v>
      </c>
      <c r="AG1504" s="17">
        <v>0.475393301255148</v>
      </c>
      <c r="AH1504" s="17">
        <v>0.47594355481424799</v>
      </c>
      <c r="AI1504" s="17">
        <v>0.44925956796011202</v>
      </c>
      <c r="AJ1504" s="17"/>
      <c r="AK1504" s="17">
        <v>0.50674756483063099</v>
      </c>
      <c r="AL1504" s="17">
        <v>0.52724254919383895</v>
      </c>
      <c r="AM1504" s="17"/>
      <c r="AN1504" s="17">
        <v>0.57767496678536501</v>
      </c>
      <c r="AO1504" s="17">
        <v>0.57866402667070005</v>
      </c>
      <c r="AP1504" s="17">
        <v>0.54481090526365195</v>
      </c>
      <c r="AQ1504" s="17">
        <v>0.54640550793062903</v>
      </c>
      <c r="AR1504" s="17">
        <v>0.60379343968738097</v>
      </c>
      <c r="AS1504" s="17">
        <v>0.55909605143986796</v>
      </c>
      <c r="AT1504" s="17"/>
      <c r="AU1504" s="17">
        <v>0.60877524442634801</v>
      </c>
      <c r="AV1504" s="17">
        <v>0.51891796175605798</v>
      </c>
      <c r="AW1504" s="17"/>
      <c r="AX1504" s="17">
        <v>0.49518559145728003</v>
      </c>
      <c r="AY1504" s="17">
        <v>0.58806402117735701</v>
      </c>
      <c r="AZ1504" s="17"/>
      <c r="BA1504" s="17">
        <v>0.57262981720617701</v>
      </c>
      <c r="BB1504" s="17">
        <v>0.55965093629486196</v>
      </c>
      <c r="BC1504" s="17"/>
      <c r="BD1504" s="17">
        <v>0.67029713891195497</v>
      </c>
      <c r="BE1504" s="17"/>
      <c r="BF1504" s="17">
        <v>0.67089897342185301</v>
      </c>
      <c r="BG1504" s="17"/>
      <c r="BH1504" s="17">
        <v>0.46486228149037301</v>
      </c>
      <c r="BI1504" s="17"/>
      <c r="BJ1504" s="17">
        <v>0.50436287228130205</v>
      </c>
      <c r="BK1504" s="17"/>
      <c r="BL1504" s="17">
        <v>0.163503663056558</v>
      </c>
      <c r="BM1504" s="17">
        <v>0.86580943370433405</v>
      </c>
      <c r="BN1504" s="17">
        <v>0.67855837595286805</v>
      </c>
      <c r="BO1504" s="17">
        <v>0.41035714163159298</v>
      </c>
      <c r="BP1504" s="17"/>
      <c r="BQ1504" s="17">
        <v>0.57888706744396801</v>
      </c>
      <c r="BR1504" s="17">
        <v>0.74338719733938896</v>
      </c>
      <c r="BS1504" s="17">
        <v>0.61621949636625695</v>
      </c>
      <c r="BT1504" s="17">
        <v>0.621777044236697</v>
      </c>
      <c r="BU1504" s="17">
        <v>0.40433759106775302</v>
      </c>
      <c r="BV1504" s="17">
        <v>0.39467681332183802</v>
      </c>
      <c r="BW1504" s="17"/>
      <c r="BX1504" s="17">
        <v>0.60562040864104905</v>
      </c>
      <c r="BY1504" s="17">
        <v>0.72211248255419902</v>
      </c>
      <c r="BZ1504" s="17">
        <v>0.64171279231342704</v>
      </c>
      <c r="CA1504" s="17">
        <v>0.61265635092506898</v>
      </c>
      <c r="CB1504" s="17">
        <v>0.35470341688770302</v>
      </c>
      <c r="CC1504" s="17">
        <v>0.33326991293434499</v>
      </c>
    </row>
    <row r="1505" spans="2:81" x14ac:dyDescent="0.35">
      <c r="B1505" t="s">
        <v>594</v>
      </c>
      <c r="C1505" s="17">
        <v>0.217669443563515</v>
      </c>
      <c r="D1505" s="17">
        <v>0.21127070330709299</v>
      </c>
      <c r="E1505" s="17">
        <v>0.22251988635799699</v>
      </c>
      <c r="F1505" s="17"/>
      <c r="G1505" s="17">
        <v>0.20449326159794701</v>
      </c>
      <c r="H1505" s="17">
        <v>0.20788247527753501</v>
      </c>
      <c r="I1505" s="17">
        <v>0.232278164514896</v>
      </c>
      <c r="J1505" s="17">
        <v>0.25211945330528901</v>
      </c>
      <c r="K1505" s="17">
        <v>0.271247363287832</v>
      </c>
      <c r="L1505" s="17">
        <v>0.15858465103462699</v>
      </c>
      <c r="M1505" s="17"/>
      <c r="N1505" s="17">
        <v>0.190103039285662</v>
      </c>
      <c r="O1505" s="17">
        <v>0.24774758331267499</v>
      </c>
      <c r="P1505" s="17">
        <v>0.225658517932944</v>
      </c>
      <c r="Q1505" s="17">
        <v>0.20861289046024001</v>
      </c>
      <c r="R1505" s="17"/>
      <c r="S1505" s="17">
        <v>0.17410893647154099</v>
      </c>
      <c r="T1505" s="17">
        <v>0.24310003705719399</v>
      </c>
      <c r="U1505" s="17">
        <v>0.193670873804448</v>
      </c>
      <c r="V1505" s="17">
        <v>0.16743369365269301</v>
      </c>
      <c r="W1505" s="17">
        <v>0.19368190568414501</v>
      </c>
      <c r="X1505" s="17">
        <v>0.16595197579589199</v>
      </c>
      <c r="Y1505" s="17">
        <v>0.219187113651929</v>
      </c>
      <c r="Z1505" s="17">
        <v>0.18254639425945801</v>
      </c>
      <c r="AA1505" s="17">
        <v>0.20909659657252899</v>
      </c>
      <c r="AB1505" s="17">
        <v>0.33678666806304502</v>
      </c>
      <c r="AC1505" s="17">
        <v>0.30860659352622599</v>
      </c>
      <c r="AD1505" s="17">
        <v>0.30190001841629199</v>
      </c>
      <c r="AE1505" s="17"/>
      <c r="AF1505" s="17">
        <v>0.19957570880726999</v>
      </c>
      <c r="AG1505" s="17">
        <v>0.30965040018514001</v>
      </c>
      <c r="AH1505" s="17">
        <v>0.30427805409584702</v>
      </c>
      <c r="AI1505" s="17">
        <v>0.33144820933073499</v>
      </c>
      <c r="AJ1505" s="17"/>
      <c r="AK1505" s="17">
        <v>0.206246617943695</v>
      </c>
      <c r="AL1505" s="17">
        <v>0.236252641838788</v>
      </c>
      <c r="AM1505" s="17"/>
      <c r="AN1505" s="17">
        <v>0.21223242111975299</v>
      </c>
      <c r="AO1505" s="17">
        <v>0.205401117788586</v>
      </c>
      <c r="AP1505" s="17">
        <v>0.216215648383244</v>
      </c>
      <c r="AQ1505" s="17">
        <v>0.239182360081614</v>
      </c>
      <c r="AR1505" s="17">
        <v>0.21851595999124801</v>
      </c>
      <c r="AS1505" s="17">
        <v>0.23608304879971001</v>
      </c>
      <c r="AT1505" s="17"/>
      <c r="AU1505" s="17">
        <v>0.196168478130713</v>
      </c>
      <c r="AV1505" s="17">
        <v>0.247020570076566</v>
      </c>
      <c r="AW1505" s="17"/>
      <c r="AX1505" s="17">
        <v>0.30227055826953397</v>
      </c>
      <c r="AY1505" s="17">
        <v>0.19736763047780201</v>
      </c>
      <c r="AZ1505" s="17"/>
      <c r="BA1505" s="17">
        <v>0.22361149832956301</v>
      </c>
      <c r="BB1505" s="17">
        <v>0.183741212563548</v>
      </c>
      <c r="BC1505" s="17"/>
      <c r="BD1505" s="17">
        <v>0.15211928961129201</v>
      </c>
      <c r="BE1505" s="17"/>
      <c r="BF1505" s="17">
        <v>0.15531908426058399</v>
      </c>
      <c r="BG1505" s="17"/>
      <c r="BH1505" s="17">
        <v>0.324418586593609</v>
      </c>
      <c r="BI1505" s="17"/>
      <c r="BJ1505" s="17">
        <v>0.29653342861075599</v>
      </c>
      <c r="BK1505" s="17"/>
      <c r="BL1505" s="17">
        <v>0.55068876786097498</v>
      </c>
      <c r="BM1505" s="17">
        <v>4.3594375339713803E-2</v>
      </c>
      <c r="BN1505" s="17">
        <v>0.11160265338573599</v>
      </c>
      <c r="BO1505" s="17">
        <v>0.298393799984779</v>
      </c>
      <c r="BP1505" s="17"/>
      <c r="BQ1505" s="17">
        <v>0.23278307051250299</v>
      </c>
      <c r="BR1505" s="17">
        <v>9.2972827027341595E-2</v>
      </c>
      <c r="BS1505" s="17">
        <v>0.19166663835230199</v>
      </c>
      <c r="BT1505" s="17">
        <v>0.18953147500800099</v>
      </c>
      <c r="BU1505" s="17">
        <v>0.39446057956809299</v>
      </c>
      <c r="BV1505" s="17">
        <v>0.28003106777714898</v>
      </c>
      <c r="BW1505" s="17"/>
      <c r="BX1505" s="17">
        <v>0.198399995532928</v>
      </c>
      <c r="BY1505" s="17">
        <v>0.110179261274207</v>
      </c>
      <c r="BZ1505" s="17">
        <v>0.18182941755647999</v>
      </c>
      <c r="CA1505" s="17">
        <v>0.20962119358598799</v>
      </c>
      <c r="CB1505" s="17">
        <v>0.43443719209635601</v>
      </c>
      <c r="CC1505" s="17">
        <v>0.29594638982434102</v>
      </c>
    </row>
    <row r="1506" spans="2:81" x14ac:dyDescent="0.35">
      <c r="B1506" t="s">
        <v>288</v>
      </c>
      <c r="C1506" s="17">
        <v>0.35241985984795499</v>
      </c>
      <c r="D1506" s="17">
        <v>0.37534499232465202</v>
      </c>
      <c r="E1506" s="17">
        <v>0.33330828134159601</v>
      </c>
      <c r="F1506" s="17"/>
      <c r="G1506" s="17">
        <v>0.35993286369841199</v>
      </c>
      <c r="H1506" s="17">
        <v>0.34921592673784801</v>
      </c>
      <c r="I1506" s="17">
        <v>0.31981406698741899</v>
      </c>
      <c r="J1506" s="17">
        <v>0.286140248608106</v>
      </c>
      <c r="K1506" s="17">
        <v>0.27650058262323102</v>
      </c>
      <c r="L1506" s="17">
        <v>0.481298833900144</v>
      </c>
      <c r="M1506" s="17"/>
      <c r="N1506" s="17">
        <v>0.43220111974995401</v>
      </c>
      <c r="O1506" s="17">
        <v>0.28136246232913398</v>
      </c>
      <c r="P1506" s="17">
        <v>0.35673835813580701</v>
      </c>
      <c r="Q1506" s="17">
        <v>0.33728593198108903</v>
      </c>
      <c r="R1506" s="17"/>
      <c r="S1506" s="17">
        <v>0.43236884175625001</v>
      </c>
      <c r="T1506" s="17">
        <v>0.32750538710086102</v>
      </c>
      <c r="U1506" s="17">
        <v>0.43011919004685401</v>
      </c>
      <c r="V1506" s="17">
        <v>0.45839999781176</v>
      </c>
      <c r="W1506" s="17">
        <v>0.40154726367367199</v>
      </c>
      <c r="X1506" s="17">
        <v>0.41610031557793598</v>
      </c>
      <c r="Y1506" s="17">
        <v>0.35521027994933102</v>
      </c>
      <c r="Z1506" s="17">
        <v>0.42359894308399598</v>
      </c>
      <c r="AA1506" s="17">
        <v>0.3666478312975</v>
      </c>
      <c r="AB1506" s="17">
        <v>9.1751732604249805E-2</v>
      </c>
      <c r="AC1506" s="17">
        <v>0.175292893889407</v>
      </c>
      <c r="AD1506" s="17">
        <v>0.17913970798982501</v>
      </c>
      <c r="AE1506" s="17"/>
      <c r="AF1506" s="17">
        <v>0.39671681895648803</v>
      </c>
      <c r="AG1506" s="17">
        <v>0.165742901070008</v>
      </c>
      <c r="AH1506" s="17">
        <v>0.171665500718401</v>
      </c>
      <c r="AI1506" s="17">
        <v>0.117811358629377</v>
      </c>
      <c r="AJ1506" s="17"/>
      <c r="AK1506" s="17">
        <v>0.30050094688693701</v>
      </c>
      <c r="AL1506" s="17">
        <v>0.29098990735504998</v>
      </c>
      <c r="AM1506" s="17"/>
      <c r="AN1506" s="17">
        <v>0.36544254566561202</v>
      </c>
      <c r="AO1506" s="17">
        <v>0.373262908882113</v>
      </c>
      <c r="AP1506" s="17">
        <v>0.32859525688040703</v>
      </c>
      <c r="AQ1506" s="17">
        <v>0.307223147849014</v>
      </c>
      <c r="AR1506" s="17">
        <v>0.38527747969613302</v>
      </c>
      <c r="AS1506" s="17">
        <v>0.32301300264015798</v>
      </c>
      <c r="AT1506" s="17"/>
      <c r="AU1506" s="17">
        <v>0.41260676629563497</v>
      </c>
      <c r="AV1506" s="17">
        <v>0.27189739167949201</v>
      </c>
      <c r="AW1506" s="17"/>
      <c r="AX1506" s="17">
        <v>0.192915033187746</v>
      </c>
      <c r="AY1506" s="17">
        <v>0.39069639069955397</v>
      </c>
      <c r="AZ1506" s="17"/>
      <c r="BA1506" s="17">
        <v>0.349018318876614</v>
      </c>
      <c r="BB1506" s="17">
        <v>0.37590972373131398</v>
      </c>
      <c r="BC1506" s="17"/>
      <c r="BD1506" s="17">
        <v>0.51817784930066402</v>
      </c>
      <c r="BE1506" s="17"/>
      <c r="BF1506" s="17">
        <v>0.51557988916126896</v>
      </c>
      <c r="BG1506" s="17"/>
      <c r="BH1506" s="17">
        <v>0.140443694896765</v>
      </c>
      <c r="BI1506" s="17"/>
      <c r="BJ1506" s="17">
        <v>0.20782944367054601</v>
      </c>
      <c r="BK1506" s="17"/>
      <c r="BL1506" s="17">
        <v>-0.38718510480441698</v>
      </c>
      <c r="BM1506" s="17">
        <v>0.82221505836462006</v>
      </c>
      <c r="BN1506" s="17">
        <v>0.566955722567132</v>
      </c>
      <c r="BO1506" s="17">
        <v>0.111963341646814</v>
      </c>
      <c r="BP1506" s="17"/>
      <c r="BQ1506" s="17">
        <v>0.34610399693146598</v>
      </c>
      <c r="BR1506" s="17">
        <v>0.65041437031204696</v>
      </c>
      <c r="BS1506" s="17">
        <v>0.42455285801395398</v>
      </c>
      <c r="BT1506" s="17">
        <v>0.432245569228695</v>
      </c>
      <c r="BU1506" s="17">
        <v>9.8770114996590795E-3</v>
      </c>
      <c r="BV1506" s="17">
        <v>0.114645745544689</v>
      </c>
      <c r="BW1506" s="17"/>
      <c r="BX1506" s="17">
        <v>0.40722041310812102</v>
      </c>
      <c r="BY1506" s="17">
        <v>0.61193322127999195</v>
      </c>
      <c r="BZ1506" s="17">
        <v>0.45988337475694702</v>
      </c>
      <c r="CA1506" s="17">
        <v>0.40303515733908102</v>
      </c>
      <c r="CB1506" s="17">
        <v>-7.9733775208652505E-2</v>
      </c>
      <c r="CC1506" s="17">
        <v>3.7323523110003802E-2</v>
      </c>
    </row>
    <row r="1507" spans="2:81" x14ac:dyDescent="0.35">
      <c r="C1507" s="17"/>
      <c r="D1507" s="17"/>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c r="AY1507" s="17"/>
      <c r="AZ1507" s="17"/>
      <c r="BA1507" s="17"/>
      <c r="BB1507" s="17"/>
      <c r="BC1507" s="17"/>
      <c r="BD1507" s="17"/>
      <c r="BE1507" s="17"/>
      <c r="BF1507" s="17"/>
      <c r="BG1507" s="17"/>
      <c r="BH1507" s="17"/>
      <c r="BI1507" s="17"/>
      <c r="BJ1507" s="17"/>
      <c r="BK1507" s="17"/>
      <c r="BL1507" s="17"/>
      <c r="BM1507" s="17"/>
      <c r="BN1507" s="17"/>
      <c r="BO1507" s="17"/>
      <c r="BP1507" s="17"/>
      <c r="BQ1507" s="17"/>
      <c r="BR1507" s="17"/>
      <c r="BS1507" s="17"/>
      <c r="BT1507" s="17"/>
      <c r="BU1507" s="17"/>
      <c r="BV1507" s="17"/>
      <c r="BW1507" s="17"/>
      <c r="BX1507" s="17"/>
      <c r="BY1507" s="17"/>
      <c r="BZ1507" s="17"/>
      <c r="CA1507" s="17"/>
      <c r="CB1507" s="17"/>
      <c r="CC1507" s="17"/>
    </row>
    <row r="1508" spans="2:81" x14ac:dyDescent="0.35">
      <c r="B1508" s="6" t="s">
        <v>598</v>
      </c>
      <c r="C1508" s="17"/>
      <c r="D1508" s="17"/>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c r="AY1508" s="17"/>
      <c r="AZ1508" s="17"/>
      <c r="BA1508" s="17"/>
      <c r="BB1508" s="17"/>
      <c r="BC1508" s="17"/>
      <c r="BD1508" s="17"/>
      <c r="BE1508" s="17"/>
      <c r="BF1508" s="17"/>
      <c r="BG1508" s="17"/>
      <c r="BH1508" s="17"/>
      <c r="BI1508" s="17"/>
      <c r="BJ1508" s="17"/>
      <c r="BK1508" s="17"/>
      <c r="BL1508" s="17"/>
      <c r="BM1508" s="17"/>
      <c r="BN1508" s="17"/>
      <c r="BO1508" s="17"/>
      <c r="BP1508" s="17"/>
      <c r="BQ1508" s="17"/>
      <c r="BR1508" s="17"/>
      <c r="BS1508" s="17"/>
      <c r="BT1508" s="17"/>
      <c r="BU1508" s="17"/>
      <c r="BV1508" s="17"/>
      <c r="BW1508" s="17"/>
      <c r="BX1508" s="17"/>
      <c r="BY1508" s="17"/>
      <c r="BZ1508" s="17"/>
      <c r="CA1508" s="17"/>
      <c r="CB1508" s="17"/>
      <c r="CC1508" s="17"/>
    </row>
    <row r="1509" spans="2:81" x14ac:dyDescent="0.35">
      <c r="B1509" s="24"/>
      <c r="C1509" s="17"/>
      <c r="D1509" s="17"/>
      <c r="E1509" s="17"/>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c r="AY1509" s="17"/>
      <c r="AZ1509" s="17"/>
      <c r="BA1509" s="17"/>
      <c r="BB1509" s="17"/>
      <c r="BC1509" s="17"/>
      <c r="BD1509" s="17"/>
      <c r="BE1509" s="17"/>
      <c r="BF1509" s="17"/>
      <c r="BG1509" s="17"/>
      <c r="BH1509" s="17"/>
      <c r="BI1509" s="17"/>
      <c r="BJ1509" s="17"/>
      <c r="BK1509" s="17"/>
      <c r="BL1509" s="17"/>
      <c r="BM1509" s="17"/>
      <c r="BN1509" s="17"/>
      <c r="BO1509" s="17"/>
      <c r="BP1509" s="17"/>
      <c r="BQ1509" s="17"/>
      <c r="BR1509" s="17"/>
      <c r="BS1509" s="17"/>
      <c r="BT1509" s="17"/>
      <c r="BU1509" s="17"/>
      <c r="BV1509" s="17"/>
      <c r="BW1509" s="17"/>
      <c r="BX1509" s="17"/>
      <c r="BY1509" s="17"/>
      <c r="BZ1509" s="17"/>
      <c r="CA1509" s="17"/>
      <c r="CB1509" s="17"/>
      <c r="CC1509" s="17"/>
    </row>
    <row r="1510" spans="2:81" x14ac:dyDescent="0.35">
      <c r="B1510" t="s">
        <v>588</v>
      </c>
      <c r="C1510" s="17">
        <v>0.28505032497795102</v>
      </c>
      <c r="D1510" s="17">
        <v>0.30477078888324299</v>
      </c>
      <c r="E1510" s="17">
        <v>0.266633641383964</v>
      </c>
      <c r="F1510" s="17"/>
      <c r="G1510" s="17">
        <v>0.31109985951547597</v>
      </c>
      <c r="H1510" s="17">
        <v>0.29344628315152399</v>
      </c>
      <c r="I1510" s="17">
        <v>0.24900625313824001</v>
      </c>
      <c r="J1510" s="17">
        <v>0.268711520687831</v>
      </c>
      <c r="K1510" s="17">
        <v>0.26805535748410098</v>
      </c>
      <c r="L1510" s="17">
        <v>0.31493872013729202</v>
      </c>
      <c r="M1510" s="17"/>
      <c r="N1510" s="17">
        <v>0.29552151046144298</v>
      </c>
      <c r="O1510" s="17">
        <v>0.251358408447175</v>
      </c>
      <c r="P1510" s="17">
        <v>0.30763089254087</v>
      </c>
      <c r="Q1510" s="17">
        <v>0.29040277311002399</v>
      </c>
      <c r="R1510" s="17"/>
      <c r="S1510" s="17">
        <v>0.35754559067944103</v>
      </c>
      <c r="T1510" s="17">
        <v>0.25400325320123301</v>
      </c>
      <c r="U1510" s="17">
        <v>0.32531481567960302</v>
      </c>
      <c r="V1510" s="17">
        <v>0.29299570597215002</v>
      </c>
      <c r="W1510" s="17">
        <v>0.27626763049207698</v>
      </c>
      <c r="X1510" s="17">
        <v>0.266995530401749</v>
      </c>
      <c r="Y1510" s="17">
        <v>0.27976788166587102</v>
      </c>
      <c r="Z1510" s="17">
        <v>0.38958773218419701</v>
      </c>
      <c r="AA1510" s="17">
        <v>0.26411796042111901</v>
      </c>
      <c r="AB1510" s="17">
        <v>0.23018000943068501</v>
      </c>
      <c r="AC1510" s="17">
        <v>0.24424969879951899</v>
      </c>
      <c r="AD1510" s="17">
        <v>0.208798940147604</v>
      </c>
      <c r="AE1510" s="17"/>
      <c r="AF1510" s="17">
        <v>0.29899139570080902</v>
      </c>
      <c r="AG1510" s="17">
        <v>0.25775620389131698</v>
      </c>
      <c r="AH1510" s="17">
        <v>0.24567966347346201</v>
      </c>
      <c r="AI1510" s="17">
        <v>0.20290151439606599</v>
      </c>
      <c r="AJ1510" s="17"/>
      <c r="AK1510" s="17">
        <v>0.22633196166827299</v>
      </c>
      <c r="AL1510" s="17">
        <v>0.240961312958301</v>
      </c>
      <c r="AM1510" s="17"/>
      <c r="AN1510" s="17">
        <v>0.33785098804260399</v>
      </c>
      <c r="AO1510" s="17">
        <v>0.26137342987400097</v>
      </c>
      <c r="AP1510" s="17">
        <v>0.26646104183959002</v>
      </c>
      <c r="AQ1510" s="17">
        <v>0.26107422116576101</v>
      </c>
      <c r="AR1510" s="17">
        <v>0.30207722887340899</v>
      </c>
      <c r="AS1510" s="17">
        <v>0.241139871981295</v>
      </c>
      <c r="AT1510" s="17"/>
      <c r="AU1510" s="17">
        <v>0.30961772821333999</v>
      </c>
      <c r="AV1510" s="17">
        <v>0.253607394401965</v>
      </c>
      <c r="AW1510" s="17"/>
      <c r="AX1510" s="17">
        <v>0.28698618356174599</v>
      </c>
      <c r="AY1510" s="17">
        <v>0.28458577508088301</v>
      </c>
      <c r="AZ1510" s="17"/>
      <c r="BA1510" s="17">
        <v>0.28914022213955798</v>
      </c>
      <c r="BB1510" s="17">
        <v>0.26463080227858798</v>
      </c>
      <c r="BC1510" s="17"/>
      <c r="BD1510" s="17">
        <v>0.37234602670497702</v>
      </c>
      <c r="BE1510" s="17"/>
      <c r="BF1510" s="17">
        <v>0.36518133408584902</v>
      </c>
      <c r="BG1510" s="17"/>
      <c r="BH1510" s="17">
        <v>0.25722101030334399</v>
      </c>
      <c r="BI1510" s="17"/>
      <c r="BJ1510" s="17">
        <v>0.26959720141829602</v>
      </c>
      <c r="BK1510" s="17"/>
      <c r="BL1510" s="17">
        <v>7.0561175982516003E-2</v>
      </c>
      <c r="BM1510" s="17">
        <v>0.52284453952278598</v>
      </c>
      <c r="BN1510" s="17">
        <v>0.31207488441502801</v>
      </c>
      <c r="BO1510" s="17">
        <v>0.15070301644758499</v>
      </c>
      <c r="BP1510" s="17"/>
      <c r="BQ1510" s="17">
        <v>0.28287076671323003</v>
      </c>
      <c r="BR1510" s="17">
        <v>0.37848438601110601</v>
      </c>
      <c r="BS1510" s="17">
        <v>0.33111344843929302</v>
      </c>
      <c r="BT1510" s="17">
        <v>0.29945682548600799</v>
      </c>
      <c r="BU1510" s="17">
        <v>0.22021795300560901</v>
      </c>
      <c r="BV1510" s="17">
        <v>0.180494651996157</v>
      </c>
      <c r="BW1510" s="17"/>
      <c r="BX1510" s="17">
        <v>0.285418468947087</v>
      </c>
      <c r="BY1510" s="17">
        <v>0.35348069350189798</v>
      </c>
      <c r="BZ1510" s="17">
        <v>0.35606657599472402</v>
      </c>
      <c r="CA1510" s="17">
        <v>0.32586131791288597</v>
      </c>
      <c r="CB1510" s="17">
        <v>0.18294936834512601</v>
      </c>
      <c r="CC1510" s="17">
        <v>0.13530337067255599</v>
      </c>
    </row>
    <row r="1511" spans="2:81" x14ac:dyDescent="0.35">
      <c r="B1511" t="s">
        <v>589</v>
      </c>
      <c r="C1511" s="17">
        <v>0.39370274064944499</v>
      </c>
      <c r="D1511" s="17">
        <v>0.39708688370476503</v>
      </c>
      <c r="E1511" s="17">
        <v>0.39035496710614298</v>
      </c>
      <c r="F1511" s="17"/>
      <c r="G1511" s="17">
        <v>0.37925993544169501</v>
      </c>
      <c r="H1511" s="17">
        <v>0.37127610817496598</v>
      </c>
      <c r="I1511" s="17">
        <v>0.44624059718708697</v>
      </c>
      <c r="J1511" s="17">
        <v>0.38029122161373002</v>
      </c>
      <c r="K1511" s="17">
        <v>0.38457573084510999</v>
      </c>
      <c r="L1511" s="17">
        <v>0.395767498789591</v>
      </c>
      <c r="M1511" s="17"/>
      <c r="N1511" s="17">
        <v>0.410240367662002</v>
      </c>
      <c r="O1511" s="17">
        <v>0.40949496381947498</v>
      </c>
      <c r="P1511" s="17">
        <v>0.387556510403541</v>
      </c>
      <c r="Q1511" s="17">
        <v>0.36337561824268</v>
      </c>
      <c r="R1511" s="17"/>
      <c r="S1511" s="17">
        <v>0.347785911751537</v>
      </c>
      <c r="T1511" s="17">
        <v>0.42891197595908098</v>
      </c>
      <c r="U1511" s="17">
        <v>0.36844535310236498</v>
      </c>
      <c r="V1511" s="17">
        <v>0.41342976267410098</v>
      </c>
      <c r="W1511" s="17">
        <v>0.40685220707148601</v>
      </c>
      <c r="X1511" s="17">
        <v>0.40523756252827098</v>
      </c>
      <c r="Y1511" s="17">
        <v>0.39479647670698598</v>
      </c>
      <c r="Z1511" s="17">
        <v>0.37055835919895402</v>
      </c>
      <c r="AA1511" s="17">
        <v>0.41354166077761301</v>
      </c>
      <c r="AB1511" s="17">
        <v>0.38006410754455899</v>
      </c>
      <c r="AC1511" s="17">
        <v>0.38493840248105698</v>
      </c>
      <c r="AD1511" s="17">
        <v>0.40900313278196598</v>
      </c>
      <c r="AE1511" s="17"/>
      <c r="AF1511" s="17">
        <v>0.39337070779136502</v>
      </c>
      <c r="AG1511" s="17">
        <v>0.38736366952947299</v>
      </c>
      <c r="AH1511" s="17">
        <v>0.38360256088585698</v>
      </c>
      <c r="AI1511" s="17">
        <v>0.42069878036289099</v>
      </c>
      <c r="AJ1511" s="17"/>
      <c r="AK1511" s="17">
        <v>0.39955549875472501</v>
      </c>
      <c r="AL1511" s="17">
        <v>0.38280265678259501</v>
      </c>
      <c r="AM1511" s="17"/>
      <c r="AN1511" s="17">
        <v>0.36499554868146</v>
      </c>
      <c r="AO1511" s="17">
        <v>0.41030445301916901</v>
      </c>
      <c r="AP1511" s="17">
        <v>0.406574841509384</v>
      </c>
      <c r="AQ1511" s="17">
        <v>0.39050659297204998</v>
      </c>
      <c r="AR1511" s="17">
        <v>0.41053031807708301</v>
      </c>
      <c r="AS1511" s="17">
        <v>0.389594702158365</v>
      </c>
      <c r="AT1511" s="17"/>
      <c r="AU1511" s="17">
        <v>0.39144518502366199</v>
      </c>
      <c r="AV1511" s="17">
        <v>0.39738768674997399</v>
      </c>
      <c r="AW1511" s="17"/>
      <c r="AX1511" s="17">
        <v>0.35266891118689297</v>
      </c>
      <c r="AY1511" s="17">
        <v>0.403549669248844</v>
      </c>
      <c r="AZ1511" s="17"/>
      <c r="BA1511" s="17">
        <v>0.39688227525866698</v>
      </c>
      <c r="BB1511" s="17">
        <v>0.38352782932310903</v>
      </c>
      <c r="BC1511" s="17"/>
      <c r="BD1511" s="17">
        <v>0.39815758752958003</v>
      </c>
      <c r="BE1511" s="17"/>
      <c r="BF1511" s="17">
        <v>0.39554957433537202</v>
      </c>
      <c r="BG1511" s="17"/>
      <c r="BH1511" s="17">
        <v>0.38136497740695002</v>
      </c>
      <c r="BI1511" s="17"/>
      <c r="BJ1511" s="17">
        <v>0.37832996870985502</v>
      </c>
      <c r="BK1511" s="17"/>
      <c r="BL1511" s="17">
        <v>0.23101756028937601</v>
      </c>
      <c r="BM1511" s="17">
        <v>0.39940179220164801</v>
      </c>
      <c r="BN1511" s="17">
        <v>0.43157261218014598</v>
      </c>
      <c r="BO1511" s="17">
        <v>0.44854308951029698</v>
      </c>
      <c r="BP1511" s="17"/>
      <c r="BQ1511" s="17">
        <v>0.42540480364665201</v>
      </c>
      <c r="BR1511" s="17">
        <v>0.39618103985257902</v>
      </c>
      <c r="BS1511" s="17">
        <v>0.38860307983518599</v>
      </c>
      <c r="BT1511" s="17">
        <v>0.44236657279506503</v>
      </c>
      <c r="BU1511" s="17">
        <v>0.313905474284502</v>
      </c>
      <c r="BV1511" s="17">
        <v>0.35352427496981798</v>
      </c>
      <c r="BW1511" s="17"/>
      <c r="BX1511" s="17">
        <v>0.42454615030494902</v>
      </c>
      <c r="BY1511" s="17">
        <v>0.40848072985906703</v>
      </c>
      <c r="BZ1511" s="17">
        <v>0.396071684336393</v>
      </c>
      <c r="CA1511" s="17">
        <v>0.43119397092371398</v>
      </c>
      <c r="CB1511" s="17">
        <v>0.32998640094755999</v>
      </c>
      <c r="CC1511" s="17">
        <v>0.31926647415902798</v>
      </c>
    </row>
    <row r="1512" spans="2:81" x14ac:dyDescent="0.35">
      <c r="B1512" t="s">
        <v>590</v>
      </c>
      <c r="C1512" s="17">
        <v>0.21038259534944201</v>
      </c>
      <c r="D1512" s="17">
        <v>0.190235249524424</v>
      </c>
      <c r="E1512" s="17">
        <v>0.23012835930732201</v>
      </c>
      <c r="F1512" s="17"/>
      <c r="G1512" s="17">
        <v>0.181865324596683</v>
      </c>
      <c r="H1512" s="17">
        <v>0.24157301368598999</v>
      </c>
      <c r="I1512" s="17">
        <v>0.18476872927876101</v>
      </c>
      <c r="J1512" s="17">
        <v>0.227079700552725</v>
      </c>
      <c r="K1512" s="17">
        <v>0.23618567148991601</v>
      </c>
      <c r="L1512" s="17">
        <v>0.19391866015353801</v>
      </c>
      <c r="M1512" s="17"/>
      <c r="N1512" s="17">
        <v>0.200464433546335</v>
      </c>
      <c r="O1512" s="17">
        <v>0.213733599280645</v>
      </c>
      <c r="P1512" s="17">
        <v>0.20960894256826901</v>
      </c>
      <c r="Q1512" s="17">
        <v>0.21836401944438799</v>
      </c>
      <c r="R1512" s="17"/>
      <c r="S1512" s="17">
        <v>0.19786264741545201</v>
      </c>
      <c r="T1512" s="17">
        <v>0.20690858683066099</v>
      </c>
      <c r="U1512" s="17">
        <v>0.18685111044648001</v>
      </c>
      <c r="V1512" s="17">
        <v>0.18784799644573899</v>
      </c>
      <c r="W1512" s="17">
        <v>0.20076436850643301</v>
      </c>
      <c r="X1512" s="17">
        <v>0.215064529286844</v>
      </c>
      <c r="Y1512" s="17">
        <v>0.224695723353804</v>
      </c>
      <c r="Z1512" s="17">
        <v>0.17731236803560299</v>
      </c>
      <c r="AA1512" s="17">
        <v>0.21146402460035299</v>
      </c>
      <c r="AB1512" s="17">
        <v>0.246553382533167</v>
      </c>
      <c r="AC1512" s="17">
        <v>0.237042594029818</v>
      </c>
      <c r="AD1512" s="17">
        <v>0.27163542292859899</v>
      </c>
      <c r="AE1512" s="17"/>
      <c r="AF1512" s="17">
        <v>0.204422145822895</v>
      </c>
      <c r="AG1512" s="17">
        <v>0.216649391963771</v>
      </c>
      <c r="AH1512" s="17">
        <v>0.23356955382670699</v>
      </c>
      <c r="AI1512" s="17">
        <v>0.25705298890795503</v>
      </c>
      <c r="AJ1512" s="17"/>
      <c r="AK1512" s="17">
        <v>0.23286885247876099</v>
      </c>
      <c r="AL1512" s="17">
        <v>0.255864683129996</v>
      </c>
      <c r="AM1512" s="17"/>
      <c r="AN1512" s="17">
        <v>0.17214210617435299</v>
      </c>
      <c r="AO1512" s="17">
        <v>0.227516199974272</v>
      </c>
      <c r="AP1512" s="17">
        <v>0.21117836131145001</v>
      </c>
      <c r="AQ1512" s="17">
        <v>0.234384069370594</v>
      </c>
      <c r="AR1512" s="17">
        <v>0.186862894765122</v>
      </c>
      <c r="AS1512" s="17">
        <v>0.27753445833867701</v>
      </c>
      <c r="AT1512" s="17"/>
      <c r="AU1512" s="17">
        <v>0.20300592530098299</v>
      </c>
      <c r="AV1512" s="17">
        <v>0.21993980032357299</v>
      </c>
      <c r="AW1512" s="17"/>
      <c r="AX1512" s="17">
        <v>0.21398325270644999</v>
      </c>
      <c r="AY1512" s="17">
        <v>0.20951854204586901</v>
      </c>
      <c r="AZ1512" s="17"/>
      <c r="BA1512" s="17">
        <v>0.20798232123066299</v>
      </c>
      <c r="BB1512" s="17">
        <v>0.22382478123757901</v>
      </c>
      <c r="BC1512" s="17"/>
      <c r="BD1512" s="17">
        <v>0.157098248648468</v>
      </c>
      <c r="BE1512" s="17"/>
      <c r="BF1512" s="17">
        <v>0.16499650792239801</v>
      </c>
      <c r="BG1512" s="17"/>
      <c r="BH1512" s="17">
        <v>0.22466773183498501</v>
      </c>
      <c r="BI1512" s="17"/>
      <c r="BJ1512" s="17">
        <v>0.21626031879023599</v>
      </c>
      <c r="BK1512" s="17"/>
      <c r="BL1512" s="17">
        <v>0.346325186489779</v>
      </c>
      <c r="BM1512" s="17">
        <v>6.6262877914601406E-2</v>
      </c>
      <c r="BN1512" s="17">
        <v>0.19896175001284899</v>
      </c>
      <c r="BO1512" s="17">
        <v>0.28288997545454497</v>
      </c>
      <c r="BP1512" s="17"/>
      <c r="BQ1512" s="17">
        <v>0.201569165131887</v>
      </c>
      <c r="BR1512" s="17">
        <v>0.15812196634877701</v>
      </c>
      <c r="BS1512" s="17">
        <v>0.1913755900297</v>
      </c>
      <c r="BT1512" s="17">
        <v>0.17048784641883899</v>
      </c>
      <c r="BU1512" s="17">
        <v>0.27219786766847798</v>
      </c>
      <c r="BV1512" s="17">
        <v>0.28311992426922999</v>
      </c>
      <c r="BW1512" s="17"/>
      <c r="BX1512" s="17">
        <v>0.19564607052581801</v>
      </c>
      <c r="BY1512" s="17">
        <v>0.17345912743626499</v>
      </c>
      <c r="BZ1512" s="17">
        <v>0.167871759492114</v>
      </c>
      <c r="CA1512" s="17">
        <v>0.1735394570189</v>
      </c>
      <c r="CB1512" s="17">
        <v>0.266635635454679</v>
      </c>
      <c r="CC1512" s="17">
        <v>0.33687765098169598</v>
      </c>
    </row>
    <row r="1513" spans="2:81" x14ac:dyDescent="0.35">
      <c r="B1513" t="s">
        <v>591</v>
      </c>
      <c r="C1513" s="17">
        <v>5.4042320031216201E-2</v>
      </c>
      <c r="D1513" s="17">
        <v>5.5073457047082303E-2</v>
      </c>
      <c r="E1513" s="17">
        <v>5.2818983668252398E-2</v>
      </c>
      <c r="F1513" s="17"/>
      <c r="G1513" s="17">
        <v>6.7033465960820604E-2</v>
      </c>
      <c r="H1513" s="17">
        <v>4.2688393052224903E-2</v>
      </c>
      <c r="I1513" s="17">
        <v>5.6206705676424801E-2</v>
      </c>
      <c r="J1513" s="17">
        <v>5.8653193274254299E-2</v>
      </c>
      <c r="K1513" s="17">
        <v>5.8234978769222803E-2</v>
      </c>
      <c r="L1513" s="17">
        <v>4.6344784245797098E-2</v>
      </c>
      <c r="M1513" s="17"/>
      <c r="N1513" s="17">
        <v>4.2189657772065098E-2</v>
      </c>
      <c r="O1513" s="17">
        <v>6.9521198265251299E-2</v>
      </c>
      <c r="P1513" s="17">
        <v>4.7874600434661498E-2</v>
      </c>
      <c r="Q1513" s="17">
        <v>5.5143004223608703E-2</v>
      </c>
      <c r="R1513" s="17"/>
      <c r="S1513" s="17">
        <v>4.8034319919587697E-2</v>
      </c>
      <c r="T1513" s="17">
        <v>6.0170129500899401E-2</v>
      </c>
      <c r="U1513" s="17">
        <v>6.9012420590505205E-2</v>
      </c>
      <c r="V1513" s="17">
        <v>6.1665936358913702E-2</v>
      </c>
      <c r="W1513" s="17">
        <v>4.4920767713221801E-2</v>
      </c>
      <c r="X1513" s="17">
        <v>6.4146277666486201E-2</v>
      </c>
      <c r="Y1513" s="17">
        <v>4.4625535851570697E-2</v>
      </c>
      <c r="Z1513" s="17">
        <v>1.21753685815983E-2</v>
      </c>
      <c r="AA1513" s="17">
        <v>5.2646008069875801E-2</v>
      </c>
      <c r="AB1513" s="17">
        <v>5.3530565869990797E-2</v>
      </c>
      <c r="AC1513" s="17">
        <v>6.3952820916263295E-2</v>
      </c>
      <c r="AD1513" s="17">
        <v>5.4776384765692097E-2</v>
      </c>
      <c r="AE1513" s="17"/>
      <c r="AF1513" s="17">
        <v>5.3122004116348903E-2</v>
      </c>
      <c r="AG1513" s="17">
        <v>4.5492478318054599E-2</v>
      </c>
      <c r="AH1513" s="17">
        <v>6.5001241871736601E-2</v>
      </c>
      <c r="AI1513" s="17">
        <v>6.2562024425197496E-2</v>
      </c>
      <c r="AJ1513" s="17"/>
      <c r="AK1513" s="17">
        <v>6.2968210286418497E-2</v>
      </c>
      <c r="AL1513" s="17">
        <v>5.5691241877222103E-2</v>
      </c>
      <c r="AM1513" s="17"/>
      <c r="AN1513" s="17">
        <v>6.4095992554995304E-2</v>
      </c>
      <c r="AO1513" s="17">
        <v>4.5372519832836501E-2</v>
      </c>
      <c r="AP1513" s="17">
        <v>5.3321143753694497E-2</v>
      </c>
      <c r="AQ1513" s="17">
        <v>5.5078863670024403E-2</v>
      </c>
      <c r="AR1513" s="17">
        <v>5.66987237031569E-2</v>
      </c>
      <c r="AS1513" s="17">
        <v>4.1662853047632203E-2</v>
      </c>
      <c r="AT1513" s="17"/>
      <c r="AU1513" s="17">
        <v>4.50890059677602E-2</v>
      </c>
      <c r="AV1513" s="17">
        <v>6.5292290243753298E-2</v>
      </c>
      <c r="AW1513" s="17"/>
      <c r="AX1513" s="17">
        <v>7.4293256418587195E-2</v>
      </c>
      <c r="AY1513" s="17">
        <v>4.9182682817502099E-2</v>
      </c>
      <c r="AZ1513" s="17"/>
      <c r="BA1513" s="17">
        <v>5.4158293907302701E-2</v>
      </c>
      <c r="BB1513" s="17">
        <v>5.34545909738205E-2</v>
      </c>
      <c r="BC1513" s="17"/>
      <c r="BD1513" s="17">
        <v>3.4862849461394202E-2</v>
      </c>
      <c r="BE1513" s="17"/>
      <c r="BF1513" s="17">
        <v>3.7358928189344498E-2</v>
      </c>
      <c r="BG1513" s="17"/>
      <c r="BH1513" s="17">
        <v>5.2447481309769603E-2</v>
      </c>
      <c r="BI1513" s="17"/>
      <c r="BJ1513" s="17">
        <v>7.0784212002470301E-2</v>
      </c>
      <c r="BK1513" s="17"/>
      <c r="BL1513" s="17">
        <v>0.14958709026521999</v>
      </c>
      <c r="BM1513" s="17">
        <v>6.4360740513677798E-3</v>
      </c>
      <c r="BN1513" s="17">
        <v>2.8469292315233801E-2</v>
      </c>
      <c r="BO1513" s="17">
        <v>6.9725938811240604E-2</v>
      </c>
      <c r="BP1513" s="17"/>
      <c r="BQ1513" s="17">
        <v>4.8911627681320902E-2</v>
      </c>
      <c r="BR1513" s="17">
        <v>3.3281735219134301E-2</v>
      </c>
      <c r="BS1513" s="17">
        <v>3.64776834269415E-2</v>
      </c>
      <c r="BT1513" s="17">
        <v>5.0515734581593801E-2</v>
      </c>
      <c r="BU1513" s="17">
        <v>0.11775118432793399</v>
      </c>
      <c r="BV1513" s="17">
        <v>7.8283796788237006E-2</v>
      </c>
      <c r="BW1513" s="17"/>
      <c r="BX1513" s="17">
        <v>5.4886412750689902E-2</v>
      </c>
      <c r="BY1513" s="17">
        <v>3.6132141349283199E-2</v>
      </c>
      <c r="BZ1513" s="17">
        <v>3.3122036976737802E-2</v>
      </c>
      <c r="CA1513" s="17">
        <v>3.7351916534199198E-2</v>
      </c>
      <c r="CB1513" s="17">
        <v>0.133284056087874</v>
      </c>
      <c r="CC1513" s="17">
        <v>7.7027982131217004E-2</v>
      </c>
    </row>
    <row r="1514" spans="2:81" x14ac:dyDescent="0.35">
      <c r="B1514" t="s">
        <v>592</v>
      </c>
      <c r="C1514" s="17">
        <v>3.6073161219684499E-2</v>
      </c>
      <c r="D1514" s="17">
        <v>3.6451609226419303E-2</v>
      </c>
      <c r="E1514" s="17">
        <v>3.5417847971564498E-2</v>
      </c>
      <c r="F1514" s="17"/>
      <c r="G1514" s="17">
        <v>2.2276648754721299E-2</v>
      </c>
      <c r="H1514" s="17">
        <v>3.4992488885350698E-2</v>
      </c>
      <c r="I1514" s="17">
        <v>3.8596787317068802E-2</v>
      </c>
      <c r="J1514" s="17">
        <v>3.8019778008411297E-2</v>
      </c>
      <c r="K1514" s="17">
        <v>4.4687230704490197E-2</v>
      </c>
      <c r="L1514" s="17">
        <v>3.6693208417765397E-2</v>
      </c>
      <c r="M1514" s="17"/>
      <c r="N1514" s="17">
        <v>3.6619212500233297E-2</v>
      </c>
      <c r="O1514" s="17">
        <v>4.1201887320730497E-2</v>
      </c>
      <c r="P1514" s="17">
        <v>3.5448457292191801E-2</v>
      </c>
      <c r="Q1514" s="17">
        <v>3.1278653746444202E-2</v>
      </c>
      <c r="R1514" s="17"/>
      <c r="S1514" s="17">
        <v>2.29976714479725E-2</v>
      </c>
      <c r="T1514" s="17">
        <v>4.1950297594504603E-2</v>
      </c>
      <c r="U1514" s="17">
        <v>3.3197664300492799E-2</v>
      </c>
      <c r="V1514" s="17">
        <v>2.36365645979747E-2</v>
      </c>
      <c r="W1514" s="17">
        <v>3.8885523472538E-2</v>
      </c>
      <c r="X1514" s="17">
        <v>2.4437170999610801E-2</v>
      </c>
      <c r="Y1514" s="17">
        <v>2.60173484357588E-2</v>
      </c>
      <c r="Z1514" s="17">
        <v>3.36085457812463E-2</v>
      </c>
      <c r="AA1514" s="17">
        <v>4.7685792778367098E-2</v>
      </c>
      <c r="AB1514" s="17">
        <v>6.5123042404273704E-2</v>
      </c>
      <c r="AC1514" s="17">
        <v>3.9206687829735597E-2</v>
      </c>
      <c r="AD1514" s="17">
        <v>4.0098478713965401E-2</v>
      </c>
      <c r="AE1514" s="17"/>
      <c r="AF1514" s="17">
        <v>3.16278928799619E-2</v>
      </c>
      <c r="AG1514" s="17">
        <v>6.8807568325434804E-2</v>
      </c>
      <c r="AH1514" s="17">
        <v>3.8420879842487002E-2</v>
      </c>
      <c r="AI1514" s="17">
        <v>4.8954334431270702E-2</v>
      </c>
      <c r="AJ1514" s="17"/>
      <c r="AK1514" s="17">
        <v>3.9852155534633997E-2</v>
      </c>
      <c r="AL1514" s="17">
        <v>3.8917003762260802E-2</v>
      </c>
      <c r="AM1514" s="17"/>
      <c r="AN1514" s="17">
        <v>3.40680843953481E-2</v>
      </c>
      <c r="AO1514" s="17">
        <v>3.6553539412387301E-2</v>
      </c>
      <c r="AP1514" s="17">
        <v>3.4754773418468901E-2</v>
      </c>
      <c r="AQ1514" s="17">
        <v>3.4778082778237997E-2</v>
      </c>
      <c r="AR1514" s="17">
        <v>3.70884565558878E-2</v>
      </c>
      <c r="AS1514" s="17">
        <v>5.00681144740307E-2</v>
      </c>
      <c r="AT1514" s="17"/>
      <c r="AU1514" s="17">
        <v>3.4752662801852199E-2</v>
      </c>
      <c r="AV1514" s="17">
        <v>3.7639489925588299E-2</v>
      </c>
      <c r="AW1514" s="17"/>
      <c r="AX1514" s="17">
        <v>3.8816591527391898E-2</v>
      </c>
      <c r="AY1514" s="17">
        <v>3.5414817538111397E-2</v>
      </c>
      <c r="AZ1514" s="17"/>
      <c r="BA1514" s="17">
        <v>3.5883043923532497E-2</v>
      </c>
      <c r="BB1514" s="17">
        <v>3.5226028501057202E-2</v>
      </c>
      <c r="BC1514" s="17"/>
      <c r="BD1514" s="17">
        <v>2.2263416945675501E-2</v>
      </c>
      <c r="BE1514" s="17"/>
      <c r="BF1514" s="17">
        <v>2.3441054805446001E-2</v>
      </c>
      <c r="BG1514" s="17"/>
      <c r="BH1514" s="17">
        <v>6.3134969543568606E-2</v>
      </c>
      <c r="BI1514" s="17"/>
      <c r="BJ1514" s="17">
        <v>2.8358854620959599E-2</v>
      </c>
      <c r="BK1514" s="17"/>
      <c r="BL1514" s="17">
        <v>0.15370456915737399</v>
      </c>
      <c r="BM1514" s="17">
        <v>1.58888353617582E-3</v>
      </c>
      <c r="BN1514" s="17">
        <v>1.3781395070752499E-2</v>
      </c>
      <c r="BO1514" s="17">
        <v>2.1479921137060799E-2</v>
      </c>
      <c r="BP1514" s="17"/>
      <c r="BQ1514" s="17">
        <v>2.4114502910201601E-2</v>
      </c>
      <c r="BR1514" s="17">
        <v>2.38850884059334E-2</v>
      </c>
      <c r="BS1514" s="17">
        <v>3.9671052021853198E-2</v>
      </c>
      <c r="BT1514" s="17">
        <v>2.89161115027823E-2</v>
      </c>
      <c r="BU1514" s="17">
        <v>4.1702344196113801E-2</v>
      </c>
      <c r="BV1514" s="17">
        <v>6.6366112013734796E-2</v>
      </c>
      <c r="BW1514" s="17"/>
      <c r="BX1514" s="17">
        <v>2.5207334739442599E-2</v>
      </c>
      <c r="BY1514" s="17">
        <v>2.0713487169255099E-2</v>
      </c>
      <c r="BZ1514" s="17">
        <v>3.4334795837393399E-2</v>
      </c>
      <c r="CA1514" s="17">
        <v>2.2041325317219501E-2</v>
      </c>
      <c r="CB1514" s="17">
        <v>5.31300499024083E-2</v>
      </c>
      <c r="CC1514" s="17">
        <v>8.2305296666157601E-2</v>
      </c>
    </row>
    <row r="1515" spans="2:81" x14ac:dyDescent="0.35">
      <c r="B1515" t="s">
        <v>171</v>
      </c>
      <c r="C1515" s="17">
        <v>2.0748857772260699E-2</v>
      </c>
      <c r="D1515" s="17">
        <v>1.63820116140663E-2</v>
      </c>
      <c r="E1515" s="17">
        <v>2.4646200562754E-2</v>
      </c>
      <c r="F1515" s="17"/>
      <c r="G1515" s="17">
        <v>3.8464765730603603E-2</v>
      </c>
      <c r="H1515" s="17">
        <v>1.6023713049944401E-2</v>
      </c>
      <c r="I1515" s="17">
        <v>2.5180927402418202E-2</v>
      </c>
      <c r="J1515" s="17">
        <v>2.7244585863048398E-2</v>
      </c>
      <c r="K1515" s="17">
        <v>8.2610307071601993E-3</v>
      </c>
      <c r="L1515" s="17">
        <v>1.23371282560172E-2</v>
      </c>
      <c r="M1515" s="17"/>
      <c r="N1515" s="17">
        <v>1.4964818057922E-2</v>
      </c>
      <c r="O1515" s="17">
        <v>1.4689942866723101E-2</v>
      </c>
      <c r="P1515" s="17">
        <v>1.1880596760465901E-2</v>
      </c>
      <c r="Q1515" s="17">
        <v>4.1435931232854203E-2</v>
      </c>
      <c r="R1515" s="17"/>
      <c r="S1515" s="17">
        <v>2.5773858786010101E-2</v>
      </c>
      <c r="T1515" s="17">
        <v>8.0557569136217103E-3</v>
      </c>
      <c r="U1515" s="17">
        <v>1.71786358805547E-2</v>
      </c>
      <c r="V1515" s="17">
        <v>2.04240339511217E-2</v>
      </c>
      <c r="W1515" s="17">
        <v>3.2309502744243997E-2</v>
      </c>
      <c r="X1515" s="17">
        <v>2.4118929117038501E-2</v>
      </c>
      <c r="Y1515" s="17">
        <v>3.0097033986009301E-2</v>
      </c>
      <c r="Z1515" s="17">
        <v>1.6757626218401801E-2</v>
      </c>
      <c r="AA1515" s="17">
        <v>1.05445533526718E-2</v>
      </c>
      <c r="AB1515" s="17">
        <v>2.45488922173248E-2</v>
      </c>
      <c r="AC1515" s="17">
        <v>3.06097959436075E-2</v>
      </c>
      <c r="AD1515" s="17">
        <v>1.5687640662173999E-2</v>
      </c>
      <c r="AE1515" s="17"/>
      <c r="AF1515" s="17">
        <v>1.84658536886196E-2</v>
      </c>
      <c r="AG1515" s="17">
        <v>2.39306879719507E-2</v>
      </c>
      <c r="AH1515" s="17">
        <v>3.3726100099749898E-2</v>
      </c>
      <c r="AI1515" s="17">
        <v>7.8303574766203001E-3</v>
      </c>
      <c r="AJ1515" s="17"/>
      <c r="AK1515" s="17">
        <v>3.8423321277188803E-2</v>
      </c>
      <c r="AL1515" s="17">
        <v>2.57631014896249E-2</v>
      </c>
      <c r="AM1515" s="17"/>
      <c r="AN1515" s="17">
        <v>2.6847280151239699E-2</v>
      </c>
      <c r="AO1515" s="17">
        <v>1.8879857887334098E-2</v>
      </c>
      <c r="AP1515" s="17">
        <v>2.77098381674124E-2</v>
      </c>
      <c r="AQ1515" s="17">
        <v>2.4178170043333499E-2</v>
      </c>
      <c r="AR1515" s="17">
        <v>6.7423780253413499E-3</v>
      </c>
      <c r="AS1515" s="17">
        <v>0</v>
      </c>
      <c r="AT1515" s="17"/>
      <c r="AU1515" s="17">
        <v>1.60894926924024E-2</v>
      </c>
      <c r="AV1515" s="17">
        <v>2.6133338355146599E-2</v>
      </c>
      <c r="AW1515" s="17"/>
      <c r="AX1515" s="17">
        <v>3.3251804598932101E-2</v>
      </c>
      <c r="AY1515" s="17">
        <v>1.7748513268790098E-2</v>
      </c>
      <c r="AZ1515" s="17"/>
      <c r="BA1515" s="17">
        <v>1.5953843540276801E-2</v>
      </c>
      <c r="BB1515" s="17">
        <v>3.9335967685846802E-2</v>
      </c>
      <c r="BC1515" s="17"/>
      <c r="BD1515" s="17">
        <v>1.5271870709906101E-2</v>
      </c>
      <c r="BE1515" s="17"/>
      <c r="BF1515" s="17">
        <v>1.3472600661591E-2</v>
      </c>
      <c r="BG1515" s="17"/>
      <c r="BH1515" s="17">
        <v>2.11638296013822E-2</v>
      </c>
      <c r="BI1515" s="17"/>
      <c r="BJ1515" s="17">
        <v>3.6669444458182099E-2</v>
      </c>
      <c r="BK1515" s="17"/>
      <c r="BL1515" s="17">
        <v>4.8804417815734101E-2</v>
      </c>
      <c r="BM1515" s="17">
        <v>3.4658327734218299E-3</v>
      </c>
      <c r="BN1515" s="17">
        <v>1.51400660059907E-2</v>
      </c>
      <c r="BO1515" s="17">
        <v>2.6658058639270898E-2</v>
      </c>
      <c r="BP1515" s="17"/>
      <c r="BQ1515" s="17">
        <v>1.7129133916707801E-2</v>
      </c>
      <c r="BR1515" s="17">
        <v>1.00457841624698E-2</v>
      </c>
      <c r="BS1515" s="17">
        <v>1.27591462470261E-2</v>
      </c>
      <c r="BT1515" s="17">
        <v>8.2569092157123505E-3</v>
      </c>
      <c r="BU1515" s="17">
        <v>3.42251765173631E-2</v>
      </c>
      <c r="BV1515" s="17">
        <v>3.8211239962824203E-2</v>
      </c>
      <c r="BW1515" s="17"/>
      <c r="BX1515" s="17">
        <v>1.42955627320138E-2</v>
      </c>
      <c r="BY1515" s="17">
        <v>7.7338206842323997E-3</v>
      </c>
      <c r="BZ1515" s="17">
        <v>1.25331473626378E-2</v>
      </c>
      <c r="CA1515" s="17">
        <v>1.0012012293080999E-2</v>
      </c>
      <c r="CB1515" s="17">
        <v>3.4014489262353398E-2</v>
      </c>
      <c r="CC1515" s="17">
        <v>4.92192253893452E-2</v>
      </c>
    </row>
    <row r="1516" spans="2:81" x14ac:dyDescent="0.35">
      <c r="B1516" t="s">
        <v>593</v>
      </c>
      <c r="C1516" s="17">
        <v>0.67875306562739701</v>
      </c>
      <c r="D1516" s="17">
        <v>0.70185767258800802</v>
      </c>
      <c r="E1516" s="17">
        <v>0.65698860849010698</v>
      </c>
      <c r="F1516" s="17"/>
      <c r="G1516" s="17">
        <v>0.69035979495717104</v>
      </c>
      <c r="H1516" s="17">
        <v>0.66472239132649003</v>
      </c>
      <c r="I1516" s="17">
        <v>0.69524685032532796</v>
      </c>
      <c r="J1516" s="17">
        <v>0.64900274230156096</v>
      </c>
      <c r="K1516" s="17">
        <v>0.65263108832921002</v>
      </c>
      <c r="L1516" s="17">
        <v>0.71070621892688202</v>
      </c>
      <c r="M1516" s="17"/>
      <c r="N1516" s="17">
        <v>0.70576187812344504</v>
      </c>
      <c r="O1516" s="17">
        <v>0.66085337226664997</v>
      </c>
      <c r="P1516" s="17">
        <v>0.69518740294441095</v>
      </c>
      <c r="Q1516" s="17">
        <v>0.65377839135270499</v>
      </c>
      <c r="R1516" s="17"/>
      <c r="S1516" s="17">
        <v>0.70533150243097797</v>
      </c>
      <c r="T1516" s="17">
        <v>0.682915229160314</v>
      </c>
      <c r="U1516" s="17">
        <v>0.693760168781967</v>
      </c>
      <c r="V1516" s="17">
        <v>0.706425468646251</v>
      </c>
      <c r="W1516" s="17">
        <v>0.68311983756356298</v>
      </c>
      <c r="X1516" s="17">
        <v>0.67223309293001998</v>
      </c>
      <c r="Y1516" s="17">
        <v>0.674564358372858</v>
      </c>
      <c r="Z1516" s="17">
        <v>0.76014609138315004</v>
      </c>
      <c r="AA1516" s="17">
        <v>0.67765962119873202</v>
      </c>
      <c r="AB1516" s="17">
        <v>0.61024411697524406</v>
      </c>
      <c r="AC1516" s="17">
        <v>0.62918810128057601</v>
      </c>
      <c r="AD1516" s="17">
        <v>0.61780207292957001</v>
      </c>
      <c r="AE1516" s="17"/>
      <c r="AF1516" s="17">
        <v>0.69236210349217497</v>
      </c>
      <c r="AG1516" s="17">
        <v>0.64511987342078903</v>
      </c>
      <c r="AH1516" s="17">
        <v>0.62928222435931902</v>
      </c>
      <c r="AI1516" s="17">
        <v>0.62360029475895695</v>
      </c>
      <c r="AJ1516" s="17"/>
      <c r="AK1516" s="17">
        <v>0.62588746042299803</v>
      </c>
      <c r="AL1516" s="17">
        <v>0.62376396974089598</v>
      </c>
      <c r="AM1516" s="17"/>
      <c r="AN1516" s="17">
        <v>0.70284653672406305</v>
      </c>
      <c r="AO1516" s="17">
        <v>0.67167788289316999</v>
      </c>
      <c r="AP1516" s="17">
        <v>0.67303588334897402</v>
      </c>
      <c r="AQ1516" s="17">
        <v>0.65158081413781099</v>
      </c>
      <c r="AR1516" s="17">
        <v>0.712607546950492</v>
      </c>
      <c r="AS1516" s="17">
        <v>0.63073457413966005</v>
      </c>
      <c r="AT1516" s="17"/>
      <c r="AU1516" s="17">
        <v>0.70106291323700198</v>
      </c>
      <c r="AV1516" s="17">
        <v>0.65099508115193905</v>
      </c>
      <c r="AW1516" s="17"/>
      <c r="AX1516" s="17">
        <v>0.63965509474863902</v>
      </c>
      <c r="AY1516" s="17">
        <v>0.68813544432972695</v>
      </c>
      <c r="AZ1516" s="17"/>
      <c r="BA1516" s="17">
        <v>0.68602249739822496</v>
      </c>
      <c r="BB1516" s="17">
        <v>0.64815863160169696</v>
      </c>
      <c r="BC1516" s="17"/>
      <c r="BD1516" s="17">
        <v>0.77050361423455604</v>
      </c>
      <c r="BE1516" s="17"/>
      <c r="BF1516" s="17">
        <v>0.76073090842122104</v>
      </c>
      <c r="BG1516" s="17"/>
      <c r="BH1516" s="17">
        <v>0.63858598771029496</v>
      </c>
      <c r="BI1516" s="17"/>
      <c r="BJ1516" s="17">
        <v>0.64792717012815104</v>
      </c>
      <c r="BK1516" s="17"/>
      <c r="BL1516" s="17">
        <v>0.30157873627189202</v>
      </c>
      <c r="BM1516" s="17">
        <v>0.92224633172443304</v>
      </c>
      <c r="BN1516" s="17">
        <v>0.74364749659517404</v>
      </c>
      <c r="BO1516" s="17">
        <v>0.59924610595788197</v>
      </c>
      <c r="BP1516" s="17"/>
      <c r="BQ1516" s="17">
        <v>0.70827557035988198</v>
      </c>
      <c r="BR1516" s="17">
        <v>0.77466542586368503</v>
      </c>
      <c r="BS1516" s="17">
        <v>0.71971652827447896</v>
      </c>
      <c r="BT1516" s="17">
        <v>0.74182339828107202</v>
      </c>
      <c r="BU1516" s="17">
        <v>0.53412342729011097</v>
      </c>
      <c r="BV1516" s="17">
        <v>0.53401892696597397</v>
      </c>
      <c r="BW1516" s="17"/>
      <c r="BX1516" s="17">
        <v>0.70996461925203602</v>
      </c>
      <c r="BY1516" s="17">
        <v>0.76196142336096495</v>
      </c>
      <c r="BZ1516" s="17">
        <v>0.75213826033111697</v>
      </c>
      <c r="CA1516" s="17">
        <v>0.7570552888366</v>
      </c>
      <c r="CB1516" s="17">
        <v>0.51293576929268603</v>
      </c>
      <c r="CC1516" s="17">
        <v>0.45456984483158402</v>
      </c>
    </row>
    <row r="1517" spans="2:81" x14ac:dyDescent="0.35">
      <c r="B1517" t="s">
        <v>594</v>
      </c>
      <c r="C1517" s="17">
        <v>9.01154812509007E-2</v>
      </c>
      <c r="D1517" s="17">
        <v>9.1525066273501599E-2</v>
      </c>
      <c r="E1517" s="17">
        <v>8.8236831639816896E-2</v>
      </c>
      <c r="F1517" s="17"/>
      <c r="G1517" s="17">
        <v>8.9310114715541802E-2</v>
      </c>
      <c r="H1517" s="17">
        <v>7.7680881937575594E-2</v>
      </c>
      <c r="I1517" s="17">
        <v>9.4803492993493596E-2</v>
      </c>
      <c r="J1517" s="17">
        <v>9.6672971282665596E-2</v>
      </c>
      <c r="K1517" s="17">
        <v>0.102922209473713</v>
      </c>
      <c r="L1517" s="17">
        <v>8.3037992663562502E-2</v>
      </c>
      <c r="M1517" s="17"/>
      <c r="N1517" s="17">
        <v>7.8808870272298395E-2</v>
      </c>
      <c r="O1517" s="17">
        <v>0.110723085585982</v>
      </c>
      <c r="P1517" s="17">
        <v>8.3323057726853306E-2</v>
      </c>
      <c r="Q1517" s="17">
        <v>8.6421657970052898E-2</v>
      </c>
      <c r="R1517" s="17"/>
      <c r="S1517" s="17">
        <v>7.1031991367560193E-2</v>
      </c>
      <c r="T1517" s="17">
        <v>0.102120427095404</v>
      </c>
      <c r="U1517" s="17">
        <v>0.102210084890998</v>
      </c>
      <c r="V1517" s="17">
        <v>8.5302500956888502E-2</v>
      </c>
      <c r="W1517" s="17">
        <v>8.3806291185759801E-2</v>
      </c>
      <c r="X1517" s="17">
        <v>8.8583448666097006E-2</v>
      </c>
      <c r="Y1517" s="17">
        <v>7.0642884287329497E-2</v>
      </c>
      <c r="Z1517" s="17">
        <v>4.5783914362844597E-2</v>
      </c>
      <c r="AA1517" s="17">
        <v>0.100331800848243</v>
      </c>
      <c r="AB1517" s="17">
        <v>0.11865360827426499</v>
      </c>
      <c r="AC1517" s="17">
        <v>0.103159508745999</v>
      </c>
      <c r="AD1517" s="17">
        <v>9.4874863479657595E-2</v>
      </c>
      <c r="AE1517" s="17"/>
      <c r="AF1517" s="17">
        <v>8.4749896996310803E-2</v>
      </c>
      <c r="AG1517" s="17">
        <v>0.114300046643489</v>
      </c>
      <c r="AH1517" s="17">
        <v>0.10342212171422401</v>
      </c>
      <c r="AI1517" s="17">
        <v>0.111516358856468</v>
      </c>
      <c r="AJ1517" s="17"/>
      <c r="AK1517" s="17">
        <v>0.102820365821052</v>
      </c>
      <c r="AL1517" s="17">
        <v>9.4608245639482905E-2</v>
      </c>
      <c r="AM1517" s="17"/>
      <c r="AN1517" s="17">
        <v>9.8164076950343501E-2</v>
      </c>
      <c r="AO1517" s="17">
        <v>8.1926059245223795E-2</v>
      </c>
      <c r="AP1517" s="17">
        <v>8.8075917172163398E-2</v>
      </c>
      <c r="AQ1517" s="17">
        <v>8.9856946448262406E-2</v>
      </c>
      <c r="AR1517" s="17">
        <v>9.37871802590447E-2</v>
      </c>
      <c r="AS1517" s="17">
        <v>9.1730967521662904E-2</v>
      </c>
      <c r="AT1517" s="17"/>
      <c r="AU1517" s="17">
        <v>7.9841668769612406E-2</v>
      </c>
      <c r="AV1517" s="17">
        <v>0.102931780169342</v>
      </c>
      <c r="AW1517" s="17"/>
      <c r="AX1517" s="17">
        <v>0.113109847945979</v>
      </c>
      <c r="AY1517" s="17">
        <v>8.4597500355613406E-2</v>
      </c>
      <c r="AZ1517" s="17"/>
      <c r="BA1517" s="17">
        <v>9.0041337830835302E-2</v>
      </c>
      <c r="BB1517" s="17">
        <v>8.8680619474877695E-2</v>
      </c>
      <c r="BC1517" s="17"/>
      <c r="BD1517" s="17">
        <v>5.7126266407069699E-2</v>
      </c>
      <c r="BE1517" s="17"/>
      <c r="BF1517" s="17">
        <v>6.0799982994790398E-2</v>
      </c>
      <c r="BG1517" s="17"/>
      <c r="BH1517" s="17">
        <v>0.115582450853338</v>
      </c>
      <c r="BI1517" s="17"/>
      <c r="BJ1517" s="17">
        <v>9.9143066623430004E-2</v>
      </c>
      <c r="BK1517" s="17"/>
      <c r="BL1517" s="17">
        <v>0.30329165942259501</v>
      </c>
      <c r="BM1517" s="17">
        <v>8.0249575875436102E-3</v>
      </c>
      <c r="BN1517" s="17">
        <v>4.2250687385986301E-2</v>
      </c>
      <c r="BO1517" s="17">
        <v>9.1205859948301396E-2</v>
      </c>
      <c r="BP1517" s="17"/>
      <c r="BQ1517" s="17">
        <v>7.3026130591522603E-2</v>
      </c>
      <c r="BR1517" s="17">
        <v>5.7166823625067698E-2</v>
      </c>
      <c r="BS1517" s="17">
        <v>7.6148735448794705E-2</v>
      </c>
      <c r="BT1517" s="17">
        <v>7.9431846084376201E-2</v>
      </c>
      <c r="BU1517" s="17">
        <v>0.15945352852404801</v>
      </c>
      <c r="BV1517" s="17">
        <v>0.14464990880197201</v>
      </c>
      <c r="BW1517" s="17"/>
      <c r="BX1517" s="17">
        <v>8.0093747490132594E-2</v>
      </c>
      <c r="BY1517" s="17">
        <v>5.6845628518538298E-2</v>
      </c>
      <c r="BZ1517" s="17">
        <v>6.7456832814131201E-2</v>
      </c>
      <c r="CA1517" s="17">
        <v>5.9393241851418699E-2</v>
      </c>
      <c r="CB1517" s="17">
        <v>0.18641410599028199</v>
      </c>
      <c r="CC1517" s="17">
        <v>0.15933327879737499</v>
      </c>
    </row>
    <row r="1518" spans="2:81" x14ac:dyDescent="0.35">
      <c r="B1518" t="s">
        <v>288</v>
      </c>
      <c r="C1518" s="17">
        <v>0.58863758437649605</v>
      </c>
      <c r="D1518" s="17">
        <v>0.61033260631450603</v>
      </c>
      <c r="E1518" s="17">
        <v>0.56875177685028999</v>
      </c>
      <c r="F1518" s="17"/>
      <c r="G1518" s="17">
        <v>0.60104968024162897</v>
      </c>
      <c r="H1518" s="17">
        <v>0.58704150938891497</v>
      </c>
      <c r="I1518" s="17">
        <v>0.60044335733183396</v>
      </c>
      <c r="J1518" s="17">
        <v>0.55232977101889502</v>
      </c>
      <c r="K1518" s="17">
        <v>0.54970887885549702</v>
      </c>
      <c r="L1518" s="17">
        <v>0.62766822626331997</v>
      </c>
      <c r="M1518" s="17"/>
      <c r="N1518" s="17">
        <v>0.62695300785114605</v>
      </c>
      <c r="O1518" s="17">
        <v>0.55013028668066799</v>
      </c>
      <c r="P1518" s="17">
        <v>0.61186434521755795</v>
      </c>
      <c r="Q1518" s="17">
        <v>0.56735673338265202</v>
      </c>
      <c r="R1518" s="17"/>
      <c r="S1518" s="17">
        <v>0.63429951106341798</v>
      </c>
      <c r="T1518" s="17">
        <v>0.58079480206490997</v>
      </c>
      <c r="U1518" s="17">
        <v>0.59155008389096897</v>
      </c>
      <c r="V1518" s="17">
        <v>0.62112296768936304</v>
      </c>
      <c r="W1518" s="17">
        <v>0.59931354637780399</v>
      </c>
      <c r="X1518" s="17">
        <v>0.58364964426392296</v>
      </c>
      <c r="Y1518" s="17">
        <v>0.60392147408552799</v>
      </c>
      <c r="Z1518" s="17">
        <v>0.71436217702030602</v>
      </c>
      <c r="AA1518" s="17">
        <v>0.57732782035048902</v>
      </c>
      <c r="AB1518" s="17">
        <v>0.49159050870097898</v>
      </c>
      <c r="AC1518" s="17">
        <v>0.52602859253457701</v>
      </c>
      <c r="AD1518" s="17">
        <v>0.522927209449912</v>
      </c>
      <c r="AE1518" s="17"/>
      <c r="AF1518" s="17">
        <v>0.607612206495864</v>
      </c>
      <c r="AG1518" s="17">
        <v>0.5308198267773</v>
      </c>
      <c r="AH1518" s="17">
        <v>0.52586010264509597</v>
      </c>
      <c r="AI1518" s="17">
        <v>0.51208393590248902</v>
      </c>
      <c r="AJ1518" s="17"/>
      <c r="AK1518" s="17">
        <v>0.523067094601945</v>
      </c>
      <c r="AL1518" s="17">
        <v>0.52915572410141298</v>
      </c>
      <c r="AM1518" s="17"/>
      <c r="AN1518" s="17">
        <v>0.60468245977372004</v>
      </c>
      <c r="AO1518" s="17">
        <v>0.58975182364794598</v>
      </c>
      <c r="AP1518" s="17">
        <v>0.58495996617681101</v>
      </c>
      <c r="AQ1518" s="17">
        <v>0.56172386768954796</v>
      </c>
      <c r="AR1518" s="17">
        <v>0.61882036669144702</v>
      </c>
      <c r="AS1518" s="17">
        <v>0.53900360661799696</v>
      </c>
      <c r="AT1518" s="17"/>
      <c r="AU1518" s="17">
        <v>0.62122124446738902</v>
      </c>
      <c r="AV1518" s="17">
        <v>0.54806330098259703</v>
      </c>
      <c r="AW1518" s="17"/>
      <c r="AX1518" s="17">
        <v>0.52654524680266002</v>
      </c>
      <c r="AY1518" s="17">
        <v>0.60353794397411398</v>
      </c>
      <c r="AZ1518" s="17"/>
      <c r="BA1518" s="17">
        <v>0.59598115956738995</v>
      </c>
      <c r="BB1518" s="17">
        <v>0.55947801212681902</v>
      </c>
      <c r="BC1518" s="17"/>
      <c r="BD1518" s="17">
        <v>0.71337734782748696</v>
      </c>
      <c r="BE1518" s="17"/>
      <c r="BF1518" s="17">
        <v>0.69993092542642998</v>
      </c>
      <c r="BG1518" s="17"/>
      <c r="BH1518" s="17">
        <v>0.523003536856956</v>
      </c>
      <c r="BI1518" s="17"/>
      <c r="BJ1518" s="17">
        <v>0.54878410350472195</v>
      </c>
      <c r="BK1518" s="17"/>
      <c r="BL1518" s="17">
        <v>-1.7129231507026501E-3</v>
      </c>
      <c r="BM1518" s="17">
        <v>0.91422137413688997</v>
      </c>
      <c r="BN1518" s="17">
        <v>0.70139680920918701</v>
      </c>
      <c r="BO1518" s="17">
        <v>0.50804024600958098</v>
      </c>
      <c r="BP1518" s="17"/>
      <c r="BQ1518" s="17">
        <v>0.63524943976836001</v>
      </c>
      <c r="BR1518" s="17">
        <v>0.71749860223861694</v>
      </c>
      <c r="BS1518" s="17">
        <v>0.64356779282568399</v>
      </c>
      <c r="BT1518" s="17">
        <v>0.66239155219669599</v>
      </c>
      <c r="BU1518" s="17">
        <v>0.37466989876606299</v>
      </c>
      <c r="BV1518" s="17">
        <v>0.38936901816400299</v>
      </c>
      <c r="BW1518" s="17"/>
      <c r="BX1518" s="17">
        <v>0.62987087176190304</v>
      </c>
      <c r="BY1518" s="17">
        <v>0.70511579484242604</v>
      </c>
      <c r="BZ1518" s="17">
        <v>0.68468142751698602</v>
      </c>
      <c r="CA1518" s="17">
        <v>0.69766204698518197</v>
      </c>
      <c r="CB1518" s="17">
        <v>0.32652166330240401</v>
      </c>
      <c r="CC1518" s="17">
        <v>0.295236566034209</v>
      </c>
    </row>
    <row r="1519" spans="2:81" x14ac:dyDescent="0.35">
      <c r="C1519" s="17"/>
      <c r="D1519" s="17"/>
      <c r="E1519" s="17"/>
      <c r="F1519" s="17"/>
      <c r="G1519" s="17"/>
      <c r="H1519" s="17"/>
      <c r="I1519" s="17"/>
      <c r="J1519" s="17"/>
      <c r="K1519" s="17"/>
      <c r="L1519" s="17"/>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c r="AP1519" s="17"/>
      <c r="AQ1519" s="17"/>
      <c r="AR1519" s="17"/>
      <c r="AS1519" s="17"/>
      <c r="AT1519" s="17"/>
      <c r="AU1519" s="17"/>
      <c r="AV1519" s="17"/>
      <c r="AW1519" s="17"/>
      <c r="AX1519" s="17"/>
      <c r="AY1519" s="17"/>
      <c r="AZ1519" s="17"/>
      <c r="BA1519" s="17"/>
      <c r="BB1519" s="17"/>
      <c r="BC1519" s="17"/>
      <c r="BD1519" s="17"/>
      <c r="BE1519" s="17"/>
      <c r="BF1519" s="17"/>
      <c r="BG1519" s="17"/>
      <c r="BH1519" s="17"/>
      <c r="BI1519" s="17"/>
      <c r="BJ1519" s="17"/>
      <c r="BK1519" s="17"/>
      <c r="BL1519" s="17"/>
      <c r="BM1519" s="17"/>
      <c r="BN1519" s="17"/>
      <c r="BO1519" s="17"/>
      <c r="BP1519" s="17"/>
      <c r="BQ1519" s="17"/>
      <c r="BR1519" s="17"/>
      <c r="BS1519" s="17"/>
      <c r="BT1519" s="17"/>
      <c r="BU1519" s="17"/>
      <c r="BV1519" s="17"/>
      <c r="BW1519" s="17"/>
      <c r="BX1519" s="17"/>
      <c r="BY1519" s="17"/>
      <c r="BZ1519" s="17"/>
      <c r="CA1519" s="17"/>
      <c r="CB1519" s="17"/>
      <c r="CC1519" s="17"/>
    </row>
    <row r="1520" spans="2:81" x14ac:dyDescent="0.35">
      <c r="B1520" s="6" t="s">
        <v>599</v>
      </c>
      <c r="C1520" s="17"/>
      <c r="D1520" s="17"/>
      <c r="E1520" s="17"/>
      <c r="F1520" s="17"/>
      <c r="G1520" s="17"/>
      <c r="H1520" s="17"/>
      <c r="I1520" s="17"/>
      <c r="J1520" s="17"/>
      <c r="K1520" s="17"/>
      <c r="L1520" s="17"/>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7"/>
      <c r="AI1520" s="17"/>
      <c r="AJ1520" s="17"/>
      <c r="AK1520" s="17"/>
      <c r="AL1520" s="17"/>
      <c r="AM1520" s="17"/>
      <c r="AN1520" s="17"/>
      <c r="AO1520" s="17"/>
      <c r="AP1520" s="17"/>
      <c r="AQ1520" s="17"/>
      <c r="AR1520" s="17"/>
      <c r="AS1520" s="17"/>
      <c r="AT1520" s="17"/>
      <c r="AU1520" s="17"/>
      <c r="AV1520" s="17"/>
      <c r="AW1520" s="17"/>
      <c r="AX1520" s="17"/>
      <c r="AY1520" s="17"/>
      <c r="AZ1520" s="17"/>
      <c r="BA1520" s="17"/>
      <c r="BB1520" s="17"/>
      <c r="BC1520" s="17"/>
      <c r="BD1520" s="17"/>
      <c r="BE1520" s="17"/>
      <c r="BF1520" s="17"/>
      <c r="BG1520" s="17"/>
      <c r="BH1520" s="17"/>
      <c r="BI1520" s="17"/>
      <c r="BJ1520" s="17"/>
      <c r="BK1520" s="17"/>
      <c r="BL1520" s="17"/>
      <c r="BM1520" s="17"/>
      <c r="BN1520" s="17"/>
      <c r="BO1520" s="17"/>
      <c r="BP1520" s="17"/>
      <c r="BQ1520" s="17"/>
      <c r="BR1520" s="17"/>
      <c r="BS1520" s="17"/>
      <c r="BT1520" s="17"/>
      <c r="BU1520" s="17"/>
      <c r="BV1520" s="17"/>
      <c r="BW1520" s="17"/>
      <c r="BX1520" s="17"/>
      <c r="BY1520" s="17"/>
      <c r="BZ1520" s="17"/>
      <c r="CA1520" s="17"/>
      <c r="CB1520" s="17"/>
      <c r="CC1520" s="17"/>
    </row>
    <row r="1521" spans="2:81" x14ac:dyDescent="0.35">
      <c r="B1521" s="24"/>
      <c r="C1521" s="17"/>
      <c r="D1521" s="17"/>
      <c r="E1521" s="17"/>
      <c r="F1521" s="17"/>
      <c r="G1521" s="17"/>
      <c r="H1521" s="17"/>
      <c r="I1521" s="17"/>
      <c r="J1521" s="17"/>
      <c r="K1521" s="17"/>
      <c r="L1521" s="17"/>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7"/>
      <c r="AI1521" s="17"/>
      <c r="AJ1521" s="17"/>
      <c r="AK1521" s="17"/>
      <c r="AL1521" s="17"/>
      <c r="AM1521" s="17"/>
      <c r="AN1521" s="17"/>
      <c r="AO1521" s="17"/>
      <c r="AP1521" s="17"/>
      <c r="AQ1521" s="17"/>
      <c r="AR1521" s="17"/>
      <c r="AS1521" s="17"/>
      <c r="AT1521" s="17"/>
      <c r="AU1521" s="17"/>
      <c r="AV1521" s="17"/>
      <c r="AW1521" s="17"/>
      <c r="AX1521" s="17"/>
      <c r="AY1521" s="17"/>
      <c r="AZ1521" s="17"/>
      <c r="BA1521" s="17"/>
      <c r="BB1521" s="17"/>
      <c r="BC1521" s="17"/>
      <c r="BD1521" s="17"/>
      <c r="BE1521" s="17"/>
      <c r="BF1521" s="17"/>
      <c r="BG1521" s="17"/>
      <c r="BH1521" s="17"/>
      <c r="BI1521" s="17"/>
      <c r="BJ1521" s="17"/>
      <c r="BK1521" s="17"/>
      <c r="BL1521" s="17"/>
      <c r="BM1521" s="17"/>
      <c r="BN1521" s="17"/>
      <c r="BO1521" s="17"/>
      <c r="BP1521" s="17"/>
      <c r="BQ1521" s="17"/>
      <c r="BR1521" s="17"/>
      <c r="BS1521" s="17"/>
      <c r="BT1521" s="17"/>
      <c r="BU1521" s="17"/>
      <c r="BV1521" s="17"/>
      <c r="BW1521" s="17"/>
      <c r="BX1521" s="17"/>
      <c r="BY1521" s="17"/>
      <c r="BZ1521" s="17"/>
      <c r="CA1521" s="17"/>
      <c r="CB1521" s="17"/>
      <c r="CC1521" s="17"/>
    </row>
    <row r="1522" spans="2:81" x14ac:dyDescent="0.35">
      <c r="B1522" t="s">
        <v>588</v>
      </c>
      <c r="C1522" s="17">
        <v>0.28461229601233301</v>
      </c>
      <c r="D1522" s="17">
        <v>0.328713564567164</v>
      </c>
      <c r="E1522" s="17">
        <v>0.242970994827514</v>
      </c>
      <c r="F1522" s="17"/>
      <c r="G1522" s="17">
        <v>0.34807384001595998</v>
      </c>
      <c r="H1522" s="17">
        <v>0.356796609327793</v>
      </c>
      <c r="I1522" s="17">
        <v>0.30737987818277601</v>
      </c>
      <c r="J1522" s="17">
        <v>0.269189020628958</v>
      </c>
      <c r="K1522" s="17">
        <v>0.21495877528586901</v>
      </c>
      <c r="L1522" s="17">
        <v>0.224485084445424</v>
      </c>
      <c r="M1522" s="17"/>
      <c r="N1522" s="17">
        <v>0.34868570720507802</v>
      </c>
      <c r="O1522" s="17">
        <v>0.273699617495127</v>
      </c>
      <c r="P1522" s="17">
        <v>0.27632232961952702</v>
      </c>
      <c r="Q1522" s="17">
        <v>0.23451183186045699</v>
      </c>
      <c r="R1522" s="17"/>
      <c r="S1522" s="17">
        <v>0.37503281010634099</v>
      </c>
      <c r="T1522" s="17">
        <v>0.26319596829261599</v>
      </c>
      <c r="U1522" s="17">
        <v>0.28483369639592199</v>
      </c>
      <c r="V1522" s="17">
        <v>0.27944569001493103</v>
      </c>
      <c r="W1522" s="17">
        <v>0.27462249626219298</v>
      </c>
      <c r="X1522" s="17">
        <v>0.27674288418369503</v>
      </c>
      <c r="Y1522" s="17">
        <v>0.255344682307589</v>
      </c>
      <c r="Z1522" s="17">
        <v>0.32759133690624698</v>
      </c>
      <c r="AA1522" s="17">
        <v>0.33336052170559299</v>
      </c>
      <c r="AB1522" s="17">
        <v>0.22503978863392901</v>
      </c>
      <c r="AC1522" s="17">
        <v>0.18091685327148099</v>
      </c>
      <c r="AD1522" s="17">
        <v>0.21084094188249</v>
      </c>
      <c r="AE1522" s="17"/>
      <c r="AF1522" s="17">
        <v>0.29731634413727398</v>
      </c>
      <c r="AG1522" s="17">
        <v>0.231847194973239</v>
      </c>
      <c r="AH1522" s="17">
        <v>0.17352429196035199</v>
      </c>
      <c r="AI1522" s="17">
        <v>0.18790034662972199</v>
      </c>
      <c r="AJ1522" s="17"/>
      <c r="AK1522" s="17">
        <v>0.31748408921135401</v>
      </c>
      <c r="AL1522" s="17">
        <v>0.30501752327521398</v>
      </c>
      <c r="AM1522" s="17"/>
      <c r="AN1522" s="17">
        <v>0.39648283402676399</v>
      </c>
      <c r="AO1522" s="17">
        <v>0.25723080371780299</v>
      </c>
      <c r="AP1522" s="17">
        <v>0.26200665880882001</v>
      </c>
      <c r="AQ1522" s="17">
        <v>0.227922146475002</v>
      </c>
      <c r="AR1522" s="17">
        <v>0.225975196978904</v>
      </c>
      <c r="AS1522" s="17">
        <v>0.25036837148840702</v>
      </c>
      <c r="AT1522" s="17"/>
      <c r="AU1522" s="17">
        <v>0.29897559940852803</v>
      </c>
      <c r="AV1522" s="17">
        <v>0.26675746518793098</v>
      </c>
      <c r="AW1522" s="17"/>
      <c r="AX1522" s="17">
        <v>0.22799092615258501</v>
      </c>
      <c r="AY1522" s="17">
        <v>0.29819978208203901</v>
      </c>
      <c r="AZ1522" s="17"/>
      <c r="BA1522" s="17">
        <v>0.26984004898320402</v>
      </c>
      <c r="BB1522" s="17">
        <v>0.36279897573945902</v>
      </c>
      <c r="BC1522" s="17"/>
      <c r="BD1522" s="17">
        <v>0.35014681576996298</v>
      </c>
      <c r="BE1522" s="17"/>
      <c r="BF1522" s="17">
        <v>0.347076099453206</v>
      </c>
      <c r="BG1522" s="17"/>
      <c r="BH1522" s="17">
        <v>0.27244194890231999</v>
      </c>
      <c r="BI1522" s="17"/>
      <c r="BJ1522" s="17">
        <v>0.198078893232633</v>
      </c>
      <c r="BK1522" s="17"/>
      <c r="BL1522" s="17">
        <v>6.7782938667521206E-2</v>
      </c>
      <c r="BM1522" s="17">
        <v>0.54978793433802697</v>
      </c>
      <c r="BN1522" s="17">
        <v>0.22179762259555899</v>
      </c>
      <c r="BO1522" s="17">
        <v>0.219205500201783</v>
      </c>
      <c r="BP1522" s="17"/>
      <c r="BQ1522" s="17">
        <v>0.33623019111573899</v>
      </c>
      <c r="BR1522" s="17">
        <v>0.34455196577980901</v>
      </c>
      <c r="BS1522" s="17">
        <v>0.226714938962154</v>
      </c>
      <c r="BT1522" s="17">
        <v>0.26479009730902398</v>
      </c>
      <c r="BU1522" s="17">
        <v>0.237600370782766</v>
      </c>
      <c r="BV1522" s="17">
        <v>0.20934622096088201</v>
      </c>
      <c r="BW1522" s="17"/>
      <c r="BX1522" s="17">
        <v>0.35483424575963401</v>
      </c>
      <c r="BY1522" s="17">
        <v>0.360719255322413</v>
      </c>
      <c r="BZ1522" s="17">
        <v>0.26462866185731698</v>
      </c>
      <c r="CA1522" s="17">
        <v>0.30129030900442599</v>
      </c>
      <c r="CB1522" s="17">
        <v>0.24194734436851401</v>
      </c>
      <c r="CC1522" s="17">
        <v>0.14175709550683999</v>
      </c>
    </row>
    <row r="1523" spans="2:81" x14ac:dyDescent="0.35">
      <c r="B1523" t="s">
        <v>589</v>
      </c>
      <c r="C1523" s="17">
        <v>0.3590728434105</v>
      </c>
      <c r="D1523" s="17">
        <v>0.350118241730837</v>
      </c>
      <c r="E1523" s="17">
        <v>0.36749438221551001</v>
      </c>
      <c r="F1523" s="17"/>
      <c r="G1523" s="17">
        <v>0.35100734976647702</v>
      </c>
      <c r="H1523" s="17">
        <v>0.33662830968788598</v>
      </c>
      <c r="I1523" s="17">
        <v>0.38729181092647003</v>
      </c>
      <c r="J1523" s="17">
        <v>0.36900609185926903</v>
      </c>
      <c r="K1523" s="17">
        <v>0.35172440991493298</v>
      </c>
      <c r="L1523" s="17">
        <v>0.35658084206273499</v>
      </c>
      <c r="M1523" s="17"/>
      <c r="N1523" s="17">
        <v>0.37552056780083398</v>
      </c>
      <c r="O1523" s="17">
        <v>0.367781512447037</v>
      </c>
      <c r="P1523" s="17">
        <v>0.34324227102260102</v>
      </c>
      <c r="Q1523" s="17">
        <v>0.34696342088550802</v>
      </c>
      <c r="R1523" s="17"/>
      <c r="S1523" s="17">
        <v>0.35919540978707798</v>
      </c>
      <c r="T1523" s="17">
        <v>0.354360731707488</v>
      </c>
      <c r="U1523" s="17">
        <v>0.35488784455579903</v>
      </c>
      <c r="V1523" s="17">
        <v>0.37059570646066198</v>
      </c>
      <c r="W1523" s="17">
        <v>0.36720878963164599</v>
      </c>
      <c r="X1523" s="17">
        <v>0.355192019552245</v>
      </c>
      <c r="Y1523" s="17">
        <v>0.36178165740550799</v>
      </c>
      <c r="Z1523" s="17">
        <v>0.303066065684446</v>
      </c>
      <c r="AA1523" s="17">
        <v>0.33895685505477702</v>
      </c>
      <c r="AB1523" s="17">
        <v>0.36836239628960499</v>
      </c>
      <c r="AC1523" s="17">
        <v>0.385767590167371</v>
      </c>
      <c r="AD1523" s="17">
        <v>0.41702863300970999</v>
      </c>
      <c r="AE1523" s="17"/>
      <c r="AF1523" s="17">
        <v>0.35032626314932502</v>
      </c>
      <c r="AG1523" s="17">
        <v>0.363994643014452</v>
      </c>
      <c r="AH1523" s="17">
        <v>0.38240401682249398</v>
      </c>
      <c r="AI1523" s="17">
        <v>0.446277209796827</v>
      </c>
      <c r="AJ1523" s="17"/>
      <c r="AK1523" s="17">
        <v>0.39585886971669898</v>
      </c>
      <c r="AL1523" s="17">
        <v>0.333216858290175</v>
      </c>
      <c r="AM1523" s="17"/>
      <c r="AN1523" s="17">
        <v>0.33358127566359602</v>
      </c>
      <c r="AO1523" s="17">
        <v>0.36893898746767101</v>
      </c>
      <c r="AP1523" s="17">
        <v>0.38919382595102597</v>
      </c>
      <c r="AQ1523" s="17">
        <v>0.34824917705483199</v>
      </c>
      <c r="AR1523" s="17">
        <v>0.382748387090734</v>
      </c>
      <c r="AS1523" s="17">
        <v>0.34936149864659899</v>
      </c>
      <c r="AT1523" s="17"/>
      <c r="AU1523" s="17">
        <v>0.35524645307845898</v>
      </c>
      <c r="AV1523" s="17">
        <v>0.36405194443274902</v>
      </c>
      <c r="AW1523" s="17"/>
      <c r="AX1523" s="17">
        <v>0.33875185183149498</v>
      </c>
      <c r="AY1523" s="17">
        <v>0.36394929183776797</v>
      </c>
      <c r="AZ1523" s="17"/>
      <c r="BA1523" s="17">
        <v>0.36119824992335597</v>
      </c>
      <c r="BB1523" s="17">
        <v>0.34883122048795201</v>
      </c>
      <c r="BC1523" s="17"/>
      <c r="BD1523" s="17">
        <v>0.34178638763630298</v>
      </c>
      <c r="BE1523" s="17"/>
      <c r="BF1523" s="17">
        <v>0.34084581135863801</v>
      </c>
      <c r="BG1523" s="17"/>
      <c r="BH1523" s="17">
        <v>0.34426946178494</v>
      </c>
      <c r="BI1523" s="17"/>
      <c r="BJ1523" s="17">
        <v>0.41160662243921398</v>
      </c>
      <c r="BK1523" s="17"/>
      <c r="BL1523" s="17">
        <v>0.24833728348815501</v>
      </c>
      <c r="BM1523" s="17">
        <v>0.34806704104713299</v>
      </c>
      <c r="BN1523" s="17">
        <v>0.380930972566416</v>
      </c>
      <c r="BO1523" s="17">
        <v>0.41546501443002398</v>
      </c>
      <c r="BP1523" s="17"/>
      <c r="BQ1523" s="17">
        <v>0.38377800954415697</v>
      </c>
      <c r="BR1523" s="17">
        <v>0.35806245589200097</v>
      </c>
      <c r="BS1523" s="17">
        <v>0.345317014151996</v>
      </c>
      <c r="BT1523" s="17">
        <v>0.41819174319640601</v>
      </c>
      <c r="BU1523" s="17">
        <v>0.27779362711795103</v>
      </c>
      <c r="BV1523" s="17">
        <v>0.315502712132533</v>
      </c>
      <c r="BW1523" s="17"/>
      <c r="BX1523" s="17">
        <v>0.382985936980207</v>
      </c>
      <c r="BY1523" s="17">
        <v>0.36353639492671003</v>
      </c>
      <c r="BZ1523" s="17">
        <v>0.34771640854782898</v>
      </c>
      <c r="CA1523" s="17">
        <v>0.41313664444043102</v>
      </c>
      <c r="CB1523" s="17">
        <v>0.334085390142565</v>
      </c>
      <c r="CC1523" s="17">
        <v>0.28473861037709802</v>
      </c>
    </row>
    <row r="1524" spans="2:81" x14ac:dyDescent="0.35">
      <c r="B1524" t="s">
        <v>590</v>
      </c>
      <c r="C1524" s="17">
        <v>0.21916546387210001</v>
      </c>
      <c r="D1524" s="17">
        <v>0.19490492579499599</v>
      </c>
      <c r="E1524" s="17">
        <v>0.24199722978244501</v>
      </c>
      <c r="F1524" s="17"/>
      <c r="G1524" s="17">
        <v>0.199777817085774</v>
      </c>
      <c r="H1524" s="17">
        <v>0.19841817197873099</v>
      </c>
      <c r="I1524" s="17">
        <v>0.17575621981525399</v>
      </c>
      <c r="J1524" s="17">
        <v>0.221569825671912</v>
      </c>
      <c r="K1524" s="17">
        <v>0.26186990694235401</v>
      </c>
      <c r="L1524" s="17">
        <v>0.25364908390720298</v>
      </c>
      <c r="M1524" s="17"/>
      <c r="N1524" s="17">
        <v>0.16372849203777101</v>
      </c>
      <c r="O1524" s="17">
        <v>0.21800029012535699</v>
      </c>
      <c r="P1524" s="17">
        <v>0.248027585578494</v>
      </c>
      <c r="Q1524" s="17">
        <v>0.25418284028181398</v>
      </c>
      <c r="R1524" s="17"/>
      <c r="S1524" s="17">
        <v>0.17481188960854799</v>
      </c>
      <c r="T1524" s="17">
        <v>0.21826617825203901</v>
      </c>
      <c r="U1524" s="17">
        <v>0.21430374603309599</v>
      </c>
      <c r="V1524" s="17">
        <v>0.20623635831989501</v>
      </c>
      <c r="W1524" s="17">
        <v>0.242720163603242</v>
      </c>
      <c r="X1524" s="17">
        <v>0.250684530309149</v>
      </c>
      <c r="Y1524" s="17">
        <v>0.25470133751676099</v>
      </c>
      <c r="Z1524" s="17">
        <v>0.232164972379901</v>
      </c>
      <c r="AA1524" s="17">
        <v>0.20253900412058801</v>
      </c>
      <c r="AB1524" s="17">
        <v>0.22624941056505199</v>
      </c>
      <c r="AC1524" s="17">
        <v>0.233325938513189</v>
      </c>
      <c r="AD1524" s="17">
        <v>0.23627670738703299</v>
      </c>
      <c r="AE1524" s="17"/>
      <c r="AF1524" s="17">
        <v>0.21872951381619099</v>
      </c>
      <c r="AG1524" s="17">
        <v>0.24457252761859</v>
      </c>
      <c r="AH1524" s="17">
        <v>0.22268075093115799</v>
      </c>
      <c r="AI1524" s="17">
        <v>0.22193736695255001</v>
      </c>
      <c r="AJ1524" s="17"/>
      <c r="AK1524" s="17">
        <v>0.192269047989401</v>
      </c>
      <c r="AL1524" s="17">
        <v>0.23239703006767501</v>
      </c>
      <c r="AM1524" s="17"/>
      <c r="AN1524" s="17">
        <v>0.163785448058377</v>
      </c>
      <c r="AO1524" s="17">
        <v>0.23951003721386199</v>
      </c>
      <c r="AP1524" s="17">
        <v>0.21681038438501399</v>
      </c>
      <c r="AQ1524" s="17">
        <v>0.24883638954516199</v>
      </c>
      <c r="AR1524" s="17">
        <v>0.237138108249972</v>
      </c>
      <c r="AS1524" s="17">
        <v>0.25171891959984899</v>
      </c>
      <c r="AT1524" s="17"/>
      <c r="AU1524" s="17">
        <v>0.21771637585627701</v>
      </c>
      <c r="AV1524" s="17">
        <v>0.221286178549957</v>
      </c>
      <c r="AW1524" s="17"/>
      <c r="AX1524" s="17">
        <v>0.25097407778620401</v>
      </c>
      <c r="AY1524" s="17">
        <v>0.21153231936278999</v>
      </c>
      <c r="AZ1524" s="17"/>
      <c r="BA1524" s="17">
        <v>0.224232733584107</v>
      </c>
      <c r="BB1524" s="17">
        <v>0.19439420766377899</v>
      </c>
      <c r="BC1524" s="17"/>
      <c r="BD1524" s="17">
        <v>0.192719929420096</v>
      </c>
      <c r="BE1524" s="17"/>
      <c r="BF1524" s="17">
        <v>0.19181911782609301</v>
      </c>
      <c r="BG1524" s="17"/>
      <c r="BH1524" s="17">
        <v>0.230177994268255</v>
      </c>
      <c r="BI1524" s="17"/>
      <c r="BJ1524" s="17">
        <v>0.21836293941593601</v>
      </c>
      <c r="BK1524" s="17"/>
      <c r="BL1524" s="17">
        <v>0.33253112014115699</v>
      </c>
      <c r="BM1524" s="17">
        <v>7.5636378984165295E-2</v>
      </c>
      <c r="BN1524" s="17">
        <v>0.258330885961779</v>
      </c>
      <c r="BO1524" s="17">
        <v>0.251577812610837</v>
      </c>
      <c r="BP1524" s="17"/>
      <c r="BQ1524" s="17">
        <v>0.185886169997519</v>
      </c>
      <c r="BR1524" s="17">
        <v>0.179158644459947</v>
      </c>
      <c r="BS1524" s="17">
        <v>0.25003509815032499</v>
      </c>
      <c r="BT1524" s="17">
        <v>0.174244037219245</v>
      </c>
      <c r="BU1524" s="17">
        <v>0.30680513284854399</v>
      </c>
      <c r="BV1524" s="17">
        <v>0.29983685051874498</v>
      </c>
      <c r="BW1524" s="17"/>
      <c r="BX1524" s="17">
        <v>0.174407259686537</v>
      </c>
      <c r="BY1524" s="17">
        <v>0.17993412072836601</v>
      </c>
      <c r="BZ1524" s="17">
        <v>0.230494755779688</v>
      </c>
      <c r="CA1524" s="17">
        <v>0.171197561504248</v>
      </c>
      <c r="CB1524" s="17">
        <v>0.26361238215709998</v>
      </c>
      <c r="CC1524" s="17">
        <v>0.340532909285714</v>
      </c>
    </row>
    <row r="1525" spans="2:81" x14ac:dyDescent="0.35">
      <c r="B1525" t="s">
        <v>591</v>
      </c>
      <c r="C1525" s="17">
        <v>5.8605838299070297E-2</v>
      </c>
      <c r="D1525" s="17">
        <v>5.1950260569675201E-2</v>
      </c>
      <c r="E1525" s="17">
        <v>6.5393088271602007E-2</v>
      </c>
      <c r="F1525" s="17"/>
      <c r="G1525" s="17">
        <v>5.8329091557154801E-2</v>
      </c>
      <c r="H1525" s="17">
        <v>4.5460640833985801E-2</v>
      </c>
      <c r="I1525" s="17">
        <v>5.1368020204549801E-2</v>
      </c>
      <c r="J1525" s="17">
        <v>4.6065773484488502E-2</v>
      </c>
      <c r="K1525" s="17">
        <v>7.9252330826771605E-2</v>
      </c>
      <c r="L1525" s="17">
        <v>7.1703261501989801E-2</v>
      </c>
      <c r="M1525" s="17"/>
      <c r="N1525" s="17">
        <v>4.7701384577747898E-2</v>
      </c>
      <c r="O1525" s="17">
        <v>6.8545217737632197E-2</v>
      </c>
      <c r="P1525" s="17">
        <v>5.6165533270765698E-2</v>
      </c>
      <c r="Q1525" s="17">
        <v>6.1261702466040603E-2</v>
      </c>
      <c r="R1525" s="17"/>
      <c r="S1525" s="17">
        <v>4.64321150149241E-2</v>
      </c>
      <c r="T1525" s="17">
        <v>6.8423487359376395E-2</v>
      </c>
      <c r="U1525" s="17">
        <v>6.4693293941764901E-2</v>
      </c>
      <c r="V1525" s="17">
        <v>6.6980901399216405E-2</v>
      </c>
      <c r="W1525" s="17">
        <v>3.0263837191336702E-2</v>
      </c>
      <c r="X1525" s="17">
        <v>5.5427981074022699E-2</v>
      </c>
      <c r="Y1525" s="17">
        <v>5.16034789781607E-2</v>
      </c>
      <c r="Z1525" s="17">
        <v>7.4245270686067094E-2</v>
      </c>
      <c r="AA1525" s="17">
        <v>5.1180964543776297E-2</v>
      </c>
      <c r="AB1525" s="17">
        <v>7.3354817927133095E-2</v>
      </c>
      <c r="AC1525" s="17">
        <v>7.6488857728001597E-2</v>
      </c>
      <c r="AD1525" s="17">
        <v>5.8170207798215599E-2</v>
      </c>
      <c r="AE1525" s="17"/>
      <c r="AF1525" s="17">
        <v>5.8160301085049299E-2</v>
      </c>
      <c r="AG1525" s="17">
        <v>6.0717264510648301E-2</v>
      </c>
      <c r="AH1525" s="17">
        <v>9.0269003289606603E-2</v>
      </c>
      <c r="AI1525" s="17">
        <v>5.7486143300753197E-2</v>
      </c>
      <c r="AJ1525" s="17"/>
      <c r="AK1525" s="17">
        <v>4.1787580141805801E-2</v>
      </c>
      <c r="AL1525" s="17">
        <v>6.4101173611209095E-2</v>
      </c>
      <c r="AM1525" s="17"/>
      <c r="AN1525" s="17">
        <v>4.5187496896397499E-2</v>
      </c>
      <c r="AO1525" s="17">
        <v>5.4230806397299103E-2</v>
      </c>
      <c r="AP1525" s="17">
        <v>4.4717970134377401E-2</v>
      </c>
      <c r="AQ1525" s="17">
        <v>8.5725217416870406E-2</v>
      </c>
      <c r="AR1525" s="17">
        <v>7.1631474341612794E-2</v>
      </c>
      <c r="AS1525" s="17">
        <v>5.7964163865944003E-2</v>
      </c>
      <c r="AT1525" s="17"/>
      <c r="AU1525" s="17">
        <v>5.5738997549050401E-2</v>
      </c>
      <c r="AV1525" s="17">
        <v>6.2571282288869504E-2</v>
      </c>
      <c r="AW1525" s="17"/>
      <c r="AX1525" s="17">
        <v>6.8217884185819894E-2</v>
      </c>
      <c r="AY1525" s="17">
        <v>5.6299226150493001E-2</v>
      </c>
      <c r="AZ1525" s="17"/>
      <c r="BA1525" s="17">
        <v>6.2681245318164505E-2</v>
      </c>
      <c r="BB1525" s="17">
        <v>3.9208740038674597E-2</v>
      </c>
      <c r="BC1525" s="17"/>
      <c r="BD1525" s="17">
        <v>5.1162241072684099E-2</v>
      </c>
      <c r="BE1525" s="17"/>
      <c r="BF1525" s="17">
        <v>5.2102589689071901E-2</v>
      </c>
      <c r="BG1525" s="17"/>
      <c r="BH1525" s="17">
        <v>6.7939097856278594E-2</v>
      </c>
      <c r="BI1525" s="17"/>
      <c r="BJ1525" s="17">
        <v>8.1687624755899704E-2</v>
      </c>
      <c r="BK1525" s="17"/>
      <c r="BL1525" s="17">
        <v>0.110390079322087</v>
      </c>
      <c r="BM1525" s="17">
        <v>1.6826909022836099E-2</v>
      </c>
      <c r="BN1525" s="17">
        <v>7.1380855024492706E-2</v>
      </c>
      <c r="BO1525" s="17">
        <v>5.49743255643712E-2</v>
      </c>
      <c r="BP1525" s="17"/>
      <c r="BQ1525" s="17">
        <v>4.28106896881493E-2</v>
      </c>
      <c r="BR1525" s="17">
        <v>5.4769588042317997E-2</v>
      </c>
      <c r="BS1525" s="17">
        <v>6.1252437748240199E-2</v>
      </c>
      <c r="BT1525" s="17">
        <v>7.3846578609636601E-2</v>
      </c>
      <c r="BU1525" s="17">
        <v>8.4048439577820294E-2</v>
      </c>
      <c r="BV1525" s="17">
        <v>6.8370211117492405E-2</v>
      </c>
      <c r="BW1525" s="17"/>
      <c r="BX1525" s="17">
        <v>4.1906903846255297E-2</v>
      </c>
      <c r="BY1525" s="17">
        <v>4.7028322219048901E-2</v>
      </c>
      <c r="BZ1525" s="17">
        <v>5.7210649199745903E-2</v>
      </c>
      <c r="CA1525" s="17">
        <v>6.3801157260857194E-2</v>
      </c>
      <c r="CB1525" s="17">
        <v>6.6641759416513499E-2</v>
      </c>
      <c r="CC1525" s="17">
        <v>7.1959275381714094E-2</v>
      </c>
    </row>
    <row r="1526" spans="2:81" x14ac:dyDescent="0.35">
      <c r="B1526" t="s">
        <v>592</v>
      </c>
      <c r="C1526" s="17">
        <v>5.9148918056749399E-2</v>
      </c>
      <c r="D1526" s="17">
        <v>6.4191544400442294E-2</v>
      </c>
      <c r="E1526" s="17">
        <v>5.3601345160150797E-2</v>
      </c>
      <c r="F1526" s="17"/>
      <c r="G1526" s="17">
        <v>1.5619889026605599E-2</v>
      </c>
      <c r="H1526" s="17">
        <v>4.3595214755934697E-2</v>
      </c>
      <c r="I1526" s="17">
        <v>5.2167108418923303E-2</v>
      </c>
      <c r="J1526" s="17">
        <v>7.0109534530696599E-2</v>
      </c>
      <c r="K1526" s="17">
        <v>8.7154561399645197E-2</v>
      </c>
      <c r="L1526" s="17">
        <v>7.8685417192414606E-2</v>
      </c>
      <c r="M1526" s="17"/>
      <c r="N1526" s="17">
        <v>5.1142280161394403E-2</v>
      </c>
      <c r="O1526" s="17">
        <v>5.1416498414547498E-2</v>
      </c>
      <c r="P1526" s="17">
        <v>6.7005439763473396E-2</v>
      </c>
      <c r="Q1526" s="17">
        <v>6.8976032464361403E-2</v>
      </c>
      <c r="R1526" s="17"/>
      <c r="S1526" s="17">
        <v>2.4384915642184798E-2</v>
      </c>
      <c r="T1526" s="17">
        <v>8.6079139843816002E-2</v>
      </c>
      <c r="U1526" s="17">
        <v>6.0692089954022102E-2</v>
      </c>
      <c r="V1526" s="17">
        <v>5.6556431858177103E-2</v>
      </c>
      <c r="W1526" s="17">
        <v>6.7106354835839696E-2</v>
      </c>
      <c r="X1526" s="17">
        <v>4.0994694949950103E-2</v>
      </c>
      <c r="Y1526" s="17">
        <v>5.7982802679479799E-2</v>
      </c>
      <c r="Z1526" s="17">
        <v>4.6174728124936802E-2</v>
      </c>
      <c r="AA1526" s="17">
        <v>6.1247231204517097E-2</v>
      </c>
      <c r="AB1526" s="17">
        <v>8.3077596922494099E-2</v>
      </c>
      <c r="AC1526" s="17">
        <v>7.7653224951384506E-2</v>
      </c>
      <c r="AD1526" s="17">
        <v>5.4323429838952698E-2</v>
      </c>
      <c r="AE1526" s="17"/>
      <c r="AF1526" s="17">
        <v>5.9069066252642098E-2</v>
      </c>
      <c r="AG1526" s="17">
        <v>7.5190664497810394E-2</v>
      </c>
      <c r="AH1526" s="17">
        <v>8.0606782631558502E-2</v>
      </c>
      <c r="AI1526" s="17">
        <v>6.2765635592753902E-2</v>
      </c>
      <c r="AJ1526" s="17"/>
      <c r="AK1526" s="17">
        <v>2.7437357141180101E-2</v>
      </c>
      <c r="AL1526" s="17">
        <v>3.9248623916851202E-2</v>
      </c>
      <c r="AM1526" s="17"/>
      <c r="AN1526" s="17">
        <v>4.2136279364675698E-2</v>
      </c>
      <c r="AO1526" s="17">
        <v>6.2630735660330603E-2</v>
      </c>
      <c r="AP1526" s="17">
        <v>5.5701064628317802E-2</v>
      </c>
      <c r="AQ1526" s="17">
        <v>6.8740562141308303E-2</v>
      </c>
      <c r="AR1526" s="17">
        <v>7.3632489738458706E-2</v>
      </c>
      <c r="AS1526" s="17">
        <v>6.9458483515854305E-2</v>
      </c>
      <c r="AT1526" s="17"/>
      <c r="AU1526" s="17">
        <v>5.8043956834582099E-2</v>
      </c>
      <c r="AV1526" s="17">
        <v>5.9933987375506301E-2</v>
      </c>
      <c r="AW1526" s="17"/>
      <c r="AX1526" s="17">
        <v>8.21878917963135E-2</v>
      </c>
      <c r="AY1526" s="17">
        <v>5.3620232764923101E-2</v>
      </c>
      <c r="AZ1526" s="17"/>
      <c r="BA1526" s="17">
        <v>6.5695705292611997E-2</v>
      </c>
      <c r="BB1526" s="17">
        <v>2.42302490615906E-2</v>
      </c>
      <c r="BC1526" s="17"/>
      <c r="BD1526" s="17">
        <v>4.9329268745744302E-2</v>
      </c>
      <c r="BE1526" s="17"/>
      <c r="BF1526" s="17">
        <v>5.4674071380086002E-2</v>
      </c>
      <c r="BG1526" s="17"/>
      <c r="BH1526" s="17">
        <v>6.4304610547906302E-2</v>
      </c>
      <c r="BI1526" s="17"/>
      <c r="BJ1526" s="17">
        <v>6.0787954288019599E-2</v>
      </c>
      <c r="BK1526" s="17"/>
      <c r="BL1526" s="17">
        <v>0.19647086955551099</v>
      </c>
      <c r="BM1526" s="17">
        <v>6.2455412647854603E-3</v>
      </c>
      <c r="BN1526" s="17">
        <v>5.5074586102192999E-2</v>
      </c>
      <c r="BO1526" s="17">
        <v>3.1595250265877499E-2</v>
      </c>
      <c r="BP1526" s="17"/>
      <c r="BQ1526" s="17">
        <v>3.9132195087173999E-2</v>
      </c>
      <c r="BR1526" s="17">
        <v>5.46033319394678E-2</v>
      </c>
      <c r="BS1526" s="17">
        <v>0.106337172904007</v>
      </c>
      <c r="BT1526" s="17">
        <v>5.5543366787602001E-2</v>
      </c>
      <c r="BU1526" s="17">
        <v>6.7329438527189298E-2</v>
      </c>
      <c r="BV1526" s="17">
        <v>6.9094999906701399E-2</v>
      </c>
      <c r="BW1526" s="17"/>
      <c r="BX1526" s="17">
        <v>3.4056502963030602E-2</v>
      </c>
      <c r="BY1526" s="17">
        <v>4.2933786090870001E-2</v>
      </c>
      <c r="BZ1526" s="17">
        <v>8.9459001829802806E-2</v>
      </c>
      <c r="CA1526" s="17">
        <v>3.8305935854014803E-2</v>
      </c>
      <c r="CB1526" s="17">
        <v>7.6777868960529502E-2</v>
      </c>
      <c r="CC1526" s="17">
        <v>0.11933984513076799</v>
      </c>
    </row>
    <row r="1527" spans="2:81" x14ac:dyDescent="0.35">
      <c r="B1527" t="s">
        <v>171</v>
      </c>
      <c r="C1527" s="17">
        <v>1.9394640349247799E-2</v>
      </c>
      <c r="D1527" s="17">
        <v>1.0121462936884601E-2</v>
      </c>
      <c r="E1527" s="17">
        <v>2.8542959742779001E-2</v>
      </c>
      <c r="F1527" s="17"/>
      <c r="G1527" s="17">
        <v>2.7192012548029099E-2</v>
      </c>
      <c r="H1527" s="17">
        <v>1.9101053415669901E-2</v>
      </c>
      <c r="I1527" s="17">
        <v>2.6036962452026701E-2</v>
      </c>
      <c r="J1527" s="17">
        <v>2.4059753824675002E-2</v>
      </c>
      <c r="K1527" s="17">
        <v>5.0400156304272097E-3</v>
      </c>
      <c r="L1527" s="17">
        <v>1.4896310890234301E-2</v>
      </c>
      <c r="M1527" s="17"/>
      <c r="N1527" s="17">
        <v>1.32215682171742E-2</v>
      </c>
      <c r="O1527" s="17">
        <v>2.0556863780299701E-2</v>
      </c>
      <c r="P1527" s="17">
        <v>9.2368407451379995E-3</v>
      </c>
      <c r="Q1527" s="17">
        <v>3.4104172041819598E-2</v>
      </c>
      <c r="R1527" s="17"/>
      <c r="S1527" s="17">
        <v>2.0142859840924E-2</v>
      </c>
      <c r="T1527" s="17">
        <v>9.6744945446639793E-3</v>
      </c>
      <c r="U1527" s="17">
        <v>2.0589329119396101E-2</v>
      </c>
      <c r="V1527" s="17">
        <v>2.0184911947117599E-2</v>
      </c>
      <c r="W1527" s="17">
        <v>1.8078358475742299E-2</v>
      </c>
      <c r="X1527" s="17">
        <v>2.0957889930938601E-2</v>
      </c>
      <c r="Y1527" s="17">
        <v>1.85860411125012E-2</v>
      </c>
      <c r="Z1527" s="17">
        <v>1.6757626218401801E-2</v>
      </c>
      <c r="AA1527" s="17">
        <v>1.27154233707488E-2</v>
      </c>
      <c r="AB1527" s="17">
        <v>2.39159896617866E-2</v>
      </c>
      <c r="AC1527" s="17">
        <v>4.5847535368572397E-2</v>
      </c>
      <c r="AD1527" s="17">
        <v>2.3360080083598699E-2</v>
      </c>
      <c r="AE1527" s="17"/>
      <c r="AF1527" s="17">
        <v>1.6398511559517999E-2</v>
      </c>
      <c r="AG1527" s="17">
        <v>2.36777053852604E-2</v>
      </c>
      <c r="AH1527" s="17">
        <v>5.0515154364830499E-2</v>
      </c>
      <c r="AI1527" s="17">
        <v>2.36332977273946E-2</v>
      </c>
      <c r="AJ1527" s="17"/>
      <c r="AK1527" s="17">
        <v>2.51630557995592E-2</v>
      </c>
      <c r="AL1527" s="17">
        <v>2.6018790838876201E-2</v>
      </c>
      <c r="AM1527" s="17"/>
      <c r="AN1527" s="17">
        <v>1.8826665990190401E-2</v>
      </c>
      <c r="AO1527" s="17">
        <v>1.7458629543034201E-2</v>
      </c>
      <c r="AP1527" s="17">
        <v>3.15700960924458E-2</v>
      </c>
      <c r="AQ1527" s="17">
        <v>2.05265073668249E-2</v>
      </c>
      <c r="AR1527" s="17">
        <v>8.8743436003176808E-3</v>
      </c>
      <c r="AS1527" s="17">
        <v>2.1128562883346001E-2</v>
      </c>
      <c r="AT1527" s="17"/>
      <c r="AU1527" s="17">
        <v>1.42786172731031E-2</v>
      </c>
      <c r="AV1527" s="17">
        <v>2.53991421649876E-2</v>
      </c>
      <c r="AW1527" s="17"/>
      <c r="AX1527" s="17">
        <v>3.18773682475837E-2</v>
      </c>
      <c r="AY1527" s="17">
        <v>1.6399147801987101E-2</v>
      </c>
      <c r="AZ1527" s="17"/>
      <c r="BA1527" s="17">
        <v>1.63520168985564E-2</v>
      </c>
      <c r="BB1527" s="17">
        <v>3.0536607008544801E-2</v>
      </c>
      <c r="BC1527" s="17"/>
      <c r="BD1527" s="17">
        <v>1.48553573552103E-2</v>
      </c>
      <c r="BE1527" s="17"/>
      <c r="BF1527" s="17">
        <v>1.3482310292905199E-2</v>
      </c>
      <c r="BG1527" s="17"/>
      <c r="BH1527" s="17">
        <v>2.0866886640300598E-2</v>
      </c>
      <c r="BI1527" s="17"/>
      <c r="BJ1527" s="17">
        <v>2.9475965868297899E-2</v>
      </c>
      <c r="BK1527" s="17"/>
      <c r="BL1527" s="17">
        <v>4.4487708825569697E-2</v>
      </c>
      <c r="BM1527" s="17">
        <v>3.4361953430525598E-3</v>
      </c>
      <c r="BN1527" s="17">
        <v>1.24850777495595E-2</v>
      </c>
      <c r="BO1527" s="17">
        <v>2.7182096927107401E-2</v>
      </c>
      <c r="BP1527" s="17"/>
      <c r="BQ1527" s="17">
        <v>1.2162744567261E-2</v>
      </c>
      <c r="BR1527" s="17">
        <v>8.8540138864573598E-3</v>
      </c>
      <c r="BS1527" s="17">
        <v>1.0343338083277399E-2</v>
      </c>
      <c r="BT1527" s="17">
        <v>1.3384176878085701E-2</v>
      </c>
      <c r="BU1527" s="17">
        <v>2.6422991145728401E-2</v>
      </c>
      <c r="BV1527" s="17">
        <v>3.7849005363645799E-2</v>
      </c>
      <c r="BW1527" s="17"/>
      <c r="BX1527" s="17">
        <v>1.1809150764336101E-2</v>
      </c>
      <c r="BY1527" s="17">
        <v>5.8481207125930298E-3</v>
      </c>
      <c r="BZ1527" s="17">
        <v>1.0490522785616701E-2</v>
      </c>
      <c r="CA1527" s="17">
        <v>1.22683919360229E-2</v>
      </c>
      <c r="CB1527" s="17">
        <v>1.69352549547774E-2</v>
      </c>
      <c r="CC1527" s="17">
        <v>4.1672264317865602E-2</v>
      </c>
    </row>
    <row r="1528" spans="2:81" x14ac:dyDescent="0.35">
      <c r="B1528" t="s">
        <v>593</v>
      </c>
      <c r="C1528" s="17">
        <v>0.64368513942283201</v>
      </c>
      <c r="D1528" s="17">
        <v>0.67883180629800099</v>
      </c>
      <c r="E1528" s="17">
        <v>0.61046537704302395</v>
      </c>
      <c r="F1528" s="17"/>
      <c r="G1528" s="17">
        <v>0.69908118978243605</v>
      </c>
      <c r="H1528" s="17">
        <v>0.69342491901567904</v>
      </c>
      <c r="I1528" s="17">
        <v>0.69467168910924604</v>
      </c>
      <c r="J1528" s="17">
        <v>0.63819511248822802</v>
      </c>
      <c r="K1528" s="17">
        <v>0.56668318520080196</v>
      </c>
      <c r="L1528" s="17">
        <v>0.58106592650815903</v>
      </c>
      <c r="M1528" s="17"/>
      <c r="N1528" s="17">
        <v>0.72420627500591295</v>
      </c>
      <c r="O1528" s="17">
        <v>0.641481129942164</v>
      </c>
      <c r="P1528" s="17">
        <v>0.61956460064212904</v>
      </c>
      <c r="Q1528" s="17">
        <v>0.58147525274596401</v>
      </c>
      <c r="R1528" s="17"/>
      <c r="S1528" s="17">
        <v>0.73422821989341902</v>
      </c>
      <c r="T1528" s="17">
        <v>0.61755670000010399</v>
      </c>
      <c r="U1528" s="17">
        <v>0.63972154095172096</v>
      </c>
      <c r="V1528" s="17">
        <v>0.650041396475594</v>
      </c>
      <c r="W1528" s="17">
        <v>0.64183128589383898</v>
      </c>
      <c r="X1528" s="17">
        <v>0.63193490373593897</v>
      </c>
      <c r="Y1528" s="17">
        <v>0.61712633971309805</v>
      </c>
      <c r="Z1528" s="17">
        <v>0.63065740259069303</v>
      </c>
      <c r="AA1528" s="17">
        <v>0.67231737676036996</v>
      </c>
      <c r="AB1528" s="17">
        <v>0.59340218492353503</v>
      </c>
      <c r="AC1528" s="17">
        <v>0.56668444343885305</v>
      </c>
      <c r="AD1528" s="17">
        <v>0.62786957489219997</v>
      </c>
      <c r="AE1528" s="17"/>
      <c r="AF1528" s="17">
        <v>0.64764260728659895</v>
      </c>
      <c r="AG1528" s="17">
        <v>0.59584183798769097</v>
      </c>
      <c r="AH1528" s="17">
        <v>0.55592830878284605</v>
      </c>
      <c r="AI1528" s="17">
        <v>0.63417755642654805</v>
      </c>
      <c r="AJ1528" s="17"/>
      <c r="AK1528" s="17">
        <v>0.71334295892805299</v>
      </c>
      <c r="AL1528" s="17">
        <v>0.63823438156538903</v>
      </c>
      <c r="AM1528" s="17"/>
      <c r="AN1528" s="17">
        <v>0.73006410969035995</v>
      </c>
      <c r="AO1528" s="17">
        <v>0.626169791185474</v>
      </c>
      <c r="AP1528" s="17">
        <v>0.65120048475984504</v>
      </c>
      <c r="AQ1528" s="17">
        <v>0.57617132352983402</v>
      </c>
      <c r="AR1528" s="17">
        <v>0.608723584069638</v>
      </c>
      <c r="AS1528" s="17">
        <v>0.599729870135006</v>
      </c>
      <c r="AT1528" s="17"/>
      <c r="AU1528" s="17">
        <v>0.65422205248698695</v>
      </c>
      <c r="AV1528" s="17">
        <v>0.630809409620679</v>
      </c>
      <c r="AW1528" s="17"/>
      <c r="AX1528" s="17">
        <v>0.56674277798407902</v>
      </c>
      <c r="AY1528" s="17">
        <v>0.66214907391980704</v>
      </c>
      <c r="AZ1528" s="17"/>
      <c r="BA1528" s="17">
        <v>0.63103829890656005</v>
      </c>
      <c r="BB1528" s="17">
        <v>0.71163019622741197</v>
      </c>
      <c r="BC1528" s="17"/>
      <c r="BD1528" s="17">
        <v>0.69193320340626496</v>
      </c>
      <c r="BE1528" s="17"/>
      <c r="BF1528" s="17">
        <v>0.68792191081184395</v>
      </c>
      <c r="BG1528" s="17"/>
      <c r="BH1528" s="17">
        <v>0.61671141068725999</v>
      </c>
      <c r="BI1528" s="17"/>
      <c r="BJ1528" s="17">
        <v>0.60968551567184603</v>
      </c>
      <c r="BK1528" s="17"/>
      <c r="BL1528" s="17">
        <v>0.31612022215567598</v>
      </c>
      <c r="BM1528" s="17">
        <v>0.89785497538516101</v>
      </c>
      <c r="BN1528" s="17">
        <v>0.60272859516197597</v>
      </c>
      <c r="BO1528" s="17">
        <v>0.63467051463180701</v>
      </c>
      <c r="BP1528" s="17"/>
      <c r="BQ1528" s="17">
        <v>0.72000820065989701</v>
      </c>
      <c r="BR1528" s="17">
        <v>0.70261442167180999</v>
      </c>
      <c r="BS1528" s="17">
        <v>0.572031953114151</v>
      </c>
      <c r="BT1528" s="17">
        <v>0.68298184050542998</v>
      </c>
      <c r="BU1528" s="17">
        <v>0.51539399790071805</v>
      </c>
      <c r="BV1528" s="17">
        <v>0.52484893309341496</v>
      </c>
      <c r="BW1528" s="17"/>
      <c r="BX1528" s="17">
        <v>0.73782018273984096</v>
      </c>
      <c r="BY1528" s="17">
        <v>0.72425565024912197</v>
      </c>
      <c r="BZ1528" s="17">
        <v>0.61234507040514696</v>
      </c>
      <c r="CA1528" s="17">
        <v>0.71442695344485696</v>
      </c>
      <c r="CB1528" s="17">
        <v>0.57603273451107895</v>
      </c>
      <c r="CC1528" s="17">
        <v>0.42649570588393798</v>
      </c>
    </row>
    <row r="1529" spans="2:81" x14ac:dyDescent="0.35">
      <c r="B1529" t="s">
        <v>594</v>
      </c>
      <c r="C1529" s="17">
        <v>0.11775475635582</v>
      </c>
      <c r="D1529" s="17">
        <v>0.116141804970118</v>
      </c>
      <c r="E1529" s="17">
        <v>0.11899443343175301</v>
      </c>
      <c r="F1529" s="17"/>
      <c r="G1529" s="17">
        <v>7.3948980583760399E-2</v>
      </c>
      <c r="H1529" s="17">
        <v>8.9055855589920602E-2</v>
      </c>
      <c r="I1529" s="17">
        <v>0.103535128623473</v>
      </c>
      <c r="J1529" s="17">
        <v>0.116175308015185</v>
      </c>
      <c r="K1529" s="17">
        <v>0.166406892226417</v>
      </c>
      <c r="L1529" s="17">
        <v>0.150388678694404</v>
      </c>
      <c r="M1529" s="17"/>
      <c r="N1529" s="17">
        <v>9.8843664739142204E-2</v>
      </c>
      <c r="O1529" s="17">
        <v>0.11996171615218</v>
      </c>
      <c r="P1529" s="17">
        <v>0.123170973034239</v>
      </c>
      <c r="Q1529" s="17">
        <v>0.130237734930402</v>
      </c>
      <c r="R1529" s="17"/>
      <c r="S1529" s="17">
        <v>7.0817030657108898E-2</v>
      </c>
      <c r="T1529" s="17">
        <v>0.15450262720319199</v>
      </c>
      <c r="U1529" s="17">
        <v>0.12538538389578699</v>
      </c>
      <c r="V1529" s="17">
        <v>0.12353733325739399</v>
      </c>
      <c r="W1529" s="17">
        <v>9.7370192027176394E-2</v>
      </c>
      <c r="X1529" s="17">
        <v>9.6422676023972906E-2</v>
      </c>
      <c r="Y1529" s="17">
        <v>0.10958628165764001</v>
      </c>
      <c r="Z1529" s="17">
        <v>0.120419998811004</v>
      </c>
      <c r="AA1529" s="17">
        <v>0.11242819574829301</v>
      </c>
      <c r="AB1529" s="17">
        <v>0.156432414849627</v>
      </c>
      <c r="AC1529" s="17">
        <v>0.15414208267938601</v>
      </c>
      <c r="AD1529" s="17">
        <v>0.11249363763716801</v>
      </c>
      <c r="AE1529" s="17"/>
      <c r="AF1529" s="17">
        <v>0.117229367337691</v>
      </c>
      <c r="AG1529" s="17">
        <v>0.13590792900845899</v>
      </c>
      <c r="AH1529" s="17">
        <v>0.17087578592116501</v>
      </c>
      <c r="AI1529" s="17">
        <v>0.12025177889350699</v>
      </c>
      <c r="AJ1529" s="17"/>
      <c r="AK1529" s="17">
        <v>6.9224937282985899E-2</v>
      </c>
      <c r="AL1529" s="17">
        <v>0.10334979752806001</v>
      </c>
      <c r="AM1529" s="17"/>
      <c r="AN1529" s="17">
        <v>8.7323776261073197E-2</v>
      </c>
      <c r="AO1529" s="17">
        <v>0.11686154205763</v>
      </c>
      <c r="AP1529" s="17">
        <v>0.10041903476269499</v>
      </c>
      <c r="AQ1529" s="17">
        <v>0.154465779558179</v>
      </c>
      <c r="AR1529" s="17">
        <v>0.145263964080072</v>
      </c>
      <c r="AS1529" s="17">
        <v>0.12742264738179801</v>
      </c>
      <c r="AT1529" s="17"/>
      <c r="AU1529" s="17">
        <v>0.11378295438363301</v>
      </c>
      <c r="AV1529" s="17">
        <v>0.122505269664376</v>
      </c>
      <c r="AW1529" s="17"/>
      <c r="AX1529" s="17">
        <v>0.15040577598213301</v>
      </c>
      <c r="AY1529" s="17">
        <v>0.109919458915416</v>
      </c>
      <c r="AZ1529" s="17"/>
      <c r="BA1529" s="17">
        <v>0.128376950610777</v>
      </c>
      <c r="BB1529" s="17">
        <v>6.34389891002652E-2</v>
      </c>
      <c r="BC1529" s="17"/>
      <c r="BD1529" s="17">
        <v>0.100491509818428</v>
      </c>
      <c r="BE1529" s="17"/>
      <c r="BF1529" s="17">
        <v>0.10677666106915799</v>
      </c>
      <c r="BG1529" s="17"/>
      <c r="BH1529" s="17">
        <v>0.13224370840418501</v>
      </c>
      <c r="BI1529" s="17"/>
      <c r="BJ1529" s="17">
        <v>0.142475579043919</v>
      </c>
      <c r="BK1529" s="17"/>
      <c r="BL1529" s="17">
        <v>0.30686094887759802</v>
      </c>
      <c r="BM1529" s="17">
        <v>2.3072450287621501E-2</v>
      </c>
      <c r="BN1529" s="17">
        <v>0.126455441126686</v>
      </c>
      <c r="BO1529" s="17">
        <v>8.6569575830248699E-2</v>
      </c>
      <c r="BP1529" s="17"/>
      <c r="BQ1529" s="17">
        <v>8.1942884775323299E-2</v>
      </c>
      <c r="BR1529" s="17">
        <v>0.109372919981786</v>
      </c>
      <c r="BS1529" s="17">
        <v>0.16758961065224701</v>
      </c>
      <c r="BT1529" s="17">
        <v>0.129389945397239</v>
      </c>
      <c r="BU1529" s="17">
        <v>0.15137787810500999</v>
      </c>
      <c r="BV1529" s="17">
        <v>0.13746521102419401</v>
      </c>
      <c r="BW1529" s="17"/>
      <c r="BX1529" s="17">
        <v>7.5963406809285802E-2</v>
      </c>
      <c r="BY1529" s="17">
        <v>8.9962108309918895E-2</v>
      </c>
      <c r="BZ1529" s="17">
        <v>0.14666965102954899</v>
      </c>
      <c r="CA1529" s="17">
        <v>0.102107093114872</v>
      </c>
      <c r="CB1529" s="17">
        <v>0.143419628377043</v>
      </c>
      <c r="CC1529" s="17">
        <v>0.19129912051248199</v>
      </c>
    </row>
    <row r="1530" spans="2:81" x14ac:dyDescent="0.35">
      <c r="B1530" t="s">
        <v>288</v>
      </c>
      <c r="C1530" s="17">
        <v>0.52593038306701301</v>
      </c>
      <c r="D1530" s="17">
        <v>0.56269000132788405</v>
      </c>
      <c r="E1530" s="17">
        <v>0.49147094361127103</v>
      </c>
      <c r="F1530" s="17"/>
      <c r="G1530" s="17">
        <v>0.62513220919867596</v>
      </c>
      <c r="H1530" s="17">
        <v>0.60436906342575802</v>
      </c>
      <c r="I1530" s="17">
        <v>0.59113656048577301</v>
      </c>
      <c r="J1530" s="17">
        <v>0.52201980447304297</v>
      </c>
      <c r="K1530" s="17">
        <v>0.400276292974385</v>
      </c>
      <c r="L1530" s="17">
        <v>0.43067724781375399</v>
      </c>
      <c r="M1530" s="17"/>
      <c r="N1530" s="17">
        <v>0.62536261026676998</v>
      </c>
      <c r="O1530" s="17">
        <v>0.52151941378998401</v>
      </c>
      <c r="P1530" s="17">
        <v>0.49639362760788902</v>
      </c>
      <c r="Q1530" s="17">
        <v>0.45123751781556198</v>
      </c>
      <c r="R1530" s="17"/>
      <c r="S1530" s="17">
        <v>0.66341118923631004</v>
      </c>
      <c r="T1530" s="17">
        <v>0.46305407279691202</v>
      </c>
      <c r="U1530" s="17">
        <v>0.51433615705593405</v>
      </c>
      <c r="V1530" s="17">
        <v>0.52650406321819998</v>
      </c>
      <c r="W1530" s="17">
        <v>0.54446109386666197</v>
      </c>
      <c r="X1530" s="17">
        <v>0.53551222771196705</v>
      </c>
      <c r="Y1530" s="17">
        <v>0.50754005805545699</v>
      </c>
      <c r="Z1530" s="17">
        <v>0.51023740377968896</v>
      </c>
      <c r="AA1530" s="17">
        <v>0.55988918101207696</v>
      </c>
      <c r="AB1530" s="17">
        <v>0.43696977007390703</v>
      </c>
      <c r="AC1530" s="17">
        <v>0.41254236075946699</v>
      </c>
      <c r="AD1530" s="17">
        <v>0.51537593725503195</v>
      </c>
      <c r="AE1530" s="17"/>
      <c r="AF1530" s="17">
        <v>0.53041323994890799</v>
      </c>
      <c r="AG1530" s="17">
        <v>0.45993390897923198</v>
      </c>
      <c r="AH1530" s="17">
        <v>0.38505252286168101</v>
      </c>
      <c r="AI1530" s="17">
        <v>0.51392577753304103</v>
      </c>
      <c r="AJ1530" s="17"/>
      <c r="AK1530" s="17">
        <v>0.64411802164506704</v>
      </c>
      <c r="AL1530" s="17">
        <v>0.53488458403732797</v>
      </c>
      <c r="AM1530" s="17"/>
      <c r="AN1530" s="17">
        <v>0.64274033342928605</v>
      </c>
      <c r="AO1530" s="17">
        <v>0.509308249127845</v>
      </c>
      <c r="AP1530" s="17">
        <v>0.55078144999714995</v>
      </c>
      <c r="AQ1530" s="17">
        <v>0.42170554397165499</v>
      </c>
      <c r="AR1530" s="17">
        <v>0.46345961998956697</v>
      </c>
      <c r="AS1530" s="17">
        <v>0.47230722275320802</v>
      </c>
      <c r="AT1530" s="17"/>
      <c r="AU1530" s="17">
        <v>0.540439098103355</v>
      </c>
      <c r="AV1530" s="17">
        <v>0.50830413995630397</v>
      </c>
      <c r="AW1530" s="17"/>
      <c r="AX1530" s="17">
        <v>0.41633700200194601</v>
      </c>
      <c r="AY1530" s="17">
        <v>0.55222961500439105</v>
      </c>
      <c r="AZ1530" s="17"/>
      <c r="BA1530" s="17">
        <v>0.50266134829578302</v>
      </c>
      <c r="BB1530" s="17">
        <v>0.64819120712714695</v>
      </c>
      <c r="BC1530" s="17"/>
      <c r="BD1530" s="17">
        <v>0.59144169358783705</v>
      </c>
      <c r="BE1530" s="17"/>
      <c r="BF1530" s="17">
        <v>0.581145249742686</v>
      </c>
      <c r="BG1530" s="17"/>
      <c r="BH1530" s="17">
        <v>0.48446770228307501</v>
      </c>
      <c r="BI1530" s="17"/>
      <c r="BJ1530" s="17">
        <v>0.46720993662792698</v>
      </c>
      <c r="BK1530" s="17"/>
      <c r="BL1530" s="17">
        <v>9.2592732780779098E-3</v>
      </c>
      <c r="BM1530" s="17">
        <v>0.87478252509753895</v>
      </c>
      <c r="BN1530" s="17">
        <v>0.47627315403529003</v>
      </c>
      <c r="BO1530" s="17">
        <v>0.54810093880155797</v>
      </c>
      <c r="BP1530" s="17"/>
      <c r="BQ1530" s="17">
        <v>0.63806531588457305</v>
      </c>
      <c r="BR1530" s="17">
        <v>0.59324150169002399</v>
      </c>
      <c r="BS1530" s="17">
        <v>0.40444234246190303</v>
      </c>
      <c r="BT1530" s="17">
        <v>0.55359189510819196</v>
      </c>
      <c r="BU1530" s="17">
        <v>0.36401611979570803</v>
      </c>
      <c r="BV1530" s="17">
        <v>0.387383722069221</v>
      </c>
      <c r="BW1530" s="17"/>
      <c r="BX1530" s="17">
        <v>0.66185677593055603</v>
      </c>
      <c r="BY1530" s="17">
        <v>0.63429354193920395</v>
      </c>
      <c r="BZ1530" s="17">
        <v>0.46567541937559798</v>
      </c>
      <c r="CA1530" s="17">
        <v>0.61231986032998498</v>
      </c>
      <c r="CB1530" s="17">
        <v>0.43261310613403597</v>
      </c>
      <c r="CC1530" s="17">
        <v>0.23519658537145599</v>
      </c>
    </row>
    <row r="1531" spans="2:81" x14ac:dyDescent="0.35">
      <c r="C1531" s="17"/>
      <c r="D1531" s="17"/>
      <c r="E1531" s="17"/>
      <c r="F1531" s="17"/>
      <c r="G1531" s="17"/>
      <c r="H1531" s="17"/>
      <c r="I1531" s="17"/>
      <c r="J1531" s="17"/>
      <c r="K1531" s="17"/>
      <c r="L1531" s="17"/>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7"/>
      <c r="AI1531" s="17"/>
      <c r="AJ1531" s="17"/>
      <c r="AK1531" s="17"/>
      <c r="AL1531" s="17"/>
      <c r="AM1531" s="17"/>
      <c r="AN1531" s="17"/>
      <c r="AO1531" s="17"/>
      <c r="AP1531" s="17"/>
      <c r="AQ1531" s="17"/>
      <c r="AR1531" s="17"/>
      <c r="AS1531" s="17"/>
      <c r="AT1531" s="17"/>
      <c r="AU1531" s="17"/>
      <c r="AV1531" s="17"/>
      <c r="AW1531" s="17"/>
      <c r="AX1531" s="17"/>
      <c r="AY1531" s="17"/>
      <c r="AZ1531" s="17"/>
      <c r="BA1531" s="17"/>
      <c r="BB1531" s="17"/>
      <c r="BC1531" s="17"/>
      <c r="BD1531" s="17"/>
      <c r="BE1531" s="17"/>
      <c r="BF1531" s="17"/>
      <c r="BG1531" s="17"/>
      <c r="BH1531" s="17"/>
      <c r="BI1531" s="17"/>
      <c r="BJ1531" s="17"/>
      <c r="BK1531" s="17"/>
      <c r="BL1531" s="17"/>
      <c r="BM1531" s="17"/>
      <c r="BN1531" s="17"/>
      <c r="BO1531" s="17"/>
      <c r="BP1531" s="17"/>
      <c r="BQ1531" s="17"/>
      <c r="BR1531" s="17"/>
      <c r="BS1531" s="17"/>
      <c r="BT1531" s="17"/>
      <c r="BU1531" s="17"/>
      <c r="BV1531" s="17"/>
      <c r="BW1531" s="17"/>
      <c r="BX1531" s="17"/>
      <c r="BY1531" s="17"/>
      <c r="BZ1531" s="17"/>
      <c r="CA1531" s="17"/>
      <c r="CB1531" s="17"/>
      <c r="CC1531" s="17"/>
    </row>
    <row r="1532" spans="2:81" x14ac:dyDescent="0.35">
      <c r="B1532" s="6" t="s">
        <v>600</v>
      </c>
      <c r="C1532" s="17"/>
      <c r="D1532" s="17"/>
      <c r="E1532" s="17"/>
      <c r="F1532" s="17"/>
      <c r="G1532" s="17"/>
      <c r="H1532" s="17"/>
      <c r="I1532" s="17"/>
      <c r="J1532" s="17"/>
      <c r="K1532" s="17"/>
      <c r="L1532" s="17"/>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7"/>
      <c r="AI1532" s="17"/>
      <c r="AJ1532" s="17"/>
      <c r="AK1532" s="17"/>
      <c r="AL1532" s="17"/>
      <c r="AM1532" s="17"/>
      <c r="AN1532" s="17"/>
      <c r="AO1532" s="17"/>
      <c r="AP1532" s="17"/>
      <c r="AQ1532" s="17"/>
      <c r="AR1532" s="17"/>
      <c r="AS1532" s="17"/>
      <c r="AT1532" s="17"/>
      <c r="AU1532" s="17"/>
      <c r="AV1532" s="17"/>
      <c r="AW1532" s="17"/>
      <c r="AX1532" s="17"/>
      <c r="AY1532" s="17"/>
      <c r="AZ1532" s="17"/>
      <c r="BA1532" s="17"/>
      <c r="BB1532" s="17"/>
      <c r="BC1532" s="17"/>
      <c r="BD1532" s="17"/>
      <c r="BE1532" s="17"/>
      <c r="BF1532" s="17"/>
      <c r="BG1532" s="17"/>
      <c r="BH1532" s="17"/>
      <c r="BI1532" s="17"/>
      <c r="BJ1532" s="17"/>
      <c r="BK1532" s="17"/>
      <c r="BL1532" s="17"/>
      <c r="BM1532" s="17"/>
      <c r="BN1532" s="17"/>
      <c r="BO1532" s="17"/>
      <c r="BP1532" s="17"/>
      <c r="BQ1532" s="17"/>
      <c r="BR1532" s="17"/>
      <c r="BS1532" s="17"/>
      <c r="BT1532" s="17"/>
      <c r="BU1532" s="17"/>
      <c r="BV1532" s="17"/>
      <c r="BW1532" s="17"/>
      <c r="BX1532" s="17"/>
      <c r="BY1532" s="17"/>
      <c r="BZ1532" s="17"/>
      <c r="CA1532" s="17"/>
      <c r="CB1532" s="17"/>
      <c r="CC1532" s="17"/>
    </row>
    <row r="1533" spans="2:81" x14ac:dyDescent="0.35">
      <c r="B1533" s="24"/>
      <c r="C1533" s="17"/>
      <c r="D1533" s="17"/>
      <c r="E1533" s="17"/>
      <c r="F1533" s="17"/>
      <c r="G1533" s="17"/>
      <c r="H1533" s="17"/>
      <c r="I1533" s="17"/>
      <c r="J1533" s="17"/>
      <c r="K1533" s="17"/>
      <c r="L1533" s="17"/>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7"/>
      <c r="AI1533" s="17"/>
      <c r="AJ1533" s="17"/>
      <c r="AK1533" s="17"/>
      <c r="AL1533" s="17"/>
      <c r="AM1533" s="17"/>
      <c r="AN1533" s="17"/>
      <c r="AO1533" s="17"/>
      <c r="AP1533" s="17"/>
      <c r="AQ1533" s="17"/>
      <c r="AR1533" s="17"/>
      <c r="AS1533" s="17"/>
      <c r="AT1533" s="17"/>
      <c r="AU1533" s="17"/>
      <c r="AV1533" s="17"/>
      <c r="AW1533" s="17"/>
      <c r="AX1533" s="17"/>
      <c r="AY1533" s="17"/>
      <c r="AZ1533" s="17"/>
      <c r="BA1533" s="17"/>
      <c r="BB1533" s="17"/>
      <c r="BC1533" s="17"/>
      <c r="BD1533" s="17"/>
      <c r="BE1533" s="17"/>
      <c r="BF1533" s="17"/>
      <c r="BG1533" s="17"/>
      <c r="BH1533" s="17"/>
      <c r="BI1533" s="17"/>
      <c r="BJ1533" s="17"/>
      <c r="BK1533" s="17"/>
      <c r="BL1533" s="17"/>
      <c r="BM1533" s="17"/>
      <c r="BN1533" s="17"/>
      <c r="BO1533" s="17"/>
      <c r="BP1533" s="17"/>
      <c r="BQ1533" s="17"/>
      <c r="BR1533" s="17"/>
      <c r="BS1533" s="17"/>
      <c r="BT1533" s="17"/>
      <c r="BU1533" s="17"/>
      <c r="BV1533" s="17"/>
      <c r="BW1533" s="17"/>
      <c r="BX1533" s="17"/>
      <c r="BY1533" s="17"/>
      <c r="BZ1533" s="17"/>
      <c r="CA1533" s="17"/>
      <c r="CB1533" s="17"/>
      <c r="CC1533" s="17"/>
    </row>
    <row r="1534" spans="2:81" x14ac:dyDescent="0.35">
      <c r="B1534" t="s">
        <v>588</v>
      </c>
      <c r="C1534" s="17">
        <v>0.16826257751321499</v>
      </c>
      <c r="D1534" s="17">
        <v>0.20551389909772</v>
      </c>
      <c r="E1534" s="17">
        <v>0.131686083059496</v>
      </c>
      <c r="F1534" s="17"/>
      <c r="G1534" s="17">
        <v>0.28122579025543099</v>
      </c>
      <c r="H1534" s="17">
        <v>0.25345669674500898</v>
      </c>
      <c r="I1534" s="17">
        <v>0.17635449743644999</v>
      </c>
      <c r="J1534" s="17">
        <v>0.137530493792338</v>
      </c>
      <c r="K1534" s="17">
        <v>9.0595625136405206E-2</v>
      </c>
      <c r="L1534" s="17">
        <v>9.4454655060231499E-2</v>
      </c>
      <c r="M1534" s="17"/>
      <c r="N1534" s="17">
        <v>0.22490135819937199</v>
      </c>
      <c r="O1534" s="17">
        <v>0.13607835392576101</v>
      </c>
      <c r="P1534" s="17">
        <v>0.15300810711792601</v>
      </c>
      <c r="Q1534" s="17">
        <v>0.15466546338875001</v>
      </c>
      <c r="R1534" s="17"/>
      <c r="S1534" s="17">
        <v>0.28620335259270802</v>
      </c>
      <c r="T1534" s="17">
        <v>0.110644946530104</v>
      </c>
      <c r="U1534" s="17">
        <v>0.162726373826001</v>
      </c>
      <c r="V1534" s="17">
        <v>0.146422342882186</v>
      </c>
      <c r="W1534" s="17">
        <v>0.166496808842343</v>
      </c>
      <c r="X1534" s="17">
        <v>0.154096929517091</v>
      </c>
      <c r="Y1534" s="17">
        <v>0.145598555129899</v>
      </c>
      <c r="Z1534" s="17">
        <v>0.16766154820614501</v>
      </c>
      <c r="AA1534" s="17">
        <v>0.19738870667286601</v>
      </c>
      <c r="AB1534" s="17">
        <v>0.141184307622439</v>
      </c>
      <c r="AC1534" s="17">
        <v>0.10990670922300801</v>
      </c>
      <c r="AD1534" s="17">
        <v>0.12742357218547901</v>
      </c>
      <c r="AE1534" s="17"/>
      <c r="AF1534" s="17">
        <v>0.176785827928302</v>
      </c>
      <c r="AG1534" s="17">
        <v>0.131719464854539</v>
      </c>
      <c r="AH1534" s="17">
        <v>0.12177809288100901</v>
      </c>
      <c r="AI1534" s="17">
        <v>0.11100961218886</v>
      </c>
      <c r="AJ1534" s="17"/>
      <c r="AK1534" s="17">
        <v>0.171119802544624</v>
      </c>
      <c r="AL1534" s="17">
        <v>0.18818303375826601</v>
      </c>
      <c r="AM1534" s="17"/>
      <c r="AN1534" s="17">
        <v>0.284387762093323</v>
      </c>
      <c r="AO1534" s="17">
        <v>0.13915374218016199</v>
      </c>
      <c r="AP1534" s="17">
        <v>0.15032214902683999</v>
      </c>
      <c r="AQ1534" s="17">
        <v>0.105494094677688</v>
      </c>
      <c r="AR1534" s="17">
        <v>9.6294438028517504E-2</v>
      </c>
      <c r="AS1534" s="17">
        <v>0.16141248519595999</v>
      </c>
      <c r="AT1534" s="17"/>
      <c r="AU1534" s="17">
        <v>0.17104049646518599</v>
      </c>
      <c r="AV1534" s="17">
        <v>0.16486352537481599</v>
      </c>
      <c r="AW1534" s="17"/>
      <c r="AX1534" s="17">
        <v>0.131937521474153</v>
      </c>
      <c r="AY1534" s="17">
        <v>0.1769795371017</v>
      </c>
      <c r="AZ1534" s="17"/>
      <c r="BA1534" s="17">
        <v>0.147793935610224</v>
      </c>
      <c r="BB1534" s="17">
        <v>0.27532261916942802</v>
      </c>
      <c r="BC1534" s="17"/>
      <c r="BD1534" s="17">
        <v>0.212755709157642</v>
      </c>
      <c r="BE1534" s="17"/>
      <c r="BF1534" s="17">
        <v>0.20382019981890601</v>
      </c>
      <c r="BG1534" s="17"/>
      <c r="BH1534" s="17">
        <v>0.14042984496400601</v>
      </c>
      <c r="BI1534" s="17"/>
      <c r="BJ1534" s="17">
        <v>0.143793068583983</v>
      </c>
      <c r="BK1534" s="17"/>
      <c r="BL1534" s="17">
        <v>4.5622909372717402E-2</v>
      </c>
      <c r="BM1534" s="17">
        <v>0.38267800221763298</v>
      </c>
      <c r="BN1534" s="17">
        <v>9.4867477057781799E-2</v>
      </c>
      <c r="BO1534" s="17">
        <v>0.106694555683925</v>
      </c>
      <c r="BP1534" s="17"/>
      <c r="BQ1534" s="17">
        <v>0.19332262588136501</v>
      </c>
      <c r="BR1534" s="17">
        <v>0.17815544875167799</v>
      </c>
      <c r="BS1534" s="17">
        <v>0.140586791405134</v>
      </c>
      <c r="BT1534" s="17">
        <v>0.226764216022942</v>
      </c>
      <c r="BU1534" s="17">
        <v>0.16203956848925399</v>
      </c>
      <c r="BV1534" s="17">
        <v>0.107357127865795</v>
      </c>
      <c r="BW1534" s="17"/>
      <c r="BX1534" s="17">
        <v>0.225497674406029</v>
      </c>
      <c r="BY1534" s="17">
        <v>0.19325049537862099</v>
      </c>
      <c r="BZ1534" s="17">
        <v>0.14973066465061499</v>
      </c>
      <c r="CA1534" s="17">
        <v>0.230598543584071</v>
      </c>
      <c r="CB1534" s="17">
        <v>0.15494552715201901</v>
      </c>
      <c r="CC1534" s="17">
        <v>7.3790441174779606E-2</v>
      </c>
    </row>
    <row r="1535" spans="2:81" x14ac:dyDescent="0.35">
      <c r="B1535" t="s">
        <v>589</v>
      </c>
      <c r="C1535" s="17">
        <v>0.331988433901789</v>
      </c>
      <c r="D1535" s="17">
        <v>0.33569736477027501</v>
      </c>
      <c r="E1535" s="17">
        <v>0.32712811785608897</v>
      </c>
      <c r="F1535" s="17"/>
      <c r="G1535" s="17">
        <v>0.350001802283811</v>
      </c>
      <c r="H1535" s="17">
        <v>0.34660564603244898</v>
      </c>
      <c r="I1535" s="17">
        <v>0.37482542933545498</v>
      </c>
      <c r="J1535" s="17">
        <v>0.32403645503288497</v>
      </c>
      <c r="K1535" s="17">
        <v>0.31576519714029599</v>
      </c>
      <c r="L1535" s="17">
        <v>0.29060826272374002</v>
      </c>
      <c r="M1535" s="17"/>
      <c r="N1535" s="17">
        <v>0.34711201301866002</v>
      </c>
      <c r="O1535" s="17">
        <v>0.35710142949358198</v>
      </c>
      <c r="P1535" s="17">
        <v>0.33268403821185799</v>
      </c>
      <c r="Q1535" s="17">
        <v>0.28827676108148598</v>
      </c>
      <c r="R1535" s="17"/>
      <c r="S1535" s="17">
        <v>0.312446319447857</v>
      </c>
      <c r="T1535" s="17">
        <v>0.31753743686892599</v>
      </c>
      <c r="U1535" s="17">
        <v>0.29886374161858797</v>
      </c>
      <c r="V1535" s="17">
        <v>0.30862303604876101</v>
      </c>
      <c r="W1535" s="17">
        <v>0.376113297635435</v>
      </c>
      <c r="X1535" s="17">
        <v>0.33891759329230098</v>
      </c>
      <c r="Y1535" s="17">
        <v>0.33503842501064202</v>
      </c>
      <c r="Z1535" s="17">
        <v>0.388736922117842</v>
      </c>
      <c r="AA1535" s="17">
        <v>0.32496145953088501</v>
      </c>
      <c r="AB1535" s="17">
        <v>0.37811332813468101</v>
      </c>
      <c r="AC1535" s="17">
        <v>0.33596060083047302</v>
      </c>
      <c r="AD1535" s="17">
        <v>0.31745853587485201</v>
      </c>
      <c r="AE1535" s="17"/>
      <c r="AF1535" s="17">
        <v>0.32158498661766699</v>
      </c>
      <c r="AG1535" s="17">
        <v>0.36608494950014397</v>
      </c>
      <c r="AH1535" s="17">
        <v>0.37063101373965601</v>
      </c>
      <c r="AI1535" s="17">
        <v>0.30338239563077402</v>
      </c>
      <c r="AJ1535" s="17"/>
      <c r="AK1535" s="17">
        <v>0.39123717630448301</v>
      </c>
      <c r="AL1535" s="17">
        <v>0.29104463681224302</v>
      </c>
      <c r="AM1535" s="17"/>
      <c r="AN1535" s="17">
        <v>0.35163074655016502</v>
      </c>
      <c r="AO1535" s="17">
        <v>0.33329552855955602</v>
      </c>
      <c r="AP1535" s="17">
        <v>0.36138633875598802</v>
      </c>
      <c r="AQ1535" s="17">
        <v>0.319747706919219</v>
      </c>
      <c r="AR1535" s="17">
        <v>0.29394082750141498</v>
      </c>
      <c r="AS1535" s="17">
        <v>0.27965779269163399</v>
      </c>
      <c r="AT1535" s="17"/>
      <c r="AU1535" s="17">
        <v>0.32310939043068398</v>
      </c>
      <c r="AV1535" s="17">
        <v>0.34612497822302002</v>
      </c>
      <c r="AW1535" s="17"/>
      <c r="AX1535" s="17">
        <v>0.29475627339168597</v>
      </c>
      <c r="AY1535" s="17">
        <v>0.34092307224644802</v>
      </c>
      <c r="AZ1535" s="17"/>
      <c r="BA1535" s="17">
        <v>0.33276976156994797</v>
      </c>
      <c r="BB1535" s="17">
        <v>0.334070629052099</v>
      </c>
      <c r="BC1535" s="17"/>
      <c r="BD1535" s="17">
        <v>0.33163189433616302</v>
      </c>
      <c r="BE1535" s="17"/>
      <c r="BF1535" s="17">
        <v>0.31864202702436001</v>
      </c>
      <c r="BG1535" s="17"/>
      <c r="BH1535" s="17">
        <v>0.36754850642722398</v>
      </c>
      <c r="BI1535" s="17"/>
      <c r="BJ1535" s="17">
        <v>0.388422383346817</v>
      </c>
      <c r="BK1535" s="17"/>
      <c r="BL1535" s="17">
        <v>0.19141835262628701</v>
      </c>
      <c r="BM1535" s="17">
        <v>0.410865146086066</v>
      </c>
      <c r="BN1535" s="17">
        <v>0.28479252017228002</v>
      </c>
      <c r="BO1535" s="17">
        <v>0.38969515722770198</v>
      </c>
      <c r="BP1535" s="17"/>
      <c r="BQ1535" s="17">
        <v>0.39446766065537298</v>
      </c>
      <c r="BR1535" s="17">
        <v>0.32058522071724799</v>
      </c>
      <c r="BS1535" s="17">
        <v>0.279713388244137</v>
      </c>
      <c r="BT1535" s="17">
        <v>0.319685802415825</v>
      </c>
      <c r="BU1535" s="17">
        <v>0.302158515287764</v>
      </c>
      <c r="BV1535" s="17">
        <v>0.30606731693219502</v>
      </c>
      <c r="BW1535" s="17"/>
      <c r="BX1535" s="17">
        <v>0.40093847440309899</v>
      </c>
      <c r="BY1535" s="17">
        <v>0.34606739717526502</v>
      </c>
      <c r="BZ1535" s="17">
        <v>0.28964447791821202</v>
      </c>
      <c r="CA1535" s="17">
        <v>0.35853315593159402</v>
      </c>
      <c r="CB1535" s="17">
        <v>0.35385499748936</v>
      </c>
      <c r="CC1535" s="17">
        <v>0.236413811959443</v>
      </c>
    </row>
    <row r="1536" spans="2:81" x14ac:dyDescent="0.35">
      <c r="B1536" t="s">
        <v>590</v>
      </c>
      <c r="C1536" s="17">
        <v>0.31405546683586899</v>
      </c>
      <c r="D1536" s="17">
        <v>0.28900023583659801</v>
      </c>
      <c r="E1536" s="17">
        <v>0.339511092725087</v>
      </c>
      <c r="F1536" s="17"/>
      <c r="G1536" s="17">
        <v>0.238736797639646</v>
      </c>
      <c r="H1536" s="17">
        <v>0.26340446255966199</v>
      </c>
      <c r="I1536" s="17">
        <v>0.29128031354511702</v>
      </c>
      <c r="J1536" s="17">
        <v>0.34033702256599302</v>
      </c>
      <c r="K1536" s="17">
        <v>0.34658451888950298</v>
      </c>
      <c r="L1536" s="17">
        <v>0.38062730509528903</v>
      </c>
      <c r="M1536" s="17"/>
      <c r="N1536" s="17">
        <v>0.277468120130897</v>
      </c>
      <c r="O1536" s="17">
        <v>0.31990577124495101</v>
      </c>
      <c r="P1536" s="17">
        <v>0.3195328721829</v>
      </c>
      <c r="Q1536" s="17">
        <v>0.342463040922033</v>
      </c>
      <c r="R1536" s="17"/>
      <c r="S1536" s="17">
        <v>0.27077189114677203</v>
      </c>
      <c r="T1536" s="17">
        <v>0.32680311206838297</v>
      </c>
      <c r="U1536" s="17">
        <v>0.36040356795515499</v>
      </c>
      <c r="V1536" s="17">
        <v>0.355514785757434</v>
      </c>
      <c r="W1536" s="17">
        <v>0.28173211774205997</v>
      </c>
      <c r="X1536" s="17">
        <v>0.32094387727605</v>
      </c>
      <c r="Y1536" s="17">
        <v>0.35209309618430401</v>
      </c>
      <c r="Z1536" s="17">
        <v>0.292467561803813</v>
      </c>
      <c r="AA1536" s="17">
        <v>0.29903937145753601</v>
      </c>
      <c r="AB1536" s="17">
        <v>0.25047347342195703</v>
      </c>
      <c r="AC1536" s="17">
        <v>0.31844060245608102</v>
      </c>
      <c r="AD1536" s="17">
        <v>0.43340840101675698</v>
      </c>
      <c r="AE1536" s="17"/>
      <c r="AF1536" s="17">
        <v>0.31867245338943301</v>
      </c>
      <c r="AG1536" s="17">
        <v>0.27866894050744001</v>
      </c>
      <c r="AH1536" s="17">
        <v>0.273103941990536</v>
      </c>
      <c r="AI1536" s="17">
        <v>0.43134493004403401</v>
      </c>
      <c r="AJ1536" s="17"/>
      <c r="AK1536" s="17">
        <v>0.28263268637282501</v>
      </c>
      <c r="AL1536" s="17">
        <v>0.36150272028001401</v>
      </c>
      <c r="AM1536" s="17"/>
      <c r="AN1536" s="17">
        <v>0.220226795718209</v>
      </c>
      <c r="AO1536" s="17">
        <v>0.34171445650058502</v>
      </c>
      <c r="AP1536" s="17">
        <v>0.29821856012209802</v>
      </c>
      <c r="AQ1536" s="17">
        <v>0.35723454636201302</v>
      </c>
      <c r="AR1536" s="17">
        <v>0.38756021875070401</v>
      </c>
      <c r="AS1536" s="17">
        <v>0.36680691591860698</v>
      </c>
      <c r="AT1536" s="17"/>
      <c r="AU1536" s="17">
        <v>0.319612108805439</v>
      </c>
      <c r="AV1536" s="17">
        <v>0.30671800790083698</v>
      </c>
      <c r="AW1536" s="17"/>
      <c r="AX1536" s="17">
        <v>0.35216697636531702</v>
      </c>
      <c r="AY1536" s="17">
        <v>0.30490981023820002</v>
      </c>
      <c r="AZ1536" s="17"/>
      <c r="BA1536" s="17">
        <v>0.32404270734401902</v>
      </c>
      <c r="BB1536" s="17">
        <v>0.26210714010179598</v>
      </c>
      <c r="BC1536" s="17"/>
      <c r="BD1536" s="17">
        <v>0.28955301202501199</v>
      </c>
      <c r="BE1536" s="17"/>
      <c r="BF1536" s="17">
        <v>0.304427993855301</v>
      </c>
      <c r="BG1536" s="17"/>
      <c r="BH1536" s="17">
        <v>0.28524198356175101</v>
      </c>
      <c r="BI1536" s="17"/>
      <c r="BJ1536" s="17">
        <v>0.26870466508746499</v>
      </c>
      <c r="BK1536" s="17"/>
      <c r="BL1536" s="17">
        <v>0.37527624495706802</v>
      </c>
      <c r="BM1536" s="17">
        <v>0.158800075801492</v>
      </c>
      <c r="BN1536" s="17">
        <v>0.38116894561387998</v>
      </c>
      <c r="BO1536" s="17">
        <v>0.36092444343915397</v>
      </c>
      <c r="BP1536" s="17"/>
      <c r="BQ1536" s="17">
        <v>0.28673329201557601</v>
      </c>
      <c r="BR1536" s="17">
        <v>0.28413212251018999</v>
      </c>
      <c r="BS1536" s="17">
        <v>0.36051481883911901</v>
      </c>
      <c r="BT1536" s="17">
        <v>0.28666981408523401</v>
      </c>
      <c r="BU1536" s="17">
        <v>0.37871075076141097</v>
      </c>
      <c r="BV1536" s="17">
        <v>0.32765940575939601</v>
      </c>
      <c r="BW1536" s="17"/>
      <c r="BX1536" s="17">
        <v>0.25393509679824799</v>
      </c>
      <c r="BY1536" s="17">
        <v>0.277392752128513</v>
      </c>
      <c r="BZ1536" s="17">
        <v>0.33217185413601702</v>
      </c>
      <c r="CA1536" s="17">
        <v>0.28860803506768101</v>
      </c>
      <c r="CB1536" s="17">
        <v>0.35037790115096501</v>
      </c>
      <c r="CC1536" s="17">
        <v>0.37294824987707698</v>
      </c>
    </row>
    <row r="1537" spans="2:81" x14ac:dyDescent="0.35">
      <c r="B1537" t="s">
        <v>591</v>
      </c>
      <c r="C1537" s="17">
        <v>9.1893475507367595E-2</v>
      </c>
      <c r="D1537" s="17">
        <v>8.5436983007607201E-2</v>
      </c>
      <c r="E1537" s="17">
        <v>9.8651224225444797E-2</v>
      </c>
      <c r="F1537" s="17"/>
      <c r="G1537" s="17">
        <v>5.8344048849200199E-2</v>
      </c>
      <c r="H1537" s="17">
        <v>6.3960956941047906E-2</v>
      </c>
      <c r="I1537" s="17">
        <v>7.0478656258578104E-2</v>
      </c>
      <c r="J1537" s="17">
        <v>9.7462765944657706E-2</v>
      </c>
      <c r="K1537" s="17">
        <v>0.122086425309627</v>
      </c>
      <c r="L1537" s="17">
        <v>0.12953784538327501</v>
      </c>
      <c r="M1537" s="17"/>
      <c r="N1537" s="17">
        <v>7.5771129512212904E-2</v>
      </c>
      <c r="O1537" s="17">
        <v>9.4383171658522405E-2</v>
      </c>
      <c r="P1537" s="17">
        <v>0.103344114252093</v>
      </c>
      <c r="Q1537" s="17">
        <v>9.6296616229357104E-2</v>
      </c>
      <c r="R1537" s="17"/>
      <c r="S1537" s="17">
        <v>5.94168309077013E-2</v>
      </c>
      <c r="T1537" s="17">
        <v>0.123311144635675</v>
      </c>
      <c r="U1537" s="17">
        <v>0.10450861044158</v>
      </c>
      <c r="V1537" s="17">
        <v>8.8016876813488201E-2</v>
      </c>
      <c r="W1537" s="17">
        <v>5.9422937625418101E-2</v>
      </c>
      <c r="X1537" s="17">
        <v>8.3340358701137998E-2</v>
      </c>
      <c r="Y1537" s="17">
        <v>9.0732894447167894E-2</v>
      </c>
      <c r="Z1537" s="17">
        <v>8.3720381124271395E-2</v>
      </c>
      <c r="AA1537" s="17">
        <v>0.108947303378088</v>
      </c>
      <c r="AB1537" s="17">
        <v>0.100109090876533</v>
      </c>
      <c r="AC1537" s="17">
        <v>0.119520601371834</v>
      </c>
      <c r="AD1537" s="17">
        <v>6.7481951211520799E-2</v>
      </c>
      <c r="AE1537" s="17"/>
      <c r="AF1537" s="17">
        <v>9.3534465479753803E-2</v>
      </c>
      <c r="AG1537" s="17">
        <v>9.5983048627980599E-2</v>
      </c>
      <c r="AH1537" s="17">
        <v>0.105875132658843</v>
      </c>
      <c r="AI1537" s="17">
        <v>7.6228744318998704E-2</v>
      </c>
      <c r="AJ1537" s="17"/>
      <c r="AK1537" s="17">
        <v>6.7775878554557203E-2</v>
      </c>
      <c r="AL1537" s="17">
        <v>7.7921595923873002E-2</v>
      </c>
      <c r="AM1537" s="17"/>
      <c r="AN1537" s="17">
        <v>5.8144952668511801E-2</v>
      </c>
      <c r="AO1537" s="17">
        <v>9.8746806539016893E-2</v>
      </c>
      <c r="AP1537" s="17">
        <v>9.0710194715716799E-2</v>
      </c>
      <c r="AQ1537" s="17">
        <v>0.11389082992343</v>
      </c>
      <c r="AR1537" s="17">
        <v>0.123450530802754</v>
      </c>
      <c r="AS1537" s="17">
        <v>8.0411271114817801E-2</v>
      </c>
      <c r="AT1537" s="17"/>
      <c r="AU1537" s="17">
        <v>0.100762748266584</v>
      </c>
      <c r="AV1537" s="17">
        <v>7.9219293829844606E-2</v>
      </c>
      <c r="AW1537" s="17"/>
      <c r="AX1537" s="17">
        <v>9.7413327099354199E-2</v>
      </c>
      <c r="AY1537" s="17">
        <v>9.05688712669767E-2</v>
      </c>
      <c r="AZ1537" s="17"/>
      <c r="BA1537" s="17">
        <v>0.10124817456192101</v>
      </c>
      <c r="BB1537" s="17">
        <v>4.62100924079758E-2</v>
      </c>
      <c r="BC1537" s="17"/>
      <c r="BD1537" s="17">
        <v>8.5406949304945801E-2</v>
      </c>
      <c r="BE1537" s="17"/>
      <c r="BF1537" s="17">
        <v>9.0873878798121005E-2</v>
      </c>
      <c r="BG1537" s="17"/>
      <c r="BH1537" s="17">
        <v>9.7730998766784899E-2</v>
      </c>
      <c r="BI1537" s="17"/>
      <c r="BJ1537" s="17">
        <v>0.102588631510674</v>
      </c>
      <c r="BK1537" s="17"/>
      <c r="BL1537" s="17">
        <v>0.16442017045162599</v>
      </c>
      <c r="BM1537" s="17">
        <v>3.2277198260923998E-2</v>
      </c>
      <c r="BN1537" s="17">
        <v>0.12631631793197501</v>
      </c>
      <c r="BO1537" s="17">
        <v>7.0442721930747798E-2</v>
      </c>
      <c r="BP1537" s="17"/>
      <c r="BQ1537" s="17">
        <v>6.9735396567379204E-2</v>
      </c>
      <c r="BR1537" s="17">
        <v>0.104497629715275</v>
      </c>
      <c r="BS1537" s="17">
        <v>0.1115706973214</v>
      </c>
      <c r="BT1537" s="17">
        <v>9.6837431564323007E-2</v>
      </c>
      <c r="BU1537" s="17">
        <v>7.6472466733560798E-2</v>
      </c>
      <c r="BV1537" s="17">
        <v>0.117355658985658</v>
      </c>
      <c r="BW1537" s="17"/>
      <c r="BX1537" s="17">
        <v>5.9470573297491301E-2</v>
      </c>
      <c r="BY1537" s="17">
        <v>9.9055465214587704E-2</v>
      </c>
      <c r="BZ1537" s="17">
        <v>0.116741996055408</v>
      </c>
      <c r="CA1537" s="17">
        <v>7.3425473245547004E-2</v>
      </c>
      <c r="CB1537" s="17">
        <v>8.7914225328616799E-2</v>
      </c>
      <c r="CC1537" s="17">
        <v>0.10774570440353599</v>
      </c>
    </row>
    <row r="1538" spans="2:81" x14ac:dyDescent="0.35">
      <c r="B1538" t="s">
        <v>592</v>
      </c>
      <c r="C1538" s="17">
        <v>6.0535373569839498E-2</v>
      </c>
      <c r="D1538" s="17">
        <v>6.0533133234264798E-2</v>
      </c>
      <c r="E1538" s="17">
        <v>6.0372817775743201E-2</v>
      </c>
      <c r="F1538" s="17"/>
      <c r="G1538" s="17">
        <v>3.70756041808823E-2</v>
      </c>
      <c r="H1538" s="17">
        <v>4.4143859314333601E-2</v>
      </c>
      <c r="I1538" s="17">
        <v>4.87363528535203E-2</v>
      </c>
      <c r="J1538" s="17">
        <v>6.3191299418705896E-2</v>
      </c>
      <c r="K1538" s="17">
        <v>9.7124100303393704E-2</v>
      </c>
      <c r="L1538" s="17">
        <v>7.2342051062952703E-2</v>
      </c>
      <c r="M1538" s="17"/>
      <c r="N1538" s="17">
        <v>5.1545546856458201E-2</v>
      </c>
      <c r="O1538" s="17">
        <v>6.2575581307283898E-2</v>
      </c>
      <c r="P1538" s="17">
        <v>6.6002059334019703E-2</v>
      </c>
      <c r="Q1538" s="17">
        <v>6.3296553837682096E-2</v>
      </c>
      <c r="R1538" s="17"/>
      <c r="S1538" s="17">
        <v>3.12411906522338E-2</v>
      </c>
      <c r="T1538" s="17">
        <v>9.2267329596525199E-2</v>
      </c>
      <c r="U1538" s="17">
        <v>4.9154873634106797E-2</v>
      </c>
      <c r="V1538" s="17">
        <v>6.9349597632280199E-2</v>
      </c>
      <c r="W1538" s="17">
        <v>8.5037940849001098E-2</v>
      </c>
      <c r="X1538" s="17">
        <v>5.3640301457175701E-2</v>
      </c>
      <c r="Y1538" s="17">
        <v>4.3390257903644203E-2</v>
      </c>
      <c r="Z1538" s="17">
        <v>4.43877793767566E-2</v>
      </c>
      <c r="AA1538" s="17">
        <v>4.4108716370092997E-2</v>
      </c>
      <c r="AB1538" s="17">
        <v>8.5170530411418102E-2</v>
      </c>
      <c r="AC1538" s="17">
        <v>8.117426439731E-2</v>
      </c>
      <c r="AD1538" s="17">
        <v>4.6331463642912699E-2</v>
      </c>
      <c r="AE1538" s="17"/>
      <c r="AF1538" s="17">
        <v>5.8785476786007797E-2</v>
      </c>
      <c r="AG1538" s="17">
        <v>7.7754253785305302E-2</v>
      </c>
      <c r="AH1538" s="17">
        <v>8.5061037782398596E-2</v>
      </c>
      <c r="AI1538" s="17">
        <v>6.2549987254167203E-2</v>
      </c>
      <c r="AJ1538" s="17"/>
      <c r="AK1538" s="17">
        <v>4.3832523516924897E-2</v>
      </c>
      <c r="AL1538" s="17">
        <v>5.22631443911429E-2</v>
      </c>
      <c r="AM1538" s="17"/>
      <c r="AN1538" s="17">
        <v>5.3944460423039998E-2</v>
      </c>
      <c r="AO1538" s="17">
        <v>5.1544786528097401E-2</v>
      </c>
      <c r="AP1538" s="17">
        <v>5.7548250352396899E-2</v>
      </c>
      <c r="AQ1538" s="17">
        <v>6.9782220792204197E-2</v>
      </c>
      <c r="AR1538" s="17">
        <v>7.1931912298507705E-2</v>
      </c>
      <c r="AS1538" s="17">
        <v>9.2261696393579604E-2</v>
      </c>
      <c r="AT1538" s="17"/>
      <c r="AU1538" s="17">
        <v>5.7983243107778998E-2</v>
      </c>
      <c r="AV1538" s="17">
        <v>6.2770874010243893E-2</v>
      </c>
      <c r="AW1538" s="17"/>
      <c r="AX1538" s="17">
        <v>7.2008462099512505E-2</v>
      </c>
      <c r="AY1538" s="17">
        <v>5.7782165179446003E-2</v>
      </c>
      <c r="AZ1538" s="17"/>
      <c r="BA1538" s="17">
        <v>6.3827825936059096E-2</v>
      </c>
      <c r="BB1538" s="17">
        <v>3.8158007233835001E-2</v>
      </c>
      <c r="BC1538" s="17"/>
      <c r="BD1538" s="17">
        <v>5.2418170289955199E-2</v>
      </c>
      <c r="BE1538" s="17"/>
      <c r="BF1538" s="17">
        <v>5.7728542847984399E-2</v>
      </c>
      <c r="BG1538" s="17"/>
      <c r="BH1538" s="17">
        <v>6.8272745830460904E-2</v>
      </c>
      <c r="BI1538" s="17"/>
      <c r="BJ1538" s="17">
        <v>5.3561925378039603E-2</v>
      </c>
      <c r="BK1538" s="17"/>
      <c r="BL1538" s="17">
        <v>0.17099048068092301</v>
      </c>
      <c r="BM1538" s="17">
        <v>6.3254897039225098E-3</v>
      </c>
      <c r="BN1538" s="17">
        <v>7.19451731814751E-2</v>
      </c>
      <c r="BO1538" s="17">
        <v>3.4537196390171401E-2</v>
      </c>
      <c r="BP1538" s="17"/>
      <c r="BQ1538" s="17">
        <v>3.1798264463264801E-2</v>
      </c>
      <c r="BR1538" s="17">
        <v>8.3713347012773207E-2</v>
      </c>
      <c r="BS1538" s="17">
        <v>8.8012229778718698E-2</v>
      </c>
      <c r="BT1538" s="17">
        <v>4.86908056033084E-2</v>
      </c>
      <c r="BU1538" s="17">
        <v>4.6308499391868201E-2</v>
      </c>
      <c r="BV1538" s="17">
        <v>7.6927922242518001E-2</v>
      </c>
      <c r="BW1538" s="17"/>
      <c r="BX1538" s="17">
        <v>3.7392693960637997E-2</v>
      </c>
      <c r="BY1538" s="17">
        <v>5.7756085496680397E-2</v>
      </c>
      <c r="BZ1538" s="17">
        <v>9.1448948638958694E-2</v>
      </c>
      <c r="CA1538" s="17">
        <v>3.5408303181528399E-2</v>
      </c>
      <c r="CB1538" s="17">
        <v>2.8901161007945899E-2</v>
      </c>
      <c r="CC1538" s="17">
        <v>0.115332516003241</v>
      </c>
    </row>
    <row r="1539" spans="2:81" x14ac:dyDescent="0.35">
      <c r="B1539" t="s">
        <v>171</v>
      </c>
      <c r="C1539" s="17">
        <v>3.3264672671920098E-2</v>
      </c>
      <c r="D1539" s="17">
        <v>2.3818384053535702E-2</v>
      </c>
      <c r="E1539" s="17">
        <v>4.2650664358139703E-2</v>
      </c>
      <c r="F1539" s="17"/>
      <c r="G1539" s="17">
        <v>3.4615956791029003E-2</v>
      </c>
      <c r="H1539" s="17">
        <v>2.8428378407498602E-2</v>
      </c>
      <c r="I1539" s="17">
        <v>3.83247505708793E-2</v>
      </c>
      <c r="J1539" s="17">
        <v>3.7441963245420699E-2</v>
      </c>
      <c r="K1539" s="17">
        <v>2.7844133220775301E-2</v>
      </c>
      <c r="L1539" s="17">
        <v>3.2429880674511302E-2</v>
      </c>
      <c r="M1539" s="17"/>
      <c r="N1539" s="17">
        <v>2.3201832282400098E-2</v>
      </c>
      <c r="O1539" s="17">
        <v>2.9955692369899801E-2</v>
      </c>
      <c r="P1539" s="17">
        <v>2.5428808901203501E-2</v>
      </c>
      <c r="Q1539" s="17">
        <v>5.5001564540691397E-2</v>
      </c>
      <c r="R1539" s="17"/>
      <c r="S1539" s="17">
        <v>3.9920415252728499E-2</v>
      </c>
      <c r="T1539" s="17">
        <v>2.9436030300386901E-2</v>
      </c>
      <c r="U1539" s="17">
        <v>2.4342832524570101E-2</v>
      </c>
      <c r="V1539" s="17">
        <v>3.20733608658509E-2</v>
      </c>
      <c r="W1539" s="17">
        <v>3.11968973057438E-2</v>
      </c>
      <c r="X1539" s="17">
        <v>4.9060939756244197E-2</v>
      </c>
      <c r="Y1539" s="17">
        <v>3.3146771324342399E-2</v>
      </c>
      <c r="Z1539" s="17">
        <v>2.3025807371171401E-2</v>
      </c>
      <c r="AA1539" s="17">
        <v>2.5554442590532502E-2</v>
      </c>
      <c r="AB1539" s="17">
        <v>4.4949269532972701E-2</v>
      </c>
      <c r="AC1539" s="17">
        <v>3.4997221721294103E-2</v>
      </c>
      <c r="AD1539" s="17">
        <v>7.8960760684788998E-3</v>
      </c>
      <c r="AE1539" s="17"/>
      <c r="AF1539" s="17">
        <v>3.06367897988374E-2</v>
      </c>
      <c r="AG1539" s="17">
        <v>4.9789342724590901E-2</v>
      </c>
      <c r="AH1539" s="17">
        <v>4.35507809475578E-2</v>
      </c>
      <c r="AI1539" s="17">
        <v>1.5484330563166501E-2</v>
      </c>
      <c r="AJ1539" s="17"/>
      <c r="AK1539" s="17">
        <v>4.3401932706586099E-2</v>
      </c>
      <c r="AL1539" s="17">
        <v>2.9084868834461701E-2</v>
      </c>
      <c r="AM1539" s="17"/>
      <c r="AN1539" s="17">
        <v>3.16652825467518E-2</v>
      </c>
      <c r="AO1539" s="17">
        <v>3.5544679692583098E-2</v>
      </c>
      <c r="AP1539" s="17">
        <v>4.1814507026960102E-2</v>
      </c>
      <c r="AQ1539" s="17">
        <v>3.3850601325447198E-2</v>
      </c>
      <c r="AR1539" s="17">
        <v>2.68220726181022E-2</v>
      </c>
      <c r="AS1539" s="17">
        <v>1.94498386854009E-2</v>
      </c>
      <c r="AT1539" s="17"/>
      <c r="AU1539" s="17">
        <v>2.74920129243281E-2</v>
      </c>
      <c r="AV1539" s="17">
        <v>4.0303320661237999E-2</v>
      </c>
      <c r="AW1539" s="17"/>
      <c r="AX1539" s="17">
        <v>5.1717439569976799E-2</v>
      </c>
      <c r="AY1539" s="17">
        <v>2.8836543967229102E-2</v>
      </c>
      <c r="AZ1539" s="17"/>
      <c r="BA1539" s="17">
        <v>3.03175949778293E-2</v>
      </c>
      <c r="BB1539" s="17">
        <v>4.4131512034866399E-2</v>
      </c>
      <c r="BC1539" s="17"/>
      <c r="BD1539" s="17">
        <v>2.82342648862824E-2</v>
      </c>
      <c r="BE1539" s="17"/>
      <c r="BF1539" s="17">
        <v>2.4507357655327799E-2</v>
      </c>
      <c r="BG1539" s="17"/>
      <c r="BH1539" s="17">
        <v>4.07759204497724E-2</v>
      </c>
      <c r="BI1539" s="17"/>
      <c r="BJ1539" s="17">
        <v>4.2929326093021802E-2</v>
      </c>
      <c r="BK1539" s="17"/>
      <c r="BL1539" s="17">
        <v>5.2271841911378701E-2</v>
      </c>
      <c r="BM1539" s="17">
        <v>9.0540879299632407E-3</v>
      </c>
      <c r="BN1539" s="17">
        <v>4.0909566042607898E-2</v>
      </c>
      <c r="BO1539" s="17">
        <v>3.7705925328299097E-2</v>
      </c>
      <c r="BP1539" s="17"/>
      <c r="BQ1539" s="17">
        <v>2.39427604170423E-2</v>
      </c>
      <c r="BR1539" s="17">
        <v>2.89162312928362E-2</v>
      </c>
      <c r="BS1539" s="17">
        <v>1.9602074411491199E-2</v>
      </c>
      <c r="BT1539" s="17">
        <v>2.13519303083676E-2</v>
      </c>
      <c r="BU1539" s="17">
        <v>3.4310199336142398E-2</v>
      </c>
      <c r="BV1539" s="17">
        <v>6.4632568214437705E-2</v>
      </c>
      <c r="BW1539" s="17"/>
      <c r="BX1539" s="17">
        <v>2.2765487134495398E-2</v>
      </c>
      <c r="BY1539" s="17">
        <v>2.6477804606332402E-2</v>
      </c>
      <c r="BZ1539" s="17">
        <v>2.0262058600789799E-2</v>
      </c>
      <c r="CA1539" s="17">
        <v>1.3426488989578199E-2</v>
      </c>
      <c r="CB1539" s="17">
        <v>2.4006187871093002E-2</v>
      </c>
      <c r="CC1539" s="17">
        <v>9.3769276581922606E-2</v>
      </c>
    </row>
    <row r="1540" spans="2:81" x14ac:dyDescent="0.35">
      <c r="B1540" t="s">
        <v>593</v>
      </c>
      <c r="C1540" s="17">
        <v>0.50025101141500405</v>
      </c>
      <c r="D1540" s="17">
        <v>0.54121126386799501</v>
      </c>
      <c r="E1540" s="17">
        <v>0.458814200915585</v>
      </c>
      <c r="F1540" s="17"/>
      <c r="G1540" s="17">
        <v>0.63122759253924299</v>
      </c>
      <c r="H1540" s="17">
        <v>0.60006234277745796</v>
      </c>
      <c r="I1540" s="17">
        <v>0.55117992677190497</v>
      </c>
      <c r="J1540" s="17">
        <v>0.46156694882522298</v>
      </c>
      <c r="K1540" s="17">
        <v>0.40636082227670101</v>
      </c>
      <c r="L1540" s="17">
        <v>0.385062917783972</v>
      </c>
      <c r="M1540" s="17"/>
      <c r="N1540" s="17">
        <v>0.57201337121803197</v>
      </c>
      <c r="O1540" s="17">
        <v>0.49317978341934299</v>
      </c>
      <c r="P1540" s="17">
        <v>0.485692145329784</v>
      </c>
      <c r="Q1540" s="17">
        <v>0.44294222447023601</v>
      </c>
      <c r="R1540" s="17"/>
      <c r="S1540" s="17">
        <v>0.59864967204056496</v>
      </c>
      <c r="T1540" s="17">
        <v>0.42818238339902998</v>
      </c>
      <c r="U1540" s="17">
        <v>0.461590115444588</v>
      </c>
      <c r="V1540" s="17">
        <v>0.45504537893094599</v>
      </c>
      <c r="W1540" s="17">
        <v>0.54261010647777697</v>
      </c>
      <c r="X1540" s="17">
        <v>0.49301452280939201</v>
      </c>
      <c r="Y1540" s="17">
        <v>0.48063698014054101</v>
      </c>
      <c r="Z1540" s="17">
        <v>0.55639847032398704</v>
      </c>
      <c r="AA1540" s="17">
        <v>0.52235016620375097</v>
      </c>
      <c r="AB1540" s="17">
        <v>0.51929763575711896</v>
      </c>
      <c r="AC1540" s="17">
        <v>0.44586731005348101</v>
      </c>
      <c r="AD1540" s="17">
        <v>0.44488210806033102</v>
      </c>
      <c r="AE1540" s="17"/>
      <c r="AF1540" s="17">
        <v>0.49837081454596799</v>
      </c>
      <c r="AG1540" s="17">
        <v>0.49780441435468298</v>
      </c>
      <c r="AH1540" s="17">
        <v>0.492409106620665</v>
      </c>
      <c r="AI1540" s="17">
        <v>0.41439200781963398</v>
      </c>
      <c r="AJ1540" s="17"/>
      <c r="AK1540" s="17">
        <v>0.56235697884910696</v>
      </c>
      <c r="AL1540" s="17">
        <v>0.47922767057050902</v>
      </c>
      <c r="AM1540" s="17"/>
      <c r="AN1540" s="17">
        <v>0.63601850864348697</v>
      </c>
      <c r="AO1540" s="17">
        <v>0.47244927073971799</v>
      </c>
      <c r="AP1540" s="17">
        <v>0.51170848778282796</v>
      </c>
      <c r="AQ1540" s="17">
        <v>0.425241801596907</v>
      </c>
      <c r="AR1540" s="17">
        <v>0.39023526552993199</v>
      </c>
      <c r="AS1540" s="17">
        <v>0.44107027788759401</v>
      </c>
      <c r="AT1540" s="17"/>
      <c r="AU1540" s="17">
        <v>0.49414988689587003</v>
      </c>
      <c r="AV1540" s="17">
        <v>0.51098850359783599</v>
      </c>
      <c r="AW1540" s="17"/>
      <c r="AX1540" s="17">
        <v>0.42669379486583903</v>
      </c>
      <c r="AY1540" s="17">
        <v>0.51790260934814802</v>
      </c>
      <c r="AZ1540" s="17"/>
      <c r="BA1540" s="17">
        <v>0.480563697180171</v>
      </c>
      <c r="BB1540" s="17">
        <v>0.60939324822152696</v>
      </c>
      <c r="BC1540" s="17"/>
      <c r="BD1540" s="17">
        <v>0.54438760349380499</v>
      </c>
      <c r="BE1540" s="17"/>
      <c r="BF1540" s="17">
        <v>0.52246222684326604</v>
      </c>
      <c r="BG1540" s="17"/>
      <c r="BH1540" s="17">
        <v>0.50797835139123004</v>
      </c>
      <c r="BI1540" s="17"/>
      <c r="BJ1540" s="17">
        <v>0.5322154519308</v>
      </c>
      <c r="BK1540" s="17"/>
      <c r="BL1540" s="17">
        <v>0.23704126199900399</v>
      </c>
      <c r="BM1540" s="17">
        <v>0.79354314830369899</v>
      </c>
      <c r="BN1540" s="17">
        <v>0.379659997230062</v>
      </c>
      <c r="BO1540" s="17">
        <v>0.49638971291162698</v>
      </c>
      <c r="BP1540" s="17"/>
      <c r="BQ1540" s="17">
        <v>0.58779028653673804</v>
      </c>
      <c r="BR1540" s="17">
        <v>0.49874066946892598</v>
      </c>
      <c r="BS1540" s="17">
        <v>0.42030017964927002</v>
      </c>
      <c r="BT1540" s="17">
        <v>0.54645001843876695</v>
      </c>
      <c r="BU1540" s="17">
        <v>0.46419808377701799</v>
      </c>
      <c r="BV1540" s="17">
        <v>0.41342444479799001</v>
      </c>
      <c r="BW1540" s="17"/>
      <c r="BX1540" s="17">
        <v>0.62643614880912801</v>
      </c>
      <c r="BY1540" s="17">
        <v>0.53931789255388596</v>
      </c>
      <c r="BZ1540" s="17">
        <v>0.43937514256882698</v>
      </c>
      <c r="CA1540" s="17">
        <v>0.58913169951566502</v>
      </c>
      <c r="CB1540" s="17">
        <v>0.50880052464137904</v>
      </c>
      <c r="CC1540" s="17">
        <v>0.31020425313422301</v>
      </c>
    </row>
    <row r="1541" spans="2:81" x14ac:dyDescent="0.35">
      <c r="B1541" t="s">
        <v>594</v>
      </c>
      <c r="C1541" s="17">
        <v>0.152428849077207</v>
      </c>
      <c r="D1541" s="17">
        <v>0.14597011624187201</v>
      </c>
      <c r="E1541" s="17">
        <v>0.159024042001188</v>
      </c>
      <c r="F1541" s="17"/>
      <c r="G1541" s="17">
        <v>9.5419653030082499E-2</v>
      </c>
      <c r="H1541" s="17">
        <v>0.108104816255382</v>
      </c>
      <c r="I1541" s="17">
        <v>0.11921500911209799</v>
      </c>
      <c r="J1541" s="17">
        <v>0.16065406536336399</v>
      </c>
      <c r="K1541" s="17">
        <v>0.21921052561302101</v>
      </c>
      <c r="L1541" s="17">
        <v>0.201879896446227</v>
      </c>
      <c r="M1541" s="17"/>
      <c r="N1541" s="17">
        <v>0.127316676368671</v>
      </c>
      <c r="O1541" s="17">
        <v>0.156958752965806</v>
      </c>
      <c r="P1541" s="17">
        <v>0.16934617358611301</v>
      </c>
      <c r="Q1541" s="17">
        <v>0.15959317006703899</v>
      </c>
      <c r="R1541" s="17"/>
      <c r="S1541" s="17">
        <v>9.0658021559935104E-2</v>
      </c>
      <c r="T1541" s="17">
        <v>0.215578474232201</v>
      </c>
      <c r="U1541" s="17">
        <v>0.153663484075687</v>
      </c>
      <c r="V1541" s="17">
        <v>0.15736647444576801</v>
      </c>
      <c r="W1541" s="17">
        <v>0.14446087847441899</v>
      </c>
      <c r="X1541" s="17">
        <v>0.136980660158314</v>
      </c>
      <c r="Y1541" s="17">
        <v>0.13412315235081201</v>
      </c>
      <c r="Z1541" s="17">
        <v>0.128108160501028</v>
      </c>
      <c r="AA1541" s="17">
        <v>0.153056019748181</v>
      </c>
      <c r="AB1541" s="17">
        <v>0.185279621287951</v>
      </c>
      <c r="AC1541" s="17">
        <v>0.200694865769144</v>
      </c>
      <c r="AD1541" s="17">
        <v>0.113813414854434</v>
      </c>
      <c r="AE1541" s="17"/>
      <c r="AF1541" s="17">
        <v>0.15231994226576201</v>
      </c>
      <c r="AG1541" s="17">
        <v>0.173737302413286</v>
      </c>
      <c r="AH1541" s="17">
        <v>0.190936170441241</v>
      </c>
      <c r="AI1541" s="17">
        <v>0.138778731573166</v>
      </c>
      <c r="AJ1541" s="17"/>
      <c r="AK1541" s="17">
        <v>0.111608402071482</v>
      </c>
      <c r="AL1541" s="17">
        <v>0.13018474031501601</v>
      </c>
      <c r="AM1541" s="17"/>
      <c r="AN1541" s="17">
        <v>0.112089413091552</v>
      </c>
      <c r="AO1541" s="17">
        <v>0.15029159306711401</v>
      </c>
      <c r="AP1541" s="17">
        <v>0.148258445068114</v>
      </c>
      <c r="AQ1541" s="17">
        <v>0.183673050715634</v>
      </c>
      <c r="AR1541" s="17">
        <v>0.19538244310126099</v>
      </c>
      <c r="AS1541" s="17">
        <v>0.172672967508397</v>
      </c>
      <c r="AT1541" s="17"/>
      <c r="AU1541" s="17">
        <v>0.15874599137436299</v>
      </c>
      <c r="AV1541" s="17">
        <v>0.141990167840088</v>
      </c>
      <c r="AW1541" s="17"/>
      <c r="AX1541" s="17">
        <v>0.169421789198867</v>
      </c>
      <c r="AY1541" s="17">
        <v>0.148351036446423</v>
      </c>
      <c r="AZ1541" s="17"/>
      <c r="BA1541" s="17">
        <v>0.16507600049797999</v>
      </c>
      <c r="BB1541" s="17">
        <v>8.4368099641810801E-2</v>
      </c>
      <c r="BC1541" s="17"/>
      <c r="BD1541" s="17">
        <v>0.13782511959490101</v>
      </c>
      <c r="BE1541" s="17"/>
      <c r="BF1541" s="17">
        <v>0.14860242164610499</v>
      </c>
      <c r="BG1541" s="17"/>
      <c r="BH1541" s="17">
        <v>0.16600374459724601</v>
      </c>
      <c r="BI1541" s="17"/>
      <c r="BJ1541" s="17">
        <v>0.15615055688871399</v>
      </c>
      <c r="BK1541" s="17"/>
      <c r="BL1541" s="17">
        <v>0.33541065113254898</v>
      </c>
      <c r="BM1541" s="17">
        <v>3.8602687964846498E-2</v>
      </c>
      <c r="BN1541" s="17">
        <v>0.19826149111345101</v>
      </c>
      <c r="BO1541" s="17">
        <v>0.10497991832091901</v>
      </c>
      <c r="BP1541" s="17"/>
      <c r="BQ1541" s="17">
        <v>0.101533661030644</v>
      </c>
      <c r="BR1541" s="17">
        <v>0.18821097672804801</v>
      </c>
      <c r="BS1541" s="17">
        <v>0.19958292710011899</v>
      </c>
      <c r="BT1541" s="17">
        <v>0.145528237167631</v>
      </c>
      <c r="BU1541" s="17">
        <v>0.12278096612542901</v>
      </c>
      <c r="BV1541" s="17">
        <v>0.19428358122817599</v>
      </c>
      <c r="BW1541" s="17"/>
      <c r="BX1541" s="17">
        <v>9.6863267258129396E-2</v>
      </c>
      <c r="BY1541" s="17">
        <v>0.15681155071126801</v>
      </c>
      <c r="BZ1541" s="17">
        <v>0.208190944694367</v>
      </c>
      <c r="CA1541" s="17">
        <v>0.10883377642707499</v>
      </c>
      <c r="CB1541" s="17">
        <v>0.11681538633656301</v>
      </c>
      <c r="CC1541" s="17">
        <v>0.22307822040677699</v>
      </c>
    </row>
    <row r="1542" spans="2:81" x14ac:dyDescent="0.35">
      <c r="B1542" t="s">
        <v>288</v>
      </c>
      <c r="C1542" s="17">
        <v>0.347822162337797</v>
      </c>
      <c r="D1542" s="17">
        <v>0.395241147626123</v>
      </c>
      <c r="E1542" s="17">
        <v>0.29979015891439698</v>
      </c>
      <c r="F1542" s="17"/>
      <c r="G1542" s="17">
        <v>0.53580793950915995</v>
      </c>
      <c r="H1542" s="17">
        <v>0.49195752652207603</v>
      </c>
      <c r="I1542" s="17">
        <v>0.43196491765980699</v>
      </c>
      <c r="J1542" s="17">
        <v>0.30091288346185902</v>
      </c>
      <c r="K1542" s="17">
        <v>0.18715029666367999</v>
      </c>
      <c r="L1542" s="17">
        <v>0.183183021337745</v>
      </c>
      <c r="M1542" s="17"/>
      <c r="N1542" s="17">
        <v>0.44469669484936097</v>
      </c>
      <c r="O1542" s="17">
        <v>0.33622103045353702</v>
      </c>
      <c r="P1542" s="17">
        <v>0.31634597174367102</v>
      </c>
      <c r="Q1542" s="17">
        <v>0.28334905440319702</v>
      </c>
      <c r="R1542" s="17"/>
      <c r="S1542" s="17">
        <v>0.50799165048063</v>
      </c>
      <c r="T1542" s="17">
        <v>0.212603909166829</v>
      </c>
      <c r="U1542" s="17">
        <v>0.30792663136890103</v>
      </c>
      <c r="V1542" s="17">
        <v>0.29767890448517798</v>
      </c>
      <c r="W1542" s="17">
        <v>0.398149228003358</v>
      </c>
      <c r="X1542" s="17">
        <v>0.356033862651078</v>
      </c>
      <c r="Y1542" s="17">
        <v>0.346513827789729</v>
      </c>
      <c r="Z1542" s="17">
        <v>0.42829030982295901</v>
      </c>
      <c r="AA1542" s="17">
        <v>0.36929414645557002</v>
      </c>
      <c r="AB1542" s="17">
        <v>0.33401801446916901</v>
      </c>
      <c r="AC1542" s="17">
        <v>0.24517244428433699</v>
      </c>
      <c r="AD1542" s="17">
        <v>0.33106869320589699</v>
      </c>
      <c r="AE1542" s="17"/>
      <c r="AF1542" s="17">
        <v>0.34605087228020698</v>
      </c>
      <c r="AG1542" s="17">
        <v>0.32406711194139698</v>
      </c>
      <c r="AH1542" s="17">
        <v>0.301472936179424</v>
      </c>
      <c r="AI1542" s="17">
        <v>0.27561327624646798</v>
      </c>
      <c r="AJ1542" s="17"/>
      <c r="AK1542" s="17">
        <v>0.45074857677762498</v>
      </c>
      <c r="AL1542" s="17">
        <v>0.34904293025549299</v>
      </c>
      <c r="AM1542" s="17"/>
      <c r="AN1542" s="17">
        <v>0.52392909555193601</v>
      </c>
      <c r="AO1542" s="17">
        <v>0.322157677672604</v>
      </c>
      <c r="AP1542" s="17">
        <v>0.36345004271471498</v>
      </c>
      <c r="AQ1542" s="17">
        <v>0.241568750881273</v>
      </c>
      <c r="AR1542" s="17">
        <v>0.194852822428671</v>
      </c>
      <c r="AS1542" s="17">
        <v>0.26839731037919701</v>
      </c>
      <c r="AT1542" s="17"/>
      <c r="AU1542" s="17">
        <v>0.33540389552150601</v>
      </c>
      <c r="AV1542" s="17">
        <v>0.36899833575774799</v>
      </c>
      <c r="AW1542" s="17"/>
      <c r="AX1542" s="17">
        <v>0.257272005666973</v>
      </c>
      <c r="AY1542" s="17">
        <v>0.36955157290172502</v>
      </c>
      <c r="AZ1542" s="17"/>
      <c r="BA1542" s="17">
        <v>0.31548769668219101</v>
      </c>
      <c r="BB1542" s="17">
        <v>0.52502514857971605</v>
      </c>
      <c r="BC1542" s="17"/>
      <c r="BD1542" s="17">
        <v>0.40656248389890398</v>
      </c>
      <c r="BE1542" s="17"/>
      <c r="BF1542" s="17">
        <v>0.37385980519716</v>
      </c>
      <c r="BG1542" s="17"/>
      <c r="BH1542" s="17">
        <v>0.341974606793984</v>
      </c>
      <c r="BI1542" s="17"/>
      <c r="BJ1542" s="17">
        <v>0.37606489504208601</v>
      </c>
      <c r="BK1542" s="17"/>
      <c r="BL1542" s="17">
        <v>-9.8369389133544802E-2</v>
      </c>
      <c r="BM1542" s="17">
        <v>0.75494046033885198</v>
      </c>
      <c r="BN1542" s="17">
        <v>0.18139850611661101</v>
      </c>
      <c r="BO1542" s="17">
        <v>0.39140979459070802</v>
      </c>
      <c r="BP1542" s="17"/>
      <c r="BQ1542" s="17">
        <v>0.486256625506094</v>
      </c>
      <c r="BR1542" s="17">
        <v>0.31052969274087799</v>
      </c>
      <c r="BS1542" s="17">
        <v>0.220717252549152</v>
      </c>
      <c r="BT1542" s="17">
        <v>0.40092178127113598</v>
      </c>
      <c r="BU1542" s="17">
        <v>0.341417117651589</v>
      </c>
      <c r="BV1542" s="17">
        <v>0.21914086356981499</v>
      </c>
      <c r="BW1542" s="17"/>
      <c r="BX1542" s="17">
        <v>0.52957288155099802</v>
      </c>
      <c r="BY1542" s="17">
        <v>0.382506341842618</v>
      </c>
      <c r="BZ1542" s="17">
        <v>0.23118419787445901</v>
      </c>
      <c r="CA1542" s="17">
        <v>0.48029792308858998</v>
      </c>
      <c r="CB1542" s="17">
        <v>0.39198513830481702</v>
      </c>
      <c r="CC1542" s="17">
        <v>8.7126032727445901E-2</v>
      </c>
    </row>
    <row r="1543" spans="2:81" x14ac:dyDescent="0.35">
      <c r="C1543" s="17"/>
      <c r="D1543" s="17"/>
      <c r="E1543" s="17"/>
      <c r="F1543" s="17"/>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c r="AI1543" s="17"/>
      <c r="AJ1543" s="17"/>
      <c r="AK1543" s="17"/>
      <c r="AL1543" s="17"/>
      <c r="AM1543" s="17"/>
      <c r="AN1543" s="17"/>
      <c r="AO1543" s="17"/>
      <c r="AP1543" s="17"/>
      <c r="AQ1543" s="17"/>
      <c r="AR1543" s="17"/>
      <c r="AS1543" s="17"/>
      <c r="AT1543" s="17"/>
      <c r="AU1543" s="17"/>
      <c r="AV1543" s="17"/>
      <c r="AW1543" s="17"/>
      <c r="AX1543" s="17"/>
      <c r="AY1543" s="17"/>
      <c r="AZ1543" s="17"/>
      <c r="BA1543" s="17"/>
      <c r="BB1543" s="17"/>
      <c r="BC1543" s="17"/>
      <c r="BD1543" s="17"/>
      <c r="BE1543" s="17"/>
      <c r="BF1543" s="17"/>
      <c r="BG1543" s="17"/>
      <c r="BH1543" s="17"/>
      <c r="BI1543" s="17"/>
      <c r="BJ1543" s="17"/>
      <c r="BK1543" s="17"/>
      <c r="BL1543" s="17"/>
      <c r="BM1543" s="17"/>
      <c r="BN1543" s="17"/>
      <c r="BO1543" s="17"/>
      <c r="BP1543" s="17"/>
      <c r="BQ1543" s="17"/>
      <c r="BR1543" s="17"/>
      <c r="BS1543" s="17"/>
      <c r="BT1543" s="17"/>
      <c r="BU1543" s="17"/>
      <c r="BV1543" s="17"/>
      <c r="BW1543" s="17"/>
      <c r="BX1543" s="17"/>
      <c r="BY1543" s="17"/>
      <c r="BZ1543" s="17"/>
      <c r="CA1543" s="17"/>
      <c r="CB1543" s="17"/>
      <c r="CC1543" s="17"/>
    </row>
    <row r="1544" spans="2:81" x14ac:dyDescent="0.35">
      <c r="B1544" s="6" t="s">
        <v>601</v>
      </c>
      <c r="C1544" s="17"/>
      <c r="D1544" s="17"/>
      <c r="E1544" s="17"/>
      <c r="F1544" s="17"/>
      <c r="G1544" s="17"/>
      <c r="H1544" s="17"/>
      <c r="I1544" s="17"/>
      <c r="J1544" s="17"/>
      <c r="K1544" s="17"/>
      <c r="L1544" s="17"/>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7"/>
      <c r="AI1544" s="17"/>
      <c r="AJ1544" s="17"/>
      <c r="AK1544" s="17"/>
      <c r="AL1544" s="17"/>
      <c r="AM1544" s="17"/>
      <c r="AN1544" s="17"/>
      <c r="AO1544" s="17"/>
      <c r="AP1544" s="17"/>
      <c r="AQ1544" s="17"/>
      <c r="AR1544" s="17"/>
      <c r="AS1544" s="17"/>
      <c r="AT1544" s="17"/>
      <c r="AU1544" s="17"/>
      <c r="AV1544" s="17"/>
      <c r="AW1544" s="17"/>
      <c r="AX1544" s="17"/>
      <c r="AY1544" s="17"/>
      <c r="AZ1544" s="17"/>
      <c r="BA1544" s="17"/>
      <c r="BB1544" s="17"/>
      <c r="BC1544" s="17"/>
      <c r="BD1544" s="17"/>
      <c r="BE1544" s="17"/>
      <c r="BF1544" s="17"/>
      <c r="BG1544" s="17"/>
      <c r="BH1544" s="17"/>
      <c r="BI1544" s="17"/>
      <c r="BJ1544" s="17"/>
      <c r="BK1544" s="17"/>
      <c r="BL1544" s="17"/>
      <c r="BM1544" s="17"/>
      <c r="BN1544" s="17"/>
      <c r="BO1544" s="17"/>
      <c r="BP1544" s="17"/>
      <c r="BQ1544" s="17"/>
      <c r="BR1544" s="17"/>
      <c r="BS1544" s="17"/>
      <c r="BT1544" s="17"/>
      <c r="BU1544" s="17"/>
      <c r="BV1544" s="17"/>
      <c r="BW1544" s="17"/>
      <c r="BX1544" s="17"/>
      <c r="BY1544" s="17"/>
      <c r="BZ1544" s="17"/>
      <c r="CA1544" s="17"/>
      <c r="CB1544" s="17"/>
      <c r="CC1544" s="17"/>
    </row>
    <row r="1545" spans="2:81" x14ac:dyDescent="0.35">
      <c r="B1545" s="24"/>
      <c r="C1545" s="17"/>
      <c r="D1545" s="17"/>
      <c r="E1545" s="17"/>
      <c r="F1545" s="17"/>
      <c r="G1545" s="17"/>
      <c r="H1545" s="17"/>
      <c r="I1545" s="17"/>
      <c r="J1545" s="17"/>
      <c r="K1545" s="17"/>
      <c r="L1545" s="17"/>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7"/>
      <c r="AI1545" s="17"/>
      <c r="AJ1545" s="17"/>
      <c r="AK1545" s="17"/>
      <c r="AL1545" s="17"/>
      <c r="AM1545" s="17"/>
      <c r="AN1545" s="17"/>
      <c r="AO1545" s="17"/>
      <c r="AP1545" s="17"/>
      <c r="AQ1545" s="17"/>
      <c r="AR1545" s="17"/>
      <c r="AS1545" s="17"/>
      <c r="AT1545" s="17"/>
      <c r="AU1545" s="17"/>
      <c r="AV1545" s="17"/>
      <c r="AW1545" s="17"/>
      <c r="AX1545" s="17"/>
      <c r="AY1545" s="17"/>
      <c r="AZ1545" s="17"/>
      <c r="BA1545" s="17"/>
      <c r="BB1545" s="17"/>
      <c r="BC1545" s="17"/>
      <c r="BD1545" s="17"/>
      <c r="BE1545" s="17"/>
      <c r="BF1545" s="17"/>
      <c r="BG1545" s="17"/>
      <c r="BH1545" s="17"/>
      <c r="BI1545" s="17"/>
      <c r="BJ1545" s="17"/>
      <c r="BK1545" s="17"/>
      <c r="BL1545" s="17"/>
      <c r="BM1545" s="17"/>
      <c r="BN1545" s="17"/>
      <c r="BO1545" s="17"/>
      <c r="BP1545" s="17"/>
      <c r="BQ1545" s="17"/>
      <c r="BR1545" s="17"/>
      <c r="BS1545" s="17"/>
      <c r="BT1545" s="17"/>
      <c r="BU1545" s="17"/>
      <c r="BV1545" s="17"/>
      <c r="BW1545" s="17"/>
      <c r="BX1545" s="17"/>
      <c r="BY1545" s="17"/>
      <c r="BZ1545" s="17"/>
      <c r="CA1545" s="17"/>
      <c r="CB1545" s="17"/>
      <c r="CC1545" s="17"/>
    </row>
    <row r="1546" spans="2:81" x14ac:dyDescent="0.35">
      <c r="B1546" t="s">
        <v>588</v>
      </c>
      <c r="C1546" s="17">
        <v>0.16629188452362401</v>
      </c>
      <c r="D1546" s="17">
        <v>0.19839532901344001</v>
      </c>
      <c r="E1546" s="17">
        <v>0.134714723819673</v>
      </c>
      <c r="F1546" s="17"/>
      <c r="G1546" s="17">
        <v>0.28710218545159499</v>
      </c>
      <c r="H1546" s="17">
        <v>0.231236192768704</v>
      </c>
      <c r="I1546" s="17">
        <v>0.18792367284302799</v>
      </c>
      <c r="J1546" s="17">
        <v>0.121461764719811</v>
      </c>
      <c r="K1546" s="17">
        <v>0.105312782381545</v>
      </c>
      <c r="L1546" s="17">
        <v>9.2977222653890398E-2</v>
      </c>
      <c r="M1546" s="17"/>
      <c r="N1546" s="17">
        <v>0.20525658073870701</v>
      </c>
      <c r="O1546" s="17">
        <v>0.14747617831932799</v>
      </c>
      <c r="P1546" s="17">
        <v>0.14464992352296599</v>
      </c>
      <c r="Q1546" s="17">
        <v>0.16244829306563</v>
      </c>
      <c r="R1546" s="17"/>
      <c r="S1546" s="17">
        <v>0.267612514415354</v>
      </c>
      <c r="T1546" s="17">
        <v>0.13359622196884999</v>
      </c>
      <c r="U1546" s="17">
        <v>0.145838692171158</v>
      </c>
      <c r="V1546" s="17">
        <v>0.150136230756687</v>
      </c>
      <c r="W1546" s="17">
        <v>0.138623438006656</v>
      </c>
      <c r="X1546" s="17">
        <v>0.157516065171806</v>
      </c>
      <c r="Y1546" s="17">
        <v>0.154650099130485</v>
      </c>
      <c r="Z1546" s="17">
        <v>0.17172280066418699</v>
      </c>
      <c r="AA1546" s="17">
        <v>0.17389732700576799</v>
      </c>
      <c r="AB1546" s="17">
        <v>0.132787803088741</v>
      </c>
      <c r="AC1546" s="17">
        <v>0.14275631932851199</v>
      </c>
      <c r="AD1546" s="17">
        <v>0.16473188144721601</v>
      </c>
      <c r="AE1546" s="17"/>
      <c r="AF1546" s="17">
        <v>0.17209060060130801</v>
      </c>
      <c r="AG1546" s="17">
        <v>0.14716272326361701</v>
      </c>
      <c r="AH1546" s="17">
        <v>0.131017832190883</v>
      </c>
      <c r="AI1546" s="17">
        <v>0.123630514658309</v>
      </c>
      <c r="AJ1546" s="17"/>
      <c r="AK1546" s="17">
        <v>0.165639295069821</v>
      </c>
      <c r="AL1546" s="17">
        <v>0.14165003459385</v>
      </c>
      <c r="AM1546" s="17"/>
      <c r="AN1546" s="17">
        <v>0.29386560064072398</v>
      </c>
      <c r="AO1546" s="17">
        <v>0.13964248859240899</v>
      </c>
      <c r="AP1546" s="17">
        <v>0.15120973110583699</v>
      </c>
      <c r="AQ1546" s="17">
        <v>9.0112801345446802E-2</v>
      </c>
      <c r="AR1546" s="17">
        <v>0.103255862447444</v>
      </c>
      <c r="AS1546" s="17">
        <v>0.108932799168706</v>
      </c>
      <c r="AT1546" s="17"/>
      <c r="AU1546" s="17">
        <v>0.16740207070258101</v>
      </c>
      <c r="AV1546" s="17">
        <v>0.16625412772338</v>
      </c>
      <c r="AW1546" s="17"/>
      <c r="AX1546" s="17">
        <v>0.13217083473062499</v>
      </c>
      <c r="AY1546" s="17">
        <v>0.17447994655558399</v>
      </c>
      <c r="AZ1546" s="17"/>
      <c r="BA1546" s="17">
        <v>0.159804386692181</v>
      </c>
      <c r="BB1546" s="17">
        <v>0.20271611497873299</v>
      </c>
      <c r="BC1546" s="17"/>
      <c r="BD1546" s="17">
        <v>0.20993395683811</v>
      </c>
      <c r="BE1546" s="17"/>
      <c r="BF1546" s="17">
        <v>0.20451244611626701</v>
      </c>
      <c r="BG1546" s="17"/>
      <c r="BH1546" s="17">
        <v>0.148668028556179</v>
      </c>
      <c r="BI1546" s="17"/>
      <c r="BJ1546" s="17">
        <v>0.14124649830910199</v>
      </c>
      <c r="BK1546" s="17"/>
      <c r="BL1546" s="17">
        <v>3.5060773963355801E-2</v>
      </c>
      <c r="BM1546" s="17">
        <v>0.38733039330253599</v>
      </c>
      <c r="BN1546" s="17">
        <v>7.5136254297273899E-2</v>
      </c>
      <c r="BO1546" s="17">
        <v>0.12216524879422699</v>
      </c>
      <c r="BP1546" s="17"/>
      <c r="BQ1546" s="17">
        <v>0.19483067673771601</v>
      </c>
      <c r="BR1546" s="17">
        <v>0.15858831973621801</v>
      </c>
      <c r="BS1546" s="17">
        <v>0.153114755365654</v>
      </c>
      <c r="BT1546" s="17">
        <v>0.21804440873368</v>
      </c>
      <c r="BU1546" s="17">
        <v>0.145604950515069</v>
      </c>
      <c r="BV1546" s="17">
        <v>0.117155059110208</v>
      </c>
      <c r="BW1546" s="17"/>
      <c r="BX1546" s="17">
        <v>0.22527037558570301</v>
      </c>
      <c r="BY1546" s="17">
        <v>0.173981015314183</v>
      </c>
      <c r="BZ1546" s="17">
        <v>0.15490311459869599</v>
      </c>
      <c r="CA1546" s="17">
        <v>0.217244785670406</v>
      </c>
      <c r="CB1546" s="17">
        <v>0.15318173995940099</v>
      </c>
      <c r="CC1546" s="17">
        <v>8.6853125688717905E-2</v>
      </c>
    </row>
    <row r="1547" spans="2:81" x14ac:dyDescent="0.35">
      <c r="B1547" t="s">
        <v>589</v>
      </c>
      <c r="C1547" s="17">
        <v>0.33750459314421399</v>
      </c>
      <c r="D1547" s="17">
        <v>0.342221174986162</v>
      </c>
      <c r="E1547" s="17">
        <v>0.33353576070070401</v>
      </c>
      <c r="F1547" s="17"/>
      <c r="G1547" s="17">
        <v>0.34996650914413002</v>
      </c>
      <c r="H1547" s="17">
        <v>0.39632117515478099</v>
      </c>
      <c r="I1547" s="17">
        <v>0.36236759853429101</v>
      </c>
      <c r="J1547" s="17">
        <v>0.34084190348162102</v>
      </c>
      <c r="K1547" s="17">
        <v>0.30464718789227901</v>
      </c>
      <c r="L1547" s="17">
        <v>0.28047578381799299</v>
      </c>
      <c r="M1547" s="17"/>
      <c r="N1547" s="17">
        <v>0.35472050484670897</v>
      </c>
      <c r="O1547" s="17">
        <v>0.33250294512127698</v>
      </c>
      <c r="P1547" s="17">
        <v>0.36472757569850001</v>
      </c>
      <c r="Q1547" s="17">
        <v>0.30254132698783898</v>
      </c>
      <c r="R1547" s="17"/>
      <c r="S1547" s="17">
        <v>0.35379085945361599</v>
      </c>
      <c r="T1547" s="17">
        <v>0.303528429922858</v>
      </c>
      <c r="U1547" s="17">
        <v>0.35546136607503398</v>
      </c>
      <c r="V1547" s="17">
        <v>0.30772564734470598</v>
      </c>
      <c r="W1547" s="17">
        <v>0.35819165006023501</v>
      </c>
      <c r="X1547" s="17">
        <v>0.34192163892359001</v>
      </c>
      <c r="Y1547" s="17">
        <v>0.32210920799830201</v>
      </c>
      <c r="Z1547" s="17">
        <v>0.37860303122112299</v>
      </c>
      <c r="AA1547" s="17">
        <v>0.34660810318796997</v>
      </c>
      <c r="AB1547" s="17">
        <v>0.36698305478735999</v>
      </c>
      <c r="AC1547" s="17">
        <v>0.29264681555295902</v>
      </c>
      <c r="AD1547" s="17">
        <v>0.32786686856644898</v>
      </c>
      <c r="AE1547" s="17"/>
      <c r="AF1547" s="17">
        <v>0.331206821820209</v>
      </c>
      <c r="AG1547" s="17">
        <v>0.37331897290648403</v>
      </c>
      <c r="AH1547" s="17">
        <v>0.335939487791104</v>
      </c>
      <c r="AI1547" s="17">
        <v>0.33822156294308903</v>
      </c>
      <c r="AJ1547" s="17"/>
      <c r="AK1547" s="17">
        <v>0.36470113562976902</v>
      </c>
      <c r="AL1547" s="17">
        <v>0.37007209675856001</v>
      </c>
      <c r="AM1547" s="17"/>
      <c r="AN1547" s="17">
        <v>0.350898694412421</v>
      </c>
      <c r="AO1547" s="17">
        <v>0.33174071974839597</v>
      </c>
      <c r="AP1547" s="17">
        <v>0.340872425977227</v>
      </c>
      <c r="AQ1547" s="17">
        <v>0.34208053814688</v>
      </c>
      <c r="AR1547" s="17">
        <v>0.29441871106308098</v>
      </c>
      <c r="AS1547" s="17">
        <v>0.37225667931219297</v>
      </c>
      <c r="AT1547" s="17"/>
      <c r="AU1547" s="17">
        <v>0.33860913779421598</v>
      </c>
      <c r="AV1547" s="17">
        <v>0.33728796329698202</v>
      </c>
      <c r="AW1547" s="17"/>
      <c r="AX1547" s="17">
        <v>0.33454165009573</v>
      </c>
      <c r="AY1547" s="17">
        <v>0.33821561351507901</v>
      </c>
      <c r="AZ1547" s="17"/>
      <c r="BA1547" s="17">
        <v>0.32447968683691902</v>
      </c>
      <c r="BB1547" s="17">
        <v>0.40825919178763997</v>
      </c>
      <c r="BC1547" s="17"/>
      <c r="BD1547" s="17">
        <v>0.34238834661814999</v>
      </c>
      <c r="BE1547" s="17"/>
      <c r="BF1547" s="17">
        <v>0.32052960170105599</v>
      </c>
      <c r="BG1547" s="17"/>
      <c r="BH1547" s="17">
        <v>0.38824075693207899</v>
      </c>
      <c r="BI1547" s="17"/>
      <c r="BJ1547" s="17">
        <v>0.34211151556228703</v>
      </c>
      <c r="BK1547" s="17"/>
      <c r="BL1547" s="17">
        <v>0.20024543297970801</v>
      </c>
      <c r="BM1547" s="17">
        <v>0.42885025523311399</v>
      </c>
      <c r="BN1547" s="17">
        <v>0.26636649397464501</v>
      </c>
      <c r="BO1547" s="17">
        <v>0.40596682612322998</v>
      </c>
      <c r="BP1547" s="17"/>
      <c r="BQ1547" s="17">
        <v>0.38449825035888602</v>
      </c>
      <c r="BR1547" s="17">
        <v>0.32210229751210101</v>
      </c>
      <c r="BS1547" s="17">
        <v>0.29665524681536098</v>
      </c>
      <c r="BT1547" s="17">
        <v>0.321078250340599</v>
      </c>
      <c r="BU1547" s="17">
        <v>0.36746439488469801</v>
      </c>
      <c r="BV1547" s="17">
        <v>0.29743241915659302</v>
      </c>
      <c r="BW1547" s="17"/>
      <c r="BX1547" s="17">
        <v>0.38981557089338797</v>
      </c>
      <c r="BY1547" s="17">
        <v>0.35149247682937501</v>
      </c>
      <c r="BZ1547" s="17">
        <v>0.30320161068054502</v>
      </c>
      <c r="CA1547" s="17">
        <v>0.33521111154555899</v>
      </c>
      <c r="CB1547" s="17">
        <v>0.36998226919913602</v>
      </c>
      <c r="CC1547" s="17">
        <v>0.244246423891708</v>
      </c>
    </row>
    <row r="1548" spans="2:81" x14ac:dyDescent="0.35">
      <c r="B1548" t="s">
        <v>590</v>
      </c>
      <c r="C1548" s="17">
        <v>0.28672623727359597</v>
      </c>
      <c r="D1548" s="17">
        <v>0.26251876122239098</v>
      </c>
      <c r="E1548" s="17">
        <v>0.31033991694600099</v>
      </c>
      <c r="F1548" s="17"/>
      <c r="G1548" s="17">
        <v>0.22415767111662799</v>
      </c>
      <c r="H1548" s="17">
        <v>0.233825456256853</v>
      </c>
      <c r="I1548" s="17">
        <v>0.26495217374876001</v>
      </c>
      <c r="J1548" s="17">
        <v>0.30234593354186001</v>
      </c>
      <c r="K1548" s="17">
        <v>0.32233951884436302</v>
      </c>
      <c r="L1548" s="17">
        <v>0.35243787357578299</v>
      </c>
      <c r="M1548" s="17"/>
      <c r="N1548" s="17">
        <v>0.24471970570687801</v>
      </c>
      <c r="O1548" s="17">
        <v>0.29968784043045799</v>
      </c>
      <c r="P1548" s="17">
        <v>0.27656966983247</v>
      </c>
      <c r="Q1548" s="17">
        <v>0.326902645046934</v>
      </c>
      <c r="R1548" s="17"/>
      <c r="S1548" s="17">
        <v>0.22584415545430001</v>
      </c>
      <c r="T1548" s="17">
        <v>0.29240356412755197</v>
      </c>
      <c r="U1548" s="17">
        <v>0.31557740654959898</v>
      </c>
      <c r="V1548" s="17">
        <v>0.32179805994006899</v>
      </c>
      <c r="W1548" s="17">
        <v>0.291929059498998</v>
      </c>
      <c r="X1548" s="17">
        <v>0.29404754480155498</v>
      </c>
      <c r="Y1548" s="17">
        <v>0.30783020126976701</v>
      </c>
      <c r="Z1548" s="17">
        <v>0.28430773153772299</v>
      </c>
      <c r="AA1548" s="17">
        <v>0.27667378403140502</v>
      </c>
      <c r="AB1548" s="17">
        <v>0.28337819457236502</v>
      </c>
      <c r="AC1548" s="17">
        <v>0.26966836222144602</v>
      </c>
      <c r="AD1548" s="17">
        <v>0.352235079546032</v>
      </c>
      <c r="AE1548" s="17"/>
      <c r="AF1548" s="17">
        <v>0.28669714324170098</v>
      </c>
      <c r="AG1548" s="17">
        <v>0.26393270110545403</v>
      </c>
      <c r="AH1548" s="17">
        <v>0.26785349868074398</v>
      </c>
      <c r="AI1548" s="17">
        <v>0.37199483730000099</v>
      </c>
      <c r="AJ1548" s="17"/>
      <c r="AK1548" s="17">
        <v>0.28948930298222297</v>
      </c>
      <c r="AL1548" s="17">
        <v>0.28322465270332697</v>
      </c>
      <c r="AM1548" s="17"/>
      <c r="AN1548" s="17">
        <v>0.21408920024445999</v>
      </c>
      <c r="AO1548" s="17">
        <v>0.29866900845538102</v>
      </c>
      <c r="AP1548" s="17">
        <v>0.30194409972743202</v>
      </c>
      <c r="AQ1548" s="17">
        <v>0.32488649837542</v>
      </c>
      <c r="AR1548" s="17">
        <v>0.33076941127414</v>
      </c>
      <c r="AS1548" s="17">
        <v>0.320266502262399</v>
      </c>
      <c r="AT1548" s="17"/>
      <c r="AU1548" s="17">
        <v>0.29079415901106698</v>
      </c>
      <c r="AV1548" s="17">
        <v>0.28071424138756101</v>
      </c>
      <c r="AW1548" s="17"/>
      <c r="AX1548" s="17">
        <v>0.27722818489037998</v>
      </c>
      <c r="AY1548" s="17">
        <v>0.28900549428849998</v>
      </c>
      <c r="AZ1548" s="17"/>
      <c r="BA1548" s="17">
        <v>0.29832234905729299</v>
      </c>
      <c r="BB1548" s="17">
        <v>0.22862508466443701</v>
      </c>
      <c r="BC1548" s="17"/>
      <c r="BD1548" s="17">
        <v>0.26225346759926299</v>
      </c>
      <c r="BE1548" s="17"/>
      <c r="BF1548" s="17">
        <v>0.27246299902337801</v>
      </c>
      <c r="BG1548" s="17"/>
      <c r="BH1548" s="17">
        <v>0.25915335897607</v>
      </c>
      <c r="BI1548" s="17"/>
      <c r="BJ1548" s="17">
        <v>0.26493376883604403</v>
      </c>
      <c r="BK1548" s="17"/>
      <c r="BL1548" s="17">
        <v>0.33660957824222598</v>
      </c>
      <c r="BM1548" s="17">
        <v>0.1353338658372</v>
      </c>
      <c r="BN1548" s="17">
        <v>0.37542398159324097</v>
      </c>
      <c r="BO1548" s="17">
        <v>0.313920944571005</v>
      </c>
      <c r="BP1548" s="17"/>
      <c r="BQ1548" s="17">
        <v>0.26160976300043598</v>
      </c>
      <c r="BR1548" s="17">
        <v>0.30519233710898203</v>
      </c>
      <c r="BS1548" s="17">
        <v>0.29080935730477397</v>
      </c>
      <c r="BT1548" s="17">
        <v>0.24578866721043</v>
      </c>
      <c r="BU1548" s="17">
        <v>0.24380562042269399</v>
      </c>
      <c r="BV1548" s="17">
        <v>0.343512341252181</v>
      </c>
      <c r="BW1548" s="17"/>
      <c r="BX1548" s="17">
        <v>0.23424147862063699</v>
      </c>
      <c r="BY1548" s="17">
        <v>0.29213375464270602</v>
      </c>
      <c r="BZ1548" s="17">
        <v>0.30194275949506</v>
      </c>
      <c r="CA1548" s="17">
        <v>0.26591112016025198</v>
      </c>
      <c r="CB1548" s="17">
        <v>0.25413711476471601</v>
      </c>
      <c r="CC1548" s="17">
        <v>0.38049867757685302</v>
      </c>
    </row>
    <row r="1549" spans="2:81" x14ac:dyDescent="0.35">
      <c r="B1549" t="s">
        <v>591</v>
      </c>
      <c r="C1549" s="17">
        <v>0.113319737659409</v>
      </c>
      <c r="D1549" s="17">
        <v>0.106821201333369</v>
      </c>
      <c r="E1549" s="17">
        <v>0.119740250303533</v>
      </c>
      <c r="F1549" s="17"/>
      <c r="G1549" s="17">
        <v>6.30668371189467E-2</v>
      </c>
      <c r="H1549" s="17">
        <v>7.4103398925612907E-2</v>
      </c>
      <c r="I1549" s="17">
        <v>9.3838103314625401E-2</v>
      </c>
      <c r="J1549" s="17">
        <v>0.115660652169098</v>
      </c>
      <c r="K1549" s="17">
        <v>0.15567728518357199</v>
      </c>
      <c r="L1549" s="17">
        <v>0.16411259070269399</v>
      </c>
      <c r="M1549" s="17"/>
      <c r="N1549" s="17">
        <v>0.114461323848632</v>
      </c>
      <c r="O1549" s="17">
        <v>0.128920817426497</v>
      </c>
      <c r="P1549" s="17">
        <v>0.11493184517557201</v>
      </c>
      <c r="Q1549" s="17">
        <v>9.3505835215053401E-2</v>
      </c>
      <c r="R1549" s="17"/>
      <c r="S1549" s="17">
        <v>7.8125236759225197E-2</v>
      </c>
      <c r="T1549" s="17">
        <v>0.15440279004458099</v>
      </c>
      <c r="U1549" s="17">
        <v>8.9915350720097903E-2</v>
      </c>
      <c r="V1549" s="17">
        <v>0.13121321606448</v>
      </c>
      <c r="W1549" s="17">
        <v>0.10855281775330899</v>
      </c>
      <c r="X1549" s="17">
        <v>9.6308942244263396E-2</v>
      </c>
      <c r="Y1549" s="17">
        <v>0.120276897957073</v>
      </c>
      <c r="Z1549" s="17">
        <v>9.8052726913713001E-2</v>
      </c>
      <c r="AA1549" s="17">
        <v>0.11140520314691001</v>
      </c>
      <c r="AB1549" s="17">
        <v>0.112034497736737</v>
      </c>
      <c r="AC1549" s="17">
        <v>0.162238081652263</v>
      </c>
      <c r="AD1549" s="17">
        <v>0.101566528157404</v>
      </c>
      <c r="AE1549" s="17"/>
      <c r="AF1549" s="17">
        <v>0.114899709001129</v>
      </c>
      <c r="AG1549" s="17">
        <v>0.10959482416774</v>
      </c>
      <c r="AH1549" s="17">
        <v>0.133985317506044</v>
      </c>
      <c r="AI1549" s="17">
        <v>0.102504266936998</v>
      </c>
      <c r="AJ1549" s="17"/>
      <c r="AK1549" s="17">
        <v>9.2408106237190202E-2</v>
      </c>
      <c r="AL1549" s="17">
        <v>8.7640017740561099E-2</v>
      </c>
      <c r="AM1549" s="17"/>
      <c r="AN1549" s="17">
        <v>6.2800942631137696E-2</v>
      </c>
      <c r="AO1549" s="17">
        <v>0.13245700418494299</v>
      </c>
      <c r="AP1549" s="17">
        <v>0.117023128023831</v>
      </c>
      <c r="AQ1549" s="17">
        <v>0.12424035708763601</v>
      </c>
      <c r="AR1549" s="17">
        <v>0.16881387061384201</v>
      </c>
      <c r="AS1549" s="17">
        <v>9.6879000680948402E-2</v>
      </c>
      <c r="AT1549" s="17"/>
      <c r="AU1549" s="17">
        <v>0.11400565806473099</v>
      </c>
      <c r="AV1549" s="17">
        <v>0.112859773044858</v>
      </c>
      <c r="AW1549" s="17"/>
      <c r="AX1549" s="17">
        <v>0.13540661493603101</v>
      </c>
      <c r="AY1549" s="17">
        <v>0.108019527896509</v>
      </c>
      <c r="AZ1549" s="17"/>
      <c r="BA1549" s="17">
        <v>0.122321840750742</v>
      </c>
      <c r="BB1549" s="17">
        <v>6.8498982763943603E-2</v>
      </c>
      <c r="BC1549" s="17"/>
      <c r="BD1549" s="17">
        <v>0.10456932900216601</v>
      </c>
      <c r="BE1549" s="17"/>
      <c r="BF1549" s="17">
        <v>0.112832053274481</v>
      </c>
      <c r="BG1549" s="17"/>
      <c r="BH1549" s="17">
        <v>0.111368399038924</v>
      </c>
      <c r="BI1549" s="17"/>
      <c r="BJ1549" s="17">
        <v>0.16075527530105099</v>
      </c>
      <c r="BK1549" s="17"/>
      <c r="BL1549" s="17">
        <v>0.176722731115522</v>
      </c>
      <c r="BM1549" s="17">
        <v>2.9414101256664101E-2</v>
      </c>
      <c r="BN1549" s="17">
        <v>0.168424013639701</v>
      </c>
      <c r="BO1549" s="17">
        <v>0.100003027404416</v>
      </c>
      <c r="BP1549" s="17"/>
      <c r="BQ1549" s="17">
        <v>9.5241968065336399E-2</v>
      </c>
      <c r="BR1549" s="17">
        <v>0.121715417155645</v>
      </c>
      <c r="BS1549" s="17">
        <v>0.143444986806916</v>
      </c>
      <c r="BT1549" s="17">
        <v>0.137410884877294</v>
      </c>
      <c r="BU1549" s="17">
        <v>0.13036273552906599</v>
      </c>
      <c r="BV1549" s="17">
        <v>9.6903113550988698E-2</v>
      </c>
      <c r="BW1549" s="17"/>
      <c r="BX1549" s="17">
        <v>9.1162928793639394E-2</v>
      </c>
      <c r="BY1549" s="17">
        <v>0.107461300267178</v>
      </c>
      <c r="BZ1549" s="17">
        <v>0.13021191579803301</v>
      </c>
      <c r="CA1549" s="17">
        <v>0.116550220568668</v>
      </c>
      <c r="CB1549" s="17">
        <v>0.11881645640704901</v>
      </c>
      <c r="CC1549" s="17">
        <v>0.114291835163636</v>
      </c>
    </row>
    <row r="1550" spans="2:81" x14ac:dyDescent="0.35">
      <c r="B1550" t="s">
        <v>592</v>
      </c>
      <c r="C1550" s="17">
        <v>6.6948102925305994E-2</v>
      </c>
      <c r="D1550" s="17">
        <v>6.9500271559259794E-2</v>
      </c>
      <c r="E1550" s="17">
        <v>6.4323744037437999E-2</v>
      </c>
      <c r="F1550" s="17"/>
      <c r="G1550" s="17">
        <v>3.7141857041453598E-2</v>
      </c>
      <c r="H1550" s="17">
        <v>4.12418598576978E-2</v>
      </c>
      <c r="I1550" s="17">
        <v>5.8546263629693999E-2</v>
      </c>
      <c r="J1550" s="17">
        <v>8.0228176515565006E-2</v>
      </c>
      <c r="K1550" s="17">
        <v>0.102017245902857</v>
      </c>
      <c r="L1550" s="17">
        <v>8.0175943057430601E-2</v>
      </c>
      <c r="M1550" s="17"/>
      <c r="N1550" s="17">
        <v>5.9039546818964998E-2</v>
      </c>
      <c r="O1550" s="17">
        <v>6.7014883387248203E-2</v>
      </c>
      <c r="P1550" s="17">
        <v>7.5918018931365905E-2</v>
      </c>
      <c r="Q1550" s="17">
        <v>6.6634406514027397E-2</v>
      </c>
      <c r="R1550" s="17"/>
      <c r="S1550" s="17">
        <v>4.5383872767164497E-2</v>
      </c>
      <c r="T1550" s="17">
        <v>0.105263010991502</v>
      </c>
      <c r="U1550" s="17">
        <v>5.58144715411069E-2</v>
      </c>
      <c r="V1550" s="17">
        <v>5.89107356720261E-2</v>
      </c>
      <c r="W1550" s="17">
        <v>7.8388859719507806E-2</v>
      </c>
      <c r="X1550" s="17">
        <v>6.5293842355646406E-2</v>
      </c>
      <c r="Y1550" s="17">
        <v>4.9896883183808603E-2</v>
      </c>
      <c r="Z1550" s="17">
        <v>4.5023617921401797E-2</v>
      </c>
      <c r="AA1550" s="17">
        <v>7.4698697954262996E-2</v>
      </c>
      <c r="AB1550" s="17">
        <v>6.9752795750996993E-2</v>
      </c>
      <c r="AC1550" s="17">
        <v>8.6929519141733205E-2</v>
      </c>
      <c r="AD1550" s="17">
        <v>3.8187369857761701E-2</v>
      </c>
      <c r="AE1550" s="17"/>
      <c r="AF1550" s="17">
        <v>6.8290389909489199E-2</v>
      </c>
      <c r="AG1550" s="17">
        <v>6.7008701588358102E-2</v>
      </c>
      <c r="AH1550" s="17">
        <v>7.5268063020386203E-2</v>
      </c>
      <c r="AI1550" s="17">
        <v>4.8056285020643297E-2</v>
      </c>
      <c r="AJ1550" s="17"/>
      <c r="AK1550" s="17">
        <v>5.5255343451900502E-2</v>
      </c>
      <c r="AL1550" s="17">
        <v>8.54979902709255E-2</v>
      </c>
      <c r="AM1550" s="17"/>
      <c r="AN1550" s="17">
        <v>5.1044195941070701E-2</v>
      </c>
      <c r="AO1550" s="17">
        <v>6.5461948316681506E-2</v>
      </c>
      <c r="AP1550" s="17">
        <v>5.5530049103145199E-2</v>
      </c>
      <c r="AQ1550" s="17">
        <v>9.1322531881155106E-2</v>
      </c>
      <c r="AR1550" s="17">
        <v>7.4478848492533806E-2</v>
      </c>
      <c r="AS1550" s="17">
        <v>7.9673441342399898E-2</v>
      </c>
      <c r="AT1550" s="17"/>
      <c r="AU1550" s="17">
        <v>6.3959132661021906E-2</v>
      </c>
      <c r="AV1550" s="17">
        <v>6.9154802613458397E-2</v>
      </c>
      <c r="AW1550" s="17"/>
      <c r="AX1550" s="17">
        <v>7.5121657867503702E-2</v>
      </c>
      <c r="AY1550" s="17">
        <v>6.4986686869986696E-2</v>
      </c>
      <c r="AZ1550" s="17"/>
      <c r="BA1550" s="17">
        <v>6.9036916873995796E-2</v>
      </c>
      <c r="BB1550" s="17">
        <v>5.2430394361339998E-2</v>
      </c>
      <c r="BC1550" s="17"/>
      <c r="BD1550" s="17">
        <v>5.6040487795194598E-2</v>
      </c>
      <c r="BE1550" s="17"/>
      <c r="BF1550" s="17">
        <v>6.7016223874007394E-2</v>
      </c>
      <c r="BG1550" s="17"/>
      <c r="BH1550" s="17">
        <v>6.5208091735365403E-2</v>
      </c>
      <c r="BI1550" s="17"/>
      <c r="BJ1550" s="17">
        <v>4.0880581368954699E-2</v>
      </c>
      <c r="BK1550" s="17"/>
      <c r="BL1550" s="17">
        <v>0.18770030270226601</v>
      </c>
      <c r="BM1550" s="17">
        <v>9.7700291534124194E-3</v>
      </c>
      <c r="BN1550" s="17">
        <v>8.3757876841978302E-2</v>
      </c>
      <c r="BO1550" s="17">
        <v>3.1852886761983001E-2</v>
      </c>
      <c r="BP1550" s="17"/>
      <c r="BQ1550" s="17">
        <v>4.2401524174722302E-2</v>
      </c>
      <c r="BR1550" s="17">
        <v>7.7042519473571699E-2</v>
      </c>
      <c r="BS1550" s="17">
        <v>9.7078246932297704E-2</v>
      </c>
      <c r="BT1550" s="17">
        <v>5.3451777379979401E-2</v>
      </c>
      <c r="BU1550" s="17">
        <v>7.8166131516262505E-2</v>
      </c>
      <c r="BV1550" s="17">
        <v>8.6135179909716503E-2</v>
      </c>
      <c r="BW1550" s="17"/>
      <c r="BX1550" s="17">
        <v>4.1045436053235601E-2</v>
      </c>
      <c r="BY1550" s="17">
        <v>6.1489970993370099E-2</v>
      </c>
      <c r="BZ1550" s="17">
        <v>8.8872285195599102E-2</v>
      </c>
      <c r="CA1550" s="17">
        <v>4.4128697643991001E-2</v>
      </c>
      <c r="CB1550" s="17">
        <v>7.6743900258468695E-2</v>
      </c>
      <c r="CC1550" s="17">
        <v>0.111169327020013</v>
      </c>
    </row>
    <row r="1551" spans="2:81" x14ac:dyDescent="0.35">
      <c r="B1551" t="s">
        <v>171</v>
      </c>
      <c r="C1551" s="17">
        <v>2.9209444473850699E-2</v>
      </c>
      <c r="D1551" s="17">
        <v>2.0543261885377799E-2</v>
      </c>
      <c r="E1551" s="17">
        <v>3.7345604192650698E-2</v>
      </c>
      <c r="F1551" s="17"/>
      <c r="G1551" s="17">
        <v>3.8564940127246303E-2</v>
      </c>
      <c r="H1551" s="17">
        <v>2.3271917036351099E-2</v>
      </c>
      <c r="I1551" s="17">
        <v>3.2372187929601302E-2</v>
      </c>
      <c r="J1551" s="17">
        <v>3.9461569572044601E-2</v>
      </c>
      <c r="K1551" s="17">
        <v>1.0005979795384499E-2</v>
      </c>
      <c r="L1551" s="17">
        <v>2.9820586192208499E-2</v>
      </c>
      <c r="M1551" s="17"/>
      <c r="N1551" s="17">
        <v>2.1802338040109101E-2</v>
      </c>
      <c r="O1551" s="17">
        <v>2.4397335315191102E-2</v>
      </c>
      <c r="P1551" s="17">
        <v>2.3202966839126E-2</v>
      </c>
      <c r="Q1551" s="17">
        <v>4.7967493170516302E-2</v>
      </c>
      <c r="R1551" s="17"/>
      <c r="S1551" s="17">
        <v>2.92433611503406E-2</v>
      </c>
      <c r="T1551" s="17">
        <v>1.08059829446569E-2</v>
      </c>
      <c r="U1551" s="17">
        <v>3.7392712943004502E-2</v>
      </c>
      <c r="V1551" s="17">
        <v>3.0216110222032001E-2</v>
      </c>
      <c r="W1551" s="17">
        <v>2.43141749612946E-2</v>
      </c>
      <c r="X1551" s="17">
        <v>4.4911966503139202E-2</v>
      </c>
      <c r="Y1551" s="17">
        <v>4.5236710460564197E-2</v>
      </c>
      <c r="Z1551" s="17">
        <v>2.2290091741853101E-2</v>
      </c>
      <c r="AA1551" s="17">
        <v>1.6716884673683301E-2</v>
      </c>
      <c r="AB1551" s="17">
        <v>3.5063654063799798E-2</v>
      </c>
      <c r="AC1551" s="17">
        <v>4.5760902103085997E-2</v>
      </c>
      <c r="AD1551" s="17">
        <v>1.54122724251373E-2</v>
      </c>
      <c r="AE1551" s="17"/>
      <c r="AF1551" s="17">
        <v>2.6815335426164499E-2</v>
      </c>
      <c r="AG1551" s="17">
        <v>3.8982076968346997E-2</v>
      </c>
      <c r="AH1551" s="17">
        <v>5.5935800810839001E-2</v>
      </c>
      <c r="AI1551" s="17">
        <v>1.5592533140959699E-2</v>
      </c>
      <c r="AJ1551" s="17"/>
      <c r="AK1551" s="17">
        <v>3.2506816629096401E-2</v>
      </c>
      <c r="AL1551" s="17">
        <v>3.1915207932776898E-2</v>
      </c>
      <c r="AM1551" s="17"/>
      <c r="AN1551" s="17">
        <v>2.73013661301869E-2</v>
      </c>
      <c r="AO1551" s="17">
        <v>3.2028830702189301E-2</v>
      </c>
      <c r="AP1551" s="17">
        <v>3.3420566062527801E-2</v>
      </c>
      <c r="AQ1551" s="17">
        <v>2.73572731634627E-2</v>
      </c>
      <c r="AR1551" s="17">
        <v>2.82632961089592E-2</v>
      </c>
      <c r="AS1551" s="17">
        <v>2.1991577233353599E-2</v>
      </c>
      <c r="AT1551" s="17"/>
      <c r="AU1551" s="17">
        <v>2.5229841766383002E-2</v>
      </c>
      <c r="AV1551" s="17">
        <v>3.37290919337601E-2</v>
      </c>
      <c r="AW1551" s="17"/>
      <c r="AX1551" s="17">
        <v>4.55310574797302E-2</v>
      </c>
      <c r="AY1551" s="17">
        <v>2.5292730874341501E-2</v>
      </c>
      <c r="AZ1551" s="17"/>
      <c r="BA1551" s="17">
        <v>2.6034819788869901E-2</v>
      </c>
      <c r="BB1551" s="17">
        <v>3.9470231443905698E-2</v>
      </c>
      <c r="BC1551" s="17"/>
      <c r="BD1551" s="17">
        <v>2.48144121471158E-2</v>
      </c>
      <c r="BE1551" s="17"/>
      <c r="BF1551" s="17">
        <v>2.2646676010811599E-2</v>
      </c>
      <c r="BG1551" s="17"/>
      <c r="BH1551" s="17">
        <v>2.7361364761381402E-2</v>
      </c>
      <c r="BI1551" s="17"/>
      <c r="BJ1551" s="17">
        <v>5.0072360622561998E-2</v>
      </c>
      <c r="BK1551" s="17"/>
      <c r="BL1551" s="17">
        <v>6.3661180996921599E-2</v>
      </c>
      <c r="BM1551" s="17">
        <v>9.3013552170730495E-3</v>
      </c>
      <c r="BN1551" s="17">
        <v>3.0891379653160099E-2</v>
      </c>
      <c r="BO1551" s="17">
        <v>2.6091066345139E-2</v>
      </c>
      <c r="BP1551" s="17"/>
      <c r="BQ1551" s="17">
        <v>2.1417817662902499E-2</v>
      </c>
      <c r="BR1551" s="17">
        <v>1.5359109013481099E-2</v>
      </c>
      <c r="BS1551" s="17">
        <v>1.8897406774997402E-2</v>
      </c>
      <c r="BT1551" s="17">
        <v>2.4226011458018001E-2</v>
      </c>
      <c r="BU1551" s="17">
        <v>3.4596167132210101E-2</v>
      </c>
      <c r="BV1551" s="17">
        <v>5.8861887020311997E-2</v>
      </c>
      <c r="BW1551" s="17"/>
      <c r="BX1551" s="17">
        <v>1.8464210053397202E-2</v>
      </c>
      <c r="BY1551" s="17">
        <v>1.3441481953187199E-2</v>
      </c>
      <c r="BZ1551" s="17">
        <v>2.0868314232067298E-2</v>
      </c>
      <c r="CA1551" s="17">
        <v>2.0954064411123501E-2</v>
      </c>
      <c r="CB1551" s="17">
        <v>2.7138519411228999E-2</v>
      </c>
      <c r="CC1551" s="17">
        <v>6.2940610659072305E-2</v>
      </c>
    </row>
    <row r="1552" spans="2:81" x14ac:dyDescent="0.35">
      <c r="B1552" t="s">
        <v>593</v>
      </c>
      <c r="C1552" s="17">
        <v>0.50379647766783797</v>
      </c>
      <c r="D1552" s="17">
        <v>0.54061650399960204</v>
      </c>
      <c r="E1552" s="17">
        <v>0.46825048452037699</v>
      </c>
      <c r="F1552" s="17"/>
      <c r="G1552" s="17">
        <v>0.63706869459572502</v>
      </c>
      <c r="H1552" s="17">
        <v>0.62755736792348504</v>
      </c>
      <c r="I1552" s="17">
        <v>0.55029127137731904</v>
      </c>
      <c r="J1552" s="17">
        <v>0.46230366820143198</v>
      </c>
      <c r="K1552" s="17">
        <v>0.40995997027382403</v>
      </c>
      <c r="L1552" s="17">
        <v>0.37345300647188401</v>
      </c>
      <c r="M1552" s="17"/>
      <c r="N1552" s="17">
        <v>0.55997708558541603</v>
      </c>
      <c r="O1552" s="17">
        <v>0.479979123440606</v>
      </c>
      <c r="P1552" s="17">
        <v>0.50937749922146602</v>
      </c>
      <c r="Q1552" s="17">
        <v>0.464989620053469</v>
      </c>
      <c r="R1552" s="17"/>
      <c r="S1552" s="17">
        <v>0.62140337386896904</v>
      </c>
      <c r="T1552" s="17">
        <v>0.43712465189170802</v>
      </c>
      <c r="U1552" s="17">
        <v>0.50130005824619195</v>
      </c>
      <c r="V1552" s="17">
        <v>0.45786187810139301</v>
      </c>
      <c r="W1552" s="17">
        <v>0.49681508806689101</v>
      </c>
      <c r="X1552" s="17">
        <v>0.49943770409539601</v>
      </c>
      <c r="Y1552" s="17">
        <v>0.476759307128787</v>
      </c>
      <c r="Z1552" s="17">
        <v>0.55032583188531004</v>
      </c>
      <c r="AA1552" s="17">
        <v>0.52050543019373896</v>
      </c>
      <c r="AB1552" s="17">
        <v>0.49977085787610198</v>
      </c>
      <c r="AC1552" s="17">
        <v>0.43540313488147098</v>
      </c>
      <c r="AD1552" s="17">
        <v>0.49259875001366499</v>
      </c>
      <c r="AE1552" s="17"/>
      <c r="AF1552" s="17">
        <v>0.50329742242151698</v>
      </c>
      <c r="AG1552" s="17">
        <v>0.52048169617010098</v>
      </c>
      <c r="AH1552" s="17">
        <v>0.46695731998198697</v>
      </c>
      <c r="AI1552" s="17">
        <v>0.46185207760139801</v>
      </c>
      <c r="AJ1552" s="17"/>
      <c r="AK1552" s="17">
        <v>0.53034043069959003</v>
      </c>
      <c r="AL1552" s="17">
        <v>0.51172213135240996</v>
      </c>
      <c r="AM1552" s="17"/>
      <c r="AN1552" s="17">
        <v>0.64476429505314503</v>
      </c>
      <c r="AO1552" s="17">
        <v>0.47138320834080499</v>
      </c>
      <c r="AP1552" s="17">
        <v>0.49208215708306302</v>
      </c>
      <c r="AQ1552" s="17">
        <v>0.43219333949232602</v>
      </c>
      <c r="AR1552" s="17">
        <v>0.39767457351052499</v>
      </c>
      <c r="AS1552" s="17">
        <v>0.48118947848089899</v>
      </c>
      <c r="AT1552" s="17"/>
      <c r="AU1552" s="17">
        <v>0.50601120849679704</v>
      </c>
      <c r="AV1552" s="17">
        <v>0.50354209102036296</v>
      </c>
      <c r="AW1552" s="17"/>
      <c r="AX1552" s="17">
        <v>0.46671248482635502</v>
      </c>
      <c r="AY1552" s="17">
        <v>0.51269556007066297</v>
      </c>
      <c r="AZ1552" s="17"/>
      <c r="BA1552" s="17">
        <v>0.48428407352910002</v>
      </c>
      <c r="BB1552" s="17">
        <v>0.61097530676637302</v>
      </c>
      <c r="BC1552" s="17"/>
      <c r="BD1552" s="17">
        <v>0.55232230345625999</v>
      </c>
      <c r="BE1552" s="17"/>
      <c r="BF1552" s="17">
        <v>0.525042047817322</v>
      </c>
      <c r="BG1552" s="17"/>
      <c r="BH1552" s="17">
        <v>0.53690878548825804</v>
      </c>
      <c r="BI1552" s="17"/>
      <c r="BJ1552" s="17">
        <v>0.48335801387138899</v>
      </c>
      <c r="BK1552" s="17"/>
      <c r="BL1552" s="17">
        <v>0.23530620694306301</v>
      </c>
      <c r="BM1552" s="17">
        <v>0.81618064853565098</v>
      </c>
      <c r="BN1552" s="17">
        <v>0.34150274827191901</v>
      </c>
      <c r="BO1552" s="17">
        <v>0.52813207491745695</v>
      </c>
      <c r="BP1552" s="17"/>
      <c r="BQ1552" s="17">
        <v>0.579328927096602</v>
      </c>
      <c r="BR1552" s="17">
        <v>0.48069061724832002</v>
      </c>
      <c r="BS1552" s="17">
        <v>0.44977000218101498</v>
      </c>
      <c r="BT1552" s="17">
        <v>0.53912265907427903</v>
      </c>
      <c r="BU1552" s="17">
        <v>0.51306934539976701</v>
      </c>
      <c r="BV1552" s="17">
        <v>0.41458747826680098</v>
      </c>
      <c r="BW1552" s="17"/>
      <c r="BX1552" s="17">
        <v>0.61508594647909098</v>
      </c>
      <c r="BY1552" s="17">
        <v>0.52547349214355799</v>
      </c>
      <c r="BZ1552" s="17">
        <v>0.45810472527924001</v>
      </c>
      <c r="CA1552" s="17">
        <v>0.552455897215965</v>
      </c>
      <c r="CB1552" s="17">
        <v>0.523164009158537</v>
      </c>
      <c r="CC1552" s="17">
        <v>0.33109954958042598</v>
      </c>
    </row>
    <row r="1553" spans="2:81" x14ac:dyDescent="0.35">
      <c r="B1553" t="s">
        <v>594</v>
      </c>
      <c r="C1553" s="17">
        <v>0.18026784058471501</v>
      </c>
      <c r="D1553" s="17">
        <v>0.17632147289262901</v>
      </c>
      <c r="E1553" s="17">
        <v>0.18406399434097101</v>
      </c>
      <c r="F1553" s="17"/>
      <c r="G1553" s="17">
        <v>0.1002086941604</v>
      </c>
      <c r="H1553" s="17">
        <v>0.11534525878331101</v>
      </c>
      <c r="I1553" s="17">
        <v>0.15238436694431901</v>
      </c>
      <c r="J1553" s="17">
        <v>0.19588882868466301</v>
      </c>
      <c r="K1553" s="17">
        <v>0.25769453108642898</v>
      </c>
      <c r="L1553" s="17">
        <v>0.24428853376012499</v>
      </c>
      <c r="M1553" s="17"/>
      <c r="N1553" s="17">
        <v>0.17350087066759701</v>
      </c>
      <c r="O1553" s="17">
        <v>0.19593570081374601</v>
      </c>
      <c r="P1553" s="17">
        <v>0.19084986410693699</v>
      </c>
      <c r="Q1553" s="17">
        <v>0.16014024172908101</v>
      </c>
      <c r="R1553" s="17"/>
      <c r="S1553" s="17">
        <v>0.12350910952639001</v>
      </c>
      <c r="T1553" s="17">
        <v>0.259665801036083</v>
      </c>
      <c r="U1553" s="17">
        <v>0.14572982226120501</v>
      </c>
      <c r="V1553" s="17">
        <v>0.19012395173650601</v>
      </c>
      <c r="W1553" s="17">
        <v>0.18694167747281701</v>
      </c>
      <c r="X1553" s="17">
        <v>0.16160278459991001</v>
      </c>
      <c r="Y1553" s="17">
        <v>0.170173781140881</v>
      </c>
      <c r="Z1553" s="17">
        <v>0.143076344835115</v>
      </c>
      <c r="AA1553" s="17">
        <v>0.186103901101173</v>
      </c>
      <c r="AB1553" s="17">
        <v>0.18178729348773401</v>
      </c>
      <c r="AC1553" s="17">
        <v>0.249167600793997</v>
      </c>
      <c r="AD1553" s="17">
        <v>0.139753898015165</v>
      </c>
      <c r="AE1553" s="17"/>
      <c r="AF1553" s="17">
        <v>0.18319009891061799</v>
      </c>
      <c r="AG1553" s="17">
        <v>0.176603525756099</v>
      </c>
      <c r="AH1553" s="17">
        <v>0.20925338052643</v>
      </c>
      <c r="AI1553" s="17">
        <v>0.15056055195764101</v>
      </c>
      <c r="AJ1553" s="17"/>
      <c r="AK1553" s="17">
        <v>0.14766344968909101</v>
      </c>
      <c r="AL1553" s="17">
        <v>0.17313800801148699</v>
      </c>
      <c r="AM1553" s="17"/>
      <c r="AN1553" s="17">
        <v>0.113845138572208</v>
      </c>
      <c r="AO1553" s="17">
        <v>0.197918952501624</v>
      </c>
      <c r="AP1553" s="17">
        <v>0.17255317712697699</v>
      </c>
      <c r="AQ1553" s="17">
        <v>0.215562888968791</v>
      </c>
      <c r="AR1553" s="17">
        <v>0.24329271910637601</v>
      </c>
      <c r="AS1553" s="17">
        <v>0.17655244202334799</v>
      </c>
      <c r="AT1553" s="17"/>
      <c r="AU1553" s="17">
        <v>0.177964790725753</v>
      </c>
      <c r="AV1553" s="17">
        <v>0.182014575658316</v>
      </c>
      <c r="AW1553" s="17"/>
      <c r="AX1553" s="17">
        <v>0.210528272803535</v>
      </c>
      <c r="AY1553" s="17">
        <v>0.173006214766495</v>
      </c>
      <c r="AZ1553" s="17"/>
      <c r="BA1553" s="17">
        <v>0.191358757624737</v>
      </c>
      <c r="BB1553" s="17">
        <v>0.120929377125284</v>
      </c>
      <c r="BC1553" s="17"/>
      <c r="BD1553" s="17">
        <v>0.160609816797361</v>
      </c>
      <c r="BE1553" s="17"/>
      <c r="BF1553" s="17">
        <v>0.179848277148488</v>
      </c>
      <c r="BG1553" s="17"/>
      <c r="BH1553" s="17">
        <v>0.17657649077429</v>
      </c>
      <c r="BI1553" s="17"/>
      <c r="BJ1553" s="17">
        <v>0.201635856670006</v>
      </c>
      <c r="BK1553" s="17"/>
      <c r="BL1553" s="17">
        <v>0.36442303381778801</v>
      </c>
      <c r="BM1553" s="17">
        <v>3.9184130410076498E-2</v>
      </c>
      <c r="BN1553" s="17">
        <v>0.25218189048167999</v>
      </c>
      <c r="BO1553" s="17">
        <v>0.131855914166399</v>
      </c>
      <c r="BP1553" s="17"/>
      <c r="BQ1553" s="17">
        <v>0.13764349224005901</v>
      </c>
      <c r="BR1553" s="17">
        <v>0.19875793662921701</v>
      </c>
      <c r="BS1553" s="17">
        <v>0.240523233739214</v>
      </c>
      <c r="BT1553" s="17">
        <v>0.190862662257274</v>
      </c>
      <c r="BU1553" s="17">
        <v>0.208528867045328</v>
      </c>
      <c r="BV1553" s="17">
        <v>0.18303829346070499</v>
      </c>
      <c r="BW1553" s="17"/>
      <c r="BX1553" s="17">
        <v>0.13220836484687501</v>
      </c>
      <c r="BY1553" s="17">
        <v>0.16895127126054801</v>
      </c>
      <c r="BZ1553" s="17">
        <v>0.21908420099363199</v>
      </c>
      <c r="CA1553" s="17">
        <v>0.16067891821265901</v>
      </c>
      <c r="CB1553" s="17">
        <v>0.19556035666551699</v>
      </c>
      <c r="CC1553" s="17">
        <v>0.22546116218364901</v>
      </c>
    </row>
    <row r="1554" spans="2:81" x14ac:dyDescent="0.35">
      <c r="B1554" t="s">
        <v>288</v>
      </c>
      <c r="C1554" s="17">
        <v>0.32352863708312302</v>
      </c>
      <c r="D1554" s="17">
        <v>0.36429503110697398</v>
      </c>
      <c r="E1554" s="17">
        <v>0.284186490179406</v>
      </c>
      <c r="F1554" s="17"/>
      <c r="G1554" s="17">
        <v>0.536860000435325</v>
      </c>
      <c r="H1554" s="17">
        <v>0.51221210914017401</v>
      </c>
      <c r="I1554" s="17">
        <v>0.39790690443299997</v>
      </c>
      <c r="J1554" s="17">
        <v>0.26641483951676898</v>
      </c>
      <c r="K1554" s="17">
        <v>0.15226543918739499</v>
      </c>
      <c r="L1554" s="17">
        <v>0.12916447271175899</v>
      </c>
      <c r="M1554" s="17"/>
      <c r="N1554" s="17">
        <v>0.38647621491781903</v>
      </c>
      <c r="O1554" s="17">
        <v>0.28404342262686</v>
      </c>
      <c r="P1554" s="17">
        <v>0.31852763511452897</v>
      </c>
      <c r="Q1554" s="17">
        <v>0.30484937832438802</v>
      </c>
      <c r="R1554" s="17"/>
      <c r="S1554" s="17">
        <v>0.49789426434258</v>
      </c>
      <c r="T1554" s="17">
        <v>0.17745885085562499</v>
      </c>
      <c r="U1554" s="17">
        <v>0.35557023598498699</v>
      </c>
      <c r="V1554" s="17">
        <v>0.26773792636488702</v>
      </c>
      <c r="W1554" s="17">
        <v>0.30987341059407397</v>
      </c>
      <c r="X1554" s="17">
        <v>0.337834919495486</v>
      </c>
      <c r="Y1554" s="17">
        <v>0.306585525987906</v>
      </c>
      <c r="Z1554" s="17">
        <v>0.40724948705019498</v>
      </c>
      <c r="AA1554" s="17">
        <v>0.33440152909256599</v>
      </c>
      <c r="AB1554" s="17">
        <v>0.317983564388368</v>
      </c>
      <c r="AC1554" s="17">
        <v>0.18623553408747501</v>
      </c>
      <c r="AD1554" s="17">
        <v>0.35284485199850002</v>
      </c>
      <c r="AE1554" s="17"/>
      <c r="AF1554" s="17">
        <v>0.32010732351089899</v>
      </c>
      <c r="AG1554" s="17">
        <v>0.34387817041400198</v>
      </c>
      <c r="AH1554" s="17">
        <v>0.25770393945555597</v>
      </c>
      <c r="AI1554" s="17">
        <v>0.31129152564375701</v>
      </c>
      <c r="AJ1554" s="17"/>
      <c r="AK1554" s="17">
        <v>0.38267698101049902</v>
      </c>
      <c r="AL1554" s="17">
        <v>0.33858412334092303</v>
      </c>
      <c r="AM1554" s="17"/>
      <c r="AN1554" s="17">
        <v>0.53091915648093702</v>
      </c>
      <c r="AO1554" s="17">
        <v>0.27346425583918099</v>
      </c>
      <c r="AP1554" s="17">
        <v>0.31952897995608698</v>
      </c>
      <c r="AQ1554" s="17">
        <v>0.216630450523535</v>
      </c>
      <c r="AR1554" s="17">
        <v>0.154381854404149</v>
      </c>
      <c r="AS1554" s="17">
        <v>0.30463703645755102</v>
      </c>
      <c r="AT1554" s="17"/>
      <c r="AU1554" s="17">
        <v>0.32804641777104399</v>
      </c>
      <c r="AV1554" s="17">
        <v>0.32152751536204699</v>
      </c>
      <c r="AW1554" s="17"/>
      <c r="AX1554" s="17">
        <v>0.25618421202281999</v>
      </c>
      <c r="AY1554" s="17">
        <v>0.339689345304168</v>
      </c>
      <c r="AZ1554" s="17"/>
      <c r="BA1554" s="17">
        <v>0.29292531590436299</v>
      </c>
      <c r="BB1554" s="17">
        <v>0.49004592964109001</v>
      </c>
      <c r="BC1554" s="17"/>
      <c r="BD1554" s="17">
        <v>0.39171248665889902</v>
      </c>
      <c r="BE1554" s="17"/>
      <c r="BF1554" s="17">
        <v>0.345193770668834</v>
      </c>
      <c r="BG1554" s="17"/>
      <c r="BH1554" s="17">
        <v>0.36033229471396899</v>
      </c>
      <c r="BI1554" s="17"/>
      <c r="BJ1554" s="17">
        <v>0.28172215720138299</v>
      </c>
      <c r="BK1554" s="17"/>
      <c r="BL1554" s="17">
        <v>-0.129116826874725</v>
      </c>
      <c r="BM1554" s="17">
        <v>0.77699651812557402</v>
      </c>
      <c r="BN1554" s="17">
        <v>8.93208577902391E-2</v>
      </c>
      <c r="BO1554" s="17">
        <v>0.39627616075105898</v>
      </c>
      <c r="BP1554" s="17"/>
      <c r="BQ1554" s="17">
        <v>0.44168543485654399</v>
      </c>
      <c r="BR1554" s="17">
        <v>0.28193268061910298</v>
      </c>
      <c r="BS1554" s="17">
        <v>0.20924676844180101</v>
      </c>
      <c r="BT1554" s="17">
        <v>0.34825999681700498</v>
      </c>
      <c r="BU1554" s="17">
        <v>0.30454047835443898</v>
      </c>
      <c r="BV1554" s="17">
        <v>0.23154918480609599</v>
      </c>
      <c r="BW1554" s="17"/>
      <c r="BX1554" s="17">
        <v>0.482877581632216</v>
      </c>
      <c r="BY1554" s="17">
        <v>0.35652222088301</v>
      </c>
      <c r="BZ1554" s="17">
        <v>0.23902052428560799</v>
      </c>
      <c r="CA1554" s="17">
        <v>0.39177697900330599</v>
      </c>
      <c r="CB1554" s="17">
        <v>0.32760365249301998</v>
      </c>
      <c r="CC1554" s="17">
        <v>0.105638387396776</v>
      </c>
    </row>
    <row r="1555" spans="2:81" x14ac:dyDescent="0.35">
      <c r="C1555" s="17"/>
      <c r="D1555" s="17"/>
      <c r="E1555" s="17"/>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7"/>
      <c r="AI1555" s="17"/>
      <c r="AJ1555" s="17"/>
      <c r="AK1555" s="17"/>
      <c r="AL1555" s="17"/>
      <c r="AM1555" s="17"/>
      <c r="AN1555" s="17"/>
      <c r="AO1555" s="17"/>
      <c r="AP1555" s="17"/>
      <c r="AQ1555" s="17"/>
      <c r="AR1555" s="17"/>
      <c r="AS1555" s="17"/>
      <c r="AT1555" s="17"/>
      <c r="AU1555" s="17"/>
      <c r="AV1555" s="17"/>
      <c r="AW1555" s="17"/>
      <c r="AX1555" s="17"/>
      <c r="AY1555" s="17"/>
      <c r="AZ1555" s="17"/>
      <c r="BA1555" s="17"/>
      <c r="BB1555" s="17"/>
      <c r="BC1555" s="17"/>
      <c r="BD1555" s="17"/>
      <c r="BE1555" s="17"/>
      <c r="BF1555" s="17"/>
      <c r="BG1555" s="17"/>
      <c r="BH1555" s="17"/>
      <c r="BI1555" s="17"/>
      <c r="BJ1555" s="17"/>
      <c r="BK1555" s="17"/>
      <c r="BL1555" s="17"/>
      <c r="BM1555" s="17"/>
      <c r="BN1555" s="17"/>
      <c r="BO1555" s="17"/>
      <c r="BP1555" s="17"/>
      <c r="BQ1555" s="17"/>
      <c r="BR1555" s="17"/>
      <c r="BS1555" s="17"/>
      <c r="BT1555" s="17"/>
      <c r="BU1555" s="17"/>
      <c r="BV1555" s="17"/>
      <c r="BW1555" s="17"/>
      <c r="BX1555" s="17"/>
      <c r="BY1555" s="17"/>
      <c r="BZ1555" s="17"/>
      <c r="CA1555" s="17"/>
      <c r="CB1555" s="17"/>
      <c r="CC1555" s="17"/>
    </row>
    <row r="1556" spans="2:81" x14ac:dyDescent="0.35">
      <c r="B1556" s="6" t="s">
        <v>614</v>
      </c>
      <c r="C1556" s="17"/>
      <c r="D1556" s="17"/>
      <c r="E1556" s="17"/>
      <c r="F1556" s="17"/>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7"/>
      <c r="AI1556" s="17"/>
      <c r="AJ1556" s="17"/>
      <c r="AK1556" s="17"/>
      <c r="AL1556" s="17"/>
      <c r="AM1556" s="17"/>
      <c r="AN1556" s="17"/>
      <c r="AO1556" s="17"/>
      <c r="AP1556" s="17"/>
      <c r="AQ1556" s="17"/>
      <c r="AR1556" s="17"/>
      <c r="AS1556" s="17"/>
      <c r="AT1556" s="17"/>
      <c r="AU1556" s="17"/>
      <c r="AV1556" s="17"/>
      <c r="AW1556" s="17"/>
      <c r="AX1556" s="17"/>
      <c r="AY1556" s="17"/>
      <c r="AZ1556" s="17"/>
      <c r="BA1556" s="17"/>
      <c r="BB1556" s="17"/>
      <c r="BC1556" s="17"/>
      <c r="BD1556" s="17"/>
      <c r="BE1556" s="17"/>
      <c r="BF1556" s="17"/>
      <c r="BG1556" s="17"/>
      <c r="BH1556" s="17"/>
      <c r="BI1556" s="17"/>
      <c r="BJ1556" s="17"/>
      <c r="BK1556" s="17"/>
      <c r="BL1556" s="17"/>
      <c r="BM1556" s="17"/>
      <c r="BN1556" s="17"/>
      <c r="BO1556" s="17"/>
      <c r="BP1556" s="17"/>
      <c r="BQ1556" s="17"/>
      <c r="BR1556" s="17"/>
      <c r="BS1556" s="17"/>
      <c r="BT1556" s="17"/>
      <c r="BU1556" s="17"/>
      <c r="BV1556" s="17"/>
      <c r="BW1556" s="17"/>
      <c r="BX1556" s="17"/>
      <c r="BY1556" s="17"/>
      <c r="BZ1556" s="17"/>
      <c r="CA1556" s="17"/>
      <c r="CB1556" s="17"/>
      <c r="CC1556" s="17"/>
    </row>
    <row r="1557" spans="2:81" x14ac:dyDescent="0.35">
      <c r="B1557" s="24"/>
      <c r="C1557" s="17"/>
      <c r="D1557" s="17"/>
      <c r="E1557" s="17"/>
      <c r="F1557" s="17"/>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7"/>
      <c r="AI1557" s="17"/>
      <c r="AJ1557" s="17"/>
      <c r="AK1557" s="17"/>
      <c r="AL1557" s="17"/>
      <c r="AM1557" s="17"/>
      <c r="AN1557" s="17"/>
      <c r="AO1557" s="17"/>
      <c r="AP1557" s="17"/>
      <c r="AQ1557" s="17"/>
      <c r="AR1557" s="17"/>
      <c r="AS1557" s="17"/>
      <c r="AT1557" s="17"/>
      <c r="AU1557" s="17"/>
      <c r="AV1557" s="17"/>
      <c r="AW1557" s="17"/>
      <c r="AX1557" s="17"/>
      <c r="AY1557" s="17"/>
      <c r="AZ1557" s="17"/>
      <c r="BA1557" s="17"/>
      <c r="BB1557" s="17"/>
      <c r="BC1557" s="17"/>
      <c r="BD1557" s="17"/>
      <c r="BE1557" s="17"/>
      <c r="BF1557" s="17"/>
      <c r="BG1557" s="17"/>
      <c r="BH1557" s="17"/>
      <c r="BI1557" s="17"/>
      <c r="BJ1557" s="17"/>
      <c r="BK1557" s="17"/>
      <c r="BL1557" s="17"/>
      <c r="BM1557" s="17"/>
      <c r="BN1557" s="17"/>
      <c r="BO1557" s="17"/>
      <c r="BP1557" s="17"/>
      <c r="BQ1557" s="17"/>
      <c r="BR1557" s="17"/>
      <c r="BS1557" s="17"/>
      <c r="BT1557" s="17"/>
      <c r="BU1557" s="17"/>
      <c r="BV1557" s="17"/>
      <c r="BW1557" s="17"/>
      <c r="BX1557" s="17"/>
      <c r="BY1557" s="17"/>
      <c r="BZ1557" s="17"/>
      <c r="CA1557" s="17"/>
      <c r="CB1557" s="17"/>
      <c r="CC1557" s="17"/>
    </row>
    <row r="1558" spans="2:81" x14ac:dyDescent="0.35">
      <c r="B1558" t="s">
        <v>608</v>
      </c>
      <c r="C1558" s="17">
        <v>0.24183893019225</v>
      </c>
      <c r="D1558" s="17">
        <v>0.272156731745823</v>
      </c>
      <c r="E1558" s="17">
        <v>0.21238539378975099</v>
      </c>
      <c r="F1558" s="17"/>
      <c r="G1558" s="17">
        <v>0.341673561276233</v>
      </c>
      <c r="H1558" s="17">
        <v>0.30526827018151398</v>
      </c>
      <c r="I1558" s="17">
        <v>0.25233396925241403</v>
      </c>
      <c r="J1558" s="17">
        <v>0.207113109598145</v>
      </c>
      <c r="K1558" s="17">
        <v>0.19834533935090901</v>
      </c>
      <c r="L1558" s="17">
        <v>0.17281014694355501</v>
      </c>
      <c r="M1558" s="17"/>
      <c r="N1558" s="17">
        <v>0.298167782328082</v>
      </c>
      <c r="O1558" s="17">
        <v>0.223389928163785</v>
      </c>
      <c r="P1558" s="17">
        <v>0.20761000693394799</v>
      </c>
      <c r="Q1558" s="17">
        <v>0.231213486878074</v>
      </c>
      <c r="R1558" s="17"/>
      <c r="S1558" s="17">
        <v>0.31013025646520598</v>
      </c>
      <c r="T1558" s="17">
        <v>0.18342060486669301</v>
      </c>
      <c r="U1558" s="17">
        <v>0.24360273074820499</v>
      </c>
      <c r="V1558" s="17">
        <v>0.209561012646693</v>
      </c>
      <c r="W1558" s="17">
        <v>0.22421389661670499</v>
      </c>
      <c r="X1558" s="17">
        <v>0.243180674459441</v>
      </c>
      <c r="Y1558" s="17">
        <v>0.23279078498974401</v>
      </c>
      <c r="Z1558" s="17">
        <v>0.251199440346287</v>
      </c>
      <c r="AA1558" s="17">
        <v>0.277727105748303</v>
      </c>
      <c r="AB1558" s="17">
        <v>0.21869706618405799</v>
      </c>
      <c r="AC1558" s="17">
        <v>0.2212866709197</v>
      </c>
      <c r="AD1558" s="17">
        <v>0.28927798773065999</v>
      </c>
      <c r="AE1558" s="17"/>
      <c r="AF1558" s="17">
        <v>0.245026336343487</v>
      </c>
      <c r="AG1558" s="17">
        <v>0.22670722666106499</v>
      </c>
      <c r="AH1558" s="17">
        <v>0.23148707455489501</v>
      </c>
      <c r="AI1558" s="17">
        <v>0.267071168650242</v>
      </c>
      <c r="AJ1558" s="17"/>
      <c r="AK1558" s="17">
        <v>0.22129528928227599</v>
      </c>
      <c r="AL1558" s="17">
        <v>0.24028956077702401</v>
      </c>
      <c r="AM1558" s="17"/>
      <c r="AN1558" s="17">
        <v>0.33505915563121402</v>
      </c>
      <c r="AO1558" s="17">
        <v>0.20604304460061501</v>
      </c>
      <c r="AP1558" s="17">
        <v>0.22400263547955299</v>
      </c>
      <c r="AQ1558" s="17">
        <v>0.198082314690538</v>
      </c>
      <c r="AR1558" s="17">
        <v>0.20641562534859401</v>
      </c>
      <c r="AS1558" s="17">
        <v>0.238114155558041</v>
      </c>
      <c r="AT1558" s="17"/>
      <c r="AU1558" s="17">
        <v>0.25363154171294</v>
      </c>
      <c r="AV1558" s="17">
        <v>0.227692765927139</v>
      </c>
      <c r="AW1558" s="17"/>
      <c r="AX1558" s="17">
        <v>0.220365286636383</v>
      </c>
      <c r="AY1558" s="17">
        <v>0.24699198165327699</v>
      </c>
      <c r="AZ1558" s="17"/>
      <c r="BA1558" s="17">
        <v>0.231494235453339</v>
      </c>
      <c r="BB1558" s="17">
        <v>0.29570037880748901</v>
      </c>
      <c r="BC1558" s="17"/>
      <c r="BD1558" s="17">
        <v>0.28467803496857202</v>
      </c>
      <c r="BE1558" s="17"/>
      <c r="BF1558" s="17">
        <v>0.27831256862425502</v>
      </c>
      <c r="BG1558" s="17"/>
      <c r="BH1558" s="17">
        <v>0.22498806542755001</v>
      </c>
      <c r="BI1558" s="17"/>
      <c r="BJ1558" s="17">
        <v>0.23753611801858099</v>
      </c>
      <c r="BK1558" s="17"/>
      <c r="BL1558" s="17">
        <v>9.7099818195632001E-2</v>
      </c>
      <c r="BM1558" s="17">
        <v>0.45852562301043998</v>
      </c>
      <c r="BN1558" s="17">
        <v>0.16698135851101001</v>
      </c>
      <c r="BO1558" s="17">
        <v>0.19320183644665201</v>
      </c>
      <c r="BP1558" s="17"/>
      <c r="BQ1558" s="17">
        <v>0.28232405229875601</v>
      </c>
      <c r="BR1558" s="17">
        <v>0.23960498751707601</v>
      </c>
      <c r="BS1558" s="17">
        <v>0.18410363900389701</v>
      </c>
      <c r="BT1558" s="17">
        <v>0.27399391801724998</v>
      </c>
      <c r="BU1558" s="17">
        <v>0.23683707635295601</v>
      </c>
      <c r="BV1558" s="17">
        <v>0.20228088906548999</v>
      </c>
      <c r="BW1558" s="17"/>
      <c r="BX1558" s="17">
        <v>0.30642473865826803</v>
      </c>
      <c r="BY1558" s="17">
        <v>0.271110159170183</v>
      </c>
      <c r="BZ1558" s="17">
        <v>0.20255660785398399</v>
      </c>
      <c r="CA1558" s="17">
        <v>0.286618699768941</v>
      </c>
      <c r="CB1558" s="17">
        <v>0.25307302286373501</v>
      </c>
      <c r="CC1558" s="17">
        <v>0.15603265991477799</v>
      </c>
    </row>
    <row r="1559" spans="2:81" x14ac:dyDescent="0.35">
      <c r="B1559" t="s">
        <v>609</v>
      </c>
      <c r="C1559" s="17">
        <v>0.35636656282018597</v>
      </c>
      <c r="D1559" s="17">
        <v>0.34041865860464798</v>
      </c>
      <c r="E1559" s="17">
        <v>0.372183403687387</v>
      </c>
      <c r="F1559" s="17"/>
      <c r="G1559" s="17">
        <v>0.35103673208728098</v>
      </c>
      <c r="H1559" s="17">
        <v>0.358906562255765</v>
      </c>
      <c r="I1559" s="17">
        <v>0.39758573778806799</v>
      </c>
      <c r="J1559" s="17">
        <v>0.36892693773678298</v>
      </c>
      <c r="K1559" s="17">
        <v>0.348574983477136</v>
      </c>
      <c r="L1559" s="17">
        <v>0.31931439781647902</v>
      </c>
      <c r="M1559" s="17"/>
      <c r="N1559" s="17">
        <v>0.36523901649324098</v>
      </c>
      <c r="O1559" s="17">
        <v>0.38328316577946397</v>
      </c>
      <c r="P1559" s="17">
        <v>0.36387371502209098</v>
      </c>
      <c r="Q1559" s="17">
        <v>0.311920991215902</v>
      </c>
      <c r="R1559" s="17"/>
      <c r="S1559" s="17">
        <v>0.35083237823602598</v>
      </c>
      <c r="T1559" s="17">
        <v>0.31773936111607498</v>
      </c>
      <c r="U1559" s="17">
        <v>0.33739069510405001</v>
      </c>
      <c r="V1559" s="17">
        <v>0.34182434665533201</v>
      </c>
      <c r="W1559" s="17">
        <v>0.38384916846248301</v>
      </c>
      <c r="X1559" s="17">
        <v>0.32513470717370702</v>
      </c>
      <c r="Y1559" s="17">
        <v>0.36977265421649802</v>
      </c>
      <c r="Z1559" s="17">
        <v>0.39501248316723198</v>
      </c>
      <c r="AA1559" s="17">
        <v>0.37207214619235801</v>
      </c>
      <c r="AB1559" s="17">
        <v>0.43069495110131301</v>
      </c>
      <c r="AC1559" s="17">
        <v>0.32224329239114502</v>
      </c>
      <c r="AD1559" s="17">
        <v>0.36239777931199901</v>
      </c>
      <c r="AE1559" s="17"/>
      <c r="AF1559" s="17">
        <v>0.34402141809916598</v>
      </c>
      <c r="AG1559" s="17">
        <v>0.45696767999918902</v>
      </c>
      <c r="AH1559" s="17">
        <v>0.35122083437517898</v>
      </c>
      <c r="AI1559" s="17">
        <v>0.35850533957009001</v>
      </c>
      <c r="AJ1559" s="17"/>
      <c r="AK1559" s="17">
        <v>0.376952369573891</v>
      </c>
      <c r="AL1559" s="17">
        <v>0.34811481822034401</v>
      </c>
      <c r="AM1559" s="17"/>
      <c r="AN1559" s="17">
        <v>0.35059451235363298</v>
      </c>
      <c r="AO1559" s="17">
        <v>0.37941542664337502</v>
      </c>
      <c r="AP1559" s="17">
        <v>0.36622989389746002</v>
      </c>
      <c r="AQ1559" s="17">
        <v>0.35405190745038001</v>
      </c>
      <c r="AR1559" s="17">
        <v>0.31200839724138002</v>
      </c>
      <c r="AS1559" s="17">
        <v>0.34434727022893902</v>
      </c>
      <c r="AT1559" s="17"/>
      <c r="AU1559" s="17">
        <v>0.353299152539365</v>
      </c>
      <c r="AV1559" s="17">
        <v>0.362095949137964</v>
      </c>
      <c r="AW1559" s="17"/>
      <c r="AX1559" s="17">
        <v>0.31616873172842003</v>
      </c>
      <c r="AY1559" s="17">
        <v>0.36601287606454302</v>
      </c>
      <c r="AZ1559" s="17"/>
      <c r="BA1559" s="17">
        <v>0.35502850441429201</v>
      </c>
      <c r="BB1559" s="17">
        <v>0.36822933213296599</v>
      </c>
      <c r="BC1559" s="17"/>
      <c r="BD1559" s="17">
        <v>0.348054318701084</v>
      </c>
      <c r="BE1559" s="17"/>
      <c r="BF1559" s="17">
        <v>0.34641196040973299</v>
      </c>
      <c r="BG1559" s="17"/>
      <c r="BH1559" s="17">
        <v>0.48058004937637899</v>
      </c>
      <c r="BI1559" s="17"/>
      <c r="BJ1559" s="17">
        <v>0.37396457077048301</v>
      </c>
      <c r="BK1559" s="17"/>
      <c r="BL1559" s="17">
        <v>0.25721475292121998</v>
      </c>
      <c r="BM1559" s="17">
        <v>0.35539874046176301</v>
      </c>
      <c r="BN1559" s="17">
        <v>0.37121366214134099</v>
      </c>
      <c r="BO1559" s="17">
        <v>0.402943732820292</v>
      </c>
      <c r="BP1559" s="17"/>
      <c r="BQ1559" s="17">
        <v>0.38481301951650398</v>
      </c>
      <c r="BR1559" s="17">
        <v>0.34847320310836899</v>
      </c>
      <c r="BS1559" s="17">
        <v>0.34171370233540499</v>
      </c>
      <c r="BT1559" s="17">
        <v>0.31977378127905398</v>
      </c>
      <c r="BU1559" s="17">
        <v>0.32175423157067401</v>
      </c>
      <c r="BV1559" s="17">
        <v>0.34149952250302301</v>
      </c>
      <c r="BW1559" s="17"/>
      <c r="BX1559" s="17">
        <v>0.37746878421534602</v>
      </c>
      <c r="BY1559" s="17">
        <v>0.34864044669654598</v>
      </c>
      <c r="BZ1559" s="17">
        <v>0.347360523540026</v>
      </c>
      <c r="CA1559" s="17">
        <v>0.34496356915792098</v>
      </c>
      <c r="CB1559" s="17">
        <v>0.34669750488026202</v>
      </c>
      <c r="CC1559" s="17">
        <v>0.33729332653964</v>
      </c>
    </row>
    <row r="1560" spans="2:81" x14ac:dyDescent="0.35">
      <c r="B1560" t="s">
        <v>610</v>
      </c>
      <c r="C1560" s="17">
        <v>0.33505253159704401</v>
      </c>
      <c r="D1560" s="17">
        <v>0.32226074600624599</v>
      </c>
      <c r="E1560" s="17">
        <v>0.34730258181940099</v>
      </c>
      <c r="F1560" s="17"/>
      <c r="G1560" s="17">
        <v>0.199322949161574</v>
      </c>
      <c r="H1560" s="17">
        <v>0.26842492140011198</v>
      </c>
      <c r="I1560" s="17">
        <v>0.28320492208563902</v>
      </c>
      <c r="J1560" s="17">
        <v>0.357002583374391</v>
      </c>
      <c r="K1560" s="17">
        <v>0.40126018074814102</v>
      </c>
      <c r="L1560" s="17">
        <v>0.45929285366329198</v>
      </c>
      <c r="M1560" s="17"/>
      <c r="N1560" s="17">
        <v>0.28767646584518602</v>
      </c>
      <c r="O1560" s="17">
        <v>0.33219153028401899</v>
      </c>
      <c r="P1560" s="17">
        <v>0.34869997855246199</v>
      </c>
      <c r="Q1560" s="17">
        <v>0.37640483635295602</v>
      </c>
      <c r="R1560" s="17"/>
      <c r="S1560" s="17">
        <v>0.27453978059637502</v>
      </c>
      <c r="T1560" s="17">
        <v>0.43417618637097499</v>
      </c>
      <c r="U1560" s="17">
        <v>0.36390354381171103</v>
      </c>
      <c r="V1560" s="17">
        <v>0.37926529252103303</v>
      </c>
      <c r="W1560" s="17">
        <v>0.34381103689985099</v>
      </c>
      <c r="X1560" s="17">
        <v>0.33795432873220199</v>
      </c>
      <c r="Y1560" s="17">
        <v>0.315708672084693</v>
      </c>
      <c r="Z1560" s="17">
        <v>0.30092049358810102</v>
      </c>
      <c r="AA1560" s="17">
        <v>0.27707607539231399</v>
      </c>
      <c r="AB1560" s="17">
        <v>0.29577091761572699</v>
      </c>
      <c r="AC1560" s="17">
        <v>0.38736425251020801</v>
      </c>
      <c r="AD1560" s="17">
        <v>0.28951017614564201</v>
      </c>
      <c r="AE1560" s="17"/>
      <c r="AF1560" s="17">
        <v>0.34281533727152003</v>
      </c>
      <c r="AG1560" s="17">
        <v>0.26620049479938401</v>
      </c>
      <c r="AH1560" s="17">
        <v>0.32637540429171003</v>
      </c>
      <c r="AI1560" s="17">
        <v>0.31910394664692299</v>
      </c>
      <c r="AJ1560" s="17"/>
      <c r="AK1560" s="17">
        <v>0.34160332118069298</v>
      </c>
      <c r="AL1560" s="17">
        <v>0.34511491931086502</v>
      </c>
      <c r="AM1560" s="17"/>
      <c r="AN1560" s="17">
        <v>0.25024060474769599</v>
      </c>
      <c r="AO1560" s="17">
        <v>0.34478595153908498</v>
      </c>
      <c r="AP1560" s="17">
        <v>0.34474718323897102</v>
      </c>
      <c r="AQ1560" s="17">
        <v>0.379284401525328</v>
      </c>
      <c r="AR1560" s="17">
        <v>0.41477862890802297</v>
      </c>
      <c r="AS1560" s="17">
        <v>0.35585906907828202</v>
      </c>
      <c r="AT1560" s="17"/>
      <c r="AU1560" s="17">
        <v>0.34028645419077402</v>
      </c>
      <c r="AV1560" s="17">
        <v>0.32726236593147101</v>
      </c>
      <c r="AW1560" s="17"/>
      <c r="AX1560" s="17">
        <v>0.37485815349506901</v>
      </c>
      <c r="AY1560" s="17">
        <v>0.32550033718042798</v>
      </c>
      <c r="AZ1560" s="17"/>
      <c r="BA1560" s="17">
        <v>0.34928036041516403</v>
      </c>
      <c r="BB1560" s="17">
        <v>0.25599870018591198</v>
      </c>
      <c r="BC1560" s="17"/>
      <c r="BD1560" s="17">
        <v>0.31428095734602302</v>
      </c>
      <c r="BE1560" s="17"/>
      <c r="BF1560" s="17">
        <v>0.32047469345894602</v>
      </c>
      <c r="BG1560" s="17"/>
      <c r="BH1560" s="17">
        <v>0.245825200537445</v>
      </c>
      <c r="BI1560" s="17"/>
      <c r="BJ1560" s="17">
        <v>0.30303940541382501</v>
      </c>
      <c r="BK1560" s="17"/>
      <c r="BL1560" s="17">
        <v>0.48579506215952001</v>
      </c>
      <c r="BM1560" s="17">
        <v>0.17459408137701901</v>
      </c>
      <c r="BN1560" s="17">
        <v>0.403337454234098</v>
      </c>
      <c r="BO1560" s="17">
        <v>0.33055546891422299</v>
      </c>
      <c r="BP1560" s="17"/>
      <c r="BQ1560" s="17">
        <v>0.28668340812809601</v>
      </c>
      <c r="BR1560" s="17">
        <v>0.35718682678061803</v>
      </c>
      <c r="BS1560" s="17">
        <v>0.38872705390144702</v>
      </c>
      <c r="BT1560" s="17">
        <v>0.33362812876953202</v>
      </c>
      <c r="BU1560" s="17">
        <v>0.33681211400164401</v>
      </c>
      <c r="BV1560" s="17">
        <v>0.36957120903064999</v>
      </c>
      <c r="BW1560" s="17"/>
      <c r="BX1560" s="17">
        <v>0.27333592510715399</v>
      </c>
      <c r="BY1560" s="17">
        <v>0.32899794826103201</v>
      </c>
      <c r="BZ1560" s="17">
        <v>0.37179774240970798</v>
      </c>
      <c r="CA1560" s="17">
        <v>0.31842710442854</v>
      </c>
      <c r="CB1560" s="17">
        <v>0.32587076263222597</v>
      </c>
      <c r="CC1560" s="17">
        <v>0.38713715799729198</v>
      </c>
    </row>
    <row r="1561" spans="2:81" x14ac:dyDescent="0.35">
      <c r="B1561" t="s">
        <v>611</v>
      </c>
      <c r="C1561" s="17">
        <v>2.8333694862600199E-2</v>
      </c>
      <c r="D1561" s="17">
        <v>2.7103613136540701E-2</v>
      </c>
      <c r="E1561" s="17">
        <v>2.9190401687003001E-2</v>
      </c>
      <c r="F1561" s="17"/>
      <c r="G1561" s="17">
        <v>5.9305672392620599E-2</v>
      </c>
      <c r="H1561" s="17">
        <v>2.94538280534185E-2</v>
      </c>
      <c r="I1561" s="17">
        <v>2.75365270011373E-2</v>
      </c>
      <c r="J1561" s="17">
        <v>1.57853986430487E-2</v>
      </c>
      <c r="K1561" s="17">
        <v>2.3452123283881299E-2</v>
      </c>
      <c r="L1561" s="17">
        <v>2.09807393657775E-2</v>
      </c>
      <c r="M1561" s="17"/>
      <c r="N1561" s="17">
        <v>1.7663826577654501E-2</v>
      </c>
      <c r="O1561" s="17">
        <v>2.95263559713057E-2</v>
      </c>
      <c r="P1561" s="17">
        <v>4.5100576352915499E-2</v>
      </c>
      <c r="Q1561" s="17">
        <v>2.3388786464370599E-2</v>
      </c>
      <c r="R1561" s="17"/>
      <c r="S1561" s="17">
        <v>2.3458595799764899E-2</v>
      </c>
      <c r="T1561" s="17">
        <v>3.3630635403945203E-2</v>
      </c>
      <c r="U1561" s="17">
        <v>2.43434317169464E-2</v>
      </c>
      <c r="V1561" s="17">
        <v>2.7413631328352599E-2</v>
      </c>
      <c r="W1561" s="17">
        <v>6.6588140047653998E-3</v>
      </c>
      <c r="X1561" s="17">
        <v>4.0942597667404101E-2</v>
      </c>
      <c r="Y1561" s="17">
        <v>4.2209819312292098E-2</v>
      </c>
      <c r="Z1561" s="17">
        <v>2.9842859673211999E-2</v>
      </c>
      <c r="AA1561" s="17">
        <v>3.1653457712184002E-2</v>
      </c>
      <c r="AB1561" s="17">
        <v>2.0134219515873499E-2</v>
      </c>
      <c r="AC1561" s="17">
        <v>2.9093262059878298E-2</v>
      </c>
      <c r="AD1561" s="17">
        <v>2.6421221388972901E-2</v>
      </c>
      <c r="AE1561" s="17"/>
      <c r="AF1561" s="17">
        <v>2.9424724617916499E-2</v>
      </c>
      <c r="AG1561" s="17">
        <v>1.2574703571781001E-2</v>
      </c>
      <c r="AH1561" s="17">
        <v>5.1432543440774803E-2</v>
      </c>
      <c r="AI1561" s="17">
        <v>1.5258078279626599E-2</v>
      </c>
      <c r="AJ1561" s="17"/>
      <c r="AK1561" s="17">
        <v>2.53209635590762E-2</v>
      </c>
      <c r="AL1561" s="17">
        <v>3.6530988276725497E-2</v>
      </c>
      <c r="AM1561" s="17"/>
      <c r="AN1561" s="17">
        <v>2.6744893448720199E-2</v>
      </c>
      <c r="AO1561" s="17">
        <v>2.7996483873998598E-2</v>
      </c>
      <c r="AP1561" s="17">
        <v>2.3721479729238899E-2</v>
      </c>
      <c r="AQ1561" s="17">
        <v>3.0919164923384299E-2</v>
      </c>
      <c r="AR1561" s="17">
        <v>3.4758173260453197E-2</v>
      </c>
      <c r="AS1561" s="17">
        <v>2.64078560297193E-2</v>
      </c>
      <c r="AT1561" s="17"/>
      <c r="AU1561" s="17">
        <v>2.1804139192278599E-2</v>
      </c>
      <c r="AV1561" s="17">
        <v>3.6525463025235502E-2</v>
      </c>
      <c r="AW1561" s="17"/>
      <c r="AX1561" s="17">
        <v>3.1959565157256301E-2</v>
      </c>
      <c r="AY1561" s="17">
        <v>2.7463591185468501E-2</v>
      </c>
      <c r="AZ1561" s="17"/>
      <c r="BA1561" s="17">
        <v>2.85631076292889E-2</v>
      </c>
      <c r="BB1561" s="17">
        <v>2.7922552692448699E-2</v>
      </c>
      <c r="BC1561" s="17"/>
      <c r="BD1561" s="17">
        <v>2.07328468991612E-2</v>
      </c>
      <c r="BE1561" s="17"/>
      <c r="BF1561" s="17">
        <v>2.3882448154740499E-2</v>
      </c>
      <c r="BG1561" s="17"/>
      <c r="BH1561" s="17">
        <v>1.44313892180705E-2</v>
      </c>
      <c r="BI1561" s="17"/>
      <c r="BJ1561" s="17">
        <v>3.43301912073814E-2</v>
      </c>
      <c r="BK1561" s="17"/>
      <c r="BL1561" s="17">
        <v>5.6961031198100802E-2</v>
      </c>
      <c r="BM1561" s="17">
        <v>4.8320776793341798E-3</v>
      </c>
      <c r="BN1561" s="17">
        <v>2.8576699341372799E-2</v>
      </c>
      <c r="BO1561" s="17">
        <v>3.3939273330922698E-2</v>
      </c>
      <c r="BP1561" s="17"/>
      <c r="BQ1561" s="17">
        <v>1.9216204066500799E-2</v>
      </c>
      <c r="BR1561" s="17">
        <v>2.5686098687040301E-2</v>
      </c>
      <c r="BS1561" s="17">
        <v>4.39352924435936E-2</v>
      </c>
      <c r="BT1561" s="17">
        <v>4.3702960144891299E-2</v>
      </c>
      <c r="BU1561" s="17">
        <v>5.5828394830797101E-2</v>
      </c>
      <c r="BV1561" s="17">
        <v>2.4496107465775699E-2</v>
      </c>
      <c r="BW1561" s="17"/>
      <c r="BX1561" s="17">
        <v>2.2814548766498799E-2</v>
      </c>
      <c r="BY1561" s="17">
        <v>2.5600497986100802E-2</v>
      </c>
      <c r="BZ1561" s="17">
        <v>3.7723298343980603E-2</v>
      </c>
      <c r="CA1561" s="17">
        <v>3.10641721835683E-2</v>
      </c>
      <c r="CB1561" s="17">
        <v>3.94537717116955E-2</v>
      </c>
      <c r="CC1561" s="17">
        <v>2.6147052193476399E-2</v>
      </c>
    </row>
    <row r="1562" spans="2:81" x14ac:dyDescent="0.35">
      <c r="B1562" t="s">
        <v>612</v>
      </c>
      <c r="C1562" s="17">
        <v>1.7585500027992401E-2</v>
      </c>
      <c r="D1562" s="17">
        <v>1.94243481559832E-2</v>
      </c>
      <c r="E1562" s="17">
        <v>1.58775399754114E-2</v>
      </c>
      <c r="F1562" s="17"/>
      <c r="G1562" s="17">
        <v>1.9152318475199898E-2</v>
      </c>
      <c r="H1562" s="17">
        <v>1.9063314274299099E-2</v>
      </c>
      <c r="I1562" s="17">
        <v>1.8992313327142501E-2</v>
      </c>
      <c r="J1562" s="17">
        <v>1.9315331552316101E-2</v>
      </c>
      <c r="K1562" s="17">
        <v>1.5153350534964499E-2</v>
      </c>
      <c r="L1562" s="17">
        <v>1.44261076019487E-2</v>
      </c>
      <c r="M1562" s="17"/>
      <c r="N1562" s="17">
        <v>1.13671065252172E-2</v>
      </c>
      <c r="O1562" s="17">
        <v>1.4738851293649199E-2</v>
      </c>
      <c r="P1562" s="17">
        <v>2.13871967977203E-2</v>
      </c>
      <c r="Q1562" s="17">
        <v>2.41931115115862E-2</v>
      </c>
      <c r="R1562" s="17"/>
      <c r="S1562" s="17">
        <v>2.0500952726883001E-2</v>
      </c>
      <c r="T1562" s="17">
        <v>2.5303777705966399E-2</v>
      </c>
      <c r="U1562" s="17">
        <v>1.34808526979594E-2</v>
      </c>
      <c r="V1562" s="17">
        <v>1.8210214505983299E-2</v>
      </c>
      <c r="W1562" s="17">
        <v>2.3119411061004499E-2</v>
      </c>
      <c r="X1562" s="17">
        <v>2.7508719348516401E-2</v>
      </c>
      <c r="Y1562" s="17">
        <v>1.24356922917324E-2</v>
      </c>
      <c r="Z1562" s="17">
        <v>1.7472195893809501E-2</v>
      </c>
      <c r="AA1562" s="17">
        <v>1.3042414819379599E-2</v>
      </c>
      <c r="AB1562" s="17">
        <v>7.9660299844816901E-3</v>
      </c>
      <c r="AC1562" s="17">
        <v>1.0386733390953499E-2</v>
      </c>
      <c r="AD1562" s="17">
        <v>8.3229433539452301E-3</v>
      </c>
      <c r="AE1562" s="17"/>
      <c r="AF1562" s="17">
        <v>1.8059953985615999E-2</v>
      </c>
      <c r="AG1562" s="17">
        <v>1.11956911483278E-2</v>
      </c>
      <c r="AH1562" s="17">
        <v>1.67183329269802E-2</v>
      </c>
      <c r="AI1562" s="17">
        <v>1.57100552358631E-2</v>
      </c>
      <c r="AJ1562" s="17"/>
      <c r="AK1562" s="17">
        <v>2.0979094990953202E-2</v>
      </c>
      <c r="AL1562" s="17">
        <v>1.16221587041498E-2</v>
      </c>
      <c r="AM1562" s="17"/>
      <c r="AN1562" s="17">
        <v>1.7199267533104801E-2</v>
      </c>
      <c r="AO1562" s="17">
        <v>2.2297225904901401E-2</v>
      </c>
      <c r="AP1562" s="17">
        <v>1.62297832968894E-2</v>
      </c>
      <c r="AQ1562" s="17">
        <v>1.34992689055433E-2</v>
      </c>
      <c r="AR1562" s="17">
        <v>1.64903050293684E-2</v>
      </c>
      <c r="AS1562" s="17">
        <v>1.5004090086809099E-2</v>
      </c>
      <c r="AT1562" s="17"/>
      <c r="AU1562" s="17">
        <v>1.5411453582792899E-2</v>
      </c>
      <c r="AV1562" s="17">
        <v>1.9475958631076099E-2</v>
      </c>
      <c r="AW1562" s="17"/>
      <c r="AX1562" s="17">
        <v>2.1986218888682699E-2</v>
      </c>
      <c r="AY1562" s="17">
        <v>1.6529455174884199E-2</v>
      </c>
      <c r="AZ1562" s="17"/>
      <c r="BA1562" s="17">
        <v>1.7038235709991301E-2</v>
      </c>
      <c r="BB1562" s="17">
        <v>2.08824303655517E-2</v>
      </c>
      <c r="BC1562" s="17"/>
      <c r="BD1562" s="17">
        <v>1.3144554226602399E-2</v>
      </c>
      <c r="BE1562" s="17"/>
      <c r="BF1562" s="17">
        <v>1.5594951006186301E-2</v>
      </c>
      <c r="BG1562" s="17"/>
      <c r="BH1562" s="17">
        <v>1.0166819566723599E-2</v>
      </c>
      <c r="BI1562" s="17"/>
      <c r="BJ1562" s="17">
        <v>2.1649288010815101E-2</v>
      </c>
      <c r="BK1562" s="17"/>
      <c r="BL1562" s="17">
        <v>6.8126392421716406E-2</v>
      </c>
      <c r="BM1562" s="17">
        <v>1.0673236913132001E-3</v>
      </c>
      <c r="BN1562" s="17">
        <v>8.5685625014154006E-3</v>
      </c>
      <c r="BO1562" s="17">
        <v>1.2428852691380599E-2</v>
      </c>
      <c r="BP1562" s="17"/>
      <c r="BQ1562" s="17">
        <v>9.3776756534841906E-3</v>
      </c>
      <c r="BR1562" s="17">
        <v>1.6935706865222298E-2</v>
      </c>
      <c r="BS1562" s="17">
        <v>2.6514075072108501E-2</v>
      </c>
      <c r="BT1562" s="17">
        <v>1.27516036436884E-2</v>
      </c>
      <c r="BU1562" s="17">
        <v>1.8183186239991499E-2</v>
      </c>
      <c r="BV1562" s="17">
        <v>3.1632630156348603E-2</v>
      </c>
      <c r="BW1562" s="17"/>
      <c r="BX1562" s="17">
        <v>9.1842525187652898E-3</v>
      </c>
      <c r="BY1562" s="17">
        <v>9.1806267031959293E-3</v>
      </c>
      <c r="BZ1562" s="17">
        <v>2.5472631372083099E-2</v>
      </c>
      <c r="CA1562" s="17">
        <v>1.16499749403175E-2</v>
      </c>
      <c r="CB1562" s="17">
        <v>1.8230792524592501E-2</v>
      </c>
      <c r="CC1562" s="17">
        <v>5.2713990961801897E-2</v>
      </c>
    </row>
    <row r="1563" spans="2:81" x14ac:dyDescent="0.35">
      <c r="B1563" t="s">
        <v>171</v>
      </c>
      <c r="C1563" s="17">
        <v>2.0822780499928199E-2</v>
      </c>
      <c r="D1563" s="17">
        <v>1.8635902350759799E-2</v>
      </c>
      <c r="E1563" s="17">
        <v>2.30606790410464E-2</v>
      </c>
      <c r="F1563" s="17"/>
      <c r="G1563" s="17">
        <v>2.95087666070914E-2</v>
      </c>
      <c r="H1563" s="17">
        <v>1.88831038348913E-2</v>
      </c>
      <c r="I1563" s="17">
        <v>2.0346530545598901E-2</v>
      </c>
      <c r="J1563" s="17">
        <v>3.1856639095316601E-2</v>
      </c>
      <c r="K1563" s="17">
        <v>1.3214022604969001E-2</v>
      </c>
      <c r="L1563" s="17">
        <v>1.31757546089473E-2</v>
      </c>
      <c r="M1563" s="17"/>
      <c r="N1563" s="17">
        <v>1.98858022306201E-2</v>
      </c>
      <c r="O1563" s="17">
        <v>1.6870168507775798E-2</v>
      </c>
      <c r="P1563" s="17">
        <v>1.33285263408636E-2</v>
      </c>
      <c r="Q1563" s="17">
        <v>3.2878787577111698E-2</v>
      </c>
      <c r="R1563" s="17"/>
      <c r="S1563" s="17">
        <v>2.0538036175745501E-2</v>
      </c>
      <c r="T1563" s="17">
        <v>5.7294345363449401E-3</v>
      </c>
      <c r="U1563" s="17">
        <v>1.7278745921127499E-2</v>
      </c>
      <c r="V1563" s="17">
        <v>2.3725502342607199E-2</v>
      </c>
      <c r="W1563" s="17">
        <v>1.8347672955191598E-2</v>
      </c>
      <c r="X1563" s="17">
        <v>2.5278972618728801E-2</v>
      </c>
      <c r="Y1563" s="17">
        <v>2.7082377105039902E-2</v>
      </c>
      <c r="Z1563" s="17">
        <v>5.5525273313587796E-3</v>
      </c>
      <c r="AA1563" s="17">
        <v>2.8428800135461701E-2</v>
      </c>
      <c r="AB1563" s="17">
        <v>2.67368155985463E-2</v>
      </c>
      <c r="AC1563" s="17">
        <v>2.9625788728115301E-2</v>
      </c>
      <c r="AD1563" s="17">
        <v>2.40698920687809E-2</v>
      </c>
      <c r="AE1563" s="17"/>
      <c r="AF1563" s="17">
        <v>2.0652229682294802E-2</v>
      </c>
      <c r="AG1563" s="17">
        <v>2.6354203820253198E-2</v>
      </c>
      <c r="AH1563" s="17">
        <v>2.27658104104606E-2</v>
      </c>
      <c r="AI1563" s="17">
        <v>2.4351411617255101E-2</v>
      </c>
      <c r="AJ1563" s="17"/>
      <c r="AK1563" s="17">
        <v>1.3848961413110501E-2</v>
      </c>
      <c r="AL1563" s="17">
        <v>1.8327554710891699E-2</v>
      </c>
      <c r="AM1563" s="17"/>
      <c r="AN1563" s="17">
        <v>2.0161566285631601E-2</v>
      </c>
      <c r="AO1563" s="17">
        <v>1.94618674380257E-2</v>
      </c>
      <c r="AP1563" s="17">
        <v>2.50690243578882E-2</v>
      </c>
      <c r="AQ1563" s="17">
        <v>2.4162942504826802E-2</v>
      </c>
      <c r="AR1563" s="17">
        <v>1.5548870212181201E-2</v>
      </c>
      <c r="AS1563" s="17">
        <v>2.02675590182088E-2</v>
      </c>
      <c r="AT1563" s="17"/>
      <c r="AU1563" s="17">
        <v>1.5567258781849501E-2</v>
      </c>
      <c r="AV1563" s="17">
        <v>2.69474973471138E-2</v>
      </c>
      <c r="AW1563" s="17"/>
      <c r="AX1563" s="17">
        <v>3.46620440941885E-2</v>
      </c>
      <c r="AY1563" s="17">
        <v>1.7501758741398199E-2</v>
      </c>
      <c r="AZ1563" s="17"/>
      <c r="BA1563" s="17">
        <v>1.85955563779239E-2</v>
      </c>
      <c r="BB1563" s="17">
        <v>3.1266605815632599E-2</v>
      </c>
      <c r="BC1563" s="17"/>
      <c r="BD1563" s="17">
        <v>1.91092878585572E-2</v>
      </c>
      <c r="BE1563" s="17"/>
      <c r="BF1563" s="17">
        <v>1.5323378346138899E-2</v>
      </c>
      <c r="BG1563" s="17"/>
      <c r="BH1563" s="17">
        <v>2.4008475873830801E-2</v>
      </c>
      <c r="BI1563" s="17"/>
      <c r="BJ1563" s="17">
        <v>2.9480426578913699E-2</v>
      </c>
      <c r="BK1563" s="17"/>
      <c r="BL1563" s="17">
        <v>3.4802943103810297E-2</v>
      </c>
      <c r="BM1563" s="17">
        <v>5.5821537801312602E-3</v>
      </c>
      <c r="BN1563" s="17">
        <v>2.1322263270762899E-2</v>
      </c>
      <c r="BO1563" s="17">
        <v>2.69308357965292E-2</v>
      </c>
      <c r="BP1563" s="17"/>
      <c r="BQ1563" s="17">
        <v>1.75856403366592E-2</v>
      </c>
      <c r="BR1563" s="17">
        <v>1.21131770416745E-2</v>
      </c>
      <c r="BS1563" s="17">
        <v>1.5006237243548701E-2</v>
      </c>
      <c r="BT1563" s="17">
        <v>1.6149608145584401E-2</v>
      </c>
      <c r="BU1563" s="17">
        <v>3.0584997003937599E-2</v>
      </c>
      <c r="BV1563" s="17">
        <v>3.0519641778713202E-2</v>
      </c>
      <c r="BW1563" s="17"/>
      <c r="BX1563" s="17">
        <v>1.0771750733967699E-2</v>
      </c>
      <c r="BY1563" s="17">
        <v>1.64703211829423E-2</v>
      </c>
      <c r="BZ1563" s="17">
        <v>1.5089196480218701E-2</v>
      </c>
      <c r="CA1563" s="17">
        <v>7.2764795207123298E-3</v>
      </c>
      <c r="CB1563" s="17">
        <v>1.66741453874889E-2</v>
      </c>
      <c r="CC1563" s="17">
        <v>4.0675812393011102E-2</v>
      </c>
    </row>
    <row r="1564" spans="2:81" x14ac:dyDescent="0.35">
      <c r="C1564" s="17"/>
      <c r="D1564" s="17"/>
      <c r="E1564" s="17"/>
      <c r="F1564" s="17"/>
      <c r="G1564" s="17"/>
      <c r="H1564" s="17"/>
      <c r="I1564" s="17"/>
      <c r="J1564" s="17"/>
      <c r="K1564" s="17"/>
      <c r="L1564" s="17"/>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7"/>
      <c r="AI1564" s="17"/>
      <c r="AJ1564" s="17"/>
      <c r="AK1564" s="17"/>
      <c r="AL1564" s="17"/>
      <c r="AM1564" s="17"/>
      <c r="AN1564" s="17"/>
      <c r="AO1564" s="17"/>
      <c r="AP1564" s="17"/>
      <c r="AQ1564" s="17"/>
      <c r="AR1564" s="17"/>
      <c r="AS1564" s="17"/>
      <c r="AT1564" s="17"/>
      <c r="AU1564" s="17"/>
      <c r="AV1564" s="17"/>
      <c r="AW1564" s="17"/>
      <c r="AX1564" s="17"/>
      <c r="AY1564" s="17"/>
      <c r="AZ1564" s="17"/>
      <c r="BA1564" s="17"/>
      <c r="BB1564" s="17"/>
      <c r="BC1564" s="17"/>
      <c r="BD1564" s="17"/>
      <c r="BE1564" s="17"/>
      <c r="BF1564" s="17"/>
      <c r="BG1564" s="17"/>
      <c r="BH1564" s="17"/>
      <c r="BI1564" s="17"/>
      <c r="BJ1564" s="17"/>
      <c r="BK1564" s="17"/>
      <c r="BL1564" s="17"/>
      <c r="BM1564" s="17"/>
      <c r="BN1564" s="17"/>
      <c r="BO1564" s="17"/>
      <c r="BP1564" s="17"/>
      <c r="BQ1564" s="17"/>
      <c r="BR1564" s="17"/>
      <c r="BS1564" s="17"/>
      <c r="BT1564" s="17"/>
      <c r="BU1564" s="17"/>
      <c r="BV1564" s="17"/>
      <c r="BW1564" s="17"/>
      <c r="BX1564" s="17"/>
      <c r="BY1564" s="17"/>
      <c r="BZ1564" s="17"/>
      <c r="CA1564" s="17"/>
      <c r="CB1564" s="17"/>
      <c r="CC1564" s="17"/>
    </row>
    <row r="1565" spans="2:81" x14ac:dyDescent="0.35">
      <c r="B1565" s="6" t="s">
        <v>615</v>
      </c>
      <c r="C1565" s="17"/>
      <c r="D1565" s="17"/>
      <c r="E1565" s="17"/>
      <c r="F1565" s="17"/>
      <c r="G1565" s="17"/>
      <c r="H1565" s="17"/>
      <c r="I1565" s="17"/>
      <c r="J1565" s="17"/>
      <c r="K1565" s="17"/>
      <c r="L1565" s="17"/>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7"/>
      <c r="AI1565" s="17"/>
      <c r="AJ1565" s="17"/>
      <c r="AK1565" s="17"/>
      <c r="AL1565" s="17"/>
      <c r="AM1565" s="17"/>
      <c r="AN1565" s="17"/>
      <c r="AO1565" s="17"/>
      <c r="AP1565" s="17"/>
      <c r="AQ1565" s="17"/>
      <c r="AR1565" s="17"/>
      <c r="AS1565" s="17"/>
      <c r="AT1565" s="17"/>
      <c r="AU1565" s="17"/>
      <c r="AV1565" s="17"/>
      <c r="AW1565" s="17"/>
      <c r="AX1565" s="17"/>
      <c r="AY1565" s="17"/>
      <c r="AZ1565" s="17"/>
      <c r="BA1565" s="17"/>
      <c r="BB1565" s="17"/>
      <c r="BC1565" s="17"/>
      <c r="BD1565" s="17"/>
      <c r="BE1565" s="17"/>
      <c r="BF1565" s="17"/>
      <c r="BG1565" s="17"/>
      <c r="BH1565" s="17"/>
      <c r="BI1565" s="17"/>
      <c r="BJ1565" s="17"/>
      <c r="BK1565" s="17"/>
      <c r="BL1565" s="17"/>
      <c r="BM1565" s="17"/>
      <c r="BN1565" s="17"/>
      <c r="BO1565" s="17"/>
      <c r="BP1565" s="17"/>
      <c r="BQ1565" s="17"/>
      <c r="BR1565" s="17"/>
      <c r="BS1565" s="17"/>
      <c r="BT1565" s="17"/>
      <c r="BU1565" s="17"/>
      <c r="BV1565" s="17"/>
      <c r="BW1565" s="17"/>
      <c r="BX1565" s="17"/>
      <c r="BY1565" s="17"/>
      <c r="BZ1565" s="17"/>
      <c r="CA1565" s="17"/>
      <c r="CB1565" s="17"/>
      <c r="CC1565" s="17"/>
    </row>
    <row r="1566" spans="2:81" x14ac:dyDescent="0.35">
      <c r="B1566" s="24"/>
      <c r="C1566" s="17"/>
      <c r="D1566" s="17"/>
      <c r="E1566" s="17"/>
      <c r="F1566" s="17"/>
      <c r="G1566" s="17"/>
      <c r="H1566" s="17"/>
      <c r="I1566" s="17"/>
      <c r="J1566" s="17"/>
      <c r="K1566" s="17"/>
      <c r="L1566" s="17"/>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7"/>
      <c r="AI1566" s="17"/>
      <c r="AJ1566" s="17"/>
      <c r="AK1566" s="17"/>
      <c r="AL1566" s="17"/>
      <c r="AM1566" s="17"/>
      <c r="AN1566" s="17"/>
      <c r="AO1566" s="17"/>
      <c r="AP1566" s="17"/>
      <c r="AQ1566" s="17"/>
      <c r="AR1566" s="17"/>
      <c r="AS1566" s="17"/>
      <c r="AT1566" s="17"/>
      <c r="AU1566" s="17"/>
      <c r="AV1566" s="17"/>
      <c r="AW1566" s="17"/>
      <c r="AX1566" s="17"/>
      <c r="AY1566" s="17"/>
      <c r="AZ1566" s="17"/>
      <c r="BA1566" s="17"/>
      <c r="BB1566" s="17"/>
      <c r="BC1566" s="17"/>
      <c r="BD1566" s="17"/>
      <c r="BE1566" s="17"/>
      <c r="BF1566" s="17"/>
      <c r="BG1566" s="17"/>
      <c r="BH1566" s="17"/>
      <c r="BI1566" s="17"/>
      <c r="BJ1566" s="17"/>
      <c r="BK1566" s="17"/>
      <c r="BL1566" s="17"/>
      <c r="BM1566" s="17"/>
      <c r="BN1566" s="17"/>
      <c r="BO1566" s="17"/>
      <c r="BP1566" s="17"/>
      <c r="BQ1566" s="17"/>
      <c r="BR1566" s="17"/>
      <c r="BS1566" s="17"/>
      <c r="BT1566" s="17"/>
      <c r="BU1566" s="17"/>
      <c r="BV1566" s="17"/>
      <c r="BW1566" s="17"/>
      <c r="BX1566" s="17"/>
      <c r="BY1566" s="17"/>
      <c r="BZ1566" s="17"/>
      <c r="CA1566" s="17"/>
      <c r="CB1566" s="17"/>
      <c r="CC1566" s="17"/>
    </row>
    <row r="1567" spans="2:81" x14ac:dyDescent="0.35">
      <c r="B1567" t="s">
        <v>608</v>
      </c>
      <c r="C1567" s="17">
        <v>0.33889536631346301</v>
      </c>
      <c r="D1567" s="17">
        <v>0.33325259447016597</v>
      </c>
      <c r="E1567" s="17">
        <v>0.34351049611238998</v>
      </c>
      <c r="F1567" s="17"/>
      <c r="G1567" s="17">
        <v>0.390483559768662</v>
      </c>
      <c r="H1567" s="17">
        <v>0.37761114615553598</v>
      </c>
      <c r="I1567" s="17">
        <v>0.353998099270598</v>
      </c>
      <c r="J1567" s="17">
        <v>0.31095233130946398</v>
      </c>
      <c r="K1567" s="17">
        <v>0.31183181758938899</v>
      </c>
      <c r="L1567" s="17">
        <v>0.30170586147815898</v>
      </c>
      <c r="M1567" s="17"/>
      <c r="N1567" s="17">
        <v>0.364865529173029</v>
      </c>
      <c r="O1567" s="17">
        <v>0.32381715278846801</v>
      </c>
      <c r="P1567" s="17">
        <v>0.32583921430866303</v>
      </c>
      <c r="Q1567" s="17">
        <v>0.33632253636988402</v>
      </c>
      <c r="R1567" s="17"/>
      <c r="S1567" s="17">
        <v>0.36132055864004597</v>
      </c>
      <c r="T1567" s="17">
        <v>0.33210357982942701</v>
      </c>
      <c r="U1567" s="17">
        <v>0.366848783378179</v>
      </c>
      <c r="V1567" s="17">
        <v>0.30728675243648201</v>
      </c>
      <c r="W1567" s="17">
        <v>0.32576444388000197</v>
      </c>
      <c r="X1567" s="17">
        <v>0.321547388610878</v>
      </c>
      <c r="Y1567" s="17">
        <v>0.28898134389452901</v>
      </c>
      <c r="Z1567" s="17">
        <v>0.36717502344330799</v>
      </c>
      <c r="AA1567" s="17">
        <v>0.35892176106057899</v>
      </c>
      <c r="AB1567" s="17">
        <v>0.34413255694202499</v>
      </c>
      <c r="AC1567" s="17">
        <v>0.32901989158799999</v>
      </c>
      <c r="AD1567" s="17">
        <v>0.38936676282922</v>
      </c>
      <c r="AE1567" s="17"/>
      <c r="AF1567" s="17">
        <v>0.334897345314557</v>
      </c>
      <c r="AG1567" s="17">
        <v>0.33898386773212202</v>
      </c>
      <c r="AH1567" s="17">
        <v>0.367147541663015</v>
      </c>
      <c r="AI1567" s="17">
        <v>0.34977913463947402</v>
      </c>
      <c r="AJ1567" s="17"/>
      <c r="AK1567" s="17">
        <v>0.35894185674689499</v>
      </c>
      <c r="AL1567" s="17">
        <v>0.34543600199942298</v>
      </c>
      <c r="AM1567" s="17"/>
      <c r="AN1567" s="17">
        <v>0.38931453749626899</v>
      </c>
      <c r="AO1567" s="17">
        <v>0.32437487428362199</v>
      </c>
      <c r="AP1567" s="17">
        <v>0.328929108734339</v>
      </c>
      <c r="AQ1567" s="17">
        <v>0.31083030471071899</v>
      </c>
      <c r="AR1567" s="17">
        <v>0.31699060609288898</v>
      </c>
      <c r="AS1567" s="17">
        <v>0.33784097905992599</v>
      </c>
      <c r="AT1567" s="17"/>
      <c r="AU1567" s="17">
        <v>0.35972668170223199</v>
      </c>
      <c r="AV1567" s="17">
        <v>0.31134886669505202</v>
      </c>
      <c r="AW1567" s="17"/>
      <c r="AX1567" s="17">
        <v>0.34987920336926898</v>
      </c>
      <c r="AY1567" s="17">
        <v>0.336259564082656</v>
      </c>
      <c r="AZ1567" s="17"/>
      <c r="BA1567" s="17">
        <v>0.33540799728724302</v>
      </c>
      <c r="BB1567" s="17">
        <v>0.36007677064097199</v>
      </c>
      <c r="BC1567" s="17"/>
      <c r="BD1567" s="17">
        <v>0.39156093859143098</v>
      </c>
      <c r="BE1567" s="17"/>
      <c r="BF1567" s="17">
        <v>0.374162458773522</v>
      </c>
      <c r="BG1567" s="17"/>
      <c r="BH1567" s="17">
        <v>0.36618825941660799</v>
      </c>
      <c r="BI1567" s="17"/>
      <c r="BJ1567" s="17">
        <v>0.41939742617994402</v>
      </c>
      <c r="BK1567" s="17"/>
      <c r="BL1567" s="17">
        <v>0.244482259248023</v>
      </c>
      <c r="BM1567" s="17">
        <v>0.49402368093451698</v>
      </c>
      <c r="BN1567" s="17">
        <v>0.29353904139314002</v>
      </c>
      <c r="BO1567" s="17">
        <v>0.28968060330997603</v>
      </c>
      <c r="BP1567" s="17"/>
      <c r="BQ1567" s="17">
        <v>0.37418092962090099</v>
      </c>
      <c r="BR1567" s="17">
        <v>0.33740794225797699</v>
      </c>
      <c r="BS1567" s="17">
        <v>0.28680516808529399</v>
      </c>
      <c r="BT1567" s="17">
        <v>0.30242861682795502</v>
      </c>
      <c r="BU1567" s="17">
        <v>0.41692273086431098</v>
      </c>
      <c r="BV1567" s="17">
        <v>0.292647389276605</v>
      </c>
      <c r="BW1567" s="17"/>
      <c r="BX1567" s="17">
        <v>0.38675526143597899</v>
      </c>
      <c r="BY1567" s="17">
        <v>0.36186088105585701</v>
      </c>
      <c r="BZ1567" s="17">
        <v>0.307975963993041</v>
      </c>
      <c r="CA1567" s="17">
        <v>0.33828203614595298</v>
      </c>
      <c r="CB1567" s="17">
        <v>0.40072727901955701</v>
      </c>
      <c r="CC1567" s="17">
        <v>0.25375255545272102</v>
      </c>
    </row>
    <row r="1568" spans="2:81" x14ac:dyDescent="0.35">
      <c r="B1568" t="s">
        <v>609</v>
      </c>
      <c r="C1568" s="17">
        <v>0.38152519729110601</v>
      </c>
      <c r="D1568" s="17">
        <v>0.38065941670775599</v>
      </c>
      <c r="E1568" s="17">
        <v>0.38330706943725601</v>
      </c>
      <c r="F1568" s="17"/>
      <c r="G1568" s="17">
        <v>0.35607301164311</v>
      </c>
      <c r="H1568" s="17">
        <v>0.35167700908530902</v>
      </c>
      <c r="I1568" s="17">
        <v>0.40349509636312803</v>
      </c>
      <c r="J1568" s="17">
        <v>0.40137262048099098</v>
      </c>
      <c r="K1568" s="17">
        <v>0.39358755875177398</v>
      </c>
      <c r="L1568" s="17">
        <v>0.38061290897157402</v>
      </c>
      <c r="M1568" s="17"/>
      <c r="N1568" s="17">
        <v>0.387020874329144</v>
      </c>
      <c r="O1568" s="17">
        <v>0.411312203155065</v>
      </c>
      <c r="P1568" s="17">
        <v>0.37215101897911601</v>
      </c>
      <c r="Q1568" s="17">
        <v>0.353128467325519</v>
      </c>
      <c r="R1568" s="17"/>
      <c r="S1568" s="17">
        <v>0.40720229810199099</v>
      </c>
      <c r="T1568" s="17">
        <v>0.38790025520652199</v>
      </c>
      <c r="U1568" s="17">
        <v>0.32662924015456801</v>
      </c>
      <c r="V1568" s="17">
        <v>0.38764354642026</v>
      </c>
      <c r="W1568" s="17">
        <v>0.42753462043597401</v>
      </c>
      <c r="X1568" s="17">
        <v>0.37694566467043</v>
      </c>
      <c r="Y1568" s="17">
        <v>0.40361602949016701</v>
      </c>
      <c r="Z1568" s="17">
        <v>0.32145715083772902</v>
      </c>
      <c r="AA1568" s="17">
        <v>0.36235422837789399</v>
      </c>
      <c r="AB1568" s="17">
        <v>0.37742154693878299</v>
      </c>
      <c r="AC1568" s="17">
        <v>0.395791013099552</v>
      </c>
      <c r="AD1568" s="17">
        <v>0.34852203557467898</v>
      </c>
      <c r="AE1568" s="17"/>
      <c r="AF1568" s="17">
        <v>0.38501092286959299</v>
      </c>
      <c r="AG1568" s="17">
        <v>0.37813517602088698</v>
      </c>
      <c r="AH1568" s="17">
        <v>0.35946258660123598</v>
      </c>
      <c r="AI1568" s="17">
        <v>0.36788007862835698</v>
      </c>
      <c r="AJ1568" s="17"/>
      <c r="AK1568" s="17">
        <v>0.36781271289311901</v>
      </c>
      <c r="AL1568" s="17">
        <v>0.36811296633321</v>
      </c>
      <c r="AM1568" s="17"/>
      <c r="AN1568" s="17">
        <v>0.38420888090222299</v>
      </c>
      <c r="AO1568" s="17">
        <v>0.39259376190614897</v>
      </c>
      <c r="AP1568" s="17">
        <v>0.357154107218838</v>
      </c>
      <c r="AQ1568" s="17">
        <v>0.37331336934711301</v>
      </c>
      <c r="AR1568" s="17">
        <v>0.38575111682023</v>
      </c>
      <c r="AS1568" s="17">
        <v>0.38724372426318698</v>
      </c>
      <c r="AT1568" s="17"/>
      <c r="AU1568" s="17">
        <v>0.37782428307883298</v>
      </c>
      <c r="AV1568" s="17">
        <v>0.38824847633680998</v>
      </c>
      <c r="AW1568" s="17"/>
      <c r="AX1568" s="17">
        <v>0.36639897064129201</v>
      </c>
      <c r="AY1568" s="17">
        <v>0.38515505284565499</v>
      </c>
      <c r="AZ1568" s="17"/>
      <c r="BA1568" s="17">
        <v>0.38209382634625999</v>
      </c>
      <c r="BB1568" s="17">
        <v>0.384383228175883</v>
      </c>
      <c r="BC1568" s="17"/>
      <c r="BD1568" s="17">
        <v>0.36422730877285597</v>
      </c>
      <c r="BE1568" s="17"/>
      <c r="BF1568" s="17">
        <v>0.36920808911905001</v>
      </c>
      <c r="BG1568" s="17"/>
      <c r="BH1568" s="17">
        <v>0.39226063310013198</v>
      </c>
      <c r="BI1568" s="17"/>
      <c r="BJ1568" s="17">
        <v>0.383238939614651</v>
      </c>
      <c r="BK1568" s="17"/>
      <c r="BL1568" s="17">
        <v>0.28786712872501102</v>
      </c>
      <c r="BM1568" s="17">
        <v>0.37417844987403398</v>
      </c>
      <c r="BN1568" s="17">
        <v>0.39530518980787999</v>
      </c>
      <c r="BO1568" s="17">
        <v>0.43222863745093398</v>
      </c>
      <c r="BP1568" s="17"/>
      <c r="BQ1568" s="17">
        <v>0.40277536402074998</v>
      </c>
      <c r="BR1568" s="17">
        <v>0.361372083788075</v>
      </c>
      <c r="BS1568" s="17">
        <v>0.38510267522490799</v>
      </c>
      <c r="BT1568" s="17">
        <v>0.42804592424021998</v>
      </c>
      <c r="BU1568" s="17">
        <v>0.33021002854000497</v>
      </c>
      <c r="BV1568" s="17">
        <v>0.37598742940188601</v>
      </c>
      <c r="BW1568" s="17"/>
      <c r="BX1568" s="17">
        <v>0.39641467910338801</v>
      </c>
      <c r="BY1568" s="17">
        <v>0.351472313656016</v>
      </c>
      <c r="BZ1568" s="17">
        <v>0.39069016733781597</v>
      </c>
      <c r="CA1568" s="17">
        <v>0.436256325429418</v>
      </c>
      <c r="CB1568" s="17">
        <v>0.36411399105428199</v>
      </c>
      <c r="CC1568" s="17">
        <v>0.32530487073539899</v>
      </c>
    </row>
    <row r="1569" spans="2:81" x14ac:dyDescent="0.35">
      <c r="B1569" t="s">
        <v>610</v>
      </c>
      <c r="C1569" s="17">
        <v>0.23142870915055799</v>
      </c>
      <c r="D1569" s="17">
        <v>0.234511418991316</v>
      </c>
      <c r="E1569" s="17">
        <v>0.22813749713692</v>
      </c>
      <c r="F1569" s="17"/>
      <c r="G1569" s="17">
        <v>0.15505750588117001</v>
      </c>
      <c r="H1569" s="17">
        <v>0.223647652251839</v>
      </c>
      <c r="I1569" s="17">
        <v>0.19678216260894299</v>
      </c>
      <c r="J1569" s="17">
        <v>0.23858899871221001</v>
      </c>
      <c r="K1569" s="17">
        <v>0.25824265798145601</v>
      </c>
      <c r="L1569" s="17">
        <v>0.29283484450420999</v>
      </c>
      <c r="M1569" s="17"/>
      <c r="N1569" s="17">
        <v>0.20506651011382501</v>
      </c>
      <c r="O1569" s="17">
        <v>0.21964109498496601</v>
      </c>
      <c r="P1569" s="17">
        <v>0.25104523235606402</v>
      </c>
      <c r="Q1569" s="17">
        <v>0.25555544043284301</v>
      </c>
      <c r="R1569" s="17"/>
      <c r="S1569" s="17">
        <v>0.184114862042769</v>
      </c>
      <c r="T1569" s="17">
        <v>0.245416489607762</v>
      </c>
      <c r="U1569" s="17">
        <v>0.272330265475214</v>
      </c>
      <c r="V1569" s="17">
        <v>0.25602884480413401</v>
      </c>
      <c r="W1569" s="17">
        <v>0.19118732870281599</v>
      </c>
      <c r="X1569" s="17">
        <v>0.23729155153611101</v>
      </c>
      <c r="Y1569" s="17">
        <v>0.247585756923699</v>
      </c>
      <c r="Z1569" s="17">
        <v>0.27128084298258898</v>
      </c>
      <c r="AA1569" s="17">
        <v>0.22617241320763301</v>
      </c>
      <c r="AB1569" s="17">
        <v>0.22738530352769601</v>
      </c>
      <c r="AC1569" s="17">
        <v>0.22958095633141201</v>
      </c>
      <c r="AD1569" s="17">
        <v>0.22328214472901101</v>
      </c>
      <c r="AE1569" s="17"/>
      <c r="AF1569" s="17">
        <v>0.23451199037859599</v>
      </c>
      <c r="AG1569" s="17">
        <v>0.23309962412708099</v>
      </c>
      <c r="AH1569" s="17">
        <v>0.21657729173593299</v>
      </c>
      <c r="AI1569" s="17">
        <v>0.23556168568049499</v>
      </c>
      <c r="AJ1569" s="17"/>
      <c r="AK1569" s="17">
        <v>0.20467133659658801</v>
      </c>
      <c r="AL1569" s="17">
        <v>0.227802862893589</v>
      </c>
      <c r="AM1569" s="17"/>
      <c r="AN1569" s="17">
        <v>0.18191241887221701</v>
      </c>
      <c r="AO1569" s="17">
        <v>0.24036730675360099</v>
      </c>
      <c r="AP1569" s="17">
        <v>0.240935795254094</v>
      </c>
      <c r="AQ1569" s="17">
        <v>0.26539833092103199</v>
      </c>
      <c r="AR1569" s="17">
        <v>0.25844454062586703</v>
      </c>
      <c r="AS1569" s="17">
        <v>0.2292630575664</v>
      </c>
      <c r="AT1569" s="17"/>
      <c r="AU1569" s="17">
        <v>0.22531268326237799</v>
      </c>
      <c r="AV1569" s="17">
        <v>0.24020703028847001</v>
      </c>
      <c r="AW1569" s="17"/>
      <c r="AX1569" s="17">
        <v>0.228903027638549</v>
      </c>
      <c r="AY1569" s="17">
        <v>0.23203479943848099</v>
      </c>
      <c r="AZ1569" s="17"/>
      <c r="BA1569" s="17">
        <v>0.24195350321576101</v>
      </c>
      <c r="BB1569" s="17">
        <v>0.17162591643896699</v>
      </c>
      <c r="BC1569" s="17"/>
      <c r="BD1569" s="17">
        <v>0.20265723907121699</v>
      </c>
      <c r="BE1569" s="17"/>
      <c r="BF1569" s="17">
        <v>0.216067854636567</v>
      </c>
      <c r="BG1569" s="17"/>
      <c r="BH1569" s="17">
        <v>0.202873057204778</v>
      </c>
      <c r="BI1569" s="17"/>
      <c r="BJ1569" s="17">
        <v>0.14683845475742299</v>
      </c>
      <c r="BK1569" s="17"/>
      <c r="BL1569" s="17">
        <v>0.361770779259449</v>
      </c>
      <c r="BM1569" s="17">
        <v>0.114885923185501</v>
      </c>
      <c r="BN1569" s="17">
        <v>0.275126513346452</v>
      </c>
      <c r="BO1569" s="17">
        <v>0.221502243029398</v>
      </c>
      <c r="BP1569" s="17"/>
      <c r="BQ1569" s="17">
        <v>0.183738869801542</v>
      </c>
      <c r="BR1569" s="17">
        <v>0.26668594167229598</v>
      </c>
      <c r="BS1569" s="17">
        <v>0.26904986135898901</v>
      </c>
      <c r="BT1569" s="17">
        <v>0.23442606971482199</v>
      </c>
      <c r="BU1569" s="17">
        <v>0.20050356629479299</v>
      </c>
      <c r="BV1569" s="17">
        <v>0.26601848749852602</v>
      </c>
      <c r="BW1569" s="17"/>
      <c r="BX1569" s="17">
        <v>0.174761974910146</v>
      </c>
      <c r="BY1569" s="17">
        <v>0.25307637184862802</v>
      </c>
      <c r="BZ1569" s="17">
        <v>0.24797884279607599</v>
      </c>
      <c r="CA1569" s="17">
        <v>0.19954966914182201</v>
      </c>
      <c r="CB1569" s="17">
        <v>0.20004717306747799</v>
      </c>
      <c r="CC1569" s="17">
        <v>0.33040821777202101</v>
      </c>
    </row>
    <row r="1570" spans="2:81" x14ac:dyDescent="0.35">
      <c r="B1570" t="s">
        <v>611</v>
      </c>
      <c r="C1570" s="17">
        <v>1.7968713158000801E-2</v>
      </c>
      <c r="D1570" s="17">
        <v>2.3166318441163802E-2</v>
      </c>
      <c r="E1570" s="17">
        <v>1.29839042375083E-2</v>
      </c>
      <c r="F1570" s="17"/>
      <c r="G1570" s="17">
        <v>4.5783698123496301E-2</v>
      </c>
      <c r="H1570" s="17">
        <v>2.0377563793287101E-2</v>
      </c>
      <c r="I1570" s="17">
        <v>1.7288921215403701E-2</v>
      </c>
      <c r="J1570" s="17">
        <v>1.4654501077233499E-2</v>
      </c>
      <c r="K1570" s="17">
        <v>9.7049036189779808E-3</v>
      </c>
      <c r="L1570" s="17">
        <v>6.3414223722023299E-3</v>
      </c>
      <c r="M1570" s="17"/>
      <c r="N1570" s="17">
        <v>1.81152105023226E-2</v>
      </c>
      <c r="O1570" s="17">
        <v>1.6568676815602E-2</v>
      </c>
      <c r="P1570" s="17">
        <v>2.6753659455915402E-2</v>
      </c>
      <c r="Q1570" s="17">
        <v>1.18201735122538E-2</v>
      </c>
      <c r="R1570" s="17"/>
      <c r="S1570" s="17">
        <v>2.20164510845181E-2</v>
      </c>
      <c r="T1570" s="17">
        <v>1.6423726693939E-2</v>
      </c>
      <c r="U1570" s="17">
        <v>9.9730790870975194E-3</v>
      </c>
      <c r="V1570" s="17">
        <v>1.9491334501825001E-2</v>
      </c>
      <c r="W1570" s="17">
        <v>2.6621889134287001E-2</v>
      </c>
      <c r="X1570" s="17">
        <v>1.37936859160837E-2</v>
      </c>
      <c r="Y1570" s="17">
        <v>1.8515327358732701E-2</v>
      </c>
      <c r="Z1570" s="17">
        <v>2.2991683227727201E-2</v>
      </c>
      <c r="AA1570" s="17">
        <v>2.4303916667617401E-2</v>
      </c>
      <c r="AB1570" s="17">
        <v>1.6218079328498398E-2</v>
      </c>
      <c r="AC1570" s="17">
        <v>1.1207456804558201E-2</v>
      </c>
      <c r="AD1570" s="17">
        <v>0</v>
      </c>
      <c r="AE1570" s="17"/>
      <c r="AF1570" s="17">
        <v>1.9165195943513499E-2</v>
      </c>
      <c r="AG1570" s="17">
        <v>1.21159890985929E-2</v>
      </c>
      <c r="AH1570" s="17">
        <v>1.2348458994973799E-2</v>
      </c>
      <c r="AI1570" s="17">
        <v>0</v>
      </c>
      <c r="AJ1570" s="17"/>
      <c r="AK1570" s="17">
        <v>2.2631306026971599E-2</v>
      </c>
      <c r="AL1570" s="17">
        <v>1.7147763889097101E-2</v>
      </c>
      <c r="AM1570" s="17"/>
      <c r="AN1570" s="17">
        <v>1.70051688325892E-2</v>
      </c>
      <c r="AO1570" s="17">
        <v>1.2182555153493001E-2</v>
      </c>
      <c r="AP1570" s="17">
        <v>2.8478552088222302E-2</v>
      </c>
      <c r="AQ1570" s="17">
        <v>2.2059927140626798E-2</v>
      </c>
      <c r="AR1570" s="17">
        <v>2.1230647519447799E-2</v>
      </c>
      <c r="AS1570" s="17">
        <v>5.2025521171998402E-3</v>
      </c>
      <c r="AT1570" s="17"/>
      <c r="AU1570" s="17">
        <v>1.37569332966022E-2</v>
      </c>
      <c r="AV1570" s="17">
        <v>2.2249728960206699E-2</v>
      </c>
      <c r="AW1570" s="17"/>
      <c r="AX1570" s="17">
        <v>1.60164022846115E-2</v>
      </c>
      <c r="AY1570" s="17">
        <v>1.8437211127259E-2</v>
      </c>
      <c r="AZ1570" s="17"/>
      <c r="BA1570" s="17">
        <v>1.5959482079110798E-2</v>
      </c>
      <c r="BB1570" s="17">
        <v>2.7346104169137901E-2</v>
      </c>
      <c r="BC1570" s="17"/>
      <c r="BD1570" s="17">
        <v>1.7092812443548201E-2</v>
      </c>
      <c r="BE1570" s="17"/>
      <c r="BF1570" s="17">
        <v>1.86116208229016E-2</v>
      </c>
      <c r="BG1570" s="17"/>
      <c r="BH1570" s="17">
        <v>1.4221364902763101E-2</v>
      </c>
      <c r="BI1570" s="17"/>
      <c r="BJ1570" s="17">
        <v>7.8359837173932797E-3</v>
      </c>
      <c r="BK1570" s="17"/>
      <c r="BL1570" s="17">
        <v>2.7323659842299099E-2</v>
      </c>
      <c r="BM1570" s="17">
        <v>1.0241816442309299E-2</v>
      </c>
      <c r="BN1570" s="17">
        <v>1.04085722298201E-2</v>
      </c>
      <c r="BO1570" s="17">
        <v>2.79212006837933E-2</v>
      </c>
      <c r="BP1570" s="17"/>
      <c r="BQ1570" s="17">
        <v>1.6667636609451999E-2</v>
      </c>
      <c r="BR1570" s="17">
        <v>1.5943476434459002E-2</v>
      </c>
      <c r="BS1570" s="17">
        <v>3.5220612208089697E-2</v>
      </c>
      <c r="BT1570" s="17">
        <v>1.34292776515565E-2</v>
      </c>
      <c r="BU1570" s="17">
        <v>1.70964268018222E-2</v>
      </c>
      <c r="BV1570" s="17">
        <v>1.1008847322684499E-2</v>
      </c>
      <c r="BW1570" s="17"/>
      <c r="BX1570" s="17">
        <v>1.9631778037822501E-2</v>
      </c>
      <c r="BY1570" s="17">
        <v>1.4084965762498401E-2</v>
      </c>
      <c r="BZ1570" s="17">
        <v>3.05316954237763E-2</v>
      </c>
      <c r="CA1570" s="17">
        <v>1.14737891981562E-2</v>
      </c>
      <c r="CB1570" s="17">
        <v>1.0808933334186401E-2</v>
      </c>
      <c r="CC1570" s="17">
        <v>2.2711756548636799E-2</v>
      </c>
    </row>
    <row r="1571" spans="2:81" x14ac:dyDescent="0.35">
      <c r="B1571" t="s">
        <v>612</v>
      </c>
      <c r="C1571" s="17">
        <v>1.0553003192079E-2</v>
      </c>
      <c r="D1571" s="17">
        <v>1.1299292249261199E-2</v>
      </c>
      <c r="E1571" s="17">
        <v>9.8767506699064499E-3</v>
      </c>
      <c r="F1571" s="17"/>
      <c r="G1571" s="17">
        <v>1.7844153182959399E-2</v>
      </c>
      <c r="H1571" s="17">
        <v>8.1811233433175101E-3</v>
      </c>
      <c r="I1571" s="17">
        <v>9.0180604574922798E-3</v>
      </c>
      <c r="J1571" s="17">
        <v>1.01252620597117E-2</v>
      </c>
      <c r="K1571" s="17">
        <v>1.15202044697378E-2</v>
      </c>
      <c r="L1571" s="17">
        <v>8.5933576741381995E-3</v>
      </c>
      <c r="M1571" s="17"/>
      <c r="N1571" s="17">
        <v>8.4729698412938492E-3</v>
      </c>
      <c r="O1571" s="17">
        <v>7.2273427042350404E-3</v>
      </c>
      <c r="P1571" s="17">
        <v>1.5858597764703702E-2</v>
      </c>
      <c r="Q1571" s="17">
        <v>1.17550732004944E-2</v>
      </c>
      <c r="R1571" s="17"/>
      <c r="S1571" s="17">
        <v>5.4872071090793801E-3</v>
      </c>
      <c r="T1571" s="17">
        <v>1.4204524403903801E-2</v>
      </c>
      <c r="U1571" s="17">
        <v>1.37033525020451E-2</v>
      </c>
      <c r="V1571" s="17">
        <v>9.0426386092173593E-3</v>
      </c>
      <c r="W1571" s="17">
        <v>1.50348427145483E-2</v>
      </c>
      <c r="X1571" s="17">
        <v>1.5770661159160499E-2</v>
      </c>
      <c r="Y1571" s="17">
        <v>8.3773946185653706E-3</v>
      </c>
      <c r="Z1571" s="17">
        <v>0</v>
      </c>
      <c r="AA1571" s="17">
        <v>1.0702639197489301E-2</v>
      </c>
      <c r="AB1571" s="17">
        <v>1.3914498586226899E-2</v>
      </c>
      <c r="AC1571" s="17">
        <v>4.5269292206608098E-3</v>
      </c>
      <c r="AD1571" s="17">
        <v>7.6705551114381303E-3</v>
      </c>
      <c r="AE1571" s="17"/>
      <c r="AF1571" s="17">
        <v>8.6388766137198598E-3</v>
      </c>
      <c r="AG1571" s="17">
        <v>1.77454235157633E-2</v>
      </c>
      <c r="AH1571" s="17">
        <v>1.6610110387156599E-2</v>
      </c>
      <c r="AI1571" s="17">
        <v>1.5256171930899899E-2</v>
      </c>
      <c r="AJ1571" s="17"/>
      <c r="AK1571" s="17">
        <v>1.7052404076390301E-2</v>
      </c>
      <c r="AL1571" s="17">
        <v>1.7392769176357001E-2</v>
      </c>
      <c r="AM1571" s="17"/>
      <c r="AN1571" s="17">
        <v>6.0484670309327304E-3</v>
      </c>
      <c r="AO1571" s="17">
        <v>1.25946075463462E-2</v>
      </c>
      <c r="AP1571" s="17">
        <v>1.35806211308615E-2</v>
      </c>
      <c r="AQ1571" s="17">
        <v>8.6174481025287596E-3</v>
      </c>
      <c r="AR1571" s="17">
        <v>8.8849811898546495E-3</v>
      </c>
      <c r="AS1571" s="17">
        <v>2.6064911867305501E-2</v>
      </c>
      <c r="AT1571" s="17"/>
      <c r="AU1571" s="17">
        <v>9.0042564888322303E-3</v>
      </c>
      <c r="AV1571" s="17">
        <v>1.22052490647884E-2</v>
      </c>
      <c r="AW1571" s="17"/>
      <c r="AX1571" s="17">
        <v>1.1466931424099E-2</v>
      </c>
      <c r="AY1571" s="17">
        <v>1.03336869312389E-2</v>
      </c>
      <c r="AZ1571" s="17"/>
      <c r="BA1571" s="17">
        <v>9.2930300618268395E-3</v>
      </c>
      <c r="BB1571" s="17">
        <v>1.7329571485342199E-2</v>
      </c>
      <c r="BC1571" s="17"/>
      <c r="BD1571" s="17">
        <v>7.5291896212037902E-3</v>
      </c>
      <c r="BE1571" s="17"/>
      <c r="BF1571" s="17">
        <v>8.6117199420118699E-3</v>
      </c>
      <c r="BG1571" s="17"/>
      <c r="BH1571" s="17">
        <v>8.0005689818165408E-3</v>
      </c>
      <c r="BI1571" s="17"/>
      <c r="BJ1571" s="17">
        <v>1.32886495936533E-2</v>
      </c>
      <c r="BK1571" s="17"/>
      <c r="BL1571" s="17">
        <v>3.4523762357722802E-2</v>
      </c>
      <c r="BM1571" s="17">
        <v>1.00159022626889E-3</v>
      </c>
      <c r="BN1571" s="17">
        <v>7.5149042958588801E-3</v>
      </c>
      <c r="BO1571" s="17">
        <v>8.5198152987760196E-3</v>
      </c>
      <c r="BP1571" s="17"/>
      <c r="BQ1571" s="17">
        <v>5.7986190050765603E-3</v>
      </c>
      <c r="BR1571" s="17">
        <v>7.3516320422625696E-3</v>
      </c>
      <c r="BS1571" s="17">
        <v>1.320937210683E-2</v>
      </c>
      <c r="BT1571" s="17">
        <v>8.17039985669917E-3</v>
      </c>
      <c r="BU1571" s="17">
        <v>4.1097647700409903E-3</v>
      </c>
      <c r="BV1571" s="17">
        <v>2.0082712451317999E-2</v>
      </c>
      <c r="BW1571" s="17"/>
      <c r="BX1571" s="17">
        <v>8.4257932164717008E-3</v>
      </c>
      <c r="BY1571" s="17">
        <v>7.8608611409322904E-3</v>
      </c>
      <c r="BZ1571" s="17">
        <v>1.0913613622899601E-2</v>
      </c>
      <c r="CA1571" s="17">
        <v>6.75984511344771E-3</v>
      </c>
      <c r="CB1571" s="17">
        <v>1.07294896212244E-2</v>
      </c>
      <c r="CC1571" s="17">
        <v>2.73820243691149E-2</v>
      </c>
    </row>
    <row r="1572" spans="2:81" x14ac:dyDescent="0.35">
      <c r="B1572" t="s">
        <v>171</v>
      </c>
      <c r="C1572" s="17">
        <v>1.9629010894793901E-2</v>
      </c>
      <c r="D1572" s="17">
        <v>1.7110959140336099E-2</v>
      </c>
      <c r="E1572" s="17">
        <v>2.21842824060186E-2</v>
      </c>
      <c r="F1572" s="17"/>
      <c r="G1572" s="17">
        <v>3.4758071400601998E-2</v>
      </c>
      <c r="H1572" s="17">
        <v>1.8505505370711502E-2</v>
      </c>
      <c r="I1572" s="17">
        <v>1.9417660084435399E-2</v>
      </c>
      <c r="J1572" s="17">
        <v>2.4306286360389499E-2</v>
      </c>
      <c r="K1572" s="17">
        <v>1.5112857588665899E-2</v>
      </c>
      <c r="L1572" s="17">
        <v>9.9116049997155301E-3</v>
      </c>
      <c r="M1572" s="17"/>
      <c r="N1572" s="17">
        <v>1.6458906040385898E-2</v>
      </c>
      <c r="O1572" s="17">
        <v>2.1433529551663898E-2</v>
      </c>
      <c r="P1572" s="17">
        <v>8.3522771355372897E-3</v>
      </c>
      <c r="Q1572" s="17">
        <v>3.1418309159006903E-2</v>
      </c>
      <c r="R1572" s="17"/>
      <c r="S1572" s="17">
        <v>1.9858623021596501E-2</v>
      </c>
      <c r="T1572" s="17">
        <v>3.9514242584454103E-3</v>
      </c>
      <c r="U1572" s="17">
        <v>1.0515279402896901E-2</v>
      </c>
      <c r="V1572" s="17">
        <v>2.05068832280812E-2</v>
      </c>
      <c r="W1572" s="17">
        <v>1.38568751323735E-2</v>
      </c>
      <c r="X1572" s="17">
        <v>3.46510481073369E-2</v>
      </c>
      <c r="Y1572" s="17">
        <v>3.2924147714306302E-2</v>
      </c>
      <c r="Z1572" s="17">
        <v>1.70952995086474E-2</v>
      </c>
      <c r="AA1572" s="17">
        <v>1.75450414887868E-2</v>
      </c>
      <c r="AB1572" s="17">
        <v>2.0928014676770499E-2</v>
      </c>
      <c r="AC1572" s="17">
        <v>2.98737529558178E-2</v>
      </c>
      <c r="AD1572" s="17">
        <v>3.1158501755652001E-2</v>
      </c>
      <c r="AE1572" s="17"/>
      <c r="AF1572" s="17">
        <v>1.7775668880020998E-2</v>
      </c>
      <c r="AG1572" s="17">
        <v>1.99199195055536E-2</v>
      </c>
      <c r="AH1572" s="17">
        <v>2.7854010617686501E-2</v>
      </c>
      <c r="AI1572" s="17">
        <v>3.15229291207735E-2</v>
      </c>
      <c r="AJ1572" s="17"/>
      <c r="AK1572" s="17">
        <v>2.8890383660036399E-2</v>
      </c>
      <c r="AL1572" s="17">
        <v>2.4107635708323399E-2</v>
      </c>
      <c r="AM1572" s="17"/>
      <c r="AN1572" s="17">
        <v>2.15105268657679E-2</v>
      </c>
      <c r="AO1572" s="17">
        <v>1.7886894356788099E-2</v>
      </c>
      <c r="AP1572" s="17">
        <v>3.0921815573644401E-2</v>
      </c>
      <c r="AQ1572" s="17">
        <v>1.9780619777980499E-2</v>
      </c>
      <c r="AR1572" s="17">
        <v>8.6981077517114206E-3</v>
      </c>
      <c r="AS1572" s="17">
        <v>1.4384775125982401E-2</v>
      </c>
      <c r="AT1572" s="17"/>
      <c r="AU1572" s="17">
        <v>1.4375162171123E-2</v>
      </c>
      <c r="AV1572" s="17">
        <v>2.57406486546722E-2</v>
      </c>
      <c r="AW1572" s="17"/>
      <c r="AX1572" s="17">
        <v>2.73354646421799E-2</v>
      </c>
      <c r="AY1572" s="17">
        <v>1.7779685574710501E-2</v>
      </c>
      <c r="AZ1572" s="17"/>
      <c r="BA1572" s="17">
        <v>1.52921610097984E-2</v>
      </c>
      <c r="BB1572" s="17">
        <v>3.9238409089697703E-2</v>
      </c>
      <c r="BC1572" s="17"/>
      <c r="BD1572" s="17">
        <v>1.6932511499743601E-2</v>
      </c>
      <c r="BE1572" s="17"/>
      <c r="BF1572" s="17">
        <v>1.33382567059481E-2</v>
      </c>
      <c r="BG1572" s="17"/>
      <c r="BH1572" s="17">
        <v>1.6456116393902299E-2</v>
      </c>
      <c r="BI1572" s="17"/>
      <c r="BJ1572" s="17">
        <v>2.94005461369359E-2</v>
      </c>
      <c r="BK1572" s="17"/>
      <c r="BL1572" s="17">
        <v>4.4032410567495503E-2</v>
      </c>
      <c r="BM1572" s="17">
        <v>5.6685393373698397E-3</v>
      </c>
      <c r="BN1572" s="17">
        <v>1.81057789268484E-2</v>
      </c>
      <c r="BO1572" s="17">
        <v>2.01475002271225E-2</v>
      </c>
      <c r="BP1572" s="17"/>
      <c r="BQ1572" s="17">
        <v>1.68385809422778E-2</v>
      </c>
      <c r="BR1572" s="17">
        <v>1.12389238049308E-2</v>
      </c>
      <c r="BS1572" s="17">
        <v>1.06123110158896E-2</v>
      </c>
      <c r="BT1572" s="17">
        <v>1.34997117087465E-2</v>
      </c>
      <c r="BU1572" s="17">
        <v>3.1157482729028099E-2</v>
      </c>
      <c r="BV1572" s="17">
        <v>3.4255134048981097E-2</v>
      </c>
      <c r="BW1572" s="17"/>
      <c r="BX1572" s="17">
        <v>1.40105132961931E-2</v>
      </c>
      <c r="BY1572" s="17">
        <v>1.1644606536067401E-2</v>
      </c>
      <c r="BZ1572" s="17">
        <v>1.19097168263913E-2</v>
      </c>
      <c r="CA1572" s="17">
        <v>7.6783349712021502E-3</v>
      </c>
      <c r="CB1572" s="17">
        <v>1.35731339032717E-2</v>
      </c>
      <c r="CC1572" s="17">
        <v>4.0440575122108302E-2</v>
      </c>
    </row>
    <row r="1573" spans="2:81" x14ac:dyDescent="0.35">
      <c r="C1573" s="17"/>
      <c r="D1573" s="17"/>
      <c r="E1573" s="17"/>
      <c r="F1573" s="17"/>
      <c r="G1573" s="17"/>
      <c r="H1573" s="17"/>
      <c r="I1573" s="17"/>
      <c r="J1573" s="17"/>
      <c r="K1573" s="17"/>
      <c r="L1573" s="17"/>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7"/>
      <c r="AI1573" s="17"/>
      <c r="AJ1573" s="17"/>
      <c r="AK1573" s="17"/>
      <c r="AL1573" s="17"/>
      <c r="AM1573" s="17"/>
      <c r="AN1573" s="17"/>
      <c r="AO1573" s="17"/>
      <c r="AP1573" s="17"/>
      <c r="AQ1573" s="17"/>
      <c r="AR1573" s="17"/>
      <c r="AS1573" s="17"/>
      <c r="AT1573" s="17"/>
      <c r="AU1573" s="17"/>
      <c r="AV1573" s="17"/>
      <c r="AW1573" s="17"/>
      <c r="AX1573" s="17"/>
      <c r="AY1573" s="17"/>
      <c r="AZ1573" s="17"/>
      <c r="BA1573" s="17"/>
      <c r="BB1573" s="17"/>
      <c r="BC1573" s="17"/>
      <c r="BD1573" s="17"/>
      <c r="BE1573" s="17"/>
      <c r="BF1573" s="17"/>
      <c r="BG1573" s="17"/>
      <c r="BH1573" s="17"/>
      <c r="BI1573" s="17"/>
      <c r="BJ1573" s="17"/>
      <c r="BK1573" s="17"/>
      <c r="BL1573" s="17"/>
      <c r="BM1573" s="17"/>
      <c r="BN1573" s="17"/>
      <c r="BO1573" s="17"/>
      <c r="BP1573" s="17"/>
      <c r="BQ1573" s="17"/>
      <c r="BR1573" s="17"/>
      <c r="BS1573" s="17"/>
      <c r="BT1573" s="17"/>
      <c r="BU1573" s="17"/>
      <c r="BV1573" s="17"/>
      <c r="BW1573" s="17"/>
      <c r="BX1573" s="17"/>
      <c r="BY1573" s="17"/>
      <c r="BZ1573" s="17"/>
      <c r="CA1573" s="17"/>
      <c r="CB1573" s="17"/>
      <c r="CC1573" s="17"/>
    </row>
    <row r="1574" spans="2:81" x14ac:dyDescent="0.35">
      <c r="B1574" s="6" t="s">
        <v>616</v>
      </c>
      <c r="C1574" s="17"/>
      <c r="D1574" s="17"/>
      <c r="E1574" s="17"/>
      <c r="F1574" s="17"/>
      <c r="G1574" s="17"/>
      <c r="H1574" s="17"/>
      <c r="I1574" s="17"/>
      <c r="J1574" s="17"/>
      <c r="K1574" s="17"/>
      <c r="L1574" s="17"/>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c r="AP1574" s="17"/>
      <c r="AQ1574" s="17"/>
      <c r="AR1574" s="17"/>
      <c r="AS1574" s="17"/>
      <c r="AT1574" s="17"/>
      <c r="AU1574" s="17"/>
      <c r="AV1574" s="17"/>
      <c r="AW1574" s="17"/>
      <c r="AX1574" s="17"/>
      <c r="AY1574" s="17"/>
      <c r="AZ1574" s="17"/>
      <c r="BA1574" s="17"/>
      <c r="BB1574" s="17"/>
      <c r="BC1574" s="17"/>
      <c r="BD1574" s="17"/>
      <c r="BE1574" s="17"/>
      <c r="BF1574" s="17"/>
      <c r="BG1574" s="17"/>
      <c r="BH1574" s="17"/>
      <c r="BI1574" s="17"/>
      <c r="BJ1574" s="17"/>
      <c r="BK1574" s="17"/>
      <c r="BL1574" s="17"/>
      <c r="BM1574" s="17"/>
      <c r="BN1574" s="17"/>
      <c r="BO1574" s="17"/>
      <c r="BP1574" s="17"/>
      <c r="BQ1574" s="17"/>
      <c r="BR1574" s="17"/>
      <c r="BS1574" s="17"/>
      <c r="BT1574" s="17"/>
      <c r="BU1574" s="17"/>
      <c r="BV1574" s="17"/>
      <c r="BW1574" s="17"/>
      <c r="BX1574" s="17"/>
      <c r="BY1574" s="17"/>
      <c r="BZ1574" s="17"/>
      <c r="CA1574" s="17"/>
      <c r="CB1574" s="17"/>
      <c r="CC1574" s="17"/>
    </row>
    <row r="1575" spans="2:81" x14ac:dyDescent="0.35">
      <c r="B1575" s="24"/>
      <c r="C1575" s="17"/>
      <c r="D1575" s="17"/>
      <c r="E1575" s="17"/>
      <c r="F1575" s="17"/>
      <c r="G1575" s="17"/>
      <c r="H1575" s="17"/>
      <c r="I1575" s="17"/>
      <c r="J1575" s="17"/>
      <c r="K1575" s="17"/>
      <c r="L1575" s="17"/>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c r="AP1575" s="17"/>
      <c r="AQ1575" s="17"/>
      <c r="AR1575" s="17"/>
      <c r="AS1575" s="17"/>
      <c r="AT1575" s="17"/>
      <c r="AU1575" s="17"/>
      <c r="AV1575" s="17"/>
      <c r="AW1575" s="17"/>
      <c r="AX1575" s="17"/>
      <c r="AY1575" s="17"/>
      <c r="AZ1575" s="17"/>
      <c r="BA1575" s="17"/>
      <c r="BB1575" s="17"/>
      <c r="BC1575" s="17"/>
      <c r="BD1575" s="17"/>
      <c r="BE1575" s="17"/>
      <c r="BF1575" s="17"/>
      <c r="BG1575" s="17"/>
      <c r="BH1575" s="17"/>
      <c r="BI1575" s="17"/>
      <c r="BJ1575" s="17"/>
      <c r="BK1575" s="17"/>
      <c r="BL1575" s="17"/>
      <c r="BM1575" s="17"/>
      <c r="BN1575" s="17"/>
      <c r="BO1575" s="17"/>
      <c r="BP1575" s="17"/>
      <c r="BQ1575" s="17"/>
      <c r="BR1575" s="17"/>
      <c r="BS1575" s="17"/>
      <c r="BT1575" s="17"/>
      <c r="BU1575" s="17"/>
      <c r="BV1575" s="17"/>
      <c r="BW1575" s="17"/>
      <c r="BX1575" s="17"/>
      <c r="BY1575" s="17"/>
      <c r="BZ1575" s="17"/>
      <c r="CA1575" s="17"/>
      <c r="CB1575" s="17"/>
      <c r="CC1575" s="17"/>
    </row>
    <row r="1576" spans="2:81" x14ac:dyDescent="0.35">
      <c r="B1576" t="s">
        <v>608</v>
      </c>
      <c r="C1576" s="17">
        <v>0.317156847445628</v>
      </c>
      <c r="D1576" s="17">
        <v>0.33790553143806401</v>
      </c>
      <c r="E1576" s="17">
        <v>0.29752679621672801</v>
      </c>
      <c r="F1576" s="17"/>
      <c r="G1576" s="17">
        <v>0.37131095565432498</v>
      </c>
      <c r="H1576" s="17">
        <v>0.34956394633446702</v>
      </c>
      <c r="I1576" s="17">
        <v>0.32511113212492498</v>
      </c>
      <c r="J1576" s="17">
        <v>0.284131870818642</v>
      </c>
      <c r="K1576" s="17">
        <v>0.27462352364766202</v>
      </c>
      <c r="L1576" s="17">
        <v>0.30371825142525299</v>
      </c>
      <c r="M1576" s="17"/>
      <c r="N1576" s="17">
        <v>0.37277461455824401</v>
      </c>
      <c r="O1576" s="17">
        <v>0.292203671214883</v>
      </c>
      <c r="P1576" s="17">
        <v>0.29013951545577199</v>
      </c>
      <c r="Q1576" s="17">
        <v>0.30605399334394401</v>
      </c>
      <c r="R1576" s="17"/>
      <c r="S1576" s="17">
        <v>0.38022905531234902</v>
      </c>
      <c r="T1576" s="17">
        <v>0.29485445925466802</v>
      </c>
      <c r="U1576" s="17">
        <v>0.30436219217782301</v>
      </c>
      <c r="V1576" s="17">
        <v>0.33958238259781498</v>
      </c>
      <c r="W1576" s="17">
        <v>0.28127096218598202</v>
      </c>
      <c r="X1576" s="17">
        <v>0.29643772113632999</v>
      </c>
      <c r="Y1576" s="17">
        <v>0.29585278084489403</v>
      </c>
      <c r="Z1576" s="17">
        <v>0.30863800639966499</v>
      </c>
      <c r="AA1576" s="17">
        <v>0.35109868511965098</v>
      </c>
      <c r="AB1576" s="17">
        <v>0.30479130286321798</v>
      </c>
      <c r="AC1576" s="17">
        <v>0.21761535995152401</v>
      </c>
      <c r="AD1576" s="17">
        <v>0.37893287203307002</v>
      </c>
      <c r="AE1576" s="17"/>
      <c r="AF1576" s="17">
        <v>0.31489375795695101</v>
      </c>
      <c r="AG1576" s="17">
        <v>0.31940476272120299</v>
      </c>
      <c r="AH1576" s="17">
        <v>0.24028962628452999</v>
      </c>
      <c r="AI1576" s="17">
        <v>0.38339898781565002</v>
      </c>
      <c r="AJ1576" s="17"/>
      <c r="AK1576" s="17">
        <v>0.35927251874546401</v>
      </c>
      <c r="AL1576" s="17">
        <v>0.31383296620658901</v>
      </c>
      <c r="AM1576" s="17"/>
      <c r="AN1576" s="17">
        <v>0.40127297291930403</v>
      </c>
      <c r="AO1576" s="17">
        <v>0.30651348479023499</v>
      </c>
      <c r="AP1576" s="17">
        <v>0.26819616822237202</v>
      </c>
      <c r="AQ1576" s="17">
        <v>0.26866846755963097</v>
      </c>
      <c r="AR1576" s="17">
        <v>0.26563495259785402</v>
      </c>
      <c r="AS1576" s="17">
        <v>0.36250469764513299</v>
      </c>
      <c r="AT1576" s="17"/>
      <c r="AU1576" s="17">
        <v>0.332868037700289</v>
      </c>
      <c r="AV1576" s="17">
        <v>0.29719444135248602</v>
      </c>
      <c r="AW1576" s="17"/>
      <c r="AX1576" s="17">
        <v>0.30270187346715699</v>
      </c>
      <c r="AY1576" s="17">
        <v>0.32062562183340698</v>
      </c>
      <c r="AZ1576" s="17"/>
      <c r="BA1576" s="17">
        <v>0.306790084555221</v>
      </c>
      <c r="BB1576" s="17">
        <v>0.37021728716507002</v>
      </c>
      <c r="BC1576" s="17"/>
      <c r="BD1576" s="17">
        <v>0.37944076867878102</v>
      </c>
      <c r="BE1576" s="17"/>
      <c r="BF1576" s="17">
        <v>0.36174350834258501</v>
      </c>
      <c r="BG1576" s="17"/>
      <c r="BH1576" s="17">
        <v>0.33690359041884299</v>
      </c>
      <c r="BI1576" s="17"/>
      <c r="BJ1576" s="17">
        <v>0.27693436903859903</v>
      </c>
      <c r="BK1576" s="17"/>
      <c r="BL1576" s="17">
        <v>0.15818084670207899</v>
      </c>
      <c r="BM1576" s="17">
        <v>0.52054501853511304</v>
      </c>
      <c r="BN1576" s="17">
        <v>0.26437128680539002</v>
      </c>
      <c r="BO1576" s="17">
        <v>0.26732696947399198</v>
      </c>
      <c r="BP1576" s="17"/>
      <c r="BQ1576" s="17">
        <v>0.35741873449128397</v>
      </c>
      <c r="BR1576" s="17">
        <v>0.31410174184190798</v>
      </c>
      <c r="BS1576" s="17">
        <v>0.28165910233108099</v>
      </c>
      <c r="BT1576" s="17">
        <v>0.349786093002807</v>
      </c>
      <c r="BU1576" s="17">
        <v>0.35564336418869003</v>
      </c>
      <c r="BV1576" s="17">
        <v>0.25352330925838701</v>
      </c>
      <c r="BW1576" s="17"/>
      <c r="BX1576" s="17">
        <v>0.36089997358207698</v>
      </c>
      <c r="BY1576" s="17">
        <v>0.333943323061765</v>
      </c>
      <c r="BZ1576" s="17">
        <v>0.29736966479876997</v>
      </c>
      <c r="CA1576" s="17">
        <v>0.34673853863974002</v>
      </c>
      <c r="CB1576" s="17">
        <v>0.38002526758611099</v>
      </c>
      <c r="CC1576" s="17">
        <v>0.193116001239964</v>
      </c>
    </row>
    <row r="1577" spans="2:81" x14ac:dyDescent="0.35">
      <c r="B1577" t="s">
        <v>609</v>
      </c>
      <c r="C1577" s="17">
        <v>0.40597625641691798</v>
      </c>
      <c r="D1577" s="17">
        <v>0.392237713911675</v>
      </c>
      <c r="E1577" s="17">
        <v>0.41878363343137498</v>
      </c>
      <c r="F1577" s="17"/>
      <c r="G1577" s="17">
        <v>0.370438167679838</v>
      </c>
      <c r="H1577" s="17">
        <v>0.35573083443049602</v>
      </c>
      <c r="I1577" s="17">
        <v>0.40898824350714802</v>
      </c>
      <c r="J1577" s="17">
        <v>0.43717087053984</v>
      </c>
      <c r="K1577" s="17">
        <v>0.45701123011456002</v>
      </c>
      <c r="L1577" s="17">
        <v>0.40843253987686401</v>
      </c>
      <c r="M1577" s="17"/>
      <c r="N1577" s="17">
        <v>0.42651603869631799</v>
      </c>
      <c r="O1577" s="17">
        <v>0.42531148295197102</v>
      </c>
      <c r="P1577" s="17">
        <v>0.414934910241059</v>
      </c>
      <c r="Q1577" s="17">
        <v>0.35621274149327298</v>
      </c>
      <c r="R1577" s="17"/>
      <c r="S1577" s="17">
        <v>0.37651384790519299</v>
      </c>
      <c r="T1577" s="17">
        <v>0.40428977468212801</v>
      </c>
      <c r="U1577" s="17">
        <v>0.41695623458037701</v>
      </c>
      <c r="V1577" s="17">
        <v>0.38243715925930899</v>
      </c>
      <c r="W1577" s="17">
        <v>0.41207343114483902</v>
      </c>
      <c r="X1577" s="17">
        <v>0.43136366490505501</v>
      </c>
      <c r="Y1577" s="17">
        <v>0.40821002158057701</v>
      </c>
      <c r="Z1577" s="17">
        <v>0.41015699808248601</v>
      </c>
      <c r="AA1577" s="17">
        <v>0.39264957351063601</v>
      </c>
      <c r="AB1577" s="17">
        <v>0.435764343024308</v>
      </c>
      <c r="AC1577" s="17">
        <v>0.46005034241017301</v>
      </c>
      <c r="AD1577" s="17">
        <v>0.35955956699897401</v>
      </c>
      <c r="AE1577" s="17"/>
      <c r="AF1577" s="17">
        <v>0.40450348247555601</v>
      </c>
      <c r="AG1577" s="17">
        <v>0.40641649831861898</v>
      </c>
      <c r="AH1577" s="17">
        <v>0.44819899018144099</v>
      </c>
      <c r="AI1577" s="17">
        <v>0.34763139846084201</v>
      </c>
      <c r="AJ1577" s="17"/>
      <c r="AK1577" s="17">
        <v>0.41844052245832503</v>
      </c>
      <c r="AL1577" s="17">
        <v>0.42246435436166901</v>
      </c>
      <c r="AM1577" s="17"/>
      <c r="AN1577" s="17">
        <v>0.372428135142363</v>
      </c>
      <c r="AO1577" s="17">
        <v>0.40419438654435602</v>
      </c>
      <c r="AP1577" s="17">
        <v>0.44642636484885001</v>
      </c>
      <c r="AQ1577" s="17">
        <v>0.40175728997856802</v>
      </c>
      <c r="AR1577" s="17">
        <v>0.45338569931629102</v>
      </c>
      <c r="AS1577" s="17">
        <v>0.39247368790312298</v>
      </c>
      <c r="AT1577" s="17"/>
      <c r="AU1577" s="17">
        <v>0.41125511529667702</v>
      </c>
      <c r="AV1577" s="17">
        <v>0.39934359107004802</v>
      </c>
      <c r="AW1577" s="17"/>
      <c r="AX1577" s="17">
        <v>0.41986624221794999</v>
      </c>
      <c r="AY1577" s="17">
        <v>0.40264306280031298</v>
      </c>
      <c r="AZ1577" s="17"/>
      <c r="BA1577" s="17">
        <v>0.41473305567679603</v>
      </c>
      <c r="BB1577" s="17">
        <v>0.36482072028616502</v>
      </c>
      <c r="BC1577" s="17"/>
      <c r="BD1577" s="17">
        <v>0.38180804388971901</v>
      </c>
      <c r="BE1577" s="17"/>
      <c r="BF1577" s="17">
        <v>0.39964665736972299</v>
      </c>
      <c r="BG1577" s="17"/>
      <c r="BH1577" s="17">
        <v>0.43026282685671902</v>
      </c>
      <c r="BI1577" s="17"/>
      <c r="BJ1577" s="17">
        <v>0.44224803234908</v>
      </c>
      <c r="BK1577" s="17"/>
      <c r="BL1577" s="17">
        <v>0.360546361482116</v>
      </c>
      <c r="BM1577" s="17">
        <v>0.36103941337185103</v>
      </c>
      <c r="BN1577" s="17">
        <v>0.44045491127421799</v>
      </c>
      <c r="BO1577" s="17">
        <v>0.44267346557781401</v>
      </c>
      <c r="BP1577" s="17"/>
      <c r="BQ1577" s="17">
        <v>0.415459048237943</v>
      </c>
      <c r="BR1577" s="17">
        <v>0.42323685478645501</v>
      </c>
      <c r="BS1577" s="17">
        <v>0.39626758554215702</v>
      </c>
      <c r="BT1577" s="17">
        <v>0.41054633825459003</v>
      </c>
      <c r="BU1577" s="17">
        <v>0.34931014813259298</v>
      </c>
      <c r="BV1577" s="17">
        <v>0.38432647073016102</v>
      </c>
      <c r="BW1577" s="17"/>
      <c r="BX1577" s="17">
        <v>0.41124427808789599</v>
      </c>
      <c r="BY1577" s="17">
        <v>0.42326703915465003</v>
      </c>
      <c r="BZ1577" s="17">
        <v>0.40449493713152901</v>
      </c>
      <c r="CA1577" s="17">
        <v>0.414957622181307</v>
      </c>
      <c r="CB1577" s="17">
        <v>0.35927821023495099</v>
      </c>
      <c r="CC1577" s="17">
        <v>0.33653021917904002</v>
      </c>
    </row>
    <row r="1578" spans="2:81" x14ac:dyDescent="0.35">
      <c r="B1578" t="s">
        <v>610</v>
      </c>
      <c r="C1578" s="17">
        <v>0.22560869731979999</v>
      </c>
      <c r="D1578" s="17">
        <v>0.21748571427194499</v>
      </c>
      <c r="E1578" s="17">
        <v>0.233737423640479</v>
      </c>
      <c r="F1578" s="17"/>
      <c r="G1578" s="17">
        <v>0.17305045782836601</v>
      </c>
      <c r="H1578" s="17">
        <v>0.23219449413024601</v>
      </c>
      <c r="I1578" s="17">
        <v>0.207092022638908</v>
      </c>
      <c r="J1578" s="17">
        <v>0.23401064777238001</v>
      </c>
      <c r="K1578" s="17">
        <v>0.242360545924345</v>
      </c>
      <c r="L1578" s="17">
        <v>0.25213850815393801</v>
      </c>
      <c r="M1578" s="17"/>
      <c r="N1578" s="17">
        <v>0.160854738380969</v>
      </c>
      <c r="O1578" s="17">
        <v>0.233194149094853</v>
      </c>
      <c r="P1578" s="17">
        <v>0.24248340926856499</v>
      </c>
      <c r="Q1578" s="17">
        <v>0.27233953953769102</v>
      </c>
      <c r="R1578" s="17"/>
      <c r="S1578" s="17">
        <v>0.17831488220284999</v>
      </c>
      <c r="T1578" s="17">
        <v>0.25652085136946401</v>
      </c>
      <c r="U1578" s="17">
        <v>0.23388003388775</v>
      </c>
      <c r="V1578" s="17">
        <v>0.22656265314610599</v>
      </c>
      <c r="W1578" s="17">
        <v>0.25933905203609098</v>
      </c>
      <c r="X1578" s="17">
        <v>0.21289450736996801</v>
      </c>
      <c r="Y1578" s="17">
        <v>0.215668565793662</v>
      </c>
      <c r="Z1578" s="17">
        <v>0.232906939563089</v>
      </c>
      <c r="AA1578" s="17">
        <v>0.21197728817216199</v>
      </c>
      <c r="AB1578" s="17">
        <v>0.22455196536476599</v>
      </c>
      <c r="AC1578" s="17">
        <v>0.279330791181088</v>
      </c>
      <c r="AD1578" s="17">
        <v>0.227259484029535</v>
      </c>
      <c r="AE1578" s="17"/>
      <c r="AF1578" s="17">
        <v>0.229266803755487</v>
      </c>
      <c r="AG1578" s="17">
        <v>0.23869856918633101</v>
      </c>
      <c r="AH1578" s="17">
        <v>0.24994022428535001</v>
      </c>
      <c r="AI1578" s="17">
        <v>0.23014685823323</v>
      </c>
      <c r="AJ1578" s="17"/>
      <c r="AK1578" s="17">
        <v>0.155700309182081</v>
      </c>
      <c r="AL1578" s="17">
        <v>0.22397734189138699</v>
      </c>
      <c r="AM1578" s="17"/>
      <c r="AN1578" s="17">
        <v>0.17132712450996099</v>
      </c>
      <c r="AO1578" s="17">
        <v>0.24032882039234699</v>
      </c>
      <c r="AP1578" s="17">
        <v>0.22552354690431201</v>
      </c>
      <c r="AQ1578" s="17">
        <v>0.27412319037340599</v>
      </c>
      <c r="AR1578" s="17">
        <v>0.242462389221969</v>
      </c>
      <c r="AS1578" s="17">
        <v>0.20947167643666101</v>
      </c>
      <c r="AT1578" s="17"/>
      <c r="AU1578" s="17">
        <v>0.21649887526637601</v>
      </c>
      <c r="AV1578" s="17">
        <v>0.237709254069944</v>
      </c>
      <c r="AW1578" s="17"/>
      <c r="AX1578" s="17">
        <v>0.216317429683933</v>
      </c>
      <c r="AY1578" s="17">
        <v>0.22783833199456899</v>
      </c>
      <c r="AZ1578" s="17"/>
      <c r="BA1578" s="17">
        <v>0.23527326130287801</v>
      </c>
      <c r="BB1578" s="17">
        <v>0.17548934531625601</v>
      </c>
      <c r="BC1578" s="17"/>
      <c r="BD1578" s="17">
        <v>0.19703484874552599</v>
      </c>
      <c r="BE1578" s="17"/>
      <c r="BF1578" s="17">
        <v>0.19877836171138599</v>
      </c>
      <c r="BG1578" s="17"/>
      <c r="BH1578" s="17">
        <v>0.20862041517782701</v>
      </c>
      <c r="BI1578" s="17"/>
      <c r="BJ1578" s="17">
        <v>0.21828606193286701</v>
      </c>
      <c r="BK1578" s="17"/>
      <c r="BL1578" s="17">
        <v>0.361770761543319</v>
      </c>
      <c r="BM1578" s="17">
        <v>0.105123713107415</v>
      </c>
      <c r="BN1578" s="17">
        <v>0.254549166812571</v>
      </c>
      <c r="BO1578" s="17">
        <v>0.23163205222375399</v>
      </c>
      <c r="BP1578" s="17"/>
      <c r="BQ1578" s="17">
        <v>0.18669305198756</v>
      </c>
      <c r="BR1578" s="17">
        <v>0.21752070228430101</v>
      </c>
      <c r="BS1578" s="17">
        <v>0.27025598092844699</v>
      </c>
      <c r="BT1578" s="17">
        <v>0.210033396470654</v>
      </c>
      <c r="BU1578" s="17">
        <v>0.211419470433931</v>
      </c>
      <c r="BV1578" s="17">
        <v>0.28505367599175302</v>
      </c>
      <c r="BW1578" s="17"/>
      <c r="BX1578" s="17">
        <v>0.18293750380643101</v>
      </c>
      <c r="BY1578" s="17">
        <v>0.199736837836585</v>
      </c>
      <c r="BZ1578" s="17">
        <v>0.252597422331576</v>
      </c>
      <c r="CA1578" s="17">
        <v>0.21279120689425099</v>
      </c>
      <c r="CB1578" s="17">
        <v>0.20422452197009799</v>
      </c>
      <c r="CC1578" s="17">
        <v>0.370608886820326</v>
      </c>
    </row>
    <row r="1579" spans="2:81" x14ac:dyDescent="0.35">
      <c r="B1579" t="s">
        <v>611</v>
      </c>
      <c r="C1579" s="17">
        <v>2.0405779144600698E-2</v>
      </c>
      <c r="D1579" s="17">
        <v>2.25123987854252E-2</v>
      </c>
      <c r="E1579" s="17">
        <v>1.79768400424902E-2</v>
      </c>
      <c r="F1579" s="17"/>
      <c r="G1579" s="17">
        <v>4.8982972493696E-2</v>
      </c>
      <c r="H1579" s="17">
        <v>2.7552691095131199E-2</v>
      </c>
      <c r="I1579" s="17">
        <v>2.4648384143380001E-2</v>
      </c>
      <c r="J1579" s="17">
        <v>8.4604242632730607E-3</v>
      </c>
      <c r="K1579" s="17">
        <v>6.4902275820249399E-3</v>
      </c>
      <c r="L1579" s="17">
        <v>1.12061959181632E-2</v>
      </c>
      <c r="M1579" s="17"/>
      <c r="N1579" s="17">
        <v>1.3411735874177599E-2</v>
      </c>
      <c r="O1579" s="17">
        <v>2.1031533057461999E-2</v>
      </c>
      <c r="P1579" s="17">
        <v>2.36908694618761E-2</v>
      </c>
      <c r="Q1579" s="17">
        <v>2.4738895329383399E-2</v>
      </c>
      <c r="R1579" s="17"/>
      <c r="S1579" s="17">
        <v>2.9320281055667599E-2</v>
      </c>
      <c r="T1579" s="17">
        <v>2.6276121741320001E-2</v>
      </c>
      <c r="U1579" s="17">
        <v>1.05919113387399E-2</v>
      </c>
      <c r="V1579" s="17">
        <v>2.5754120681332902E-2</v>
      </c>
      <c r="W1579" s="17">
        <v>2.0936059573544701E-2</v>
      </c>
      <c r="X1579" s="17">
        <v>1.9843216119680401E-2</v>
      </c>
      <c r="Y1579" s="17">
        <v>2.5389559009789901E-2</v>
      </c>
      <c r="Z1579" s="17">
        <v>3.6551790599661897E-2</v>
      </c>
      <c r="AA1579" s="17">
        <v>1.7798074002757298E-2</v>
      </c>
      <c r="AB1579" s="17">
        <v>5.7387715341852396E-3</v>
      </c>
      <c r="AC1579" s="17">
        <v>1.00190134102214E-2</v>
      </c>
      <c r="AD1579" s="17">
        <v>0</v>
      </c>
      <c r="AE1579" s="17"/>
      <c r="AF1579" s="17">
        <v>2.2134563373174199E-2</v>
      </c>
      <c r="AG1579" s="17">
        <v>3.3887007668975001E-3</v>
      </c>
      <c r="AH1579" s="17">
        <v>2.26546245735652E-2</v>
      </c>
      <c r="AI1579" s="17">
        <v>7.4959026152872097E-3</v>
      </c>
      <c r="AJ1579" s="17"/>
      <c r="AK1579" s="17">
        <v>2.4930154526697699E-2</v>
      </c>
      <c r="AL1579" s="17">
        <v>1.6751594994904001E-2</v>
      </c>
      <c r="AM1579" s="17"/>
      <c r="AN1579" s="17">
        <v>2.3846679947673199E-2</v>
      </c>
      <c r="AO1579" s="17">
        <v>1.3176206932155699E-2</v>
      </c>
      <c r="AP1579" s="17">
        <v>2.9934817289586801E-2</v>
      </c>
      <c r="AQ1579" s="17">
        <v>2.4698311711444799E-2</v>
      </c>
      <c r="AR1579" s="17">
        <v>2.11748285139223E-2</v>
      </c>
      <c r="AS1579" s="17">
        <v>0</v>
      </c>
      <c r="AT1579" s="17"/>
      <c r="AU1579" s="17">
        <v>1.3287231963275199E-2</v>
      </c>
      <c r="AV1579" s="17">
        <v>2.9955958422486599E-2</v>
      </c>
      <c r="AW1579" s="17"/>
      <c r="AX1579" s="17">
        <v>1.8663205652681099E-2</v>
      </c>
      <c r="AY1579" s="17">
        <v>2.0823946227197701E-2</v>
      </c>
      <c r="AZ1579" s="17"/>
      <c r="BA1579" s="17">
        <v>1.6114421349134399E-2</v>
      </c>
      <c r="BB1579" s="17">
        <v>4.3063687788912501E-2</v>
      </c>
      <c r="BC1579" s="17"/>
      <c r="BD1579" s="17">
        <v>1.7315098460331999E-2</v>
      </c>
      <c r="BE1579" s="17"/>
      <c r="BF1579" s="17">
        <v>1.5873504498114501E-2</v>
      </c>
      <c r="BG1579" s="17"/>
      <c r="BH1579" s="17">
        <v>0</v>
      </c>
      <c r="BI1579" s="17"/>
      <c r="BJ1579" s="17">
        <v>2.11159508609845E-2</v>
      </c>
      <c r="BK1579" s="17"/>
      <c r="BL1579" s="17">
        <v>4.7239073920133899E-2</v>
      </c>
      <c r="BM1579" s="17">
        <v>6.5946006085378199E-3</v>
      </c>
      <c r="BN1579" s="17">
        <v>1.24879625823839E-2</v>
      </c>
      <c r="BO1579" s="17">
        <v>2.6030298976316101E-2</v>
      </c>
      <c r="BP1579" s="17"/>
      <c r="BQ1579" s="17">
        <v>1.78043612884961E-2</v>
      </c>
      <c r="BR1579" s="17">
        <v>2.4723235721903301E-2</v>
      </c>
      <c r="BS1579" s="17">
        <v>2.43827130326572E-2</v>
      </c>
      <c r="BT1579" s="17">
        <v>7.7850346023635797E-3</v>
      </c>
      <c r="BU1579" s="17">
        <v>3.26707449259779E-2</v>
      </c>
      <c r="BV1579" s="17">
        <v>2.1236900855368699E-2</v>
      </c>
      <c r="BW1579" s="17"/>
      <c r="BX1579" s="17">
        <v>2.70439662115762E-2</v>
      </c>
      <c r="BY1579" s="17">
        <v>2.7752976618246598E-2</v>
      </c>
      <c r="BZ1579" s="17">
        <v>2.1235737180852299E-2</v>
      </c>
      <c r="CA1579" s="17">
        <v>6.7949637383837198E-3</v>
      </c>
      <c r="CB1579" s="17">
        <v>2.2175132114678999E-2</v>
      </c>
      <c r="CC1579" s="17">
        <v>2.5283277814925599E-2</v>
      </c>
    </row>
    <row r="1580" spans="2:81" x14ac:dyDescent="0.35">
      <c r="B1580" t="s">
        <v>612</v>
      </c>
      <c r="C1580" s="17">
        <v>9.7761901633507692E-3</v>
      </c>
      <c r="D1580" s="17">
        <v>1.18443752247624E-2</v>
      </c>
      <c r="E1580" s="17">
        <v>7.8056843671773998E-3</v>
      </c>
      <c r="F1580" s="17"/>
      <c r="G1580" s="17">
        <v>1.1180808718875401E-2</v>
      </c>
      <c r="H1580" s="17">
        <v>1.0101263342624499E-2</v>
      </c>
      <c r="I1580" s="17">
        <v>1.20385629815472E-2</v>
      </c>
      <c r="J1580" s="17">
        <v>1.15572149358805E-2</v>
      </c>
      <c r="K1580" s="17">
        <v>6.3563379353915699E-3</v>
      </c>
      <c r="L1580" s="17">
        <v>7.5867978594097597E-3</v>
      </c>
      <c r="M1580" s="17"/>
      <c r="N1580" s="17">
        <v>8.8423744120758093E-3</v>
      </c>
      <c r="O1580" s="17">
        <v>7.55644681890736E-3</v>
      </c>
      <c r="P1580" s="17">
        <v>1.8293198649802399E-2</v>
      </c>
      <c r="Q1580" s="17">
        <v>5.7505964258602899E-3</v>
      </c>
      <c r="R1580" s="17"/>
      <c r="S1580" s="17">
        <v>1.23865677478921E-2</v>
      </c>
      <c r="T1580" s="17">
        <v>1.0321690979996301E-2</v>
      </c>
      <c r="U1580" s="17">
        <v>6.62295586951917E-3</v>
      </c>
      <c r="V1580" s="17">
        <v>8.9283160761359608E-3</v>
      </c>
      <c r="W1580" s="17">
        <v>1.17077242207049E-2</v>
      </c>
      <c r="X1580" s="17">
        <v>8.9695964867365797E-3</v>
      </c>
      <c r="Y1580" s="17">
        <v>1.5830610368162901E-2</v>
      </c>
      <c r="Z1580" s="17">
        <v>0</v>
      </c>
      <c r="AA1580" s="17">
        <v>8.6729547632773598E-3</v>
      </c>
      <c r="AB1580" s="17">
        <v>1.07004667695126E-2</v>
      </c>
      <c r="AC1580" s="17">
        <v>4.8386625980176403E-3</v>
      </c>
      <c r="AD1580" s="17">
        <v>1.0488877175936899E-2</v>
      </c>
      <c r="AE1580" s="17"/>
      <c r="AF1580" s="17">
        <v>9.2299380337182504E-3</v>
      </c>
      <c r="AG1580" s="17">
        <v>1.16513096595036E-2</v>
      </c>
      <c r="AH1580" s="17">
        <v>1.2265253648255901E-2</v>
      </c>
      <c r="AI1580" s="17">
        <v>7.2897673966046597E-3</v>
      </c>
      <c r="AJ1580" s="17"/>
      <c r="AK1580" s="17">
        <v>1.29065578382975E-2</v>
      </c>
      <c r="AL1580" s="17">
        <v>5.0862205267256898E-3</v>
      </c>
      <c r="AM1580" s="17"/>
      <c r="AN1580" s="17">
        <v>8.8622431388230699E-3</v>
      </c>
      <c r="AO1580" s="17">
        <v>1.35806495985187E-2</v>
      </c>
      <c r="AP1580" s="17">
        <v>1.0146217772712801E-2</v>
      </c>
      <c r="AQ1580" s="17">
        <v>6.9973979851075804E-3</v>
      </c>
      <c r="AR1580" s="17">
        <v>6.6491379730318403E-3</v>
      </c>
      <c r="AS1580" s="17">
        <v>1.0120600864406699E-2</v>
      </c>
      <c r="AT1580" s="17"/>
      <c r="AU1580" s="17">
        <v>1.0300258183151599E-2</v>
      </c>
      <c r="AV1580" s="17">
        <v>8.5516763040819708E-3</v>
      </c>
      <c r="AW1580" s="17"/>
      <c r="AX1580" s="17">
        <v>1.0830028871203601E-2</v>
      </c>
      <c r="AY1580" s="17">
        <v>9.5232994473872495E-3</v>
      </c>
      <c r="AZ1580" s="17"/>
      <c r="BA1580" s="17">
        <v>9.1042850612978194E-3</v>
      </c>
      <c r="BB1580" s="17">
        <v>1.20991008629877E-2</v>
      </c>
      <c r="BC1580" s="17"/>
      <c r="BD1580" s="17">
        <v>7.3970724840307697E-3</v>
      </c>
      <c r="BE1580" s="17"/>
      <c r="BF1580" s="17">
        <v>8.2826658538019595E-3</v>
      </c>
      <c r="BG1580" s="17"/>
      <c r="BH1580" s="17">
        <v>7.1464100760046398E-3</v>
      </c>
      <c r="BI1580" s="17"/>
      <c r="BJ1580" s="17">
        <v>6.9036963060574901E-3</v>
      </c>
      <c r="BK1580" s="17"/>
      <c r="BL1580" s="17">
        <v>2.9590425231402501E-2</v>
      </c>
      <c r="BM1580" s="17">
        <v>1.91514521174392E-3</v>
      </c>
      <c r="BN1580" s="17">
        <v>6.1612897020958601E-3</v>
      </c>
      <c r="BO1580" s="17">
        <v>9.22762682136875E-3</v>
      </c>
      <c r="BP1580" s="17"/>
      <c r="BQ1580" s="17">
        <v>6.1499359253379101E-3</v>
      </c>
      <c r="BR1580" s="17">
        <v>9.5584745683358393E-3</v>
      </c>
      <c r="BS1580" s="17">
        <v>1.7242140422468102E-2</v>
      </c>
      <c r="BT1580" s="17">
        <v>8.1782075544218104E-3</v>
      </c>
      <c r="BU1580" s="17">
        <v>8.6189144692922198E-3</v>
      </c>
      <c r="BV1580" s="17">
        <v>1.4644679251522699E-2</v>
      </c>
      <c r="BW1580" s="17"/>
      <c r="BX1580" s="17">
        <v>6.77999354563042E-3</v>
      </c>
      <c r="BY1580" s="17">
        <v>5.5283704487127296E-3</v>
      </c>
      <c r="BZ1580" s="17">
        <v>1.6581836001040899E-2</v>
      </c>
      <c r="CA1580" s="17">
        <v>4.3124561495671799E-3</v>
      </c>
      <c r="CB1580" s="17">
        <v>3.6861145210286199E-3</v>
      </c>
      <c r="CC1580" s="17">
        <v>2.4031812111238501E-2</v>
      </c>
    </row>
    <row r="1581" spans="2:81" x14ac:dyDescent="0.35">
      <c r="B1581" t="s">
        <v>171</v>
      </c>
      <c r="C1581" s="17">
        <v>2.1076229509702199E-2</v>
      </c>
      <c r="D1581" s="17">
        <v>1.8014266368127599E-2</v>
      </c>
      <c r="E1581" s="17">
        <v>2.41696223017509E-2</v>
      </c>
      <c r="F1581" s="17"/>
      <c r="G1581" s="17">
        <v>2.5036637624899698E-2</v>
      </c>
      <c r="H1581" s="17">
        <v>2.48567706670355E-2</v>
      </c>
      <c r="I1581" s="17">
        <v>2.21216546040909E-2</v>
      </c>
      <c r="J1581" s="17">
        <v>2.4668971669984899E-2</v>
      </c>
      <c r="K1581" s="17">
        <v>1.3158134796016199E-2</v>
      </c>
      <c r="L1581" s="17">
        <v>1.69177067663718E-2</v>
      </c>
      <c r="M1581" s="17"/>
      <c r="N1581" s="17">
        <v>1.7600498078215902E-2</v>
      </c>
      <c r="O1581" s="17">
        <v>2.0702716861924202E-2</v>
      </c>
      <c r="P1581" s="17">
        <v>1.04580969229247E-2</v>
      </c>
      <c r="Q1581" s="17">
        <v>3.4904233869847798E-2</v>
      </c>
      <c r="R1581" s="17"/>
      <c r="S1581" s="17">
        <v>2.32353657760479E-2</v>
      </c>
      <c r="T1581" s="17">
        <v>7.7371019724237098E-3</v>
      </c>
      <c r="U1581" s="17">
        <v>2.7586672145791E-2</v>
      </c>
      <c r="V1581" s="17">
        <v>1.6735368239301201E-2</v>
      </c>
      <c r="W1581" s="17">
        <v>1.4672770838838899E-2</v>
      </c>
      <c r="X1581" s="17">
        <v>3.0491293982230799E-2</v>
      </c>
      <c r="Y1581" s="17">
        <v>3.9048462402913403E-2</v>
      </c>
      <c r="Z1581" s="17">
        <v>1.17462653550982E-2</v>
      </c>
      <c r="AA1581" s="17">
        <v>1.7803424431515998E-2</v>
      </c>
      <c r="AB1581" s="17">
        <v>1.84531504440093E-2</v>
      </c>
      <c r="AC1581" s="17">
        <v>2.81458304489767E-2</v>
      </c>
      <c r="AD1581" s="17">
        <v>2.3759199762484001E-2</v>
      </c>
      <c r="AE1581" s="17"/>
      <c r="AF1581" s="17">
        <v>1.99714544051132E-2</v>
      </c>
      <c r="AG1581" s="17">
        <v>2.0440159347444999E-2</v>
      </c>
      <c r="AH1581" s="17">
        <v>2.6651281026859201E-2</v>
      </c>
      <c r="AI1581" s="17">
        <v>2.40370854783871E-2</v>
      </c>
      <c r="AJ1581" s="17"/>
      <c r="AK1581" s="17">
        <v>2.87499372491344E-2</v>
      </c>
      <c r="AL1581" s="17">
        <v>1.78875220187256E-2</v>
      </c>
      <c r="AM1581" s="17"/>
      <c r="AN1581" s="17">
        <v>2.2262844341875799E-2</v>
      </c>
      <c r="AO1581" s="17">
        <v>2.2206451742386901E-2</v>
      </c>
      <c r="AP1581" s="17">
        <v>1.9772884962166701E-2</v>
      </c>
      <c r="AQ1581" s="17">
        <v>2.3755342391842699E-2</v>
      </c>
      <c r="AR1581" s="17">
        <v>1.0692992376931901E-2</v>
      </c>
      <c r="AS1581" s="17">
        <v>2.5429337150675201E-2</v>
      </c>
      <c r="AT1581" s="17"/>
      <c r="AU1581" s="17">
        <v>1.5790481590230301E-2</v>
      </c>
      <c r="AV1581" s="17">
        <v>2.7245078780953301E-2</v>
      </c>
      <c r="AW1581" s="17"/>
      <c r="AX1581" s="17">
        <v>3.1621220107075902E-2</v>
      </c>
      <c r="AY1581" s="17">
        <v>1.85457376971251E-2</v>
      </c>
      <c r="AZ1581" s="17"/>
      <c r="BA1581" s="17">
        <v>1.7984892054672599E-2</v>
      </c>
      <c r="BB1581" s="17">
        <v>3.4309858580607998E-2</v>
      </c>
      <c r="BC1581" s="17"/>
      <c r="BD1581" s="17">
        <v>1.7004167741610999E-2</v>
      </c>
      <c r="BE1581" s="17"/>
      <c r="BF1581" s="17">
        <v>1.5675302224388701E-2</v>
      </c>
      <c r="BG1581" s="17"/>
      <c r="BH1581" s="17">
        <v>1.70667574706059E-2</v>
      </c>
      <c r="BI1581" s="17"/>
      <c r="BJ1581" s="17">
        <v>3.4511889512411097E-2</v>
      </c>
      <c r="BK1581" s="17"/>
      <c r="BL1581" s="17">
        <v>4.2672531120949597E-2</v>
      </c>
      <c r="BM1581" s="17">
        <v>4.78210916533968E-3</v>
      </c>
      <c r="BN1581" s="17">
        <v>2.1975382823340699E-2</v>
      </c>
      <c r="BO1581" s="17">
        <v>2.3109586926754799E-2</v>
      </c>
      <c r="BP1581" s="17"/>
      <c r="BQ1581" s="17">
        <v>1.6474868069377899E-2</v>
      </c>
      <c r="BR1581" s="17">
        <v>1.08589907970972E-2</v>
      </c>
      <c r="BS1581" s="17">
        <v>1.01924777431902E-2</v>
      </c>
      <c r="BT1581" s="17">
        <v>1.36709301151633E-2</v>
      </c>
      <c r="BU1581" s="17">
        <v>4.2337357849515901E-2</v>
      </c>
      <c r="BV1581" s="17">
        <v>4.12149639128069E-2</v>
      </c>
      <c r="BW1581" s="17"/>
      <c r="BX1581" s="17">
        <v>1.1094284766388501E-2</v>
      </c>
      <c r="BY1581" s="17">
        <v>9.7714528800407503E-3</v>
      </c>
      <c r="BZ1581" s="17">
        <v>7.7204025562323704E-3</v>
      </c>
      <c r="CA1581" s="17">
        <v>1.44052123967512E-2</v>
      </c>
      <c r="CB1581" s="17">
        <v>3.06107535731323E-2</v>
      </c>
      <c r="CC1581" s="17">
        <v>5.0429802834505703E-2</v>
      </c>
    </row>
    <row r="1582" spans="2:81" x14ac:dyDescent="0.35">
      <c r="C1582" s="17"/>
      <c r="D1582" s="17"/>
      <c r="E1582" s="17"/>
      <c r="F1582" s="17"/>
      <c r="G1582" s="17"/>
      <c r="H1582" s="17"/>
      <c r="I1582" s="17"/>
      <c r="J1582" s="17"/>
      <c r="K1582" s="17"/>
      <c r="L1582" s="17"/>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7"/>
      <c r="AI1582" s="17"/>
      <c r="AJ1582" s="17"/>
      <c r="AK1582" s="17"/>
      <c r="AL1582" s="17"/>
      <c r="AM1582" s="17"/>
      <c r="AN1582" s="17"/>
      <c r="AO1582" s="17"/>
      <c r="AP1582" s="17"/>
      <c r="AQ1582" s="17"/>
      <c r="AR1582" s="17"/>
      <c r="AS1582" s="17"/>
      <c r="AT1582" s="17"/>
      <c r="AU1582" s="17"/>
      <c r="AV1582" s="17"/>
      <c r="AW1582" s="17"/>
      <c r="AX1582" s="17"/>
      <c r="AY1582" s="17"/>
      <c r="AZ1582" s="17"/>
      <c r="BA1582" s="17"/>
      <c r="BB1582" s="17"/>
      <c r="BC1582" s="17"/>
      <c r="BD1582" s="17"/>
      <c r="BE1582" s="17"/>
      <c r="BF1582" s="17"/>
      <c r="BG1582" s="17"/>
      <c r="BH1582" s="17"/>
      <c r="BI1582" s="17"/>
      <c r="BJ1582" s="17"/>
      <c r="BK1582" s="17"/>
      <c r="BL1582" s="17"/>
      <c r="BM1582" s="17"/>
      <c r="BN1582" s="17"/>
      <c r="BO1582" s="17"/>
      <c r="BP1582" s="17"/>
      <c r="BQ1582" s="17"/>
      <c r="BR1582" s="17"/>
      <c r="BS1582" s="17"/>
      <c r="BT1582" s="17"/>
      <c r="BU1582" s="17"/>
      <c r="BV1582" s="17"/>
      <c r="BW1582" s="17"/>
      <c r="BX1582" s="17"/>
      <c r="BY1582" s="17"/>
      <c r="BZ1582" s="17"/>
      <c r="CA1582" s="17"/>
      <c r="CB1582" s="17"/>
      <c r="CC1582" s="17"/>
    </row>
    <row r="1583" spans="2:81" x14ac:dyDescent="0.35">
      <c r="B1583" s="6" t="s">
        <v>617</v>
      </c>
      <c r="C1583" s="17"/>
      <c r="D1583" s="17"/>
      <c r="E1583" s="17"/>
      <c r="F1583" s="17"/>
      <c r="G1583" s="17"/>
      <c r="H1583" s="17"/>
      <c r="I1583" s="17"/>
      <c r="J1583" s="17"/>
      <c r="K1583" s="17"/>
      <c r="L1583" s="17"/>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7"/>
      <c r="AI1583" s="17"/>
      <c r="AJ1583" s="17"/>
      <c r="AK1583" s="17"/>
      <c r="AL1583" s="17"/>
      <c r="AM1583" s="17"/>
      <c r="AN1583" s="17"/>
      <c r="AO1583" s="17"/>
      <c r="AP1583" s="17"/>
      <c r="AQ1583" s="17"/>
      <c r="AR1583" s="17"/>
      <c r="AS1583" s="17"/>
      <c r="AT1583" s="17"/>
      <c r="AU1583" s="17"/>
      <c r="AV1583" s="17"/>
      <c r="AW1583" s="17"/>
      <c r="AX1583" s="17"/>
      <c r="AY1583" s="17"/>
      <c r="AZ1583" s="17"/>
      <c r="BA1583" s="17"/>
      <c r="BB1583" s="17"/>
      <c r="BC1583" s="17"/>
      <c r="BD1583" s="17"/>
      <c r="BE1583" s="17"/>
      <c r="BF1583" s="17"/>
      <c r="BG1583" s="17"/>
      <c r="BH1583" s="17"/>
      <c r="BI1583" s="17"/>
      <c r="BJ1583" s="17"/>
      <c r="BK1583" s="17"/>
      <c r="BL1583" s="17"/>
      <c r="BM1583" s="17"/>
      <c r="BN1583" s="17"/>
      <c r="BO1583" s="17"/>
      <c r="BP1583" s="17"/>
      <c r="BQ1583" s="17"/>
      <c r="BR1583" s="17"/>
      <c r="BS1583" s="17"/>
      <c r="BT1583" s="17"/>
      <c r="BU1583" s="17"/>
      <c r="BV1583" s="17"/>
      <c r="BW1583" s="17"/>
      <c r="BX1583" s="17"/>
      <c r="BY1583" s="17"/>
      <c r="BZ1583" s="17"/>
      <c r="CA1583" s="17"/>
      <c r="CB1583" s="17"/>
      <c r="CC1583" s="17"/>
    </row>
    <row r="1584" spans="2:81" x14ac:dyDescent="0.35">
      <c r="B1584" s="24"/>
      <c r="C1584" s="17"/>
      <c r="D1584" s="17"/>
      <c r="E1584" s="17"/>
      <c r="F1584" s="17"/>
      <c r="G1584" s="17"/>
      <c r="H1584" s="17"/>
      <c r="I1584" s="17"/>
      <c r="J1584" s="17"/>
      <c r="K1584" s="17"/>
      <c r="L1584" s="17"/>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7"/>
      <c r="AI1584" s="17"/>
      <c r="AJ1584" s="17"/>
      <c r="AK1584" s="17"/>
      <c r="AL1584" s="17"/>
      <c r="AM1584" s="17"/>
      <c r="AN1584" s="17"/>
      <c r="AO1584" s="17"/>
      <c r="AP1584" s="17"/>
      <c r="AQ1584" s="17"/>
      <c r="AR1584" s="17"/>
      <c r="AS1584" s="17"/>
      <c r="AT1584" s="17"/>
      <c r="AU1584" s="17"/>
      <c r="AV1584" s="17"/>
      <c r="AW1584" s="17"/>
      <c r="AX1584" s="17"/>
      <c r="AY1584" s="17"/>
      <c r="AZ1584" s="17"/>
      <c r="BA1584" s="17"/>
      <c r="BB1584" s="17"/>
      <c r="BC1584" s="17"/>
      <c r="BD1584" s="17"/>
      <c r="BE1584" s="17"/>
      <c r="BF1584" s="17"/>
      <c r="BG1584" s="17"/>
      <c r="BH1584" s="17"/>
      <c r="BI1584" s="17"/>
      <c r="BJ1584" s="17"/>
      <c r="BK1584" s="17"/>
      <c r="BL1584" s="17"/>
      <c r="BM1584" s="17"/>
      <c r="BN1584" s="17"/>
      <c r="BO1584" s="17"/>
      <c r="BP1584" s="17"/>
      <c r="BQ1584" s="17"/>
      <c r="BR1584" s="17"/>
      <c r="BS1584" s="17"/>
      <c r="BT1584" s="17"/>
      <c r="BU1584" s="17"/>
      <c r="BV1584" s="17"/>
      <c r="BW1584" s="17"/>
      <c r="BX1584" s="17"/>
      <c r="BY1584" s="17"/>
      <c r="BZ1584" s="17"/>
      <c r="CA1584" s="17"/>
      <c r="CB1584" s="17"/>
      <c r="CC1584" s="17"/>
    </row>
    <row r="1585" spans="2:81" x14ac:dyDescent="0.35">
      <c r="B1585" t="s">
        <v>608</v>
      </c>
      <c r="C1585" s="17">
        <v>0.209162213567713</v>
      </c>
      <c r="D1585" s="17">
        <v>0.22144783544555899</v>
      </c>
      <c r="E1585" s="17">
        <v>0.19516536029586901</v>
      </c>
      <c r="F1585" s="17"/>
      <c r="G1585" s="17">
        <v>0.37355406317651102</v>
      </c>
      <c r="H1585" s="17">
        <v>0.32271664220926499</v>
      </c>
      <c r="I1585" s="17">
        <v>0.23016489220556699</v>
      </c>
      <c r="J1585" s="17">
        <v>0.128985776504805</v>
      </c>
      <c r="K1585" s="17">
        <v>0.132959978861762</v>
      </c>
      <c r="L1585" s="17">
        <v>0.106792147637274</v>
      </c>
      <c r="M1585" s="17"/>
      <c r="N1585" s="17">
        <v>0.28254797586214098</v>
      </c>
      <c r="O1585" s="17">
        <v>0.183358055566885</v>
      </c>
      <c r="P1585" s="17">
        <v>0.17097724585718699</v>
      </c>
      <c r="Q1585" s="17">
        <v>0.18964080752547199</v>
      </c>
      <c r="R1585" s="17"/>
      <c r="S1585" s="17">
        <v>0.355541525083576</v>
      </c>
      <c r="T1585" s="17">
        <v>0.165926134898673</v>
      </c>
      <c r="U1585" s="17">
        <v>0.163490702624044</v>
      </c>
      <c r="V1585" s="17">
        <v>0.201301199513404</v>
      </c>
      <c r="W1585" s="17">
        <v>0.17744530633719199</v>
      </c>
      <c r="X1585" s="17">
        <v>0.185325988091605</v>
      </c>
      <c r="Y1585" s="17">
        <v>0.19265104175099201</v>
      </c>
      <c r="Z1585" s="17">
        <v>0.19877360383339401</v>
      </c>
      <c r="AA1585" s="17">
        <v>0.23292108839791301</v>
      </c>
      <c r="AB1585" s="17">
        <v>0.15627943879148201</v>
      </c>
      <c r="AC1585" s="17">
        <v>0.17217142428625901</v>
      </c>
      <c r="AD1585" s="17">
        <v>0.19542454637780399</v>
      </c>
      <c r="AE1585" s="17"/>
      <c r="AF1585" s="17">
        <v>0.21196037216008501</v>
      </c>
      <c r="AG1585" s="17">
        <v>0.14679782734303301</v>
      </c>
      <c r="AH1585" s="17">
        <v>0.17718957049293399</v>
      </c>
      <c r="AI1585" s="17">
        <v>0.199974144666271</v>
      </c>
      <c r="AJ1585" s="17"/>
      <c r="AK1585" s="17">
        <v>0.27243274685943802</v>
      </c>
      <c r="AL1585" s="17">
        <v>0.25577388568688397</v>
      </c>
      <c r="AM1585" s="17"/>
      <c r="AN1585" s="17">
        <v>0.353679927288025</v>
      </c>
      <c r="AO1585" s="17">
        <v>0.18175117041410399</v>
      </c>
      <c r="AP1585" s="17">
        <v>0.17927936997315699</v>
      </c>
      <c r="AQ1585" s="17">
        <v>0.13307244545074501</v>
      </c>
      <c r="AR1585" s="17">
        <v>0.11896323731464201</v>
      </c>
      <c r="AS1585" s="17">
        <v>0.16672086985668899</v>
      </c>
      <c r="AT1585" s="17"/>
      <c r="AU1585" s="17">
        <v>0.20279165254686601</v>
      </c>
      <c r="AV1585" s="17">
        <v>0.21933298314076599</v>
      </c>
      <c r="AW1585" s="17"/>
      <c r="AX1585" s="17">
        <v>0.18569069631781299</v>
      </c>
      <c r="AY1585" s="17">
        <v>0.21479469675308699</v>
      </c>
      <c r="AZ1585" s="17"/>
      <c r="BA1585" s="17">
        <v>0.18328701372557801</v>
      </c>
      <c r="BB1585" s="17">
        <v>0.345225218881</v>
      </c>
      <c r="BC1585" s="17"/>
      <c r="BD1585" s="17">
        <v>0.243991885116179</v>
      </c>
      <c r="BE1585" s="17"/>
      <c r="BF1585" s="17">
        <v>0.22972135773762201</v>
      </c>
      <c r="BG1585" s="17"/>
      <c r="BH1585" s="17">
        <v>0.147047292038749</v>
      </c>
      <c r="BI1585" s="17"/>
      <c r="BJ1585" s="17">
        <v>0.19406018080288101</v>
      </c>
      <c r="BK1585" s="17"/>
      <c r="BL1585" s="17">
        <v>0.111116445906442</v>
      </c>
      <c r="BM1585" s="17">
        <v>0.38960124668530099</v>
      </c>
      <c r="BN1585" s="17">
        <v>0.10628425329929</v>
      </c>
      <c r="BO1585" s="17">
        <v>0.19760907878442099</v>
      </c>
      <c r="BP1585" s="17"/>
      <c r="BQ1585" s="17">
        <v>0.27538804178318299</v>
      </c>
      <c r="BR1585" s="17">
        <v>0.165549620009555</v>
      </c>
      <c r="BS1585" s="17">
        <v>9.3270881837065195E-2</v>
      </c>
      <c r="BT1585" s="17">
        <v>0.25360741866918202</v>
      </c>
      <c r="BU1585" s="17">
        <v>0.288331251063144</v>
      </c>
      <c r="BV1585" s="17">
        <v>0.181978654082292</v>
      </c>
      <c r="BW1585" s="17"/>
      <c r="BX1585" s="17">
        <v>0.31913629721234599</v>
      </c>
      <c r="BY1585" s="17">
        <v>0.200966357752623</v>
      </c>
      <c r="BZ1585" s="17">
        <v>0.10293589227137601</v>
      </c>
      <c r="CA1585" s="17">
        <v>0.260678053614669</v>
      </c>
      <c r="CB1585" s="17">
        <v>0.33997612778945902</v>
      </c>
      <c r="CC1585" s="17">
        <v>0.13771583180347799</v>
      </c>
    </row>
    <row r="1586" spans="2:81" x14ac:dyDescent="0.35">
      <c r="B1586" t="s">
        <v>609</v>
      </c>
      <c r="C1586" s="17">
        <v>0.29183247280496599</v>
      </c>
      <c r="D1586" s="17">
        <v>0.27232170921031401</v>
      </c>
      <c r="E1586" s="17">
        <v>0.31183924296603199</v>
      </c>
      <c r="F1586" s="17"/>
      <c r="G1586" s="17">
        <v>0.35260505041284002</v>
      </c>
      <c r="H1586" s="17">
        <v>0.33460112577037998</v>
      </c>
      <c r="I1586" s="17">
        <v>0.32033273492034697</v>
      </c>
      <c r="J1586" s="17">
        <v>0.29435727432355702</v>
      </c>
      <c r="K1586" s="17">
        <v>0.24401841709220601</v>
      </c>
      <c r="L1586" s="17">
        <v>0.223540046038226</v>
      </c>
      <c r="M1586" s="17"/>
      <c r="N1586" s="17">
        <v>0.32652406265668799</v>
      </c>
      <c r="O1586" s="17">
        <v>0.30970164481068402</v>
      </c>
      <c r="P1586" s="17">
        <v>0.29317819221087099</v>
      </c>
      <c r="Q1586" s="17">
        <v>0.23338075617555301</v>
      </c>
      <c r="R1586" s="17"/>
      <c r="S1586" s="17">
        <v>0.30815658930126499</v>
      </c>
      <c r="T1586" s="17">
        <v>0.259847886165192</v>
      </c>
      <c r="U1586" s="17">
        <v>0.29147250005619602</v>
      </c>
      <c r="V1586" s="17">
        <v>0.284356122761457</v>
      </c>
      <c r="W1586" s="17">
        <v>0.29643359588437301</v>
      </c>
      <c r="X1586" s="17">
        <v>0.31124841705161299</v>
      </c>
      <c r="Y1586" s="17">
        <v>0.280227027428544</v>
      </c>
      <c r="Z1586" s="17">
        <v>0.24967569464422201</v>
      </c>
      <c r="AA1586" s="17">
        <v>0.30397296806139401</v>
      </c>
      <c r="AB1586" s="17">
        <v>0.33635525056432702</v>
      </c>
      <c r="AC1586" s="17">
        <v>0.24548442709948401</v>
      </c>
      <c r="AD1586" s="17">
        <v>0.29498388550797799</v>
      </c>
      <c r="AE1586" s="17"/>
      <c r="AF1586" s="17">
        <v>0.28619014283824901</v>
      </c>
      <c r="AG1586" s="17">
        <v>0.32190513134721599</v>
      </c>
      <c r="AH1586" s="17">
        <v>0.23376691703069899</v>
      </c>
      <c r="AI1586" s="17">
        <v>0.271420934288366</v>
      </c>
      <c r="AJ1586" s="17"/>
      <c r="AK1586" s="17">
        <v>0.36205974194484603</v>
      </c>
      <c r="AL1586" s="17">
        <v>0.35049739266146601</v>
      </c>
      <c r="AM1586" s="17"/>
      <c r="AN1586" s="17">
        <v>0.33464805533109798</v>
      </c>
      <c r="AO1586" s="17">
        <v>0.28062453819115601</v>
      </c>
      <c r="AP1586" s="17">
        <v>0.25641990612690602</v>
      </c>
      <c r="AQ1586" s="17">
        <v>0.27164617781060602</v>
      </c>
      <c r="AR1586" s="17">
        <v>0.29258441956034198</v>
      </c>
      <c r="AS1586" s="17">
        <v>0.29713329013043099</v>
      </c>
      <c r="AT1586" s="17"/>
      <c r="AU1586" s="17">
        <v>0.28603011304139397</v>
      </c>
      <c r="AV1586" s="17">
        <v>0.299888381365228</v>
      </c>
      <c r="AW1586" s="17"/>
      <c r="AX1586" s="17">
        <v>0.26670611107349002</v>
      </c>
      <c r="AY1586" s="17">
        <v>0.29786207065564502</v>
      </c>
      <c r="AZ1586" s="17"/>
      <c r="BA1586" s="17">
        <v>0.27430264436381002</v>
      </c>
      <c r="BB1586" s="17">
        <v>0.38685325414696398</v>
      </c>
      <c r="BC1586" s="17"/>
      <c r="BD1586" s="17">
        <v>0.27268075170313</v>
      </c>
      <c r="BE1586" s="17"/>
      <c r="BF1586" s="17">
        <v>0.25901706700225702</v>
      </c>
      <c r="BG1586" s="17"/>
      <c r="BH1586" s="17">
        <v>0.34403379348517299</v>
      </c>
      <c r="BI1586" s="17"/>
      <c r="BJ1586" s="17">
        <v>0.24143937477949501</v>
      </c>
      <c r="BK1586" s="17"/>
      <c r="BL1586" s="17">
        <v>0.21048710750574701</v>
      </c>
      <c r="BM1586" s="17">
        <v>0.34824991327909999</v>
      </c>
      <c r="BN1586" s="17">
        <v>0.24622864319394799</v>
      </c>
      <c r="BO1586" s="17">
        <v>0.33375819241786903</v>
      </c>
      <c r="BP1586" s="17"/>
      <c r="BQ1586" s="17">
        <v>0.35033047401781903</v>
      </c>
      <c r="BR1586" s="17">
        <v>0.26059537979187702</v>
      </c>
      <c r="BS1586" s="17">
        <v>0.19708181306712699</v>
      </c>
      <c r="BT1586" s="17">
        <v>0.29033208830500401</v>
      </c>
      <c r="BU1586" s="17">
        <v>0.30241047081107703</v>
      </c>
      <c r="BV1586" s="17">
        <v>0.27937372890825402</v>
      </c>
      <c r="BW1586" s="17"/>
      <c r="BX1586" s="17">
        <v>0.36437506969834799</v>
      </c>
      <c r="BY1586" s="17">
        <v>0.294827270115599</v>
      </c>
      <c r="BZ1586" s="17">
        <v>0.199313766196273</v>
      </c>
      <c r="CA1586" s="17">
        <v>0.33114114291045799</v>
      </c>
      <c r="CB1586" s="17">
        <v>0.33834928681021198</v>
      </c>
      <c r="CC1586" s="17">
        <v>0.25956773858570598</v>
      </c>
    </row>
    <row r="1587" spans="2:81" x14ac:dyDescent="0.35">
      <c r="B1587" t="s">
        <v>610</v>
      </c>
      <c r="C1587" s="17">
        <v>0.37045220889679298</v>
      </c>
      <c r="D1587" s="17">
        <v>0.34869472879699298</v>
      </c>
      <c r="E1587" s="17">
        <v>0.39256242129193403</v>
      </c>
      <c r="F1587" s="17"/>
      <c r="G1587" s="17">
        <v>0.184692829305664</v>
      </c>
      <c r="H1587" s="17">
        <v>0.26399340753281098</v>
      </c>
      <c r="I1587" s="17">
        <v>0.324829367507949</v>
      </c>
      <c r="J1587" s="17">
        <v>0.444228445274788</v>
      </c>
      <c r="K1587" s="17">
        <v>0.43978412715013998</v>
      </c>
      <c r="L1587" s="17">
        <v>0.511070474284266</v>
      </c>
      <c r="M1587" s="17"/>
      <c r="N1587" s="17">
        <v>0.29632939845885697</v>
      </c>
      <c r="O1587" s="17">
        <v>0.39291544504227</v>
      </c>
      <c r="P1587" s="17">
        <v>0.37669360213400099</v>
      </c>
      <c r="Q1587" s="17">
        <v>0.42154287145431402</v>
      </c>
      <c r="R1587" s="17"/>
      <c r="S1587" s="17">
        <v>0.271788063874563</v>
      </c>
      <c r="T1587" s="17">
        <v>0.43481819048920101</v>
      </c>
      <c r="U1587" s="17">
        <v>0.40528144131133798</v>
      </c>
      <c r="V1587" s="17">
        <v>0.38709185575803801</v>
      </c>
      <c r="W1587" s="17">
        <v>0.38813668748663999</v>
      </c>
      <c r="X1587" s="17">
        <v>0.36148833244207002</v>
      </c>
      <c r="Y1587" s="17">
        <v>0.34942397570693701</v>
      </c>
      <c r="Z1587" s="17">
        <v>0.38942527807995098</v>
      </c>
      <c r="AA1587" s="17">
        <v>0.35343099021272201</v>
      </c>
      <c r="AB1587" s="17">
        <v>0.35486331176941899</v>
      </c>
      <c r="AC1587" s="17">
        <v>0.43855323753676201</v>
      </c>
      <c r="AD1587" s="17">
        <v>0.42121872717133102</v>
      </c>
      <c r="AE1587" s="17"/>
      <c r="AF1587" s="17">
        <v>0.37322315551833302</v>
      </c>
      <c r="AG1587" s="17">
        <v>0.37288609298764602</v>
      </c>
      <c r="AH1587" s="17">
        <v>0.42955141458900797</v>
      </c>
      <c r="AI1587" s="17">
        <v>0.43986435933210999</v>
      </c>
      <c r="AJ1587" s="17"/>
      <c r="AK1587" s="17">
        <v>0.27389411710816203</v>
      </c>
      <c r="AL1587" s="17">
        <v>0.3103656505106</v>
      </c>
      <c r="AM1587" s="17"/>
      <c r="AN1587" s="17">
        <v>0.23884703175106101</v>
      </c>
      <c r="AO1587" s="17">
        <v>0.41151563602430402</v>
      </c>
      <c r="AP1587" s="17">
        <v>0.41700433985104601</v>
      </c>
      <c r="AQ1587" s="17">
        <v>0.41900637999665702</v>
      </c>
      <c r="AR1587" s="17">
        <v>0.428907702073898</v>
      </c>
      <c r="AS1587" s="17">
        <v>0.39948233689746598</v>
      </c>
      <c r="AT1587" s="17"/>
      <c r="AU1587" s="17">
        <v>0.38481843982594199</v>
      </c>
      <c r="AV1587" s="17">
        <v>0.35094670777095499</v>
      </c>
      <c r="AW1587" s="17"/>
      <c r="AX1587" s="17">
        <v>0.39327689549821299</v>
      </c>
      <c r="AY1587" s="17">
        <v>0.36497494630123301</v>
      </c>
      <c r="AZ1587" s="17"/>
      <c r="BA1587" s="17">
        <v>0.40315538268432799</v>
      </c>
      <c r="BB1587" s="17">
        <v>0.199757498924793</v>
      </c>
      <c r="BC1587" s="17"/>
      <c r="BD1587" s="17">
        <v>0.35454187954626498</v>
      </c>
      <c r="BE1587" s="17"/>
      <c r="BF1587" s="17">
        <v>0.367932957120852</v>
      </c>
      <c r="BG1587" s="17"/>
      <c r="BH1587" s="17">
        <v>0.36849943919786698</v>
      </c>
      <c r="BI1587" s="17"/>
      <c r="BJ1587" s="17">
        <v>0.40763108145527599</v>
      </c>
      <c r="BK1587" s="17"/>
      <c r="BL1587" s="17">
        <v>0.46874538203076399</v>
      </c>
      <c r="BM1587" s="17">
        <v>0.210472254725729</v>
      </c>
      <c r="BN1587" s="17">
        <v>0.46607060101990999</v>
      </c>
      <c r="BO1587" s="17">
        <v>0.36901420131651702</v>
      </c>
      <c r="BP1587" s="17"/>
      <c r="BQ1587" s="17">
        <v>0.30741338281918301</v>
      </c>
      <c r="BR1587" s="17">
        <v>0.434895380610612</v>
      </c>
      <c r="BS1587" s="17">
        <v>0.39997796942184799</v>
      </c>
      <c r="BT1587" s="17">
        <v>0.351185352032297</v>
      </c>
      <c r="BU1587" s="17">
        <v>0.32066264833095098</v>
      </c>
      <c r="BV1587" s="17">
        <v>0.40402251478746798</v>
      </c>
      <c r="BW1587" s="17"/>
      <c r="BX1587" s="17">
        <v>0.26567398857254199</v>
      </c>
      <c r="BY1587" s="17">
        <v>0.392309043359994</v>
      </c>
      <c r="BZ1587" s="17">
        <v>0.42494104076157102</v>
      </c>
      <c r="CA1587" s="17">
        <v>0.35449422280162901</v>
      </c>
      <c r="CB1587" s="17">
        <v>0.25796734994847897</v>
      </c>
      <c r="CC1587" s="17">
        <v>0.47092941700978702</v>
      </c>
    </row>
    <row r="1588" spans="2:81" x14ac:dyDescent="0.35">
      <c r="B1588" t="s">
        <v>611</v>
      </c>
      <c r="C1588" s="17">
        <v>5.0102659774172699E-2</v>
      </c>
      <c r="D1588" s="17">
        <v>6.6167187686390599E-2</v>
      </c>
      <c r="E1588" s="17">
        <v>3.4668922878746497E-2</v>
      </c>
      <c r="F1588" s="17"/>
      <c r="G1588" s="17">
        <v>3.7386810352720901E-2</v>
      </c>
      <c r="H1588" s="17">
        <v>3.8415975603422102E-2</v>
      </c>
      <c r="I1588" s="17">
        <v>4.5965801471690902E-2</v>
      </c>
      <c r="J1588" s="17">
        <v>4.6584336376236601E-2</v>
      </c>
      <c r="K1588" s="17">
        <v>6.6150832830240494E-2</v>
      </c>
      <c r="L1588" s="17">
        <v>6.3504989664790804E-2</v>
      </c>
      <c r="M1588" s="17"/>
      <c r="N1588" s="17">
        <v>3.51966023393721E-2</v>
      </c>
      <c r="O1588" s="17">
        <v>4.5535574944610802E-2</v>
      </c>
      <c r="P1588" s="17">
        <v>7.1660758138216596E-2</v>
      </c>
      <c r="Q1588" s="17">
        <v>5.2764007080354301E-2</v>
      </c>
      <c r="R1588" s="17"/>
      <c r="S1588" s="17">
        <v>1.8869862976151001E-2</v>
      </c>
      <c r="T1588" s="17">
        <v>5.4659401634903501E-2</v>
      </c>
      <c r="U1588" s="17">
        <v>6.5063523520099295E-2</v>
      </c>
      <c r="V1588" s="17">
        <v>6.5672545131616397E-2</v>
      </c>
      <c r="W1588" s="17">
        <v>5.05567658615063E-2</v>
      </c>
      <c r="X1588" s="17">
        <v>4.5146320485663E-2</v>
      </c>
      <c r="Y1588" s="17">
        <v>8.1155031170705202E-2</v>
      </c>
      <c r="Z1588" s="17">
        <v>7.1108834971106302E-2</v>
      </c>
      <c r="AA1588" s="17">
        <v>4.5569105006990601E-2</v>
      </c>
      <c r="AB1588" s="17">
        <v>4.4529541606342003E-2</v>
      </c>
      <c r="AC1588" s="17">
        <v>5.5789562225529901E-2</v>
      </c>
      <c r="AD1588" s="17">
        <v>1.6344460365018399E-2</v>
      </c>
      <c r="AE1588" s="17"/>
      <c r="AF1588" s="17">
        <v>5.1379585458082001E-2</v>
      </c>
      <c r="AG1588" s="17">
        <v>5.4251397608138699E-2</v>
      </c>
      <c r="AH1588" s="17">
        <v>7.7644163721023604E-2</v>
      </c>
      <c r="AI1588" s="17">
        <v>7.9884279478792692E-3</v>
      </c>
      <c r="AJ1588" s="17"/>
      <c r="AK1588" s="17">
        <v>3.2055460829701898E-2</v>
      </c>
      <c r="AL1588" s="17">
        <v>3.4871691681705001E-2</v>
      </c>
      <c r="AM1588" s="17"/>
      <c r="AN1588" s="17">
        <v>2.27590975199864E-2</v>
      </c>
      <c r="AO1588" s="17">
        <v>4.7426118714822899E-2</v>
      </c>
      <c r="AP1588" s="17">
        <v>6.1802152086726798E-2</v>
      </c>
      <c r="AQ1588" s="17">
        <v>7.1808569671099803E-2</v>
      </c>
      <c r="AR1588" s="17">
        <v>6.1844484891288201E-2</v>
      </c>
      <c r="AS1588" s="17">
        <v>6.9894460555395693E-2</v>
      </c>
      <c r="AT1588" s="17"/>
      <c r="AU1588" s="17">
        <v>4.7035908555997798E-2</v>
      </c>
      <c r="AV1588" s="17">
        <v>5.3778977680285701E-2</v>
      </c>
      <c r="AW1588" s="17"/>
      <c r="AX1588" s="17">
        <v>5.2878572551035799E-2</v>
      </c>
      <c r="AY1588" s="17">
        <v>4.9436521242382098E-2</v>
      </c>
      <c r="AZ1588" s="17"/>
      <c r="BA1588" s="17">
        <v>5.5229986384144801E-2</v>
      </c>
      <c r="BB1588" s="17">
        <v>2.37844147262317E-2</v>
      </c>
      <c r="BC1588" s="17"/>
      <c r="BD1588" s="17">
        <v>5.0341685122309798E-2</v>
      </c>
      <c r="BE1588" s="17"/>
      <c r="BF1588" s="17">
        <v>5.91652853080889E-2</v>
      </c>
      <c r="BG1588" s="17"/>
      <c r="BH1588" s="17">
        <v>5.0630439154302501E-2</v>
      </c>
      <c r="BI1588" s="17"/>
      <c r="BJ1588" s="17">
        <v>6.5819160127709206E-2</v>
      </c>
      <c r="BK1588" s="17"/>
      <c r="BL1588" s="17">
        <v>6.0933413326297002E-2</v>
      </c>
      <c r="BM1588" s="17">
        <v>2.8182977612685799E-2</v>
      </c>
      <c r="BN1588" s="17">
        <v>6.7207780805563194E-2</v>
      </c>
      <c r="BO1588" s="17">
        <v>4.7304374027386902E-2</v>
      </c>
      <c r="BP1588" s="17"/>
      <c r="BQ1588" s="17">
        <v>2.70356029837788E-2</v>
      </c>
      <c r="BR1588" s="17">
        <v>6.4349693854512793E-2</v>
      </c>
      <c r="BS1588" s="17">
        <v>0.12014668656380401</v>
      </c>
      <c r="BT1588" s="17">
        <v>5.3865653543411399E-2</v>
      </c>
      <c r="BU1588" s="17">
        <v>2.1556307752913201E-2</v>
      </c>
      <c r="BV1588" s="17">
        <v>4.27838318772122E-2</v>
      </c>
      <c r="BW1588" s="17"/>
      <c r="BX1588" s="17">
        <v>2.7181094257808298E-2</v>
      </c>
      <c r="BY1588" s="17">
        <v>5.0262798273281097E-2</v>
      </c>
      <c r="BZ1588" s="17">
        <v>0.104119482840573</v>
      </c>
      <c r="CA1588" s="17">
        <v>2.8856787784124399E-2</v>
      </c>
      <c r="CB1588" s="17">
        <v>2.7877774546110099E-2</v>
      </c>
      <c r="CC1588" s="17">
        <v>3.10625830575696E-2</v>
      </c>
    </row>
    <row r="1589" spans="2:81" x14ac:dyDescent="0.35">
      <c r="B1589" t="s">
        <v>612</v>
      </c>
      <c r="C1589" s="17">
        <v>5.52275125688255E-2</v>
      </c>
      <c r="D1589" s="17">
        <v>7.3661146490514404E-2</v>
      </c>
      <c r="E1589" s="17">
        <v>3.7041967828687801E-2</v>
      </c>
      <c r="F1589" s="17"/>
      <c r="G1589" s="17">
        <v>2.2828962678505801E-2</v>
      </c>
      <c r="H1589" s="17">
        <v>2.1095991111066501E-2</v>
      </c>
      <c r="I1589" s="17">
        <v>5.78512094918813E-2</v>
      </c>
      <c r="J1589" s="17">
        <v>5.5724888944900103E-2</v>
      </c>
      <c r="K1589" s="17">
        <v>9.8709003333692105E-2</v>
      </c>
      <c r="L1589" s="17">
        <v>7.2784766700650802E-2</v>
      </c>
      <c r="M1589" s="17"/>
      <c r="N1589" s="17">
        <v>4.1953371686854403E-2</v>
      </c>
      <c r="O1589" s="17">
        <v>5.0430552505725798E-2</v>
      </c>
      <c r="P1589" s="17">
        <v>7.2539988011969897E-2</v>
      </c>
      <c r="Q1589" s="17">
        <v>6.0187303041670602E-2</v>
      </c>
      <c r="R1589" s="17"/>
      <c r="S1589" s="17">
        <v>2.25929683660793E-2</v>
      </c>
      <c r="T1589" s="17">
        <v>7.1299542599490201E-2</v>
      </c>
      <c r="U1589" s="17">
        <v>5.7801101601360899E-2</v>
      </c>
      <c r="V1589" s="17">
        <v>5.2990109911041701E-2</v>
      </c>
      <c r="W1589" s="17">
        <v>6.9269839966215302E-2</v>
      </c>
      <c r="X1589" s="17">
        <v>6.2637865894213801E-2</v>
      </c>
      <c r="Y1589" s="17">
        <v>6.0838921251349799E-2</v>
      </c>
      <c r="Z1589" s="17">
        <v>6.1300355460309E-2</v>
      </c>
      <c r="AA1589" s="17">
        <v>4.4699855458121697E-2</v>
      </c>
      <c r="AB1589" s="17">
        <v>6.7499486445279103E-2</v>
      </c>
      <c r="AC1589" s="17">
        <v>6.2833890623463506E-2</v>
      </c>
      <c r="AD1589" s="17">
        <v>4.87659548906954E-2</v>
      </c>
      <c r="AE1589" s="17"/>
      <c r="AF1589" s="17">
        <v>5.5157654208486097E-2</v>
      </c>
      <c r="AG1589" s="17">
        <v>6.5325469859408597E-2</v>
      </c>
      <c r="AH1589" s="17">
        <v>5.9179353969839303E-2</v>
      </c>
      <c r="AI1589" s="17">
        <v>5.72176325924805E-2</v>
      </c>
      <c r="AJ1589" s="17"/>
      <c r="AK1589" s="17">
        <v>4.1507575964951103E-2</v>
      </c>
      <c r="AL1589" s="17">
        <v>3.0927414775849101E-2</v>
      </c>
      <c r="AM1589" s="17"/>
      <c r="AN1589" s="17">
        <v>3.0896229179731501E-2</v>
      </c>
      <c r="AO1589" s="17">
        <v>5.5559845901101197E-2</v>
      </c>
      <c r="AP1589" s="17">
        <v>5.2361190131380797E-2</v>
      </c>
      <c r="AQ1589" s="17">
        <v>7.9481217009412297E-2</v>
      </c>
      <c r="AR1589" s="17">
        <v>7.33072815354507E-2</v>
      </c>
      <c r="AS1589" s="17">
        <v>5.6519741271552799E-2</v>
      </c>
      <c r="AT1589" s="17"/>
      <c r="AU1589" s="17">
        <v>5.80160736239183E-2</v>
      </c>
      <c r="AV1589" s="17">
        <v>5.05867504086015E-2</v>
      </c>
      <c r="AW1589" s="17"/>
      <c r="AX1589" s="17">
        <v>6.0398922818915499E-2</v>
      </c>
      <c r="AY1589" s="17">
        <v>5.3986524141525299E-2</v>
      </c>
      <c r="AZ1589" s="17"/>
      <c r="BA1589" s="17">
        <v>6.2830447592682998E-2</v>
      </c>
      <c r="BB1589" s="17">
        <v>1.3367873204851E-2</v>
      </c>
      <c r="BC1589" s="17"/>
      <c r="BD1589" s="17">
        <v>5.7435464392931103E-2</v>
      </c>
      <c r="BE1589" s="17"/>
      <c r="BF1589" s="17">
        <v>6.6844334525518495E-2</v>
      </c>
      <c r="BG1589" s="17"/>
      <c r="BH1589" s="17">
        <v>5.5280696818457403E-2</v>
      </c>
      <c r="BI1589" s="17"/>
      <c r="BJ1589" s="17">
        <v>6.1695683839612603E-2</v>
      </c>
      <c r="BK1589" s="17"/>
      <c r="BL1589" s="17">
        <v>0.10368326221539199</v>
      </c>
      <c r="BM1589" s="17">
        <v>1.9932722054721502E-2</v>
      </c>
      <c r="BN1589" s="17">
        <v>8.8965826338181397E-2</v>
      </c>
      <c r="BO1589" s="17">
        <v>2.4999021199074899E-2</v>
      </c>
      <c r="BP1589" s="17"/>
      <c r="BQ1589" s="17">
        <v>2.3024896726298601E-2</v>
      </c>
      <c r="BR1589" s="17">
        <v>5.7144890912918897E-2</v>
      </c>
      <c r="BS1589" s="17">
        <v>0.18553179542420301</v>
      </c>
      <c r="BT1589" s="17">
        <v>3.54861441382089E-2</v>
      </c>
      <c r="BU1589" s="17">
        <v>3.5326272026685E-2</v>
      </c>
      <c r="BV1589" s="17">
        <v>4.3990760332446498E-2</v>
      </c>
      <c r="BW1589" s="17"/>
      <c r="BX1589" s="17">
        <v>1.16578770342779E-2</v>
      </c>
      <c r="BY1589" s="17">
        <v>4.0532162614807299E-2</v>
      </c>
      <c r="BZ1589" s="17">
        <v>0.15717454693636701</v>
      </c>
      <c r="CA1589" s="17">
        <v>1.52497272505992E-2</v>
      </c>
      <c r="CB1589" s="17">
        <v>2.58177350069781E-2</v>
      </c>
      <c r="CC1589" s="17">
        <v>4.3742291472531898E-2</v>
      </c>
    </row>
    <row r="1590" spans="2:81" x14ac:dyDescent="0.35">
      <c r="B1590" t="s">
        <v>171</v>
      </c>
      <c r="C1590" s="17">
        <v>2.3222932387529701E-2</v>
      </c>
      <c r="D1590" s="17">
        <v>1.77073923702285E-2</v>
      </c>
      <c r="E1590" s="17">
        <v>2.87220847387302E-2</v>
      </c>
      <c r="F1590" s="17"/>
      <c r="G1590" s="17">
        <v>2.8932284073758401E-2</v>
      </c>
      <c r="H1590" s="17">
        <v>1.9176857773055601E-2</v>
      </c>
      <c r="I1590" s="17">
        <v>2.08559944025648E-2</v>
      </c>
      <c r="J1590" s="17">
        <v>3.0119278575713001E-2</v>
      </c>
      <c r="K1590" s="17">
        <v>1.8377640731959698E-2</v>
      </c>
      <c r="L1590" s="17">
        <v>2.2307575674791798E-2</v>
      </c>
      <c r="M1590" s="17"/>
      <c r="N1590" s="17">
        <v>1.7448588996087502E-2</v>
      </c>
      <c r="O1590" s="17">
        <v>1.8058727129824901E-2</v>
      </c>
      <c r="P1590" s="17">
        <v>1.4950213647754401E-2</v>
      </c>
      <c r="Q1590" s="17">
        <v>4.2484254722635797E-2</v>
      </c>
      <c r="R1590" s="17"/>
      <c r="S1590" s="17">
        <v>2.30509903983665E-2</v>
      </c>
      <c r="T1590" s="17">
        <v>1.3448844212540801E-2</v>
      </c>
      <c r="U1590" s="17">
        <v>1.68907308869615E-2</v>
      </c>
      <c r="V1590" s="17">
        <v>8.5881669244427198E-3</v>
      </c>
      <c r="W1590" s="17">
        <v>1.81578044640727E-2</v>
      </c>
      <c r="X1590" s="17">
        <v>3.4153076034835597E-2</v>
      </c>
      <c r="Y1590" s="17">
        <v>3.5704002691472399E-2</v>
      </c>
      <c r="Z1590" s="17">
        <v>2.97162330110179E-2</v>
      </c>
      <c r="AA1590" s="17">
        <v>1.9405992862859101E-2</v>
      </c>
      <c r="AB1590" s="17">
        <v>4.0472970823150899E-2</v>
      </c>
      <c r="AC1590" s="17">
        <v>2.51674582285016E-2</v>
      </c>
      <c r="AD1590" s="17">
        <v>2.3262425687173099E-2</v>
      </c>
      <c r="AE1590" s="17"/>
      <c r="AF1590" s="17">
        <v>2.2089089816765401E-2</v>
      </c>
      <c r="AG1590" s="17">
        <v>3.8834080854557501E-2</v>
      </c>
      <c r="AH1590" s="17">
        <v>2.2668580196496799E-2</v>
      </c>
      <c r="AI1590" s="17">
        <v>2.3534501172894198E-2</v>
      </c>
      <c r="AJ1590" s="17"/>
      <c r="AK1590" s="17">
        <v>1.8050357292901501E-2</v>
      </c>
      <c r="AL1590" s="17">
        <v>1.7563964683495598E-2</v>
      </c>
      <c r="AM1590" s="17"/>
      <c r="AN1590" s="17">
        <v>1.9169658930097599E-2</v>
      </c>
      <c r="AO1590" s="17">
        <v>2.3122690754512301E-2</v>
      </c>
      <c r="AP1590" s="17">
        <v>3.31330418307835E-2</v>
      </c>
      <c r="AQ1590" s="17">
        <v>2.4985210061479499E-2</v>
      </c>
      <c r="AR1590" s="17">
        <v>2.4392874624378801E-2</v>
      </c>
      <c r="AS1590" s="17">
        <v>1.0249301288464701E-2</v>
      </c>
      <c r="AT1590" s="17"/>
      <c r="AU1590" s="17">
        <v>2.1307812405881799E-2</v>
      </c>
      <c r="AV1590" s="17">
        <v>2.5466199634164001E-2</v>
      </c>
      <c r="AW1590" s="17"/>
      <c r="AX1590" s="17">
        <v>4.1048801740532298E-2</v>
      </c>
      <c r="AY1590" s="17">
        <v>1.8945240906128299E-2</v>
      </c>
      <c r="AZ1590" s="17"/>
      <c r="BA1590" s="17">
        <v>2.1194525249456999E-2</v>
      </c>
      <c r="BB1590" s="17">
        <v>3.10117401161598E-2</v>
      </c>
      <c r="BC1590" s="17"/>
      <c r="BD1590" s="17">
        <v>2.1008334119184398E-2</v>
      </c>
      <c r="BE1590" s="17"/>
      <c r="BF1590" s="17">
        <v>1.7318998305662199E-2</v>
      </c>
      <c r="BG1590" s="17"/>
      <c r="BH1590" s="17">
        <v>3.4508339305450303E-2</v>
      </c>
      <c r="BI1590" s="17"/>
      <c r="BJ1590" s="17">
        <v>2.9354518995026599E-2</v>
      </c>
      <c r="BK1590" s="17"/>
      <c r="BL1590" s="17">
        <v>4.5034389015357203E-2</v>
      </c>
      <c r="BM1590" s="17">
        <v>3.5608856424626601E-3</v>
      </c>
      <c r="BN1590" s="17">
        <v>2.52428953431071E-2</v>
      </c>
      <c r="BO1590" s="17">
        <v>2.7315132254730201E-2</v>
      </c>
      <c r="BP1590" s="17"/>
      <c r="BQ1590" s="17">
        <v>1.68076016697369E-2</v>
      </c>
      <c r="BR1590" s="17">
        <v>1.7465034820523501E-2</v>
      </c>
      <c r="BS1590" s="17">
        <v>3.9908536859529298E-3</v>
      </c>
      <c r="BT1590" s="17">
        <v>1.55233433118962E-2</v>
      </c>
      <c r="BU1590" s="17">
        <v>3.17130500152299E-2</v>
      </c>
      <c r="BV1590" s="17">
        <v>4.7850510012326902E-2</v>
      </c>
      <c r="BW1590" s="17"/>
      <c r="BX1590" s="17">
        <v>1.19756732246776E-2</v>
      </c>
      <c r="BY1590" s="17">
        <v>2.1102367883695301E-2</v>
      </c>
      <c r="BZ1590" s="17">
        <v>1.15152709938398E-2</v>
      </c>
      <c r="CA1590" s="17">
        <v>9.5800656385212207E-3</v>
      </c>
      <c r="CB1590" s="17">
        <v>1.00117258987624E-2</v>
      </c>
      <c r="CC1590" s="17">
        <v>5.6982138070927398E-2</v>
      </c>
    </row>
    <row r="1591" spans="2:81" x14ac:dyDescent="0.35">
      <c r="C1591" s="17"/>
      <c r="D1591" s="17"/>
      <c r="E1591" s="17"/>
      <c r="F1591" s="17"/>
      <c r="G1591" s="17"/>
      <c r="H1591" s="17"/>
      <c r="I1591" s="17"/>
      <c r="J1591" s="17"/>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c r="AP1591" s="17"/>
      <c r="AQ1591" s="17"/>
      <c r="AR1591" s="17"/>
      <c r="AS1591" s="17"/>
      <c r="AT1591" s="17"/>
      <c r="AU1591" s="17"/>
      <c r="AV1591" s="17"/>
      <c r="AW1591" s="17"/>
      <c r="AX1591" s="17"/>
      <c r="AY1591" s="17"/>
      <c r="AZ1591" s="17"/>
      <c r="BA1591" s="17"/>
      <c r="BB1591" s="17"/>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c r="BW1591" s="17"/>
      <c r="BX1591" s="17"/>
      <c r="BY1591" s="17"/>
      <c r="BZ1591" s="17"/>
      <c r="CA1591" s="17"/>
      <c r="CB1591" s="17"/>
      <c r="CC1591" s="17"/>
    </row>
    <row r="1592" spans="2:81" x14ac:dyDescent="0.35">
      <c r="B1592" s="6" t="s">
        <v>618</v>
      </c>
      <c r="C1592" s="17"/>
      <c r="D1592" s="17"/>
      <c r="E1592" s="17"/>
      <c r="F1592" s="17"/>
      <c r="G1592" s="17"/>
      <c r="H1592" s="17"/>
      <c r="I1592" s="17"/>
      <c r="J1592" s="17"/>
      <c r="K1592" s="17"/>
      <c r="L1592" s="17"/>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7"/>
      <c r="AI1592" s="17"/>
      <c r="AJ1592" s="17"/>
      <c r="AK1592" s="17"/>
      <c r="AL1592" s="17"/>
      <c r="AM1592" s="17"/>
      <c r="AN1592" s="17"/>
      <c r="AO1592" s="17"/>
      <c r="AP1592" s="17"/>
      <c r="AQ1592" s="17"/>
      <c r="AR1592" s="17"/>
      <c r="AS1592" s="17"/>
      <c r="AT1592" s="17"/>
      <c r="AU1592" s="17"/>
      <c r="AV1592" s="17"/>
      <c r="AW1592" s="17"/>
      <c r="AX1592" s="17"/>
      <c r="AY1592" s="17"/>
      <c r="AZ1592" s="17"/>
      <c r="BA1592" s="17"/>
      <c r="BB1592" s="17"/>
      <c r="BC1592" s="17"/>
      <c r="BD1592" s="17"/>
      <c r="BE1592" s="17"/>
      <c r="BF1592" s="17"/>
      <c r="BG1592" s="17"/>
      <c r="BH1592" s="17"/>
      <c r="BI1592" s="17"/>
      <c r="BJ1592" s="17"/>
      <c r="BK1592" s="17"/>
      <c r="BL1592" s="17"/>
      <c r="BM1592" s="17"/>
      <c r="BN1592" s="17"/>
      <c r="BO1592" s="17"/>
      <c r="BP1592" s="17"/>
      <c r="BQ1592" s="17"/>
      <c r="BR1592" s="17"/>
      <c r="BS1592" s="17"/>
      <c r="BT1592" s="17"/>
      <c r="BU1592" s="17"/>
      <c r="BV1592" s="17"/>
      <c r="BW1592" s="17"/>
      <c r="BX1592" s="17"/>
      <c r="BY1592" s="17"/>
      <c r="BZ1592" s="17"/>
      <c r="CA1592" s="17"/>
      <c r="CB1592" s="17"/>
      <c r="CC1592" s="17"/>
    </row>
    <row r="1593" spans="2:81" x14ac:dyDescent="0.35">
      <c r="B1593" s="24"/>
      <c r="C1593" s="17"/>
      <c r="D1593" s="17"/>
      <c r="E1593" s="17"/>
      <c r="F1593" s="17"/>
      <c r="G1593" s="17"/>
      <c r="H1593" s="17"/>
      <c r="I1593" s="17"/>
      <c r="J1593" s="17"/>
      <c r="K1593" s="17"/>
      <c r="L1593" s="17"/>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7"/>
      <c r="AI1593" s="17"/>
      <c r="AJ1593" s="17"/>
      <c r="AK1593" s="17"/>
      <c r="AL1593" s="17"/>
      <c r="AM1593" s="17"/>
      <c r="AN1593" s="17"/>
      <c r="AO1593" s="17"/>
      <c r="AP1593" s="17"/>
      <c r="AQ1593" s="17"/>
      <c r="AR1593" s="17"/>
      <c r="AS1593" s="17"/>
      <c r="AT1593" s="17"/>
      <c r="AU1593" s="17"/>
      <c r="AV1593" s="17"/>
      <c r="AW1593" s="17"/>
      <c r="AX1593" s="17"/>
      <c r="AY1593" s="17"/>
      <c r="AZ1593" s="17"/>
      <c r="BA1593" s="17"/>
      <c r="BB1593" s="17"/>
      <c r="BC1593" s="17"/>
      <c r="BD1593" s="17"/>
      <c r="BE1593" s="17"/>
      <c r="BF1593" s="17"/>
      <c r="BG1593" s="17"/>
      <c r="BH1593" s="17"/>
      <c r="BI1593" s="17"/>
      <c r="BJ1593" s="17"/>
      <c r="BK1593" s="17"/>
      <c r="BL1593" s="17"/>
      <c r="BM1593" s="17"/>
      <c r="BN1593" s="17"/>
      <c r="BO1593" s="17"/>
      <c r="BP1593" s="17"/>
      <c r="BQ1593" s="17"/>
      <c r="BR1593" s="17"/>
      <c r="BS1593" s="17"/>
      <c r="BT1593" s="17"/>
      <c r="BU1593" s="17"/>
      <c r="BV1593" s="17"/>
      <c r="BW1593" s="17"/>
      <c r="BX1593" s="17"/>
      <c r="BY1593" s="17"/>
      <c r="BZ1593" s="17"/>
      <c r="CA1593" s="17"/>
      <c r="CB1593" s="17"/>
      <c r="CC1593" s="17"/>
    </row>
    <row r="1594" spans="2:81" x14ac:dyDescent="0.35">
      <c r="B1594" t="s">
        <v>608</v>
      </c>
      <c r="C1594" s="17">
        <v>0.24239617743504699</v>
      </c>
      <c r="D1594" s="17">
        <v>0.24072676146264599</v>
      </c>
      <c r="E1594" s="17">
        <v>0.243138035552144</v>
      </c>
      <c r="F1594" s="17"/>
      <c r="G1594" s="17">
        <v>0.36201353949402998</v>
      </c>
      <c r="H1594" s="17">
        <v>0.326671742271957</v>
      </c>
      <c r="I1594" s="17">
        <v>0.240398058397438</v>
      </c>
      <c r="J1594" s="17">
        <v>0.18412594796155499</v>
      </c>
      <c r="K1594" s="17">
        <v>0.187728044177388</v>
      </c>
      <c r="L1594" s="17">
        <v>0.18005491337899401</v>
      </c>
      <c r="M1594" s="17"/>
      <c r="N1594" s="17">
        <v>0.30353079352168999</v>
      </c>
      <c r="O1594" s="17">
        <v>0.20346748636468601</v>
      </c>
      <c r="P1594" s="17">
        <v>0.213797774216547</v>
      </c>
      <c r="Q1594" s="17">
        <v>0.24196940927629099</v>
      </c>
      <c r="R1594" s="17"/>
      <c r="S1594" s="17">
        <v>0.36040993587209902</v>
      </c>
      <c r="T1594" s="17">
        <v>0.217762273334516</v>
      </c>
      <c r="U1594" s="17">
        <v>0.21835217486747799</v>
      </c>
      <c r="V1594" s="17">
        <v>0.214350475074328</v>
      </c>
      <c r="W1594" s="17">
        <v>0.22742129135440101</v>
      </c>
      <c r="X1594" s="17">
        <v>0.24846835965922401</v>
      </c>
      <c r="Y1594" s="17">
        <v>0.224516263655958</v>
      </c>
      <c r="Z1594" s="17">
        <v>0.219100400768384</v>
      </c>
      <c r="AA1594" s="17">
        <v>0.27229900841396698</v>
      </c>
      <c r="AB1594" s="17">
        <v>0.18855921419251101</v>
      </c>
      <c r="AC1594" s="17">
        <v>0.17715900159482101</v>
      </c>
      <c r="AD1594" s="17">
        <v>0.20276906261024</v>
      </c>
      <c r="AE1594" s="17"/>
      <c r="AF1594" s="17">
        <v>0.24537621841909099</v>
      </c>
      <c r="AG1594" s="17">
        <v>0.194018577867169</v>
      </c>
      <c r="AH1594" s="17">
        <v>0.178308491969383</v>
      </c>
      <c r="AI1594" s="17">
        <v>0.19784021802364299</v>
      </c>
      <c r="AJ1594" s="17"/>
      <c r="AK1594" s="17">
        <v>0.322452419045762</v>
      </c>
      <c r="AL1594" s="17">
        <v>0.26694653260238999</v>
      </c>
      <c r="AM1594" s="17"/>
      <c r="AN1594" s="17">
        <v>0.34608668247385199</v>
      </c>
      <c r="AO1594" s="17">
        <v>0.21225087377155799</v>
      </c>
      <c r="AP1594" s="17">
        <v>0.205528651477244</v>
      </c>
      <c r="AQ1594" s="17">
        <v>0.18435646849165399</v>
      </c>
      <c r="AR1594" s="17">
        <v>0.20587066207274901</v>
      </c>
      <c r="AS1594" s="17">
        <v>0.25801346499771499</v>
      </c>
      <c r="AT1594" s="17"/>
      <c r="AU1594" s="17">
        <v>0.24664315416047899</v>
      </c>
      <c r="AV1594" s="17">
        <v>0.238166885421118</v>
      </c>
      <c r="AW1594" s="17"/>
      <c r="AX1594" s="17">
        <v>0.23754291872514799</v>
      </c>
      <c r="AY1594" s="17">
        <v>0.2435608187229</v>
      </c>
      <c r="AZ1594" s="17"/>
      <c r="BA1594" s="17">
        <v>0.225349738706113</v>
      </c>
      <c r="BB1594" s="17">
        <v>0.33370544750252001</v>
      </c>
      <c r="BC1594" s="17"/>
      <c r="BD1594" s="17">
        <v>0.28207998688011099</v>
      </c>
      <c r="BE1594" s="17"/>
      <c r="BF1594" s="17">
        <v>0.28205619900863199</v>
      </c>
      <c r="BG1594" s="17"/>
      <c r="BH1594" s="17">
        <v>0.20637355773252</v>
      </c>
      <c r="BI1594" s="17"/>
      <c r="BJ1594" s="17">
        <v>0.188912968791247</v>
      </c>
      <c r="BK1594" s="17"/>
      <c r="BL1594" s="17">
        <v>0.12962395753020201</v>
      </c>
      <c r="BM1594" s="17">
        <v>0.40688191878473801</v>
      </c>
      <c r="BN1594" s="17">
        <v>0.15986632301345499</v>
      </c>
      <c r="BO1594" s="17">
        <v>0.23443617539703501</v>
      </c>
      <c r="BP1594" s="17"/>
      <c r="BQ1594" s="17">
        <v>0.296125720951529</v>
      </c>
      <c r="BR1594" s="17">
        <v>0.21845121857976299</v>
      </c>
      <c r="BS1594" s="17">
        <v>0.13789714645357401</v>
      </c>
      <c r="BT1594" s="17">
        <v>0.27720847297728002</v>
      </c>
      <c r="BU1594" s="17">
        <v>0.37089937697431102</v>
      </c>
      <c r="BV1594" s="17">
        <v>0.20738997242533599</v>
      </c>
      <c r="BW1594" s="17"/>
      <c r="BX1594" s="17">
        <v>0.31767304564265503</v>
      </c>
      <c r="BY1594" s="17">
        <v>0.247560321897973</v>
      </c>
      <c r="BZ1594" s="17">
        <v>0.167393791424995</v>
      </c>
      <c r="CA1594" s="17">
        <v>0.28762768772434399</v>
      </c>
      <c r="CB1594" s="17">
        <v>0.42173226675891001</v>
      </c>
      <c r="CC1594" s="17">
        <v>0.132004590430541</v>
      </c>
    </row>
    <row r="1595" spans="2:81" x14ac:dyDescent="0.35">
      <c r="B1595" t="s">
        <v>609</v>
      </c>
      <c r="C1595" s="17">
        <v>0.31749070551484398</v>
      </c>
      <c r="D1595" s="17">
        <v>0.29902263421910202</v>
      </c>
      <c r="E1595" s="17">
        <v>0.335629533856451</v>
      </c>
      <c r="F1595" s="17"/>
      <c r="G1595" s="17">
        <v>0.36983462631901898</v>
      </c>
      <c r="H1595" s="17">
        <v>0.31174867467275302</v>
      </c>
      <c r="I1595" s="17">
        <v>0.34878802530043401</v>
      </c>
      <c r="J1595" s="17">
        <v>0.32029373141086698</v>
      </c>
      <c r="K1595" s="17">
        <v>0.28721704631767497</v>
      </c>
      <c r="L1595" s="17">
        <v>0.27998967015836901</v>
      </c>
      <c r="M1595" s="17"/>
      <c r="N1595" s="17">
        <v>0.33798454323057497</v>
      </c>
      <c r="O1595" s="17">
        <v>0.349819881746813</v>
      </c>
      <c r="P1595" s="17">
        <v>0.30163502547059501</v>
      </c>
      <c r="Q1595" s="17">
        <v>0.275721469149798</v>
      </c>
      <c r="R1595" s="17"/>
      <c r="S1595" s="17">
        <v>0.32772090390615899</v>
      </c>
      <c r="T1595" s="17">
        <v>0.28287862803214903</v>
      </c>
      <c r="U1595" s="17">
        <v>0.31173678219414203</v>
      </c>
      <c r="V1595" s="17">
        <v>0.34471626279238099</v>
      </c>
      <c r="W1595" s="17">
        <v>0.35595553852170703</v>
      </c>
      <c r="X1595" s="17">
        <v>0.314777322330557</v>
      </c>
      <c r="Y1595" s="17">
        <v>0.27714260237973298</v>
      </c>
      <c r="Z1595" s="17">
        <v>0.27569115583839499</v>
      </c>
      <c r="AA1595" s="17">
        <v>0.33226778263462198</v>
      </c>
      <c r="AB1595" s="17">
        <v>0.33381824121966303</v>
      </c>
      <c r="AC1595" s="17">
        <v>0.34348025270517601</v>
      </c>
      <c r="AD1595" s="17">
        <v>0.28864192534191202</v>
      </c>
      <c r="AE1595" s="17"/>
      <c r="AF1595" s="17">
        <v>0.31181440548870998</v>
      </c>
      <c r="AG1595" s="17">
        <v>0.29949584647448602</v>
      </c>
      <c r="AH1595" s="17">
        <v>0.36111561705817902</v>
      </c>
      <c r="AI1595" s="17">
        <v>0.31434528451333499</v>
      </c>
      <c r="AJ1595" s="17"/>
      <c r="AK1595" s="17">
        <v>0.37140423683583301</v>
      </c>
      <c r="AL1595" s="17">
        <v>0.35227289647010801</v>
      </c>
      <c r="AM1595" s="17"/>
      <c r="AN1595" s="17">
        <v>0.337774407930719</v>
      </c>
      <c r="AO1595" s="17">
        <v>0.31774876258499701</v>
      </c>
      <c r="AP1595" s="17">
        <v>0.30900125718474503</v>
      </c>
      <c r="AQ1595" s="17">
        <v>0.32111957661466101</v>
      </c>
      <c r="AR1595" s="17">
        <v>0.276105743882127</v>
      </c>
      <c r="AS1595" s="17">
        <v>0.31329001430161801</v>
      </c>
      <c r="AT1595" s="17"/>
      <c r="AU1595" s="17">
        <v>0.30977260726671202</v>
      </c>
      <c r="AV1595" s="17">
        <v>0.328818765443113</v>
      </c>
      <c r="AW1595" s="17"/>
      <c r="AX1595" s="17">
        <v>0.339936481869832</v>
      </c>
      <c r="AY1595" s="17">
        <v>0.31210437038549999</v>
      </c>
      <c r="AZ1595" s="17"/>
      <c r="BA1595" s="17">
        <v>0.31202666657390499</v>
      </c>
      <c r="BB1595" s="17">
        <v>0.34987905462248298</v>
      </c>
      <c r="BC1595" s="17"/>
      <c r="BD1595" s="17">
        <v>0.305882958895135</v>
      </c>
      <c r="BE1595" s="17"/>
      <c r="BF1595" s="17">
        <v>0.29418648723698398</v>
      </c>
      <c r="BG1595" s="17"/>
      <c r="BH1595" s="17">
        <v>0.31291883499769002</v>
      </c>
      <c r="BI1595" s="17"/>
      <c r="BJ1595" s="17">
        <v>0.37473363426682599</v>
      </c>
      <c r="BK1595" s="17"/>
      <c r="BL1595" s="17">
        <v>0.22219127721695001</v>
      </c>
      <c r="BM1595" s="17">
        <v>0.356511225522194</v>
      </c>
      <c r="BN1595" s="17">
        <v>0.31417581285292501</v>
      </c>
      <c r="BO1595" s="17">
        <v>0.34079184652513</v>
      </c>
      <c r="BP1595" s="17"/>
      <c r="BQ1595" s="17">
        <v>0.374824492834756</v>
      </c>
      <c r="BR1595" s="17">
        <v>0.277714088362428</v>
      </c>
      <c r="BS1595" s="17">
        <v>0.22672589969127999</v>
      </c>
      <c r="BT1595" s="17">
        <v>0.36935302749927201</v>
      </c>
      <c r="BU1595" s="17">
        <v>0.31576779874330901</v>
      </c>
      <c r="BV1595" s="17">
        <v>0.29617312736857998</v>
      </c>
      <c r="BW1595" s="17"/>
      <c r="BX1595" s="17">
        <v>0.39130238992085797</v>
      </c>
      <c r="BY1595" s="17">
        <v>0.29724989038372102</v>
      </c>
      <c r="BZ1595" s="17">
        <v>0.23962695541674001</v>
      </c>
      <c r="CA1595" s="17">
        <v>0.36489463920298698</v>
      </c>
      <c r="CB1595" s="17">
        <v>0.329712851875476</v>
      </c>
      <c r="CC1595" s="17">
        <v>0.270640568065799</v>
      </c>
    </row>
    <row r="1596" spans="2:81" x14ac:dyDescent="0.35">
      <c r="B1596" t="s">
        <v>610</v>
      </c>
      <c r="C1596" s="17">
        <v>0.36175718584031602</v>
      </c>
      <c r="D1596" s="17">
        <v>0.366443407980789</v>
      </c>
      <c r="E1596" s="17">
        <v>0.35803618711352703</v>
      </c>
      <c r="F1596" s="17"/>
      <c r="G1596" s="17">
        <v>0.17626056553811301</v>
      </c>
      <c r="H1596" s="17">
        <v>0.28624854344842998</v>
      </c>
      <c r="I1596" s="17">
        <v>0.32546100928069599</v>
      </c>
      <c r="J1596" s="17">
        <v>0.418484915527299</v>
      </c>
      <c r="K1596" s="17">
        <v>0.44298115318140802</v>
      </c>
      <c r="L1596" s="17">
        <v>0.47528540811626702</v>
      </c>
      <c r="M1596" s="17"/>
      <c r="N1596" s="17">
        <v>0.29473374159559601</v>
      </c>
      <c r="O1596" s="17">
        <v>0.37217097426104001</v>
      </c>
      <c r="P1596" s="17">
        <v>0.386618233137909</v>
      </c>
      <c r="Q1596" s="17">
        <v>0.40112773780331301</v>
      </c>
      <c r="R1596" s="17"/>
      <c r="S1596" s="17">
        <v>0.23567343271312399</v>
      </c>
      <c r="T1596" s="17">
        <v>0.42078381300355899</v>
      </c>
      <c r="U1596" s="17">
        <v>0.393426226775479</v>
      </c>
      <c r="V1596" s="17">
        <v>0.38742480609326402</v>
      </c>
      <c r="W1596" s="17">
        <v>0.35239175897020403</v>
      </c>
      <c r="X1596" s="17">
        <v>0.35413318112240699</v>
      </c>
      <c r="Y1596" s="17">
        <v>0.37399493197491401</v>
      </c>
      <c r="Z1596" s="17">
        <v>0.44551617195065402</v>
      </c>
      <c r="AA1596" s="17">
        <v>0.32854110225755401</v>
      </c>
      <c r="AB1596" s="17">
        <v>0.38670576073191898</v>
      </c>
      <c r="AC1596" s="17">
        <v>0.39980828228426202</v>
      </c>
      <c r="AD1596" s="17">
        <v>0.41680616984505198</v>
      </c>
      <c r="AE1596" s="17"/>
      <c r="AF1596" s="17">
        <v>0.36565762638774502</v>
      </c>
      <c r="AG1596" s="17">
        <v>0.415136115124566</v>
      </c>
      <c r="AH1596" s="17">
        <v>0.364596156624375</v>
      </c>
      <c r="AI1596" s="17">
        <v>0.40529087641077399</v>
      </c>
      <c r="AJ1596" s="17"/>
      <c r="AK1596" s="17">
        <v>0.242139306231343</v>
      </c>
      <c r="AL1596" s="17">
        <v>0.30989482569480897</v>
      </c>
      <c r="AM1596" s="17"/>
      <c r="AN1596" s="17">
        <v>0.246764557691876</v>
      </c>
      <c r="AO1596" s="17">
        <v>0.38729405161373298</v>
      </c>
      <c r="AP1596" s="17">
        <v>0.41279616025080101</v>
      </c>
      <c r="AQ1596" s="17">
        <v>0.39565356384414602</v>
      </c>
      <c r="AR1596" s="17">
        <v>0.45557811597960302</v>
      </c>
      <c r="AS1596" s="17">
        <v>0.35349569235803702</v>
      </c>
      <c r="AT1596" s="17"/>
      <c r="AU1596" s="17">
        <v>0.37808831340337501</v>
      </c>
      <c r="AV1596" s="17">
        <v>0.339220330523197</v>
      </c>
      <c r="AW1596" s="17"/>
      <c r="AX1596" s="17">
        <v>0.33723661462594601</v>
      </c>
      <c r="AY1596" s="17">
        <v>0.36764141154205598</v>
      </c>
      <c r="AZ1596" s="17"/>
      <c r="BA1596" s="17">
        <v>0.38807691007247902</v>
      </c>
      <c r="BB1596" s="17">
        <v>0.22097433196382499</v>
      </c>
      <c r="BC1596" s="17"/>
      <c r="BD1596" s="17">
        <v>0.35177063787046298</v>
      </c>
      <c r="BE1596" s="17"/>
      <c r="BF1596" s="17">
        <v>0.35321523190267901</v>
      </c>
      <c r="BG1596" s="17"/>
      <c r="BH1596" s="17">
        <v>0.40029425378445099</v>
      </c>
      <c r="BI1596" s="17"/>
      <c r="BJ1596" s="17">
        <v>0.34479678475714698</v>
      </c>
      <c r="BK1596" s="17"/>
      <c r="BL1596" s="17">
        <v>0.49470499999113399</v>
      </c>
      <c r="BM1596" s="17">
        <v>0.210840481090358</v>
      </c>
      <c r="BN1596" s="17">
        <v>0.43636479587011301</v>
      </c>
      <c r="BO1596" s="17">
        <v>0.35201364297401699</v>
      </c>
      <c r="BP1596" s="17"/>
      <c r="BQ1596" s="17">
        <v>0.27344924543472099</v>
      </c>
      <c r="BR1596" s="17">
        <v>0.43109120224603598</v>
      </c>
      <c r="BS1596" s="17">
        <v>0.479122829410421</v>
      </c>
      <c r="BT1596" s="17">
        <v>0.31266147553928703</v>
      </c>
      <c r="BU1596" s="17">
        <v>0.24011012164815801</v>
      </c>
      <c r="BV1596" s="17">
        <v>0.40940381510903601</v>
      </c>
      <c r="BW1596" s="17"/>
      <c r="BX1596" s="17">
        <v>0.240935802367688</v>
      </c>
      <c r="BY1596" s="17">
        <v>0.39121513351012599</v>
      </c>
      <c r="BZ1596" s="17">
        <v>0.453793963658084</v>
      </c>
      <c r="CA1596" s="17">
        <v>0.31652831059470898</v>
      </c>
      <c r="CB1596" s="17">
        <v>0.20280470572551901</v>
      </c>
      <c r="CC1596" s="17">
        <v>0.49758409570890499</v>
      </c>
    </row>
    <row r="1597" spans="2:81" x14ac:dyDescent="0.35">
      <c r="B1597" t="s">
        <v>611</v>
      </c>
      <c r="C1597" s="17">
        <v>2.8860365610687201E-2</v>
      </c>
      <c r="D1597" s="17">
        <v>3.7702923134792399E-2</v>
      </c>
      <c r="E1597" s="17">
        <v>2.0371368465390002E-2</v>
      </c>
      <c r="F1597" s="17"/>
      <c r="G1597" s="17">
        <v>4.4627346187005701E-2</v>
      </c>
      <c r="H1597" s="17">
        <v>3.9468681554218003E-2</v>
      </c>
      <c r="I1597" s="17">
        <v>2.7948990874705201E-2</v>
      </c>
      <c r="J1597" s="17">
        <v>1.7168235319424598E-2</v>
      </c>
      <c r="K1597" s="17">
        <v>2.6028427850623901E-2</v>
      </c>
      <c r="L1597" s="17">
        <v>2.1898801309967599E-2</v>
      </c>
      <c r="M1597" s="17"/>
      <c r="N1597" s="17">
        <v>1.86908482510528E-2</v>
      </c>
      <c r="O1597" s="17">
        <v>2.9258264546705499E-2</v>
      </c>
      <c r="P1597" s="17">
        <v>4.1341605856778298E-2</v>
      </c>
      <c r="Q1597" s="17">
        <v>2.7984162502968101E-2</v>
      </c>
      <c r="R1597" s="17"/>
      <c r="S1597" s="17">
        <v>3.5461783600377897E-2</v>
      </c>
      <c r="T1597" s="17">
        <v>3.3325312520689099E-2</v>
      </c>
      <c r="U1597" s="17">
        <v>2.09198939674329E-2</v>
      </c>
      <c r="V1597" s="17">
        <v>1.8150983812918901E-2</v>
      </c>
      <c r="W1597" s="17">
        <v>1.0082531320120901E-2</v>
      </c>
      <c r="X1597" s="17">
        <v>3.3800438738589803E-2</v>
      </c>
      <c r="Y1597" s="17">
        <v>5.5756157455555698E-2</v>
      </c>
      <c r="Z1597" s="17">
        <v>3.0511995040220299E-2</v>
      </c>
      <c r="AA1597" s="17">
        <v>2.2243412973684401E-2</v>
      </c>
      <c r="AB1597" s="17">
        <v>2.16550632551206E-2</v>
      </c>
      <c r="AC1597" s="17">
        <v>1.9422750895237501E-2</v>
      </c>
      <c r="AD1597" s="17">
        <v>4.8689478945259497E-2</v>
      </c>
      <c r="AE1597" s="17"/>
      <c r="AF1597" s="17">
        <v>2.9483152132837701E-2</v>
      </c>
      <c r="AG1597" s="17">
        <v>2.7064698552440199E-2</v>
      </c>
      <c r="AH1597" s="17">
        <v>3.3022437140014703E-2</v>
      </c>
      <c r="AI1597" s="17">
        <v>3.3655025781479601E-2</v>
      </c>
      <c r="AJ1597" s="17"/>
      <c r="AK1597" s="17">
        <v>1.9781934325335E-2</v>
      </c>
      <c r="AL1597" s="17">
        <v>2.2553377974953898E-2</v>
      </c>
      <c r="AM1597" s="17"/>
      <c r="AN1597" s="17">
        <v>2.6917504593123601E-2</v>
      </c>
      <c r="AO1597" s="17">
        <v>3.2372738729962297E-2</v>
      </c>
      <c r="AP1597" s="17">
        <v>1.9087010739071601E-2</v>
      </c>
      <c r="AQ1597" s="17">
        <v>3.7511410763509001E-2</v>
      </c>
      <c r="AR1597" s="17">
        <v>1.8427224217765999E-2</v>
      </c>
      <c r="AS1597" s="17">
        <v>3.6036780722304498E-2</v>
      </c>
      <c r="AT1597" s="17"/>
      <c r="AU1597" s="17">
        <v>2.1245781508262E-2</v>
      </c>
      <c r="AV1597" s="17">
        <v>3.8516305612989798E-2</v>
      </c>
      <c r="AW1597" s="17"/>
      <c r="AX1597" s="17">
        <v>2.7630186676848498E-2</v>
      </c>
      <c r="AY1597" s="17">
        <v>2.9155572864912702E-2</v>
      </c>
      <c r="AZ1597" s="17"/>
      <c r="BA1597" s="17">
        <v>2.6169094357035499E-2</v>
      </c>
      <c r="BB1597" s="17">
        <v>4.3506788567894902E-2</v>
      </c>
      <c r="BC1597" s="17"/>
      <c r="BD1597" s="17">
        <v>1.9045903569112899E-2</v>
      </c>
      <c r="BE1597" s="17"/>
      <c r="BF1597" s="17">
        <v>2.3383799296053099E-2</v>
      </c>
      <c r="BG1597" s="17"/>
      <c r="BH1597" s="17">
        <v>2.4234937485425299E-2</v>
      </c>
      <c r="BI1597" s="17"/>
      <c r="BJ1597" s="17">
        <v>3.4541677054712103E-2</v>
      </c>
      <c r="BK1597" s="17"/>
      <c r="BL1597" s="17">
        <v>5.6008094396433498E-2</v>
      </c>
      <c r="BM1597" s="17">
        <v>1.10169119442522E-2</v>
      </c>
      <c r="BN1597" s="17">
        <v>2.53676889862492E-2</v>
      </c>
      <c r="BO1597" s="17">
        <v>3.3656288891295703E-2</v>
      </c>
      <c r="BP1597" s="17"/>
      <c r="BQ1597" s="17">
        <v>2.6496467563364601E-2</v>
      </c>
      <c r="BR1597" s="17">
        <v>2.95735655263961E-2</v>
      </c>
      <c r="BS1597" s="17">
        <v>4.6596618242408301E-2</v>
      </c>
      <c r="BT1597" s="17">
        <v>1.85545260619162E-2</v>
      </c>
      <c r="BU1597" s="17">
        <v>2.8830753099903201E-2</v>
      </c>
      <c r="BV1597" s="17">
        <v>2.5309174604928101E-2</v>
      </c>
      <c r="BW1597" s="17"/>
      <c r="BX1597" s="17">
        <v>2.98101357480531E-2</v>
      </c>
      <c r="BY1597" s="17">
        <v>3.6409600681762702E-2</v>
      </c>
      <c r="BZ1597" s="17">
        <v>4.4825881131988099E-2</v>
      </c>
      <c r="CA1597" s="17">
        <v>1.41083808541538E-2</v>
      </c>
      <c r="CB1597" s="17">
        <v>6.98857830290147E-3</v>
      </c>
      <c r="CC1597" s="17">
        <v>2.8529055324291099E-2</v>
      </c>
    </row>
    <row r="1598" spans="2:81" x14ac:dyDescent="0.35">
      <c r="B1598" t="s">
        <v>612</v>
      </c>
      <c r="C1598" s="17">
        <v>2.9144837754354998E-2</v>
      </c>
      <c r="D1598" s="17">
        <v>4.0356559499705E-2</v>
      </c>
      <c r="E1598" s="17">
        <v>1.78800062159684E-2</v>
      </c>
      <c r="F1598" s="17"/>
      <c r="G1598" s="17">
        <v>2.1883702363882099E-2</v>
      </c>
      <c r="H1598" s="17">
        <v>1.66872915655197E-2</v>
      </c>
      <c r="I1598" s="17">
        <v>3.5551574240276197E-2</v>
      </c>
      <c r="J1598" s="17">
        <v>3.3775907737232901E-2</v>
      </c>
      <c r="K1598" s="17">
        <v>3.6112725133159398E-2</v>
      </c>
      <c r="L1598" s="17">
        <v>3.0449904667499601E-2</v>
      </c>
      <c r="M1598" s="17"/>
      <c r="N1598" s="17">
        <v>2.9323178799133799E-2</v>
      </c>
      <c r="O1598" s="17">
        <v>2.9779151403671201E-2</v>
      </c>
      <c r="P1598" s="17">
        <v>4.0137170030863902E-2</v>
      </c>
      <c r="Q1598" s="17">
        <v>1.90817618846187E-2</v>
      </c>
      <c r="R1598" s="17"/>
      <c r="S1598" s="17">
        <v>2.5015244438232099E-2</v>
      </c>
      <c r="T1598" s="17">
        <v>3.75935414146489E-2</v>
      </c>
      <c r="U1598" s="17">
        <v>2.7780665676575101E-2</v>
      </c>
      <c r="V1598" s="17">
        <v>2.62750092772789E-2</v>
      </c>
      <c r="W1598" s="17">
        <v>4.0292004701194498E-2</v>
      </c>
      <c r="X1598" s="17">
        <v>2.0872987215341601E-2</v>
      </c>
      <c r="Y1598" s="17">
        <v>2.8856746542981399E-2</v>
      </c>
      <c r="Z1598" s="17">
        <v>2.36277490709886E-2</v>
      </c>
      <c r="AA1598" s="17">
        <v>2.5368752873270201E-2</v>
      </c>
      <c r="AB1598" s="17">
        <v>4.0373818741652502E-2</v>
      </c>
      <c r="AC1598" s="17">
        <v>3.0201120879302299E-2</v>
      </c>
      <c r="AD1598" s="17">
        <v>9.3817971095024495E-3</v>
      </c>
      <c r="AE1598" s="17"/>
      <c r="AF1598" s="17">
        <v>2.9020743670837301E-2</v>
      </c>
      <c r="AG1598" s="17">
        <v>3.5021619859502397E-2</v>
      </c>
      <c r="AH1598" s="17">
        <v>2.8108885594450801E-2</v>
      </c>
      <c r="AI1598" s="17">
        <v>2.5374295570417701E-2</v>
      </c>
      <c r="AJ1598" s="17"/>
      <c r="AK1598" s="17">
        <v>2.6099632005553701E-2</v>
      </c>
      <c r="AL1598" s="17">
        <v>2.45161836843402E-2</v>
      </c>
      <c r="AM1598" s="17"/>
      <c r="AN1598" s="17">
        <v>2.2659763285947401E-2</v>
      </c>
      <c r="AO1598" s="17">
        <v>3.2585900753590497E-2</v>
      </c>
      <c r="AP1598" s="17">
        <v>2.64226111232971E-2</v>
      </c>
      <c r="AQ1598" s="17">
        <v>3.2665866208976102E-2</v>
      </c>
      <c r="AR1598" s="17">
        <v>3.1248091166635902E-2</v>
      </c>
      <c r="AS1598" s="17">
        <v>3.32812637280991E-2</v>
      </c>
      <c r="AT1598" s="17"/>
      <c r="AU1598" s="17">
        <v>2.76128575232359E-2</v>
      </c>
      <c r="AV1598" s="17">
        <v>3.0941492463506099E-2</v>
      </c>
      <c r="AW1598" s="17"/>
      <c r="AX1598" s="17">
        <v>2.5786401505556798E-2</v>
      </c>
      <c r="AY1598" s="17">
        <v>2.9950765019265298E-2</v>
      </c>
      <c r="AZ1598" s="17"/>
      <c r="BA1598" s="17">
        <v>3.09609488507375E-2</v>
      </c>
      <c r="BB1598" s="17">
        <v>1.9179684311642999E-2</v>
      </c>
      <c r="BC1598" s="17"/>
      <c r="BD1598" s="17">
        <v>2.40526872133189E-2</v>
      </c>
      <c r="BE1598" s="17"/>
      <c r="BF1598" s="17">
        <v>3.11368668268019E-2</v>
      </c>
      <c r="BG1598" s="17"/>
      <c r="BH1598" s="17">
        <v>3.20801108714329E-2</v>
      </c>
      <c r="BI1598" s="17"/>
      <c r="BJ1598" s="17">
        <v>2.08673367483178E-2</v>
      </c>
      <c r="BK1598" s="17"/>
      <c r="BL1598" s="17">
        <v>5.7942159286957999E-2</v>
      </c>
      <c r="BM1598" s="17">
        <v>8.3658234245089207E-3</v>
      </c>
      <c r="BN1598" s="17">
        <v>4.1703982613435102E-2</v>
      </c>
      <c r="BO1598" s="17">
        <v>1.89000124110483E-2</v>
      </c>
      <c r="BP1598" s="17"/>
      <c r="BQ1598" s="17">
        <v>1.2238647781993401E-2</v>
      </c>
      <c r="BR1598" s="17">
        <v>3.1354148868649699E-2</v>
      </c>
      <c r="BS1598" s="17">
        <v>0.10147374710212299</v>
      </c>
      <c r="BT1598" s="17">
        <v>6.0728897766610303E-3</v>
      </c>
      <c r="BU1598" s="17">
        <v>1.3577324876258999E-2</v>
      </c>
      <c r="BV1598" s="17">
        <v>2.4460764627850299E-2</v>
      </c>
      <c r="BW1598" s="17"/>
      <c r="BX1598" s="17">
        <v>1.08411867721298E-2</v>
      </c>
      <c r="BY1598" s="17">
        <v>1.3926507267731999E-2</v>
      </c>
      <c r="BZ1598" s="17">
        <v>8.0619730947835602E-2</v>
      </c>
      <c r="CA1598" s="17">
        <v>4.6929299602306799E-3</v>
      </c>
      <c r="CB1598" s="17">
        <v>2.0973563973939301E-2</v>
      </c>
      <c r="CC1598" s="17">
        <v>3.4586007968115298E-2</v>
      </c>
    </row>
    <row r="1599" spans="2:81" x14ac:dyDescent="0.35">
      <c r="B1599" t="s">
        <v>171</v>
      </c>
      <c r="C1599" s="17">
        <v>2.03507278447509E-2</v>
      </c>
      <c r="D1599" s="17">
        <v>1.57477137029664E-2</v>
      </c>
      <c r="E1599" s="17">
        <v>2.49448687965204E-2</v>
      </c>
      <c r="F1599" s="17"/>
      <c r="G1599" s="17">
        <v>2.5380220097949002E-2</v>
      </c>
      <c r="H1599" s="17">
        <v>1.9175066487122399E-2</v>
      </c>
      <c r="I1599" s="17">
        <v>2.18523419064507E-2</v>
      </c>
      <c r="J1599" s="17">
        <v>2.6151262043622302E-2</v>
      </c>
      <c r="K1599" s="17">
        <v>1.9932603339746301E-2</v>
      </c>
      <c r="L1599" s="17">
        <v>1.23213023689025E-2</v>
      </c>
      <c r="M1599" s="17"/>
      <c r="N1599" s="17">
        <v>1.5736894601951799E-2</v>
      </c>
      <c r="O1599" s="17">
        <v>1.55042416770839E-2</v>
      </c>
      <c r="P1599" s="17">
        <v>1.6470191287306701E-2</v>
      </c>
      <c r="Q1599" s="17">
        <v>3.4115459383010603E-2</v>
      </c>
      <c r="R1599" s="17"/>
      <c r="S1599" s="17">
        <v>1.5718699470008101E-2</v>
      </c>
      <c r="T1599" s="17">
        <v>7.6564316944381997E-3</v>
      </c>
      <c r="U1599" s="17">
        <v>2.77842565188933E-2</v>
      </c>
      <c r="V1599" s="17">
        <v>9.0824629498299503E-3</v>
      </c>
      <c r="W1599" s="17">
        <v>1.38568751323735E-2</v>
      </c>
      <c r="X1599" s="17">
        <v>2.7947710933881199E-2</v>
      </c>
      <c r="Y1599" s="17">
        <v>3.9733297990857397E-2</v>
      </c>
      <c r="Z1599" s="17">
        <v>5.5525273313587796E-3</v>
      </c>
      <c r="AA1599" s="17">
        <v>1.92799408469017E-2</v>
      </c>
      <c r="AB1599" s="17">
        <v>2.8887901859134701E-2</v>
      </c>
      <c r="AC1599" s="17">
        <v>2.99285916412016E-2</v>
      </c>
      <c r="AD1599" s="17">
        <v>3.3711566148034701E-2</v>
      </c>
      <c r="AE1599" s="17"/>
      <c r="AF1599" s="17">
        <v>1.8647853900779301E-2</v>
      </c>
      <c r="AG1599" s="17">
        <v>2.9263142121835801E-2</v>
      </c>
      <c r="AH1599" s="17">
        <v>3.4848411613598501E-2</v>
      </c>
      <c r="AI1599" s="17">
        <v>2.34942997003512E-2</v>
      </c>
      <c r="AJ1599" s="17"/>
      <c r="AK1599" s="17">
        <v>1.8122471556173799E-2</v>
      </c>
      <c r="AL1599" s="17">
        <v>2.38161835733985E-2</v>
      </c>
      <c r="AM1599" s="17"/>
      <c r="AN1599" s="17">
        <v>1.9797084024482499E-2</v>
      </c>
      <c r="AO1599" s="17">
        <v>1.7747672546159901E-2</v>
      </c>
      <c r="AP1599" s="17">
        <v>2.71643092248409E-2</v>
      </c>
      <c r="AQ1599" s="17">
        <v>2.8693114077054299E-2</v>
      </c>
      <c r="AR1599" s="17">
        <v>1.2770162681118901E-2</v>
      </c>
      <c r="AS1599" s="17">
        <v>5.8827838922263899E-3</v>
      </c>
      <c r="AT1599" s="17"/>
      <c r="AU1599" s="17">
        <v>1.6637286137936701E-2</v>
      </c>
      <c r="AV1599" s="17">
        <v>2.4336220536075901E-2</v>
      </c>
      <c r="AW1599" s="17"/>
      <c r="AX1599" s="17">
        <v>3.1867396596669303E-2</v>
      </c>
      <c r="AY1599" s="17">
        <v>1.75870614653659E-2</v>
      </c>
      <c r="AZ1599" s="17"/>
      <c r="BA1599" s="17">
        <v>1.74166414397296E-2</v>
      </c>
      <c r="BB1599" s="17">
        <v>3.2754693031633801E-2</v>
      </c>
      <c r="BC1599" s="17"/>
      <c r="BD1599" s="17">
        <v>1.7167825571859599E-2</v>
      </c>
      <c r="BE1599" s="17"/>
      <c r="BF1599" s="17">
        <v>1.6021415728849998E-2</v>
      </c>
      <c r="BG1599" s="17"/>
      <c r="BH1599" s="17">
        <v>2.4098305128481198E-2</v>
      </c>
      <c r="BI1599" s="17"/>
      <c r="BJ1599" s="17">
        <v>3.6147598381750003E-2</v>
      </c>
      <c r="BK1599" s="17"/>
      <c r="BL1599" s="17">
        <v>3.9529511578321602E-2</v>
      </c>
      <c r="BM1599" s="17">
        <v>6.3836392339486998E-3</v>
      </c>
      <c r="BN1599" s="17">
        <v>2.2521396663821799E-2</v>
      </c>
      <c r="BO1599" s="17">
        <v>2.02020338014735E-2</v>
      </c>
      <c r="BP1599" s="17"/>
      <c r="BQ1599" s="17">
        <v>1.6865425433636099E-2</v>
      </c>
      <c r="BR1599" s="17">
        <v>1.1815776416727101E-2</v>
      </c>
      <c r="BS1599" s="17">
        <v>8.1837591001942302E-3</v>
      </c>
      <c r="BT1599" s="17">
        <v>1.6149608145584401E-2</v>
      </c>
      <c r="BU1599" s="17">
        <v>3.0814624658059599E-2</v>
      </c>
      <c r="BV1599" s="17">
        <v>3.7263145864269397E-2</v>
      </c>
      <c r="BW1599" s="17"/>
      <c r="BX1599" s="17">
        <v>9.4374395486160594E-3</v>
      </c>
      <c r="BY1599" s="17">
        <v>1.3638546258685E-2</v>
      </c>
      <c r="BZ1599" s="17">
        <v>1.37396774203567E-2</v>
      </c>
      <c r="CA1599" s="17">
        <v>1.2148051663575399E-2</v>
      </c>
      <c r="CB1599" s="17">
        <v>1.77880333632544E-2</v>
      </c>
      <c r="CC1599" s="17">
        <v>3.6655682502348901E-2</v>
      </c>
    </row>
    <row r="1600" spans="2:81" x14ac:dyDescent="0.35">
      <c r="C1600" s="17"/>
      <c r="D1600" s="17"/>
      <c r="E1600" s="17"/>
      <c r="F1600" s="17"/>
      <c r="G1600" s="17"/>
      <c r="H1600" s="17"/>
      <c r="I1600" s="17"/>
      <c r="J1600" s="17"/>
      <c r="K1600" s="17"/>
      <c r="L1600" s="17"/>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7"/>
      <c r="AI1600" s="17"/>
      <c r="AJ1600" s="17"/>
      <c r="AK1600" s="17"/>
      <c r="AL1600" s="17"/>
      <c r="AM1600" s="17"/>
      <c r="AN1600" s="17"/>
      <c r="AO1600" s="17"/>
      <c r="AP1600" s="17"/>
      <c r="AQ1600" s="17"/>
      <c r="AR1600" s="17"/>
      <c r="AS1600" s="17"/>
      <c r="AT1600" s="17"/>
      <c r="AU1600" s="17"/>
      <c r="AV1600" s="17"/>
      <c r="AW1600" s="17"/>
      <c r="AX1600" s="17"/>
      <c r="AY1600" s="17"/>
      <c r="AZ1600" s="17"/>
      <c r="BA1600" s="17"/>
      <c r="BB1600" s="17"/>
      <c r="BC1600" s="17"/>
      <c r="BD1600" s="17"/>
      <c r="BE1600" s="17"/>
      <c r="BF1600" s="17"/>
      <c r="BG1600" s="17"/>
      <c r="BH1600" s="17"/>
      <c r="BI1600" s="17"/>
      <c r="BJ1600" s="17"/>
      <c r="BK1600" s="17"/>
      <c r="BL1600" s="17"/>
      <c r="BM1600" s="17"/>
      <c r="BN1600" s="17"/>
      <c r="BO1600" s="17"/>
      <c r="BP1600" s="17"/>
      <c r="BQ1600" s="17"/>
      <c r="BR1600" s="17"/>
      <c r="BS1600" s="17"/>
      <c r="BT1600" s="17"/>
      <c r="BU1600" s="17"/>
      <c r="BV1600" s="17"/>
      <c r="BW1600" s="17"/>
      <c r="BX1600" s="17"/>
      <c r="BY1600" s="17"/>
      <c r="BZ1600" s="17"/>
      <c r="CA1600" s="17"/>
      <c r="CB1600" s="17"/>
      <c r="CC1600" s="17"/>
    </row>
    <row r="1601" spans="2:81" x14ac:dyDescent="0.35">
      <c r="B1601" s="6" t="s">
        <v>619</v>
      </c>
      <c r="C1601" s="17"/>
      <c r="D1601" s="17"/>
      <c r="E1601" s="17"/>
      <c r="F1601" s="17"/>
      <c r="G1601" s="17"/>
      <c r="H1601" s="17"/>
      <c r="I1601" s="17"/>
      <c r="J1601" s="17"/>
      <c r="K1601" s="17"/>
      <c r="L1601" s="17"/>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7"/>
      <c r="AI1601" s="17"/>
      <c r="AJ1601" s="17"/>
      <c r="AK1601" s="17"/>
      <c r="AL1601" s="17"/>
      <c r="AM1601" s="17"/>
      <c r="AN1601" s="17"/>
      <c r="AO1601" s="17"/>
      <c r="AP1601" s="17"/>
      <c r="AQ1601" s="17"/>
      <c r="AR1601" s="17"/>
      <c r="AS1601" s="17"/>
      <c r="AT1601" s="17"/>
      <c r="AU1601" s="17"/>
      <c r="AV1601" s="17"/>
      <c r="AW1601" s="17"/>
      <c r="AX1601" s="17"/>
      <c r="AY1601" s="17"/>
      <c r="AZ1601" s="17"/>
      <c r="BA1601" s="17"/>
      <c r="BB1601" s="17"/>
      <c r="BC1601" s="17"/>
      <c r="BD1601" s="17"/>
      <c r="BE1601" s="17"/>
      <c r="BF1601" s="17"/>
      <c r="BG1601" s="17"/>
      <c r="BH1601" s="17"/>
      <c r="BI1601" s="17"/>
      <c r="BJ1601" s="17"/>
      <c r="BK1601" s="17"/>
      <c r="BL1601" s="17"/>
      <c r="BM1601" s="17"/>
      <c r="BN1601" s="17"/>
      <c r="BO1601" s="17"/>
      <c r="BP1601" s="17"/>
      <c r="BQ1601" s="17"/>
      <c r="BR1601" s="17"/>
      <c r="BS1601" s="17"/>
      <c r="BT1601" s="17"/>
      <c r="BU1601" s="17"/>
      <c r="BV1601" s="17"/>
      <c r="BW1601" s="17"/>
      <c r="BX1601" s="17"/>
      <c r="BY1601" s="17"/>
      <c r="BZ1601" s="17"/>
      <c r="CA1601" s="17"/>
      <c r="CB1601" s="17"/>
      <c r="CC1601" s="17"/>
    </row>
    <row r="1602" spans="2:81" x14ac:dyDescent="0.35">
      <c r="B1602" s="24"/>
      <c r="C1602" s="17"/>
      <c r="D1602" s="17"/>
      <c r="E1602" s="17"/>
      <c r="F1602" s="17"/>
      <c r="G1602" s="17"/>
      <c r="H1602" s="17"/>
      <c r="I1602" s="17"/>
      <c r="J1602" s="17"/>
      <c r="K1602" s="17"/>
      <c r="L1602" s="17"/>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7"/>
      <c r="AI1602" s="17"/>
      <c r="AJ1602" s="17"/>
      <c r="AK1602" s="17"/>
      <c r="AL1602" s="17"/>
      <c r="AM1602" s="17"/>
      <c r="AN1602" s="17"/>
      <c r="AO1602" s="17"/>
      <c r="AP1602" s="17"/>
      <c r="AQ1602" s="17"/>
      <c r="AR1602" s="17"/>
      <c r="AS1602" s="17"/>
      <c r="AT1602" s="17"/>
      <c r="AU1602" s="17"/>
      <c r="AV1602" s="17"/>
      <c r="AW1602" s="17"/>
      <c r="AX1602" s="17"/>
      <c r="AY1602" s="17"/>
      <c r="AZ1602" s="17"/>
      <c r="BA1602" s="17"/>
      <c r="BB1602" s="17"/>
      <c r="BC1602" s="17"/>
      <c r="BD1602" s="17"/>
      <c r="BE1602" s="17"/>
      <c r="BF1602" s="17"/>
      <c r="BG1602" s="17"/>
      <c r="BH1602" s="17"/>
      <c r="BI1602" s="17"/>
      <c r="BJ1602" s="17"/>
      <c r="BK1602" s="17"/>
      <c r="BL1602" s="17"/>
      <c r="BM1602" s="17"/>
      <c r="BN1602" s="17"/>
      <c r="BO1602" s="17"/>
      <c r="BP1602" s="17"/>
      <c r="BQ1602" s="17"/>
      <c r="BR1602" s="17"/>
      <c r="BS1602" s="17"/>
      <c r="BT1602" s="17"/>
      <c r="BU1602" s="17"/>
      <c r="BV1602" s="17"/>
      <c r="BW1602" s="17"/>
      <c r="BX1602" s="17"/>
      <c r="BY1602" s="17"/>
      <c r="BZ1602" s="17"/>
      <c r="CA1602" s="17"/>
      <c r="CB1602" s="17"/>
      <c r="CC1602" s="17"/>
    </row>
    <row r="1603" spans="2:81" x14ac:dyDescent="0.35">
      <c r="B1603" t="s">
        <v>608</v>
      </c>
      <c r="C1603" s="17">
        <v>0.237181422027747</v>
      </c>
      <c r="D1603" s="17">
        <v>0.26052968026311601</v>
      </c>
      <c r="E1603" s="17">
        <v>0.215563884274795</v>
      </c>
      <c r="F1603" s="17"/>
      <c r="G1603" s="17">
        <v>0.33836590360961999</v>
      </c>
      <c r="H1603" s="17">
        <v>0.29769162199940002</v>
      </c>
      <c r="I1603" s="17">
        <v>0.24841262587610299</v>
      </c>
      <c r="J1603" s="17">
        <v>0.180044282299931</v>
      </c>
      <c r="K1603" s="17">
        <v>0.17999958304147601</v>
      </c>
      <c r="L1603" s="17">
        <v>0.196401932258848</v>
      </c>
      <c r="M1603" s="17"/>
      <c r="N1603" s="17">
        <v>0.30781590958917299</v>
      </c>
      <c r="O1603" s="17">
        <v>0.21262028236245001</v>
      </c>
      <c r="P1603" s="17">
        <v>0.200427185498046</v>
      </c>
      <c r="Q1603" s="17">
        <v>0.21762111124369701</v>
      </c>
      <c r="R1603" s="17"/>
      <c r="S1603" s="17">
        <v>0.34011414632417902</v>
      </c>
      <c r="T1603" s="17">
        <v>0.215632009285914</v>
      </c>
      <c r="U1603" s="17">
        <v>0.207961839781068</v>
      </c>
      <c r="V1603" s="17">
        <v>0.23873339465648699</v>
      </c>
      <c r="W1603" s="17">
        <v>0.217893737884782</v>
      </c>
      <c r="X1603" s="17">
        <v>0.21223346433065099</v>
      </c>
      <c r="Y1603" s="17">
        <v>0.18744772363044801</v>
      </c>
      <c r="Z1603" s="17">
        <v>0.248076703430409</v>
      </c>
      <c r="AA1603" s="17">
        <v>0.27546847750464498</v>
      </c>
      <c r="AB1603" s="17">
        <v>0.19403549290595301</v>
      </c>
      <c r="AC1603" s="17">
        <v>0.185728710852963</v>
      </c>
      <c r="AD1603" s="17">
        <v>0.236262391021866</v>
      </c>
      <c r="AE1603" s="17"/>
      <c r="AF1603" s="17">
        <v>0.23863421949008301</v>
      </c>
      <c r="AG1603" s="17">
        <v>0.19368289885676099</v>
      </c>
      <c r="AH1603" s="17">
        <v>0.171017328862519</v>
      </c>
      <c r="AI1603" s="17">
        <v>0.224318046178131</v>
      </c>
      <c r="AJ1603" s="17"/>
      <c r="AK1603" s="17">
        <v>0.316346759416537</v>
      </c>
      <c r="AL1603" s="17">
        <v>0.26245110391514098</v>
      </c>
      <c r="AM1603" s="17"/>
      <c r="AN1603" s="17">
        <v>0.35134275764571399</v>
      </c>
      <c r="AO1603" s="17">
        <v>0.217091250224768</v>
      </c>
      <c r="AP1603" s="17">
        <v>0.21338876517927299</v>
      </c>
      <c r="AQ1603" s="17">
        <v>0.16545514738234501</v>
      </c>
      <c r="AR1603" s="17">
        <v>0.16859421481168799</v>
      </c>
      <c r="AS1603" s="17">
        <v>0.23787927445904</v>
      </c>
      <c r="AT1603" s="17"/>
      <c r="AU1603" s="17">
        <v>0.246063670938754</v>
      </c>
      <c r="AV1603" s="17">
        <v>0.225307061918678</v>
      </c>
      <c r="AW1603" s="17"/>
      <c r="AX1603" s="17">
        <v>0.191581413894229</v>
      </c>
      <c r="AY1603" s="17">
        <v>0.24812410103440699</v>
      </c>
      <c r="AZ1603" s="17"/>
      <c r="BA1603" s="17">
        <v>0.218546602749774</v>
      </c>
      <c r="BB1603" s="17">
        <v>0.33652998467151402</v>
      </c>
      <c r="BC1603" s="17"/>
      <c r="BD1603" s="17">
        <v>0.29997296517847799</v>
      </c>
      <c r="BE1603" s="17"/>
      <c r="BF1603" s="17">
        <v>0.288262765635313</v>
      </c>
      <c r="BG1603" s="17"/>
      <c r="BH1603" s="17">
        <v>0.190535250373844</v>
      </c>
      <c r="BI1603" s="17"/>
      <c r="BJ1603" s="17">
        <v>0.18804523238048701</v>
      </c>
      <c r="BK1603" s="17"/>
      <c r="BL1603" s="17">
        <v>7.7139181801864201E-2</v>
      </c>
      <c r="BM1603" s="17">
        <v>0.46872069970258601</v>
      </c>
      <c r="BN1603" s="17">
        <v>0.189049842268008</v>
      </c>
      <c r="BO1603" s="17">
        <v>0.15487082426417401</v>
      </c>
      <c r="BP1603" s="17"/>
      <c r="BQ1603" s="17">
        <v>0.26098632962414697</v>
      </c>
      <c r="BR1603" s="17">
        <v>0.27827034260080302</v>
      </c>
      <c r="BS1603" s="17">
        <v>0.19123056118341999</v>
      </c>
      <c r="BT1603" s="17">
        <v>0.25579056166354502</v>
      </c>
      <c r="BU1603" s="17">
        <v>0.210205557663797</v>
      </c>
      <c r="BV1603" s="17">
        <v>0.19736183873847299</v>
      </c>
      <c r="BW1603" s="17"/>
      <c r="BX1603" s="17">
        <v>0.27914748481381901</v>
      </c>
      <c r="BY1603" s="17">
        <v>0.29689900200934199</v>
      </c>
      <c r="BZ1603" s="17">
        <v>0.21527428981076199</v>
      </c>
      <c r="CA1603" s="17">
        <v>0.27410880803631499</v>
      </c>
      <c r="CB1603" s="17">
        <v>0.19703077914901199</v>
      </c>
      <c r="CC1603" s="17">
        <v>0.13882603143796801</v>
      </c>
    </row>
    <row r="1604" spans="2:81" x14ac:dyDescent="0.35">
      <c r="B1604" t="s">
        <v>609</v>
      </c>
      <c r="C1604" s="17">
        <v>0.37698061778312503</v>
      </c>
      <c r="D1604" s="17">
        <v>0.37701118052475402</v>
      </c>
      <c r="E1604" s="17">
        <v>0.375834668983761</v>
      </c>
      <c r="F1604" s="17"/>
      <c r="G1604" s="17">
        <v>0.35313857008421801</v>
      </c>
      <c r="H1604" s="17">
        <v>0.33424356182556603</v>
      </c>
      <c r="I1604" s="17">
        <v>0.40220993685934298</v>
      </c>
      <c r="J1604" s="17">
        <v>0.39561537846894501</v>
      </c>
      <c r="K1604" s="17">
        <v>0.38024590241866701</v>
      </c>
      <c r="L1604" s="17">
        <v>0.38971823178739801</v>
      </c>
      <c r="M1604" s="17"/>
      <c r="N1604" s="17">
        <v>0.39391137798807202</v>
      </c>
      <c r="O1604" s="17">
        <v>0.40436929564604401</v>
      </c>
      <c r="P1604" s="17">
        <v>0.36932397914559201</v>
      </c>
      <c r="Q1604" s="17">
        <v>0.33815352356982598</v>
      </c>
      <c r="R1604" s="17"/>
      <c r="S1604" s="17">
        <v>0.37351974725791098</v>
      </c>
      <c r="T1604" s="17">
        <v>0.38347910468662799</v>
      </c>
      <c r="U1604" s="17">
        <v>0.38134268957483503</v>
      </c>
      <c r="V1604" s="17">
        <v>0.37291589926728003</v>
      </c>
      <c r="W1604" s="17">
        <v>0.42608291551455302</v>
      </c>
      <c r="X1604" s="17">
        <v>0.37036669736897598</v>
      </c>
      <c r="Y1604" s="17">
        <v>0.347787487284486</v>
      </c>
      <c r="Z1604" s="17">
        <v>0.36319682228096201</v>
      </c>
      <c r="AA1604" s="17">
        <v>0.34760615362969699</v>
      </c>
      <c r="AB1604" s="17">
        <v>0.42653189949574399</v>
      </c>
      <c r="AC1604" s="17">
        <v>0.35022247723136701</v>
      </c>
      <c r="AD1604" s="17">
        <v>0.37068517401407602</v>
      </c>
      <c r="AE1604" s="17"/>
      <c r="AF1604" s="17">
        <v>0.36954142228629699</v>
      </c>
      <c r="AG1604" s="17">
        <v>0.42230782310038101</v>
      </c>
      <c r="AH1604" s="17">
        <v>0.38970717863280002</v>
      </c>
      <c r="AI1604" s="17">
        <v>0.379548901751464</v>
      </c>
      <c r="AJ1604" s="17"/>
      <c r="AK1604" s="17">
        <v>0.39602804744928199</v>
      </c>
      <c r="AL1604" s="17">
        <v>0.37657422052725698</v>
      </c>
      <c r="AM1604" s="17"/>
      <c r="AN1604" s="17">
        <v>0.35450782609403803</v>
      </c>
      <c r="AO1604" s="17">
        <v>0.38620810196302602</v>
      </c>
      <c r="AP1604" s="17">
        <v>0.39169670976044002</v>
      </c>
      <c r="AQ1604" s="17">
        <v>0.364655003745956</v>
      </c>
      <c r="AR1604" s="17">
        <v>0.40875004260016901</v>
      </c>
      <c r="AS1604" s="17">
        <v>0.37677433530797</v>
      </c>
      <c r="AT1604" s="17"/>
      <c r="AU1604" s="17">
        <v>0.38192294653613001</v>
      </c>
      <c r="AV1604" s="17">
        <v>0.37177583398892999</v>
      </c>
      <c r="AW1604" s="17"/>
      <c r="AX1604" s="17">
        <v>0.36382570650434798</v>
      </c>
      <c r="AY1604" s="17">
        <v>0.38013741484033797</v>
      </c>
      <c r="AZ1604" s="17"/>
      <c r="BA1604" s="17">
        <v>0.38110875354194301</v>
      </c>
      <c r="BB1604" s="17">
        <v>0.35992692563478001</v>
      </c>
      <c r="BC1604" s="17"/>
      <c r="BD1604" s="17">
        <v>0.36731080959847201</v>
      </c>
      <c r="BE1604" s="17"/>
      <c r="BF1604" s="17">
        <v>0.36639157152141999</v>
      </c>
      <c r="BG1604" s="17"/>
      <c r="BH1604" s="17">
        <v>0.45918396649205601</v>
      </c>
      <c r="BI1604" s="17"/>
      <c r="BJ1604" s="17">
        <v>0.37775414196649998</v>
      </c>
      <c r="BK1604" s="17"/>
      <c r="BL1604" s="17">
        <v>0.25571758248932203</v>
      </c>
      <c r="BM1604" s="17">
        <v>0.37772905192210399</v>
      </c>
      <c r="BN1604" s="17">
        <v>0.40090852325057802</v>
      </c>
      <c r="BO1604" s="17">
        <v>0.42591008401014102</v>
      </c>
      <c r="BP1604" s="17"/>
      <c r="BQ1604" s="17">
        <v>0.41114683976465</v>
      </c>
      <c r="BR1604" s="17">
        <v>0.37810972959247902</v>
      </c>
      <c r="BS1604" s="17">
        <v>0.34481344803234798</v>
      </c>
      <c r="BT1604" s="17">
        <v>0.38979112601847299</v>
      </c>
      <c r="BU1604" s="17">
        <v>0.352870441751306</v>
      </c>
      <c r="BV1604" s="17">
        <v>0.35351699178248802</v>
      </c>
      <c r="BW1604" s="17"/>
      <c r="BX1604" s="17">
        <v>0.413954714399975</v>
      </c>
      <c r="BY1604" s="17">
        <v>0.380421051029326</v>
      </c>
      <c r="BZ1604" s="17">
        <v>0.36133904622688401</v>
      </c>
      <c r="CA1604" s="17">
        <v>0.40785995863846303</v>
      </c>
      <c r="CB1604" s="17">
        <v>0.33886400258439298</v>
      </c>
      <c r="CC1604" s="17">
        <v>0.30267328810309901</v>
      </c>
    </row>
    <row r="1605" spans="2:81" x14ac:dyDescent="0.35">
      <c r="B1605" t="s">
        <v>610</v>
      </c>
      <c r="C1605" s="17">
        <v>0.31981936783005899</v>
      </c>
      <c r="D1605" s="17">
        <v>0.30183479340105501</v>
      </c>
      <c r="E1605" s="17">
        <v>0.33699018060132302</v>
      </c>
      <c r="F1605" s="17"/>
      <c r="G1605" s="17">
        <v>0.20552298801186999</v>
      </c>
      <c r="H1605" s="17">
        <v>0.28717227370524001</v>
      </c>
      <c r="I1605" s="17">
        <v>0.279349881975334</v>
      </c>
      <c r="J1605" s="17">
        <v>0.37037479405553397</v>
      </c>
      <c r="K1605" s="17">
        <v>0.382681519584326</v>
      </c>
      <c r="L1605" s="17">
        <v>0.37196130747462502</v>
      </c>
      <c r="M1605" s="17"/>
      <c r="N1605" s="17">
        <v>0.24437466943565</v>
      </c>
      <c r="O1605" s="17">
        <v>0.32519628323826499</v>
      </c>
      <c r="P1605" s="17">
        <v>0.36149030907438001</v>
      </c>
      <c r="Q1605" s="17">
        <v>0.358896016415158</v>
      </c>
      <c r="R1605" s="17"/>
      <c r="S1605" s="17">
        <v>0.222500108829674</v>
      </c>
      <c r="T1605" s="17">
        <v>0.34583269168053099</v>
      </c>
      <c r="U1605" s="17">
        <v>0.35479732411921699</v>
      </c>
      <c r="V1605" s="17">
        <v>0.32672510756470702</v>
      </c>
      <c r="W1605" s="17">
        <v>0.30591850606337101</v>
      </c>
      <c r="X1605" s="17">
        <v>0.35090363882956299</v>
      </c>
      <c r="Y1605" s="17">
        <v>0.36903655421671899</v>
      </c>
      <c r="Z1605" s="17">
        <v>0.328987392572683</v>
      </c>
      <c r="AA1605" s="17">
        <v>0.30932851584512</v>
      </c>
      <c r="AB1605" s="17">
        <v>0.31345024168019198</v>
      </c>
      <c r="AC1605" s="17">
        <v>0.36226316223210597</v>
      </c>
      <c r="AD1605" s="17">
        <v>0.32976199725654398</v>
      </c>
      <c r="AE1605" s="17"/>
      <c r="AF1605" s="17">
        <v>0.32775190343685501</v>
      </c>
      <c r="AG1605" s="17">
        <v>0.31126343822095598</v>
      </c>
      <c r="AH1605" s="17">
        <v>0.32078279331577803</v>
      </c>
      <c r="AI1605" s="17">
        <v>0.32567321639450703</v>
      </c>
      <c r="AJ1605" s="17"/>
      <c r="AK1605" s="17">
        <v>0.24290461987967801</v>
      </c>
      <c r="AL1605" s="17">
        <v>0.29901223149116302</v>
      </c>
      <c r="AM1605" s="17"/>
      <c r="AN1605" s="17">
        <v>0.228172765506301</v>
      </c>
      <c r="AO1605" s="17">
        <v>0.32913679863321499</v>
      </c>
      <c r="AP1605" s="17">
        <v>0.33039402540228502</v>
      </c>
      <c r="AQ1605" s="17">
        <v>0.39318947184061398</v>
      </c>
      <c r="AR1605" s="17">
        <v>0.37531426989278999</v>
      </c>
      <c r="AS1605" s="17">
        <v>0.32145908576719801</v>
      </c>
      <c r="AT1605" s="17"/>
      <c r="AU1605" s="17">
        <v>0.32105074923729199</v>
      </c>
      <c r="AV1605" s="17">
        <v>0.317999416078802</v>
      </c>
      <c r="AW1605" s="17"/>
      <c r="AX1605" s="17">
        <v>0.36091838980128399</v>
      </c>
      <c r="AY1605" s="17">
        <v>0.30995679491994099</v>
      </c>
      <c r="AZ1605" s="17"/>
      <c r="BA1605" s="17">
        <v>0.337031676940937</v>
      </c>
      <c r="BB1605" s="17">
        <v>0.22750726130937299</v>
      </c>
      <c r="BC1605" s="17"/>
      <c r="BD1605" s="17">
        <v>0.28235468127615099</v>
      </c>
      <c r="BE1605" s="17"/>
      <c r="BF1605" s="17">
        <v>0.29172424692867099</v>
      </c>
      <c r="BG1605" s="17"/>
      <c r="BH1605" s="17">
        <v>0.28804265271955998</v>
      </c>
      <c r="BI1605" s="17"/>
      <c r="BJ1605" s="17">
        <v>0.31541066957889502</v>
      </c>
      <c r="BK1605" s="17"/>
      <c r="BL1605" s="17">
        <v>0.51129891353367896</v>
      </c>
      <c r="BM1605" s="17">
        <v>0.136062137929192</v>
      </c>
      <c r="BN1605" s="17">
        <v>0.36588836072400799</v>
      </c>
      <c r="BO1605" s="17">
        <v>0.33697308100738699</v>
      </c>
      <c r="BP1605" s="17"/>
      <c r="BQ1605" s="17">
        <v>0.27352547806329602</v>
      </c>
      <c r="BR1605" s="17">
        <v>0.30213271508633699</v>
      </c>
      <c r="BS1605" s="17">
        <v>0.36225371926220201</v>
      </c>
      <c r="BT1605" s="17">
        <v>0.30992752444342397</v>
      </c>
      <c r="BU1605" s="17">
        <v>0.36724051124420498</v>
      </c>
      <c r="BV1605" s="17">
        <v>0.35610547950355598</v>
      </c>
      <c r="BW1605" s="17"/>
      <c r="BX1605" s="17">
        <v>0.26203752272526898</v>
      </c>
      <c r="BY1605" s="17">
        <v>0.28277433366186899</v>
      </c>
      <c r="BZ1605" s="17">
        <v>0.34415640888617599</v>
      </c>
      <c r="CA1605" s="17">
        <v>0.27404427648401303</v>
      </c>
      <c r="CB1605" s="17">
        <v>0.38976244860088299</v>
      </c>
      <c r="CC1605" s="17">
        <v>0.43798158714377999</v>
      </c>
    </row>
    <row r="1606" spans="2:81" x14ac:dyDescent="0.35">
      <c r="B1606" t="s">
        <v>611</v>
      </c>
      <c r="C1606" s="17">
        <v>2.9992325011876601E-2</v>
      </c>
      <c r="D1606" s="17">
        <v>3.0400394306786701E-2</v>
      </c>
      <c r="E1606" s="17">
        <v>2.97424995103997E-2</v>
      </c>
      <c r="F1606" s="17"/>
      <c r="G1606" s="17">
        <v>4.9932738960440301E-2</v>
      </c>
      <c r="H1606" s="17">
        <v>4.4592725554163999E-2</v>
      </c>
      <c r="I1606" s="17">
        <v>3.7673580113968402E-2</v>
      </c>
      <c r="J1606" s="17">
        <v>1.53460729439968E-2</v>
      </c>
      <c r="K1606" s="17">
        <v>2.4088490490893202E-2</v>
      </c>
      <c r="L1606" s="17">
        <v>1.44768714232707E-2</v>
      </c>
      <c r="M1606" s="17"/>
      <c r="N1606" s="17">
        <v>2.5438471446076499E-2</v>
      </c>
      <c r="O1606" s="17">
        <v>2.6889937718985402E-2</v>
      </c>
      <c r="P1606" s="17">
        <v>2.7796612094390299E-2</v>
      </c>
      <c r="Q1606" s="17">
        <v>4.0549537107755898E-2</v>
      </c>
      <c r="R1606" s="17"/>
      <c r="S1606" s="17">
        <v>2.8302998719091099E-2</v>
      </c>
      <c r="T1606" s="17">
        <v>2.6273387110402599E-2</v>
      </c>
      <c r="U1606" s="17">
        <v>2.4707433445266401E-2</v>
      </c>
      <c r="V1606" s="17">
        <v>3.2440135724263901E-2</v>
      </c>
      <c r="W1606" s="17">
        <v>2.1363108576945601E-2</v>
      </c>
      <c r="X1606" s="17">
        <v>1.8990346170905999E-2</v>
      </c>
      <c r="Y1606" s="17">
        <v>3.9709479782483702E-2</v>
      </c>
      <c r="Z1606" s="17">
        <v>3.6375601054529201E-2</v>
      </c>
      <c r="AA1606" s="17">
        <v>3.1091010168192899E-2</v>
      </c>
      <c r="AB1606" s="17">
        <v>2.3402057471746601E-2</v>
      </c>
      <c r="AC1606" s="17">
        <v>6.3096241016449298E-2</v>
      </c>
      <c r="AD1606" s="17">
        <v>4.0028012020341001E-2</v>
      </c>
      <c r="AE1606" s="17"/>
      <c r="AF1606" s="17">
        <v>2.88412770759955E-2</v>
      </c>
      <c r="AG1606" s="17">
        <v>2.5524327617337798E-2</v>
      </c>
      <c r="AH1606" s="17">
        <v>8.0925533752678996E-2</v>
      </c>
      <c r="AI1606" s="17">
        <v>3.2139664491111899E-2</v>
      </c>
      <c r="AJ1606" s="17"/>
      <c r="AK1606" s="17">
        <v>1.4632368643773999E-2</v>
      </c>
      <c r="AL1606" s="17">
        <v>2.4703180264174899E-2</v>
      </c>
      <c r="AM1606" s="17"/>
      <c r="AN1606" s="17">
        <v>3.0930116623758701E-2</v>
      </c>
      <c r="AO1606" s="17">
        <v>2.5435331822378799E-2</v>
      </c>
      <c r="AP1606" s="17">
        <v>2.4196653344333699E-2</v>
      </c>
      <c r="AQ1606" s="17">
        <v>3.8325075237948897E-2</v>
      </c>
      <c r="AR1606" s="17">
        <v>3.00032056028471E-2</v>
      </c>
      <c r="AS1606" s="17">
        <v>3.4075489060667402E-2</v>
      </c>
      <c r="AT1606" s="17"/>
      <c r="AU1606" s="17">
        <v>2.2380513217450101E-2</v>
      </c>
      <c r="AV1606" s="17">
        <v>4.0186634770189703E-2</v>
      </c>
      <c r="AW1606" s="17"/>
      <c r="AX1606" s="17">
        <v>3.17249109634027E-2</v>
      </c>
      <c r="AY1606" s="17">
        <v>2.9576554649215901E-2</v>
      </c>
      <c r="AZ1606" s="17"/>
      <c r="BA1606" s="17">
        <v>3.0255226836253101E-2</v>
      </c>
      <c r="BB1606" s="17">
        <v>2.9453797041504099E-2</v>
      </c>
      <c r="BC1606" s="17"/>
      <c r="BD1606" s="17">
        <v>2.2750065715215401E-2</v>
      </c>
      <c r="BE1606" s="17"/>
      <c r="BF1606" s="17">
        <v>2.5635171110944901E-2</v>
      </c>
      <c r="BG1606" s="17"/>
      <c r="BH1606" s="17">
        <v>2.38749179361732E-2</v>
      </c>
      <c r="BI1606" s="17"/>
      <c r="BJ1606" s="17">
        <v>7.0142618577552301E-2</v>
      </c>
      <c r="BK1606" s="17"/>
      <c r="BL1606" s="17">
        <v>5.7108216498854399E-2</v>
      </c>
      <c r="BM1606" s="17">
        <v>1.19675702150932E-2</v>
      </c>
      <c r="BN1606" s="17">
        <v>1.81160087255893E-2</v>
      </c>
      <c r="BO1606" s="17">
        <v>4.3849657881288501E-2</v>
      </c>
      <c r="BP1606" s="17"/>
      <c r="BQ1606" s="17">
        <v>2.8402227164966799E-2</v>
      </c>
      <c r="BR1606" s="17">
        <v>1.9513204942713101E-2</v>
      </c>
      <c r="BS1606" s="17">
        <v>5.8246372440131297E-2</v>
      </c>
      <c r="BT1606" s="17">
        <v>2.3477329736361099E-2</v>
      </c>
      <c r="BU1606" s="17">
        <v>2.1330661436536901E-2</v>
      </c>
      <c r="BV1606" s="17">
        <v>2.7554628659568502E-2</v>
      </c>
      <c r="BW1606" s="17"/>
      <c r="BX1606" s="17">
        <v>2.5245180873490699E-2</v>
      </c>
      <c r="BY1606" s="17">
        <v>2.4188408865637601E-2</v>
      </c>
      <c r="BZ1606" s="17">
        <v>4.1358979405259101E-2</v>
      </c>
      <c r="CA1606" s="17">
        <v>1.8701221185893999E-2</v>
      </c>
      <c r="CB1606" s="17">
        <v>2.8990234387877501E-2</v>
      </c>
      <c r="CC1606" s="17">
        <v>4.2386081236835398E-2</v>
      </c>
    </row>
    <row r="1607" spans="2:81" x14ac:dyDescent="0.35">
      <c r="B1607" t="s">
        <v>612</v>
      </c>
      <c r="C1607" s="17">
        <v>1.4929675968736501E-2</v>
      </c>
      <c r="D1607" s="17">
        <v>1.56529122736155E-2</v>
      </c>
      <c r="E1607" s="17">
        <v>1.42976004746714E-2</v>
      </c>
      <c r="F1607" s="17"/>
      <c r="G1607" s="17">
        <v>2.7836200426964899E-2</v>
      </c>
      <c r="H1607" s="17">
        <v>1.7291404370689201E-2</v>
      </c>
      <c r="I1607" s="17">
        <v>7.6356435011743001E-3</v>
      </c>
      <c r="J1607" s="17">
        <v>1.28517975457963E-2</v>
      </c>
      <c r="K1607" s="17">
        <v>1.5015838868974099E-2</v>
      </c>
      <c r="L1607" s="17">
        <v>1.2011688299614701E-2</v>
      </c>
      <c r="M1607" s="17"/>
      <c r="N1607" s="17">
        <v>1.22396605368139E-2</v>
      </c>
      <c r="O1607" s="17">
        <v>1.2132345191385801E-2</v>
      </c>
      <c r="P1607" s="17">
        <v>2.3953296400742601E-2</v>
      </c>
      <c r="Q1607" s="17">
        <v>1.30370665021527E-2</v>
      </c>
      <c r="R1607" s="17"/>
      <c r="S1607" s="17">
        <v>1.5996124980106E-2</v>
      </c>
      <c r="T1607" s="17">
        <v>1.9646782889466401E-2</v>
      </c>
      <c r="U1607" s="17">
        <v>1.01899795985213E-2</v>
      </c>
      <c r="V1607" s="17">
        <v>1.50038273277693E-2</v>
      </c>
      <c r="W1607" s="17">
        <v>1.82254002393448E-2</v>
      </c>
      <c r="X1607" s="17">
        <v>1.63225377143871E-2</v>
      </c>
      <c r="Y1607" s="17">
        <v>2.40772312181484E-2</v>
      </c>
      <c r="Z1607" s="17">
        <v>0</v>
      </c>
      <c r="AA1607" s="17">
        <v>1.5190414885396601E-2</v>
      </c>
      <c r="AB1607" s="17">
        <v>1.0509340730918E-2</v>
      </c>
      <c r="AC1607" s="17">
        <v>1.36569927579128E-2</v>
      </c>
      <c r="AD1607" s="17">
        <v>0</v>
      </c>
      <c r="AE1607" s="17"/>
      <c r="AF1607" s="17">
        <v>1.5805688099797099E-2</v>
      </c>
      <c r="AG1607" s="17">
        <v>1.14396034418485E-2</v>
      </c>
      <c r="AH1607" s="17">
        <v>1.50473758682837E-2</v>
      </c>
      <c r="AI1607" s="17">
        <v>7.2897673966046597E-3</v>
      </c>
      <c r="AJ1607" s="17"/>
      <c r="AK1607" s="17">
        <v>1.2606420510547001E-2</v>
      </c>
      <c r="AL1607" s="17">
        <v>1.0919177226230901E-2</v>
      </c>
      <c r="AM1607" s="17"/>
      <c r="AN1607" s="17">
        <v>1.6246557554643399E-2</v>
      </c>
      <c r="AO1607" s="17">
        <v>1.7756298114260199E-2</v>
      </c>
      <c r="AP1607" s="17">
        <v>5.7583170119546402E-3</v>
      </c>
      <c r="AQ1607" s="17">
        <v>1.6213584265782299E-2</v>
      </c>
      <c r="AR1607" s="17">
        <v>8.8849811898546495E-3</v>
      </c>
      <c r="AS1607" s="17">
        <v>2.4998177461787702E-2</v>
      </c>
      <c r="AT1607" s="17"/>
      <c r="AU1607" s="17">
        <v>1.2309891648453799E-2</v>
      </c>
      <c r="AV1607" s="17">
        <v>1.8104204052785601E-2</v>
      </c>
      <c r="AW1607" s="17"/>
      <c r="AX1607" s="17">
        <v>1.3107566459651601E-2</v>
      </c>
      <c r="AY1607" s="17">
        <v>1.5366929387957799E-2</v>
      </c>
      <c r="AZ1607" s="17"/>
      <c r="BA1607" s="17">
        <v>1.4645215561659699E-2</v>
      </c>
      <c r="BB1607" s="17">
        <v>1.39935180912021E-2</v>
      </c>
      <c r="BC1607" s="17"/>
      <c r="BD1607" s="17">
        <v>1.04484131951281E-2</v>
      </c>
      <c r="BE1607" s="17"/>
      <c r="BF1607" s="17">
        <v>1.25743353723519E-2</v>
      </c>
      <c r="BG1607" s="17"/>
      <c r="BH1607" s="17">
        <v>1.0453116104480501E-2</v>
      </c>
      <c r="BI1607" s="17"/>
      <c r="BJ1607" s="17">
        <v>1.9485493882810501E-2</v>
      </c>
      <c r="BK1607" s="17"/>
      <c r="BL1607" s="17">
        <v>5.86216247775532E-2</v>
      </c>
      <c r="BM1607" s="17">
        <v>9.1212757122802798E-4</v>
      </c>
      <c r="BN1607" s="17">
        <v>4.1624537504044504E-3</v>
      </c>
      <c r="BO1607" s="17">
        <v>1.33500310844436E-2</v>
      </c>
      <c r="BP1607" s="17"/>
      <c r="BQ1607" s="17">
        <v>8.6051219471242908E-3</v>
      </c>
      <c r="BR1607" s="17">
        <v>1.21961057305843E-2</v>
      </c>
      <c r="BS1607" s="17">
        <v>2.7485527926826899E-2</v>
      </c>
      <c r="BT1607" s="17">
        <v>7.9687928567217497E-3</v>
      </c>
      <c r="BU1607" s="17">
        <v>1.7538203246095299E-2</v>
      </c>
      <c r="BV1607" s="17">
        <v>2.42424336726603E-2</v>
      </c>
      <c r="BW1607" s="17"/>
      <c r="BX1607" s="17">
        <v>8.9666052189633205E-3</v>
      </c>
      <c r="BY1607" s="17">
        <v>5.9258344425533798E-3</v>
      </c>
      <c r="BZ1607" s="17">
        <v>2.2173979268721701E-2</v>
      </c>
      <c r="CA1607" s="17">
        <v>8.85747315385969E-3</v>
      </c>
      <c r="CB1607" s="17">
        <v>2.8428159790234501E-2</v>
      </c>
      <c r="CC1607" s="17">
        <v>3.4022795714806597E-2</v>
      </c>
    </row>
    <row r="1608" spans="2:81" x14ac:dyDescent="0.35">
      <c r="B1608" t="s">
        <v>171</v>
      </c>
      <c r="C1608" s="17">
        <v>2.1096591378455501E-2</v>
      </c>
      <c r="D1608" s="17">
        <v>1.4571039230672799E-2</v>
      </c>
      <c r="E1608" s="17">
        <v>2.7571166155050199E-2</v>
      </c>
      <c r="F1608" s="17"/>
      <c r="G1608" s="17">
        <v>2.5203598906886102E-2</v>
      </c>
      <c r="H1608" s="17">
        <v>1.9008412544940401E-2</v>
      </c>
      <c r="I1608" s="17">
        <v>2.4718331674078199E-2</v>
      </c>
      <c r="J1608" s="17">
        <v>2.5767674685796702E-2</v>
      </c>
      <c r="K1608" s="17">
        <v>1.79686655956641E-2</v>
      </c>
      <c r="L1608" s="17">
        <v>1.54299687562442E-2</v>
      </c>
      <c r="M1608" s="17"/>
      <c r="N1608" s="17">
        <v>1.6219911004214899E-2</v>
      </c>
      <c r="O1608" s="17">
        <v>1.8791855842869298E-2</v>
      </c>
      <c r="P1608" s="17">
        <v>1.7008617786848899E-2</v>
      </c>
      <c r="Q1608" s="17">
        <v>3.1742745161409798E-2</v>
      </c>
      <c r="R1608" s="17"/>
      <c r="S1608" s="17">
        <v>1.9566873889038799E-2</v>
      </c>
      <c r="T1608" s="17">
        <v>9.1360243470575298E-3</v>
      </c>
      <c r="U1608" s="17">
        <v>2.1000733481092802E-2</v>
      </c>
      <c r="V1608" s="17">
        <v>1.41816354594935E-2</v>
      </c>
      <c r="W1608" s="17">
        <v>1.05163317210035E-2</v>
      </c>
      <c r="X1608" s="17">
        <v>3.11833155855172E-2</v>
      </c>
      <c r="Y1608" s="17">
        <v>3.1941523867714199E-2</v>
      </c>
      <c r="Z1608" s="17">
        <v>2.3363480661417E-2</v>
      </c>
      <c r="AA1608" s="17">
        <v>2.1315427966947399E-2</v>
      </c>
      <c r="AB1608" s="17">
        <v>3.2070967715447402E-2</v>
      </c>
      <c r="AC1608" s="17">
        <v>2.5032415909201501E-2</v>
      </c>
      <c r="AD1608" s="17">
        <v>2.3262425687173099E-2</v>
      </c>
      <c r="AE1608" s="17"/>
      <c r="AF1608" s="17">
        <v>1.94254896109726E-2</v>
      </c>
      <c r="AG1608" s="17">
        <v>3.5781908762715801E-2</v>
      </c>
      <c r="AH1608" s="17">
        <v>2.25197895679408E-2</v>
      </c>
      <c r="AI1608" s="17">
        <v>3.10304037881814E-2</v>
      </c>
      <c r="AJ1608" s="17"/>
      <c r="AK1608" s="17">
        <v>1.74817841001823E-2</v>
      </c>
      <c r="AL1608" s="17">
        <v>2.6340086576033199E-2</v>
      </c>
      <c r="AM1608" s="17"/>
      <c r="AN1608" s="17">
        <v>1.8799976575544899E-2</v>
      </c>
      <c r="AO1608" s="17">
        <v>2.4372219242351601E-2</v>
      </c>
      <c r="AP1608" s="17">
        <v>3.4565529301713402E-2</v>
      </c>
      <c r="AQ1608" s="17">
        <v>2.2161717527353901E-2</v>
      </c>
      <c r="AR1608" s="17">
        <v>8.4532859026505598E-3</v>
      </c>
      <c r="AS1608" s="17">
        <v>4.8136379433366301E-3</v>
      </c>
      <c r="AT1608" s="17"/>
      <c r="AU1608" s="17">
        <v>1.6272228421919999E-2</v>
      </c>
      <c r="AV1608" s="17">
        <v>2.6626849190614799E-2</v>
      </c>
      <c r="AW1608" s="17"/>
      <c r="AX1608" s="17">
        <v>3.8842012377084803E-2</v>
      </c>
      <c r="AY1608" s="17">
        <v>1.6838205168139799E-2</v>
      </c>
      <c r="AZ1608" s="17"/>
      <c r="BA1608" s="17">
        <v>1.8412524369433501E-2</v>
      </c>
      <c r="BB1608" s="17">
        <v>3.2588513251628003E-2</v>
      </c>
      <c r="BC1608" s="17"/>
      <c r="BD1608" s="17">
        <v>1.7163065036555299E-2</v>
      </c>
      <c r="BE1608" s="17"/>
      <c r="BF1608" s="17">
        <v>1.54119094312988E-2</v>
      </c>
      <c r="BG1608" s="17"/>
      <c r="BH1608" s="17">
        <v>2.79100963738864E-2</v>
      </c>
      <c r="BI1608" s="17"/>
      <c r="BJ1608" s="17">
        <v>2.9161843613755699E-2</v>
      </c>
      <c r="BK1608" s="17"/>
      <c r="BL1608" s="17">
        <v>4.0114480898726698E-2</v>
      </c>
      <c r="BM1608" s="17">
        <v>4.6084126597968197E-3</v>
      </c>
      <c r="BN1608" s="17">
        <v>2.18748112814116E-2</v>
      </c>
      <c r="BO1608" s="17">
        <v>2.5046321752566301E-2</v>
      </c>
      <c r="BP1608" s="17"/>
      <c r="BQ1608" s="17">
        <v>1.7334003435816502E-2</v>
      </c>
      <c r="BR1608" s="17">
        <v>9.7779020470832503E-3</v>
      </c>
      <c r="BS1608" s="17">
        <v>1.59703711550718E-2</v>
      </c>
      <c r="BT1608" s="17">
        <v>1.3044665281475101E-2</v>
      </c>
      <c r="BU1608" s="17">
        <v>3.0814624658059599E-2</v>
      </c>
      <c r="BV1608" s="17">
        <v>4.1218627643254298E-2</v>
      </c>
      <c r="BW1608" s="17"/>
      <c r="BX1608" s="17">
        <v>1.06484919684825E-2</v>
      </c>
      <c r="BY1608" s="17">
        <v>9.7913699912727803E-3</v>
      </c>
      <c r="BZ1608" s="17">
        <v>1.5697296402197899E-2</v>
      </c>
      <c r="CA1608" s="17">
        <v>1.64282625014559E-2</v>
      </c>
      <c r="CB1608" s="17">
        <v>1.6924375487600399E-2</v>
      </c>
      <c r="CC1608" s="17">
        <v>4.4110216363510597E-2</v>
      </c>
    </row>
    <row r="1609" spans="2:81" x14ac:dyDescent="0.35">
      <c r="C1609" s="17"/>
      <c r="D1609" s="17"/>
      <c r="E1609" s="17"/>
      <c r="F1609" s="17"/>
      <c r="G1609" s="17"/>
      <c r="H1609" s="17"/>
      <c r="I1609" s="17"/>
      <c r="J1609" s="17"/>
      <c r="K1609" s="17"/>
      <c r="L1609" s="17"/>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7"/>
      <c r="AI1609" s="17"/>
      <c r="AJ1609" s="17"/>
      <c r="AK1609" s="17"/>
      <c r="AL1609" s="17"/>
      <c r="AM1609" s="17"/>
      <c r="AN1609" s="17"/>
      <c r="AO1609" s="17"/>
      <c r="AP1609" s="17"/>
      <c r="AQ1609" s="17"/>
      <c r="AR1609" s="17"/>
      <c r="AS1609" s="17"/>
      <c r="AT1609" s="17"/>
      <c r="AU1609" s="17"/>
      <c r="AV1609" s="17"/>
      <c r="AW1609" s="17"/>
      <c r="AX1609" s="17"/>
      <c r="AY1609" s="17"/>
      <c r="AZ1609" s="17"/>
      <c r="BA1609" s="17"/>
      <c r="BB1609" s="17"/>
      <c r="BC1609" s="17"/>
      <c r="BD1609" s="17"/>
      <c r="BE1609" s="17"/>
      <c r="BF1609" s="17"/>
      <c r="BG1609" s="17"/>
      <c r="BH1609" s="17"/>
      <c r="BI1609" s="17"/>
      <c r="BJ1609" s="17"/>
      <c r="BK1609" s="17"/>
      <c r="BL1609" s="17"/>
      <c r="BM1609" s="17"/>
      <c r="BN1609" s="17"/>
      <c r="BO1609" s="17"/>
      <c r="BP1609" s="17"/>
      <c r="BQ1609" s="17"/>
      <c r="BR1609" s="17"/>
      <c r="BS1609" s="17"/>
      <c r="BT1609" s="17"/>
      <c r="BU1609" s="17"/>
      <c r="BV1609" s="17"/>
      <c r="BW1609" s="17"/>
      <c r="BX1609" s="17"/>
      <c r="BY1609" s="17"/>
      <c r="BZ1609" s="17"/>
      <c r="CA1609" s="17"/>
      <c r="CB1609" s="17"/>
      <c r="CC1609" s="17"/>
    </row>
    <row r="1610" spans="2:81" x14ac:dyDescent="0.35">
      <c r="C1610" s="17"/>
      <c r="D1610" s="17"/>
      <c r="E1610" s="17"/>
      <c r="F1610" s="17"/>
      <c r="G1610" s="17"/>
      <c r="H1610" s="17"/>
      <c r="I1610" s="17"/>
      <c r="J1610" s="17"/>
      <c r="K1610" s="17"/>
      <c r="L1610" s="17"/>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7"/>
      <c r="AI1610" s="17"/>
      <c r="AJ1610" s="17"/>
      <c r="AK1610" s="17"/>
      <c r="AL1610" s="17"/>
      <c r="AM1610" s="17"/>
      <c r="AN1610" s="17"/>
      <c r="AO1610" s="17"/>
      <c r="AP1610" s="17"/>
      <c r="AQ1610" s="17"/>
      <c r="AR1610" s="17"/>
      <c r="AS1610" s="17"/>
      <c r="AT1610" s="17"/>
      <c r="AU1610" s="17"/>
      <c r="AV1610" s="17"/>
      <c r="AW1610" s="17"/>
      <c r="AX1610" s="17"/>
      <c r="AY1610" s="17"/>
      <c r="AZ1610" s="17"/>
      <c r="BA1610" s="17"/>
      <c r="BB1610" s="17"/>
      <c r="BC1610" s="17"/>
      <c r="BD1610" s="17"/>
      <c r="BE1610" s="17"/>
      <c r="BF1610" s="17"/>
      <c r="BG1610" s="17"/>
      <c r="BH1610" s="17"/>
      <c r="BI1610" s="17"/>
      <c r="BJ1610" s="17"/>
      <c r="BK1610" s="17"/>
      <c r="BL1610" s="17"/>
      <c r="BM1610" s="17"/>
      <c r="BN1610" s="17"/>
      <c r="BO1610" s="17"/>
      <c r="BP1610" s="17"/>
      <c r="BQ1610" s="17"/>
      <c r="BR1610" s="17"/>
      <c r="BS1610" s="17"/>
      <c r="BT1610" s="17"/>
      <c r="BU1610" s="17"/>
      <c r="BV1610" s="17"/>
      <c r="BW1610" s="17"/>
      <c r="BX1610" s="17"/>
      <c r="BY1610" s="17"/>
      <c r="BZ1610" s="17"/>
      <c r="CA1610" s="17"/>
      <c r="CB1610" s="17"/>
      <c r="CC1610" s="17"/>
    </row>
  </sheetData>
  <autoFilter ref="B2:B1610" xr:uid="{00000000-0001-0000-0200-000000000000}"/>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CC18"/>
  <sheetViews>
    <sheetView showGridLines="0" workbookViewId="0">
      <pane xSplit="2" topLeftCell="BA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149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57</v>
      </c>
      <c r="C9" s="17">
        <v>0.16912589082302201</v>
      </c>
      <c r="D9" s="17">
        <v>0.21049114631402899</v>
      </c>
      <c r="E9" s="17">
        <v>0.12911901842447901</v>
      </c>
      <c r="F9" s="17"/>
      <c r="G9" s="17">
        <v>0.12932380469625701</v>
      </c>
      <c r="H9" s="17">
        <v>0.17830949945696201</v>
      </c>
      <c r="I9" s="17">
        <v>0.14588429442564299</v>
      </c>
      <c r="J9" s="17">
        <v>0.15934708984627599</v>
      </c>
      <c r="K9" s="17">
        <v>0.182172151365665</v>
      </c>
      <c r="L9" s="17">
        <v>0.206165144304366</v>
      </c>
      <c r="M9" s="17"/>
      <c r="N9" s="17">
        <v>0.19639921311559499</v>
      </c>
      <c r="O9" s="17">
        <v>0.132489167884731</v>
      </c>
      <c r="P9" s="17">
        <v>0.17567016445834899</v>
      </c>
      <c r="Q9" s="17">
        <v>0.17189624905819301</v>
      </c>
      <c r="R9" s="17"/>
      <c r="S9" s="17">
        <v>0.19240073697507101</v>
      </c>
      <c r="T9" s="17">
        <v>0.154883055951268</v>
      </c>
      <c r="U9" s="17">
        <v>0.18506878567092799</v>
      </c>
      <c r="V9" s="17">
        <v>0.15293168733596699</v>
      </c>
      <c r="W9" s="17">
        <v>0.15640059287397701</v>
      </c>
      <c r="X9" s="17">
        <v>0.17072281298162201</v>
      </c>
      <c r="Y9" s="17">
        <v>0.15437686301484699</v>
      </c>
      <c r="Z9" s="17">
        <v>0.20477895670488899</v>
      </c>
      <c r="AA9" s="17">
        <v>0.195309228500814</v>
      </c>
      <c r="AB9" s="17">
        <v>0.15066740964946401</v>
      </c>
      <c r="AC9" s="17">
        <v>0.16044061546541899</v>
      </c>
      <c r="AD9" s="17">
        <v>0.11883723616444899</v>
      </c>
      <c r="AE9" s="17"/>
      <c r="AF9" s="17">
        <v>0.17429335730603299</v>
      </c>
      <c r="AG9" s="17">
        <v>0.132500177434313</v>
      </c>
      <c r="AH9" s="17">
        <v>0.14385628202105899</v>
      </c>
      <c r="AI9" s="17">
        <v>0.120571400425158</v>
      </c>
      <c r="AJ9" s="17"/>
      <c r="AK9" s="17">
        <v>0.190708379033944</v>
      </c>
      <c r="AL9" s="17">
        <v>0.15046335395421601</v>
      </c>
      <c r="AM9" s="17"/>
      <c r="AN9" s="17">
        <v>0.20510056917153899</v>
      </c>
      <c r="AO9" s="17">
        <v>0.17547333311844601</v>
      </c>
      <c r="AP9" s="17">
        <v>0.144834116497008</v>
      </c>
      <c r="AQ9" s="17">
        <v>0.13544327671775699</v>
      </c>
      <c r="AR9" s="17">
        <v>0.167212156769108</v>
      </c>
      <c r="AS9" s="17">
        <v>0.14056423641620999</v>
      </c>
      <c r="AT9" s="17"/>
      <c r="AU9" s="17">
        <v>0.18937554092428399</v>
      </c>
      <c r="AV9" s="17">
        <v>0.141337890393781</v>
      </c>
      <c r="AW9" s="17"/>
      <c r="AX9" s="17">
        <v>0.156542337804009</v>
      </c>
      <c r="AY9" s="17">
        <v>0.17214557847411199</v>
      </c>
      <c r="AZ9" s="17"/>
      <c r="BA9" s="17">
        <v>0.169559025397793</v>
      </c>
      <c r="BB9" s="17">
        <v>0.16701058989705</v>
      </c>
      <c r="BC9" s="17"/>
      <c r="BD9" s="17">
        <v>0.227605580207833</v>
      </c>
      <c r="BE9" s="17"/>
      <c r="BF9" s="17">
        <v>0.22190689313495801</v>
      </c>
      <c r="BG9" s="17"/>
      <c r="BH9" s="17">
        <v>0.134205890055306</v>
      </c>
      <c r="BI9" s="17"/>
      <c r="BJ9" s="17">
        <v>0.163517859288074</v>
      </c>
      <c r="BK9" s="17"/>
      <c r="BL9" s="17">
        <v>5.3596931513798803E-2</v>
      </c>
      <c r="BM9" s="17">
        <v>0.29102368330304201</v>
      </c>
      <c r="BN9" s="17">
        <v>0.219870930789378</v>
      </c>
      <c r="BO9" s="17">
        <v>6.4717405642525497E-2</v>
      </c>
      <c r="BP9" s="17"/>
      <c r="BQ9" s="17">
        <v>0.14999744495550399</v>
      </c>
      <c r="BR9" s="17">
        <v>0.26128394280062101</v>
      </c>
      <c r="BS9" s="17">
        <v>0.235142580587786</v>
      </c>
      <c r="BT9" s="17">
        <v>0.13821794860184999</v>
      </c>
      <c r="BU9" s="17">
        <v>7.0344839228408396E-2</v>
      </c>
      <c r="BV9" s="17">
        <v>0.114717708666389</v>
      </c>
      <c r="BW9" s="17"/>
      <c r="BX9" s="17">
        <v>0.17028989488430399</v>
      </c>
      <c r="BY9" s="17">
        <v>0.25424110420645901</v>
      </c>
      <c r="BZ9" s="17">
        <v>0.226912628494566</v>
      </c>
      <c r="CA9" s="17">
        <v>0.11993602650002599</v>
      </c>
      <c r="CB9" s="17">
        <v>4.7382345673800799E-2</v>
      </c>
      <c r="CC9" s="17">
        <v>0.110859760356669</v>
      </c>
    </row>
    <row r="10" spans="2:81" x14ac:dyDescent="0.35">
      <c r="B10" s="18" t="s">
        <v>58</v>
      </c>
      <c r="C10" s="17">
        <v>0.36853480371571001</v>
      </c>
      <c r="D10" s="17">
        <v>0.38218909885836599</v>
      </c>
      <c r="E10" s="17">
        <v>0.35599483024598999</v>
      </c>
      <c r="F10" s="17"/>
      <c r="G10" s="17">
        <v>0.32297359993352298</v>
      </c>
      <c r="H10" s="17">
        <v>0.32616382317056097</v>
      </c>
      <c r="I10" s="17">
        <v>0.38752317888433901</v>
      </c>
      <c r="J10" s="17">
        <v>0.40782697999112799</v>
      </c>
      <c r="K10" s="17">
        <v>0.37971784646633699</v>
      </c>
      <c r="L10" s="17">
        <v>0.378389655423916</v>
      </c>
      <c r="M10" s="17"/>
      <c r="N10" s="17">
        <v>0.37185541605074302</v>
      </c>
      <c r="O10" s="17">
        <v>0.40326137883062202</v>
      </c>
      <c r="P10" s="17">
        <v>0.363138477411241</v>
      </c>
      <c r="Q10" s="17">
        <v>0.33340310433274001</v>
      </c>
      <c r="R10" s="17"/>
      <c r="S10" s="17">
        <v>0.345107281950847</v>
      </c>
      <c r="T10" s="17">
        <v>0.41013983965155598</v>
      </c>
      <c r="U10" s="17">
        <v>0.330834721205854</v>
      </c>
      <c r="V10" s="17">
        <v>0.38918367894645201</v>
      </c>
      <c r="W10" s="17">
        <v>0.36837328852572698</v>
      </c>
      <c r="X10" s="17">
        <v>0.358120425887553</v>
      </c>
      <c r="Y10" s="17">
        <v>0.37351590752364699</v>
      </c>
      <c r="Z10" s="17">
        <v>0.36482913325196098</v>
      </c>
      <c r="AA10" s="17">
        <v>0.35899775172803899</v>
      </c>
      <c r="AB10" s="17">
        <v>0.38243083738380501</v>
      </c>
      <c r="AC10" s="17">
        <v>0.35339081590050597</v>
      </c>
      <c r="AD10" s="17">
        <v>0.37796294136342801</v>
      </c>
      <c r="AE10" s="17"/>
      <c r="AF10" s="17">
        <v>0.36621132242268301</v>
      </c>
      <c r="AG10" s="17">
        <v>0.39760498413864098</v>
      </c>
      <c r="AH10" s="17">
        <v>0.38336436500961202</v>
      </c>
      <c r="AI10" s="17">
        <v>0.362380226263742</v>
      </c>
      <c r="AJ10" s="17"/>
      <c r="AK10" s="17">
        <v>0.35403341251640003</v>
      </c>
      <c r="AL10" s="17">
        <v>0.381405954156188</v>
      </c>
      <c r="AM10" s="17"/>
      <c r="AN10" s="17">
        <v>0.32143250947825103</v>
      </c>
      <c r="AO10" s="17">
        <v>0.38568247812774897</v>
      </c>
      <c r="AP10" s="17">
        <v>0.37924080756949502</v>
      </c>
      <c r="AQ10" s="17">
        <v>0.38261762328436699</v>
      </c>
      <c r="AR10" s="17">
        <v>0.39097436873240399</v>
      </c>
      <c r="AS10" s="17">
        <v>0.39103298594340202</v>
      </c>
      <c r="AT10" s="17"/>
      <c r="AU10" s="17">
        <v>0.38065489233169397</v>
      </c>
      <c r="AV10" s="17">
        <v>0.35226455538766499</v>
      </c>
      <c r="AW10" s="17"/>
      <c r="AX10" s="17">
        <v>0.32406994652614501</v>
      </c>
      <c r="AY10" s="17">
        <v>0.37920507942877002</v>
      </c>
      <c r="AZ10" s="17"/>
      <c r="BA10" s="17">
        <v>0.37050872426935999</v>
      </c>
      <c r="BB10" s="17">
        <v>0.35862473413259999</v>
      </c>
      <c r="BC10" s="17"/>
      <c r="BD10" s="17">
        <v>0.38244314638180699</v>
      </c>
      <c r="BE10" s="17"/>
      <c r="BF10" s="17">
        <v>0.37450466800809701</v>
      </c>
      <c r="BG10" s="17"/>
      <c r="BH10" s="17">
        <v>0.38894877124734301</v>
      </c>
      <c r="BI10" s="17"/>
      <c r="BJ10" s="17">
        <v>0.39068735765537399</v>
      </c>
      <c r="BK10" s="17"/>
      <c r="BL10" s="17">
        <v>0.22400417419116</v>
      </c>
      <c r="BM10" s="17">
        <v>0.424897948846859</v>
      </c>
      <c r="BN10" s="17">
        <v>0.418870065383876</v>
      </c>
      <c r="BO10" s="17">
        <v>0.34818726390470101</v>
      </c>
      <c r="BP10" s="17"/>
      <c r="BQ10" s="17">
        <v>0.35919781318828697</v>
      </c>
      <c r="BR10" s="17">
        <v>0.40723910475776798</v>
      </c>
      <c r="BS10" s="17">
        <v>0.35056087653513601</v>
      </c>
      <c r="BT10" s="17">
        <v>0.38414244680207199</v>
      </c>
      <c r="BU10" s="17">
        <v>0.33412645022514498</v>
      </c>
      <c r="BV10" s="17">
        <v>0.34542648074033699</v>
      </c>
      <c r="BW10" s="17"/>
      <c r="BX10" s="17">
        <v>0.38569559109535601</v>
      </c>
      <c r="BY10" s="17">
        <v>0.41149107163670701</v>
      </c>
      <c r="BZ10" s="17">
        <v>0.36461425240348699</v>
      </c>
      <c r="CA10" s="17">
        <v>0.36438495335936</v>
      </c>
      <c r="CB10" s="17">
        <v>0.290336942450236</v>
      </c>
      <c r="CC10" s="17">
        <v>0.30517054184355602</v>
      </c>
    </row>
    <row r="11" spans="2:81" x14ac:dyDescent="0.35">
      <c r="B11" s="18" t="s">
        <v>59</v>
      </c>
      <c r="C11" s="17">
        <v>0.27257405815092201</v>
      </c>
      <c r="D11" s="17">
        <v>0.22134024329337201</v>
      </c>
      <c r="E11" s="17">
        <v>0.32189702157121203</v>
      </c>
      <c r="F11" s="17"/>
      <c r="G11" s="17">
        <v>0.23928467331919001</v>
      </c>
      <c r="H11" s="17">
        <v>0.22941912280214999</v>
      </c>
      <c r="I11" s="17">
        <v>0.28097814980445102</v>
      </c>
      <c r="J11" s="17">
        <v>0.27276303191753398</v>
      </c>
      <c r="K11" s="17">
        <v>0.30609043561412602</v>
      </c>
      <c r="L11" s="17">
        <v>0.300292985522297</v>
      </c>
      <c r="M11" s="17"/>
      <c r="N11" s="17">
        <v>0.25274660628937001</v>
      </c>
      <c r="O11" s="17">
        <v>0.28995537159289198</v>
      </c>
      <c r="P11" s="17">
        <v>0.27314402358568901</v>
      </c>
      <c r="Q11" s="17">
        <v>0.27550650538905402</v>
      </c>
      <c r="R11" s="17"/>
      <c r="S11" s="17">
        <v>0.246247825434667</v>
      </c>
      <c r="T11" s="17">
        <v>0.27477731689660301</v>
      </c>
      <c r="U11" s="17">
        <v>0.30502569192033202</v>
      </c>
      <c r="V11" s="17">
        <v>0.28766428864561899</v>
      </c>
      <c r="W11" s="17">
        <v>0.22883273098572701</v>
      </c>
      <c r="X11" s="17">
        <v>0.27274359776213802</v>
      </c>
      <c r="Y11" s="17">
        <v>0.28527711399766698</v>
      </c>
      <c r="Z11" s="17">
        <v>0.25764380999463499</v>
      </c>
      <c r="AA11" s="17">
        <v>0.27045168262069202</v>
      </c>
      <c r="AB11" s="17">
        <v>0.269537337015826</v>
      </c>
      <c r="AC11" s="17">
        <v>0.32896185941387601</v>
      </c>
      <c r="AD11" s="17">
        <v>0.26455954412487598</v>
      </c>
      <c r="AE11" s="17"/>
      <c r="AF11" s="17">
        <v>0.26904637312072699</v>
      </c>
      <c r="AG11" s="17">
        <v>0.280284165122476</v>
      </c>
      <c r="AH11" s="17">
        <v>0.30815507274116399</v>
      </c>
      <c r="AI11" s="17">
        <v>0.27786267811438498</v>
      </c>
      <c r="AJ11" s="17"/>
      <c r="AK11" s="17">
        <v>0.276943912441453</v>
      </c>
      <c r="AL11" s="17">
        <v>0.25324927235169198</v>
      </c>
      <c r="AM11" s="17"/>
      <c r="AN11" s="17">
        <v>0.24652107264758999</v>
      </c>
      <c r="AO11" s="17">
        <v>0.25744399860614697</v>
      </c>
      <c r="AP11" s="17">
        <v>0.295861919226383</v>
      </c>
      <c r="AQ11" s="17">
        <v>0.30962798037952899</v>
      </c>
      <c r="AR11" s="17">
        <v>0.27498456230516499</v>
      </c>
      <c r="AS11" s="17">
        <v>0.28904812505841099</v>
      </c>
      <c r="AT11" s="17"/>
      <c r="AU11" s="17">
        <v>0.26515535159599801</v>
      </c>
      <c r="AV11" s="17">
        <v>0.28287446445506598</v>
      </c>
      <c r="AW11" s="17"/>
      <c r="AX11" s="17">
        <v>0.30783676234171098</v>
      </c>
      <c r="AY11" s="17">
        <v>0.26411203218512003</v>
      </c>
      <c r="AZ11" s="17"/>
      <c r="BA11" s="17">
        <v>0.28243172627906998</v>
      </c>
      <c r="BB11" s="17">
        <v>0.22169649458767199</v>
      </c>
      <c r="BC11" s="17"/>
      <c r="BD11" s="17">
        <v>0.246533253798359</v>
      </c>
      <c r="BE11" s="17"/>
      <c r="BF11" s="17">
        <v>0.25220870149715002</v>
      </c>
      <c r="BG11" s="17"/>
      <c r="BH11" s="17">
        <v>0.26519813527957498</v>
      </c>
      <c r="BI11" s="17"/>
      <c r="BJ11" s="17">
        <v>0.29624684091921</v>
      </c>
      <c r="BK11" s="17"/>
      <c r="BL11" s="17">
        <v>0.34823363288518999</v>
      </c>
      <c r="BM11" s="17">
        <v>0.154523334328314</v>
      </c>
      <c r="BN11" s="17">
        <v>0.25367762703068802</v>
      </c>
      <c r="BO11" s="17">
        <v>0.36411574238404198</v>
      </c>
      <c r="BP11" s="17"/>
      <c r="BQ11" s="17">
        <v>0.28807591591257897</v>
      </c>
      <c r="BR11" s="17">
        <v>0.232563634998395</v>
      </c>
      <c r="BS11" s="17">
        <v>0.24460240918057399</v>
      </c>
      <c r="BT11" s="17">
        <v>0.24600647307450399</v>
      </c>
      <c r="BU11" s="17">
        <v>0.28630890770156098</v>
      </c>
      <c r="BV11" s="17">
        <v>0.32211006681339999</v>
      </c>
      <c r="BW11" s="17"/>
      <c r="BX11" s="17">
        <v>0.25829919929240502</v>
      </c>
      <c r="BY11" s="17">
        <v>0.22036499710406199</v>
      </c>
      <c r="BZ11" s="17">
        <v>0.25318856545010798</v>
      </c>
      <c r="CA11" s="17">
        <v>0.29778040106949699</v>
      </c>
      <c r="CB11" s="17">
        <v>0.28173985870068402</v>
      </c>
      <c r="CC11" s="17">
        <v>0.33482682514975398</v>
      </c>
    </row>
    <row r="12" spans="2:81" x14ac:dyDescent="0.35">
      <c r="B12" s="18" t="s">
        <v>102</v>
      </c>
      <c r="C12" s="17">
        <v>0.142082320895137</v>
      </c>
      <c r="D12" s="17">
        <v>0.135496511348144</v>
      </c>
      <c r="E12" s="17">
        <v>0.147803447770741</v>
      </c>
      <c r="F12" s="17"/>
      <c r="G12" s="17">
        <v>0.23643942761525899</v>
      </c>
      <c r="H12" s="17">
        <v>0.217878654421338</v>
      </c>
      <c r="I12" s="17">
        <v>0.136237738304054</v>
      </c>
      <c r="J12" s="17">
        <v>0.112624468934135</v>
      </c>
      <c r="K12" s="17">
        <v>9.04848296822158E-2</v>
      </c>
      <c r="L12" s="17">
        <v>8.1088470005654598E-2</v>
      </c>
      <c r="M12" s="17"/>
      <c r="N12" s="17">
        <v>0.144884009906636</v>
      </c>
      <c r="O12" s="17">
        <v>0.128934258038709</v>
      </c>
      <c r="P12" s="17">
        <v>0.12942446043116501</v>
      </c>
      <c r="Q12" s="17">
        <v>0.163317327441693</v>
      </c>
      <c r="R12" s="17"/>
      <c r="S12" s="17">
        <v>0.163907918258136</v>
      </c>
      <c r="T12" s="17">
        <v>0.12899308866999801</v>
      </c>
      <c r="U12" s="17">
        <v>0.13560831567065099</v>
      </c>
      <c r="V12" s="17">
        <v>0.121995132011872</v>
      </c>
      <c r="W12" s="17">
        <v>0.202249058445894</v>
      </c>
      <c r="X12" s="17">
        <v>0.13812815016108701</v>
      </c>
      <c r="Y12" s="17">
        <v>0.14296279591171099</v>
      </c>
      <c r="Z12" s="17">
        <v>0.13141223702111901</v>
      </c>
      <c r="AA12" s="17">
        <v>0.12567100346947199</v>
      </c>
      <c r="AB12" s="17">
        <v>0.13820026243157901</v>
      </c>
      <c r="AC12" s="17">
        <v>0.11431645865951399</v>
      </c>
      <c r="AD12" s="17">
        <v>0.17593525043875799</v>
      </c>
      <c r="AE12" s="17"/>
      <c r="AF12" s="17">
        <v>0.144112963132322</v>
      </c>
      <c r="AG12" s="17">
        <v>0.12623767775610001</v>
      </c>
      <c r="AH12" s="17">
        <v>0.127578299649207</v>
      </c>
      <c r="AI12" s="17">
        <v>0.167535550261107</v>
      </c>
      <c r="AJ12" s="17"/>
      <c r="AK12" s="17">
        <v>0.136979818853359</v>
      </c>
      <c r="AL12" s="17">
        <v>0.16183227414228599</v>
      </c>
      <c r="AM12" s="17"/>
      <c r="AN12" s="17">
        <v>0.16627310827462599</v>
      </c>
      <c r="AO12" s="17">
        <v>0.141957109458269</v>
      </c>
      <c r="AP12" s="17">
        <v>0.13361937774673999</v>
      </c>
      <c r="AQ12" s="17">
        <v>0.12635690175411801</v>
      </c>
      <c r="AR12" s="17">
        <v>0.123470738397207</v>
      </c>
      <c r="AS12" s="17">
        <v>0.13438265416501399</v>
      </c>
      <c r="AT12" s="17"/>
      <c r="AU12" s="17">
        <v>0.119886724131247</v>
      </c>
      <c r="AV12" s="17">
        <v>0.17348787824133499</v>
      </c>
      <c r="AW12" s="17"/>
      <c r="AX12" s="17">
        <v>0.15014107677924299</v>
      </c>
      <c r="AY12" s="17">
        <v>0.14014845328321501</v>
      </c>
      <c r="AZ12" s="17"/>
      <c r="BA12" s="17">
        <v>0.134037948681997</v>
      </c>
      <c r="BB12" s="17">
        <v>0.181951334533969</v>
      </c>
      <c r="BC12" s="17"/>
      <c r="BD12" s="17">
        <v>0.101662115097657</v>
      </c>
      <c r="BE12" s="17"/>
      <c r="BF12" s="17">
        <v>0.112196875595065</v>
      </c>
      <c r="BG12" s="17"/>
      <c r="BH12" s="17">
        <v>0.145780274556636</v>
      </c>
      <c r="BI12" s="17"/>
      <c r="BJ12" s="17">
        <v>0.12857745518571001</v>
      </c>
      <c r="BK12" s="17"/>
      <c r="BL12" s="17">
        <v>0.252021069388212</v>
      </c>
      <c r="BM12" s="17">
        <v>9.4332385895873297E-2</v>
      </c>
      <c r="BN12" s="17">
        <v>7.8465955957057604E-2</v>
      </c>
      <c r="BO12" s="17">
        <v>0.18921619289163999</v>
      </c>
      <c r="BP12" s="17"/>
      <c r="BQ12" s="17">
        <v>0.16008421613086499</v>
      </c>
      <c r="BR12" s="17">
        <v>7.1120869455798999E-2</v>
      </c>
      <c r="BS12" s="17">
        <v>0.114521490116236</v>
      </c>
      <c r="BT12" s="17">
        <v>0.170424879807205</v>
      </c>
      <c r="BU12" s="17">
        <v>0.23362776350418099</v>
      </c>
      <c r="BV12" s="17">
        <v>0.169633446438792</v>
      </c>
      <c r="BW12" s="17"/>
      <c r="BX12" s="17">
        <v>0.147552663777065</v>
      </c>
      <c r="BY12" s="17">
        <v>8.0210461025831903E-2</v>
      </c>
      <c r="BZ12" s="17">
        <v>0.104683076971908</v>
      </c>
      <c r="CA12" s="17">
        <v>0.16748515772591599</v>
      </c>
      <c r="CB12" s="17">
        <v>0.297411816826127</v>
      </c>
      <c r="CC12" s="17">
        <v>0.17664921654002499</v>
      </c>
    </row>
    <row r="13" spans="2:81" x14ac:dyDescent="0.35">
      <c r="B13" s="18" t="s">
        <v>103</v>
      </c>
      <c r="C13" s="19">
        <v>4.7682926415208202E-2</v>
      </c>
      <c r="D13" s="19">
        <v>5.0483000186088998E-2</v>
      </c>
      <c r="E13" s="19">
        <v>4.5185681987577803E-2</v>
      </c>
      <c r="F13" s="19"/>
      <c r="G13" s="19">
        <v>7.19784944357717E-2</v>
      </c>
      <c r="H13" s="19">
        <v>4.8228900148988299E-2</v>
      </c>
      <c r="I13" s="19">
        <v>4.9376638581513498E-2</v>
      </c>
      <c r="J13" s="19">
        <v>4.7438429310926698E-2</v>
      </c>
      <c r="K13" s="19">
        <v>4.1534736871656402E-2</v>
      </c>
      <c r="L13" s="19">
        <v>3.4063744743766201E-2</v>
      </c>
      <c r="M13" s="19"/>
      <c r="N13" s="19">
        <v>3.4114754637657403E-2</v>
      </c>
      <c r="O13" s="19">
        <v>4.5359823653045701E-2</v>
      </c>
      <c r="P13" s="19">
        <v>5.8622874113555497E-2</v>
      </c>
      <c r="Q13" s="19">
        <v>5.5876813778320801E-2</v>
      </c>
      <c r="R13" s="19"/>
      <c r="S13" s="19">
        <v>5.2336237381278697E-2</v>
      </c>
      <c r="T13" s="19">
        <v>3.1206698830575599E-2</v>
      </c>
      <c r="U13" s="19">
        <v>4.3462485532235001E-2</v>
      </c>
      <c r="V13" s="19">
        <v>4.8225213060090602E-2</v>
      </c>
      <c r="W13" s="19">
        <v>4.4144329168674203E-2</v>
      </c>
      <c r="X13" s="19">
        <v>6.0285013207600602E-2</v>
      </c>
      <c r="Y13" s="19">
        <v>4.3867319552127401E-2</v>
      </c>
      <c r="Z13" s="19">
        <v>4.13358630273956E-2</v>
      </c>
      <c r="AA13" s="19">
        <v>4.9570333680983902E-2</v>
      </c>
      <c r="AB13" s="19">
        <v>5.9164153519326197E-2</v>
      </c>
      <c r="AC13" s="19">
        <v>4.2890250560685003E-2</v>
      </c>
      <c r="AD13" s="19">
        <v>6.2705027908488406E-2</v>
      </c>
      <c r="AE13" s="19"/>
      <c r="AF13" s="19">
        <v>4.6335984018234799E-2</v>
      </c>
      <c r="AG13" s="19">
        <v>6.3372995548470604E-2</v>
      </c>
      <c r="AH13" s="19">
        <v>3.70459805789582E-2</v>
      </c>
      <c r="AI13" s="19">
        <v>7.1650144935606994E-2</v>
      </c>
      <c r="AJ13" s="19"/>
      <c r="AK13" s="19">
        <v>4.1334477154844E-2</v>
      </c>
      <c r="AL13" s="19">
        <v>5.3049145395618703E-2</v>
      </c>
      <c r="AM13" s="19"/>
      <c r="AN13" s="19">
        <v>6.0672740427994303E-2</v>
      </c>
      <c r="AO13" s="19">
        <v>3.9443080689389502E-2</v>
      </c>
      <c r="AP13" s="19">
        <v>4.64437789603745E-2</v>
      </c>
      <c r="AQ13" s="19">
        <v>4.5954217864228403E-2</v>
      </c>
      <c r="AR13" s="19">
        <v>4.33581737961167E-2</v>
      </c>
      <c r="AS13" s="19">
        <v>4.4971998416962901E-2</v>
      </c>
      <c r="AT13" s="19"/>
      <c r="AU13" s="19">
        <v>4.4927491016776698E-2</v>
      </c>
      <c r="AV13" s="19">
        <v>5.0035211522152602E-2</v>
      </c>
      <c r="AW13" s="19"/>
      <c r="AX13" s="19">
        <v>6.1409876548892399E-2</v>
      </c>
      <c r="AY13" s="19">
        <v>4.4388856628783398E-2</v>
      </c>
      <c r="AZ13" s="19"/>
      <c r="BA13" s="19">
        <v>4.3462575371780103E-2</v>
      </c>
      <c r="BB13" s="19">
        <v>7.07168468487087E-2</v>
      </c>
      <c r="BC13" s="19"/>
      <c r="BD13" s="19">
        <v>4.1755904514343099E-2</v>
      </c>
      <c r="BE13" s="19"/>
      <c r="BF13" s="19">
        <v>3.9182861764730098E-2</v>
      </c>
      <c r="BG13" s="19"/>
      <c r="BH13" s="19">
        <v>6.5866928861139998E-2</v>
      </c>
      <c r="BI13" s="19"/>
      <c r="BJ13" s="19">
        <v>2.0970486951631999E-2</v>
      </c>
      <c r="BK13" s="19"/>
      <c r="BL13" s="19">
        <v>0.12214419202163899</v>
      </c>
      <c r="BM13" s="19">
        <v>3.5222647625911097E-2</v>
      </c>
      <c r="BN13" s="19">
        <v>2.9115420839000001E-2</v>
      </c>
      <c r="BO13" s="19">
        <v>3.37633951770911E-2</v>
      </c>
      <c r="BP13" s="19"/>
      <c r="BQ13" s="19">
        <v>4.2644609812764599E-2</v>
      </c>
      <c r="BR13" s="19">
        <v>2.7792447987416501E-2</v>
      </c>
      <c r="BS13" s="19">
        <v>5.5172643580267799E-2</v>
      </c>
      <c r="BT13" s="19">
        <v>6.1208251714368701E-2</v>
      </c>
      <c r="BU13" s="19">
        <v>7.5592039340705103E-2</v>
      </c>
      <c r="BV13" s="19">
        <v>4.8112297341082001E-2</v>
      </c>
      <c r="BW13" s="19"/>
      <c r="BX13" s="19">
        <v>3.8162650950870097E-2</v>
      </c>
      <c r="BY13" s="19">
        <v>3.3692366026939903E-2</v>
      </c>
      <c r="BZ13" s="19">
        <v>5.0601476679931E-2</v>
      </c>
      <c r="CA13" s="19">
        <v>5.0413461345200701E-2</v>
      </c>
      <c r="CB13" s="19">
        <v>8.3129036349152002E-2</v>
      </c>
      <c r="CC13" s="19">
        <v>7.2493656109996502E-2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CC18"/>
  <sheetViews>
    <sheetView showGridLines="0" topLeftCell="A2"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150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57</v>
      </c>
      <c r="C9" s="17">
        <v>0.144675116916505</v>
      </c>
      <c r="D9" s="17">
        <v>0.13705718149132401</v>
      </c>
      <c r="E9" s="17">
        <v>0.15036640289042999</v>
      </c>
      <c r="F9" s="17"/>
      <c r="G9" s="17">
        <v>0.15291450161564901</v>
      </c>
      <c r="H9" s="17">
        <v>0.174969937455798</v>
      </c>
      <c r="I9" s="17">
        <v>0.135088761672954</v>
      </c>
      <c r="J9" s="17">
        <v>0.10892507442732299</v>
      </c>
      <c r="K9" s="17">
        <v>0.16060681781955499</v>
      </c>
      <c r="L9" s="17">
        <v>0.14068948828107899</v>
      </c>
      <c r="M9" s="17"/>
      <c r="N9" s="17">
        <v>0.16059968709002501</v>
      </c>
      <c r="O9" s="17">
        <v>0.13760209941389601</v>
      </c>
      <c r="P9" s="17">
        <v>0.13168285253960799</v>
      </c>
      <c r="Q9" s="17">
        <v>0.14470544487409601</v>
      </c>
      <c r="R9" s="17"/>
      <c r="S9" s="17">
        <v>0.17154743051403901</v>
      </c>
      <c r="T9" s="17">
        <v>0.15982738468730301</v>
      </c>
      <c r="U9" s="17">
        <v>0.116954582572437</v>
      </c>
      <c r="V9" s="17">
        <v>0.14242852377874199</v>
      </c>
      <c r="W9" s="17">
        <v>0.122209726372508</v>
      </c>
      <c r="X9" s="17">
        <v>0.138941241799629</v>
      </c>
      <c r="Y9" s="17">
        <v>0.15974033415502201</v>
      </c>
      <c r="Z9" s="17">
        <v>0.12987681424365799</v>
      </c>
      <c r="AA9" s="17">
        <v>0.13918383272791501</v>
      </c>
      <c r="AB9" s="17">
        <v>0.12367342836114401</v>
      </c>
      <c r="AC9" s="17">
        <v>0.15722159655764001</v>
      </c>
      <c r="AD9" s="17">
        <v>0.14569609392038499</v>
      </c>
      <c r="AE9" s="17"/>
      <c r="AF9" s="17">
        <v>0.146743456119106</v>
      </c>
      <c r="AG9" s="17">
        <v>0.113619814284441</v>
      </c>
      <c r="AH9" s="17">
        <v>0.124091774561225</v>
      </c>
      <c r="AI9" s="17">
        <v>0.13704407548992301</v>
      </c>
      <c r="AJ9" s="17"/>
      <c r="AK9" s="17">
        <v>0.17320736746516499</v>
      </c>
      <c r="AL9" s="17">
        <v>0.125217066057732</v>
      </c>
      <c r="AM9" s="17"/>
      <c r="AN9" s="17">
        <v>0.179647926103436</v>
      </c>
      <c r="AO9" s="17">
        <v>0.12226497908440299</v>
      </c>
      <c r="AP9" s="17">
        <v>0.115403295628632</v>
      </c>
      <c r="AQ9" s="17">
        <v>0.14169749971787901</v>
      </c>
      <c r="AR9" s="17">
        <v>0.15380006742892599</v>
      </c>
      <c r="AS9" s="17">
        <v>0.15266427104295699</v>
      </c>
      <c r="AT9" s="17"/>
      <c r="AU9" s="17">
        <v>0.146691528657931</v>
      </c>
      <c r="AV9" s="17">
        <v>0.141913192656003</v>
      </c>
      <c r="AW9" s="17"/>
      <c r="AX9" s="17">
        <v>0.178225089499643</v>
      </c>
      <c r="AY9" s="17">
        <v>0.13662409684684601</v>
      </c>
      <c r="AZ9" s="17"/>
      <c r="BA9" s="17">
        <v>0.145526752910172</v>
      </c>
      <c r="BB9" s="17">
        <v>0.142837719977747</v>
      </c>
      <c r="BC9" s="17"/>
      <c r="BD9" s="17">
        <v>0.15696948630777399</v>
      </c>
      <c r="BE9" s="17"/>
      <c r="BF9" s="17">
        <v>0.15273025837607501</v>
      </c>
      <c r="BG9" s="17"/>
      <c r="BH9" s="17">
        <v>0.146692991951442</v>
      </c>
      <c r="BI9" s="17"/>
      <c r="BJ9" s="17">
        <v>0.146492745802206</v>
      </c>
      <c r="BK9" s="17"/>
      <c r="BL9" s="17">
        <v>0.12279500154308499</v>
      </c>
      <c r="BM9" s="17">
        <v>0.19761485352268299</v>
      </c>
      <c r="BN9" s="17">
        <v>0.115218104504112</v>
      </c>
      <c r="BO9" s="17">
        <v>0.13626041943876499</v>
      </c>
      <c r="BP9" s="17"/>
      <c r="BQ9" s="17">
        <v>0.17649411471986901</v>
      </c>
      <c r="BR9" s="17">
        <v>0.120133173844991</v>
      </c>
      <c r="BS9" s="17">
        <v>6.2642768588100806E-2</v>
      </c>
      <c r="BT9" s="17">
        <v>0.16709365344279101</v>
      </c>
      <c r="BU9" s="17">
        <v>0.31528175672794301</v>
      </c>
      <c r="BV9" s="17">
        <v>0.113364635747381</v>
      </c>
      <c r="BW9" s="17"/>
      <c r="BX9" s="17">
        <v>0.184289938867851</v>
      </c>
      <c r="BY9" s="17">
        <v>0.155260484962322</v>
      </c>
      <c r="BZ9" s="17">
        <v>7.2521621900102307E-2</v>
      </c>
      <c r="CA9" s="17">
        <v>0.16244678709763399</v>
      </c>
      <c r="CB9" s="17">
        <v>0.338171954726669</v>
      </c>
      <c r="CC9" s="17">
        <v>9.7449655515226594E-2</v>
      </c>
    </row>
    <row r="10" spans="2:81" x14ac:dyDescent="0.35">
      <c r="B10" s="18" t="s">
        <v>58</v>
      </c>
      <c r="C10" s="17">
        <v>0.298089822534641</v>
      </c>
      <c r="D10" s="17">
        <v>0.28112558657868802</v>
      </c>
      <c r="E10" s="17">
        <v>0.31505812790648502</v>
      </c>
      <c r="F10" s="17"/>
      <c r="G10" s="17">
        <v>0.37833751730715398</v>
      </c>
      <c r="H10" s="17">
        <v>0.32396472469076298</v>
      </c>
      <c r="I10" s="17">
        <v>0.30165829775351399</v>
      </c>
      <c r="J10" s="17">
        <v>0.30959392653616202</v>
      </c>
      <c r="K10" s="17">
        <v>0.25538280199072699</v>
      </c>
      <c r="L10" s="17">
        <v>0.24020512190193499</v>
      </c>
      <c r="M10" s="17"/>
      <c r="N10" s="17">
        <v>0.334659555715071</v>
      </c>
      <c r="O10" s="17">
        <v>0.29899907587146102</v>
      </c>
      <c r="P10" s="17">
        <v>0.27670267657409198</v>
      </c>
      <c r="Q10" s="17">
        <v>0.27713937568286001</v>
      </c>
      <c r="R10" s="17"/>
      <c r="S10" s="17">
        <v>0.30854080680636298</v>
      </c>
      <c r="T10" s="17">
        <v>0.26569298887899501</v>
      </c>
      <c r="U10" s="17">
        <v>0.303678462774784</v>
      </c>
      <c r="V10" s="17">
        <v>0.267864024386401</v>
      </c>
      <c r="W10" s="17">
        <v>0.31929196943944399</v>
      </c>
      <c r="X10" s="17">
        <v>0.289012649970599</v>
      </c>
      <c r="Y10" s="17">
        <v>0.30341846886023499</v>
      </c>
      <c r="Z10" s="17">
        <v>0.28492950113048998</v>
      </c>
      <c r="AA10" s="17">
        <v>0.33931423086809898</v>
      </c>
      <c r="AB10" s="17">
        <v>0.30500801445304698</v>
      </c>
      <c r="AC10" s="17">
        <v>0.32452483070330201</v>
      </c>
      <c r="AD10" s="17">
        <v>0.23060664873510101</v>
      </c>
      <c r="AE10" s="17"/>
      <c r="AF10" s="17">
        <v>0.29982344157046897</v>
      </c>
      <c r="AG10" s="17">
        <v>0.29311837720232597</v>
      </c>
      <c r="AH10" s="17">
        <v>0.326294435411351</v>
      </c>
      <c r="AI10" s="17">
        <v>0.25812069642505098</v>
      </c>
      <c r="AJ10" s="17"/>
      <c r="AK10" s="17">
        <v>0.28407601196249099</v>
      </c>
      <c r="AL10" s="17">
        <v>0.339213643151627</v>
      </c>
      <c r="AM10" s="17"/>
      <c r="AN10" s="17">
        <v>0.31420532237148302</v>
      </c>
      <c r="AO10" s="17">
        <v>0.30984292092798299</v>
      </c>
      <c r="AP10" s="17">
        <v>0.28822523972183101</v>
      </c>
      <c r="AQ10" s="17">
        <v>0.27425835570401402</v>
      </c>
      <c r="AR10" s="17">
        <v>0.27552014766975402</v>
      </c>
      <c r="AS10" s="17">
        <v>0.31083105244062698</v>
      </c>
      <c r="AT10" s="17"/>
      <c r="AU10" s="17">
        <v>0.28769727444621801</v>
      </c>
      <c r="AV10" s="17">
        <v>0.31404321545105901</v>
      </c>
      <c r="AW10" s="17"/>
      <c r="AX10" s="17">
        <v>0.34160157646424899</v>
      </c>
      <c r="AY10" s="17">
        <v>0.28764826395258197</v>
      </c>
      <c r="AZ10" s="17"/>
      <c r="BA10" s="17">
        <v>0.28796088764563998</v>
      </c>
      <c r="BB10" s="17">
        <v>0.35232068786375498</v>
      </c>
      <c r="BC10" s="17"/>
      <c r="BD10" s="17">
        <v>0.28666566812295402</v>
      </c>
      <c r="BE10" s="17"/>
      <c r="BF10" s="17">
        <v>0.26893732367592099</v>
      </c>
      <c r="BG10" s="17"/>
      <c r="BH10" s="17">
        <v>0.29049659394475003</v>
      </c>
      <c r="BI10" s="17"/>
      <c r="BJ10" s="17">
        <v>0.33194727711367</v>
      </c>
      <c r="BK10" s="17"/>
      <c r="BL10" s="17">
        <v>0.26499360838045799</v>
      </c>
      <c r="BM10" s="17">
        <v>0.32992853424066398</v>
      </c>
      <c r="BN10" s="17">
        <v>0.22547483433726501</v>
      </c>
      <c r="BO10" s="17">
        <v>0.36337299631485798</v>
      </c>
      <c r="BP10" s="17"/>
      <c r="BQ10" s="17">
        <v>0.37283696719090498</v>
      </c>
      <c r="BR10" s="17">
        <v>0.23246351059472001</v>
      </c>
      <c r="BS10" s="17">
        <v>0.175473079591454</v>
      </c>
      <c r="BT10" s="17">
        <v>0.34882402797457002</v>
      </c>
      <c r="BU10" s="17">
        <v>0.34139457670304102</v>
      </c>
      <c r="BV10" s="17">
        <v>0.26473202276040297</v>
      </c>
      <c r="BW10" s="17"/>
      <c r="BX10" s="17">
        <v>0.39246781581314799</v>
      </c>
      <c r="BY10" s="17">
        <v>0.25457094289682197</v>
      </c>
      <c r="BZ10" s="17">
        <v>0.176307225955395</v>
      </c>
      <c r="CA10" s="17">
        <v>0.35577058361019798</v>
      </c>
      <c r="CB10" s="17">
        <v>0.37916714766109</v>
      </c>
      <c r="CC10" s="17">
        <v>0.24296701471523799</v>
      </c>
    </row>
    <row r="11" spans="2:81" x14ac:dyDescent="0.35">
      <c r="B11" s="18" t="s">
        <v>59</v>
      </c>
      <c r="C11" s="17">
        <v>0.20847101659492501</v>
      </c>
      <c r="D11" s="17">
        <v>0.198255726929432</v>
      </c>
      <c r="E11" s="17">
        <v>0.21899093621766699</v>
      </c>
      <c r="F11" s="17"/>
      <c r="G11" s="17">
        <v>0.18181359190278901</v>
      </c>
      <c r="H11" s="17">
        <v>0.185695932983867</v>
      </c>
      <c r="I11" s="17">
        <v>0.21258966479529701</v>
      </c>
      <c r="J11" s="17">
        <v>0.23337781670282501</v>
      </c>
      <c r="K11" s="17">
        <v>0.20069398909476399</v>
      </c>
      <c r="L11" s="17">
        <v>0.226338338967673</v>
      </c>
      <c r="M11" s="17"/>
      <c r="N11" s="17">
        <v>0.19730817040933901</v>
      </c>
      <c r="O11" s="17">
        <v>0.21187269019500901</v>
      </c>
      <c r="P11" s="17">
        <v>0.205649129221192</v>
      </c>
      <c r="Q11" s="17">
        <v>0.21963373923756499</v>
      </c>
      <c r="R11" s="17"/>
      <c r="S11" s="17">
        <v>0.21214895594389399</v>
      </c>
      <c r="T11" s="17">
        <v>0.20694836936238101</v>
      </c>
      <c r="U11" s="17">
        <v>0.22293105784280001</v>
      </c>
      <c r="V11" s="17">
        <v>0.20511895812952399</v>
      </c>
      <c r="W11" s="17">
        <v>0.208052575342211</v>
      </c>
      <c r="X11" s="17">
        <v>0.224368159632018</v>
      </c>
      <c r="Y11" s="17">
        <v>0.17878081537520801</v>
      </c>
      <c r="Z11" s="17">
        <v>0.19857256151903499</v>
      </c>
      <c r="AA11" s="17">
        <v>0.208535968135171</v>
      </c>
      <c r="AB11" s="17">
        <v>0.19622309019818501</v>
      </c>
      <c r="AC11" s="17">
        <v>0.221249528052328</v>
      </c>
      <c r="AD11" s="17">
        <v>0.230267292641121</v>
      </c>
      <c r="AE11" s="17"/>
      <c r="AF11" s="17">
        <v>0.20517234771868201</v>
      </c>
      <c r="AG11" s="17">
        <v>0.204948326348044</v>
      </c>
      <c r="AH11" s="17">
        <v>0.22778739449757901</v>
      </c>
      <c r="AI11" s="17">
        <v>0.21376849187657401</v>
      </c>
      <c r="AJ11" s="17"/>
      <c r="AK11" s="17">
        <v>0.23296426667522999</v>
      </c>
      <c r="AL11" s="17">
        <v>0.22340220928434201</v>
      </c>
      <c r="AM11" s="17"/>
      <c r="AN11" s="17">
        <v>0.19752136671325099</v>
      </c>
      <c r="AO11" s="17">
        <v>0.20765597371415601</v>
      </c>
      <c r="AP11" s="17">
        <v>0.210904461749297</v>
      </c>
      <c r="AQ11" s="17">
        <v>0.226466185753781</v>
      </c>
      <c r="AR11" s="17">
        <v>0.208087409303325</v>
      </c>
      <c r="AS11" s="17">
        <v>0.198385549110181</v>
      </c>
      <c r="AT11" s="17"/>
      <c r="AU11" s="17">
        <v>0.20941362851933601</v>
      </c>
      <c r="AV11" s="17">
        <v>0.20527865712284299</v>
      </c>
      <c r="AW11" s="17"/>
      <c r="AX11" s="17">
        <v>0.167600698306762</v>
      </c>
      <c r="AY11" s="17">
        <v>0.21827870725625001</v>
      </c>
      <c r="AZ11" s="17"/>
      <c r="BA11" s="17">
        <v>0.20742881187748499</v>
      </c>
      <c r="BB11" s="17">
        <v>0.215025093046675</v>
      </c>
      <c r="BC11" s="17"/>
      <c r="BD11" s="17">
        <v>0.203575375022085</v>
      </c>
      <c r="BE11" s="17"/>
      <c r="BF11" s="17">
        <v>0.19541515092421799</v>
      </c>
      <c r="BG11" s="17"/>
      <c r="BH11" s="17">
        <v>0.19892478727180801</v>
      </c>
      <c r="BI11" s="17"/>
      <c r="BJ11" s="17">
        <v>0.19883925053655599</v>
      </c>
      <c r="BK11" s="17"/>
      <c r="BL11" s="17">
        <v>0.20217591144918301</v>
      </c>
      <c r="BM11" s="17">
        <v>0.17282794375338201</v>
      </c>
      <c r="BN11" s="17">
        <v>0.22197190122260099</v>
      </c>
      <c r="BO11" s="17">
        <v>0.23382698999396101</v>
      </c>
      <c r="BP11" s="17"/>
      <c r="BQ11" s="17">
        <v>0.19752125630893699</v>
      </c>
      <c r="BR11" s="17">
        <v>0.213158143794271</v>
      </c>
      <c r="BS11" s="17">
        <v>0.154489331772973</v>
      </c>
      <c r="BT11" s="17">
        <v>0.216659710776688</v>
      </c>
      <c r="BU11" s="17">
        <v>0.16660810037009799</v>
      </c>
      <c r="BV11" s="17">
        <v>0.27594048994880499</v>
      </c>
      <c r="BW11" s="17"/>
      <c r="BX11" s="17">
        <v>0.19518055348240201</v>
      </c>
      <c r="BY11" s="17">
        <v>0.20361193579399101</v>
      </c>
      <c r="BZ11" s="17">
        <v>0.18174119190929799</v>
      </c>
      <c r="CA11" s="17">
        <v>0.230659911475629</v>
      </c>
      <c r="CB11" s="17">
        <v>0.12017912922705</v>
      </c>
      <c r="CC11" s="17">
        <v>0.32220301520954903</v>
      </c>
    </row>
    <row r="12" spans="2:81" x14ac:dyDescent="0.35">
      <c r="B12" s="18" t="s">
        <v>102</v>
      </c>
      <c r="C12" s="17">
        <v>0.19369922965714201</v>
      </c>
      <c r="D12" s="17">
        <v>0.20124180247706</v>
      </c>
      <c r="E12" s="17">
        <v>0.18682198472036499</v>
      </c>
      <c r="F12" s="17"/>
      <c r="G12" s="17">
        <v>0.201528816670207</v>
      </c>
      <c r="H12" s="17">
        <v>0.19612849760939199</v>
      </c>
      <c r="I12" s="17">
        <v>0.22458976992614399</v>
      </c>
      <c r="J12" s="17">
        <v>0.18262976187277799</v>
      </c>
      <c r="K12" s="17">
        <v>0.191107356757486</v>
      </c>
      <c r="L12" s="17">
        <v>0.17210280401592601</v>
      </c>
      <c r="M12" s="17"/>
      <c r="N12" s="17">
        <v>0.19695059056686401</v>
      </c>
      <c r="O12" s="17">
        <v>0.195181311151016</v>
      </c>
      <c r="P12" s="17">
        <v>0.208989489075664</v>
      </c>
      <c r="Q12" s="17">
        <v>0.17541803725907901</v>
      </c>
      <c r="R12" s="17"/>
      <c r="S12" s="17">
        <v>0.18684828122448799</v>
      </c>
      <c r="T12" s="17">
        <v>0.209156808634201</v>
      </c>
      <c r="U12" s="17">
        <v>0.183543836686832</v>
      </c>
      <c r="V12" s="17">
        <v>0.19701622248689399</v>
      </c>
      <c r="W12" s="17">
        <v>0.20016197218098999</v>
      </c>
      <c r="X12" s="17">
        <v>0.23629197170276101</v>
      </c>
      <c r="Y12" s="17">
        <v>0.158383860671093</v>
      </c>
      <c r="Z12" s="17">
        <v>0.219841509485171</v>
      </c>
      <c r="AA12" s="17">
        <v>0.16663697329994501</v>
      </c>
      <c r="AB12" s="17">
        <v>0.213650350965856</v>
      </c>
      <c r="AC12" s="17">
        <v>0.150970833462514</v>
      </c>
      <c r="AD12" s="17">
        <v>0.20286595663151299</v>
      </c>
      <c r="AE12" s="17"/>
      <c r="AF12" s="17">
        <v>0.19163790548614601</v>
      </c>
      <c r="AG12" s="17">
        <v>0.219423306247821</v>
      </c>
      <c r="AH12" s="17">
        <v>0.16479335593444799</v>
      </c>
      <c r="AI12" s="17">
        <v>0.204887174386638</v>
      </c>
      <c r="AJ12" s="17"/>
      <c r="AK12" s="17">
        <v>0.20022624743709899</v>
      </c>
      <c r="AL12" s="17">
        <v>0.19586222219464899</v>
      </c>
      <c r="AM12" s="17"/>
      <c r="AN12" s="17">
        <v>0.181345665673251</v>
      </c>
      <c r="AO12" s="17">
        <v>0.20134474146895201</v>
      </c>
      <c r="AP12" s="17">
        <v>0.20979027892360699</v>
      </c>
      <c r="AQ12" s="17">
        <v>0.18899527860309101</v>
      </c>
      <c r="AR12" s="17">
        <v>0.19491616630772399</v>
      </c>
      <c r="AS12" s="17">
        <v>0.190484122215482</v>
      </c>
      <c r="AT12" s="17"/>
      <c r="AU12" s="17">
        <v>0.19325484707096799</v>
      </c>
      <c r="AV12" s="17">
        <v>0.195571599270223</v>
      </c>
      <c r="AW12" s="17"/>
      <c r="AX12" s="17">
        <v>0.15325213604521201</v>
      </c>
      <c r="AY12" s="17">
        <v>0.20340535867474599</v>
      </c>
      <c r="AZ12" s="17"/>
      <c r="BA12" s="17">
        <v>0.19360420352077201</v>
      </c>
      <c r="BB12" s="17">
        <v>0.18912825010701001</v>
      </c>
      <c r="BC12" s="17"/>
      <c r="BD12" s="17">
        <v>0.18536718606472899</v>
      </c>
      <c r="BE12" s="17"/>
      <c r="BF12" s="17">
        <v>0.194717940324482</v>
      </c>
      <c r="BG12" s="17"/>
      <c r="BH12" s="17">
        <v>0.21224913007420401</v>
      </c>
      <c r="BI12" s="17"/>
      <c r="BJ12" s="17">
        <v>0.14936084159196999</v>
      </c>
      <c r="BK12" s="17"/>
      <c r="BL12" s="17">
        <v>0.20969202379427601</v>
      </c>
      <c r="BM12" s="17">
        <v>0.16675251084171799</v>
      </c>
      <c r="BN12" s="17">
        <v>0.22880663235878401</v>
      </c>
      <c r="BO12" s="17">
        <v>0.173724156300616</v>
      </c>
      <c r="BP12" s="17"/>
      <c r="BQ12" s="17">
        <v>0.16306030129815099</v>
      </c>
      <c r="BR12" s="17">
        <v>0.23130920163409999</v>
      </c>
      <c r="BS12" s="17">
        <v>0.24423210525649999</v>
      </c>
      <c r="BT12" s="17">
        <v>0.153393148966711</v>
      </c>
      <c r="BU12" s="17">
        <v>0.13812517779431399</v>
      </c>
      <c r="BV12" s="17">
        <v>0.20983553609476799</v>
      </c>
      <c r="BW12" s="17"/>
      <c r="BX12" s="17">
        <v>0.15271422691907599</v>
      </c>
      <c r="BY12" s="17">
        <v>0.22839027595830799</v>
      </c>
      <c r="BZ12" s="17">
        <v>0.238278056819827</v>
      </c>
      <c r="CA12" s="17">
        <v>0.16350480444180701</v>
      </c>
      <c r="CB12" s="17">
        <v>0.116470150025307</v>
      </c>
      <c r="CC12" s="17">
        <v>0.18695558692314701</v>
      </c>
    </row>
    <row r="13" spans="2:81" x14ac:dyDescent="0.35">
      <c r="B13" s="18" t="s">
        <v>103</v>
      </c>
      <c r="C13" s="19">
        <v>0.15506481429678701</v>
      </c>
      <c r="D13" s="19">
        <v>0.182319702523496</v>
      </c>
      <c r="E13" s="19">
        <v>0.12876254826505401</v>
      </c>
      <c r="F13" s="19"/>
      <c r="G13" s="19">
        <v>8.5405572504200306E-2</v>
      </c>
      <c r="H13" s="19">
        <v>0.11924090726018</v>
      </c>
      <c r="I13" s="19">
        <v>0.12607350585209101</v>
      </c>
      <c r="J13" s="19">
        <v>0.16547342046091201</v>
      </c>
      <c r="K13" s="19">
        <v>0.192209034337468</v>
      </c>
      <c r="L13" s="19">
        <v>0.22066424683338701</v>
      </c>
      <c r="M13" s="19"/>
      <c r="N13" s="19">
        <v>0.110481996218701</v>
      </c>
      <c r="O13" s="19">
        <v>0.15634482336861799</v>
      </c>
      <c r="P13" s="19">
        <v>0.17697585258944301</v>
      </c>
      <c r="Q13" s="19">
        <v>0.18310340294640001</v>
      </c>
      <c r="R13" s="19"/>
      <c r="S13" s="19">
        <v>0.12091452551121699</v>
      </c>
      <c r="T13" s="19">
        <v>0.15837444843711901</v>
      </c>
      <c r="U13" s="19">
        <v>0.17289206012314701</v>
      </c>
      <c r="V13" s="19">
        <v>0.187572271218438</v>
      </c>
      <c r="W13" s="19">
        <v>0.150283756664848</v>
      </c>
      <c r="X13" s="19">
        <v>0.11138597689499199</v>
      </c>
      <c r="Y13" s="19">
        <v>0.19967652093844199</v>
      </c>
      <c r="Z13" s="19">
        <v>0.16677961362164501</v>
      </c>
      <c r="AA13" s="19">
        <v>0.146328994968869</v>
      </c>
      <c r="AB13" s="19">
        <v>0.161445116021768</v>
      </c>
      <c r="AC13" s="19">
        <v>0.146033211224216</v>
      </c>
      <c r="AD13" s="19">
        <v>0.19056400807188001</v>
      </c>
      <c r="AE13" s="19"/>
      <c r="AF13" s="19">
        <v>0.15662284910559801</v>
      </c>
      <c r="AG13" s="19">
        <v>0.16889017591736899</v>
      </c>
      <c r="AH13" s="19">
        <v>0.15703303959539799</v>
      </c>
      <c r="AI13" s="19">
        <v>0.186179561821813</v>
      </c>
      <c r="AJ13" s="19"/>
      <c r="AK13" s="19">
        <v>0.109526106460015</v>
      </c>
      <c r="AL13" s="19">
        <v>0.11630485931164999</v>
      </c>
      <c r="AM13" s="19"/>
      <c r="AN13" s="19">
        <v>0.12727971913857999</v>
      </c>
      <c r="AO13" s="19">
        <v>0.15889138480450701</v>
      </c>
      <c r="AP13" s="19">
        <v>0.175676723976633</v>
      </c>
      <c r="AQ13" s="19">
        <v>0.16858268022123499</v>
      </c>
      <c r="AR13" s="19">
        <v>0.16767620929027</v>
      </c>
      <c r="AS13" s="19">
        <v>0.14763500519075301</v>
      </c>
      <c r="AT13" s="19"/>
      <c r="AU13" s="19">
        <v>0.16294272130554699</v>
      </c>
      <c r="AV13" s="19">
        <v>0.14319333549987201</v>
      </c>
      <c r="AW13" s="19"/>
      <c r="AX13" s="19">
        <v>0.159320499684134</v>
      </c>
      <c r="AY13" s="19">
        <v>0.15404357326957699</v>
      </c>
      <c r="AZ13" s="19"/>
      <c r="BA13" s="19">
        <v>0.16547934404593101</v>
      </c>
      <c r="BB13" s="19">
        <v>0.10068824900481201</v>
      </c>
      <c r="BC13" s="19"/>
      <c r="BD13" s="19">
        <v>0.16742228448245799</v>
      </c>
      <c r="BE13" s="19"/>
      <c r="BF13" s="19">
        <v>0.188199326699303</v>
      </c>
      <c r="BG13" s="19"/>
      <c r="BH13" s="19">
        <v>0.151636496757797</v>
      </c>
      <c r="BI13" s="19"/>
      <c r="BJ13" s="19">
        <v>0.17335988495559801</v>
      </c>
      <c r="BK13" s="19"/>
      <c r="BL13" s="19">
        <v>0.20034345483299701</v>
      </c>
      <c r="BM13" s="19">
        <v>0.132876157641553</v>
      </c>
      <c r="BN13" s="19">
        <v>0.208528527577238</v>
      </c>
      <c r="BO13" s="19">
        <v>9.2815437951800001E-2</v>
      </c>
      <c r="BP13" s="19"/>
      <c r="BQ13" s="19">
        <v>9.0087360482139403E-2</v>
      </c>
      <c r="BR13" s="19">
        <v>0.202935970131918</v>
      </c>
      <c r="BS13" s="19">
        <v>0.36316271479097101</v>
      </c>
      <c r="BT13" s="19">
        <v>0.114029458839239</v>
      </c>
      <c r="BU13" s="19">
        <v>3.8590388404604402E-2</v>
      </c>
      <c r="BV13" s="19">
        <v>0.13612731544864401</v>
      </c>
      <c r="BW13" s="19"/>
      <c r="BX13" s="19">
        <v>7.5347464917522602E-2</v>
      </c>
      <c r="BY13" s="19">
        <v>0.158166360388557</v>
      </c>
      <c r="BZ13" s="19">
        <v>0.33115190341537698</v>
      </c>
      <c r="CA13" s="19">
        <v>8.7617913374733195E-2</v>
      </c>
      <c r="CB13" s="19">
        <v>4.6011618359883502E-2</v>
      </c>
      <c r="CC13" s="19">
        <v>0.15042472763683901</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C28"/>
  <sheetViews>
    <sheetView showGridLines="0" workbookViewId="0">
      <pane xSplit="2" topLeftCell="BB1" activePane="topRight" state="frozen"/>
      <selection pane="topRight" activeCell="BJ10" sqref="BJ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166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151</v>
      </c>
      <c r="C9" s="17">
        <v>0.55330851008331206</v>
      </c>
      <c r="D9" s="17">
        <v>0.57825570659499104</v>
      </c>
      <c r="E9" s="17">
        <v>0.53074669701133204</v>
      </c>
      <c r="F9" s="17"/>
      <c r="G9" s="17">
        <v>0.43567948786625399</v>
      </c>
      <c r="H9" s="17">
        <v>0.51920913013179404</v>
      </c>
      <c r="I9" s="17">
        <v>0.50657791178148304</v>
      </c>
      <c r="J9" s="17">
        <v>0.546462234120769</v>
      </c>
      <c r="K9" s="17">
        <v>0.58234276470949697</v>
      </c>
      <c r="L9" s="17">
        <v>0.68321395462766799</v>
      </c>
      <c r="M9" s="17"/>
      <c r="N9" s="17">
        <v>0.56324463507112799</v>
      </c>
      <c r="O9" s="17">
        <v>0.53181465101496095</v>
      </c>
      <c r="P9" s="17">
        <v>0.57126907618488898</v>
      </c>
      <c r="Q9" s="17">
        <v>0.54913733180972402</v>
      </c>
      <c r="R9" s="17"/>
      <c r="S9" s="17">
        <v>0.54228646796987501</v>
      </c>
      <c r="T9" s="17">
        <v>0.51129382993296801</v>
      </c>
      <c r="U9" s="17">
        <v>0.57083274717048005</v>
      </c>
      <c r="V9" s="17">
        <v>0.56116721939320902</v>
      </c>
      <c r="W9" s="17">
        <v>0.535379293352098</v>
      </c>
      <c r="X9" s="17">
        <v>0.53438973902227105</v>
      </c>
      <c r="Y9" s="17">
        <v>0.55409855699079003</v>
      </c>
      <c r="Z9" s="17">
        <v>0.56327888650626201</v>
      </c>
      <c r="AA9" s="17">
        <v>0.55518192544573497</v>
      </c>
      <c r="AB9" s="17">
        <v>0.622151043423811</v>
      </c>
      <c r="AC9" s="17">
        <v>0.55577300293375598</v>
      </c>
      <c r="AD9" s="17">
        <v>0.58218171082820003</v>
      </c>
      <c r="AE9" s="17"/>
      <c r="AF9" s="17">
        <v>0.52840038876801199</v>
      </c>
      <c r="AG9" s="17">
        <v>0.66330342735252101</v>
      </c>
      <c r="AH9" s="17">
        <v>0.61943930998494501</v>
      </c>
      <c r="AI9" s="17">
        <v>0.61475244941990903</v>
      </c>
      <c r="AJ9" s="17"/>
      <c r="AK9" s="17">
        <v>0.62745381355739205</v>
      </c>
      <c r="AL9" s="17">
        <v>0.56091898734708701</v>
      </c>
      <c r="AM9" s="17"/>
      <c r="AN9" s="17">
        <v>0.548141475569206</v>
      </c>
      <c r="AO9" s="17">
        <v>0.55264711714572801</v>
      </c>
      <c r="AP9" s="17">
        <v>0.54552031480821905</v>
      </c>
      <c r="AQ9" s="17">
        <v>0.53663346962300396</v>
      </c>
      <c r="AR9" s="17">
        <v>0.60102048010048403</v>
      </c>
      <c r="AS9" s="17">
        <v>0.56235459066931204</v>
      </c>
      <c r="AT9" s="17"/>
      <c r="AU9" s="17">
        <v>0.60228310396630402</v>
      </c>
      <c r="AV9" s="17">
        <v>0.48739862725371702</v>
      </c>
      <c r="AW9" s="17"/>
      <c r="AX9" s="17">
        <v>0.51082655630452301</v>
      </c>
      <c r="AY9" s="17">
        <v>0.56350294650569099</v>
      </c>
      <c r="AZ9" s="17"/>
      <c r="BA9" s="17">
        <v>0.55109528659572504</v>
      </c>
      <c r="BB9" s="17">
        <v>0.56157683207935105</v>
      </c>
      <c r="BC9" s="17"/>
      <c r="BD9" s="17">
        <v>0.62077321981376699</v>
      </c>
      <c r="BE9" s="17"/>
      <c r="BF9" s="17">
        <v>0.62027372985264795</v>
      </c>
      <c r="BG9" s="17"/>
      <c r="BH9" s="17">
        <v>0.70702781782332802</v>
      </c>
      <c r="BI9" s="17"/>
      <c r="BJ9" s="17">
        <v>0.65861869291353703</v>
      </c>
      <c r="BK9" s="17"/>
      <c r="BL9" s="17">
        <v>0.37430060920772201</v>
      </c>
      <c r="BM9" s="17">
        <v>0.67724771166719799</v>
      </c>
      <c r="BN9" s="17">
        <v>0.64121571309510605</v>
      </c>
      <c r="BO9" s="17">
        <v>0.44682383480318599</v>
      </c>
      <c r="BP9" s="17"/>
      <c r="BQ9" s="17">
        <v>0.52562521834407505</v>
      </c>
      <c r="BR9" s="17">
        <v>0.66475978361114696</v>
      </c>
      <c r="BS9" s="17">
        <v>0.63144682659379103</v>
      </c>
      <c r="BT9" s="17">
        <v>0.45724615284417602</v>
      </c>
      <c r="BU9" s="17">
        <v>0.38664462050151099</v>
      </c>
      <c r="BV9" s="17">
        <v>0.51038733228083999</v>
      </c>
      <c r="BW9" s="17"/>
      <c r="BX9" s="17">
        <v>0.51795951679130503</v>
      </c>
      <c r="BY9" s="17">
        <v>0.64494033241306103</v>
      </c>
      <c r="BZ9" s="17">
        <v>0.65659367892390597</v>
      </c>
      <c r="CA9" s="17">
        <v>0.48607008398837898</v>
      </c>
      <c r="CB9" s="17">
        <v>0.36189259251011702</v>
      </c>
      <c r="CC9" s="17">
        <v>0.435665343946256</v>
      </c>
    </row>
    <row r="10" spans="2:81" x14ac:dyDescent="0.35">
      <c r="B10" s="18" t="s">
        <v>152</v>
      </c>
      <c r="C10" s="17">
        <v>0.46871939398515</v>
      </c>
      <c r="D10" s="17">
        <v>0.42561885268050897</v>
      </c>
      <c r="E10" s="17">
        <v>0.509669160106062</v>
      </c>
      <c r="F10" s="17"/>
      <c r="G10" s="17">
        <v>0.43781317646578499</v>
      </c>
      <c r="H10" s="17">
        <v>0.49347905287226501</v>
      </c>
      <c r="I10" s="17">
        <v>0.43843884397031202</v>
      </c>
      <c r="J10" s="17">
        <v>0.42662454753120999</v>
      </c>
      <c r="K10" s="17">
        <v>0.46093736474089902</v>
      </c>
      <c r="L10" s="17">
        <v>0.53311072166121098</v>
      </c>
      <c r="M10" s="17"/>
      <c r="N10" s="17">
        <v>0.48347945762566702</v>
      </c>
      <c r="O10" s="17">
        <v>0.46101158967091199</v>
      </c>
      <c r="P10" s="17">
        <v>0.47485426926838198</v>
      </c>
      <c r="Q10" s="17">
        <v>0.45607434424932403</v>
      </c>
      <c r="R10" s="17"/>
      <c r="S10" s="17">
        <v>0.49999548503286201</v>
      </c>
      <c r="T10" s="17">
        <v>0.45878013770218001</v>
      </c>
      <c r="U10" s="17">
        <v>0.53376878052616805</v>
      </c>
      <c r="V10" s="17">
        <v>0.46486473465350397</v>
      </c>
      <c r="W10" s="17">
        <v>0.461237680531629</v>
      </c>
      <c r="X10" s="17">
        <v>0.42381231339256298</v>
      </c>
      <c r="Y10" s="17">
        <v>0.47329441454667498</v>
      </c>
      <c r="Z10" s="17">
        <v>0.48293865404793002</v>
      </c>
      <c r="AA10" s="17">
        <v>0.45377969864177198</v>
      </c>
      <c r="AB10" s="17">
        <v>0.44711067644841901</v>
      </c>
      <c r="AC10" s="17">
        <v>0.442277305890665</v>
      </c>
      <c r="AD10" s="17">
        <v>0.48863054605930101</v>
      </c>
      <c r="AE10" s="17"/>
      <c r="AF10" s="17">
        <v>0.469672413317548</v>
      </c>
      <c r="AG10" s="17">
        <v>0.45668346893279999</v>
      </c>
      <c r="AH10" s="17">
        <v>0.438512934883653</v>
      </c>
      <c r="AI10" s="17">
        <v>0.487304224782177</v>
      </c>
      <c r="AJ10" s="17"/>
      <c r="AK10" s="17">
        <v>0.48323555041349803</v>
      </c>
      <c r="AL10" s="17">
        <v>0.48824701222898198</v>
      </c>
      <c r="AM10" s="17"/>
      <c r="AN10" s="17">
        <v>0.46949990803137098</v>
      </c>
      <c r="AO10" s="17">
        <v>0.470973526973057</v>
      </c>
      <c r="AP10" s="17">
        <v>0.47874460840736</v>
      </c>
      <c r="AQ10" s="17">
        <v>0.44766892562115501</v>
      </c>
      <c r="AR10" s="17">
        <v>0.49576575615498503</v>
      </c>
      <c r="AS10" s="17">
        <v>0.44706999695513</v>
      </c>
      <c r="AT10" s="17"/>
      <c r="AU10" s="17">
        <v>0.49916274913844</v>
      </c>
      <c r="AV10" s="17">
        <v>0.427168495291598</v>
      </c>
      <c r="AW10" s="17"/>
      <c r="AX10" s="17">
        <v>0.49819640103780199</v>
      </c>
      <c r="AY10" s="17">
        <v>0.46164576747811498</v>
      </c>
      <c r="AZ10" s="17"/>
      <c r="BA10" s="17">
        <v>0.462735717188547</v>
      </c>
      <c r="BB10" s="17">
        <v>0.50270432013581601</v>
      </c>
      <c r="BC10" s="17"/>
      <c r="BD10" s="17">
        <v>0.51057490142148199</v>
      </c>
      <c r="BE10" s="17"/>
      <c r="BF10" s="17">
        <v>0.51458031618060296</v>
      </c>
      <c r="BG10" s="17"/>
      <c r="BH10" s="17">
        <v>0.492331153577376</v>
      </c>
      <c r="BI10" s="17"/>
      <c r="BJ10" s="17">
        <v>0.45454964927332098</v>
      </c>
      <c r="BK10" s="17"/>
      <c r="BL10" s="17">
        <v>0.41367410902313101</v>
      </c>
      <c r="BM10" s="17">
        <v>0.52751337395421405</v>
      </c>
      <c r="BN10" s="17">
        <v>0.47162025217852799</v>
      </c>
      <c r="BO10" s="17">
        <v>0.440742829192522</v>
      </c>
      <c r="BP10" s="17"/>
      <c r="BQ10" s="17">
        <v>0.45787855674788103</v>
      </c>
      <c r="BR10" s="17">
        <v>0.50007230151556803</v>
      </c>
      <c r="BS10" s="17">
        <v>0.49220359254429902</v>
      </c>
      <c r="BT10" s="17">
        <v>0.43462966220592197</v>
      </c>
      <c r="BU10" s="17">
        <v>0.46618218191543898</v>
      </c>
      <c r="BV10" s="17">
        <v>0.46123041945992699</v>
      </c>
      <c r="BW10" s="17"/>
      <c r="BX10" s="17">
        <v>0.47106268428050002</v>
      </c>
      <c r="BY10" s="17">
        <v>0.50332337729519006</v>
      </c>
      <c r="BZ10" s="17">
        <v>0.46968538070487997</v>
      </c>
      <c r="CA10" s="17">
        <v>0.42192312748680899</v>
      </c>
      <c r="CB10" s="17">
        <v>0.50498999726362404</v>
      </c>
      <c r="CC10" s="17">
        <v>0.420641356614813</v>
      </c>
    </row>
    <row r="11" spans="2:81" ht="29" x14ac:dyDescent="0.35">
      <c r="B11" s="18" t="s">
        <v>153</v>
      </c>
      <c r="C11" s="17">
        <v>0.36247870392675902</v>
      </c>
      <c r="D11" s="17">
        <v>0.35713210017226299</v>
      </c>
      <c r="E11" s="17">
        <v>0.36854405218942399</v>
      </c>
      <c r="F11" s="17"/>
      <c r="G11" s="17">
        <v>0.37465017179923898</v>
      </c>
      <c r="H11" s="17">
        <v>0.39549266330430899</v>
      </c>
      <c r="I11" s="17">
        <v>0.34017801482452797</v>
      </c>
      <c r="J11" s="17">
        <v>0.32727345985089001</v>
      </c>
      <c r="K11" s="17">
        <v>0.364710629240799</v>
      </c>
      <c r="L11" s="17">
        <v>0.37277011583163999</v>
      </c>
      <c r="M11" s="17"/>
      <c r="N11" s="17">
        <v>0.40636454145842299</v>
      </c>
      <c r="O11" s="17">
        <v>0.36283919080711202</v>
      </c>
      <c r="P11" s="17">
        <v>0.34783209777500101</v>
      </c>
      <c r="Q11" s="17">
        <v>0.32847292856160198</v>
      </c>
      <c r="R11" s="17"/>
      <c r="S11" s="17">
        <v>0.43621840919787902</v>
      </c>
      <c r="T11" s="17">
        <v>0.31119538063867702</v>
      </c>
      <c r="U11" s="17">
        <v>0.36929700312107999</v>
      </c>
      <c r="V11" s="17">
        <v>0.35210228463911297</v>
      </c>
      <c r="W11" s="17">
        <v>0.34148692329956098</v>
      </c>
      <c r="X11" s="17">
        <v>0.34873404271602998</v>
      </c>
      <c r="Y11" s="17">
        <v>0.34719008347393698</v>
      </c>
      <c r="Z11" s="17">
        <v>0.36254498865416501</v>
      </c>
      <c r="AA11" s="17">
        <v>0.354991469786063</v>
      </c>
      <c r="AB11" s="17">
        <v>0.34786177467926899</v>
      </c>
      <c r="AC11" s="17">
        <v>0.37837986043890298</v>
      </c>
      <c r="AD11" s="17">
        <v>0.42926006105963299</v>
      </c>
      <c r="AE11" s="17"/>
      <c r="AF11" s="17">
        <v>0.34469263257212701</v>
      </c>
      <c r="AG11" s="17">
        <v>0.34892673645859201</v>
      </c>
      <c r="AH11" s="17">
        <v>0.39887880298656497</v>
      </c>
      <c r="AI11" s="17">
        <v>0.42507923820459798</v>
      </c>
      <c r="AJ11" s="17"/>
      <c r="AK11" s="17">
        <v>0.516701953601716</v>
      </c>
      <c r="AL11" s="17">
        <v>0.55480203461897104</v>
      </c>
      <c r="AM11" s="17"/>
      <c r="AN11" s="17">
        <v>0.43964401877655301</v>
      </c>
      <c r="AO11" s="17">
        <v>0.37244670335305802</v>
      </c>
      <c r="AP11" s="17">
        <v>0.30411336598202998</v>
      </c>
      <c r="AQ11" s="17">
        <v>0.30970357874764198</v>
      </c>
      <c r="AR11" s="17">
        <v>0.33086962209831899</v>
      </c>
      <c r="AS11" s="17">
        <v>0.32629263503287498</v>
      </c>
      <c r="AT11" s="17"/>
      <c r="AU11" s="17">
        <v>0.38496924962769902</v>
      </c>
      <c r="AV11" s="17">
        <v>0.332692195098234</v>
      </c>
      <c r="AW11" s="17"/>
      <c r="AX11" s="17">
        <v>0.34409080251672503</v>
      </c>
      <c r="AY11" s="17">
        <v>0.36689126679619899</v>
      </c>
      <c r="AZ11" s="17"/>
      <c r="BA11" s="17">
        <v>0.31970039610344803</v>
      </c>
      <c r="BB11" s="17">
        <v>0.58017609685403104</v>
      </c>
      <c r="BC11" s="17"/>
      <c r="BD11" s="17">
        <v>0.38315450076998597</v>
      </c>
      <c r="BE11" s="17"/>
      <c r="BF11" s="17">
        <v>0.36766010919531</v>
      </c>
      <c r="BG11" s="17"/>
      <c r="BH11" s="17">
        <v>0.37665275391651398</v>
      </c>
      <c r="BI11" s="17"/>
      <c r="BJ11" s="17">
        <v>0.40069333789284201</v>
      </c>
      <c r="BK11" s="17"/>
      <c r="BL11" s="17">
        <v>0.26781672560279801</v>
      </c>
      <c r="BM11" s="17">
        <v>0.46139052472365999</v>
      </c>
      <c r="BN11" s="17">
        <v>0.35014299682650601</v>
      </c>
      <c r="BO11" s="17">
        <v>0.334878082582929</v>
      </c>
      <c r="BP11" s="17"/>
      <c r="BQ11" s="17">
        <v>0.35949423218855098</v>
      </c>
      <c r="BR11" s="17">
        <v>0.37494255442501601</v>
      </c>
      <c r="BS11" s="17">
        <v>0.39757971682356003</v>
      </c>
      <c r="BT11" s="17">
        <v>0.32906228323197001</v>
      </c>
      <c r="BU11" s="17">
        <v>0.32855997237814</v>
      </c>
      <c r="BV11" s="17">
        <v>0.35235615311521201</v>
      </c>
      <c r="BW11" s="17"/>
      <c r="BX11" s="17">
        <v>0.38393029940170098</v>
      </c>
      <c r="BY11" s="17">
        <v>0.38447863197515098</v>
      </c>
      <c r="BZ11" s="17">
        <v>0.394165696520963</v>
      </c>
      <c r="CA11" s="17">
        <v>0.31671144690780101</v>
      </c>
      <c r="CB11" s="17">
        <v>0.30425811100213801</v>
      </c>
      <c r="CC11" s="17">
        <v>0.30289350783447799</v>
      </c>
    </row>
    <row r="12" spans="2:81" x14ac:dyDescent="0.35">
      <c r="B12" s="18" t="s">
        <v>154</v>
      </c>
      <c r="C12" s="17">
        <v>0.34911970594608599</v>
      </c>
      <c r="D12" s="17">
        <v>0.34897717777613002</v>
      </c>
      <c r="E12" s="17">
        <v>0.34943534143948501</v>
      </c>
      <c r="F12" s="17"/>
      <c r="G12" s="17">
        <v>0.28074104825662799</v>
      </c>
      <c r="H12" s="17">
        <v>0.28025405733567499</v>
      </c>
      <c r="I12" s="17">
        <v>0.31711521135587101</v>
      </c>
      <c r="J12" s="17">
        <v>0.35336936926005402</v>
      </c>
      <c r="K12" s="17">
        <v>0.401949611543515</v>
      </c>
      <c r="L12" s="17">
        <v>0.43768137782817201</v>
      </c>
      <c r="M12" s="17"/>
      <c r="N12" s="17">
        <v>0.32945563165584901</v>
      </c>
      <c r="O12" s="17">
        <v>0.34338423627540698</v>
      </c>
      <c r="P12" s="17">
        <v>0.38025731536963397</v>
      </c>
      <c r="Q12" s="17">
        <v>0.34949884433427097</v>
      </c>
      <c r="R12" s="17"/>
      <c r="S12" s="17">
        <v>0.24240037226915501</v>
      </c>
      <c r="T12" s="17">
        <v>0.27206408160461898</v>
      </c>
      <c r="U12" s="17">
        <v>0.40329796209261398</v>
      </c>
      <c r="V12" s="17">
        <v>0.32508066554035298</v>
      </c>
      <c r="W12" s="17">
        <v>0.31375668271965501</v>
      </c>
      <c r="X12" s="17">
        <v>0.34658899212493</v>
      </c>
      <c r="Y12" s="17">
        <v>0.40623905198457899</v>
      </c>
      <c r="Z12" s="17">
        <v>0.49641711340047801</v>
      </c>
      <c r="AA12" s="17">
        <v>0.40261668012482599</v>
      </c>
      <c r="AB12" s="17">
        <v>0.38445480448559199</v>
      </c>
      <c r="AC12" s="17">
        <v>0.40550180126098401</v>
      </c>
      <c r="AD12" s="17">
        <v>0.45388884351075998</v>
      </c>
      <c r="AE12" s="17"/>
      <c r="AF12" s="17">
        <v>0.34529446674144998</v>
      </c>
      <c r="AG12" s="17">
        <v>0.39966387313333301</v>
      </c>
      <c r="AH12" s="17">
        <v>0.44152227172363601</v>
      </c>
      <c r="AI12" s="17">
        <v>0.48303541069710199</v>
      </c>
      <c r="AJ12" s="17"/>
      <c r="AK12" s="17">
        <v>0.221834733341776</v>
      </c>
      <c r="AL12" s="17">
        <v>0.30860054207267101</v>
      </c>
      <c r="AM12" s="17"/>
      <c r="AN12" s="17">
        <v>0.27515615849500202</v>
      </c>
      <c r="AO12" s="17">
        <v>0.37751095861018302</v>
      </c>
      <c r="AP12" s="17">
        <v>0.35933879682247899</v>
      </c>
      <c r="AQ12" s="17">
        <v>0.35055750577881301</v>
      </c>
      <c r="AR12" s="17">
        <v>0.40510536965621602</v>
      </c>
      <c r="AS12" s="17">
        <v>0.42299287031530802</v>
      </c>
      <c r="AT12" s="17"/>
      <c r="AU12" s="17">
        <v>0.370658823970824</v>
      </c>
      <c r="AV12" s="17">
        <v>0.32073112728680497</v>
      </c>
      <c r="AW12" s="17"/>
      <c r="AX12" s="17">
        <v>0.361606349754652</v>
      </c>
      <c r="AY12" s="17">
        <v>0.346123273693978</v>
      </c>
      <c r="AZ12" s="17"/>
      <c r="BA12" s="17">
        <v>0.36976410047737901</v>
      </c>
      <c r="BB12" s="17">
        <v>0.241219493463984</v>
      </c>
      <c r="BC12" s="17"/>
      <c r="BD12" s="17">
        <v>0.37653222175203499</v>
      </c>
      <c r="BE12" s="17"/>
      <c r="BF12" s="17">
        <v>0.38708865144795301</v>
      </c>
      <c r="BG12" s="17"/>
      <c r="BH12" s="17">
        <v>0.421265797466641</v>
      </c>
      <c r="BI12" s="17"/>
      <c r="BJ12" s="17">
        <v>0.47262719384817298</v>
      </c>
      <c r="BK12" s="17"/>
      <c r="BL12" s="17">
        <v>0.22763006895881499</v>
      </c>
      <c r="BM12" s="17">
        <v>0.40636260148853898</v>
      </c>
      <c r="BN12" s="17">
        <v>0.37292360221601001</v>
      </c>
      <c r="BO12" s="17">
        <v>0.34168462008806499</v>
      </c>
      <c r="BP12" s="17"/>
      <c r="BQ12" s="17">
        <v>0.35045773732483099</v>
      </c>
      <c r="BR12" s="17">
        <v>0.369486651259126</v>
      </c>
      <c r="BS12" s="17">
        <v>0.37380678773443299</v>
      </c>
      <c r="BT12" s="17">
        <v>0.33034027501698698</v>
      </c>
      <c r="BU12" s="17">
        <v>0.33168354038623499</v>
      </c>
      <c r="BV12" s="17">
        <v>0.30099086697927502</v>
      </c>
      <c r="BW12" s="17"/>
      <c r="BX12" s="17">
        <v>0.32690033451422601</v>
      </c>
      <c r="BY12" s="17">
        <v>0.36589827177793999</v>
      </c>
      <c r="BZ12" s="17">
        <v>0.39793724840237799</v>
      </c>
      <c r="CA12" s="17">
        <v>0.31955695070612</v>
      </c>
      <c r="CB12" s="17">
        <v>0.33613423894047301</v>
      </c>
      <c r="CC12" s="17">
        <v>0.28868631405047301</v>
      </c>
    </row>
    <row r="13" spans="2:81" x14ac:dyDescent="0.35">
      <c r="B13" s="18" t="s">
        <v>155</v>
      </c>
      <c r="C13" s="17">
        <v>0.33392446290305899</v>
      </c>
      <c r="D13" s="17">
        <v>0.34966449849373099</v>
      </c>
      <c r="E13" s="17">
        <v>0.31765128724602298</v>
      </c>
      <c r="F13" s="17"/>
      <c r="G13" s="17">
        <v>0.39511162135147798</v>
      </c>
      <c r="H13" s="17">
        <v>0.34416860665915</v>
      </c>
      <c r="I13" s="17">
        <v>0.34996191108319402</v>
      </c>
      <c r="J13" s="17">
        <v>0.32791208552371998</v>
      </c>
      <c r="K13" s="17">
        <v>0.30947079155926499</v>
      </c>
      <c r="L13" s="17">
        <v>0.29322246421512899</v>
      </c>
      <c r="M13" s="17"/>
      <c r="N13" s="17">
        <v>0.32526886979388397</v>
      </c>
      <c r="O13" s="17">
        <v>0.35428192833490402</v>
      </c>
      <c r="P13" s="17">
        <v>0.307090786847734</v>
      </c>
      <c r="Q13" s="17">
        <v>0.345847102705791</v>
      </c>
      <c r="R13" s="17"/>
      <c r="S13" s="17">
        <v>0.33529871248013299</v>
      </c>
      <c r="T13" s="17">
        <v>0.33062273589878899</v>
      </c>
      <c r="U13" s="17">
        <v>0.358002671898633</v>
      </c>
      <c r="V13" s="17">
        <v>0.30496522773687401</v>
      </c>
      <c r="W13" s="17">
        <v>0.34183157690202598</v>
      </c>
      <c r="X13" s="17">
        <v>0.34703801296683201</v>
      </c>
      <c r="Y13" s="17">
        <v>0.36318242993707001</v>
      </c>
      <c r="Z13" s="17">
        <v>0.30908555757439599</v>
      </c>
      <c r="AA13" s="17">
        <v>0.33376454132688199</v>
      </c>
      <c r="AB13" s="17">
        <v>0.305374222471817</v>
      </c>
      <c r="AC13" s="17">
        <v>0.324963876144721</v>
      </c>
      <c r="AD13" s="17">
        <v>0.36296146482624603</v>
      </c>
      <c r="AE13" s="17"/>
      <c r="AF13" s="17">
        <v>0.33322938696912502</v>
      </c>
      <c r="AG13" s="17">
        <v>0.29026215103938902</v>
      </c>
      <c r="AH13" s="17">
        <v>0.38031450363137498</v>
      </c>
      <c r="AI13" s="17">
        <v>0.36111378676176797</v>
      </c>
      <c r="AJ13" s="17"/>
      <c r="AK13" s="17">
        <v>0.34992074377145399</v>
      </c>
      <c r="AL13" s="17">
        <v>0.331818890667049</v>
      </c>
      <c r="AM13" s="17"/>
      <c r="AN13" s="17">
        <v>0.36232266980782801</v>
      </c>
      <c r="AO13" s="17">
        <v>0.33077429787728702</v>
      </c>
      <c r="AP13" s="17">
        <v>0.32641633220854999</v>
      </c>
      <c r="AQ13" s="17">
        <v>0.31671137305657299</v>
      </c>
      <c r="AR13" s="17">
        <v>0.29083182358688903</v>
      </c>
      <c r="AS13" s="17">
        <v>0.38570812383783099</v>
      </c>
      <c r="AT13" s="17"/>
      <c r="AU13" s="17">
        <v>0.311976979569769</v>
      </c>
      <c r="AV13" s="17">
        <v>0.36543447067628299</v>
      </c>
      <c r="AW13" s="17"/>
      <c r="AX13" s="17">
        <v>0.39813513901833802</v>
      </c>
      <c r="AY13" s="17">
        <v>0.31851576351263799</v>
      </c>
      <c r="AZ13" s="17"/>
      <c r="BA13" s="17">
        <v>0.33708278561288102</v>
      </c>
      <c r="BB13" s="17">
        <v>0.31616930500760798</v>
      </c>
      <c r="BC13" s="17"/>
      <c r="BD13" s="17">
        <v>0.32018663590149399</v>
      </c>
      <c r="BE13" s="17"/>
      <c r="BF13" s="17">
        <v>0.32247664457615999</v>
      </c>
      <c r="BG13" s="17"/>
      <c r="BH13" s="17">
        <v>0.31172951107736602</v>
      </c>
      <c r="BI13" s="17"/>
      <c r="BJ13" s="17">
        <v>0.38870822349196799</v>
      </c>
      <c r="BK13" s="17"/>
      <c r="BL13" s="17">
        <v>0.31438860841526201</v>
      </c>
      <c r="BM13" s="17">
        <v>0.355994765814245</v>
      </c>
      <c r="BN13" s="17">
        <v>0.228410606967522</v>
      </c>
      <c r="BO13" s="17">
        <v>0.43538526799329602</v>
      </c>
      <c r="BP13" s="17"/>
      <c r="BQ13" s="17">
        <v>0.37947571695959398</v>
      </c>
      <c r="BR13" s="17">
        <v>0.27290711477593499</v>
      </c>
      <c r="BS13" s="17">
        <v>0.27132922255666803</v>
      </c>
      <c r="BT13" s="17">
        <v>0.32234442008585001</v>
      </c>
      <c r="BU13" s="17">
        <v>0.457587841682706</v>
      </c>
      <c r="BV13" s="17">
        <v>0.31199592541848098</v>
      </c>
      <c r="BW13" s="17"/>
      <c r="BX13" s="17">
        <v>0.39065681704244198</v>
      </c>
      <c r="BY13" s="17">
        <v>0.28420358440379601</v>
      </c>
      <c r="BZ13" s="17">
        <v>0.27645704002736499</v>
      </c>
      <c r="CA13" s="17">
        <v>0.32982297603891397</v>
      </c>
      <c r="CB13" s="17">
        <v>0.47088081583164698</v>
      </c>
      <c r="CC13" s="17">
        <v>0.30348388261286702</v>
      </c>
    </row>
    <row r="14" spans="2:81" x14ac:dyDescent="0.35">
      <c r="B14" s="18" t="s">
        <v>156</v>
      </c>
      <c r="C14" s="17">
        <v>0.267794161109767</v>
      </c>
      <c r="D14" s="17">
        <v>0.26599869136480198</v>
      </c>
      <c r="E14" s="17">
        <v>0.26984679283521401</v>
      </c>
      <c r="F14" s="17"/>
      <c r="G14" s="17">
        <v>0.35439456576121198</v>
      </c>
      <c r="H14" s="17">
        <v>0.38247979584244202</v>
      </c>
      <c r="I14" s="17">
        <v>0.32017145216389298</v>
      </c>
      <c r="J14" s="17">
        <v>0.294306922602593</v>
      </c>
      <c r="K14" s="17">
        <v>0.196595286612023</v>
      </c>
      <c r="L14" s="17">
        <v>0.100637082243451</v>
      </c>
      <c r="M14" s="17"/>
      <c r="N14" s="17">
        <v>0.41312941391532298</v>
      </c>
      <c r="O14" s="17">
        <v>0.27343132301183698</v>
      </c>
      <c r="P14" s="17">
        <v>0.23071824721908901</v>
      </c>
      <c r="Q14" s="17">
        <v>0.137013259496233</v>
      </c>
      <c r="R14" s="17"/>
      <c r="S14" s="17">
        <v>0.33080395200420298</v>
      </c>
      <c r="T14" s="17">
        <v>0.26048705206640699</v>
      </c>
      <c r="U14" s="17">
        <v>0.24933874630300301</v>
      </c>
      <c r="V14" s="17">
        <v>0.22476961400774401</v>
      </c>
      <c r="W14" s="17">
        <v>0.26994345288426302</v>
      </c>
      <c r="X14" s="17">
        <v>0.259485972681614</v>
      </c>
      <c r="Y14" s="17">
        <v>0.26786118633559702</v>
      </c>
      <c r="Z14" s="17">
        <v>0.206817651716521</v>
      </c>
      <c r="AA14" s="17">
        <v>0.27706791208033299</v>
      </c>
      <c r="AB14" s="17">
        <v>0.27194729304117299</v>
      </c>
      <c r="AC14" s="17">
        <v>0.21399156675155501</v>
      </c>
      <c r="AD14" s="17">
        <v>0.32797493557885699</v>
      </c>
      <c r="AE14" s="17"/>
      <c r="AF14" s="17">
        <v>0.25866451483064201</v>
      </c>
      <c r="AG14" s="17">
        <v>0.26415620047869398</v>
      </c>
      <c r="AH14" s="17">
        <v>0.24852186873057999</v>
      </c>
      <c r="AI14" s="17">
        <v>0.277799706977433</v>
      </c>
      <c r="AJ14" s="17"/>
      <c r="AK14" s="17">
        <v>0.37574901681650702</v>
      </c>
      <c r="AL14" s="17">
        <v>0.33119275811909199</v>
      </c>
      <c r="AM14" s="17"/>
      <c r="AN14" s="17">
        <v>0.33729912552977898</v>
      </c>
      <c r="AO14" s="17">
        <v>0.26303219822320201</v>
      </c>
      <c r="AP14" s="17">
        <v>0.23118315271034301</v>
      </c>
      <c r="AQ14" s="17">
        <v>0.22750396035746201</v>
      </c>
      <c r="AR14" s="17">
        <v>0.22624612862604601</v>
      </c>
      <c r="AS14" s="17">
        <v>0.27167636042545201</v>
      </c>
      <c r="AT14" s="17"/>
      <c r="AU14" s="17">
        <v>0.25538141982472901</v>
      </c>
      <c r="AV14" s="17">
        <v>0.28616702872446698</v>
      </c>
      <c r="AW14" s="17"/>
      <c r="AX14" s="17">
        <v>0.20909511327135499</v>
      </c>
      <c r="AY14" s="17">
        <v>0.281880229616853</v>
      </c>
      <c r="AZ14" s="17"/>
      <c r="BA14" s="17">
        <v>0.24458346621528501</v>
      </c>
      <c r="BB14" s="17">
        <v>0.38914823065557302</v>
      </c>
      <c r="BC14" s="17"/>
      <c r="BD14" s="17">
        <v>0.277701355487109</v>
      </c>
      <c r="BE14" s="17"/>
      <c r="BF14" s="17">
        <v>0.25991463902113199</v>
      </c>
      <c r="BG14" s="17"/>
      <c r="BH14" s="17">
        <v>0.27130339343193</v>
      </c>
      <c r="BI14" s="17"/>
      <c r="BJ14" s="17">
        <v>0.25865951883863902</v>
      </c>
      <c r="BK14" s="17"/>
      <c r="BL14" s="17">
        <v>0.19229799273145301</v>
      </c>
      <c r="BM14" s="17">
        <v>0.33416231005052899</v>
      </c>
      <c r="BN14" s="17">
        <v>0.207962546144734</v>
      </c>
      <c r="BO14" s="17">
        <v>0.31116437247874701</v>
      </c>
      <c r="BP14" s="17"/>
      <c r="BQ14" s="17">
        <v>0.33712162326429501</v>
      </c>
      <c r="BR14" s="17">
        <v>0.23288791722569899</v>
      </c>
      <c r="BS14" s="17">
        <v>0.17536214227010599</v>
      </c>
      <c r="BT14" s="17">
        <v>0.252931761338551</v>
      </c>
      <c r="BU14" s="17">
        <v>0.28787129087294999</v>
      </c>
      <c r="BV14" s="17">
        <v>0.244967463656351</v>
      </c>
      <c r="BW14" s="17"/>
      <c r="BX14" s="17">
        <v>0.362247169159292</v>
      </c>
      <c r="BY14" s="17">
        <v>0.26368087322642503</v>
      </c>
      <c r="BZ14" s="17">
        <v>0.19087298461411001</v>
      </c>
      <c r="CA14" s="17">
        <v>0.25697963651801398</v>
      </c>
      <c r="CB14" s="17">
        <v>0.27753362122816599</v>
      </c>
      <c r="CC14" s="17">
        <v>0.215902936994014</v>
      </c>
    </row>
    <row r="15" spans="2:81" x14ac:dyDescent="0.35">
      <c r="B15" s="18" t="s">
        <v>157</v>
      </c>
      <c r="C15" s="17">
        <v>0.26272911264489701</v>
      </c>
      <c r="D15" s="17">
        <v>0.31085181601189199</v>
      </c>
      <c r="E15" s="17">
        <v>0.214532068401834</v>
      </c>
      <c r="F15" s="17"/>
      <c r="G15" s="17">
        <v>0.288871587384186</v>
      </c>
      <c r="H15" s="17">
        <v>0.30166089149437197</v>
      </c>
      <c r="I15" s="17">
        <v>0.22867919830407099</v>
      </c>
      <c r="J15" s="17">
        <v>0.247242314312937</v>
      </c>
      <c r="K15" s="17">
        <v>0.25484699748551098</v>
      </c>
      <c r="L15" s="17">
        <v>0.25928421150886999</v>
      </c>
      <c r="M15" s="17"/>
      <c r="N15" s="17">
        <v>0.32597971463942399</v>
      </c>
      <c r="O15" s="17">
        <v>0.258234590837911</v>
      </c>
      <c r="P15" s="17">
        <v>0.23809028716502301</v>
      </c>
      <c r="Q15" s="17">
        <v>0.218808766327621</v>
      </c>
      <c r="R15" s="17"/>
      <c r="S15" s="17">
        <v>0.307108401486339</v>
      </c>
      <c r="T15" s="17">
        <v>0.24035613396077801</v>
      </c>
      <c r="U15" s="17">
        <v>0.26414711786092598</v>
      </c>
      <c r="V15" s="17">
        <v>0.25232066274276599</v>
      </c>
      <c r="W15" s="17">
        <v>0.26216895915175797</v>
      </c>
      <c r="X15" s="17">
        <v>0.23335805580306601</v>
      </c>
      <c r="Y15" s="17">
        <v>0.27368507256048302</v>
      </c>
      <c r="Z15" s="17">
        <v>0.279173380375147</v>
      </c>
      <c r="AA15" s="17">
        <v>0.25576282380815801</v>
      </c>
      <c r="AB15" s="17">
        <v>0.24205803366175699</v>
      </c>
      <c r="AC15" s="17">
        <v>0.243584703387557</v>
      </c>
      <c r="AD15" s="17">
        <v>0.33777805221294299</v>
      </c>
      <c r="AE15" s="17"/>
      <c r="AF15" s="17">
        <v>0.25932646979278201</v>
      </c>
      <c r="AG15" s="17">
        <v>0.237261808678501</v>
      </c>
      <c r="AH15" s="17">
        <v>0.24775164017121901</v>
      </c>
      <c r="AI15" s="17">
        <v>0.33141660732703498</v>
      </c>
      <c r="AJ15" s="17"/>
      <c r="AK15" s="17">
        <v>0.30824184620864697</v>
      </c>
      <c r="AL15" s="17">
        <v>0.25733686004351902</v>
      </c>
      <c r="AM15" s="17"/>
      <c r="AN15" s="17">
        <v>0.32437574025853</v>
      </c>
      <c r="AO15" s="17">
        <v>0.25387220441660702</v>
      </c>
      <c r="AP15" s="17">
        <v>0.24943544505112999</v>
      </c>
      <c r="AQ15" s="17">
        <v>0.21062885299068901</v>
      </c>
      <c r="AR15" s="17">
        <v>0.265601423718209</v>
      </c>
      <c r="AS15" s="17">
        <v>0.21442123016446801</v>
      </c>
      <c r="AT15" s="17"/>
      <c r="AU15" s="17">
        <v>0.25817104995293499</v>
      </c>
      <c r="AV15" s="17">
        <v>0.26944282845425699</v>
      </c>
      <c r="AW15" s="17"/>
      <c r="AX15" s="17">
        <v>0.29186169584549199</v>
      </c>
      <c r="AY15" s="17">
        <v>0.25573813786994698</v>
      </c>
      <c r="AZ15" s="17"/>
      <c r="BA15" s="17">
        <v>0.25554830680988599</v>
      </c>
      <c r="BB15" s="17">
        <v>0.30258367189489399</v>
      </c>
      <c r="BC15" s="17"/>
      <c r="BD15" s="17">
        <v>0.26738823390203198</v>
      </c>
      <c r="BE15" s="17"/>
      <c r="BF15" s="17">
        <v>0.26135960450482398</v>
      </c>
      <c r="BG15" s="17"/>
      <c r="BH15" s="17">
        <v>0.23950741245892099</v>
      </c>
      <c r="BI15" s="17"/>
      <c r="BJ15" s="17">
        <v>0.24730820016452601</v>
      </c>
      <c r="BK15" s="17"/>
      <c r="BL15" s="17">
        <v>0.25423982581001098</v>
      </c>
      <c r="BM15" s="17">
        <v>0.30292561693773001</v>
      </c>
      <c r="BN15" s="17">
        <v>0.22031948055065301</v>
      </c>
      <c r="BO15" s="17">
        <v>0.27249958080853798</v>
      </c>
      <c r="BP15" s="17"/>
      <c r="BQ15" s="17">
        <v>0.31783210332166401</v>
      </c>
      <c r="BR15" s="17">
        <v>0.231326807870673</v>
      </c>
      <c r="BS15" s="17">
        <v>0.30312984468499399</v>
      </c>
      <c r="BT15" s="17">
        <v>0.247885239542562</v>
      </c>
      <c r="BU15" s="17">
        <v>0.31986884317179298</v>
      </c>
      <c r="BV15" s="17">
        <v>0.14676494444486399</v>
      </c>
      <c r="BW15" s="17"/>
      <c r="BX15" s="17">
        <v>0.359625702908075</v>
      </c>
      <c r="BY15" s="17">
        <v>0.204715187231676</v>
      </c>
      <c r="BZ15" s="17">
        <v>0.27870844331842998</v>
      </c>
      <c r="CA15" s="17">
        <v>0.252660273164863</v>
      </c>
      <c r="CB15" s="17">
        <v>0.36385433165572001</v>
      </c>
      <c r="CC15" s="17">
        <v>0.114108776828791</v>
      </c>
    </row>
    <row r="16" spans="2:81" x14ac:dyDescent="0.35">
      <c r="B16" s="18" t="s">
        <v>158</v>
      </c>
      <c r="C16" s="17">
        <v>0.251132946626279</v>
      </c>
      <c r="D16" s="17">
        <v>0.265350731463454</v>
      </c>
      <c r="E16" s="17">
        <v>0.23750949123777901</v>
      </c>
      <c r="F16" s="17"/>
      <c r="G16" s="17">
        <v>0.32545809764553102</v>
      </c>
      <c r="H16" s="17">
        <v>0.32440798810024302</v>
      </c>
      <c r="I16" s="17">
        <v>0.27331279058952601</v>
      </c>
      <c r="J16" s="17">
        <v>0.21425049690581399</v>
      </c>
      <c r="K16" s="17">
        <v>0.19240334678795001</v>
      </c>
      <c r="L16" s="17">
        <v>0.193476007103979</v>
      </c>
      <c r="M16" s="17"/>
      <c r="N16" s="17">
        <v>0.31390422965922399</v>
      </c>
      <c r="O16" s="17">
        <v>0.24202076324868901</v>
      </c>
      <c r="P16" s="17">
        <v>0.22602580320767299</v>
      </c>
      <c r="Q16" s="17">
        <v>0.214008840632675</v>
      </c>
      <c r="R16" s="17"/>
      <c r="S16" s="17">
        <v>0.38141609163096901</v>
      </c>
      <c r="T16" s="17">
        <v>0.196151914468843</v>
      </c>
      <c r="U16" s="17">
        <v>0.240731914002075</v>
      </c>
      <c r="V16" s="17">
        <v>0.21393437477570801</v>
      </c>
      <c r="W16" s="17">
        <v>0.213486292123551</v>
      </c>
      <c r="X16" s="17">
        <v>0.30321875149774402</v>
      </c>
      <c r="Y16" s="17">
        <v>0.235090392179161</v>
      </c>
      <c r="Z16" s="17">
        <v>0.22142785160783099</v>
      </c>
      <c r="AA16" s="17">
        <v>0.23684815910357501</v>
      </c>
      <c r="AB16" s="17">
        <v>0.20775390730432799</v>
      </c>
      <c r="AC16" s="17">
        <v>0.19070511576853999</v>
      </c>
      <c r="AD16" s="17">
        <v>0.317972167792199</v>
      </c>
      <c r="AE16" s="17"/>
      <c r="AF16" s="17">
        <v>0.23829010824373301</v>
      </c>
      <c r="AG16" s="17">
        <v>0.20573734348327199</v>
      </c>
      <c r="AH16" s="17">
        <v>0.20451746103923499</v>
      </c>
      <c r="AI16" s="17">
        <v>0.28753459467718501</v>
      </c>
      <c r="AJ16" s="17"/>
      <c r="AK16" s="17">
        <v>0.45071764861660202</v>
      </c>
      <c r="AL16" s="17">
        <v>0.40518730302335099</v>
      </c>
      <c r="AM16" s="17"/>
      <c r="AN16" s="17">
        <v>0.37919506453666402</v>
      </c>
      <c r="AO16" s="17">
        <v>0.24122638768383201</v>
      </c>
      <c r="AP16" s="17">
        <v>0.19359600212924899</v>
      </c>
      <c r="AQ16" s="17">
        <v>0.19659955942977</v>
      </c>
      <c r="AR16" s="17">
        <v>0.16922024526951501</v>
      </c>
      <c r="AS16" s="17">
        <v>0.175766667479824</v>
      </c>
      <c r="AT16" s="17"/>
      <c r="AU16" s="17">
        <v>0.26682926920975403</v>
      </c>
      <c r="AV16" s="17">
        <v>0.228901890925021</v>
      </c>
      <c r="AW16" s="17"/>
      <c r="AX16" s="17">
        <v>0.233299511468713</v>
      </c>
      <c r="AY16" s="17">
        <v>0.25541245368127702</v>
      </c>
      <c r="AZ16" s="17"/>
      <c r="BA16" s="17">
        <v>0.19705646568089699</v>
      </c>
      <c r="BB16" s="17">
        <v>0.52107883455606496</v>
      </c>
      <c r="BC16" s="17"/>
      <c r="BD16" s="17">
        <v>0.25132720736819197</v>
      </c>
      <c r="BE16" s="17"/>
      <c r="BF16" s="17">
        <v>0.25387760249188002</v>
      </c>
      <c r="BG16" s="17"/>
      <c r="BH16" s="17">
        <v>0.24212857180425601</v>
      </c>
      <c r="BI16" s="17"/>
      <c r="BJ16" s="17">
        <v>0.16433790671609699</v>
      </c>
      <c r="BK16" s="17"/>
      <c r="BL16" s="17">
        <v>0.19554513144656899</v>
      </c>
      <c r="BM16" s="17">
        <v>0.33781825563639301</v>
      </c>
      <c r="BN16" s="17">
        <v>0.24110352179435399</v>
      </c>
      <c r="BO16" s="17">
        <v>0.20919567039165701</v>
      </c>
      <c r="BP16" s="17"/>
      <c r="BQ16" s="17">
        <v>0.28259240844481098</v>
      </c>
      <c r="BR16" s="17">
        <v>0.23429651300980001</v>
      </c>
      <c r="BS16" s="17">
        <v>0.19888823551412199</v>
      </c>
      <c r="BT16" s="17">
        <v>0.216175672988629</v>
      </c>
      <c r="BU16" s="17">
        <v>0.246432596845306</v>
      </c>
      <c r="BV16" s="17">
        <v>0.25718979322558699</v>
      </c>
      <c r="BW16" s="17"/>
      <c r="BX16" s="17">
        <v>0.31876610796367</v>
      </c>
      <c r="BY16" s="17">
        <v>0.231243748375521</v>
      </c>
      <c r="BZ16" s="17">
        <v>0.217721656873446</v>
      </c>
      <c r="CA16" s="17">
        <v>0.236813724433173</v>
      </c>
      <c r="CB16" s="17">
        <v>0.246789443722264</v>
      </c>
      <c r="CC16" s="17">
        <v>0.21602348261940499</v>
      </c>
    </row>
    <row r="17" spans="2:81" x14ac:dyDescent="0.35">
      <c r="B17" s="18" t="s">
        <v>159</v>
      </c>
      <c r="C17" s="17">
        <v>0.24935237936900401</v>
      </c>
      <c r="D17" s="17">
        <v>0.28487447186836401</v>
      </c>
      <c r="E17" s="17">
        <v>0.21293965978534499</v>
      </c>
      <c r="F17" s="17"/>
      <c r="G17" s="17">
        <v>0.27672160684776598</v>
      </c>
      <c r="H17" s="17">
        <v>0.27620785436262801</v>
      </c>
      <c r="I17" s="17">
        <v>0.25027677627505901</v>
      </c>
      <c r="J17" s="17">
        <v>0.19145799667454899</v>
      </c>
      <c r="K17" s="17">
        <v>0.20885165613531001</v>
      </c>
      <c r="L17" s="17">
        <v>0.28274209210656198</v>
      </c>
      <c r="M17" s="17"/>
      <c r="N17" s="17">
        <v>0.26541882986918502</v>
      </c>
      <c r="O17" s="17">
        <v>0.223717472559056</v>
      </c>
      <c r="P17" s="17">
        <v>0.26886585636585297</v>
      </c>
      <c r="Q17" s="17">
        <v>0.242554981731364</v>
      </c>
      <c r="R17" s="17"/>
      <c r="S17" s="17">
        <v>0.30364033255429501</v>
      </c>
      <c r="T17" s="17">
        <v>0.25870903254933503</v>
      </c>
      <c r="U17" s="17">
        <v>0.28518708807161403</v>
      </c>
      <c r="V17" s="17">
        <v>0.227256670291241</v>
      </c>
      <c r="W17" s="17">
        <v>0.277295459710868</v>
      </c>
      <c r="X17" s="17">
        <v>0.22521694552059601</v>
      </c>
      <c r="Y17" s="17">
        <v>0.25855434617587802</v>
      </c>
      <c r="Z17" s="17">
        <v>0.25858397793423499</v>
      </c>
      <c r="AA17" s="17">
        <v>0.222577122547297</v>
      </c>
      <c r="AB17" s="17">
        <v>0.21011800147226301</v>
      </c>
      <c r="AC17" s="17">
        <v>0.188785518854374</v>
      </c>
      <c r="AD17" s="17">
        <v>0.21338691943655</v>
      </c>
      <c r="AE17" s="17"/>
      <c r="AF17" s="17">
        <v>0.25459217257063999</v>
      </c>
      <c r="AG17" s="17">
        <v>0.20237753353531099</v>
      </c>
      <c r="AH17" s="17">
        <v>0.19666540526857901</v>
      </c>
      <c r="AI17" s="17">
        <v>0.22153146265156201</v>
      </c>
      <c r="AJ17" s="17"/>
      <c r="AK17" s="17">
        <v>0.29024584855638902</v>
      </c>
      <c r="AL17" s="17">
        <v>0.29279256249081898</v>
      </c>
      <c r="AM17" s="17"/>
      <c r="AN17" s="17">
        <v>0.27748358344033403</v>
      </c>
      <c r="AO17" s="17">
        <v>0.251163937130993</v>
      </c>
      <c r="AP17" s="17">
        <v>0.23847981625967499</v>
      </c>
      <c r="AQ17" s="17">
        <v>0.22530162202686199</v>
      </c>
      <c r="AR17" s="17">
        <v>0.25131301562103198</v>
      </c>
      <c r="AS17" s="17">
        <v>0.207729998336317</v>
      </c>
      <c r="AT17" s="17"/>
      <c r="AU17" s="17">
        <v>0.26260754447520601</v>
      </c>
      <c r="AV17" s="17">
        <v>0.23076969829171601</v>
      </c>
      <c r="AW17" s="17"/>
      <c r="AX17" s="17">
        <v>0.27452045161122102</v>
      </c>
      <c r="AY17" s="17">
        <v>0.24331277220585101</v>
      </c>
      <c r="AZ17" s="17"/>
      <c r="BA17" s="17">
        <v>0.23640011986248899</v>
      </c>
      <c r="BB17" s="17">
        <v>0.31485756385868902</v>
      </c>
      <c r="BC17" s="17"/>
      <c r="BD17" s="17">
        <v>0.27132096360581398</v>
      </c>
      <c r="BE17" s="17"/>
      <c r="BF17" s="17">
        <v>0.28095696856353602</v>
      </c>
      <c r="BG17" s="17"/>
      <c r="BH17" s="17">
        <v>0.21855339956127701</v>
      </c>
      <c r="BI17" s="17"/>
      <c r="BJ17" s="17">
        <v>0.17320958100951001</v>
      </c>
      <c r="BK17" s="17"/>
      <c r="BL17" s="17">
        <v>0.207296913809252</v>
      </c>
      <c r="BM17" s="17">
        <v>0.30567986742644798</v>
      </c>
      <c r="BN17" s="17">
        <v>0.25781498178893902</v>
      </c>
      <c r="BO17" s="17">
        <v>0.20994016564565501</v>
      </c>
      <c r="BP17" s="17"/>
      <c r="BQ17" s="17">
        <v>0.25084330990971399</v>
      </c>
      <c r="BR17" s="17">
        <v>0.267788133745407</v>
      </c>
      <c r="BS17" s="17">
        <v>0.26083091708327799</v>
      </c>
      <c r="BT17" s="17">
        <v>0.23616475155613501</v>
      </c>
      <c r="BU17" s="17">
        <v>0.27620255122427601</v>
      </c>
      <c r="BV17" s="17">
        <v>0.22053382156120899</v>
      </c>
      <c r="BW17" s="17"/>
      <c r="BX17" s="17">
        <v>0.26431496685258599</v>
      </c>
      <c r="BY17" s="17">
        <v>0.24848118184669701</v>
      </c>
      <c r="BZ17" s="17">
        <v>0.27571099040925501</v>
      </c>
      <c r="CA17" s="17">
        <v>0.22285086517341901</v>
      </c>
      <c r="CB17" s="17">
        <v>0.29143857370742698</v>
      </c>
      <c r="CC17" s="17">
        <v>0.164670964489702</v>
      </c>
    </row>
    <row r="18" spans="2:81" x14ac:dyDescent="0.35">
      <c r="B18" s="18" t="s">
        <v>160</v>
      </c>
      <c r="C18" s="17">
        <v>0.23834053438618</v>
      </c>
      <c r="D18" s="17">
        <v>0.256871275049257</v>
      </c>
      <c r="E18" s="17">
        <v>0.21894338086167001</v>
      </c>
      <c r="F18" s="17"/>
      <c r="G18" s="17">
        <v>0.281803702575399</v>
      </c>
      <c r="H18" s="17">
        <v>0.26621934539376002</v>
      </c>
      <c r="I18" s="17">
        <v>0.27704196613571302</v>
      </c>
      <c r="J18" s="17">
        <v>0.23786040694565899</v>
      </c>
      <c r="K18" s="17">
        <v>0.20590058541353901</v>
      </c>
      <c r="L18" s="17">
        <v>0.17746746162302901</v>
      </c>
      <c r="M18" s="17"/>
      <c r="N18" s="17">
        <v>0.25500151918719</v>
      </c>
      <c r="O18" s="17">
        <v>0.25159296308379497</v>
      </c>
      <c r="P18" s="17">
        <v>0.19392187919074999</v>
      </c>
      <c r="Q18" s="17">
        <v>0.247423888541808</v>
      </c>
      <c r="R18" s="17"/>
      <c r="S18" s="17">
        <v>0.26873093029861</v>
      </c>
      <c r="T18" s="17">
        <v>0.230929178307442</v>
      </c>
      <c r="U18" s="17">
        <v>0.24303751687578401</v>
      </c>
      <c r="V18" s="17">
        <v>0.224512510143004</v>
      </c>
      <c r="W18" s="17">
        <v>0.23224955984801701</v>
      </c>
      <c r="X18" s="17">
        <v>0.235489890589658</v>
      </c>
      <c r="Y18" s="17">
        <v>0.22655421338781201</v>
      </c>
      <c r="Z18" s="17">
        <v>0.223900097458401</v>
      </c>
      <c r="AA18" s="17">
        <v>0.24534598697229701</v>
      </c>
      <c r="AB18" s="17">
        <v>0.24274319737291</v>
      </c>
      <c r="AC18" s="17">
        <v>0.179082017310048</v>
      </c>
      <c r="AD18" s="17">
        <v>0.29092351836583902</v>
      </c>
      <c r="AE18" s="17"/>
      <c r="AF18" s="17">
        <v>0.24033428462098599</v>
      </c>
      <c r="AG18" s="17">
        <v>0.22859324623253099</v>
      </c>
      <c r="AH18" s="17">
        <v>0.17942776889763501</v>
      </c>
      <c r="AI18" s="17">
        <v>0.29559592723692502</v>
      </c>
      <c r="AJ18" s="17"/>
      <c r="AK18" s="17">
        <v>0.24150074473081901</v>
      </c>
      <c r="AL18" s="17">
        <v>0.23088377688498199</v>
      </c>
      <c r="AM18" s="17"/>
      <c r="AN18" s="17">
        <v>0.27598618164852101</v>
      </c>
      <c r="AO18" s="17">
        <v>0.23473243040158601</v>
      </c>
      <c r="AP18" s="17">
        <v>0.237356827866499</v>
      </c>
      <c r="AQ18" s="17">
        <v>0.20525988125311501</v>
      </c>
      <c r="AR18" s="17">
        <v>0.21237573286280301</v>
      </c>
      <c r="AS18" s="17">
        <v>0.24244927918720199</v>
      </c>
      <c r="AT18" s="17"/>
      <c r="AU18" s="17">
        <v>0.21794853229426001</v>
      </c>
      <c r="AV18" s="17">
        <v>0.26872155866581598</v>
      </c>
      <c r="AW18" s="17"/>
      <c r="AX18" s="17">
        <v>0.27242633368123798</v>
      </c>
      <c r="AY18" s="17">
        <v>0.23016093145104</v>
      </c>
      <c r="AZ18" s="17"/>
      <c r="BA18" s="17">
        <v>0.24156946321113801</v>
      </c>
      <c r="BB18" s="17">
        <v>0.22201064715745999</v>
      </c>
      <c r="BC18" s="17"/>
      <c r="BD18" s="17">
        <v>0.23165767402378401</v>
      </c>
      <c r="BE18" s="17"/>
      <c r="BF18" s="17">
        <v>0.23621445456225501</v>
      </c>
      <c r="BG18" s="17"/>
      <c r="BH18" s="17">
        <v>0.231029410610989</v>
      </c>
      <c r="BI18" s="17"/>
      <c r="BJ18" s="17">
        <v>0.17824713121423</v>
      </c>
      <c r="BK18" s="17"/>
      <c r="BL18" s="17">
        <v>0.227387066180776</v>
      </c>
      <c r="BM18" s="17">
        <v>0.25575749118062002</v>
      </c>
      <c r="BN18" s="17">
        <v>0.19238599252121</v>
      </c>
      <c r="BO18" s="17">
        <v>0.27621722471110299</v>
      </c>
      <c r="BP18" s="17"/>
      <c r="BQ18" s="17">
        <v>0.285743601218306</v>
      </c>
      <c r="BR18" s="17">
        <v>0.185547376709435</v>
      </c>
      <c r="BS18" s="17">
        <v>0.16970519838449499</v>
      </c>
      <c r="BT18" s="17">
        <v>0.28983406602042899</v>
      </c>
      <c r="BU18" s="17">
        <v>0.294034595868092</v>
      </c>
      <c r="BV18" s="17">
        <v>0.19783043512204301</v>
      </c>
      <c r="BW18" s="17"/>
      <c r="BX18" s="17">
        <v>0.29595452348770301</v>
      </c>
      <c r="BY18" s="17">
        <v>0.20818858021900299</v>
      </c>
      <c r="BZ18" s="17">
        <v>0.18278324386731201</v>
      </c>
      <c r="CA18" s="17">
        <v>0.26803470708257798</v>
      </c>
      <c r="CB18" s="17">
        <v>0.32799580605281498</v>
      </c>
      <c r="CC18" s="17">
        <v>0.21784892469143899</v>
      </c>
    </row>
    <row r="19" spans="2:81" ht="29" x14ac:dyDescent="0.35">
      <c r="B19" s="18" t="s">
        <v>161</v>
      </c>
      <c r="C19" s="17">
        <v>0.20056181582355401</v>
      </c>
      <c r="D19" s="17">
        <v>0.30234725236649601</v>
      </c>
      <c r="E19" s="17">
        <v>0.101199864260319</v>
      </c>
      <c r="F19" s="17"/>
      <c r="G19" s="17">
        <v>0.179063736881829</v>
      </c>
      <c r="H19" s="17">
        <v>0.19279470450678701</v>
      </c>
      <c r="I19" s="17">
        <v>0.224219469830857</v>
      </c>
      <c r="J19" s="17">
        <v>0.22061188948501101</v>
      </c>
      <c r="K19" s="17">
        <v>0.20600735708552301</v>
      </c>
      <c r="L19" s="17">
        <v>0.18196117396219499</v>
      </c>
      <c r="M19" s="17"/>
      <c r="N19" s="17">
        <v>0.249892445748918</v>
      </c>
      <c r="O19" s="17">
        <v>0.19544841271439001</v>
      </c>
      <c r="P19" s="17">
        <v>0.17732499178966299</v>
      </c>
      <c r="Q19" s="17">
        <v>0.175351208907567</v>
      </c>
      <c r="R19" s="17"/>
      <c r="S19" s="17">
        <v>0.19954398565147899</v>
      </c>
      <c r="T19" s="17">
        <v>0.19123848624539</v>
      </c>
      <c r="U19" s="17">
        <v>0.183180680788216</v>
      </c>
      <c r="V19" s="17">
        <v>0.20166898884628401</v>
      </c>
      <c r="W19" s="17">
        <v>0.20504757853671499</v>
      </c>
      <c r="X19" s="17">
        <v>0.185858927537043</v>
      </c>
      <c r="Y19" s="17">
        <v>0.20281472622963101</v>
      </c>
      <c r="Z19" s="17">
        <v>0.190108141205929</v>
      </c>
      <c r="AA19" s="17">
        <v>0.216684875143938</v>
      </c>
      <c r="AB19" s="17">
        <v>0.217648880399475</v>
      </c>
      <c r="AC19" s="17">
        <v>0.21539423363556701</v>
      </c>
      <c r="AD19" s="17">
        <v>0.19521700437452599</v>
      </c>
      <c r="AE19" s="17"/>
      <c r="AF19" s="17">
        <v>0.20179737101070799</v>
      </c>
      <c r="AG19" s="17">
        <v>0.24408788070804299</v>
      </c>
      <c r="AH19" s="17">
        <v>0.22214676045989401</v>
      </c>
      <c r="AI19" s="17">
        <v>0.19522675674566201</v>
      </c>
      <c r="AJ19" s="17"/>
      <c r="AK19" s="17">
        <v>0.128072986158908</v>
      </c>
      <c r="AL19" s="17">
        <v>0.17992543974620601</v>
      </c>
      <c r="AM19" s="17"/>
      <c r="AN19" s="17">
        <v>0.20850503745594001</v>
      </c>
      <c r="AO19" s="17">
        <v>0.20783592653473701</v>
      </c>
      <c r="AP19" s="17">
        <v>0.18492213773361299</v>
      </c>
      <c r="AQ19" s="17">
        <v>0.19249950557610401</v>
      </c>
      <c r="AR19" s="17">
        <v>0.18948296542745399</v>
      </c>
      <c r="AS19" s="17">
        <v>0.215604850093156</v>
      </c>
      <c r="AT19" s="17"/>
      <c r="AU19" s="17">
        <v>0.214298869852285</v>
      </c>
      <c r="AV19" s="17">
        <v>0.182816222150848</v>
      </c>
      <c r="AW19" s="17"/>
      <c r="AX19" s="17">
        <v>0.17907535404011901</v>
      </c>
      <c r="AY19" s="17">
        <v>0.20571794328731599</v>
      </c>
      <c r="AZ19" s="17"/>
      <c r="BA19" s="17">
        <v>0.20632272189908901</v>
      </c>
      <c r="BB19" s="17">
        <v>0.16945947950153101</v>
      </c>
      <c r="BC19" s="17"/>
      <c r="BD19" s="17">
        <v>0.210326048908199</v>
      </c>
      <c r="BE19" s="17"/>
      <c r="BF19" s="17">
        <v>0.21854709491024399</v>
      </c>
      <c r="BG19" s="17"/>
      <c r="BH19" s="17">
        <v>0.22571922938295799</v>
      </c>
      <c r="BI19" s="17"/>
      <c r="BJ19" s="17">
        <v>0.23332806928491301</v>
      </c>
      <c r="BK19" s="17"/>
      <c r="BL19" s="17">
        <v>0.119636828057113</v>
      </c>
      <c r="BM19" s="17">
        <v>0.28420022880930201</v>
      </c>
      <c r="BN19" s="17">
        <v>0.15247733450502601</v>
      </c>
      <c r="BO19" s="17">
        <v>0.217560220104355</v>
      </c>
      <c r="BP19" s="17"/>
      <c r="BQ19" s="17">
        <v>0.22968734971730301</v>
      </c>
      <c r="BR19" s="17">
        <v>0.225742797697638</v>
      </c>
      <c r="BS19" s="17">
        <v>0.182185276381787</v>
      </c>
      <c r="BT19" s="17">
        <v>0.197983414105353</v>
      </c>
      <c r="BU19" s="17">
        <v>0.13419536635771001</v>
      </c>
      <c r="BV19" s="17">
        <v>0.14917054767735799</v>
      </c>
      <c r="BW19" s="17"/>
      <c r="BX19" s="17">
        <v>0.247575058382595</v>
      </c>
      <c r="BY19" s="17">
        <v>0.21949462722026</v>
      </c>
      <c r="BZ19" s="17">
        <v>0.21169477502096201</v>
      </c>
      <c r="CA19" s="17">
        <v>0.181264578750536</v>
      </c>
      <c r="CB19" s="17">
        <v>0.13482570172112099</v>
      </c>
      <c r="CC19" s="17">
        <v>0.123431165083305</v>
      </c>
    </row>
    <row r="20" spans="2:81" x14ac:dyDescent="0.35">
      <c r="B20" s="18" t="s">
        <v>162</v>
      </c>
      <c r="C20" s="17">
        <v>0.195858495222896</v>
      </c>
      <c r="D20" s="17">
        <v>0.18772063233899799</v>
      </c>
      <c r="E20" s="17">
        <v>0.20382350193770499</v>
      </c>
      <c r="F20" s="17"/>
      <c r="G20" s="17">
        <v>0.31786022328134</v>
      </c>
      <c r="H20" s="17">
        <v>0.24824946403793</v>
      </c>
      <c r="I20" s="17">
        <v>0.23150507932935199</v>
      </c>
      <c r="J20" s="17">
        <v>0.16088383525465999</v>
      </c>
      <c r="K20" s="17">
        <v>0.114692525164721</v>
      </c>
      <c r="L20" s="17">
        <v>0.12610123333411999</v>
      </c>
      <c r="M20" s="17"/>
      <c r="N20" s="17">
        <v>0.27217442727525498</v>
      </c>
      <c r="O20" s="17">
        <v>0.19695831162850799</v>
      </c>
      <c r="P20" s="17">
        <v>0.14789448322406001</v>
      </c>
      <c r="Q20" s="17">
        <v>0.15232720792218299</v>
      </c>
      <c r="R20" s="17"/>
      <c r="S20" s="17">
        <v>0.241828312338114</v>
      </c>
      <c r="T20" s="17">
        <v>0.20577811196833501</v>
      </c>
      <c r="U20" s="17">
        <v>0.15200826597964101</v>
      </c>
      <c r="V20" s="17">
        <v>0.18585594783487699</v>
      </c>
      <c r="W20" s="17">
        <v>0.19634385417810499</v>
      </c>
      <c r="X20" s="17">
        <v>0.18757731319872001</v>
      </c>
      <c r="Y20" s="17">
        <v>0.20421792412915099</v>
      </c>
      <c r="Z20" s="17">
        <v>0.17125619437970399</v>
      </c>
      <c r="AA20" s="17">
        <v>0.18907396802828999</v>
      </c>
      <c r="AB20" s="17">
        <v>0.170346868116941</v>
      </c>
      <c r="AC20" s="17">
        <v>0.184363401381409</v>
      </c>
      <c r="AD20" s="17">
        <v>0.24010933273219301</v>
      </c>
      <c r="AE20" s="17"/>
      <c r="AF20" s="17">
        <v>0.18652450345639099</v>
      </c>
      <c r="AG20" s="17">
        <v>0.178774341503567</v>
      </c>
      <c r="AH20" s="17">
        <v>0.18025929212585801</v>
      </c>
      <c r="AI20" s="17">
        <v>0.223762074192393</v>
      </c>
      <c r="AJ20" s="17"/>
      <c r="AK20" s="17">
        <v>0.31135663641523498</v>
      </c>
      <c r="AL20" s="17">
        <v>0.23667055927503999</v>
      </c>
      <c r="AM20" s="17"/>
      <c r="AN20" s="17">
        <v>0.25693279343521103</v>
      </c>
      <c r="AO20" s="17">
        <v>0.18061820922917701</v>
      </c>
      <c r="AP20" s="17">
        <v>0.16740637230672101</v>
      </c>
      <c r="AQ20" s="17">
        <v>0.165003129620236</v>
      </c>
      <c r="AR20" s="17">
        <v>0.176174787414416</v>
      </c>
      <c r="AS20" s="17">
        <v>0.19553328742853601</v>
      </c>
      <c r="AT20" s="17"/>
      <c r="AU20" s="17">
        <v>0.16844658310657301</v>
      </c>
      <c r="AV20" s="17">
        <v>0.23557538308015299</v>
      </c>
      <c r="AW20" s="17"/>
      <c r="AX20" s="17">
        <v>0.218310854901827</v>
      </c>
      <c r="AY20" s="17">
        <v>0.190470580286801</v>
      </c>
      <c r="AZ20" s="17"/>
      <c r="BA20" s="17">
        <v>0.177712189411597</v>
      </c>
      <c r="BB20" s="17">
        <v>0.28742085449335703</v>
      </c>
      <c r="BC20" s="17"/>
      <c r="BD20" s="17">
        <v>0.19202437478496401</v>
      </c>
      <c r="BE20" s="17"/>
      <c r="BF20" s="17">
        <v>0.17915645435366201</v>
      </c>
      <c r="BG20" s="17"/>
      <c r="BH20" s="17">
        <v>0.165117424610045</v>
      </c>
      <c r="BI20" s="17"/>
      <c r="BJ20" s="17">
        <v>0.192767925044387</v>
      </c>
      <c r="BK20" s="17"/>
      <c r="BL20" s="17">
        <v>0.179182245248629</v>
      </c>
      <c r="BM20" s="17">
        <v>0.24431481601038599</v>
      </c>
      <c r="BN20" s="17">
        <v>0.13177931587233699</v>
      </c>
      <c r="BO20" s="17">
        <v>0.22531058429141901</v>
      </c>
      <c r="BP20" s="17"/>
      <c r="BQ20" s="17">
        <v>0.250730224281352</v>
      </c>
      <c r="BR20" s="17">
        <v>0.15185707234495699</v>
      </c>
      <c r="BS20" s="17">
        <v>0.11602316518689799</v>
      </c>
      <c r="BT20" s="17">
        <v>0.22820056732889299</v>
      </c>
      <c r="BU20" s="17">
        <v>0.237183947211068</v>
      </c>
      <c r="BV20" s="17">
        <v>0.172386917216275</v>
      </c>
      <c r="BW20" s="17"/>
      <c r="BX20" s="17">
        <v>0.27080682568289399</v>
      </c>
      <c r="BY20" s="17">
        <v>0.174330491702198</v>
      </c>
      <c r="BZ20" s="17">
        <v>0.123457342845079</v>
      </c>
      <c r="CA20" s="17">
        <v>0.244143738823522</v>
      </c>
      <c r="CB20" s="17">
        <v>0.24790528360164199</v>
      </c>
      <c r="CC20" s="17">
        <v>0.119184041940028</v>
      </c>
    </row>
    <row r="21" spans="2:81" ht="43.5" x14ac:dyDescent="0.35">
      <c r="B21" s="18" t="s">
        <v>163</v>
      </c>
      <c r="C21" s="17">
        <v>8.0570911169903406E-2</v>
      </c>
      <c r="D21" s="17">
        <v>5.9410114058251903E-2</v>
      </c>
      <c r="E21" s="17">
        <v>0.101626616331134</v>
      </c>
      <c r="F21" s="17"/>
      <c r="G21" s="17">
        <v>2.7229635013434301E-2</v>
      </c>
      <c r="H21" s="17">
        <v>5.35659866735455E-2</v>
      </c>
      <c r="I21" s="17">
        <v>8.0784384217591099E-2</v>
      </c>
      <c r="J21" s="17">
        <v>0.103398837978757</v>
      </c>
      <c r="K21" s="17">
        <v>0.11106295630527301</v>
      </c>
      <c r="L21" s="17">
        <v>9.8778196059965795E-2</v>
      </c>
      <c r="M21" s="17"/>
      <c r="N21" s="17">
        <v>5.3289570068193903E-2</v>
      </c>
      <c r="O21" s="17">
        <v>7.6110668128186398E-2</v>
      </c>
      <c r="P21" s="17">
        <v>8.7988360968934101E-2</v>
      </c>
      <c r="Q21" s="17">
        <v>0.10751845072077899</v>
      </c>
      <c r="R21" s="17"/>
      <c r="S21" s="17">
        <v>3.99393743446693E-2</v>
      </c>
      <c r="T21" s="17">
        <v>0.123694443395716</v>
      </c>
      <c r="U21" s="17">
        <v>9.1160185391123999E-2</v>
      </c>
      <c r="V21" s="17">
        <v>0.10476802021442801</v>
      </c>
      <c r="W21" s="17">
        <v>5.2785509168178799E-2</v>
      </c>
      <c r="X21" s="17">
        <v>7.8408172637002005E-2</v>
      </c>
      <c r="Y21" s="17">
        <v>7.4450765145837802E-2</v>
      </c>
      <c r="Z21" s="17">
        <v>7.1592031792598099E-2</v>
      </c>
      <c r="AA21" s="17">
        <v>7.2163950534381793E-2</v>
      </c>
      <c r="AB21" s="17">
        <v>9.2185363652338106E-2</v>
      </c>
      <c r="AC21" s="17">
        <v>7.6425236041465297E-2</v>
      </c>
      <c r="AD21" s="17">
        <v>8.4980059073024403E-2</v>
      </c>
      <c r="AE21" s="17"/>
      <c r="AF21" s="17">
        <v>8.6639030020057295E-2</v>
      </c>
      <c r="AG21" s="17">
        <v>8.3808042274889097E-2</v>
      </c>
      <c r="AH21" s="17">
        <v>5.35273602422233E-2</v>
      </c>
      <c r="AI21" s="17">
        <v>9.4360846194317102E-2</v>
      </c>
      <c r="AJ21" s="17"/>
      <c r="AK21" s="17">
        <v>2.43241161397551E-2</v>
      </c>
      <c r="AL21" s="17">
        <v>5.7645235636188598E-2</v>
      </c>
      <c r="AM21" s="17"/>
      <c r="AN21" s="17">
        <v>4.4488827422626401E-2</v>
      </c>
      <c r="AO21" s="17">
        <v>8.1876873358857002E-2</v>
      </c>
      <c r="AP21" s="17">
        <v>8.5448774802961994E-2</v>
      </c>
      <c r="AQ21" s="17">
        <v>0.112752493891095</v>
      </c>
      <c r="AR21" s="17">
        <v>0.10542241928948801</v>
      </c>
      <c r="AS21" s="17">
        <v>7.3039131663131099E-2</v>
      </c>
      <c r="AT21" s="17"/>
      <c r="AU21" s="17">
        <v>8.6527763610304301E-2</v>
      </c>
      <c r="AV21" s="17">
        <v>7.1858486220284401E-2</v>
      </c>
      <c r="AW21" s="17"/>
      <c r="AX21" s="17">
        <v>8.7967029427834506E-2</v>
      </c>
      <c r="AY21" s="17">
        <v>7.8796057363849994E-2</v>
      </c>
      <c r="AZ21" s="17"/>
      <c r="BA21" s="17">
        <v>9.2334400190230606E-2</v>
      </c>
      <c r="BB21" s="17">
        <v>2.2172949781632999E-2</v>
      </c>
      <c r="BC21" s="17"/>
      <c r="BD21" s="17">
        <v>7.5866762344263206E-2</v>
      </c>
      <c r="BE21" s="17"/>
      <c r="BF21" s="17">
        <v>7.2295337907989907E-2</v>
      </c>
      <c r="BG21" s="17"/>
      <c r="BH21" s="17">
        <v>6.94537204082738E-2</v>
      </c>
      <c r="BI21" s="17"/>
      <c r="BJ21" s="17">
        <v>6.1583606397236999E-2</v>
      </c>
      <c r="BK21" s="17"/>
      <c r="BL21" s="17">
        <v>0.14864704265966999</v>
      </c>
      <c r="BM21" s="17">
        <v>2.3126015664783402E-2</v>
      </c>
      <c r="BN21" s="17">
        <v>9.7033016617979001E-2</v>
      </c>
      <c r="BO21" s="17">
        <v>7.8675984947760694E-2</v>
      </c>
      <c r="BP21" s="17"/>
      <c r="BQ21" s="17">
        <v>5.7367501238412603E-2</v>
      </c>
      <c r="BR21" s="17">
        <v>8.9762110268082104E-2</v>
      </c>
      <c r="BS21" s="17">
        <v>7.9343484144287504E-2</v>
      </c>
      <c r="BT21" s="17">
        <v>7.8351515770096497E-2</v>
      </c>
      <c r="BU21" s="17">
        <v>4.6442771381466699E-2</v>
      </c>
      <c r="BV21" s="17">
        <v>0.138055127442646</v>
      </c>
      <c r="BW21" s="17"/>
      <c r="BX21" s="17">
        <v>4.80398800505666E-2</v>
      </c>
      <c r="BY21" s="17">
        <v>7.0250123646157098E-2</v>
      </c>
      <c r="BZ21" s="17">
        <v>7.9483123600518304E-2</v>
      </c>
      <c r="CA21" s="17">
        <v>7.8278299114709002E-2</v>
      </c>
      <c r="CB21" s="17">
        <v>5.61841077599834E-2</v>
      </c>
      <c r="CC21" s="17">
        <v>0.16988461869100999</v>
      </c>
    </row>
    <row r="22" spans="2:81" x14ac:dyDescent="0.35">
      <c r="B22" s="18" t="s">
        <v>164</v>
      </c>
      <c r="C22" s="17">
        <v>3.1066193037232799E-2</v>
      </c>
      <c r="D22" s="17">
        <v>2.3034542198016199E-2</v>
      </c>
      <c r="E22" s="17">
        <v>3.9060358782338697E-2</v>
      </c>
      <c r="F22" s="17"/>
      <c r="G22" s="17">
        <v>3.4795867319639497E-2</v>
      </c>
      <c r="H22" s="17">
        <v>3.7695302364365101E-2</v>
      </c>
      <c r="I22" s="17">
        <v>4.5178474947602597E-2</v>
      </c>
      <c r="J22" s="17">
        <v>3.4291438456142402E-2</v>
      </c>
      <c r="K22" s="17">
        <v>1.9481681885085499E-2</v>
      </c>
      <c r="L22" s="17">
        <v>1.6863454844906599E-2</v>
      </c>
      <c r="M22" s="17"/>
      <c r="N22" s="17">
        <v>3.4995783075721203E-2</v>
      </c>
      <c r="O22" s="17">
        <v>3.8950155649965498E-2</v>
      </c>
      <c r="P22" s="17">
        <v>2.7942325065002601E-2</v>
      </c>
      <c r="Q22" s="17">
        <v>2.0793833108567299E-2</v>
      </c>
      <c r="R22" s="17"/>
      <c r="S22" s="17">
        <v>4.7664270849153201E-2</v>
      </c>
      <c r="T22" s="17">
        <v>3.7510995895041199E-2</v>
      </c>
      <c r="U22" s="17">
        <v>4.1042272019003498E-2</v>
      </c>
      <c r="V22" s="17">
        <v>2.4511941405991802E-2</v>
      </c>
      <c r="W22" s="17">
        <v>3.5702087624869198E-2</v>
      </c>
      <c r="X22" s="17">
        <v>2.8833145079813799E-2</v>
      </c>
      <c r="Y22" s="17">
        <v>2.5008370996345002E-2</v>
      </c>
      <c r="Z22" s="17">
        <v>1.38600938967902E-2</v>
      </c>
      <c r="AA22" s="17">
        <v>2.2641807052071201E-2</v>
      </c>
      <c r="AB22" s="17">
        <v>2.40909254182647E-2</v>
      </c>
      <c r="AC22" s="17">
        <v>2.00444963122406E-2</v>
      </c>
      <c r="AD22" s="17">
        <v>2.39103371523318E-2</v>
      </c>
      <c r="AE22" s="17"/>
      <c r="AF22" s="17">
        <v>3.5261939932954201E-4</v>
      </c>
      <c r="AG22" s="17">
        <v>0</v>
      </c>
      <c r="AH22" s="17">
        <v>0</v>
      </c>
      <c r="AI22" s="17">
        <v>0</v>
      </c>
      <c r="AJ22" s="17"/>
      <c r="AK22" s="17">
        <v>0.42040916756605301</v>
      </c>
      <c r="AL22" s="17">
        <v>0</v>
      </c>
      <c r="AM22" s="17"/>
      <c r="AN22" s="17">
        <v>4.9703874653323703E-2</v>
      </c>
      <c r="AO22" s="17">
        <v>2.1967349102434801E-2</v>
      </c>
      <c r="AP22" s="17">
        <v>3.0523270694513702E-2</v>
      </c>
      <c r="AQ22" s="17">
        <v>2.7028352508656199E-2</v>
      </c>
      <c r="AR22" s="17">
        <v>1.0943913128692501E-2</v>
      </c>
      <c r="AS22" s="17">
        <v>4.5895970941855199E-2</v>
      </c>
      <c r="AT22" s="17"/>
      <c r="AU22" s="17">
        <v>3.2968172182046999E-2</v>
      </c>
      <c r="AV22" s="17">
        <v>2.8713042962056599E-2</v>
      </c>
      <c r="AW22" s="17"/>
      <c r="AX22" s="17">
        <v>1.9185156017194501E-2</v>
      </c>
      <c r="AY22" s="17">
        <v>3.3917297229930803E-2</v>
      </c>
      <c r="AZ22" s="17"/>
      <c r="BA22" s="17">
        <v>1.3348923464215E-2</v>
      </c>
      <c r="BB22" s="17">
        <v>0.11682774580288401</v>
      </c>
      <c r="BC22" s="17"/>
      <c r="BD22" s="17">
        <v>2.2714310694603598E-2</v>
      </c>
      <c r="BE22" s="17"/>
      <c r="BF22" s="17">
        <v>2.11452800569355E-2</v>
      </c>
      <c r="BG22" s="17"/>
      <c r="BH22" s="17">
        <v>1.06864005716613E-2</v>
      </c>
      <c r="BI22" s="17"/>
      <c r="BJ22" s="17">
        <v>7.4118386649372299E-3</v>
      </c>
      <c r="BK22" s="17"/>
      <c r="BL22" s="17">
        <v>1.4845940587146301E-2</v>
      </c>
      <c r="BM22" s="17">
        <v>3.8313554313567297E-2</v>
      </c>
      <c r="BN22" s="17">
        <v>2.7652060006978101E-2</v>
      </c>
      <c r="BO22" s="17">
        <v>3.7436505626736102E-2</v>
      </c>
      <c r="BP22" s="17"/>
      <c r="BQ22" s="17">
        <v>2.8182624275721099E-2</v>
      </c>
      <c r="BR22" s="17">
        <v>3.2162127322753503E-2</v>
      </c>
      <c r="BS22" s="17">
        <v>6.37712011827895E-3</v>
      </c>
      <c r="BT22" s="17">
        <v>1.49367241527601E-2</v>
      </c>
      <c r="BU22" s="17">
        <v>2.2254888105082301E-2</v>
      </c>
      <c r="BV22" s="17">
        <v>7.5562414470578695E-2</v>
      </c>
      <c r="BW22" s="17"/>
      <c r="BX22" s="17">
        <v>4.3009053788146102E-2</v>
      </c>
      <c r="BY22" s="17">
        <v>3.7350543591899703E-2</v>
      </c>
      <c r="BZ22" s="17">
        <v>1.9005550900724099E-2</v>
      </c>
      <c r="CA22" s="17">
        <v>2.4224238676556601E-2</v>
      </c>
      <c r="CB22" s="17">
        <v>2.8672794618448402E-2</v>
      </c>
      <c r="CC22" s="17">
        <v>4.4559761613046402E-2</v>
      </c>
    </row>
    <row r="23" spans="2:81" x14ac:dyDescent="0.35">
      <c r="B23" s="18" t="s">
        <v>165</v>
      </c>
      <c r="C23" s="19">
        <v>1.8578775403965901E-2</v>
      </c>
      <c r="D23" s="19">
        <v>1.63360584746024E-2</v>
      </c>
      <c r="E23" s="19">
        <v>2.08600701756513E-2</v>
      </c>
      <c r="F23" s="19"/>
      <c r="G23" s="19">
        <v>5.5335056104653096E-3</v>
      </c>
      <c r="H23" s="19">
        <v>1.9980539739620599E-2</v>
      </c>
      <c r="I23" s="19">
        <v>2.7195203052955599E-2</v>
      </c>
      <c r="J23" s="19">
        <v>2.4499073762262399E-2</v>
      </c>
      <c r="K23" s="19">
        <v>1.9417592869352698E-2</v>
      </c>
      <c r="L23" s="19">
        <v>1.3711663377174201E-2</v>
      </c>
      <c r="M23" s="19"/>
      <c r="N23" s="19">
        <v>1.6619848117933801E-2</v>
      </c>
      <c r="O23" s="19">
        <v>2.060319560591E-2</v>
      </c>
      <c r="P23" s="19">
        <v>2.4483392575716901E-2</v>
      </c>
      <c r="Q23" s="19">
        <v>1.3686665614918001E-2</v>
      </c>
      <c r="R23" s="19"/>
      <c r="S23" s="19">
        <v>1.09446758993599E-2</v>
      </c>
      <c r="T23" s="19">
        <v>2.4254301678081201E-2</v>
      </c>
      <c r="U23" s="19">
        <v>2.0808180077698801E-2</v>
      </c>
      <c r="V23" s="19">
        <v>1.7292036554259701E-2</v>
      </c>
      <c r="W23" s="19">
        <v>1.90619254326597E-2</v>
      </c>
      <c r="X23" s="19">
        <v>1.8474262936475201E-2</v>
      </c>
      <c r="Y23" s="19">
        <v>1.1281368071812599E-2</v>
      </c>
      <c r="Z23" s="19">
        <v>2.9726208633715299E-2</v>
      </c>
      <c r="AA23" s="19">
        <v>2.3149452373083499E-2</v>
      </c>
      <c r="AB23" s="19">
        <v>7.7099291032624697E-3</v>
      </c>
      <c r="AC23" s="19">
        <v>4.68703772265417E-2</v>
      </c>
      <c r="AD23" s="19">
        <v>0</v>
      </c>
      <c r="AE23" s="19"/>
      <c r="AF23" s="19">
        <v>2.0005699758618399E-2</v>
      </c>
      <c r="AG23" s="19">
        <v>1.42364321380536E-2</v>
      </c>
      <c r="AH23" s="19">
        <v>1.5653225836455401E-2</v>
      </c>
      <c r="AI23" s="19">
        <v>0</v>
      </c>
      <c r="AJ23" s="19"/>
      <c r="AK23" s="19">
        <v>1.771966085032E-2</v>
      </c>
      <c r="AL23" s="19">
        <v>1.4451848428542E-2</v>
      </c>
      <c r="AM23" s="19"/>
      <c r="AN23" s="19">
        <v>1.2293101557224601E-2</v>
      </c>
      <c r="AO23" s="19">
        <v>2.0084894672122201E-2</v>
      </c>
      <c r="AP23" s="19">
        <v>2.3657650749129198E-2</v>
      </c>
      <c r="AQ23" s="19">
        <v>2.26418749638513E-2</v>
      </c>
      <c r="AR23" s="19">
        <v>1.6125226219640999E-2</v>
      </c>
      <c r="AS23" s="19">
        <v>2.0363949250849198E-2</v>
      </c>
      <c r="AT23" s="19"/>
      <c r="AU23" s="19">
        <v>1.31431180987358E-2</v>
      </c>
      <c r="AV23" s="19">
        <v>2.4452810689906901E-2</v>
      </c>
      <c r="AW23" s="19"/>
      <c r="AX23" s="19">
        <v>2.5135071492450999E-2</v>
      </c>
      <c r="AY23" s="19">
        <v>1.7005454553696502E-2</v>
      </c>
      <c r="AZ23" s="19"/>
      <c r="BA23" s="19">
        <v>1.9814291046324799E-2</v>
      </c>
      <c r="BB23" s="19">
        <v>9.6664801247261008E-3</v>
      </c>
      <c r="BC23" s="19"/>
      <c r="BD23" s="19">
        <v>1.43991909860342E-2</v>
      </c>
      <c r="BE23" s="19"/>
      <c r="BF23" s="19">
        <v>1.69924817096513E-2</v>
      </c>
      <c r="BG23" s="19"/>
      <c r="BH23" s="19">
        <v>1.33374129760492E-2</v>
      </c>
      <c r="BI23" s="19"/>
      <c r="BJ23" s="19">
        <v>6.1276567248670201E-3</v>
      </c>
      <c r="BK23" s="19"/>
      <c r="BL23" s="19">
        <v>3.2387575870497801E-2</v>
      </c>
      <c r="BM23" s="19">
        <v>1.20629001979066E-2</v>
      </c>
      <c r="BN23" s="19">
        <v>1.6343671284810301E-2</v>
      </c>
      <c r="BO23" s="19">
        <v>1.8936164736949101E-2</v>
      </c>
      <c r="BP23" s="19"/>
      <c r="BQ23" s="19">
        <v>1.0679975418271001E-2</v>
      </c>
      <c r="BR23" s="19">
        <v>2.3020126489685499E-2</v>
      </c>
      <c r="BS23" s="19">
        <v>2.17724697445261E-2</v>
      </c>
      <c r="BT23" s="19">
        <v>9.5565444622566897E-3</v>
      </c>
      <c r="BU23" s="19">
        <v>5.8552291033923398E-3</v>
      </c>
      <c r="BV23" s="19">
        <v>2.7421731390272999E-2</v>
      </c>
      <c r="BW23" s="19"/>
      <c r="BX23" s="19">
        <v>1.09141046305756E-2</v>
      </c>
      <c r="BY23" s="19">
        <v>1.8885820694515599E-2</v>
      </c>
      <c r="BZ23" s="19">
        <v>2.0174117220136401E-2</v>
      </c>
      <c r="CA23" s="19">
        <v>4.06035069346112E-3</v>
      </c>
      <c r="CB23" s="19">
        <v>8.3304475666960507E-3</v>
      </c>
      <c r="CC23" s="19">
        <v>3.5073856589138697E-2</v>
      </c>
    </row>
    <row r="24" spans="2:81" x14ac:dyDescent="0.35">
      <c r="B24" s="16"/>
    </row>
    <row r="25" spans="2:81" x14ac:dyDescent="0.35">
      <c r="B25" t="s">
        <v>90</v>
      </c>
    </row>
    <row r="26" spans="2:81" x14ac:dyDescent="0.35">
      <c r="B26" t="s">
        <v>91</v>
      </c>
    </row>
    <row r="28" spans="2:81" x14ac:dyDescent="0.35">
      <c r="B2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CC18"/>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172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0.36699219871317901</v>
      </c>
      <c r="D9" s="17">
        <v>0.54153872988988805</v>
      </c>
      <c r="E9" s="17">
        <v>0.19744646496899401</v>
      </c>
      <c r="F9" s="17"/>
      <c r="G9" s="17">
        <v>0.41913239934813201</v>
      </c>
      <c r="H9" s="17">
        <v>0.414171979736421</v>
      </c>
      <c r="I9" s="17">
        <v>0.387580801491549</v>
      </c>
      <c r="J9" s="17">
        <v>0.38207520683044999</v>
      </c>
      <c r="K9" s="17">
        <v>0.34068139517311402</v>
      </c>
      <c r="L9" s="17">
        <v>0.28266315154898802</v>
      </c>
      <c r="M9" s="17"/>
      <c r="N9" s="17">
        <v>0.45749971198720601</v>
      </c>
      <c r="O9" s="17">
        <v>0.34893379305718503</v>
      </c>
      <c r="P9" s="17">
        <v>0.324953318909454</v>
      </c>
      <c r="Q9" s="17">
        <v>0.32488216219748201</v>
      </c>
      <c r="R9" s="17"/>
      <c r="S9" s="17">
        <v>0.50301636252248505</v>
      </c>
      <c r="T9" s="17">
        <v>0.33584012611097402</v>
      </c>
      <c r="U9" s="17">
        <v>0.343364259000557</v>
      </c>
      <c r="V9" s="17">
        <v>0.29789802055348102</v>
      </c>
      <c r="W9" s="17">
        <v>0.32421916281868501</v>
      </c>
      <c r="X9" s="17">
        <v>0.30695691755495402</v>
      </c>
      <c r="Y9" s="17">
        <v>0.36708743910927899</v>
      </c>
      <c r="Z9" s="17">
        <v>0.38389959993394002</v>
      </c>
      <c r="AA9" s="17">
        <v>0.38131026366023901</v>
      </c>
      <c r="AB9" s="17">
        <v>0.38415702519671502</v>
      </c>
      <c r="AC9" s="17">
        <v>0.33242315010670598</v>
      </c>
      <c r="AD9" s="17">
        <v>0.34828986027680803</v>
      </c>
      <c r="AE9" s="17"/>
      <c r="AF9" s="17">
        <v>0.37245610604285101</v>
      </c>
      <c r="AG9" s="17">
        <v>0.39754475133061001</v>
      </c>
      <c r="AH9" s="17">
        <v>0.32422080859579699</v>
      </c>
      <c r="AI9" s="17">
        <v>0.33436957581926302</v>
      </c>
      <c r="AJ9" s="17"/>
      <c r="AK9" s="17">
        <v>0.315334139003772</v>
      </c>
      <c r="AL9" s="17">
        <v>0.34530250282410901</v>
      </c>
      <c r="AM9" s="17"/>
      <c r="AN9" s="17">
        <v>0.47109711273750698</v>
      </c>
      <c r="AO9" s="17">
        <v>0.35265509072997803</v>
      </c>
      <c r="AP9" s="17">
        <v>0.34757874845936698</v>
      </c>
      <c r="AQ9" s="17">
        <v>0.30432633070362403</v>
      </c>
      <c r="AR9" s="17">
        <v>0.31706450894534</v>
      </c>
      <c r="AS9" s="17">
        <v>0.30195682412196001</v>
      </c>
      <c r="AT9" s="17"/>
      <c r="AU9" s="17">
        <v>0.38218083412895798</v>
      </c>
      <c r="AV9" s="17">
        <v>0.34628665149603999</v>
      </c>
      <c r="AW9" s="17"/>
      <c r="AX9" s="17">
        <v>0.27884510091804099</v>
      </c>
      <c r="AY9" s="17">
        <v>0.38814494486437801</v>
      </c>
      <c r="AZ9" s="17"/>
      <c r="BA9" s="17">
        <v>0.35355741803714702</v>
      </c>
      <c r="BB9" s="17">
        <v>0.43769072704169099</v>
      </c>
      <c r="BC9" s="17"/>
      <c r="BD9" s="17">
        <v>0.39600408617815003</v>
      </c>
      <c r="BE9" s="17"/>
      <c r="BF9" s="17">
        <v>0.40732233671366502</v>
      </c>
      <c r="BG9" s="17"/>
      <c r="BH9" s="17">
        <v>0.39178195091330897</v>
      </c>
      <c r="BI9" s="17"/>
      <c r="BJ9" s="17">
        <v>0.34801324384629601</v>
      </c>
      <c r="BK9" s="17"/>
      <c r="BL9" s="17">
        <v>0.20926208382032799</v>
      </c>
      <c r="BM9" s="17">
        <v>0.56873184531123799</v>
      </c>
      <c r="BN9" s="17">
        <v>0.28758974836217899</v>
      </c>
      <c r="BO9" s="17">
        <v>0.34617391648933099</v>
      </c>
      <c r="BP9" s="17"/>
      <c r="BQ9" s="17">
        <v>0.41547343996527403</v>
      </c>
      <c r="BR9" s="17">
        <v>0.40387543288136002</v>
      </c>
      <c r="BS9" s="17">
        <v>0.35851536865964201</v>
      </c>
      <c r="BT9" s="17">
        <v>0.41676336181566997</v>
      </c>
      <c r="BU9" s="17">
        <v>0.23944174837023199</v>
      </c>
      <c r="BV9" s="17">
        <v>0.25282101303876198</v>
      </c>
      <c r="BW9" s="17"/>
      <c r="BX9" s="17">
        <v>0.458234702852236</v>
      </c>
      <c r="BY9" s="17">
        <v>0.39339010419388798</v>
      </c>
      <c r="BZ9" s="17">
        <v>0.38589943170185598</v>
      </c>
      <c r="CA9" s="17">
        <v>0.38287696613443201</v>
      </c>
      <c r="CB9" s="17">
        <v>0.246757400940391</v>
      </c>
      <c r="CC9" s="17">
        <v>0.20026018554129599</v>
      </c>
    </row>
    <row r="10" spans="2:81" x14ac:dyDescent="0.35">
      <c r="B10" s="18" t="s">
        <v>168</v>
      </c>
      <c r="C10" s="17">
        <v>0.31526446213347797</v>
      </c>
      <c r="D10" s="17">
        <v>0.276564014128513</v>
      </c>
      <c r="E10" s="17">
        <v>0.35411982578812101</v>
      </c>
      <c r="F10" s="17"/>
      <c r="G10" s="17">
        <v>0.33296422013485599</v>
      </c>
      <c r="H10" s="17">
        <v>0.31531895359140899</v>
      </c>
      <c r="I10" s="17">
        <v>0.32575532258786999</v>
      </c>
      <c r="J10" s="17">
        <v>0.28445214850107498</v>
      </c>
      <c r="K10" s="17">
        <v>0.29575316780626998</v>
      </c>
      <c r="L10" s="17">
        <v>0.33302972160094402</v>
      </c>
      <c r="M10" s="17"/>
      <c r="N10" s="17">
        <v>0.31292605607401203</v>
      </c>
      <c r="O10" s="17">
        <v>0.32115549720002901</v>
      </c>
      <c r="P10" s="17">
        <v>0.33802735560370301</v>
      </c>
      <c r="Q10" s="17">
        <v>0.29167526345198003</v>
      </c>
      <c r="R10" s="17"/>
      <c r="S10" s="17">
        <v>0.306432324230969</v>
      </c>
      <c r="T10" s="17">
        <v>0.29036466965765501</v>
      </c>
      <c r="U10" s="17">
        <v>0.28692067082266998</v>
      </c>
      <c r="V10" s="17">
        <v>0.36424630567875599</v>
      </c>
      <c r="W10" s="17">
        <v>0.341156978964472</v>
      </c>
      <c r="X10" s="17">
        <v>0.34671647033674802</v>
      </c>
      <c r="Y10" s="17">
        <v>0.32535887031344801</v>
      </c>
      <c r="Z10" s="17">
        <v>0.32920314839741199</v>
      </c>
      <c r="AA10" s="17">
        <v>0.30183843889590001</v>
      </c>
      <c r="AB10" s="17">
        <v>0.30106342725141</v>
      </c>
      <c r="AC10" s="17">
        <v>0.318998843352027</v>
      </c>
      <c r="AD10" s="17">
        <v>0.27833914498662399</v>
      </c>
      <c r="AE10" s="17"/>
      <c r="AF10" s="17">
        <v>0.30449359478054999</v>
      </c>
      <c r="AG10" s="17">
        <v>0.316899802689877</v>
      </c>
      <c r="AH10" s="17">
        <v>0.33849444279242502</v>
      </c>
      <c r="AI10" s="17">
        <v>0.28210840430794298</v>
      </c>
      <c r="AJ10" s="17"/>
      <c r="AK10" s="17">
        <v>0.42577486800938502</v>
      </c>
      <c r="AL10" s="17">
        <v>0.32331666996015401</v>
      </c>
      <c r="AM10" s="17"/>
      <c r="AN10" s="17">
        <v>0.30044402588804597</v>
      </c>
      <c r="AO10" s="17">
        <v>0.33414084180791198</v>
      </c>
      <c r="AP10" s="17">
        <v>0.31395781799429201</v>
      </c>
      <c r="AQ10" s="17">
        <v>0.306128952608823</v>
      </c>
      <c r="AR10" s="17">
        <v>0.31888071389046702</v>
      </c>
      <c r="AS10" s="17">
        <v>0.31425308292271398</v>
      </c>
      <c r="AT10" s="17"/>
      <c r="AU10" s="17">
        <v>0.31488390304351499</v>
      </c>
      <c r="AV10" s="17">
        <v>0.31620648784445698</v>
      </c>
      <c r="AW10" s="17"/>
      <c r="AX10" s="17">
        <v>0.29441347081682101</v>
      </c>
      <c r="AY10" s="17">
        <v>0.32026809512145499</v>
      </c>
      <c r="AZ10" s="17"/>
      <c r="BA10" s="17">
        <v>0.31022377551580899</v>
      </c>
      <c r="BB10" s="17">
        <v>0.34497047922429902</v>
      </c>
      <c r="BC10" s="17"/>
      <c r="BD10" s="17">
        <v>0.29847750416149899</v>
      </c>
      <c r="BE10" s="17"/>
      <c r="BF10" s="17">
        <v>0.29876204911889098</v>
      </c>
      <c r="BG10" s="17"/>
      <c r="BH10" s="17">
        <v>0.33082138914181403</v>
      </c>
      <c r="BI10" s="17"/>
      <c r="BJ10" s="17">
        <v>0.34311416258747701</v>
      </c>
      <c r="BK10" s="17"/>
      <c r="BL10" s="17">
        <v>0.25237187393495403</v>
      </c>
      <c r="BM10" s="17">
        <v>0.30895524038950001</v>
      </c>
      <c r="BN10" s="17">
        <v>0.330552783356652</v>
      </c>
      <c r="BO10" s="17">
        <v>0.34431393167501501</v>
      </c>
      <c r="BP10" s="17"/>
      <c r="BQ10" s="17">
        <v>0.326870812330744</v>
      </c>
      <c r="BR10" s="17">
        <v>0.310735390847871</v>
      </c>
      <c r="BS10" s="17">
        <v>0.34592958082073699</v>
      </c>
      <c r="BT10" s="17">
        <v>0.237934748195159</v>
      </c>
      <c r="BU10" s="17">
        <v>0.28983713757823198</v>
      </c>
      <c r="BV10" s="17">
        <v>0.33766274300209698</v>
      </c>
      <c r="BW10" s="17"/>
      <c r="BX10" s="17">
        <v>0.30452558369889099</v>
      </c>
      <c r="BY10" s="17">
        <v>0.32815159737032501</v>
      </c>
      <c r="BZ10" s="17">
        <v>0.31790851179804103</v>
      </c>
      <c r="CA10" s="17">
        <v>0.31870640055039101</v>
      </c>
      <c r="CB10" s="17">
        <v>0.31035462096340399</v>
      </c>
      <c r="CC10" s="17">
        <v>0.32545308974290998</v>
      </c>
    </row>
    <row r="11" spans="2:81" x14ac:dyDescent="0.35">
      <c r="B11" s="18" t="s">
        <v>169</v>
      </c>
      <c r="C11" s="17">
        <v>0.118676126348397</v>
      </c>
      <c r="D11" s="17">
        <v>7.2706265502226794E-2</v>
      </c>
      <c r="E11" s="17">
        <v>0.16413860462779001</v>
      </c>
      <c r="F11" s="17"/>
      <c r="G11" s="17">
        <v>0.12006824652480701</v>
      </c>
      <c r="H11" s="17">
        <v>0.128329810800525</v>
      </c>
      <c r="I11" s="17">
        <v>0.105420146398518</v>
      </c>
      <c r="J11" s="17">
        <v>0.120329611927476</v>
      </c>
      <c r="K11" s="17">
        <v>0.11085331230282899</v>
      </c>
      <c r="L11" s="17">
        <v>0.124595314333136</v>
      </c>
      <c r="M11" s="17"/>
      <c r="N11" s="17">
        <v>9.2555819229759903E-2</v>
      </c>
      <c r="O11" s="17">
        <v>0.115818915721876</v>
      </c>
      <c r="P11" s="17">
        <v>0.138144017714904</v>
      </c>
      <c r="Q11" s="17">
        <v>0.13055604388168501</v>
      </c>
      <c r="R11" s="17"/>
      <c r="S11" s="17">
        <v>7.8918176862573297E-2</v>
      </c>
      <c r="T11" s="17">
        <v>0.15181624176509201</v>
      </c>
      <c r="U11" s="17">
        <v>0.13531780511612501</v>
      </c>
      <c r="V11" s="17">
        <v>0.10217086344368</v>
      </c>
      <c r="W11" s="17">
        <v>0.13255919074283701</v>
      </c>
      <c r="X11" s="17">
        <v>0.11906616801714601</v>
      </c>
      <c r="Y11" s="17">
        <v>9.2292489402166902E-2</v>
      </c>
      <c r="Z11" s="17">
        <v>0.105430874486037</v>
      </c>
      <c r="AA11" s="17">
        <v>0.13848620445336801</v>
      </c>
      <c r="AB11" s="17">
        <v>0.12242234587152501</v>
      </c>
      <c r="AC11" s="17">
        <v>0.115585717972573</v>
      </c>
      <c r="AD11" s="17">
        <v>0.14146118790394899</v>
      </c>
      <c r="AE11" s="17"/>
      <c r="AF11" s="17">
        <v>0.119323474122977</v>
      </c>
      <c r="AG11" s="17">
        <v>0.114245910517816</v>
      </c>
      <c r="AH11" s="17">
        <v>0.113009553094367</v>
      </c>
      <c r="AI11" s="17">
        <v>0.15112868518321601</v>
      </c>
      <c r="AJ11" s="17"/>
      <c r="AK11" s="17">
        <v>0.107154318958043</v>
      </c>
      <c r="AL11" s="17">
        <v>0.113612936726338</v>
      </c>
      <c r="AM11" s="17"/>
      <c r="AN11" s="17">
        <v>8.88742148076338E-2</v>
      </c>
      <c r="AO11" s="17">
        <v>0.10309787108973199</v>
      </c>
      <c r="AP11" s="17">
        <v>0.118184414675312</v>
      </c>
      <c r="AQ11" s="17">
        <v>0.162921262773842</v>
      </c>
      <c r="AR11" s="17">
        <v>0.15255706023457</v>
      </c>
      <c r="AS11" s="17">
        <v>0.119985942685855</v>
      </c>
      <c r="AT11" s="17"/>
      <c r="AU11" s="17">
        <v>0.11787734018675</v>
      </c>
      <c r="AV11" s="17">
        <v>0.12026489610640601</v>
      </c>
      <c r="AW11" s="17"/>
      <c r="AX11" s="17">
        <v>0.14811546978311499</v>
      </c>
      <c r="AY11" s="17">
        <v>0.111611538016971</v>
      </c>
      <c r="AZ11" s="17"/>
      <c r="BA11" s="17">
        <v>0.120748903177764</v>
      </c>
      <c r="BB11" s="17">
        <v>0.105195288410698</v>
      </c>
      <c r="BC11" s="17"/>
      <c r="BD11" s="17">
        <v>0.10823439623446</v>
      </c>
      <c r="BE11" s="17"/>
      <c r="BF11" s="17">
        <v>9.6494526519725801E-2</v>
      </c>
      <c r="BG11" s="17"/>
      <c r="BH11" s="17">
        <v>0.106666864997286</v>
      </c>
      <c r="BI11" s="17"/>
      <c r="BJ11" s="17">
        <v>0.118608555313627</v>
      </c>
      <c r="BK11" s="17"/>
      <c r="BL11" s="17">
        <v>0.15239363533029299</v>
      </c>
      <c r="BM11" s="17">
        <v>6.9109612885418503E-2</v>
      </c>
      <c r="BN11" s="17">
        <v>0.114312188150146</v>
      </c>
      <c r="BO11" s="17">
        <v>0.152133613581514</v>
      </c>
      <c r="BP11" s="17"/>
      <c r="BQ11" s="17">
        <v>9.7265240206781095E-2</v>
      </c>
      <c r="BR11" s="17">
        <v>0.113457096823597</v>
      </c>
      <c r="BS11" s="17">
        <v>0.10691078781359099</v>
      </c>
      <c r="BT11" s="17">
        <v>0.111326149413831</v>
      </c>
      <c r="BU11" s="17">
        <v>0.199891893249179</v>
      </c>
      <c r="BV11" s="17">
        <v>0.13547658851181399</v>
      </c>
      <c r="BW11" s="17"/>
      <c r="BX11" s="17">
        <v>9.6029814108739606E-2</v>
      </c>
      <c r="BY11" s="17">
        <v>0.109080284851401</v>
      </c>
      <c r="BZ11" s="17">
        <v>0.110620667030602</v>
      </c>
      <c r="CA11" s="17">
        <v>0.105722766242396</v>
      </c>
      <c r="CB11" s="17">
        <v>0.17911702364773299</v>
      </c>
      <c r="CC11" s="17">
        <v>0.14505240717863699</v>
      </c>
    </row>
    <row r="12" spans="2:81" x14ac:dyDescent="0.35">
      <c r="B12" s="18" t="s">
        <v>170</v>
      </c>
      <c r="C12" s="17">
        <v>0.194032951206595</v>
      </c>
      <c r="D12" s="17">
        <v>0.107045601818718</v>
      </c>
      <c r="E12" s="17">
        <v>0.27689383281487201</v>
      </c>
      <c r="F12" s="17"/>
      <c r="G12" s="17">
        <v>0.115114108315228</v>
      </c>
      <c r="H12" s="17">
        <v>0.13742376716180499</v>
      </c>
      <c r="I12" s="17">
        <v>0.17539305174632699</v>
      </c>
      <c r="J12" s="17">
        <v>0.21018046186049699</v>
      </c>
      <c r="K12" s="17">
        <v>0.24941008004340801</v>
      </c>
      <c r="L12" s="17">
        <v>0.25737193933671698</v>
      </c>
      <c r="M12" s="17"/>
      <c r="N12" s="17">
        <v>0.133446850137215</v>
      </c>
      <c r="O12" s="17">
        <v>0.20608843529052601</v>
      </c>
      <c r="P12" s="17">
        <v>0.19417889992381601</v>
      </c>
      <c r="Q12" s="17">
        <v>0.24898353117042599</v>
      </c>
      <c r="R12" s="17"/>
      <c r="S12" s="17">
        <v>0.108309150112879</v>
      </c>
      <c r="T12" s="17">
        <v>0.22012050364298399</v>
      </c>
      <c r="U12" s="17">
        <v>0.230796584099589</v>
      </c>
      <c r="V12" s="17">
        <v>0.22928072786460399</v>
      </c>
      <c r="W12" s="17">
        <v>0.19188972856757899</v>
      </c>
      <c r="X12" s="17">
        <v>0.218456832887018</v>
      </c>
      <c r="Y12" s="17">
        <v>0.20641552604104599</v>
      </c>
      <c r="Z12" s="17">
        <v>0.17542814134993701</v>
      </c>
      <c r="AA12" s="17">
        <v>0.178365092990493</v>
      </c>
      <c r="AB12" s="17">
        <v>0.18701307562414701</v>
      </c>
      <c r="AC12" s="17">
        <v>0.22242988341971601</v>
      </c>
      <c r="AD12" s="17">
        <v>0.231909806832619</v>
      </c>
      <c r="AE12" s="17"/>
      <c r="AF12" s="17">
        <v>0.199194532367516</v>
      </c>
      <c r="AG12" s="17">
        <v>0.165389961538911</v>
      </c>
      <c r="AH12" s="17">
        <v>0.206938351119939</v>
      </c>
      <c r="AI12" s="17">
        <v>0.23239333468957701</v>
      </c>
      <c r="AJ12" s="17"/>
      <c r="AK12" s="17">
        <v>0.14798816463029099</v>
      </c>
      <c r="AL12" s="17">
        <v>0.20694879337181599</v>
      </c>
      <c r="AM12" s="17"/>
      <c r="AN12" s="17">
        <v>0.134532970684695</v>
      </c>
      <c r="AO12" s="17">
        <v>0.20526705487797201</v>
      </c>
      <c r="AP12" s="17">
        <v>0.208853523817641</v>
      </c>
      <c r="AQ12" s="17">
        <v>0.222622111983204</v>
      </c>
      <c r="AR12" s="17">
        <v>0.20938740973518999</v>
      </c>
      <c r="AS12" s="17">
        <v>0.26380415026947102</v>
      </c>
      <c r="AT12" s="17"/>
      <c r="AU12" s="17">
        <v>0.18118995244267</v>
      </c>
      <c r="AV12" s="17">
        <v>0.21054761571387201</v>
      </c>
      <c r="AW12" s="17"/>
      <c r="AX12" s="17">
        <v>0.26575014750377501</v>
      </c>
      <c r="AY12" s="17">
        <v>0.17682290475134199</v>
      </c>
      <c r="AZ12" s="17"/>
      <c r="BA12" s="17">
        <v>0.210898171912974</v>
      </c>
      <c r="BB12" s="17">
        <v>0.106286304968801</v>
      </c>
      <c r="BC12" s="17"/>
      <c r="BD12" s="17">
        <v>0.192112516426998</v>
      </c>
      <c r="BE12" s="17"/>
      <c r="BF12" s="17">
        <v>0.194248170255576</v>
      </c>
      <c r="BG12" s="17"/>
      <c r="BH12" s="17">
        <v>0.16378158625082201</v>
      </c>
      <c r="BI12" s="17"/>
      <c r="BJ12" s="17">
        <v>0.176034309547451</v>
      </c>
      <c r="BK12" s="17"/>
      <c r="BL12" s="17">
        <v>0.37716465919653602</v>
      </c>
      <c r="BM12" s="17">
        <v>5.14445967633664E-2</v>
      </c>
      <c r="BN12" s="17">
        <v>0.26195824646555299</v>
      </c>
      <c r="BO12" s="17">
        <v>0.151977552947587</v>
      </c>
      <c r="BP12" s="17"/>
      <c r="BQ12" s="17">
        <v>0.15461503104874399</v>
      </c>
      <c r="BR12" s="17">
        <v>0.17193207944717201</v>
      </c>
      <c r="BS12" s="17">
        <v>0.18024690613901201</v>
      </c>
      <c r="BT12" s="17">
        <v>0.22894678182031</v>
      </c>
      <c r="BU12" s="17">
        <v>0.26666189500142701</v>
      </c>
      <c r="BV12" s="17">
        <v>0.26688303132878399</v>
      </c>
      <c r="BW12" s="17"/>
      <c r="BX12" s="17">
        <v>0.13313057606499501</v>
      </c>
      <c r="BY12" s="17">
        <v>0.16772268651042499</v>
      </c>
      <c r="BZ12" s="17">
        <v>0.18088810700142399</v>
      </c>
      <c r="CA12" s="17">
        <v>0.18833875186695101</v>
      </c>
      <c r="CB12" s="17">
        <v>0.26036629300054398</v>
      </c>
      <c r="CC12" s="17">
        <v>0.32578395408590599</v>
      </c>
    </row>
    <row r="13" spans="2:81" x14ac:dyDescent="0.35">
      <c r="B13" s="18" t="s">
        <v>171</v>
      </c>
      <c r="C13" s="19">
        <v>5.0342615983516997E-3</v>
      </c>
      <c r="D13" s="19">
        <v>2.1453886606536401E-3</v>
      </c>
      <c r="E13" s="19">
        <v>7.4012718002237398E-3</v>
      </c>
      <c r="F13" s="19"/>
      <c r="G13" s="19">
        <v>1.27210256769765E-2</v>
      </c>
      <c r="H13" s="19">
        <v>4.7554887098397699E-3</v>
      </c>
      <c r="I13" s="19">
        <v>5.8506777757354397E-3</v>
      </c>
      <c r="J13" s="19">
        <v>2.9625708805019598E-3</v>
      </c>
      <c r="K13" s="19">
        <v>3.3020446743790501E-3</v>
      </c>
      <c r="L13" s="19">
        <v>2.3398731802149598E-3</v>
      </c>
      <c r="M13" s="19"/>
      <c r="N13" s="19">
        <v>3.5715625718069398E-3</v>
      </c>
      <c r="O13" s="19">
        <v>8.0033587303834103E-3</v>
      </c>
      <c r="P13" s="19">
        <v>4.6964078481235997E-3</v>
      </c>
      <c r="Q13" s="19">
        <v>3.9029992984264301E-3</v>
      </c>
      <c r="R13" s="19"/>
      <c r="S13" s="19">
        <v>3.32398627109341E-3</v>
      </c>
      <c r="T13" s="19">
        <v>1.85845882329544E-3</v>
      </c>
      <c r="U13" s="19">
        <v>3.6006809610583902E-3</v>
      </c>
      <c r="V13" s="19">
        <v>6.4040824594787599E-3</v>
      </c>
      <c r="W13" s="19">
        <v>1.0174938906428E-2</v>
      </c>
      <c r="X13" s="19">
        <v>8.8036112041343408E-3</v>
      </c>
      <c r="Y13" s="19">
        <v>8.8456751340590806E-3</v>
      </c>
      <c r="Z13" s="19">
        <v>6.0382358326745702E-3</v>
      </c>
      <c r="AA13" s="19">
        <v>0</v>
      </c>
      <c r="AB13" s="19">
        <v>5.3441260562020797E-3</v>
      </c>
      <c r="AC13" s="19">
        <v>1.0562405148978301E-2</v>
      </c>
      <c r="AD13" s="19">
        <v>0</v>
      </c>
      <c r="AE13" s="19"/>
      <c r="AF13" s="19">
        <v>4.5322926861060099E-3</v>
      </c>
      <c r="AG13" s="19">
        <v>5.9195739227859302E-3</v>
      </c>
      <c r="AH13" s="19">
        <v>1.7336844397473201E-2</v>
      </c>
      <c r="AI13" s="19">
        <v>0</v>
      </c>
      <c r="AJ13" s="19"/>
      <c r="AK13" s="19">
        <v>3.7485093985092101E-3</v>
      </c>
      <c r="AL13" s="19">
        <v>1.08190971175841E-2</v>
      </c>
      <c r="AM13" s="19"/>
      <c r="AN13" s="19">
        <v>5.0516758821179701E-3</v>
      </c>
      <c r="AO13" s="19">
        <v>4.8391414944049501E-3</v>
      </c>
      <c r="AP13" s="19">
        <v>1.1425495053388701E-2</v>
      </c>
      <c r="AQ13" s="19">
        <v>4.0013419305067197E-3</v>
      </c>
      <c r="AR13" s="19">
        <v>2.1103071944324598E-3</v>
      </c>
      <c r="AS13" s="19">
        <v>0</v>
      </c>
      <c r="AT13" s="19"/>
      <c r="AU13" s="19">
        <v>3.8679701981074901E-3</v>
      </c>
      <c r="AV13" s="19">
        <v>6.6943488392247098E-3</v>
      </c>
      <c r="AW13" s="19"/>
      <c r="AX13" s="19">
        <v>1.28758109782484E-2</v>
      </c>
      <c r="AY13" s="19">
        <v>3.1525172458541201E-3</v>
      </c>
      <c r="AZ13" s="19"/>
      <c r="BA13" s="19">
        <v>4.5717313563056498E-3</v>
      </c>
      <c r="BB13" s="19">
        <v>5.8572003545104296E-3</v>
      </c>
      <c r="BC13" s="19"/>
      <c r="BD13" s="19">
        <v>5.17149699889396E-3</v>
      </c>
      <c r="BE13" s="19"/>
      <c r="BF13" s="19">
        <v>3.17291739214259E-3</v>
      </c>
      <c r="BG13" s="19"/>
      <c r="BH13" s="19">
        <v>6.9482086967704998E-3</v>
      </c>
      <c r="BI13" s="19"/>
      <c r="BJ13" s="19">
        <v>1.42297287051483E-2</v>
      </c>
      <c r="BK13" s="19"/>
      <c r="BL13" s="19">
        <v>8.80774771788808E-3</v>
      </c>
      <c r="BM13" s="19">
        <v>1.7587046504775E-3</v>
      </c>
      <c r="BN13" s="19">
        <v>5.58703366546887E-3</v>
      </c>
      <c r="BO13" s="19">
        <v>5.4009853065522303E-3</v>
      </c>
      <c r="BP13" s="19"/>
      <c r="BQ13" s="19">
        <v>5.7754764484563396E-3</v>
      </c>
      <c r="BR13" s="19">
        <v>0</v>
      </c>
      <c r="BS13" s="19">
        <v>8.3973565670185293E-3</v>
      </c>
      <c r="BT13" s="19">
        <v>5.02895875502859E-3</v>
      </c>
      <c r="BU13" s="19">
        <v>4.1673258009291801E-3</v>
      </c>
      <c r="BV13" s="19">
        <v>7.1566241185424704E-3</v>
      </c>
      <c r="BW13" s="19"/>
      <c r="BX13" s="19">
        <v>8.0793232751380801E-3</v>
      </c>
      <c r="BY13" s="19">
        <v>1.6553270739607E-3</v>
      </c>
      <c r="BZ13" s="19">
        <v>4.6832824680771096E-3</v>
      </c>
      <c r="CA13" s="19">
        <v>4.3551152058303897E-3</v>
      </c>
      <c r="CB13" s="19">
        <v>3.40466144792801E-3</v>
      </c>
      <c r="CC13" s="19">
        <v>3.4503634512500999E-3</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C35"/>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194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173</v>
      </c>
      <c r="C9" s="17">
        <v>0.46514305516753102</v>
      </c>
      <c r="D9" s="17">
        <v>0.41889133365479198</v>
      </c>
      <c r="E9" s="17">
        <v>0.51020234698081701</v>
      </c>
      <c r="F9" s="17"/>
      <c r="G9" s="17">
        <v>0.31038060811271501</v>
      </c>
      <c r="H9" s="17">
        <v>0.38257396711370101</v>
      </c>
      <c r="I9" s="17">
        <v>0.44259790297660101</v>
      </c>
      <c r="J9" s="17">
        <v>0.48215706933456198</v>
      </c>
      <c r="K9" s="17">
        <v>0.50608989859515296</v>
      </c>
      <c r="L9" s="17">
        <v>0.61207690896075495</v>
      </c>
      <c r="M9" s="17"/>
      <c r="N9" s="17">
        <v>0.38503459242216698</v>
      </c>
      <c r="O9" s="17">
        <v>0.47151415483065201</v>
      </c>
      <c r="P9" s="17">
        <v>0.49267841540762403</v>
      </c>
      <c r="Q9" s="17">
        <v>0.52232045072005495</v>
      </c>
      <c r="R9" s="17"/>
      <c r="S9" s="17">
        <v>0.33061715261393299</v>
      </c>
      <c r="T9" s="17">
        <v>0.45288420056203299</v>
      </c>
      <c r="U9" s="17">
        <v>0.53683197976772901</v>
      </c>
      <c r="V9" s="17">
        <v>0.46119226465587099</v>
      </c>
      <c r="W9" s="17">
        <v>0.50850311446577701</v>
      </c>
      <c r="X9" s="17">
        <v>0.49042338072691699</v>
      </c>
      <c r="Y9" s="17">
        <v>0.48004817343450701</v>
      </c>
      <c r="Z9" s="17">
        <v>0.43950420202538099</v>
      </c>
      <c r="AA9" s="17">
        <v>0.50345092557909898</v>
      </c>
      <c r="AB9" s="17">
        <v>0.48694531288116899</v>
      </c>
      <c r="AC9" s="17">
        <v>0.50557827228733299</v>
      </c>
      <c r="AD9" s="17">
        <v>0.51083270322928798</v>
      </c>
      <c r="AE9" s="17"/>
      <c r="AF9" s="17">
        <v>0.46732609247852502</v>
      </c>
      <c r="AG9" s="17">
        <v>0.48929269607885401</v>
      </c>
      <c r="AH9" s="17">
        <v>0.50024531481171397</v>
      </c>
      <c r="AI9" s="17">
        <v>0.54019182735277904</v>
      </c>
      <c r="AJ9" s="17"/>
      <c r="AK9" s="17">
        <v>0.36326603969939097</v>
      </c>
      <c r="AL9" s="17">
        <v>0.46235653298318702</v>
      </c>
      <c r="AM9" s="17"/>
      <c r="AN9" s="17">
        <v>0.37612658096564699</v>
      </c>
      <c r="AO9" s="17">
        <v>0.50576229157734198</v>
      </c>
      <c r="AP9" s="17">
        <v>0.48479754242988099</v>
      </c>
      <c r="AQ9" s="17">
        <v>0.50030048030034602</v>
      </c>
      <c r="AR9" s="17">
        <v>0.48613904495834298</v>
      </c>
      <c r="AS9" s="17">
        <v>0.47869349074200501</v>
      </c>
      <c r="AT9" s="17"/>
      <c r="AU9" s="17">
        <v>0.49486402971437599</v>
      </c>
      <c r="AV9" s="17">
        <v>0.42470613608297703</v>
      </c>
      <c r="AW9" s="17"/>
      <c r="AX9" s="17">
        <v>0.56142864271655402</v>
      </c>
      <c r="AY9" s="17">
        <v>0.44203730758889698</v>
      </c>
      <c r="AZ9" s="17"/>
      <c r="BA9" s="17">
        <v>0.48027370473755399</v>
      </c>
      <c r="BB9" s="17">
        <v>0.38421416463637897</v>
      </c>
      <c r="BC9" s="17"/>
      <c r="BD9" s="17">
        <v>0.47485175631446502</v>
      </c>
      <c r="BE9" s="17"/>
      <c r="BF9" s="17">
        <v>0.46775096720202403</v>
      </c>
      <c r="BG9" s="17"/>
      <c r="BH9" s="17">
        <v>0.516759264006321</v>
      </c>
      <c r="BI9" s="17"/>
      <c r="BJ9" s="17">
        <v>0.52269922756790599</v>
      </c>
      <c r="BK9" s="17"/>
      <c r="BL9" s="17">
        <v>0.46203200319618098</v>
      </c>
      <c r="BM9" s="17">
        <v>0.40399126500745097</v>
      </c>
      <c r="BN9" s="17">
        <v>0.51888393181481296</v>
      </c>
      <c r="BO9" s="17">
        <v>0.47157676622057698</v>
      </c>
      <c r="BP9" s="17"/>
      <c r="BQ9" s="17">
        <v>0.50591815324350398</v>
      </c>
      <c r="BR9" s="17">
        <v>0.44594562579792602</v>
      </c>
      <c r="BS9" s="17">
        <v>0.40277446631515701</v>
      </c>
      <c r="BT9" s="17">
        <v>0.461425963886822</v>
      </c>
      <c r="BU9" s="17">
        <v>0.49993441651072301</v>
      </c>
      <c r="BV9" s="17">
        <v>0.41675552323418102</v>
      </c>
      <c r="BW9" s="17"/>
      <c r="BX9" s="17">
        <v>0.47333137691826499</v>
      </c>
      <c r="BY9" s="17">
        <v>0.45068934014429302</v>
      </c>
      <c r="BZ9" s="17">
        <v>0.43188597614337698</v>
      </c>
      <c r="CA9" s="17">
        <v>0.462971566368299</v>
      </c>
      <c r="CB9" s="17">
        <v>0.551737193417839</v>
      </c>
      <c r="CC9" s="17">
        <v>0.453213637233637</v>
      </c>
    </row>
    <row r="10" spans="2:81" ht="43.5" x14ac:dyDescent="0.35">
      <c r="B10" s="18" t="s">
        <v>174</v>
      </c>
      <c r="C10" s="17">
        <v>0.35598838722368598</v>
      </c>
      <c r="D10" s="17">
        <v>0.36063792359643498</v>
      </c>
      <c r="E10" s="17">
        <v>0.35226357806048603</v>
      </c>
      <c r="F10" s="17"/>
      <c r="G10" s="17">
        <v>0.251650472083504</v>
      </c>
      <c r="H10" s="17">
        <v>0.28527292859250097</v>
      </c>
      <c r="I10" s="17">
        <v>0.33237987696953097</v>
      </c>
      <c r="J10" s="17">
        <v>0.39270648679382297</v>
      </c>
      <c r="K10" s="17">
        <v>0.41907558576539999</v>
      </c>
      <c r="L10" s="17">
        <v>0.42984801915666798</v>
      </c>
      <c r="M10" s="17"/>
      <c r="N10" s="17">
        <v>0.36075212888065</v>
      </c>
      <c r="O10" s="17">
        <v>0.35078990319925901</v>
      </c>
      <c r="P10" s="17">
        <v>0.38214167818477301</v>
      </c>
      <c r="Q10" s="17">
        <v>0.33189126633122601</v>
      </c>
      <c r="R10" s="17"/>
      <c r="S10" s="17">
        <v>0.302059621938288</v>
      </c>
      <c r="T10" s="17">
        <v>0.426638941327115</v>
      </c>
      <c r="U10" s="17">
        <v>0.386329574100092</v>
      </c>
      <c r="V10" s="17">
        <v>0.399639504970491</v>
      </c>
      <c r="W10" s="17">
        <v>0.37144243756431</v>
      </c>
      <c r="X10" s="17">
        <v>0.34154255999732902</v>
      </c>
      <c r="Y10" s="17">
        <v>0.36612340874611599</v>
      </c>
      <c r="Z10" s="17">
        <v>0.42318529318089099</v>
      </c>
      <c r="AA10" s="17">
        <v>0.296139092939885</v>
      </c>
      <c r="AB10" s="17">
        <v>0.33161503556824101</v>
      </c>
      <c r="AC10" s="17">
        <v>0.356855321788762</v>
      </c>
      <c r="AD10" s="17">
        <v>0.271393191912425</v>
      </c>
      <c r="AE10" s="17"/>
      <c r="AF10" s="17">
        <v>0.35816323078407097</v>
      </c>
      <c r="AG10" s="17">
        <v>0.33089995912205999</v>
      </c>
      <c r="AH10" s="17">
        <v>0.368288969266655</v>
      </c>
      <c r="AI10" s="17">
        <v>0.25142825729058499</v>
      </c>
      <c r="AJ10" s="17"/>
      <c r="AK10" s="17">
        <v>0.395648007045038</v>
      </c>
      <c r="AL10" s="17">
        <v>0.30755836081701399</v>
      </c>
      <c r="AM10" s="17"/>
      <c r="AN10" s="17">
        <v>0.30020581451947598</v>
      </c>
      <c r="AO10" s="17">
        <v>0.356223046303626</v>
      </c>
      <c r="AP10" s="17">
        <v>0.36758215324738702</v>
      </c>
      <c r="AQ10" s="17">
        <v>0.38886403317577101</v>
      </c>
      <c r="AR10" s="17">
        <v>0.42236131921088399</v>
      </c>
      <c r="AS10" s="17">
        <v>0.34544586141959699</v>
      </c>
      <c r="AT10" s="17"/>
      <c r="AU10" s="17">
        <v>0.37217371729335202</v>
      </c>
      <c r="AV10" s="17">
        <v>0.33323368375454399</v>
      </c>
      <c r="AW10" s="17"/>
      <c r="AX10" s="17">
        <v>0.349048995091432</v>
      </c>
      <c r="AY10" s="17">
        <v>0.35765364001009398</v>
      </c>
      <c r="AZ10" s="17"/>
      <c r="BA10" s="17">
        <v>0.37258508217944097</v>
      </c>
      <c r="BB10" s="17">
        <v>0.27443909280151602</v>
      </c>
      <c r="BC10" s="17"/>
      <c r="BD10" s="17">
        <v>0.38645974897449298</v>
      </c>
      <c r="BE10" s="17"/>
      <c r="BF10" s="17">
        <v>0.390854581503638</v>
      </c>
      <c r="BG10" s="17"/>
      <c r="BH10" s="17">
        <v>0.31883566719123302</v>
      </c>
      <c r="BI10" s="17"/>
      <c r="BJ10" s="17">
        <v>0.350394905689769</v>
      </c>
      <c r="BK10" s="17"/>
      <c r="BL10" s="17">
        <v>0.31395179776112703</v>
      </c>
      <c r="BM10" s="17">
        <v>0.35511290762915299</v>
      </c>
      <c r="BN10" s="17">
        <v>0.42776623674978198</v>
      </c>
      <c r="BO10" s="17">
        <v>0.306997849795766</v>
      </c>
      <c r="BP10" s="17"/>
      <c r="BQ10" s="17">
        <v>0.325158042830684</v>
      </c>
      <c r="BR10" s="17">
        <v>0.41876228388688702</v>
      </c>
      <c r="BS10" s="17">
        <v>0.45357490158656599</v>
      </c>
      <c r="BT10" s="17">
        <v>0.35116997485368401</v>
      </c>
      <c r="BU10" s="17">
        <v>0.32059628418297498</v>
      </c>
      <c r="BV10" s="17">
        <v>0.30879776862973701</v>
      </c>
      <c r="BW10" s="17"/>
      <c r="BX10" s="17">
        <v>0.30233743899798499</v>
      </c>
      <c r="BY10" s="17">
        <v>0.36184128861053</v>
      </c>
      <c r="BZ10" s="17">
        <v>0.47112210851102299</v>
      </c>
      <c r="CA10" s="17">
        <v>0.343000836166798</v>
      </c>
      <c r="CB10" s="17">
        <v>0.268671354160197</v>
      </c>
      <c r="CC10" s="17">
        <v>0.27325592910979002</v>
      </c>
    </row>
    <row r="11" spans="2:81" ht="43.5" x14ac:dyDescent="0.35">
      <c r="B11" s="18" t="s">
        <v>175</v>
      </c>
      <c r="C11" s="17">
        <v>0.33989709237883498</v>
      </c>
      <c r="D11" s="17">
        <v>0.29553144872277298</v>
      </c>
      <c r="E11" s="17">
        <v>0.38338931670721199</v>
      </c>
      <c r="F11" s="17"/>
      <c r="G11" s="17">
        <v>0.35849472056496101</v>
      </c>
      <c r="H11" s="17">
        <v>0.32412729475437102</v>
      </c>
      <c r="I11" s="17">
        <v>0.342233765760801</v>
      </c>
      <c r="J11" s="17">
        <v>0.319665904705004</v>
      </c>
      <c r="K11" s="17">
        <v>0.35400095747321397</v>
      </c>
      <c r="L11" s="17">
        <v>0.34544368044839202</v>
      </c>
      <c r="M11" s="17"/>
      <c r="N11" s="17">
        <v>0.314426099364567</v>
      </c>
      <c r="O11" s="17">
        <v>0.340950852380765</v>
      </c>
      <c r="P11" s="17">
        <v>0.36017974566491101</v>
      </c>
      <c r="Q11" s="17">
        <v>0.34672152363388398</v>
      </c>
      <c r="R11" s="17"/>
      <c r="S11" s="17">
        <v>0.28845761903316303</v>
      </c>
      <c r="T11" s="17">
        <v>0.34568888836550798</v>
      </c>
      <c r="U11" s="17">
        <v>0.36845279797916403</v>
      </c>
      <c r="V11" s="17">
        <v>0.32050752305734098</v>
      </c>
      <c r="W11" s="17">
        <v>0.32659755827409298</v>
      </c>
      <c r="X11" s="17">
        <v>0.36024743526215097</v>
      </c>
      <c r="Y11" s="17">
        <v>0.36903623189332901</v>
      </c>
      <c r="Z11" s="17">
        <v>0.34218299124942397</v>
      </c>
      <c r="AA11" s="17">
        <v>0.335208573353108</v>
      </c>
      <c r="AB11" s="17">
        <v>0.37132484255261999</v>
      </c>
      <c r="AC11" s="17">
        <v>0.36425314914374202</v>
      </c>
      <c r="AD11" s="17">
        <v>0.30839070506333699</v>
      </c>
      <c r="AE11" s="17"/>
      <c r="AF11" s="17">
        <v>0.34650804574095101</v>
      </c>
      <c r="AG11" s="17">
        <v>0.37254189890707301</v>
      </c>
      <c r="AH11" s="17">
        <v>0.36371246561722997</v>
      </c>
      <c r="AI11" s="17">
        <v>0.32017009998683499</v>
      </c>
      <c r="AJ11" s="17"/>
      <c r="AK11" s="17">
        <v>0.22738101371826799</v>
      </c>
      <c r="AL11" s="17">
        <v>0.34567777626853702</v>
      </c>
      <c r="AM11" s="17"/>
      <c r="AN11" s="17">
        <v>0.31590196713645802</v>
      </c>
      <c r="AO11" s="17">
        <v>0.34234459596085998</v>
      </c>
      <c r="AP11" s="17">
        <v>0.33556778630455403</v>
      </c>
      <c r="AQ11" s="17">
        <v>0.35130434782083397</v>
      </c>
      <c r="AR11" s="17">
        <v>0.35500126812803601</v>
      </c>
      <c r="AS11" s="17">
        <v>0.38244216071890402</v>
      </c>
      <c r="AT11" s="17"/>
      <c r="AU11" s="17">
        <v>0.356913655954608</v>
      </c>
      <c r="AV11" s="17">
        <v>0.31585592086847197</v>
      </c>
      <c r="AW11" s="17"/>
      <c r="AX11" s="17">
        <v>0.38548206008218799</v>
      </c>
      <c r="AY11" s="17">
        <v>0.32895802263906099</v>
      </c>
      <c r="AZ11" s="17"/>
      <c r="BA11" s="17">
        <v>0.348191785988133</v>
      </c>
      <c r="BB11" s="17">
        <v>0.30229329499972002</v>
      </c>
      <c r="BC11" s="17"/>
      <c r="BD11" s="17">
        <v>0.36257646093797302</v>
      </c>
      <c r="BE11" s="17"/>
      <c r="BF11" s="17">
        <v>0.35298947148839399</v>
      </c>
      <c r="BG11" s="17"/>
      <c r="BH11" s="17">
        <v>0.36473187377452698</v>
      </c>
      <c r="BI11" s="17"/>
      <c r="BJ11" s="17">
        <v>0.40293219655461698</v>
      </c>
      <c r="BK11" s="17"/>
      <c r="BL11" s="17">
        <v>0.31334571038378201</v>
      </c>
      <c r="BM11" s="17">
        <v>0.31382823268106402</v>
      </c>
      <c r="BN11" s="17">
        <v>0.37953688328940199</v>
      </c>
      <c r="BO11" s="17">
        <v>0.340553705082624</v>
      </c>
      <c r="BP11" s="17"/>
      <c r="BQ11" s="17">
        <v>0.34071706682050601</v>
      </c>
      <c r="BR11" s="17">
        <v>0.36979463592018302</v>
      </c>
      <c r="BS11" s="17">
        <v>0.311019341437553</v>
      </c>
      <c r="BT11" s="17">
        <v>0.310713941603323</v>
      </c>
      <c r="BU11" s="17">
        <v>0.33368146944147298</v>
      </c>
      <c r="BV11" s="17">
        <v>0.34156281639366498</v>
      </c>
      <c r="BW11" s="17"/>
      <c r="BX11" s="17">
        <v>0.337524882203313</v>
      </c>
      <c r="BY11" s="17">
        <v>0.37300785813104398</v>
      </c>
      <c r="BZ11" s="17">
        <v>0.320799880235344</v>
      </c>
      <c r="CA11" s="17">
        <v>0.32977167435501797</v>
      </c>
      <c r="CB11" s="17">
        <v>0.31865519167617801</v>
      </c>
      <c r="CC11" s="17">
        <v>0.37994903744310399</v>
      </c>
    </row>
    <row r="12" spans="2:81" ht="29" x14ac:dyDescent="0.35">
      <c r="B12" s="18" t="s">
        <v>176</v>
      </c>
      <c r="C12" s="17">
        <v>0.304696015395858</v>
      </c>
      <c r="D12" s="17">
        <v>0.435008238510878</v>
      </c>
      <c r="E12" s="17">
        <v>0.17851891306008599</v>
      </c>
      <c r="F12" s="17"/>
      <c r="G12" s="17">
        <v>0.305765477288168</v>
      </c>
      <c r="H12" s="17">
        <v>0.334103995889109</v>
      </c>
      <c r="I12" s="17">
        <v>0.31547008925106901</v>
      </c>
      <c r="J12" s="17">
        <v>0.314903456806996</v>
      </c>
      <c r="K12" s="17">
        <v>0.31047869102461301</v>
      </c>
      <c r="L12" s="17">
        <v>0.25912680693416501</v>
      </c>
      <c r="M12" s="17"/>
      <c r="N12" s="17">
        <v>0.35229602679022798</v>
      </c>
      <c r="O12" s="17">
        <v>0.30274454705374798</v>
      </c>
      <c r="P12" s="17">
        <v>0.29662388434653097</v>
      </c>
      <c r="Q12" s="17">
        <v>0.26428981345109498</v>
      </c>
      <c r="R12" s="17"/>
      <c r="S12" s="17">
        <v>0.31310514816672602</v>
      </c>
      <c r="T12" s="17">
        <v>0.25061695747373702</v>
      </c>
      <c r="U12" s="17">
        <v>0.26281005669936203</v>
      </c>
      <c r="V12" s="17">
        <v>0.29095963415888099</v>
      </c>
      <c r="W12" s="17">
        <v>0.32261178319786599</v>
      </c>
      <c r="X12" s="17">
        <v>0.31483045506398</v>
      </c>
      <c r="Y12" s="17">
        <v>0.32023084714392702</v>
      </c>
      <c r="Z12" s="17">
        <v>0.37237088309010602</v>
      </c>
      <c r="AA12" s="17">
        <v>0.30878220338813001</v>
      </c>
      <c r="AB12" s="17">
        <v>0.33480021951684802</v>
      </c>
      <c r="AC12" s="17">
        <v>0.32679059311883502</v>
      </c>
      <c r="AD12" s="17">
        <v>0.30671665061023901</v>
      </c>
      <c r="AE12" s="17"/>
      <c r="AF12" s="17">
        <v>0.29891912140460503</v>
      </c>
      <c r="AG12" s="17">
        <v>0.35527749823265298</v>
      </c>
      <c r="AH12" s="17">
        <v>0.32342685158260198</v>
      </c>
      <c r="AI12" s="17">
        <v>0.30895899772498198</v>
      </c>
      <c r="AJ12" s="17"/>
      <c r="AK12" s="17">
        <v>0.29602452819748398</v>
      </c>
      <c r="AL12" s="17">
        <v>0.29160907155536298</v>
      </c>
      <c r="AM12" s="17"/>
      <c r="AN12" s="17">
        <v>0.342958129150575</v>
      </c>
      <c r="AO12" s="17">
        <v>0.29625544257694703</v>
      </c>
      <c r="AP12" s="17">
        <v>0.32085120575895199</v>
      </c>
      <c r="AQ12" s="17">
        <v>0.26321253170633901</v>
      </c>
      <c r="AR12" s="17">
        <v>0.29368232404755901</v>
      </c>
      <c r="AS12" s="17">
        <v>0.28626170808604301</v>
      </c>
      <c r="AT12" s="17"/>
      <c r="AU12" s="17">
        <v>0.31993966597839402</v>
      </c>
      <c r="AV12" s="17">
        <v>0.284571735750762</v>
      </c>
      <c r="AW12" s="17"/>
      <c r="AX12" s="17">
        <v>0.21640449737956</v>
      </c>
      <c r="AY12" s="17">
        <v>0.32588341821022299</v>
      </c>
      <c r="AZ12" s="17"/>
      <c r="BA12" s="17">
        <v>0.292968327754492</v>
      </c>
      <c r="BB12" s="17">
        <v>0.36899390527971299</v>
      </c>
      <c r="BC12" s="17"/>
      <c r="BD12" s="17">
        <v>0.30730030193014102</v>
      </c>
      <c r="BE12" s="17"/>
      <c r="BF12" s="17">
        <v>0.31734058588848701</v>
      </c>
      <c r="BG12" s="17"/>
      <c r="BH12" s="17">
        <v>0.35396194820777699</v>
      </c>
      <c r="BI12" s="17"/>
      <c r="BJ12" s="17">
        <v>0.36953008032010998</v>
      </c>
      <c r="BK12" s="17"/>
      <c r="BL12" s="17">
        <v>0.19840289274815701</v>
      </c>
      <c r="BM12" s="17">
        <v>0.41098289415143902</v>
      </c>
      <c r="BN12" s="17">
        <v>0.25700556756024401</v>
      </c>
      <c r="BO12" s="17">
        <v>0.314255990648795</v>
      </c>
      <c r="BP12" s="17"/>
      <c r="BQ12" s="17">
        <v>0.335217735504303</v>
      </c>
      <c r="BR12" s="17">
        <v>0.33496918573649997</v>
      </c>
      <c r="BS12" s="17">
        <v>0.33563793588477298</v>
      </c>
      <c r="BT12" s="17">
        <v>0.23377413039871001</v>
      </c>
      <c r="BU12" s="17">
        <v>0.17883710111376599</v>
      </c>
      <c r="BV12" s="17">
        <v>0.26081597516823402</v>
      </c>
      <c r="BW12" s="17"/>
      <c r="BX12" s="17">
        <v>0.37192345167622998</v>
      </c>
      <c r="BY12" s="17">
        <v>0.34302631474962703</v>
      </c>
      <c r="BZ12" s="17">
        <v>0.32790683385360198</v>
      </c>
      <c r="CA12" s="17">
        <v>0.24189198347062699</v>
      </c>
      <c r="CB12" s="17">
        <v>0.19526493918214</v>
      </c>
      <c r="CC12" s="17">
        <v>0.19401036363171101</v>
      </c>
    </row>
    <row r="13" spans="2:81" ht="72.5" x14ac:dyDescent="0.35">
      <c r="B13" s="18" t="s">
        <v>177</v>
      </c>
      <c r="C13" s="17">
        <v>0.26401774782711102</v>
      </c>
      <c r="D13" s="17">
        <v>0.24167331214708901</v>
      </c>
      <c r="E13" s="17">
        <v>0.28462753382978201</v>
      </c>
      <c r="F13" s="17"/>
      <c r="G13" s="17">
        <v>0.19689262849144601</v>
      </c>
      <c r="H13" s="17">
        <v>0.21844818845530101</v>
      </c>
      <c r="I13" s="17">
        <v>0.28022723814365602</v>
      </c>
      <c r="J13" s="17">
        <v>0.29512531453273699</v>
      </c>
      <c r="K13" s="17">
        <v>0.29589843764129298</v>
      </c>
      <c r="L13" s="17">
        <v>0.28580161698446599</v>
      </c>
      <c r="M13" s="17"/>
      <c r="N13" s="17">
        <v>0.26055239553339399</v>
      </c>
      <c r="O13" s="17">
        <v>0.29229859287068399</v>
      </c>
      <c r="P13" s="17">
        <v>0.243541062117241</v>
      </c>
      <c r="Q13" s="17">
        <v>0.25666835873229599</v>
      </c>
      <c r="R13" s="17"/>
      <c r="S13" s="17">
        <v>0.20387375789033299</v>
      </c>
      <c r="T13" s="17">
        <v>0.285920667856848</v>
      </c>
      <c r="U13" s="17">
        <v>0.25086482942900501</v>
      </c>
      <c r="V13" s="17">
        <v>0.273821991728948</v>
      </c>
      <c r="W13" s="17">
        <v>0.27218984377527</v>
      </c>
      <c r="X13" s="17">
        <v>0.23871733035206</v>
      </c>
      <c r="Y13" s="17">
        <v>0.25675753683118402</v>
      </c>
      <c r="Z13" s="17">
        <v>0.27106628188350901</v>
      </c>
      <c r="AA13" s="17">
        <v>0.264600618547985</v>
      </c>
      <c r="AB13" s="17">
        <v>0.29765511440956899</v>
      </c>
      <c r="AC13" s="17">
        <v>0.30569049589715602</v>
      </c>
      <c r="AD13" s="17">
        <v>0.34972035395934298</v>
      </c>
      <c r="AE13" s="17"/>
      <c r="AF13" s="17">
        <v>0.25502977608827099</v>
      </c>
      <c r="AG13" s="17">
        <v>0.289307309206985</v>
      </c>
      <c r="AH13" s="17">
        <v>0.27278137276587899</v>
      </c>
      <c r="AI13" s="17">
        <v>0.34396342435279198</v>
      </c>
      <c r="AJ13" s="17"/>
      <c r="AK13" s="17">
        <v>0.292713764485172</v>
      </c>
      <c r="AL13" s="17">
        <v>0.25077632936733202</v>
      </c>
      <c r="AM13" s="17"/>
      <c r="AN13" s="17">
        <v>0.20902338322796599</v>
      </c>
      <c r="AO13" s="17">
        <v>0.30030161496741498</v>
      </c>
      <c r="AP13" s="17">
        <v>0.23383833487754299</v>
      </c>
      <c r="AQ13" s="17">
        <v>0.28803324843817601</v>
      </c>
      <c r="AR13" s="17">
        <v>0.28569722828975802</v>
      </c>
      <c r="AS13" s="17">
        <v>0.29160324836607698</v>
      </c>
      <c r="AT13" s="17"/>
      <c r="AU13" s="17">
        <v>0.256373416866296</v>
      </c>
      <c r="AV13" s="17">
        <v>0.27526559910269999</v>
      </c>
      <c r="AW13" s="17"/>
      <c r="AX13" s="17">
        <v>0.26973925057523301</v>
      </c>
      <c r="AY13" s="17">
        <v>0.262644753159542</v>
      </c>
      <c r="AZ13" s="17"/>
      <c r="BA13" s="17">
        <v>0.27641537211383599</v>
      </c>
      <c r="BB13" s="17">
        <v>0.201294938224028</v>
      </c>
      <c r="BC13" s="17"/>
      <c r="BD13" s="17">
        <v>0.26252795161235898</v>
      </c>
      <c r="BE13" s="17"/>
      <c r="BF13" s="17">
        <v>0.24797312602798999</v>
      </c>
      <c r="BG13" s="17"/>
      <c r="BH13" s="17">
        <v>0.295617080876315</v>
      </c>
      <c r="BI13" s="17"/>
      <c r="BJ13" s="17">
        <v>0.29337307034427101</v>
      </c>
      <c r="BK13" s="17"/>
      <c r="BL13" s="17">
        <v>0.26262994035063703</v>
      </c>
      <c r="BM13" s="17">
        <v>0.232497874464139</v>
      </c>
      <c r="BN13" s="17">
        <v>0.29115349707129601</v>
      </c>
      <c r="BO13" s="17">
        <v>0.26779686960807197</v>
      </c>
      <c r="BP13" s="17"/>
      <c r="BQ13" s="17">
        <v>0.258549948954996</v>
      </c>
      <c r="BR13" s="17">
        <v>0.25694111299128403</v>
      </c>
      <c r="BS13" s="17">
        <v>0.25749389667240102</v>
      </c>
      <c r="BT13" s="17">
        <v>0.31414069813338802</v>
      </c>
      <c r="BU13" s="17">
        <v>0.27664570245147602</v>
      </c>
      <c r="BV13" s="17">
        <v>0.241898291438708</v>
      </c>
      <c r="BW13" s="17"/>
      <c r="BX13" s="17">
        <v>0.25232805164465699</v>
      </c>
      <c r="BY13" s="17">
        <v>0.25018829308949198</v>
      </c>
      <c r="BZ13" s="17">
        <v>0.27189945429922102</v>
      </c>
      <c r="CA13" s="17">
        <v>0.27220875502307401</v>
      </c>
      <c r="CB13" s="17">
        <v>0.25617679020003198</v>
      </c>
      <c r="CC13" s="17">
        <v>0.22616628526962099</v>
      </c>
    </row>
    <row r="14" spans="2:81" ht="43.5" x14ac:dyDescent="0.35">
      <c r="B14" s="18" t="s">
        <v>178</v>
      </c>
      <c r="C14" s="17">
        <v>0.25844076456342502</v>
      </c>
      <c r="D14" s="17">
        <v>0.203727102054201</v>
      </c>
      <c r="E14" s="17">
        <v>0.31159536982642999</v>
      </c>
      <c r="F14" s="17"/>
      <c r="G14" s="17">
        <v>0.26435144183134102</v>
      </c>
      <c r="H14" s="17">
        <v>0.28791904541483598</v>
      </c>
      <c r="I14" s="17">
        <v>0.27775910822572603</v>
      </c>
      <c r="J14" s="17">
        <v>0.239233972669812</v>
      </c>
      <c r="K14" s="17">
        <v>0.27698879068585203</v>
      </c>
      <c r="L14" s="17">
        <v>0.217953871706004</v>
      </c>
      <c r="M14" s="17"/>
      <c r="N14" s="17">
        <v>0.24254406475392001</v>
      </c>
      <c r="O14" s="17">
        <v>0.24344409750499801</v>
      </c>
      <c r="P14" s="17">
        <v>0.27892006006783399</v>
      </c>
      <c r="Q14" s="17">
        <v>0.27236802470961702</v>
      </c>
      <c r="R14" s="17"/>
      <c r="S14" s="17">
        <v>0.221589682288197</v>
      </c>
      <c r="T14" s="17">
        <v>0.279063708449867</v>
      </c>
      <c r="U14" s="17">
        <v>0.25508985628692699</v>
      </c>
      <c r="V14" s="17">
        <v>0.25123481555990301</v>
      </c>
      <c r="W14" s="17">
        <v>0.224827380242582</v>
      </c>
      <c r="X14" s="17">
        <v>0.25854435694452099</v>
      </c>
      <c r="Y14" s="17">
        <v>0.206378906175676</v>
      </c>
      <c r="Z14" s="17">
        <v>0.30028262914683401</v>
      </c>
      <c r="AA14" s="17">
        <v>0.290417423725431</v>
      </c>
      <c r="AB14" s="17">
        <v>0.28916408638838997</v>
      </c>
      <c r="AC14" s="17">
        <v>0.27322677147135899</v>
      </c>
      <c r="AD14" s="17">
        <v>0.29869495704646598</v>
      </c>
      <c r="AE14" s="17"/>
      <c r="AF14" s="17">
        <v>0.256417830736756</v>
      </c>
      <c r="AG14" s="17">
        <v>0.297079390965998</v>
      </c>
      <c r="AH14" s="17">
        <v>0.25784720472139799</v>
      </c>
      <c r="AI14" s="17">
        <v>0.31890514078118498</v>
      </c>
      <c r="AJ14" s="17"/>
      <c r="AK14" s="17">
        <v>0.21275103600953801</v>
      </c>
      <c r="AL14" s="17">
        <v>0.24270000701695801</v>
      </c>
      <c r="AM14" s="17"/>
      <c r="AN14" s="17">
        <v>0.24053252904227301</v>
      </c>
      <c r="AO14" s="17">
        <v>0.249673312229622</v>
      </c>
      <c r="AP14" s="17">
        <v>0.26889276308103</v>
      </c>
      <c r="AQ14" s="17">
        <v>0.26533055294026198</v>
      </c>
      <c r="AR14" s="17">
        <v>0.256736261494248</v>
      </c>
      <c r="AS14" s="17">
        <v>0.35272676356374699</v>
      </c>
      <c r="AT14" s="17"/>
      <c r="AU14" s="17">
        <v>0.27618245754858101</v>
      </c>
      <c r="AV14" s="17">
        <v>0.23564230165286501</v>
      </c>
      <c r="AW14" s="17"/>
      <c r="AX14" s="17">
        <v>0.25573551231124098</v>
      </c>
      <c r="AY14" s="17">
        <v>0.25908994661929302</v>
      </c>
      <c r="AZ14" s="17"/>
      <c r="BA14" s="17">
        <v>0.26217604091436097</v>
      </c>
      <c r="BB14" s="17">
        <v>0.24196163127682099</v>
      </c>
      <c r="BC14" s="17"/>
      <c r="BD14" s="17">
        <v>0.274264757859706</v>
      </c>
      <c r="BE14" s="17"/>
      <c r="BF14" s="17">
        <v>0.27543271085225601</v>
      </c>
      <c r="BG14" s="17"/>
      <c r="BH14" s="17">
        <v>0.31999329912258401</v>
      </c>
      <c r="BI14" s="17"/>
      <c r="BJ14" s="17">
        <v>0.25059505730477699</v>
      </c>
      <c r="BK14" s="17"/>
      <c r="BL14" s="17">
        <v>0.20002963859956399</v>
      </c>
      <c r="BM14" s="17">
        <v>0.28327342275610201</v>
      </c>
      <c r="BN14" s="17">
        <v>0.26053759057871201</v>
      </c>
      <c r="BO14" s="17">
        <v>0.26744096817541402</v>
      </c>
      <c r="BP14" s="17"/>
      <c r="BQ14" s="17">
        <v>0.25005485871012301</v>
      </c>
      <c r="BR14" s="17">
        <v>0.237847371573113</v>
      </c>
      <c r="BS14" s="17">
        <v>0.30890624157193602</v>
      </c>
      <c r="BT14" s="17">
        <v>0.213409257134094</v>
      </c>
      <c r="BU14" s="17">
        <v>0.254370621353049</v>
      </c>
      <c r="BV14" s="17">
        <v>0.27953253585710802</v>
      </c>
      <c r="BW14" s="17"/>
      <c r="BX14" s="17">
        <v>0.25103130268434198</v>
      </c>
      <c r="BY14" s="17">
        <v>0.247343479124046</v>
      </c>
      <c r="BZ14" s="17">
        <v>0.284000501768784</v>
      </c>
      <c r="CA14" s="17">
        <v>0.22407374663131199</v>
      </c>
      <c r="CB14" s="17">
        <v>0.234041541677181</v>
      </c>
      <c r="CC14" s="17">
        <v>0.27586098369227002</v>
      </c>
    </row>
    <row r="15" spans="2:81" x14ac:dyDescent="0.35">
      <c r="B15" s="18" t="s">
        <v>179</v>
      </c>
      <c r="C15" s="17">
        <v>0.25591715554357303</v>
      </c>
      <c r="D15" s="17">
        <v>0.25013152253376297</v>
      </c>
      <c r="E15" s="17">
        <v>0.26028092400083902</v>
      </c>
      <c r="F15" s="17"/>
      <c r="G15" s="17">
        <v>0.194667847730118</v>
      </c>
      <c r="H15" s="17">
        <v>0.21518111345788701</v>
      </c>
      <c r="I15" s="17">
        <v>0.24657599674950401</v>
      </c>
      <c r="J15" s="17">
        <v>0.30914505334746001</v>
      </c>
      <c r="K15" s="17">
        <v>0.286276556853228</v>
      </c>
      <c r="L15" s="17">
        <v>0.27373979923962899</v>
      </c>
      <c r="M15" s="17"/>
      <c r="N15" s="17">
        <v>0.23774423993451901</v>
      </c>
      <c r="O15" s="17">
        <v>0.27898982591603999</v>
      </c>
      <c r="P15" s="17">
        <v>0.261137106482842</v>
      </c>
      <c r="Q15" s="17">
        <v>0.24726153187851699</v>
      </c>
      <c r="R15" s="17"/>
      <c r="S15" s="17">
        <v>0.20433023141300299</v>
      </c>
      <c r="T15" s="17">
        <v>0.25055159397380899</v>
      </c>
      <c r="U15" s="17">
        <v>0.26604763445174101</v>
      </c>
      <c r="V15" s="17">
        <v>0.29020457354102402</v>
      </c>
      <c r="W15" s="17">
        <v>0.243133787086043</v>
      </c>
      <c r="X15" s="17">
        <v>0.24176536850806299</v>
      </c>
      <c r="Y15" s="17">
        <v>0.27061404665102001</v>
      </c>
      <c r="Z15" s="17">
        <v>0.22574182056404399</v>
      </c>
      <c r="AA15" s="17">
        <v>0.242273301168421</v>
      </c>
      <c r="AB15" s="17">
        <v>0.29172472936785598</v>
      </c>
      <c r="AC15" s="17">
        <v>0.32603399986036402</v>
      </c>
      <c r="AD15" s="17">
        <v>0.28908353402280901</v>
      </c>
      <c r="AE15" s="17"/>
      <c r="AF15" s="17">
        <v>0.25557251410832099</v>
      </c>
      <c r="AG15" s="17">
        <v>0.28545791672001303</v>
      </c>
      <c r="AH15" s="17">
        <v>0.30800778010747698</v>
      </c>
      <c r="AI15" s="17">
        <v>0.29402502860383101</v>
      </c>
      <c r="AJ15" s="17"/>
      <c r="AK15" s="17">
        <v>0.17907730471778599</v>
      </c>
      <c r="AL15" s="17">
        <v>0.23163276473424901</v>
      </c>
      <c r="AM15" s="17"/>
      <c r="AN15" s="17">
        <v>0.215740989557376</v>
      </c>
      <c r="AO15" s="17">
        <v>0.25322940310838299</v>
      </c>
      <c r="AP15" s="17">
        <v>0.26123060439072998</v>
      </c>
      <c r="AQ15" s="17">
        <v>0.28885101149732101</v>
      </c>
      <c r="AR15" s="17">
        <v>0.293080579464361</v>
      </c>
      <c r="AS15" s="17">
        <v>0.26112469849500503</v>
      </c>
      <c r="AT15" s="17"/>
      <c r="AU15" s="17">
        <v>0.25047166981340002</v>
      </c>
      <c r="AV15" s="17">
        <v>0.26456853647640399</v>
      </c>
      <c r="AW15" s="17"/>
      <c r="AX15" s="17">
        <v>0.27156879676896001</v>
      </c>
      <c r="AY15" s="17">
        <v>0.25216121573418998</v>
      </c>
      <c r="AZ15" s="17"/>
      <c r="BA15" s="17">
        <v>0.27648112467275299</v>
      </c>
      <c r="BB15" s="17">
        <v>0.14907552364487001</v>
      </c>
      <c r="BC15" s="17"/>
      <c r="BD15" s="17">
        <v>0.24415760089901201</v>
      </c>
      <c r="BE15" s="17"/>
      <c r="BF15" s="17">
        <v>0.240491613849457</v>
      </c>
      <c r="BG15" s="17"/>
      <c r="BH15" s="17">
        <v>0.29730547616443598</v>
      </c>
      <c r="BI15" s="17"/>
      <c r="BJ15" s="17">
        <v>0.34461392503856297</v>
      </c>
      <c r="BK15" s="17"/>
      <c r="BL15" s="17">
        <v>0.30046785788437602</v>
      </c>
      <c r="BM15" s="17">
        <v>0.183795719089487</v>
      </c>
      <c r="BN15" s="17">
        <v>0.26207211441581102</v>
      </c>
      <c r="BO15" s="17">
        <v>0.29417211094475898</v>
      </c>
      <c r="BP15" s="17"/>
      <c r="BQ15" s="17">
        <v>0.27384424290424503</v>
      </c>
      <c r="BR15" s="17">
        <v>0.22424078615294099</v>
      </c>
      <c r="BS15" s="17">
        <v>0.26883546651780199</v>
      </c>
      <c r="BT15" s="17">
        <v>0.25172335155150599</v>
      </c>
      <c r="BU15" s="17">
        <v>0.236625433330207</v>
      </c>
      <c r="BV15" s="17">
        <v>0.26247518298533901</v>
      </c>
      <c r="BW15" s="17"/>
      <c r="BX15" s="17">
        <v>0.24394304796574401</v>
      </c>
      <c r="BY15" s="17">
        <v>0.19025957970558599</v>
      </c>
      <c r="BZ15" s="17">
        <v>0.28848990751526199</v>
      </c>
      <c r="CA15" s="17">
        <v>0.26240336990288499</v>
      </c>
      <c r="CB15" s="17">
        <v>0.26852897670049503</v>
      </c>
      <c r="CC15" s="17">
        <v>0.27633148655394602</v>
      </c>
    </row>
    <row r="16" spans="2:81" ht="43.5" x14ac:dyDescent="0.35">
      <c r="B16" s="18" t="s">
        <v>180</v>
      </c>
      <c r="C16" s="17">
        <v>0.250439427215082</v>
      </c>
      <c r="D16" s="17">
        <v>0.21811363198279601</v>
      </c>
      <c r="E16" s="17">
        <v>0.28265778896787302</v>
      </c>
      <c r="F16" s="17"/>
      <c r="G16" s="17">
        <v>0.21031703317263001</v>
      </c>
      <c r="H16" s="17">
        <v>0.20672094574678701</v>
      </c>
      <c r="I16" s="17">
        <v>0.24643644312169399</v>
      </c>
      <c r="J16" s="17">
        <v>0.22257392530707201</v>
      </c>
      <c r="K16" s="17">
        <v>0.26411718550357</v>
      </c>
      <c r="L16" s="17">
        <v>0.329324706338189</v>
      </c>
      <c r="M16" s="17"/>
      <c r="N16" s="17">
        <v>0.22370468044584299</v>
      </c>
      <c r="O16" s="17">
        <v>0.25145673269166402</v>
      </c>
      <c r="P16" s="17">
        <v>0.24984843681760599</v>
      </c>
      <c r="Q16" s="17">
        <v>0.27892944264210201</v>
      </c>
      <c r="R16" s="17"/>
      <c r="S16" s="17">
        <v>0.22481821308685199</v>
      </c>
      <c r="T16" s="17">
        <v>0.27689027003382599</v>
      </c>
      <c r="U16" s="17">
        <v>0.263234089507209</v>
      </c>
      <c r="V16" s="17">
        <v>0.25931890936038399</v>
      </c>
      <c r="W16" s="17">
        <v>0.25228869263167703</v>
      </c>
      <c r="X16" s="17">
        <v>0.24353553852875601</v>
      </c>
      <c r="Y16" s="17">
        <v>0.28458667894206602</v>
      </c>
      <c r="Z16" s="17">
        <v>0.20265549262167901</v>
      </c>
      <c r="AA16" s="17">
        <v>0.24856157171148699</v>
      </c>
      <c r="AB16" s="17">
        <v>0.25905214938600502</v>
      </c>
      <c r="AC16" s="17">
        <v>0.20421368128624001</v>
      </c>
      <c r="AD16" s="17">
        <v>0.24175669700319299</v>
      </c>
      <c r="AE16" s="17"/>
      <c r="AF16" s="17">
        <v>0.25098982843706802</v>
      </c>
      <c r="AG16" s="17">
        <v>0.24700583778280899</v>
      </c>
      <c r="AH16" s="17">
        <v>0.190090194484622</v>
      </c>
      <c r="AI16" s="17">
        <v>0.22471422927519699</v>
      </c>
      <c r="AJ16" s="17"/>
      <c r="AK16" s="17">
        <v>0.29625998909631301</v>
      </c>
      <c r="AL16" s="17">
        <v>0.24808306784686901</v>
      </c>
      <c r="AM16" s="17"/>
      <c r="AN16" s="17">
        <v>0.21277635556858901</v>
      </c>
      <c r="AO16" s="17">
        <v>0.25922974610362098</v>
      </c>
      <c r="AP16" s="17">
        <v>0.22209798560479799</v>
      </c>
      <c r="AQ16" s="17">
        <v>0.25635668908690301</v>
      </c>
      <c r="AR16" s="17">
        <v>0.33626180332400402</v>
      </c>
      <c r="AS16" s="17">
        <v>0.25797280714163101</v>
      </c>
      <c r="AT16" s="17"/>
      <c r="AU16" s="17">
        <v>0.25315903150338798</v>
      </c>
      <c r="AV16" s="17">
        <v>0.24710171249667501</v>
      </c>
      <c r="AW16" s="17"/>
      <c r="AX16" s="17">
        <v>0.27900559461138602</v>
      </c>
      <c r="AY16" s="17">
        <v>0.24358437580033099</v>
      </c>
      <c r="AZ16" s="17"/>
      <c r="BA16" s="17">
        <v>0.250251545114546</v>
      </c>
      <c r="BB16" s="17">
        <v>0.25077776132905299</v>
      </c>
      <c r="BC16" s="17"/>
      <c r="BD16" s="17">
        <v>0.26010493890447201</v>
      </c>
      <c r="BE16" s="17"/>
      <c r="BF16" s="17">
        <v>0.26276421086143797</v>
      </c>
      <c r="BG16" s="17"/>
      <c r="BH16" s="17">
        <v>0.24895252844135299</v>
      </c>
      <c r="BI16" s="17"/>
      <c r="BJ16" s="17">
        <v>0.19897129043398201</v>
      </c>
      <c r="BK16" s="17"/>
      <c r="BL16" s="17">
        <v>0.228516292936046</v>
      </c>
      <c r="BM16" s="17">
        <v>0.22419367945391</v>
      </c>
      <c r="BN16" s="17">
        <v>0.30584773210386801</v>
      </c>
      <c r="BO16" s="17">
        <v>0.231747663276895</v>
      </c>
      <c r="BP16" s="17"/>
      <c r="BQ16" s="17">
        <v>0.20768078129759801</v>
      </c>
      <c r="BR16" s="17">
        <v>0.29203323231495099</v>
      </c>
      <c r="BS16" s="17">
        <v>0.27412809321068599</v>
      </c>
      <c r="BT16" s="17">
        <v>0.27076458550896398</v>
      </c>
      <c r="BU16" s="17">
        <v>0.23037801510217301</v>
      </c>
      <c r="BV16" s="17">
        <v>0.27361128341140101</v>
      </c>
      <c r="BW16" s="17"/>
      <c r="BX16" s="17">
        <v>0.19548708174735199</v>
      </c>
      <c r="BY16" s="17">
        <v>0.27204994638283397</v>
      </c>
      <c r="BZ16" s="17">
        <v>0.29435063003517897</v>
      </c>
      <c r="CA16" s="17">
        <v>0.26337834305191998</v>
      </c>
      <c r="CB16" s="17">
        <v>0.198223612022801</v>
      </c>
      <c r="CC16" s="17">
        <v>0.24185293003719999</v>
      </c>
    </row>
    <row r="17" spans="2:81" ht="29" x14ac:dyDescent="0.35">
      <c r="B17" s="18" t="s">
        <v>181</v>
      </c>
      <c r="C17" s="17">
        <v>0.234114710163251</v>
      </c>
      <c r="D17" s="17">
        <v>0.23308470701028799</v>
      </c>
      <c r="E17" s="17">
        <v>0.234811583888001</v>
      </c>
      <c r="F17" s="17"/>
      <c r="G17" s="17">
        <v>0.26199377225531101</v>
      </c>
      <c r="H17" s="17">
        <v>0.27253268912242901</v>
      </c>
      <c r="I17" s="17">
        <v>0.26101189869938801</v>
      </c>
      <c r="J17" s="17">
        <v>0.239015356263823</v>
      </c>
      <c r="K17" s="17">
        <v>0.21560832388180801</v>
      </c>
      <c r="L17" s="17">
        <v>0.17090249114759401</v>
      </c>
      <c r="M17" s="17"/>
      <c r="N17" s="17">
        <v>0.213548762933577</v>
      </c>
      <c r="O17" s="17">
        <v>0.25897935055737398</v>
      </c>
      <c r="P17" s="17">
        <v>0.20265026307543699</v>
      </c>
      <c r="Q17" s="17">
        <v>0.260960479839357</v>
      </c>
      <c r="R17" s="17"/>
      <c r="S17" s="17">
        <v>0.22229801357857201</v>
      </c>
      <c r="T17" s="17">
        <v>0.24948769688199601</v>
      </c>
      <c r="U17" s="17">
        <v>0.25478285563583503</v>
      </c>
      <c r="V17" s="17">
        <v>0.23674715644762201</v>
      </c>
      <c r="W17" s="17">
        <v>0.20823198974547699</v>
      </c>
      <c r="X17" s="17">
        <v>0.22387064492606801</v>
      </c>
      <c r="Y17" s="17">
        <v>0.22825760471725501</v>
      </c>
      <c r="Z17" s="17">
        <v>0.230415945202878</v>
      </c>
      <c r="AA17" s="17">
        <v>0.23246276693085499</v>
      </c>
      <c r="AB17" s="17">
        <v>0.21694965062802099</v>
      </c>
      <c r="AC17" s="17">
        <v>0.23927853961494699</v>
      </c>
      <c r="AD17" s="17">
        <v>0.32024996158192498</v>
      </c>
      <c r="AE17" s="17"/>
      <c r="AF17" s="17">
        <v>0.23848344090382101</v>
      </c>
      <c r="AG17" s="17">
        <v>0.21252828060215101</v>
      </c>
      <c r="AH17" s="17">
        <v>0.252891438643988</v>
      </c>
      <c r="AI17" s="17">
        <v>0.29737653875113002</v>
      </c>
      <c r="AJ17" s="17"/>
      <c r="AK17" s="17">
        <v>0.17486436943733499</v>
      </c>
      <c r="AL17" s="17">
        <v>0.25362395925005299</v>
      </c>
      <c r="AM17" s="17"/>
      <c r="AN17" s="17">
        <v>0.25043663719480802</v>
      </c>
      <c r="AO17" s="17">
        <v>0.23247632819935901</v>
      </c>
      <c r="AP17" s="17">
        <v>0.25682851684476199</v>
      </c>
      <c r="AQ17" s="17">
        <v>0.219513925661143</v>
      </c>
      <c r="AR17" s="17">
        <v>0.19275584119438199</v>
      </c>
      <c r="AS17" s="17">
        <v>0.242813280140561</v>
      </c>
      <c r="AT17" s="17"/>
      <c r="AU17" s="17">
        <v>0.21300982738058699</v>
      </c>
      <c r="AV17" s="17">
        <v>0.26416997041401802</v>
      </c>
      <c r="AW17" s="17"/>
      <c r="AX17" s="17">
        <v>0.25722853777683102</v>
      </c>
      <c r="AY17" s="17">
        <v>0.22856806211331801</v>
      </c>
      <c r="AZ17" s="17"/>
      <c r="BA17" s="17">
        <v>0.239543145433886</v>
      </c>
      <c r="BB17" s="17">
        <v>0.20839493561533301</v>
      </c>
      <c r="BC17" s="17"/>
      <c r="BD17" s="17">
        <v>0.22318726312220799</v>
      </c>
      <c r="BE17" s="17"/>
      <c r="BF17" s="17">
        <v>0.223275327582375</v>
      </c>
      <c r="BG17" s="17"/>
      <c r="BH17" s="17">
        <v>0.231705429072876</v>
      </c>
      <c r="BI17" s="17"/>
      <c r="BJ17" s="17">
        <v>0.26480097969800698</v>
      </c>
      <c r="BK17" s="17"/>
      <c r="BL17" s="17">
        <v>0.241230015647379</v>
      </c>
      <c r="BM17" s="17">
        <v>0.207792676404607</v>
      </c>
      <c r="BN17" s="17">
        <v>0.208986441613047</v>
      </c>
      <c r="BO17" s="17">
        <v>0.28265970805745899</v>
      </c>
      <c r="BP17" s="17"/>
      <c r="BQ17" s="17">
        <v>0.253147239085937</v>
      </c>
      <c r="BR17" s="17">
        <v>0.18244508020748401</v>
      </c>
      <c r="BS17" s="17">
        <v>0.20302127260321601</v>
      </c>
      <c r="BT17" s="17">
        <v>0.25968169671844699</v>
      </c>
      <c r="BU17" s="17">
        <v>0.30091019184907902</v>
      </c>
      <c r="BV17" s="17">
        <v>0.217446963709088</v>
      </c>
      <c r="BW17" s="17"/>
      <c r="BX17" s="17">
        <v>0.25526133480891899</v>
      </c>
      <c r="BY17" s="17">
        <v>0.20165456112568</v>
      </c>
      <c r="BZ17" s="17">
        <v>0.18483393602307899</v>
      </c>
      <c r="CA17" s="17">
        <v>0.25281607679759099</v>
      </c>
      <c r="CB17" s="17">
        <v>0.309684239411262</v>
      </c>
      <c r="CC17" s="17">
        <v>0.27510043716330301</v>
      </c>
    </row>
    <row r="18" spans="2:81" ht="43.5" x14ac:dyDescent="0.35">
      <c r="B18" s="18" t="s">
        <v>182</v>
      </c>
      <c r="C18" s="17">
        <v>0.22803404457988299</v>
      </c>
      <c r="D18" s="17">
        <v>0.213317919419381</v>
      </c>
      <c r="E18" s="17">
        <v>0.24352884174442199</v>
      </c>
      <c r="F18" s="17"/>
      <c r="G18" s="17">
        <v>0.14611590079947201</v>
      </c>
      <c r="H18" s="17">
        <v>0.16724376062010601</v>
      </c>
      <c r="I18" s="17">
        <v>0.20242240439130099</v>
      </c>
      <c r="J18" s="17">
        <v>0.20297162438296801</v>
      </c>
      <c r="K18" s="17">
        <v>0.25496547943441999</v>
      </c>
      <c r="L18" s="17">
        <v>0.35496384973845502</v>
      </c>
      <c r="M18" s="17"/>
      <c r="N18" s="17">
        <v>0.21303487173086399</v>
      </c>
      <c r="O18" s="17">
        <v>0.20639825672805001</v>
      </c>
      <c r="P18" s="17">
        <v>0.243086235231639</v>
      </c>
      <c r="Q18" s="17">
        <v>0.25111407443151001</v>
      </c>
      <c r="R18" s="17"/>
      <c r="S18" s="17">
        <v>0.201733409035807</v>
      </c>
      <c r="T18" s="17">
        <v>0.25527690616577198</v>
      </c>
      <c r="U18" s="17">
        <v>0.24872498882108099</v>
      </c>
      <c r="V18" s="17">
        <v>0.26607943139433499</v>
      </c>
      <c r="W18" s="17">
        <v>0.22845115647642</v>
      </c>
      <c r="X18" s="17">
        <v>0.23302369465842601</v>
      </c>
      <c r="Y18" s="17">
        <v>0.247891219437955</v>
      </c>
      <c r="Z18" s="17">
        <v>0.186907982041634</v>
      </c>
      <c r="AA18" s="17">
        <v>0.237665241619094</v>
      </c>
      <c r="AB18" s="17">
        <v>0.152166938607076</v>
      </c>
      <c r="AC18" s="17">
        <v>0.26402835177300699</v>
      </c>
      <c r="AD18" s="17">
        <v>0.18162348664024899</v>
      </c>
      <c r="AE18" s="17"/>
      <c r="AF18" s="17">
        <v>0.236216884003939</v>
      </c>
      <c r="AG18" s="17">
        <v>0.17065513447932501</v>
      </c>
      <c r="AH18" s="17">
        <v>0.27044868441473002</v>
      </c>
      <c r="AI18" s="17">
        <v>0.173573509223891</v>
      </c>
      <c r="AJ18" s="17"/>
      <c r="AK18" s="17">
        <v>0.20137844415658299</v>
      </c>
      <c r="AL18" s="17">
        <v>0.16348996179985401</v>
      </c>
      <c r="AM18" s="17"/>
      <c r="AN18" s="17">
        <v>0.20256588766456499</v>
      </c>
      <c r="AO18" s="17">
        <v>0.226565269700651</v>
      </c>
      <c r="AP18" s="17">
        <v>0.23458246653432899</v>
      </c>
      <c r="AQ18" s="17">
        <v>0.2371678029275</v>
      </c>
      <c r="AR18" s="17">
        <v>0.270676036096269</v>
      </c>
      <c r="AS18" s="17">
        <v>0.22332648514789799</v>
      </c>
      <c r="AT18" s="17"/>
      <c r="AU18" s="17">
        <v>0.26407323852338399</v>
      </c>
      <c r="AV18" s="17">
        <v>0.18019467775084</v>
      </c>
      <c r="AW18" s="17"/>
      <c r="AX18" s="17">
        <v>0.209028993706559</v>
      </c>
      <c r="AY18" s="17">
        <v>0.23259470541580099</v>
      </c>
      <c r="AZ18" s="17"/>
      <c r="BA18" s="17">
        <v>0.23811105802575</v>
      </c>
      <c r="BB18" s="17">
        <v>0.179096411862366</v>
      </c>
      <c r="BC18" s="17"/>
      <c r="BD18" s="17">
        <v>0.283125150109449</v>
      </c>
      <c r="BE18" s="17"/>
      <c r="BF18" s="17">
        <v>0.29083490922124999</v>
      </c>
      <c r="BG18" s="17"/>
      <c r="BH18" s="17">
        <v>0.127787799806481</v>
      </c>
      <c r="BI18" s="17"/>
      <c r="BJ18" s="17">
        <v>0.293364781686825</v>
      </c>
      <c r="BK18" s="17"/>
      <c r="BL18" s="17">
        <v>8.0807993573564996E-2</v>
      </c>
      <c r="BM18" s="17">
        <v>0.32002120341524598</v>
      </c>
      <c r="BN18" s="17">
        <v>0.33245725789221198</v>
      </c>
      <c r="BO18" s="17">
        <v>0.116478728196767</v>
      </c>
      <c r="BP18" s="17"/>
      <c r="BQ18" s="17">
        <v>0.17826231514799201</v>
      </c>
      <c r="BR18" s="17">
        <v>0.38668308855903799</v>
      </c>
      <c r="BS18" s="17">
        <v>0.286015803517982</v>
      </c>
      <c r="BT18" s="17">
        <v>0.19929417802670801</v>
      </c>
      <c r="BU18" s="17">
        <v>0.12397838515192799</v>
      </c>
      <c r="BV18" s="17">
        <v>0.17082706556962701</v>
      </c>
      <c r="BW18" s="17"/>
      <c r="BX18" s="17">
        <v>0.18302888719646701</v>
      </c>
      <c r="BY18" s="17">
        <v>0.36531035156069702</v>
      </c>
      <c r="BZ18" s="17">
        <v>0.27995980221717298</v>
      </c>
      <c r="CA18" s="17">
        <v>0.20907439530222199</v>
      </c>
      <c r="CB18" s="17">
        <v>9.1426554800470294E-2</v>
      </c>
      <c r="CC18" s="17">
        <v>0.13090774935848001</v>
      </c>
    </row>
    <row r="19" spans="2:81" ht="29" x14ac:dyDescent="0.35">
      <c r="B19" s="18" t="s">
        <v>183</v>
      </c>
      <c r="C19" s="17">
        <v>0.22283930209149999</v>
      </c>
      <c r="D19" s="17">
        <v>0.23550051616012299</v>
      </c>
      <c r="E19" s="17">
        <v>0.21056072352663499</v>
      </c>
      <c r="F19" s="17"/>
      <c r="G19" s="17">
        <v>0.15764740394072299</v>
      </c>
      <c r="H19" s="17">
        <v>0.15992145577070799</v>
      </c>
      <c r="I19" s="17">
        <v>0.20419208691358701</v>
      </c>
      <c r="J19" s="17">
        <v>0.245375207567196</v>
      </c>
      <c r="K19" s="17">
        <v>0.26989015422882001</v>
      </c>
      <c r="L19" s="17">
        <v>0.28261088715957899</v>
      </c>
      <c r="M19" s="17"/>
      <c r="N19" s="17">
        <v>0.22534271710609299</v>
      </c>
      <c r="O19" s="17">
        <v>0.224417168669061</v>
      </c>
      <c r="P19" s="17">
        <v>0.23731760110303701</v>
      </c>
      <c r="Q19" s="17">
        <v>0.205462746126017</v>
      </c>
      <c r="R19" s="17"/>
      <c r="S19" s="17">
        <v>0.164602983227739</v>
      </c>
      <c r="T19" s="17">
        <v>0.237898490892201</v>
      </c>
      <c r="U19" s="17">
        <v>0.23685857778947</v>
      </c>
      <c r="V19" s="17">
        <v>0.23719793041025999</v>
      </c>
      <c r="W19" s="17">
        <v>0.215315005848014</v>
      </c>
      <c r="X19" s="17">
        <v>0.218921456940251</v>
      </c>
      <c r="Y19" s="17">
        <v>0.231607217866316</v>
      </c>
      <c r="Z19" s="17">
        <v>0.28119394498177103</v>
      </c>
      <c r="AA19" s="17">
        <v>0.224969316611529</v>
      </c>
      <c r="AB19" s="17">
        <v>0.248861730685735</v>
      </c>
      <c r="AC19" s="17">
        <v>0.22066987898444701</v>
      </c>
      <c r="AD19" s="17">
        <v>0.19472598526047699</v>
      </c>
      <c r="AE19" s="17"/>
      <c r="AF19" s="17">
        <v>0.233422462176825</v>
      </c>
      <c r="AG19" s="17">
        <v>0.248741056202126</v>
      </c>
      <c r="AH19" s="17">
        <v>0.16525327646896701</v>
      </c>
      <c r="AI19" s="17">
        <v>0.19740307353998399</v>
      </c>
      <c r="AJ19" s="17"/>
      <c r="AK19" s="17">
        <v>0.12876177583326001</v>
      </c>
      <c r="AL19" s="17">
        <v>0.19590521755252199</v>
      </c>
      <c r="AM19" s="17"/>
      <c r="AN19" s="17">
        <v>0.16703112727745301</v>
      </c>
      <c r="AO19" s="17">
        <v>0.23564676101363399</v>
      </c>
      <c r="AP19" s="17">
        <v>0.20538910361160601</v>
      </c>
      <c r="AQ19" s="17">
        <v>0.24796873007968501</v>
      </c>
      <c r="AR19" s="17">
        <v>0.28114606674876902</v>
      </c>
      <c r="AS19" s="17">
        <v>0.25896059452460002</v>
      </c>
      <c r="AT19" s="17"/>
      <c r="AU19" s="17">
        <v>0.23043588282770799</v>
      </c>
      <c r="AV19" s="17">
        <v>0.21310500382432901</v>
      </c>
      <c r="AW19" s="17"/>
      <c r="AX19" s="17">
        <v>0.23508411711305499</v>
      </c>
      <c r="AY19" s="17">
        <v>0.219900901732349</v>
      </c>
      <c r="AZ19" s="17"/>
      <c r="BA19" s="17">
        <v>0.23974668737257901</v>
      </c>
      <c r="BB19" s="17">
        <v>0.13686367439772801</v>
      </c>
      <c r="BC19" s="17"/>
      <c r="BD19" s="17">
        <v>0.25200667410763</v>
      </c>
      <c r="BE19" s="17"/>
      <c r="BF19" s="17">
        <v>0.25500817893077199</v>
      </c>
      <c r="BG19" s="17"/>
      <c r="BH19" s="17">
        <v>0.26171988340471303</v>
      </c>
      <c r="BI19" s="17"/>
      <c r="BJ19" s="17">
        <v>0.195345042592551</v>
      </c>
      <c r="BK19" s="17"/>
      <c r="BL19" s="17">
        <v>0.175917626341873</v>
      </c>
      <c r="BM19" s="17">
        <v>0.206210723662693</v>
      </c>
      <c r="BN19" s="17">
        <v>0.28658274260026501</v>
      </c>
      <c r="BO19" s="17">
        <v>0.201152202118105</v>
      </c>
      <c r="BP19" s="17"/>
      <c r="BQ19" s="17">
        <v>0.194764093749417</v>
      </c>
      <c r="BR19" s="17">
        <v>0.26646959841999002</v>
      </c>
      <c r="BS19" s="17">
        <v>0.30234303307893701</v>
      </c>
      <c r="BT19" s="17">
        <v>0.21668639991564501</v>
      </c>
      <c r="BU19" s="17">
        <v>0.17489032241619001</v>
      </c>
      <c r="BV19" s="17">
        <v>0.20811830536537099</v>
      </c>
      <c r="BW19" s="17"/>
      <c r="BX19" s="17">
        <v>0.18177276300952599</v>
      </c>
      <c r="BY19" s="17">
        <v>0.239510738634505</v>
      </c>
      <c r="BZ19" s="17">
        <v>0.30391362136111699</v>
      </c>
      <c r="CA19" s="17">
        <v>0.20092446415787599</v>
      </c>
      <c r="CB19" s="17">
        <v>0.15185371494306099</v>
      </c>
      <c r="CC19" s="17">
        <v>0.16942042163684101</v>
      </c>
    </row>
    <row r="20" spans="2:81" ht="58" x14ac:dyDescent="0.35">
      <c r="B20" s="18" t="s">
        <v>184</v>
      </c>
      <c r="C20" s="17">
        <v>0.22172765561746899</v>
      </c>
      <c r="D20" s="17">
        <v>0.21921644055074499</v>
      </c>
      <c r="E20" s="17">
        <v>0.22336650861913299</v>
      </c>
      <c r="F20" s="17"/>
      <c r="G20" s="17">
        <v>0.20447335931781099</v>
      </c>
      <c r="H20" s="17">
        <v>0.234596030319252</v>
      </c>
      <c r="I20" s="17">
        <v>0.21219305261966401</v>
      </c>
      <c r="J20" s="17">
        <v>0.23735830099393701</v>
      </c>
      <c r="K20" s="17">
        <v>0.260486806982549</v>
      </c>
      <c r="L20" s="17">
        <v>0.191783028395203</v>
      </c>
      <c r="M20" s="17"/>
      <c r="N20" s="17">
        <v>0.20807051731689699</v>
      </c>
      <c r="O20" s="17">
        <v>0.24033206560029199</v>
      </c>
      <c r="P20" s="17">
        <v>0.21000755035176499</v>
      </c>
      <c r="Q20" s="17">
        <v>0.22592081590459501</v>
      </c>
      <c r="R20" s="17"/>
      <c r="S20" s="17">
        <v>0.21202004624274801</v>
      </c>
      <c r="T20" s="17">
        <v>0.224338483666777</v>
      </c>
      <c r="U20" s="17">
        <v>0.20751617728411501</v>
      </c>
      <c r="V20" s="17">
        <v>0.207630631452877</v>
      </c>
      <c r="W20" s="17">
        <v>0.18740971139753701</v>
      </c>
      <c r="X20" s="17">
        <v>0.214682560865332</v>
      </c>
      <c r="Y20" s="17">
        <v>0.26204257308728102</v>
      </c>
      <c r="Z20" s="17">
        <v>0.16846533524500301</v>
      </c>
      <c r="AA20" s="17">
        <v>0.23311332291037301</v>
      </c>
      <c r="AB20" s="17">
        <v>0.230830722993799</v>
      </c>
      <c r="AC20" s="17">
        <v>0.238504891631317</v>
      </c>
      <c r="AD20" s="17">
        <v>0.303611120624869</v>
      </c>
      <c r="AE20" s="17"/>
      <c r="AF20" s="17">
        <v>0.21300868036864001</v>
      </c>
      <c r="AG20" s="17">
        <v>0.24090257518265401</v>
      </c>
      <c r="AH20" s="17">
        <v>0.28841284929213301</v>
      </c>
      <c r="AI20" s="17">
        <v>0.30765286255244201</v>
      </c>
      <c r="AJ20" s="17"/>
      <c r="AK20" s="17">
        <v>0.21607269435959001</v>
      </c>
      <c r="AL20" s="17">
        <v>0.192812267060498</v>
      </c>
      <c r="AM20" s="17"/>
      <c r="AN20" s="17">
        <v>0.20942234917983801</v>
      </c>
      <c r="AO20" s="17">
        <v>0.230024859607696</v>
      </c>
      <c r="AP20" s="17">
        <v>0.23551846000753501</v>
      </c>
      <c r="AQ20" s="17">
        <v>0.22344398338326801</v>
      </c>
      <c r="AR20" s="17">
        <v>0.20865557999925399</v>
      </c>
      <c r="AS20" s="17">
        <v>0.223263149616759</v>
      </c>
      <c r="AT20" s="17"/>
      <c r="AU20" s="17">
        <v>0.212366686590933</v>
      </c>
      <c r="AV20" s="17">
        <v>0.23602654920524599</v>
      </c>
      <c r="AW20" s="17"/>
      <c r="AX20" s="17">
        <v>0.24251946394791901</v>
      </c>
      <c r="AY20" s="17">
        <v>0.21673822482916799</v>
      </c>
      <c r="AZ20" s="17"/>
      <c r="BA20" s="17">
        <v>0.23810940824660001</v>
      </c>
      <c r="BB20" s="17">
        <v>0.135629187777216</v>
      </c>
      <c r="BC20" s="17"/>
      <c r="BD20" s="17">
        <v>0.20524063887364499</v>
      </c>
      <c r="BE20" s="17"/>
      <c r="BF20" s="17">
        <v>0.20263050079616701</v>
      </c>
      <c r="BG20" s="17"/>
      <c r="BH20" s="17">
        <v>0.23474455840875999</v>
      </c>
      <c r="BI20" s="17"/>
      <c r="BJ20" s="17">
        <v>0.295556352426807</v>
      </c>
      <c r="BK20" s="17"/>
      <c r="BL20" s="17">
        <v>0.225790149269438</v>
      </c>
      <c r="BM20" s="17">
        <v>0.22353470135109299</v>
      </c>
      <c r="BN20" s="17">
        <v>0.16973149224344899</v>
      </c>
      <c r="BO20" s="17">
        <v>0.27235500744254099</v>
      </c>
      <c r="BP20" s="17"/>
      <c r="BQ20" s="17">
        <v>0.23850541247290999</v>
      </c>
      <c r="BR20" s="17">
        <v>0.17120863974268699</v>
      </c>
      <c r="BS20" s="17">
        <v>0.19107935334175599</v>
      </c>
      <c r="BT20" s="17">
        <v>0.23419871558680799</v>
      </c>
      <c r="BU20" s="17">
        <v>0.29079762116848601</v>
      </c>
      <c r="BV20" s="17">
        <v>0.226646669503721</v>
      </c>
      <c r="BW20" s="17"/>
      <c r="BX20" s="17">
        <v>0.24708911947422799</v>
      </c>
      <c r="BY20" s="17">
        <v>0.18445033281098999</v>
      </c>
      <c r="BZ20" s="17">
        <v>0.18794846543764901</v>
      </c>
      <c r="CA20" s="17">
        <v>0.228531338058581</v>
      </c>
      <c r="CB20" s="17">
        <v>0.26712611167148198</v>
      </c>
      <c r="CC20" s="17">
        <v>0.22513274026633101</v>
      </c>
    </row>
    <row r="21" spans="2:81" ht="29" x14ac:dyDescent="0.35">
      <c r="B21" s="18" t="s">
        <v>185</v>
      </c>
      <c r="C21" s="17">
        <v>0.204580723837159</v>
      </c>
      <c r="D21" s="17">
        <v>0.236441728056419</v>
      </c>
      <c r="E21" s="17">
        <v>0.17402727076701999</v>
      </c>
      <c r="F21" s="17"/>
      <c r="G21" s="17">
        <v>0.170908713637627</v>
      </c>
      <c r="H21" s="17">
        <v>0.17536708872425699</v>
      </c>
      <c r="I21" s="17">
        <v>0.16290393141821799</v>
      </c>
      <c r="J21" s="17">
        <v>0.201050800083895</v>
      </c>
      <c r="K21" s="17">
        <v>0.21772478546769</v>
      </c>
      <c r="L21" s="17">
        <v>0.278663927048239</v>
      </c>
      <c r="M21" s="17"/>
      <c r="N21" s="17">
        <v>0.248967896307316</v>
      </c>
      <c r="O21" s="17">
        <v>0.18669671044620001</v>
      </c>
      <c r="P21" s="17">
        <v>0.20112313892952399</v>
      </c>
      <c r="Q21" s="17">
        <v>0.17746292515736301</v>
      </c>
      <c r="R21" s="17"/>
      <c r="S21" s="17">
        <v>0.230333246859696</v>
      </c>
      <c r="T21" s="17">
        <v>0.207219947314253</v>
      </c>
      <c r="U21" s="17">
        <v>0.187548683168825</v>
      </c>
      <c r="V21" s="17">
        <v>0.214038806031523</v>
      </c>
      <c r="W21" s="17">
        <v>0.24224920518174101</v>
      </c>
      <c r="X21" s="17">
        <v>0.19385625944092699</v>
      </c>
      <c r="Y21" s="17">
        <v>0.20912455838980501</v>
      </c>
      <c r="Z21" s="17">
        <v>0.209349903703241</v>
      </c>
      <c r="AA21" s="17">
        <v>0.17792353070602199</v>
      </c>
      <c r="AB21" s="17">
        <v>0.183028064841051</v>
      </c>
      <c r="AC21" s="17">
        <v>0.17423731557605501</v>
      </c>
      <c r="AD21" s="17">
        <v>0.228799654854978</v>
      </c>
      <c r="AE21" s="17"/>
      <c r="AF21" s="17">
        <v>0.206307968240145</v>
      </c>
      <c r="AG21" s="17">
        <v>0.21189948641249001</v>
      </c>
      <c r="AH21" s="17">
        <v>0.154766783669784</v>
      </c>
      <c r="AI21" s="17">
        <v>0.24284161504485699</v>
      </c>
      <c r="AJ21" s="17"/>
      <c r="AK21" s="17">
        <v>0.19366652842027299</v>
      </c>
      <c r="AL21" s="17">
        <v>0.17968055208655601</v>
      </c>
      <c r="AM21" s="17"/>
      <c r="AN21" s="17">
        <v>0.21712808819573201</v>
      </c>
      <c r="AO21" s="17">
        <v>0.195577096595245</v>
      </c>
      <c r="AP21" s="17">
        <v>0.17426912526428801</v>
      </c>
      <c r="AQ21" s="17">
        <v>0.23641645868997699</v>
      </c>
      <c r="AR21" s="17">
        <v>0.20310092068388799</v>
      </c>
      <c r="AS21" s="17">
        <v>0.15203223188548801</v>
      </c>
      <c r="AT21" s="17"/>
      <c r="AU21" s="17">
        <v>0.20860932894488601</v>
      </c>
      <c r="AV21" s="17">
        <v>0.19962192024471501</v>
      </c>
      <c r="AW21" s="17"/>
      <c r="AX21" s="17">
        <v>0.19952508666917901</v>
      </c>
      <c r="AY21" s="17">
        <v>0.20579393008355601</v>
      </c>
      <c r="AZ21" s="17"/>
      <c r="BA21" s="17">
        <v>0.205545393529735</v>
      </c>
      <c r="BB21" s="17">
        <v>0.196977617540772</v>
      </c>
      <c r="BC21" s="17"/>
      <c r="BD21" s="17">
        <v>0.22885938796988101</v>
      </c>
      <c r="BE21" s="17"/>
      <c r="BF21" s="17">
        <v>0.228535302375418</v>
      </c>
      <c r="BG21" s="17"/>
      <c r="BH21" s="17">
        <v>0.167042455967817</v>
      </c>
      <c r="BI21" s="17"/>
      <c r="BJ21" s="17">
        <v>0.13343303433836201</v>
      </c>
      <c r="BK21" s="17"/>
      <c r="BL21" s="17">
        <v>0.169746306083051</v>
      </c>
      <c r="BM21" s="17">
        <v>0.234211400924387</v>
      </c>
      <c r="BN21" s="17">
        <v>0.236426384625917</v>
      </c>
      <c r="BO21" s="17">
        <v>0.162756256072669</v>
      </c>
      <c r="BP21" s="17"/>
      <c r="BQ21" s="17">
        <v>0.19775552955489101</v>
      </c>
      <c r="BR21" s="17">
        <v>0.24047951760472899</v>
      </c>
      <c r="BS21" s="17">
        <v>0.26265963001277298</v>
      </c>
      <c r="BT21" s="17">
        <v>0.22044386610379099</v>
      </c>
      <c r="BU21" s="17">
        <v>0.20907770392538899</v>
      </c>
      <c r="BV21" s="17">
        <v>0.13520114882374401</v>
      </c>
      <c r="BW21" s="17"/>
      <c r="BX21" s="17">
        <v>0.213292179558221</v>
      </c>
      <c r="BY21" s="17">
        <v>0.21210838261870399</v>
      </c>
      <c r="BZ21" s="17">
        <v>0.25632630615651297</v>
      </c>
      <c r="CA21" s="17">
        <v>0.22708771902111499</v>
      </c>
      <c r="CB21" s="17">
        <v>0.20228407979391999</v>
      </c>
      <c r="CC21" s="17">
        <v>8.3114563398803798E-2</v>
      </c>
    </row>
    <row r="22" spans="2:81" ht="29" x14ac:dyDescent="0.35">
      <c r="B22" s="18" t="s">
        <v>186</v>
      </c>
      <c r="C22" s="17">
        <v>0.176160484057728</v>
      </c>
      <c r="D22" s="17">
        <v>0.19851630790186101</v>
      </c>
      <c r="E22" s="17">
        <v>0.154651596654516</v>
      </c>
      <c r="F22" s="17"/>
      <c r="G22" s="17">
        <v>0.20947759873673399</v>
      </c>
      <c r="H22" s="17">
        <v>0.16820632073296499</v>
      </c>
      <c r="I22" s="17">
        <v>0.18166216877331101</v>
      </c>
      <c r="J22" s="17">
        <v>0.188599192003893</v>
      </c>
      <c r="K22" s="17">
        <v>0.18003238176518399</v>
      </c>
      <c r="L22" s="17">
        <v>0.14335770908951001</v>
      </c>
      <c r="M22" s="17"/>
      <c r="N22" s="17">
        <v>0.19259588282154</v>
      </c>
      <c r="O22" s="17">
        <v>0.17264737952673501</v>
      </c>
      <c r="P22" s="17">
        <v>0.20323376228623</v>
      </c>
      <c r="Q22" s="17">
        <v>0.13698152361872901</v>
      </c>
      <c r="R22" s="17"/>
      <c r="S22" s="17">
        <v>0.17386709964022401</v>
      </c>
      <c r="T22" s="17">
        <v>0.20003920051833099</v>
      </c>
      <c r="U22" s="17">
        <v>0.205213110458177</v>
      </c>
      <c r="V22" s="17">
        <v>0.15307995080006501</v>
      </c>
      <c r="W22" s="17">
        <v>0.223811972199634</v>
      </c>
      <c r="X22" s="17">
        <v>0.142402826871463</v>
      </c>
      <c r="Y22" s="17">
        <v>0.18257379227357701</v>
      </c>
      <c r="Z22" s="17">
        <v>0.17609439747070901</v>
      </c>
      <c r="AA22" s="17">
        <v>0.16265124668973099</v>
      </c>
      <c r="AB22" s="17">
        <v>0.15656173294942999</v>
      </c>
      <c r="AC22" s="17">
        <v>0.16775848710897301</v>
      </c>
      <c r="AD22" s="17">
        <v>0.17056187860112801</v>
      </c>
      <c r="AE22" s="17"/>
      <c r="AF22" s="17">
        <v>0.179499554608268</v>
      </c>
      <c r="AG22" s="17">
        <v>0.148469855689806</v>
      </c>
      <c r="AH22" s="17">
        <v>0.17088777568619601</v>
      </c>
      <c r="AI22" s="17">
        <v>0.15724722849711101</v>
      </c>
      <c r="AJ22" s="17"/>
      <c r="AK22" s="17">
        <v>0.182676351852885</v>
      </c>
      <c r="AL22" s="17">
        <v>0.15465430506863401</v>
      </c>
      <c r="AM22" s="17"/>
      <c r="AN22" s="17">
        <v>0.18388502959144201</v>
      </c>
      <c r="AO22" s="17">
        <v>0.17461059621431499</v>
      </c>
      <c r="AP22" s="17">
        <v>0.20323734283764999</v>
      </c>
      <c r="AQ22" s="17">
        <v>0.155936525809206</v>
      </c>
      <c r="AR22" s="17">
        <v>0.167177509441267</v>
      </c>
      <c r="AS22" s="17">
        <v>0.171512525668578</v>
      </c>
      <c r="AT22" s="17"/>
      <c r="AU22" s="17">
        <v>0.15595314138149</v>
      </c>
      <c r="AV22" s="17">
        <v>0.204450616461885</v>
      </c>
      <c r="AW22" s="17"/>
      <c r="AX22" s="17">
        <v>0.14112428748900699</v>
      </c>
      <c r="AY22" s="17">
        <v>0.18456815476566299</v>
      </c>
      <c r="AZ22" s="17"/>
      <c r="BA22" s="17">
        <v>0.18469347023812399</v>
      </c>
      <c r="BB22" s="17">
        <v>0.134129947468244</v>
      </c>
      <c r="BC22" s="17"/>
      <c r="BD22" s="17">
        <v>0.175822171154701</v>
      </c>
      <c r="BE22" s="17"/>
      <c r="BF22" s="17">
        <v>0.17667452585356999</v>
      </c>
      <c r="BG22" s="17"/>
      <c r="BH22" s="17">
        <v>0.15266176772006901</v>
      </c>
      <c r="BI22" s="17"/>
      <c r="BJ22" s="17">
        <v>0.179378629693208</v>
      </c>
      <c r="BK22" s="17"/>
      <c r="BL22" s="17">
        <v>0.14088801711419699</v>
      </c>
      <c r="BM22" s="17">
        <v>0.18740622976471999</v>
      </c>
      <c r="BN22" s="17">
        <v>0.14747781718519901</v>
      </c>
      <c r="BO22" s="17">
        <v>0.217005084899863</v>
      </c>
      <c r="BP22" s="17"/>
      <c r="BQ22" s="17">
        <v>0.170768784913294</v>
      </c>
      <c r="BR22" s="17">
        <v>0.167840334283413</v>
      </c>
      <c r="BS22" s="17">
        <v>0.208101931088746</v>
      </c>
      <c r="BT22" s="17">
        <v>0.13525056024225801</v>
      </c>
      <c r="BU22" s="17">
        <v>0.197191622474782</v>
      </c>
      <c r="BV22" s="17">
        <v>0.199202358904077</v>
      </c>
      <c r="BW22" s="17"/>
      <c r="BX22" s="17">
        <v>0.177968278901323</v>
      </c>
      <c r="BY22" s="17">
        <v>0.149714315925594</v>
      </c>
      <c r="BZ22" s="17">
        <v>0.21780986733914001</v>
      </c>
      <c r="CA22" s="17">
        <v>0.16030119688369801</v>
      </c>
      <c r="CB22" s="17">
        <v>0.17093116701358299</v>
      </c>
      <c r="CC22" s="17">
        <v>0.18909151171757499</v>
      </c>
    </row>
    <row r="23" spans="2:81" ht="29" x14ac:dyDescent="0.35">
      <c r="B23" s="18" t="s">
        <v>187</v>
      </c>
      <c r="C23" s="17">
        <v>0.14849767810850101</v>
      </c>
      <c r="D23" s="17">
        <v>0.145186203929205</v>
      </c>
      <c r="E23" s="17">
        <v>0.14949401596553299</v>
      </c>
      <c r="F23" s="17"/>
      <c r="G23" s="17">
        <v>0.20586461033539699</v>
      </c>
      <c r="H23" s="17">
        <v>0.18150190210276401</v>
      </c>
      <c r="I23" s="17">
        <v>0.173927578158281</v>
      </c>
      <c r="J23" s="17">
        <v>0.169760736176507</v>
      </c>
      <c r="K23" s="17">
        <v>0.10781756212490599</v>
      </c>
      <c r="L23" s="17">
        <v>7.2916779075881899E-2</v>
      </c>
      <c r="M23" s="17"/>
      <c r="N23" s="17">
        <v>0.19756054485649199</v>
      </c>
      <c r="O23" s="17">
        <v>0.16245196503408599</v>
      </c>
      <c r="P23" s="17">
        <v>0.10438030200095599</v>
      </c>
      <c r="Q23" s="17">
        <v>0.12021405238259</v>
      </c>
      <c r="R23" s="17"/>
      <c r="S23" s="17">
        <v>0.230784165311958</v>
      </c>
      <c r="T23" s="17">
        <v>0.148635133524507</v>
      </c>
      <c r="U23" s="17">
        <v>0.11479112754418699</v>
      </c>
      <c r="V23" s="17">
        <v>0.15783339090234799</v>
      </c>
      <c r="W23" s="17">
        <v>0.102670379607889</v>
      </c>
      <c r="X23" s="17">
        <v>0.14307862742616301</v>
      </c>
      <c r="Y23" s="17">
        <v>0.139180481847412</v>
      </c>
      <c r="Z23" s="17">
        <v>9.8757788651613193E-2</v>
      </c>
      <c r="AA23" s="17">
        <v>0.15749572563521799</v>
      </c>
      <c r="AB23" s="17">
        <v>0.13706602400110701</v>
      </c>
      <c r="AC23" s="17">
        <v>9.7041069616538703E-2</v>
      </c>
      <c r="AD23" s="17">
        <v>0.127228413962896</v>
      </c>
      <c r="AE23" s="17"/>
      <c r="AF23" s="17">
        <v>0.13942783487836899</v>
      </c>
      <c r="AG23" s="17">
        <v>0.11794789770027</v>
      </c>
      <c r="AH23" s="17">
        <v>0.107092303155404</v>
      </c>
      <c r="AI23" s="17">
        <v>0.10903925236706501</v>
      </c>
      <c r="AJ23" s="17"/>
      <c r="AK23" s="17">
        <v>0.319410289647162</v>
      </c>
      <c r="AL23" s="17">
        <v>0.26293808722734502</v>
      </c>
      <c r="AM23" s="17"/>
      <c r="AN23" s="17">
        <v>0.215469699929036</v>
      </c>
      <c r="AO23" s="17">
        <v>0.144626448243868</v>
      </c>
      <c r="AP23" s="17">
        <v>0.143890986437645</v>
      </c>
      <c r="AQ23" s="17">
        <v>0.107630122088478</v>
      </c>
      <c r="AR23" s="17">
        <v>0.104191848923867</v>
      </c>
      <c r="AS23" s="17">
        <v>8.5798062673474798E-2</v>
      </c>
      <c r="AT23" s="17"/>
      <c r="AU23" s="17">
        <v>0.13767487725746899</v>
      </c>
      <c r="AV23" s="17">
        <v>0.164820389802178</v>
      </c>
      <c r="AW23" s="17"/>
      <c r="AX23" s="17">
        <v>0.15157325039104799</v>
      </c>
      <c r="AY23" s="17">
        <v>0.14775962998905401</v>
      </c>
      <c r="AZ23" s="17"/>
      <c r="BA23" s="17">
        <v>0.117948012546537</v>
      </c>
      <c r="BB23" s="17">
        <v>0.30033496655095199</v>
      </c>
      <c r="BC23" s="17"/>
      <c r="BD23" s="17">
        <v>0.11788204458091001</v>
      </c>
      <c r="BE23" s="17"/>
      <c r="BF23" s="17">
        <v>0.103934978395892</v>
      </c>
      <c r="BG23" s="17"/>
      <c r="BH23" s="17">
        <v>0.14308719034874301</v>
      </c>
      <c r="BI23" s="17"/>
      <c r="BJ23" s="17">
        <v>8.8338015092354505E-2</v>
      </c>
      <c r="BK23" s="17"/>
      <c r="BL23" s="17">
        <v>0.20338451591524001</v>
      </c>
      <c r="BM23" s="17">
        <v>0.138490085032551</v>
      </c>
      <c r="BN23" s="17">
        <v>8.3709839290142099E-2</v>
      </c>
      <c r="BO23" s="17">
        <v>0.193067057987694</v>
      </c>
      <c r="BP23" s="17"/>
      <c r="BQ23" s="17">
        <v>0.18948616960272699</v>
      </c>
      <c r="BR23" s="17">
        <v>9.0580825838710799E-2</v>
      </c>
      <c r="BS23" s="17">
        <v>4.7007683562967799E-2</v>
      </c>
      <c r="BT23" s="17">
        <v>0.17449621075739899</v>
      </c>
      <c r="BU23" s="17">
        <v>0.24155306668819801</v>
      </c>
      <c r="BV23" s="17">
        <v>0.170161862528074</v>
      </c>
      <c r="BW23" s="17"/>
      <c r="BX23" s="17">
        <v>0.203814476965619</v>
      </c>
      <c r="BY23" s="17">
        <v>0.10586583833117701</v>
      </c>
      <c r="BZ23" s="17">
        <v>5.1131799801459203E-2</v>
      </c>
      <c r="CA23" s="17">
        <v>0.17225897253279401</v>
      </c>
      <c r="CB23" s="17">
        <v>0.32185050639614998</v>
      </c>
      <c r="CC23" s="17">
        <v>0.17095884256722099</v>
      </c>
    </row>
    <row r="24" spans="2:81" ht="29" x14ac:dyDescent="0.35">
      <c r="B24" s="18" t="s">
        <v>188</v>
      </c>
      <c r="C24" s="17">
        <v>0.14133482662107799</v>
      </c>
      <c r="D24" s="17">
        <v>0.12608660452979401</v>
      </c>
      <c r="E24" s="17">
        <v>0.15501817618889499</v>
      </c>
      <c r="F24" s="17"/>
      <c r="G24" s="17">
        <v>0.16020506215525601</v>
      </c>
      <c r="H24" s="17">
        <v>0.170340781956552</v>
      </c>
      <c r="I24" s="17">
        <v>0.13517383670910699</v>
      </c>
      <c r="J24" s="17">
        <v>0.15139668614899299</v>
      </c>
      <c r="K24" s="17">
        <v>0.115711831210383</v>
      </c>
      <c r="L24" s="17">
        <v>0.119254235775642</v>
      </c>
      <c r="M24" s="17"/>
      <c r="N24" s="17">
        <v>0.169223256901883</v>
      </c>
      <c r="O24" s="17">
        <v>0.161419994319451</v>
      </c>
      <c r="P24" s="17">
        <v>0.118038120217948</v>
      </c>
      <c r="Q24" s="17">
        <v>0.10881699020748101</v>
      </c>
      <c r="R24" s="17"/>
      <c r="S24" s="17">
        <v>0.17005479538187601</v>
      </c>
      <c r="T24" s="17">
        <v>0.147018047766413</v>
      </c>
      <c r="U24" s="17">
        <v>0.17041179887760499</v>
      </c>
      <c r="V24" s="17">
        <v>0.125655279607086</v>
      </c>
      <c r="W24" s="17">
        <v>0.15291132127142601</v>
      </c>
      <c r="X24" s="17">
        <v>0.13564270235839801</v>
      </c>
      <c r="Y24" s="17">
        <v>0.136974055152258</v>
      </c>
      <c r="Z24" s="17">
        <v>9.9760092744990106E-2</v>
      </c>
      <c r="AA24" s="17">
        <v>0.123118472786044</v>
      </c>
      <c r="AB24" s="17">
        <v>0.136523298862291</v>
      </c>
      <c r="AC24" s="17">
        <v>0.1125923304324</v>
      </c>
      <c r="AD24" s="17">
        <v>0.138450388739986</v>
      </c>
      <c r="AE24" s="17"/>
      <c r="AF24" s="17">
        <v>0.136720895603064</v>
      </c>
      <c r="AG24" s="17">
        <v>0.117203253707423</v>
      </c>
      <c r="AH24" s="17">
        <v>0.118223635879059</v>
      </c>
      <c r="AI24" s="17">
        <v>0.157835226091392</v>
      </c>
      <c r="AJ24" s="17"/>
      <c r="AK24" s="17">
        <v>0.22427202667231699</v>
      </c>
      <c r="AL24" s="17">
        <v>0.14245536545507301</v>
      </c>
      <c r="AM24" s="17"/>
      <c r="AN24" s="17">
        <v>0.175619586712739</v>
      </c>
      <c r="AO24" s="17">
        <v>0.13380176533402099</v>
      </c>
      <c r="AP24" s="17">
        <v>0.12733835789706399</v>
      </c>
      <c r="AQ24" s="17">
        <v>0.12846259730850501</v>
      </c>
      <c r="AR24" s="17">
        <v>0.11744938344820199</v>
      </c>
      <c r="AS24" s="17">
        <v>0.14276867067313201</v>
      </c>
      <c r="AT24" s="17"/>
      <c r="AU24" s="17">
        <v>0.128810493162379</v>
      </c>
      <c r="AV24" s="17">
        <v>0.159413459673696</v>
      </c>
      <c r="AW24" s="17"/>
      <c r="AX24" s="17">
        <v>0.14284513065177601</v>
      </c>
      <c r="AY24" s="17">
        <v>0.14097239747058299</v>
      </c>
      <c r="AZ24" s="17"/>
      <c r="BA24" s="17">
        <v>0.14266165290156199</v>
      </c>
      <c r="BB24" s="17">
        <v>0.13692106316854399</v>
      </c>
      <c r="BC24" s="17"/>
      <c r="BD24" s="17">
        <v>0.12653587775818401</v>
      </c>
      <c r="BE24" s="17"/>
      <c r="BF24" s="17">
        <v>0.127572294511136</v>
      </c>
      <c r="BG24" s="17"/>
      <c r="BH24" s="17">
        <v>0.12882940823578401</v>
      </c>
      <c r="BI24" s="17"/>
      <c r="BJ24" s="17">
        <v>0.13864623546260299</v>
      </c>
      <c r="BK24" s="17"/>
      <c r="BL24" s="17">
        <v>0.174507685267729</v>
      </c>
      <c r="BM24" s="17">
        <v>0.14694685801716401</v>
      </c>
      <c r="BN24" s="17">
        <v>8.8308267408275701E-2</v>
      </c>
      <c r="BO24" s="17">
        <v>0.17124002124736201</v>
      </c>
      <c r="BP24" s="17"/>
      <c r="BQ24" s="17">
        <v>0.160034541007577</v>
      </c>
      <c r="BR24" s="17">
        <v>0.114292173620141</v>
      </c>
      <c r="BS24" s="17">
        <v>9.3867895876473498E-2</v>
      </c>
      <c r="BT24" s="17">
        <v>0.17214168080686701</v>
      </c>
      <c r="BU24" s="17">
        <v>0.246248427437466</v>
      </c>
      <c r="BV24" s="17">
        <v>0.124694564190133</v>
      </c>
      <c r="BW24" s="17"/>
      <c r="BX24" s="17">
        <v>0.15217270116055501</v>
      </c>
      <c r="BY24" s="17">
        <v>0.12556703861837001</v>
      </c>
      <c r="BZ24" s="17">
        <v>0.10705202844692201</v>
      </c>
      <c r="CA24" s="17">
        <v>0.178814526170606</v>
      </c>
      <c r="CB24" s="17">
        <v>0.240453258168532</v>
      </c>
      <c r="CC24" s="17">
        <v>9.4586707365496195E-2</v>
      </c>
    </row>
    <row r="25" spans="2:81" ht="29" x14ac:dyDescent="0.35">
      <c r="B25" s="18" t="s">
        <v>189</v>
      </c>
      <c r="C25" s="17">
        <v>0.134992395847641</v>
      </c>
      <c r="D25" s="17">
        <v>0.17200525237609399</v>
      </c>
      <c r="E25" s="17">
        <v>9.9529727506832394E-2</v>
      </c>
      <c r="F25" s="17"/>
      <c r="G25" s="17">
        <v>0.13094555915939299</v>
      </c>
      <c r="H25" s="17">
        <v>0.167923585611505</v>
      </c>
      <c r="I25" s="17">
        <v>0.14520815383386201</v>
      </c>
      <c r="J25" s="17">
        <v>0.12550438631173899</v>
      </c>
      <c r="K25" s="17">
        <v>0.11443553335764101</v>
      </c>
      <c r="L25" s="17">
        <v>0.124057227862508</v>
      </c>
      <c r="M25" s="17"/>
      <c r="N25" s="17">
        <v>0.18834712876403001</v>
      </c>
      <c r="O25" s="17">
        <v>0.12784965704975901</v>
      </c>
      <c r="P25" s="17">
        <v>0.110554669748738</v>
      </c>
      <c r="Q25" s="17">
        <v>0.106288964004825</v>
      </c>
      <c r="R25" s="17"/>
      <c r="S25" s="17">
        <v>0.16139949546898699</v>
      </c>
      <c r="T25" s="17">
        <v>0.121897386592187</v>
      </c>
      <c r="U25" s="17">
        <v>0.127020332828537</v>
      </c>
      <c r="V25" s="17">
        <v>0.14092123491501099</v>
      </c>
      <c r="W25" s="17">
        <v>0.16406489551636699</v>
      </c>
      <c r="X25" s="17">
        <v>0.11400639169539099</v>
      </c>
      <c r="Y25" s="17">
        <v>0.12726453563871001</v>
      </c>
      <c r="Z25" s="17">
        <v>0.133548537404965</v>
      </c>
      <c r="AA25" s="17">
        <v>0.11750051741445</v>
      </c>
      <c r="AB25" s="17">
        <v>0.17277008788791401</v>
      </c>
      <c r="AC25" s="17">
        <v>0.11126226117360399</v>
      </c>
      <c r="AD25" s="17">
        <v>7.9998085933115901E-2</v>
      </c>
      <c r="AE25" s="17"/>
      <c r="AF25" s="17">
        <v>0.12844565882119199</v>
      </c>
      <c r="AG25" s="17">
        <v>0.162807034428014</v>
      </c>
      <c r="AH25" s="17">
        <v>0.112176961561788</v>
      </c>
      <c r="AI25" s="17">
        <v>8.9162749197425797E-2</v>
      </c>
      <c r="AJ25" s="17"/>
      <c r="AK25" s="17">
        <v>0.20568891868978001</v>
      </c>
      <c r="AL25" s="17">
        <v>0.14313926142663599</v>
      </c>
      <c r="AM25" s="17"/>
      <c r="AN25" s="17">
        <v>0.17012954767118699</v>
      </c>
      <c r="AO25" s="17">
        <v>0.13653863410074199</v>
      </c>
      <c r="AP25" s="17">
        <v>0.12362001213319899</v>
      </c>
      <c r="AQ25" s="17">
        <v>0.11579909103861501</v>
      </c>
      <c r="AR25" s="17">
        <v>0.113568174510554</v>
      </c>
      <c r="AS25" s="17">
        <v>9.3277201375497706E-2</v>
      </c>
      <c r="AT25" s="17"/>
      <c r="AU25" s="17">
        <v>0.14578715800098199</v>
      </c>
      <c r="AV25" s="17">
        <v>0.120729160560145</v>
      </c>
      <c r="AW25" s="17"/>
      <c r="AX25" s="17">
        <v>0.120885166641438</v>
      </c>
      <c r="AY25" s="17">
        <v>0.13837772157883099</v>
      </c>
      <c r="AZ25" s="17"/>
      <c r="BA25" s="17">
        <v>0.12216289886210301</v>
      </c>
      <c r="BB25" s="17">
        <v>0.19919323236495601</v>
      </c>
      <c r="BC25" s="17"/>
      <c r="BD25" s="17">
        <v>0.142736107590899</v>
      </c>
      <c r="BE25" s="17"/>
      <c r="BF25" s="17">
        <v>0.12951239325146899</v>
      </c>
      <c r="BG25" s="17"/>
      <c r="BH25" s="17">
        <v>0.171681987876693</v>
      </c>
      <c r="BI25" s="17"/>
      <c r="BJ25" s="17">
        <v>0.116420393015939</v>
      </c>
      <c r="BK25" s="17"/>
      <c r="BL25" s="17">
        <v>0.119111455807915</v>
      </c>
      <c r="BM25" s="17">
        <v>0.17069216966218001</v>
      </c>
      <c r="BN25" s="17">
        <v>0.119409401699903</v>
      </c>
      <c r="BO25" s="17">
        <v>0.12548965477551199</v>
      </c>
      <c r="BP25" s="17"/>
      <c r="BQ25" s="17">
        <v>0.168445867243118</v>
      </c>
      <c r="BR25" s="17">
        <v>0.13336957904724001</v>
      </c>
      <c r="BS25" s="17">
        <v>9.3768434449597704E-2</v>
      </c>
      <c r="BT25" s="17">
        <v>0.115729479471941</v>
      </c>
      <c r="BU25" s="17">
        <v>0.119648553365251</v>
      </c>
      <c r="BV25" s="17">
        <v>0.12669965056596399</v>
      </c>
      <c r="BW25" s="17"/>
      <c r="BX25" s="17">
        <v>0.172352975201822</v>
      </c>
      <c r="BY25" s="17">
        <v>0.14804004170066401</v>
      </c>
      <c r="BZ25" s="17">
        <v>0.108168204807329</v>
      </c>
      <c r="CA25" s="17">
        <v>0.13837423406906399</v>
      </c>
      <c r="CB25" s="17">
        <v>0.129770847346246</v>
      </c>
      <c r="CC25" s="17">
        <v>6.3635131299464506E-2</v>
      </c>
    </row>
    <row r="26" spans="2:81" x14ac:dyDescent="0.35">
      <c r="B26" s="18" t="s">
        <v>190</v>
      </c>
      <c r="C26" s="17">
        <v>0.112609562746772</v>
      </c>
      <c r="D26" s="17">
        <v>0.107064653940242</v>
      </c>
      <c r="E26" s="17">
        <v>0.11858002979591301</v>
      </c>
      <c r="F26" s="17"/>
      <c r="G26" s="17">
        <v>0.1366456973689</v>
      </c>
      <c r="H26" s="17">
        <v>0.16096797169365501</v>
      </c>
      <c r="I26" s="17">
        <v>0.114173692388195</v>
      </c>
      <c r="J26" s="17">
        <v>8.2114712246779895E-2</v>
      </c>
      <c r="K26" s="17">
        <v>7.8019804675355506E-2</v>
      </c>
      <c r="L26" s="17">
        <v>0.103994892431496</v>
      </c>
      <c r="M26" s="17"/>
      <c r="N26" s="17">
        <v>0.13829168330202599</v>
      </c>
      <c r="O26" s="17">
        <v>8.3261727208835595E-2</v>
      </c>
      <c r="P26" s="17">
        <v>0.111575249570749</v>
      </c>
      <c r="Q26" s="17">
        <v>0.114091945531205</v>
      </c>
      <c r="R26" s="17"/>
      <c r="S26" s="17">
        <v>0.15943090629853701</v>
      </c>
      <c r="T26" s="17">
        <v>8.5003961696148503E-2</v>
      </c>
      <c r="U26" s="17">
        <v>7.83286585666398E-2</v>
      </c>
      <c r="V26" s="17">
        <v>0.12046889454265899</v>
      </c>
      <c r="W26" s="17">
        <v>0.125376177057552</v>
      </c>
      <c r="X26" s="17">
        <v>0.11782372300124801</v>
      </c>
      <c r="Y26" s="17">
        <v>8.3020009113302595E-2</v>
      </c>
      <c r="Z26" s="17">
        <v>0.10903041207447101</v>
      </c>
      <c r="AA26" s="17">
        <v>0.11946900150996501</v>
      </c>
      <c r="AB26" s="17">
        <v>0.10347440784256701</v>
      </c>
      <c r="AC26" s="17">
        <v>9.3912569723831094E-2</v>
      </c>
      <c r="AD26" s="17">
        <v>0.15325495286037</v>
      </c>
      <c r="AE26" s="17"/>
      <c r="AF26" s="17">
        <v>0.104928065399573</v>
      </c>
      <c r="AG26" s="17">
        <v>9.6051434787714995E-2</v>
      </c>
      <c r="AH26" s="17">
        <v>9.2717290597090496E-2</v>
      </c>
      <c r="AI26" s="17">
        <v>0.15353947607354199</v>
      </c>
      <c r="AJ26" s="17"/>
      <c r="AK26" s="17">
        <v>0.20752878771889299</v>
      </c>
      <c r="AL26" s="17">
        <v>0.110187891970898</v>
      </c>
      <c r="AM26" s="17"/>
      <c r="AN26" s="17">
        <v>0.16599276435447299</v>
      </c>
      <c r="AO26" s="17">
        <v>9.9251568989541405E-2</v>
      </c>
      <c r="AP26" s="17">
        <v>9.59521277539781E-2</v>
      </c>
      <c r="AQ26" s="17">
        <v>9.4268831182037396E-2</v>
      </c>
      <c r="AR26" s="17">
        <v>7.7205717506794294E-2</v>
      </c>
      <c r="AS26" s="17">
        <v>9.9570875020841706E-2</v>
      </c>
      <c r="AT26" s="17"/>
      <c r="AU26" s="17">
        <v>0.118993052093218</v>
      </c>
      <c r="AV26" s="17">
        <v>0.103567978195046</v>
      </c>
      <c r="AW26" s="17"/>
      <c r="AX26" s="17">
        <v>0.11825985756317001</v>
      </c>
      <c r="AY26" s="17">
        <v>0.11125365591693601</v>
      </c>
      <c r="AZ26" s="17"/>
      <c r="BA26" s="17">
        <v>9.5633988759131802E-2</v>
      </c>
      <c r="BB26" s="17">
        <v>0.198474399831603</v>
      </c>
      <c r="BC26" s="17"/>
      <c r="BD26" s="17">
        <v>0.11740946659731701</v>
      </c>
      <c r="BE26" s="17"/>
      <c r="BF26" s="17">
        <v>0.12155298596010999</v>
      </c>
      <c r="BG26" s="17"/>
      <c r="BH26" s="17">
        <v>0.10196009734014699</v>
      </c>
      <c r="BI26" s="17"/>
      <c r="BJ26" s="17">
        <v>7.7734711012288502E-2</v>
      </c>
      <c r="BK26" s="17"/>
      <c r="BL26" s="17">
        <v>8.9121744975691905E-2</v>
      </c>
      <c r="BM26" s="17">
        <v>0.167562174747205</v>
      </c>
      <c r="BN26" s="17">
        <v>9.3904928883743702E-2</v>
      </c>
      <c r="BO26" s="17">
        <v>9.1807574642775405E-2</v>
      </c>
      <c r="BP26" s="17"/>
      <c r="BQ26" s="17">
        <v>0.1364967276905</v>
      </c>
      <c r="BR26" s="17">
        <v>0.103684775224108</v>
      </c>
      <c r="BS26" s="17">
        <v>7.4876170124694205E-2</v>
      </c>
      <c r="BT26" s="17">
        <v>0.113364645833057</v>
      </c>
      <c r="BU26" s="17">
        <v>0.11211738880085</v>
      </c>
      <c r="BV26" s="17">
        <v>0.10742351211555901</v>
      </c>
      <c r="BW26" s="17"/>
      <c r="BX26" s="17">
        <v>0.160911867709711</v>
      </c>
      <c r="BY26" s="17">
        <v>0.12217595516886701</v>
      </c>
      <c r="BZ26" s="17">
        <v>6.3036067376334701E-2</v>
      </c>
      <c r="CA26" s="17">
        <v>0.124672562335661</v>
      </c>
      <c r="CB26" s="17">
        <v>0.12392452936649299</v>
      </c>
      <c r="CC26" s="17">
        <v>7.7228944621007295E-2</v>
      </c>
    </row>
    <row r="27" spans="2:81" x14ac:dyDescent="0.35">
      <c r="B27" s="18" t="s">
        <v>191</v>
      </c>
      <c r="C27" s="17">
        <v>8.0494845671167298E-2</v>
      </c>
      <c r="D27" s="17">
        <v>6.1039175764831401E-2</v>
      </c>
      <c r="E27" s="17">
        <v>9.9417438017000703E-2</v>
      </c>
      <c r="F27" s="17"/>
      <c r="G27" s="17">
        <v>0.16847642347830699</v>
      </c>
      <c r="H27" s="17">
        <v>0.14104173493716299</v>
      </c>
      <c r="I27" s="17">
        <v>7.7130352455760706E-2</v>
      </c>
      <c r="J27" s="17">
        <v>5.6134043472141501E-2</v>
      </c>
      <c r="K27" s="17">
        <v>3.6829547805159901E-2</v>
      </c>
      <c r="L27" s="17">
        <v>2.4661566326310301E-2</v>
      </c>
      <c r="M27" s="17"/>
      <c r="N27" s="17">
        <v>0.112161682078241</v>
      </c>
      <c r="O27" s="17">
        <v>6.2628426660499101E-2</v>
      </c>
      <c r="P27" s="17">
        <v>7.2888214666323003E-2</v>
      </c>
      <c r="Q27" s="17">
        <v>7.0958044988244207E-2</v>
      </c>
      <c r="R27" s="17"/>
      <c r="S27" s="17">
        <v>0.132139003947601</v>
      </c>
      <c r="T27" s="17">
        <v>6.4404999913193497E-2</v>
      </c>
      <c r="U27" s="17">
        <v>7.6694456994167701E-2</v>
      </c>
      <c r="V27" s="17">
        <v>5.8700345520967E-2</v>
      </c>
      <c r="W27" s="17">
        <v>6.1639902553347302E-2</v>
      </c>
      <c r="X27" s="17">
        <v>7.3190340416222799E-2</v>
      </c>
      <c r="Y27" s="17">
        <v>8.3701758958343003E-2</v>
      </c>
      <c r="Z27" s="17">
        <v>6.7194535026020796E-2</v>
      </c>
      <c r="AA27" s="17">
        <v>0.11483646496508999</v>
      </c>
      <c r="AB27" s="17">
        <v>4.6279329635072398E-2</v>
      </c>
      <c r="AC27" s="17">
        <v>3.3997370890150903E-2</v>
      </c>
      <c r="AD27" s="17">
        <v>0.114058897060119</v>
      </c>
      <c r="AE27" s="17"/>
      <c r="AF27" s="17">
        <v>8.2284397068412202E-2</v>
      </c>
      <c r="AG27" s="17">
        <v>4.8174207644361297E-2</v>
      </c>
      <c r="AH27" s="17">
        <v>3.8228254508734003E-2</v>
      </c>
      <c r="AI27" s="17">
        <v>7.1147270767190199E-2</v>
      </c>
      <c r="AJ27" s="17"/>
      <c r="AK27" s="17">
        <v>0.12749110087315901</v>
      </c>
      <c r="AL27" s="17">
        <v>8.4951510717249601E-2</v>
      </c>
      <c r="AM27" s="17"/>
      <c r="AN27" s="17">
        <v>0.13231445493529401</v>
      </c>
      <c r="AO27" s="17">
        <v>6.1651011733154598E-2</v>
      </c>
      <c r="AP27" s="17">
        <v>7.7654694930188298E-2</v>
      </c>
      <c r="AQ27" s="17">
        <v>5.3548935340562501E-2</v>
      </c>
      <c r="AR27" s="17">
        <v>4.7618546174219997E-2</v>
      </c>
      <c r="AS27" s="17">
        <v>9.6614224449797198E-2</v>
      </c>
      <c r="AT27" s="17"/>
      <c r="AU27" s="17">
        <v>7.1313978185119198E-2</v>
      </c>
      <c r="AV27" s="17">
        <v>9.3326596624154906E-2</v>
      </c>
      <c r="AW27" s="17"/>
      <c r="AX27" s="17">
        <v>6.2410210899147799E-2</v>
      </c>
      <c r="AY27" s="17">
        <v>8.4834633345842E-2</v>
      </c>
      <c r="AZ27" s="17"/>
      <c r="BA27" s="17">
        <v>6.7431935002003507E-2</v>
      </c>
      <c r="BB27" s="17">
        <v>0.149965401745108</v>
      </c>
      <c r="BC27" s="17"/>
      <c r="BD27" s="17">
        <v>8.1253355979547706E-2</v>
      </c>
      <c r="BE27" s="17"/>
      <c r="BF27" s="17">
        <v>8.0289919671366602E-2</v>
      </c>
      <c r="BG27" s="17"/>
      <c r="BH27" s="17">
        <v>4.9902361285379601E-2</v>
      </c>
      <c r="BI27" s="17"/>
      <c r="BJ27" s="17">
        <v>3.4542879175820898E-2</v>
      </c>
      <c r="BK27" s="17"/>
      <c r="BL27" s="17">
        <v>6.3314983558708404E-2</v>
      </c>
      <c r="BM27" s="17">
        <v>0.116908258701667</v>
      </c>
      <c r="BN27" s="17">
        <v>4.90933493430772E-2</v>
      </c>
      <c r="BO27" s="17">
        <v>8.7796962146619903E-2</v>
      </c>
      <c r="BP27" s="17"/>
      <c r="BQ27" s="17">
        <v>9.0335320128447902E-2</v>
      </c>
      <c r="BR27" s="17">
        <v>6.4641926926270202E-2</v>
      </c>
      <c r="BS27" s="17">
        <v>6.92756463629145E-2</v>
      </c>
      <c r="BT27" s="17">
        <v>5.6257618564285398E-2</v>
      </c>
      <c r="BU27" s="17">
        <v>4.99982774090948E-2</v>
      </c>
      <c r="BV27" s="17">
        <v>0.11305304893085701</v>
      </c>
      <c r="BW27" s="17"/>
      <c r="BX27" s="17">
        <v>0.104890818384457</v>
      </c>
      <c r="BY27" s="17">
        <v>7.2846861761392295E-2</v>
      </c>
      <c r="BZ27" s="17">
        <v>6.3648582013985794E-2</v>
      </c>
      <c r="CA27" s="17">
        <v>6.0470189842138401E-2</v>
      </c>
      <c r="CB27" s="17">
        <v>9.5600472876907802E-2</v>
      </c>
      <c r="CC27" s="17">
        <v>7.7278401192898499E-2</v>
      </c>
    </row>
    <row r="28" spans="2:81" x14ac:dyDescent="0.35">
      <c r="B28" s="18" t="s">
        <v>171</v>
      </c>
      <c r="C28" s="17">
        <v>9.9565831021235906E-3</v>
      </c>
      <c r="D28" s="17">
        <v>1.05506171447198E-2</v>
      </c>
      <c r="E28" s="17">
        <v>9.4260051612867907E-3</v>
      </c>
      <c r="F28" s="17"/>
      <c r="G28" s="17">
        <v>5.4878820496599701E-3</v>
      </c>
      <c r="H28" s="17">
        <v>1.20167610080696E-2</v>
      </c>
      <c r="I28" s="17">
        <v>1.40074225530587E-2</v>
      </c>
      <c r="J28" s="17">
        <v>8.9927030697563096E-3</v>
      </c>
      <c r="K28" s="17">
        <v>9.7023513345319504E-3</v>
      </c>
      <c r="L28" s="17">
        <v>8.9002279595245294E-3</v>
      </c>
      <c r="M28" s="17"/>
      <c r="N28" s="17">
        <v>7.1963989220335802E-3</v>
      </c>
      <c r="O28" s="17">
        <v>1.0147079123754199E-2</v>
      </c>
      <c r="P28" s="17">
        <v>1.06573654356559E-2</v>
      </c>
      <c r="Q28" s="17">
        <v>1.22804418755308E-2</v>
      </c>
      <c r="R28" s="17"/>
      <c r="S28" s="17">
        <v>4.8360421225098899E-3</v>
      </c>
      <c r="T28" s="17">
        <v>8.9654832815603096E-3</v>
      </c>
      <c r="U28" s="17">
        <v>1.2395891653282099E-2</v>
      </c>
      <c r="V28" s="17">
        <v>1.51887884003775E-2</v>
      </c>
      <c r="W28" s="17">
        <v>1.20592468598501E-2</v>
      </c>
      <c r="X28" s="17">
        <v>1.59110769838425E-2</v>
      </c>
      <c r="Y28" s="17">
        <v>3.14513803239925E-3</v>
      </c>
      <c r="Z28" s="17">
        <v>5.9817936466468402E-3</v>
      </c>
      <c r="AA28" s="17">
        <v>1.38246697533183E-2</v>
      </c>
      <c r="AB28" s="17">
        <v>5.0344324425932296E-3</v>
      </c>
      <c r="AC28" s="17">
        <v>2.0288512755078699E-2</v>
      </c>
      <c r="AD28" s="17">
        <v>0</v>
      </c>
      <c r="AE28" s="17"/>
      <c r="AF28" s="17">
        <v>9.36121396780106E-3</v>
      </c>
      <c r="AG28" s="17">
        <v>8.8478179607572593E-3</v>
      </c>
      <c r="AH28" s="17">
        <v>2.73446163639527E-2</v>
      </c>
      <c r="AI28" s="17">
        <v>0</v>
      </c>
      <c r="AJ28" s="17"/>
      <c r="AK28" s="17">
        <v>1.0707245068207799E-2</v>
      </c>
      <c r="AL28" s="17">
        <v>2.3658478469887199E-2</v>
      </c>
      <c r="AM28" s="17"/>
      <c r="AN28" s="17">
        <v>6.0742525562216803E-3</v>
      </c>
      <c r="AO28" s="17">
        <v>1.42407017028243E-2</v>
      </c>
      <c r="AP28" s="17">
        <v>9.7622609664767494E-3</v>
      </c>
      <c r="AQ28" s="17">
        <v>8.2582259260857507E-3</v>
      </c>
      <c r="AR28" s="17">
        <v>9.1518812723064003E-3</v>
      </c>
      <c r="AS28" s="17">
        <v>1.5336949996936701E-2</v>
      </c>
      <c r="AT28" s="17"/>
      <c r="AU28" s="17">
        <v>7.75088874600483E-3</v>
      </c>
      <c r="AV28" s="17">
        <v>1.17426535883849E-2</v>
      </c>
      <c r="AW28" s="17"/>
      <c r="AX28" s="17">
        <v>1.06280794009205E-2</v>
      </c>
      <c r="AY28" s="17">
        <v>9.7954434718327196E-3</v>
      </c>
      <c r="AZ28" s="17"/>
      <c r="BA28" s="17">
        <v>8.8780696343802208E-3</v>
      </c>
      <c r="BB28" s="17">
        <v>1.5782308965857202E-2</v>
      </c>
      <c r="BC28" s="17"/>
      <c r="BD28" s="17">
        <v>7.4473192766183203E-3</v>
      </c>
      <c r="BE28" s="17"/>
      <c r="BF28" s="17">
        <v>8.3613598487533806E-3</v>
      </c>
      <c r="BG28" s="17"/>
      <c r="BH28" s="17">
        <v>6.5455580413066299E-3</v>
      </c>
      <c r="BI28" s="17"/>
      <c r="BJ28" s="17">
        <v>7.8359837173932797E-3</v>
      </c>
      <c r="BK28" s="17"/>
      <c r="BL28" s="17">
        <v>2.4701240162055701E-2</v>
      </c>
      <c r="BM28" s="17">
        <v>3.6786630487589699E-3</v>
      </c>
      <c r="BN28" s="17">
        <v>9.0169768209023594E-3</v>
      </c>
      <c r="BO28" s="17">
        <v>8.1277533699884597E-3</v>
      </c>
      <c r="BP28" s="17"/>
      <c r="BQ28" s="17">
        <v>5.0720041973584601E-3</v>
      </c>
      <c r="BR28" s="17">
        <v>8.4719603263159107E-3</v>
      </c>
      <c r="BS28" s="17">
        <v>6.2834996960892901E-3</v>
      </c>
      <c r="BT28" s="17">
        <v>4.8955546434312196E-3</v>
      </c>
      <c r="BU28" s="17">
        <v>1.5191423124382699E-2</v>
      </c>
      <c r="BV28" s="17">
        <v>2.24793561753109E-2</v>
      </c>
      <c r="BW28" s="17"/>
      <c r="BX28" s="17">
        <v>1.33131978098733E-3</v>
      </c>
      <c r="BY28" s="17">
        <v>7.4759223013737804E-3</v>
      </c>
      <c r="BZ28" s="17">
        <v>5.7138297622755302E-3</v>
      </c>
      <c r="CA28" s="17">
        <v>4.2729567664723904E-3</v>
      </c>
      <c r="CB28" s="17">
        <v>1.2407236041117301E-2</v>
      </c>
      <c r="CC28" s="17">
        <v>3.7301846047323797E-2</v>
      </c>
    </row>
    <row r="29" spans="2:81" x14ac:dyDescent="0.35">
      <c r="B29" s="18" t="s">
        <v>192</v>
      </c>
      <c r="C29" s="17">
        <v>1.50158012701099E-3</v>
      </c>
      <c r="D29" s="17">
        <v>3.04742034678875E-3</v>
      </c>
      <c r="E29" s="17">
        <v>0</v>
      </c>
      <c r="F29" s="17"/>
      <c r="G29" s="17">
        <v>1.8037791759162301E-3</v>
      </c>
      <c r="H29" s="17">
        <v>0</v>
      </c>
      <c r="I29" s="17">
        <v>3.1713232125986702E-3</v>
      </c>
      <c r="J29" s="17">
        <v>0</v>
      </c>
      <c r="K29" s="17">
        <v>5.0526226804163401E-3</v>
      </c>
      <c r="L29" s="17">
        <v>0</v>
      </c>
      <c r="M29" s="17"/>
      <c r="N29" s="17">
        <v>1.01500212695364E-3</v>
      </c>
      <c r="O29" s="17">
        <v>2.0029543263174001E-3</v>
      </c>
      <c r="P29" s="17">
        <v>2.2392325407808501E-3</v>
      </c>
      <c r="Q29" s="17">
        <v>8.7984498116382604E-4</v>
      </c>
      <c r="R29" s="17"/>
      <c r="S29" s="17">
        <v>1.91488651443108E-3</v>
      </c>
      <c r="T29" s="17">
        <v>1.79250356229871E-3</v>
      </c>
      <c r="U29" s="17">
        <v>0</v>
      </c>
      <c r="V29" s="17">
        <v>2.8658200320388501E-3</v>
      </c>
      <c r="W29" s="17">
        <v>0</v>
      </c>
      <c r="X29" s="17">
        <v>0</v>
      </c>
      <c r="Y29" s="17">
        <v>3.13368414811782E-3</v>
      </c>
      <c r="Z29" s="17">
        <v>0</v>
      </c>
      <c r="AA29" s="17">
        <v>0</v>
      </c>
      <c r="AB29" s="17">
        <v>5.4652614946377603E-3</v>
      </c>
      <c r="AC29" s="17">
        <v>0</v>
      </c>
      <c r="AD29" s="17">
        <v>0</v>
      </c>
      <c r="AE29" s="17"/>
      <c r="AF29" s="17">
        <v>1.5948673557898399E-3</v>
      </c>
      <c r="AG29" s="17">
        <v>3.3573434882461402E-3</v>
      </c>
      <c r="AH29" s="17">
        <v>0</v>
      </c>
      <c r="AI29" s="17">
        <v>0</v>
      </c>
      <c r="AJ29" s="17"/>
      <c r="AK29" s="17">
        <v>0</v>
      </c>
      <c r="AL29" s="17">
        <v>0</v>
      </c>
      <c r="AM29" s="17"/>
      <c r="AN29" s="17">
        <v>2.1050657438383799E-3</v>
      </c>
      <c r="AO29" s="17">
        <v>9.2386165181938395E-4</v>
      </c>
      <c r="AP29" s="17">
        <v>3.8652787553205099E-3</v>
      </c>
      <c r="AQ29" s="17">
        <v>1.18709404012808E-3</v>
      </c>
      <c r="AR29" s="17">
        <v>0</v>
      </c>
      <c r="AS29" s="17">
        <v>0</v>
      </c>
      <c r="AT29" s="17"/>
      <c r="AU29" s="17">
        <v>1.7166137846583601E-3</v>
      </c>
      <c r="AV29" s="17">
        <v>1.21740987813305E-3</v>
      </c>
      <c r="AW29" s="17"/>
      <c r="AX29" s="17">
        <v>1.13203092847816E-3</v>
      </c>
      <c r="AY29" s="17">
        <v>1.5902612133141601E-3</v>
      </c>
      <c r="AZ29" s="17"/>
      <c r="BA29" s="17">
        <v>1.80104336105088E-3</v>
      </c>
      <c r="BB29" s="17">
        <v>0</v>
      </c>
      <c r="BC29" s="17"/>
      <c r="BD29" s="17">
        <v>9.0973044460649505E-4</v>
      </c>
      <c r="BE29" s="17"/>
      <c r="BF29" s="17">
        <v>1.0030184555929599E-3</v>
      </c>
      <c r="BG29" s="17"/>
      <c r="BH29" s="17">
        <v>3.9407436290784499E-3</v>
      </c>
      <c r="BI29" s="17"/>
      <c r="BJ29" s="17">
        <v>0</v>
      </c>
      <c r="BK29" s="17"/>
      <c r="BL29" s="17">
        <v>6.0063943507651599E-3</v>
      </c>
      <c r="BM29" s="17">
        <v>1.00066348689172E-3</v>
      </c>
      <c r="BN29" s="17">
        <v>7.6236461014569002E-4</v>
      </c>
      <c r="BO29" s="17">
        <v>0</v>
      </c>
      <c r="BP29" s="17"/>
      <c r="BQ29" s="17">
        <v>1.58513901587321E-3</v>
      </c>
      <c r="BR29" s="17">
        <v>0</v>
      </c>
      <c r="BS29" s="17">
        <v>6.2040141900901596E-3</v>
      </c>
      <c r="BT29" s="17">
        <v>0</v>
      </c>
      <c r="BU29" s="17">
        <v>4.3303529427702898E-3</v>
      </c>
      <c r="BV29" s="17">
        <v>0</v>
      </c>
      <c r="BW29" s="17"/>
      <c r="BX29" s="17">
        <v>2.2366515310657401E-3</v>
      </c>
      <c r="BY29" s="17">
        <v>0</v>
      </c>
      <c r="BZ29" s="17">
        <v>3.4600353880729498E-3</v>
      </c>
      <c r="CA29" s="17">
        <v>0</v>
      </c>
      <c r="CB29" s="17">
        <v>3.5378529120243698E-3</v>
      </c>
      <c r="CC29" s="17">
        <v>0</v>
      </c>
    </row>
    <row r="30" spans="2:81" x14ac:dyDescent="0.35">
      <c r="B30" s="18" t="s">
        <v>193</v>
      </c>
      <c r="C30" s="19">
        <v>1.37540890658514E-2</v>
      </c>
      <c r="D30" s="19">
        <v>1.19259249309748E-2</v>
      </c>
      <c r="E30" s="19">
        <v>1.5606814304163601E-2</v>
      </c>
      <c r="F30" s="19"/>
      <c r="G30" s="19">
        <v>3.7090704617030001E-3</v>
      </c>
      <c r="H30" s="19">
        <v>1.80713158003937E-2</v>
      </c>
      <c r="I30" s="19">
        <v>7.3491104223206002E-3</v>
      </c>
      <c r="J30" s="19">
        <v>1.8852041608340801E-2</v>
      </c>
      <c r="K30" s="19">
        <v>1.3140944797121201E-2</v>
      </c>
      <c r="L30" s="19">
        <v>1.8394268682982801E-2</v>
      </c>
      <c r="M30" s="19"/>
      <c r="N30" s="19">
        <v>6.8242858919576998E-3</v>
      </c>
      <c r="O30" s="19">
        <v>1.43935343066952E-2</v>
      </c>
      <c r="P30" s="19">
        <v>1.5658028750566402E-2</v>
      </c>
      <c r="Q30" s="19">
        <v>1.9112907804787201E-2</v>
      </c>
      <c r="R30" s="19"/>
      <c r="S30" s="19">
        <v>1.07264799551309E-2</v>
      </c>
      <c r="T30" s="19">
        <v>1.8183812523351099E-2</v>
      </c>
      <c r="U30" s="19">
        <v>1.4403982263963999E-2</v>
      </c>
      <c r="V30" s="19">
        <v>1.7944770343624301E-2</v>
      </c>
      <c r="W30" s="19">
        <v>6.9104962714284903E-3</v>
      </c>
      <c r="X30" s="19">
        <v>1.23193369838652E-2</v>
      </c>
      <c r="Y30" s="19">
        <v>5.93718587963794E-3</v>
      </c>
      <c r="Z30" s="19">
        <v>1.8732508553316499E-2</v>
      </c>
      <c r="AA30" s="19">
        <v>1.06466074048733E-2</v>
      </c>
      <c r="AB30" s="19">
        <v>2.12466166390523E-2</v>
      </c>
      <c r="AC30" s="19">
        <v>1.50168476989248E-2</v>
      </c>
      <c r="AD30" s="19">
        <v>1.5674362731859199E-2</v>
      </c>
      <c r="AE30" s="19"/>
      <c r="AF30" s="19">
        <v>1.33902848437863E-2</v>
      </c>
      <c r="AG30" s="19">
        <v>1.1658877896789E-2</v>
      </c>
      <c r="AH30" s="19">
        <v>1.1487830305520899E-2</v>
      </c>
      <c r="AI30" s="19">
        <v>2.4244555925896201E-2</v>
      </c>
      <c r="AJ30" s="19"/>
      <c r="AK30" s="19">
        <v>1.70621119087958E-2</v>
      </c>
      <c r="AL30" s="19">
        <v>2.0383309262754001E-2</v>
      </c>
      <c r="AM30" s="19"/>
      <c r="AN30" s="19">
        <v>1.08919086560193E-2</v>
      </c>
      <c r="AO30" s="19">
        <v>1.74652201598396E-2</v>
      </c>
      <c r="AP30" s="19">
        <v>5.3194397106487998E-3</v>
      </c>
      <c r="AQ30" s="19">
        <v>1.6531300084284401E-2</v>
      </c>
      <c r="AR30" s="19">
        <v>1.5672162677471901E-2</v>
      </c>
      <c r="AS30" s="19">
        <v>1.5351280844059401E-2</v>
      </c>
      <c r="AT30" s="19"/>
      <c r="AU30" s="19">
        <v>1.39930174425014E-2</v>
      </c>
      <c r="AV30" s="19">
        <v>1.3015301908850301E-2</v>
      </c>
      <c r="AW30" s="19"/>
      <c r="AX30" s="19">
        <v>1.4302539107287199E-2</v>
      </c>
      <c r="AY30" s="19">
        <v>1.36224769675147E-2</v>
      </c>
      <c r="AZ30" s="19"/>
      <c r="BA30" s="19">
        <v>1.4344423488876599E-2</v>
      </c>
      <c r="BB30" s="19">
        <v>8.2802550483850705E-3</v>
      </c>
      <c r="BC30" s="19"/>
      <c r="BD30" s="19">
        <v>6.2076634581006802E-3</v>
      </c>
      <c r="BE30" s="19"/>
      <c r="BF30" s="19">
        <v>6.7498609886898001E-3</v>
      </c>
      <c r="BG30" s="19"/>
      <c r="BH30" s="19">
        <v>1.7069082443445301E-2</v>
      </c>
      <c r="BI30" s="19"/>
      <c r="BJ30" s="19">
        <v>8.1545666825512293E-3</v>
      </c>
      <c r="BK30" s="19"/>
      <c r="BL30" s="19">
        <v>5.2031530559468103E-2</v>
      </c>
      <c r="BM30" s="19">
        <v>3.6025633808519399E-3</v>
      </c>
      <c r="BN30" s="19">
        <v>8.4359010215648306E-3</v>
      </c>
      <c r="BO30" s="19">
        <v>5.8874793040664501E-3</v>
      </c>
      <c r="BP30" s="19"/>
      <c r="BQ30" s="19">
        <v>5.0039370907109301E-3</v>
      </c>
      <c r="BR30" s="19">
        <v>1.13071731601125E-2</v>
      </c>
      <c r="BS30" s="19">
        <v>9.7698939178675007E-3</v>
      </c>
      <c r="BT30" s="19">
        <v>2.28417932115038E-2</v>
      </c>
      <c r="BU30" s="19">
        <v>1.38712834503356E-2</v>
      </c>
      <c r="BV30" s="19">
        <v>2.8780868368208E-2</v>
      </c>
      <c r="BW30" s="19"/>
      <c r="BX30" s="19">
        <v>5.4943260252884197E-3</v>
      </c>
      <c r="BY30" s="19">
        <v>1.09494705550929E-2</v>
      </c>
      <c r="BZ30" s="19">
        <v>7.8348587102653293E-3</v>
      </c>
      <c r="CA30" s="19">
        <v>1.12196295907671E-2</v>
      </c>
      <c r="CB30" s="19">
        <v>1.46274034045494E-2</v>
      </c>
      <c r="CC30" s="19">
        <v>5.26342920978322E-2</v>
      </c>
    </row>
    <row r="31" spans="2:81" x14ac:dyDescent="0.35">
      <c r="B31" s="16"/>
    </row>
    <row r="32" spans="2:81" x14ac:dyDescent="0.35">
      <c r="B32" t="s">
        <v>90</v>
      </c>
    </row>
    <row r="33" spans="2:2" x14ac:dyDescent="0.35">
      <c r="B33" t="s">
        <v>91</v>
      </c>
    </row>
    <row r="35" spans="2:2" x14ac:dyDescent="0.35">
      <c r="B35"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CC25"/>
  <sheetViews>
    <sheetView showGridLines="0" topLeftCell="A4" workbookViewId="0">
      <pane xSplit="2" topLeftCell="BH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205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195</v>
      </c>
      <c r="C9" s="17">
        <v>0.51961481571037704</v>
      </c>
      <c r="D9" s="17">
        <v>0.52589054907615496</v>
      </c>
      <c r="E9" s="17">
        <v>0.51465937052034105</v>
      </c>
      <c r="F9" s="17"/>
      <c r="G9" s="17">
        <v>0.35966098898620202</v>
      </c>
      <c r="H9" s="17">
        <v>0.426269587430118</v>
      </c>
      <c r="I9" s="17">
        <v>0.50574488864038103</v>
      </c>
      <c r="J9" s="17">
        <v>0.54119271765004195</v>
      </c>
      <c r="K9" s="17">
        <v>0.61074689347533695</v>
      </c>
      <c r="L9" s="17">
        <v>0.63433024700321705</v>
      </c>
      <c r="M9" s="17"/>
      <c r="N9" s="17">
        <v>0.53365604059957295</v>
      </c>
      <c r="O9" s="17">
        <v>0.51297765684804197</v>
      </c>
      <c r="P9" s="17">
        <v>0.51552652520166398</v>
      </c>
      <c r="Q9" s="17">
        <v>0.51100765032982198</v>
      </c>
      <c r="R9" s="17"/>
      <c r="S9" s="17">
        <v>0.459480629721079</v>
      </c>
      <c r="T9" s="17">
        <v>0.61162398854556499</v>
      </c>
      <c r="U9" s="17">
        <v>0.55123656795249398</v>
      </c>
      <c r="V9" s="17">
        <v>0.53378152810846102</v>
      </c>
      <c r="W9" s="17">
        <v>0.55631599511181096</v>
      </c>
      <c r="X9" s="17">
        <v>0.521650708489799</v>
      </c>
      <c r="Y9" s="17">
        <v>0.47062168513759001</v>
      </c>
      <c r="Z9" s="17">
        <v>0.53659457807454403</v>
      </c>
      <c r="AA9" s="17">
        <v>0.51215931022703398</v>
      </c>
      <c r="AB9" s="17">
        <v>0.48644268641462401</v>
      </c>
      <c r="AC9" s="17">
        <v>0.500391910463032</v>
      </c>
      <c r="AD9" s="17">
        <v>0.44984425572029801</v>
      </c>
      <c r="AE9" s="17"/>
      <c r="AF9" s="17">
        <v>0.52220274877110995</v>
      </c>
      <c r="AG9" s="17">
        <v>0.47857344883441699</v>
      </c>
      <c r="AH9" s="17">
        <v>0.504512449047269</v>
      </c>
      <c r="AI9" s="17">
        <v>0.46872198664051701</v>
      </c>
      <c r="AJ9" s="17"/>
      <c r="AK9" s="17">
        <v>0.56787594753252502</v>
      </c>
      <c r="AL9" s="17">
        <v>0.47959481667174098</v>
      </c>
      <c r="AM9" s="17"/>
      <c r="AN9" s="17">
        <v>0.452741422333369</v>
      </c>
      <c r="AO9" s="17">
        <v>0.54074841948381303</v>
      </c>
      <c r="AP9" s="17">
        <v>0.50052567414539095</v>
      </c>
      <c r="AQ9" s="17">
        <v>0.54112997395240103</v>
      </c>
      <c r="AR9" s="17">
        <v>0.57713613563850097</v>
      </c>
      <c r="AS9" s="17">
        <v>0.59433576471720095</v>
      </c>
      <c r="AT9" s="17"/>
      <c r="AU9" s="17">
        <v>0.54988975392037898</v>
      </c>
      <c r="AV9" s="17">
        <v>0.47931815163851199</v>
      </c>
      <c r="AW9" s="17"/>
      <c r="AX9" s="17">
        <v>0.52615862050505102</v>
      </c>
      <c r="AY9" s="17">
        <v>0.51804449240822503</v>
      </c>
      <c r="AZ9" s="17"/>
      <c r="BA9" s="17">
        <v>0.53399352123740595</v>
      </c>
      <c r="BB9" s="17">
        <v>0.45095077885297902</v>
      </c>
      <c r="BC9" s="17"/>
      <c r="BD9" s="17">
        <v>0.55986676047768702</v>
      </c>
      <c r="BE9" s="17"/>
      <c r="BF9" s="17">
        <v>0.56554902322778</v>
      </c>
      <c r="BG9" s="17"/>
      <c r="BH9" s="17">
        <v>0.49284862076003699</v>
      </c>
      <c r="BI9" s="17"/>
      <c r="BJ9" s="17">
        <v>0.52366019921697904</v>
      </c>
      <c r="BK9" s="17"/>
      <c r="BL9" s="17">
        <v>0.41368033215523498</v>
      </c>
      <c r="BM9" s="17">
        <v>0.56384670943969695</v>
      </c>
      <c r="BN9" s="17">
        <v>0.59284450276324696</v>
      </c>
      <c r="BO9" s="17">
        <v>0.46337274280028401</v>
      </c>
      <c r="BP9" s="17"/>
      <c r="BQ9" s="17">
        <v>0.50449605948117904</v>
      </c>
      <c r="BR9" s="17">
        <v>0.59387425127798499</v>
      </c>
      <c r="BS9" s="17">
        <v>0.61105205318832401</v>
      </c>
      <c r="BT9" s="17">
        <v>0.48648447814110102</v>
      </c>
      <c r="BU9" s="17">
        <v>0.50733079417065496</v>
      </c>
      <c r="BV9" s="17">
        <v>0.45141595623577002</v>
      </c>
      <c r="BW9" s="17"/>
      <c r="BX9" s="17">
        <v>0.486116687065555</v>
      </c>
      <c r="BY9" s="17">
        <v>0.57747520090173898</v>
      </c>
      <c r="BZ9" s="17">
        <v>0.60591164033586997</v>
      </c>
      <c r="CA9" s="17">
        <v>0.48710812245287799</v>
      </c>
      <c r="CB9" s="17">
        <v>0.453219060259411</v>
      </c>
      <c r="CC9" s="17">
        <v>0.38622313645537498</v>
      </c>
    </row>
    <row r="10" spans="2:81" x14ac:dyDescent="0.35">
      <c r="B10" s="18" t="s">
        <v>196</v>
      </c>
      <c r="C10" s="17">
        <v>0.51016585861203001</v>
      </c>
      <c r="D10" s="17">
        <v>0.491056626371146</v>
      </c>
      <c r="E10" s="17">
        <v>0.529903922289923</v>
      </c>
      <c r="F10" s="17"/>
      <c r="G10" s="17">
        <v>0.34109266923204001</v>
      </c>
      <c r="H10" s="17">
        <v>0.40457999257056199</v>
      </c>
      <c r="I10" s="17">
        <v>0.44809808649361199</v>
      </c>
      <c r="J10" s="17">
        <v>0.55500326897282004</v>
      </c>
      <c r="K10" s="17">
        <v>0.57816184321998998</v>
      </c>
      <c r="L10" s="17">
        <v>0.67677123708582199</v>
      </c>
      <c r="M10" s="17"/>
      <c r="N10" s="17">
        <v>0.53165096663657396</v>
      </c>
      <c r="O10" s="17">
        <v>0.48780735944027998</v>
      </c>
      <c r="P10" s="17">
        <v>0.52577069061938597</v>
      </c>
      <c r="Q10" s="17">
        <v>0.49387313312695902</v>
      </c>
      <c r="R10" s="17"/>
      <c r="S10" s="17">
        <v>0.443593282870682</v>
      </c>
      <c r="T10" s="17">
        <v>0.58376960242417497</v>
      </c>
      <c r="U10" s="17">
        <v>0.57395537069362701</v>
      </c>
      <c r="V10" s="17">
        <v>0.53663557535945206</v>
      </c>
      <c r="W10" s="17">
        <v>0.54242316343400898</v>
      </c>
      <c r="X10" s="17">
        <v>0.51948066416860805</v>
      </c>
      <c r="Y10" s="17">
        <v>0.495731211429013</v>
      </c>
      <c r="Z10" s="17">
        <v>0.52114277216212501</v>
      </c>
      <c r="AA10" s="17">
        <v>0.51375180022973099</v>
      </c>
      <c r="AB10" s="17">
        <v>0.44179073118199502</v>
      </c>
      <c r="AC10" s="17">
        <v>0.40381045923310899</v>
      </c>
      <c r="AD10" s="17">
        <v>0.54221588640287699</v>
      </c>
      <c r="AE10" s="17"/>
      <c r="AF10" s="17">
        <v>0.52060945513470303</v>
      </c>
      <c r="AG10" s="17">
        <v>0.457327051167146</v>
      </c>
      <c r="AH10" s="17">
        <v>0.39826601567671599</v>
      </c>
      <c r="AI10" s="17">
        <v>0.52921809964928102</v>
      </c>
      <c r="AJ10" s="17"/>
      <c r="AK10" s="17">
        <v>0.520535845735416</v>
      </c>
      <c r="AL10" s="17">
        <v>0.492486798449015</v>
      </c>
      <c r="AM10" s="17"/>
      <c r="AN10" s="17">
        <v>0.41997184166298601</v>
      </c>
      <c r="AO10" s="17">
        <v>0.54760995895991404</v>
      </c>
      <c r="AP10" s="17">
        <v>0.51784617777261599</v>
      </c>
      <c r="AQ10" s="17">
        <v>0.52681247442527701</v>
      </c>
      <c r="AR10" s="17">
        <v>0.60460856150631404</v>
      </c>
      <c r="AS10" s="17">
        <v>0.482801930965291</v>
      </c>
      <c r="AT10" s="17"/>
      <c r="AU10" s="17">
        <v>0.54465135855588298</v>
      </c>
      <c r="AV10" s="17">
        <v>0.46533690678663098</v>
      </c>
      <c r="AW10" s="17"/>
      <c r="AX10" s="17">
        <v>0.484489604739054</v>
      </c>
      <c r="AY10" s="17">
        <v>0.51632741462322296</v>
      </c>
      <c r="AZ10" s="17"/>
      <c r="BA10" s="17">
        <v>0.52828634018919596</v>
      </c>
      <c r="BB10" s="17">
        <v>0.419124083023109</v>
      </c>
      <c r="BC10" s="17"/>
      <c r="BD10" s="17">
        <v>0.57592111834998405</v>
      </c>
      <c r="BE10" s="17"/>
      <c r="BF10" s="17">
        <v>0.56604478219646903</v>
      </c>
      <c r="BG10" s="17"/>
      <c r="BH10" s="17">
        <v>0.455130429597986</v>
      </c>
      <c r="BI10" s="17"/>
      <c r="BJ10" s="17">
        <v>0.44832943515955398</v>
      </c>
      <c r="BK10" s="17"/>
      <c r="BL10" s="17">
        <v>0.28931097733226901</v>
      </c>
      <c r="BM10" s="17">
        <v>0.59899386758611195</v>
      </c>
      <c r="BN10" s="17">
        <v>0.63463254617282405</v>
      </c>
      <c r="BO10" s="17">
        <v>0.42611409384159799</v>
      </c>
      <c r="BP10" s="17"/>
      <c r="BQ10" s="17">
        <v>0.47052725597113598</v>
      </c>
      <c r="BR10" s="17">
        <v>0.69272200562325204</v>
      </c>
      <c r="BS10" s="17">
        <v>0.52171448342284998</v>
      </c>
      <c r="BT10" s="17">
        <v>0.52393258686289002</v>
      </c>
      <c r="BU10" s="17">
        <v>0.38781584238871197</v>
      </c>
      <c r="BV10" s="17">
        <v>0.44698932472698799</v>
      </c>
      <c r="BW10" s="17"/>
      <c r="BX10" s="17">
        <v>0.46594027495879697</v>
      </c>
      <c r="BY10" s="17">
        <v>0.64328984651200705</v>
      </c>
      <c r="BZ10" s="17">
        <v>0.56841573144180302</v>
      </c>
      <c r="CA10" s="17">
        <v>0.531728605921721</v>
      </c>
      <c r="CB10" s="17">
        <v>0.34940486262442799</v>
      </c>
      <c r="CC10" s="17">
        <v>0.369842248613517</v>
      </c>
    </row>
    <row r="11" spans="2:81" ht="29" x14ac:dyDescent="0.35">
      <c r="B11" s="18" t="s">
        <v>197</v>
      </c>
      <c r="C11" s="17">
        <v>0.41964659670673099</v>
      </c>
      <c r="D11" s="17">
        <v>0.352527681973546</v>
      </c>
      <c r="E11" s="17">
        <v>0.48572933061434198</v>
      </c>
      <c r="F11" s="17"/>
      <c r="G11" s="17">
        <v>0.23821551519964199</v>
      </c>
      <c r="H11" s="17">
        <v>0.32223759751153302</v>
      </c>
      <c r="I11" s="17">
        <v>0.40122295125855401</v>
      </c>
      <c r="J11" s="17">
        <v>0.44209991329048098</v>
      </c>
      <c r="K11" s="17">
        <v>0.49170227946452399</v>
      </c>
      <c r="L11" s="17">
        <v>0.56771035994621999</v>
      </c>
      <c r="M11" s="17"/>
      <c r="N11" s="17">
        <v>0.38703415033136102</v>
      </c>
      <c r="O11" s="17">
        <v>0.41250272614753503</v>
      </c>
      <c r="P11" s="17">
        <v>0.44444072732355899</v>
      </c>
      <c r="Q11" s="17">
        <v>0.43944392160823198</v>
      </c>
      <c r="R11" s="17"/>
      <c r="S11" s="17">
        <v>0.32682033186767601</v>
      </c>
      <c r="T11" s="17">
        <v>0.44916911967252399</v>
      </c>
      <c r="U11" s="17">
        <v>0.48954467231526</v>
      </c>
      <c r="V11" s="17">
        <v>0.373811175986558</v>
      </c>
      <c r="W11" s="17">
        <v>0.45064385667102702</v>
      </c>
      <c r="X11" s="17">
        <v>0.36047282750514797</v>
      </c>
      <c r="Y11" s="17">
        <v>0.415158455281881</v>
      </c>
      <c r="Z11" s="17">
        <v>0.49951216461314601</v>
      </c>
      <c r="AA11" s="17">
        <v>0.45028060481938098</v>
      </c>
      <c r="AB11" s="17">
        <v>0.45130231305739699</v>
      </c>
      <c r="AC11" s="17">
        <v>0.43280579018717202</v>
      </c>
      <c r="AD11" s="17">
        <v>0.45743040773666399</v>
      </c>
      <c r="AE11" s="17"/>
      <c r="AF11" s="17">
        <v>0.41611925382309001</v>
      </c>
      <c r="AG11" s="17">
        <v>0.45187747751879898</v>
      </c>
      <c r="AH11" s="17">
        <v>0.43534686400649503</v>
      </c>
      <c r="AI11" s="17">
        <v>0.43632877159560901</v>
      </c>
      <c r="AJ11" s="17"/>
      <c r="AK11" s="17">
        <v>0.40451804944294401</v>
      </c>
      <c r="AL11" s="17">
        <v>0.45929384135802298</v>
      </c>
      <c r="AM11" s="17"/>
      <c r="AN11" s="17">
        <v>0.30693838605815499</v>
      </c>
      <c r="AO11" s="17">
        <v>0.462589310567461</v>
      </c>
      <c r="AP11" s="17">
        <v>0.39957006575564402</v>
      </c>
      <c r="AQ11" s="17">
        <v>0.44281636212217301</v>
      </c>
      <c r="AR11" s="17">
        <v>0.51466333105121698</v>
      </c>
      <c r="AS11" s="17">
        <v>0.52487958204402596</v>
      </c>
      <c r="AT11" s="17"/>
      <c r="AU11" s="17">
        <v>0.45958474913537101</v>
      </c>
      <c r="AV11" s="17">
        <v>0.36507017266160302</v>
      </c>
      <c r="AW11" s="17"/>
      <c r="AX11" s="17">
        <v>0.47493921619117102</v>
      </c>
      <c r="AY11" s="17">
        <v>0.40637797217745297</v>
      </c>
      <c r="AZ11" s="17"/>
      <c r="BA11" s="17">
        <v>0.43932437179629402</v>
      </c>
      <c r="BB11" s="17">
        <v>0.31960514961635</v>
      </c>
      <c r="BC11" s="17"/>
      <c r="BD11" s="17">
        <v>0.44734802797372702</v>
      </c>
      <c r="BE11" s="17"/>
      <c r="BF11" s="17">
        <v>0.43898141906135402</v>
      </c>
      <c r="BG11" s="17"/>
      <c r="BH11" s="17">
        <v>0.47946299439215601</v>
      </c>
      <c r="BI11" s="17"/>
      <c r="BJ11" s="17">
        <v>0.432843044165373</v>
      </c>
      <c r="BK11" s="17"/>
      <c r="BL11" s="17">
        <v>0.375744247768799</v>
      </c>
      <c r="BM11" s="17">
        <v>0.41078980733762799</v>
      </c>
      <c r="BN11" s="17">
        <v>0.48097290109212798</v>
      </c>
      <c r="BO11" s="17">
        <v>0.39085614172718602</v>
      </c>
      <c r="BP11" s="17"/>
      <c r="BQ11" s="17">
        <v>0.41627409165970403</v>
      </c>
      <c r="BR11" s="17">
        <v>0.44747840782466403</v>
      </c>
      <c r="BS11" s="17">
        <v>0.46498849558396199</v>
      </c>
      <c r="BT11" s="17">
        <v>0.41088529387227302</v>
      </c>
      <c r="BU11" s="17">
        <v>0.44419220536825199</v>
      </c>
      <c r="BV11" s="17">
        <v>0.35926575127816401</v>
      </c>
      <c r="BW11" s="17"/>
      <c r="BX11" s="17">
        <v>0.37614719506606498</v>
      </c>
      <c r="BY11" s="17">
        <v>0.45108659306405202</v>
      </c>
      <c r="BZ11" s="17">
        <v>0.45197032450706898</v>
      </c>
      <c r="CA11" s="17">
        <v>0.41906751003717302</v>
      </c>
      <c r="CB11" s="17">
        <v>0.41375571067796402</v>
      </c>
      <c r="CC11" s="17">
        <v>0.3447117907326</v>
      </c>
    </row>
    <row r="12" spans="2:81" ht="29" x14ac:dyDescent="0.35">
      <c r="B12" s="18" t="s">
        <v>198</v>
      </c>
      <c r="C12" s="17">
        <v>0.41832085147331999</v>
      </c>
      <c r="D12" s="17">
        <v>0.417437563749328</v>
      </c>
      <c r="E12" s="17">
        <v>0.41878661512179699</v>
      </c>
      <c r="F12" s="17"/>
      <c r="G12" s="17">
        <v>0.358576305802291</v>
      </c>
      <c r="H12" s="17">
        <v>0.37621281872185203</v>
      </c>
      <c r="I12" s="17">
        <v>0.42597605046612702</v>
      </c>
      <c r="J12" s="17">
        <v>0.48951424255820902</v>
      </c>
      <c r="K12" s="17">
        <v>0.45568960470509801</v>
      </c>
      <c r="L12" s="17">
        <v>0.40314408418535902</v>
      </c>
      <c r="M12" s="17"/>
      <c r="N12" s="17">
        <v>0.45073112794778403</v>
      </c>
      <c r="O12" s="17">
        <v>0.457829581292653</v>
      </c>
      <c r="P12" s="17">
        <v>0.390931887938884</v>
      </c>
      <c r="Q12" s="17">
        <v>0.36488597588565203</v>
      </c>
      <c r="R12" s="17"/>
      <c r="S12" s="17">
        <v>0.40738569500576699</v>
      </c>
      <c r="T12" s="17">
        <v>0.45555206150924499</v>
      </c>
      <c r="U12" s="17">
        <v>0.45534242147743897</v>
      </c>
      <c r="V12" s="17">
        <v>0.405340265872422</v>
      </c>
      <c r="W12" s="17">
        <v>0.39195590567503802</v>
      </c>
      <c r="X12" s="17">
        <v>0.37657432362729198</v>
      </c>
      <c r="Y12" s="17">
        <v>0.42151860946074798</v>
      </c>
      <c r="Z12" s="17">
        <v>0.43876941359504901</v>
      </c>
      <c r="AA12" s="17">
        <v>0.38355134956718001</v>
      </c>
      <c r="AB12" s="17">
        <v>0.43818867022253599</v>
      </c>
      <c r="AC12" s="17">
        <v>0.392391559598744</v>
      </c>
      <c r="AD12" s="17">
        <v>0.510303330474974</v>
      </c>
      <c r="AE12" s="17"/>
      <c r="AF12" s="17">
        <v>0.405698802235331</v>
      </c>
      <c r="AG12" s="17">
        <v>0.42906787485123599</v>
      </c>
      <c r="AH12" s="17">
        <v>0.42973884396219703</v>
      </c>
      <c r="AI12" s="17">
        <v>0.51912099703758596</v>
      </c>
      <c r="AJ12" s="17"/>
      <c r="AK12" s="17">
        <v>0.49128627621993498</v>
      </c>
      <c r="AL12" s="17">
        <v>0.44204947979925902</v>
      </c>
      <c r="AM12" s="17"/>
      <c r="AN12" s="17">
        <v>0.40911934301048802</v>
      </c>
      <c r="AO12" s="17">
        <v>0.43232794219149501</v>
      </c>
      <c r="AP12" s="17">
        <v>0.41299272194519099</v>
      </c>
      <c r="AQ12" s="17">
        <v>0.41818091024057003</v>
      </c>
      <c r="AR12" s="17">
        <v>0.43588086152760802</v>
      </c>
      <c r="AS12" s="17">
        <v>0.36623952705107099</v>
      </c>
      <c r="AT12" s="17"/>
      <c r="AU12" s="17">
        <v>0.40022448020254497</v>
      </c>
      <c r="AV12" s="17">
        <v>0.44541600081432697</v>
      </c>
      <c r="AW12" s="17"/>
      <c r="AX12" s="17">
        <v>0.43618779657948598</v>
      </c>
      <c r="AY12" s="17">
        <v>0.41403330300284702</v>
      </c>
      <c r="AZ12" s="17"/>
      <c r="BA12" s="17">
        <v>0.42813430299775601</v>
      </c>
      <c r="BB12" s="17">
        <v>0.36880864569546001</v>
      </c>
      <c r="BC12" s="17"/>
      <c r="BD12" s="17">
        <v>0.42219301603722498</v>
      </c>
      <c r="BE12" s="17"/>
      <c r="BF12" s="17">
        <v>0.40129507896132799</v>
      </c>
      <c r="BG12" s="17"/>
      <c r="BH12" s="17">
        <v>0.43157236554730299</v>
      </c>
      <c r="BI12" s="17"/>
      <c r="BJ12" s="17">
        <v>0.45409626364610101</v>
      </c>
      <c r="BK12" s="17"/>
      <c r="BL12" s="17">
        <v>0.387095833439286</v>
      </c>
      <c r="BM12" s="17">
        <v>0.43366651796594902</v>
      </c>
      <c r="BN12" s="17">
        <v>0.35658055094289298</v>
      </c>
      <c r="BO12" s="17">
        <v>0.487488938072138</v>
      </c>
      <c r="BP12" s="17"/>
      <c r="BQ12" s="17">
        <v>0.46113459551257202</v>
      </c>
      <c r="BR12" s="17">
        <v>0.374957389359939</v>
      </c>
      <c r="BS12" s="17">
        <v>0.350876317564148</v>
      </c>
      <c r="BT12" s="17">
        <v>0.46337138858725002</v>
      </c>
      <c r="BU12" s="17">
        <v>0.51813026052071298</v>
      </c>
      <c r="BV12" s="17">
        <v>0.35560761673052699</v>
      </c>
      <c r="BW12" s="17"/>
      <c r="BX12" s="17">
        <v>0.43711832284974</v>
      </c>
      <c r="BY12" s="17">
        <v>0.38737691142366198</v>
      </c>
      <c r="BZ12" s="17">
        <v>0.37631882444431802</v>
      </c>
      <c r="CA12" s="17">
        <v>0.47489237640649001</v>
      </c>
      <c r="CB12" s="17">
        <v>0.50600362733860405</v>
      </c>
      <c r="CC12" s="17">
        <v>0.28427438163151703</v>
      </c>
    </row>
    <row r="13" spans="2:81" x14ac:dyDescent="0.35">
      <c r="B13" s="18" t="s">
        <v>199</v>
      </c>
      <c r="C13" s="17">
        <v>0.41362583090414101</v>
      </c>
      <c r="D13" s="17">
        <v>0.43382718093447498</v>
      </c>
      <c r="E13" s="17">
        <v>0.39442489904914002</v>
      </c>
      <c r="F13" s="17"/>
      <c r="G13" s="17">
        <v>0.29022179442129398</v>
      </c>
      <c r="H13" s="17">
        <v>0.385716660355161</v>
      </c>
      <c r="I13" s="17">
        <v>0.401163446186522</v>
      </c>
      <c r="J13" s="17">
        <v>0.41631961916917298</v>
      </c>
      <c r="K13" s="17">
        <v>0.47828281757779201</v>
      </c>
      <c r="L13" s="17">
        <v>0.48279199483924901</v>
      </c>
      <c r="M13" s="17"/>
      <c r="N13" s="17">
        <v>0.47213259819136799</v>
      </c>
      <c r="O13" s="17">
        <v>0.39925493469885298</v>
      </c>
      <c r="P13" s="17">
        <v>0.41438449607518302</v>
      </c>
      <c r="Q13" s="17">
        <v>0.36201969249486499</v>
      </c>
      <c r="R13" s="17"/>
      <c r="S13" s="17">
        <v>0.41318138422385903</v>
      </c>
      <c r="T13" s="17">
        <v>0.46938521076756301</v>
      </c>
      <c r="U13" s="17">
        <v>0.41825172307820702</v>
      </c>
      <c r="V13" s="17">
        <v>0.44044925507187999</v>
      </c>
      <c r="W13" s="17">
        <v>0.39488966801616998</v>
      </c>
      <c r="X13" s="17">
        <v>0.359889045888444</v>
      </c>
      <c r="Y13" s="17">
        <v>0.37215786411566998</v>
      </c>
      <c r="Z13" s="17">
        <v>0.43664565739720501</v>
      </c>
      <c r="AA13" s="17">
        <v>0.40556966284850299</v>
      </c>
      <c r="AB13" s="17">
        <v>0.42654909497306298</v>
      </c>
      <c r="AC13" s="17">
        <v>0.39227370065402001</v>
      </c>
      <c r="AD13" s="17">
        <v>0.39245216796046001</v>
      </c>
      <c r="AE13" s="17"/>
      <c r="AF13" s="17">
        <v>0.41345080378813698</v>
      </c>
      <c r="AG13" s="17">
        <v>0.41124900870095699</v>
      </c>
      <c r="AH13" s="17">
        <v>0.40989450956412499</v>
      </c>
      <c r="AI13" s="17">
        <v>0.41182840065104398</v>
      </c>
      <c r="AJ13" s="17"/>
      <c r="AK13" s="17">
        <v>0.421142528179904</v>
      </c>
      <c r="AL13" s="17">
        <v>0.46950460542191602</v>
      </c>
      <c r="AM13" s="17"/>
      <c r="AN13" s="17">
        <v>0.383721496644709</v>
      </c>
      <c r="AO13" s="17">
        <v>0.43697907314038698</v>
      </c>
      <c r="AP13" s="17">
        <v>0.36556805272426501</v>
      </c>
      <c r="AQ13" s="17">
        <v>0.42666633083621502</v>
      </c>
      <c r="AR13" s="17">
        <v>0.45873473470096798</v>
      </c>
      <c r="AS13" s="17">
        <v>0.41697535460662599</v>
      </c>
      <c r="AT13" s="17"/>
      <c r="AU13" s="17">
        <v>0.44259234180011098</v>
      </c>
      <c r="AV13" s="17">
        <v>0.37418506624737802</v>
      </c>
      <c r="AW13" s="17"/>
      <c r="AX13" s="17">
        <v>0.44307010806881397</v>
      </c>
      <c r="AY13" s="17">
        <v>0.40656005862066302</v>
      </c>
      <c r="AZ13" s="17"/>
      <c r="BA13" s="17">
        <v>0.41857828123201701</v>
      </c>
      <c r="BB13" s="17">
        <v>0.384866064522144</v>
      </c>
      <c r="BC13" s="17"/>
      <c r="BD13" s="17">
        <v>0.44315270011605801</v>
      </c>
      <c r="BE13" s="17"/>
      <c r="BF13" s="17">
        <v>0.419043045621046</v>
      </c>
      <c r="BG13" s="17"/>
      <c r="BH13" s="17">
        <v>0.40644452748745902</v>
      </c>
      <c r="BI13" s="17"/>
      <c r="BJ13" s="17">
        <v>0.45432480659632302</v>
      </c>
      <c r="BK13" s="17"/>
      <c r="BL13" s="17">
        <v>0.33407133533857097</v>
      </c>
      <c r="BM13" s="17">
        <v>0.447225397502091</v>
      </c>
      <c r="BN13" s="17">
        <v>0.45007762443587301</v>
      </c>
      <c r="BO13" s="17">
        <v>0.39060154192207902</v>
      </c>
      <c r="BP13" s="17"/>
      <c r="BQ13" s="17">
        <v>0.45860821001024499</v>
      </c>
      <c r="BR13" s="17">
        <v>0.45947863149912499</v>
      </c>
      <c r="BS13" s="17">
        <v>0.37107823285050201</v>
      </c>
      <c r="BT13" s="17">
        <v>0.436541647804496</v>
      </c>
      <c r="BU13" s="17">
        <v>0.37720954734009399</v>
      </c>
      <c r="BV13" s="17">
        <v>0.30482484501820101</v>
      </c>
      <c r="BW13" s="17"/>
      <c r="BX13" s="17">
        <v>0.452312978082416</v>
      </c>
      <c r="BY13" s="17">
        <v>0.42177611234271301</v>
      </c>
      <c r="BZ13" s="17">
        <v>0.408014047262653</v>
      </c>
      <c r="CA13" s="17">
        <v>0.45138565445275097</v>
      </c>
      <c r="CB13" s="17">
        <v>0.39673253189192298</v>
      </c>
      <c r="CC13" s="17">
        <v>0.26319923953865199</v>
      </c>
    </row>
    <row r="14" spans="2:81" ht="29" x14ac:dyDescent="0.35">
      <c r="B14" s="18" t="s">
        <v>200</v>
      </c>
      <c r="C14" s="17">
        <v>0.39968788888795598</v>
      </c>
      <c r="D14" s="17">
        <v>0.376158769292262</v>
      </c>
      <c r="E14" s="17">
        <v>0.42369770899220599</v>
      </c>
      <c r="F14" s="17"/>
      <c r="G14" s="17">
        <v>0.44116680483811399</v>
      </c>
      <c r="H14" s="17">
        <v>0.419069638782952</v>
      </c>
      <c r="I14" s="17">
        <v>0.38045574008981797</v>
      </c>
      <c r="J14" s="17">
        <v>0.38885750254151802</v>
      </c>
      <c r="K14" s="17">
        <v>0.38614733981622201</v>
      </c>
      <c r="L14" s="17">
        <v>0.38992821483527801</v>
      </c>
      <c r="M14" s="17"/>
      <c r="N14" s="17">
        <v>0.467550779342356</v>
      </c>
      <c r="O14" s="17">
        <v>0.40300295952783499</v>
      </c>
      <c r="P14" s="17">
        <v>0.36283618009082302</v>
      </c>
      <c r="Q14" s="17">
        <v>0.35474863408997498</v>
      </c>
      <c r="R14" s="17"/>
      <c r="S14" s="17">
        <v>0.45391584807445201</v>
      </c>
      <c r="T14" s="17">
        <v>0.41072499208562002</v>
      </c>
      <c r="U14" s="17">
        <v>0.36562911419237398</v>
      </c>
      <c r="V14" s="17">
        <v>0.36089952208885501</v>
      </c>
      <c r="W14" s="17">
        <v>0.36877807724496098</v>
      </c>
      <c r="X14" s="17">
        <v>0.411959757658037</v>
      </c>
      <c r="Y14" s="17">
        <v>0.34699889896649</v>
      </c>
      <c r="Z14" s="17">
        <v>0.389496726167053</v>
      </c>
      <c r="AA14" s="17">
        <v>0.402937014553294</v>
      </c>
      <c r="AB14" s="17">
        <v>0.41641289268356801</v>
      </c>
      <c r="AC14" s="17">
        <v>0.35787202822334102</v>
      </c>
      <c r="AD14" s="17">
        <v>0.50302641636408596</v>
      </c>
      <c r="AE14" s="17"/>
      <c r="AF14" s="17">
        <v>0.38061464281983798</v>
      </c>
      <c r="AG14" s="17">
        <v>0.39531921312714902</v>
      </c>
      <c r="AH14" s="17">
        <v>0.42092715325779601</v>
      </c>
      <c r="AI14" s="17">
        <v>0.510785467046589</v>
      </c>
      <c r="AJ14" s="17"/>
      <c r="AK14" s="17">
        <v>0.54702405878753502</v>
      </c>
      <c r="AL14" s="17">
        <v>0.46341043257440701</v>
      </c>
      <c r="AM14" s="17"/>
      <c r="AN14" s="17">
        <v>0.44146726946345</v>
      </c>
      <c r="AO14" s="17">
        <v>0.403023086474809</v>
      </c>
      <c r="AP14" s="17">
        <v>0.34964262603424101</v>
      </c>
      <c r="AQ14" s="17">
        <v>0.38460487082379402</v>
      </c>
      <c r="AR14" s="17">
        <v>0.38124954527882898</v>
      </c>
      <c r="AS14" s="17">
        <v>0.39258303106474202</v>
      </c>
      <c r="AT14" s="17"/>
      <c r="AU14" s="17">
        <v>0.41604140632751402</v>
      </c>
      <c r="AV14" s="17">
        <v>0.37819800206296</v>
      </c>
      <c r="AW14" s="17"/>
      <c r="AX14" s="17">
        <v>0.40612641759920198</v>
      </c>
      <c r="AY14" s="17">
        <v>0.39814282879156199</v>
      </c>
      <c r="AZ14" s="17"/>
      <c r="BA14" s="17">
        <v>0.37861258447233798</v>
      </c>
      <c r="BB14" s="17">
        <v>0.50716222693453905</v>
      </c>
      <c r="BC14" s="17"/>
      <c r="BD14" s="17">
        <v>0.41613604324900799</v>
      </c>
      <c r="BE14" s="17"/>
      <c r="BF14" s="17">
        <v>0.39447626045414802</v>
      </c>
      <c r="BG14" s="17"/>
      <c r="BH14" s="17">
        <v>0.40854376599404502</v>
      </c>
      <c r="BI14" s="17"/>
      <c r="BJ14" s="17">
        <v>0.43250455167145901</v>
      </c>
      <c r="BK14" s="17"/>
      <c r="BL14" s="17">
        <v>0.32306365392891101</v>
      </c>
      <c r="BM14" s="17">
        <v>0.44788668493077499</v>
      </c>
      <c r="BN14" s="17">
        <v>0.38400859270660698</v>
      </c>
      <c r="BO14" s="17">
        <v>0.41530934888473903</v>
      </c>
      <c r="BP14" s="17"/>
      <c r="BQ14" s="17">
        <v>0.44766078092698097</v>
      </c>
      <c r="BR14" s="17">
        <v>0.39745730929130402</v>
      </c>
      <c r="BS14" s="17">
        <v>0.31626240733266098</v>
      </c>
      <c r="BT14" s="17">
        <v>0.40623778739521899</v>
      </c>
      <c r="BU14" s="17">
        <v>0.414259135278983</v>
      </c>
      <c r="BV14" s="17">
        <v>0.35039817846292998</v>
      </c>
      <c r="BW14" s="17"/>
      <c r="BX14" s="17">
        <v>0.45927497087174002</v>
      </c>
      <c r="BY14" s="17">
        <v>0.39663214505853001</v>
      </c>
      <c r="BZ14" s="17">
        <v>0.34281942186611303</v>
      </c>
      <c r="CA14" s="17">
        <v>0.42256341808472803</v>
      </c>
      <c r="CB14" s="17">
        <v>0.423327166568439</v>
      </c>
      <c r="CC14" s="17">
        <v>0.30690064862308097</v>
      </c>
    </row>
    <row r="15" spans="2:81" x14ac:dyDescent="0.35">
      <c r="B15" s="18" t="s">
        <v>201</v>
      </c>
      <c r="C15" s="17">
        <v>0.36472057304842798</v>
      </c>
      <c r="D15" s="17">
        <v>0.42680610521391399</v>
      </c>
      <c r="E15" s="17">
        <v>0.30448312762173202</v>
      </c>
      <c r="F15" s="17"/>
      <c r="G15" s="17">
        <v>0.31880228017720802</v>
      </c>
      <c r="H15" s="17">
        <v>0.34566183545586698</v>
      </c>
      <c r="I15" s="17">
        <v>0.371913048871505</v>
      </c>
      <c r="J15" s="17">
        <v>0.41795887921527702</v>
      </c>
      <c r="K15" s="17">
        <v>0.38085127078080799</v>
      </c>
      <c r="L15" s="17">
        <v>0.35081185573812301</v>
      </c>
      <c r="M15" s="17"/>
      <c r="N15" s="17">
        <v>0.43122406699341098</v>
      </c>
      <c r="O15" s="17">
        <v>0.36581908354803999</v>
      </c>
      <c r="P15" s="17">
        <v>0.336963967638157</v>
      </c>
      <c r="Q15" s="17">
        <v>0.314238615947667</v>
      </c>
      <c r="R15" s="17"/>
      <c r="S15" s="17">
        <v>0.37732275153425099</v>
      </c>
      <c r="T15" s="17">
        <v>0.334016230754281</v>
      </c>
      <c r="U15" s="17">
        <v>0.32854945163065202</v>
      </c>
      <c r="V15" s="17">
        <v>0.33730418854291699</v>
      </c>
      <c r="W15" s="17">
        <v>0.40026098300535901</v>
      </c>
      <c r="X15" s="17">
        <v>0.33349894552923498</v>
      </c>
      <c r="Y15" s="17">
        <v>0.390296844458629</v>
      </c>
      <c r="Z15" s="17">
        <v>0.40383473053631502</v>
      </c>
      <c r="AA15" s="17">
        <v>0.40966055299030302</v>
      </c>
      <c r="AB15" s="17">
        <v>0.35400300245508898</v>
      </c>
      <c r="AC15" s="17">
        <v>0.32443624397318199</v>
      </c>
      <c r="AD15" s="17">
        <v>0.44256738526714601</v>
      </c>
      <c r="AE15" s="17"/>
      <c r="AF15" s="17">
        <v>0.35438492513610798</v>
      </c>
      <c r="AG15" s="17">
        <v>0.39725482969758202</v>
      </c>
      <c r="AH15" s="17">
        <v>0.34684210833110801</v>
      </c>
      <c r="AI15" s="17">
        <v>0.48060087037705201</v>
      </c>
      <c r="AJ15" s="17"/>
      <c r="AK15" s="17">
        <v>0.401514530529269</v>
      </c>
      <c r="AL15" s="17">
        <v>0.40194546833836697</v>
      </c>
      <c r="AM15" s="17"/>
      <c r="AN15" s="17">
        <v>0.393525429249451</v>
      </c>
      <c r="AO15" s="17">
        <v>0.371770307628501</v>
      </c>
      <c r="AP15" s="17">
        <v>0.33991682835014198</v>
      </c>
      <c r="AQ15" s="17">
        <v>0.35040650972513299</v>
      </c>
      <c r="AR15" s="17">
        <v>0.35956698962223199</v>
      </c>
      <c r="AS15" s="17">
        <v>0.30677684168528802</v>
      </c>
      <c r="AT15" s="17"/>
      <c r="AU15" s="17">
        <v>0.38787748416145401</v>
      </c>
      <c r="AV15" s="17">
        <v>0.33479931087287801</v>
      </c>
      <c r="AW15" s="17"/>
      <c r="AX15" s="17">
        <v>0.316197914761215</v>
      </c>
      <c r="AY15" s="17">
        <v>0.37636460330018201</v>
      </c>
      <c r="AZ15" s="17"/>
      <c r="BA15" s="17">
        <v>0.35958509706463399</v>
      </c>
      <c r="BB15" s="17">
        <v>0.39535627965383302</v>
      </c>
      <c r="BC15" s="17"/>
      <c r="BD15" s="17">
        <v>0.385548216874468</v>
      </c>
      <c r="BE15" s="17"/>
      <c r="BF15" s="17">
        <v>0.38433888353766199</v>
      </c>
      <c r="BG15" s="17"/>
      <c r="BH15" s="17">
        <v>0.39132600393630701</v>
      </c>
      <c r="BI15" s="17"/>
      <c r="BJ15" s="17">
        <v>0.36870455321172402</v>
      </c>
      <c r="BK15" s="17"/>
      <c r="BL15" s="17">
        <v>0.23048523741594901</v>
      </c>
      <c r="BM15" s="17">
        <v>0.46748822749999402</v>
      </c>
      <c r="BN15" s="17">
        <v>0.34084486713637402</v>
      </c>
      <c r="BO15" s="17">
        <v>0.369915171378774</v>
      </c>
      <c r="BP15" s="17"/>
      <c r="BQ15" s="17">
        <v>0.40641169069907601</v>
      </c>
      <c r="BR15" s="17">
        <v>0.40260445966403802</v>
      </c>
      <c r="BS15" s="17">
        <v>0.32907220886869398</v>
      </c>
      <c r="BT15" s="17">
        <v>0.32772309689467899</v>
      </c>
      <c r="BU15" s="17">
        <v>0.30282102029852098</v>
      </c>
      <c r="BV15" s="17">
        <v>0.30908839998884402</v>
      </c>
      <c r="BW15" s="17"/>
      <c r="BX15" s="17">
        <v>0.42710795830814102</v>
      </c>
      <c r="BY15" s="17">
        <v>0.38840767216517702</v>
      </c>
      <c r="BZ15" s="17">
        <v>0.347069723240782</v>
      </c>
      <c r="CA15" s="17">
        <v>0.37314240369511698</v>
      </c>
      <c r="CB15" s="17">
        <v>0.30337682120548098</v>
      </c>
      <c r="CC15" s="17">
        <v>0.217547679005441</v>
      </c>
    </row>
    <row r="16" spans="2:81" ht="29" x14ac:dyDescent="0.35">
      <c r="B16" s="18" t="s">
        <v>202</v>
      </c>
      <c r="C16" s="17">
        <v>0.34410885056374002</v>
      </c>
      <c r="D16" s="17">
        <v>0.35102995591414698</v>
      </c>
      <c r="E16" s="17">
        <v>0.337580712642984</v>
      </c>
      <c r="F16" s="17"/>
      <c r="G16" s="17">
        <v>0.39845962908632998</v>
      </c>
      <c r="H16" s="17">
        <v>0.42739290289102899</v>
      </c>
      <c r="I16" s="17">
        <v>0.38394776290049398</v>
      </c>
      <c r="J16" s="17">
        <v>0.30351334902701499</v>
      </c>
      <c r="K16" s="17">
        <v>0.28452475441193698</v>
      </c>
      <c r="L16" s="17">
        <v>0.28077112554976502</v>
      </c>
      <c r="M16" s="17"/>
      <c r="N16" s="17">
        <v>0.40951545211720403</v>
      </c>
      <c r="O16" s="17">
        <v>0.370889124829064</v>
      </c>
      <c r="P16" s="17">
        <v>0.31083310793230901</v>
      </c>
      <c r="Q16" s="17">
        <v>0.27214979945002399</v>
      </c>
      <c r="R16" s="17"/>
      <c r="S16" s="17">
        <v>0.41673879793309698</v>
      </c>
      <c r="T16" s="17">
        <v>0.35787888657418898</v>
      </c>
      <c r="U16" s="17">
        <v>0.31563307399117302</v>
      </c>
      <c r="V16" s="17">
        <v>0.36178010616787099</v>
      </c>
      <c r="W16" s="17">
        <v>0.281303632321107</v>
      </c>
      <c r="X16" s="17">
        <v>0.31551712757586797</v>
      </c>
      <c r="Y16" s="17">
        <v>0.361047097975153</v>
      </c>
      <c r="Z16" s="17">
        <v>0.27706473695677603</v>
      </c>
      <c r="AA16" s="17">
        <v>0.34034299221175801</v>
      </c>
      <c r="AB16" s="17">
        <v>0.348688172271297</v>
      </c>
      <c r="AC16" s="17">
        <v>0.27921749183752897</v>
      </c>
      <c r="AD16" s="17">
        <v>0.353224022957489</v>
      </c>
      <c r="AE16" s="17"/>
      <c r="AF16" s="17">
        <v>0.34336351339132598</v>
      </c>
      <c r="AG16" s="17">
        <v>0.32115366874810702</v>
      </c>
      <c r="AH16" s="17">
        <v>0.294702778747085</v>
      </c>
      <c r="AI16" s="17">
        <v>0.30548446600579798</v>
      </c>
      <c r="AJ16" s="17"/>
      <c r="AK16" s="17">
        <v>0.42365476468485402</v>
      </c>
      <c r="AL16" s="17">
        <v>0.364646558778217</v>
      </c>
      <c r="AM16" s="17"/>
      <c r="AN16" s="17">
        <v>0.42437074360536597</v>
      </c>
      <c r="AO16" s="17">
        <v>0.31423806747935101</v>
      </c>
      <c r="AP16" s="17">
        <v>0.32449142990590102</v>
      </c>
      <c r="AQ16" s="17">
        <v>0.30703419609446703</v>
      </c>
      <c r="AR16" s="17">
        <v>0.309326263346268</v>
      </c>
      <c r="AS16" s="17">
        <v>0.35402921533812098</v>
      </c>
      <c r="AT16" s="17"/>
      <c r="AU16" s="17">
        <v>0.33852487760185901</v>
      </c>
      <c r="AV16" s="17">
        <v>0.35359106593005402</v>
      </c>
      <c r="AW16" s="17"/>
      <c r="AX16" s="17">
        <v>0.33772404600417399</v>
      </c>
      <c r="AY16" s="17">
        <v>0.34564101842237299</v>
      </c>
      <c r="AZ16" s="17"/>
      <c r="BA16" s="17">
        <v>0.327879513041478</v>
      </c>
      <c r="BB16" s="17">
        <v>0.43395684191252099</v>
      </c>
      <c r="BC16" s="17"/>
      <c r="BD16" s="17">
        <v>0.36026045744163598</v>
      </c>
      <c r="BE16" s="17"/>
      <c r="BF16" s="17">
        <v>0.35452154620218101</v>
      </c>
      <c r="BG16" s="17"/>
      <c r="BH16" s="17">
        <v>0.31958678001727597</v>
      </c>
      <c r="BI16" s="17"/>
      <c r="BJ16" s="17">
        <v>0.26337543841862299</v>
      </c>
      <c r="BK16" s="17"/>
      <c r="BL16" s="17">
        <v>0.29846311361488298</v>
      </c>
      <c r="BM16" s="17">
        <v>0.42193668095336401</v>
      </c>
      <c r="BN16" s="17">
        <v>0.294383729054982</v>
      </c>
      <c r="BO16" s="17">
        <v>0.34685589499319203</v>
      </c>
      <c r="BP16" s="17"/>
      <c r="BQ16" s="17">
        <v>0.42353830057928998</v>
      </c>
      <c r="BR16" s="17">
        <v>0.31946533347913902</v>
      </c>
      <c r="BS16" s="17">
        <v>0.31785412768189802</v>
      </c>
      <c r="BT16" s="17">
        <v>0.30623526329442702</v>
      </c>
      <c r="BU16" s="17">
        <v>0.362366197545476</v>
      </c>
      <c r="BV16" s="17">
        <v>0.26055371348607398</v>
      </c>
      <c r="BW16" s="17"/>
      <c r="BX16" s="17">
        <v>0.475340802996085</v>
      </c>
      <c r="BY16" s="17">
        <v>0.29746287338660199</v>
      </c>
      <c r="BZ16" s="17">
        <v>0.305438262416868</v>
      </c>
      <c r="CA16" s="17">
        <v>0.34117417494677299</v>
      </c>
      <c r="CB16" s="17">
        <v>0.401939546579</v>
      </c>
      <c r="CC16" s="17">
        <v>0.22807355739813501</v>
      </c>
    </row>
    <row r="17" spans="2:81" x14ac:dyDescent="0.35">
      <c r="B17" s="18" t="s">
        <v>203</v>
      </c>
      <c r="C17" s="17">
        <v>0.34279438222266001</v>
      </c>
      <c r="D17" s="17">
        <v>0.359733304051709</v>
      </c>
      <c r="E17" s="17">
        <v>0.32703852295200497</v>
      </c>
      <c r="F17" s="17"/>
      <c r="G17" s="17">
        <v>0.29107231174280201</v>
      </c>
      <c r="H17" s="17">
        <v>0.28490257525916302</v>
      </c>
      <c r="I17" s="17">
        <v>0.32278609193246899</v>
      </c>
      <c r="J17" s="17">
        <v>0.33309806021320598</v>
      </c>
      <c r="K17" s="17">
        <v>0.38294858208362997</v>
      </c>
      <c r="L17" s="17">
        <v>0.42143141869260198</v>
      </c>
      <c r="M17" s="17"/>
      <c r="N17" s="17">
        <v>0.30986105250990098</v>
      </c>
      <c r="O17" s="17">
        <v>0.29952824729806299</v>
      </c>
      <c r="P17" s="17">
        <v>0.40130953981295697</v>
      </c>
      <c r="Q17" s="17">
        <v>0.37052009169769001</v>
      </c>
      <c r="R17" s="17"/>
      <c r="S17" s="17">
        <v>0.26706268355551099</v>
      </c>
      <c r="T17" s="17">
        <v>0.354525994188922</v>
      </c>
      <c r="U17" s="17">
        <v>0.39542868565940997</v>
      </c>
      <c r="V17" s="17">
        <v>0.35855292509242997</v>
      </c>
      <c r="W17" s="17">
        <v>0.34369589502742898</v>
      </c>
      <c r="X17" s="17">
        <v>0.34450474368144002</v>
      </c>
      <c r="Y17" s="17">
        <v>0.35895386249569999</v>
      </c>
      <c r="Z17" s="17">
        <v>0.40131159053683702</v>
      </c>
      <c r="AA17" s="17">
        <v>0.36618336695781201</v>
      </c>
      <c r="AB17" s="17">
        <v>0.33900454966377902</v>
      </c>
      <c r="AC17" s="17">
        <v>0.33225097076987198</v>
      </c>
      <c r="AD17" s="17">
        <v>0.27252408018729302</v>
      </c>
      <c r="AE17" s="17"/>
      <c r="AF17" s="17">
        <v>0.35317708092443401</v>
      </c>
      <c r="AG17" s="17">
        <v>0.33950961747779002</v>
      </c>
      <c r="AH17" s="17">
        <v>0.35027394149319901</v>
      </c>
      <c r="AI17" s="17">
        <v>0.28059187807212299</v>
      </c>
      <c r="AJ17" s="17"/>
      <c r="AK17" s="17">
        <v>0.257774039633064</v>
      </c>
      <c r="AL17" s="17">
        <v>0.246433691822527</v>
      </c>
      <c r="AM17" s="17"/>
      <c r="AN17" s="17">
        <v>0.286017971310566</v>
      </c>
      <c r="AO17" s="17">
        <v>0.34610566306092699</v>
      </c>
      <c r="AP17" s="17">
        <v>0.33854958585036299</v>
      </c>
      <c r="AQ17" s="17">
        <v>0.37762128905437398</v>
      </c>
      <c r="AR17" s="17">
        <v>0.40194699666898298</v>
      </c>
      <c r="AS17" s="17">
        <v>0.37019639703822199</v>
      </c>
      <c r="AT17" s="17"/>
      <c r="AU17" s="17">
        <v>0.36981047553058999</v>
      </c>
      <c r="AV17" s="17">
        <v>0.305335745380311</v>
      </c>
      <c r="AW17" s="17"/>
      <c r="AX17" s="17">
        <v>0.357983714944201</v>
      </c>
      <c r="AY17" s="17">
        <v>0.33914938304172698</v>
      </c>
      <c r="AZ17" s="17"/>
      <c r="BA17" s="17">
        <v>0.36249443561373201</v>
      </c>
      <c r="BB17" s="17">
        <v>0.24045050986963801</v>
      </c>
      <c r="BC17" s="17"/>
      <c r="BD17" s="17">
        <v>0.39917910333304202</v>
      </c>
      <c r="BE17" s="17"/>
      <c r="BF17" s="17">
        <v>0.40144942124265798</v>
      </c>
      <c r="BG17" s="17"/>
      <c r="BH17" s="17">
        <v>0.34183022190274298</v>
      </c>
      <c r="BI17" s="17"/>
      <c r="BJ17" s="17">
        <v>0.329333721256729</v>
      </c>
      <c r="BK17" s="17"/>
      <c r="BL17" s="17">
        <v>0.223319293624095</v>
      </c>
      <c r="BM17" s="17">
        <v>0.39383149464875</v>
      </c>
      <c r="BN17" s="17">
        <v>0.42960874366791502</v>
      </c>
      <c r="BO17" s="17">
        <v>0.273744630857508</v>
      </c>
      <c r="BP17" s="17"/>
      <c r="BQ17" s="17">
        <v>0.29363847397043802</v>
      </c>
      <c r="BR17" s="17">
        <v>0.462580148798449</v>
      </c>
      <c r="BS17" s="17">
        <v>0.49026278906752402</v>
      </c>
      <c r="BT17" s="17">
        <v>0.28467576268043299</v>
      </c>
      <c r="BU17" s="17">
        <v>0.248491487138604</v>
      </c>
      <c r="BV17" s="17">
        <v>0.27525049364392701</v>
      </c>
      <c r="BW17" s="17"/>
      <c r="BX17" s="17">
        <v>0.28867980063152998</v>
      </c>
      <c r="BY17" s="17">
        <v>0.41197814418176898</v>
      </c>
      <c r="BZ17" s="17">
        <v>0.475269431019259</v>
      </c>
      <c r="CA17" s="17">
        <v>0.30668403101492597</v>
      </c>
      <c r="CB17" s="17">
        <v>0.212236082657247</v>
      </c>
      <c r="CC17" s="17">
        <v>0.23370605210339301</v>
      </c>
    </row>
    <row r="18" spans="2:81" ht="43.5" x14ac:dyDescent="0.35">
      <c r="B18" s="18" t="s">
        <v>204</v>
      </c>
      <c r="C18" s="17">
        <v>0.31002086164057102</v>
      </c>
      <c r="D18" s="17">
        <v>0.30059276292867299</v>
      </c>
      <c r="E18" s="17">
        <v>0.31921967614846802</v>
      </c>
      <c r="F18" s="17"/>
      <c r="G18" s="17">
        <v>0.30601280905040201</v>
      </c>
      <c r="H18" s="17">
        <v>0.259083763165742</v>
      </c>
      <c r="I18" s="17">
        <v>0.298288311442856</v>
      </c>
      <c r="J18" s="17">
        <v>0.34365919480871698</v>
      </c>
      <c r="K18" s="17">
        <v>0.31306008981079703</v>
      </c>
      <c r="L18" s="17">
        <v>0.33433690958273399</v>
      </c>
      <c r="M18" s="17"/>
      <c r="N18" s="17">
        <v>0.31534396410692001</v>
      </c>
      <c r="O18" s="17">
        <v>0.32592415339853198</v>
      </c>
      <c r="P18" s="17">
        <v>0.26220721837789801</v>
      </c>
      <c r="Q18" s="17">
        <v>0.33074364059962902</v>
      </c>
      <c r="R18" s="17"/>
      <c r="S18" s="17">
        <v>0.31574992551838399</v>
      </c>
      <c r="T18" s="17">
        <v>0.34780726170260601</v>
      </c>
      <c r="U18" s="17">
        <v>0.25810715760812902</v>
      </c>
      <c r="V18" s="17">
        <v>0.33965965313438001</v>
      </c>
      <c r="W18" s="17">
        <v>0.254956137874713</v>
      </c>
      <c r="X18" s="17">
        <v>0.26137268457315799</v>
      </c>
      <c r="Y18" s="17">
        <v>0.31337953817824998</v>
      </c>
      <c r="Z18" s="17">
        <v>0.33054395705117001</v>
      </c>
      <c r="AA18" s="17">
        <v>0.30167038262198098</v>
      </c>
      <c r="AB18" s="17">
        <v>0.31167667595723098</v>
      </c>
      <c r="AC18" s="17">
        <v>0.30714289854471999</v>
      </c>
      <c r="AD18" s="17">
        <v>0.43764089684012403</v>
      </c>
      <c r="AE18" s="17"/>
      <c r="AF18" s="17">
        <v>0.304107534995329</v>
      </c>
      <c r="AG18" s="17">
        <v>0.34175228243557099</v>
      </c>
      <c r="AH18" s="17">
        <v>0.32322261122235002</v>
      </c>
      <c r="AI18" s="17">
        <v>0.43152446335735201</v>
      </c>
      <c r="AJ18" s="17"/>
      <c r="AK18" s="17">
        <v>0.27965790357250297</v>
      </c>
      <c r="AL18" s="17">
        <v>0.32032347876953199</v>
      </c>
      <c r="AM18" s="17"/>
      <c r="AN18" s="17">
        <v>0.27764101932520202</v>
      </c>
      <c r="AO18" s="17">
        <v>0.31919025296965398</v>
      </c>
      <c r="AP18" s="17">
        <v>0.345360213986244</v>
      </c>
      <c r="AQ18" s="17">
        <v>0.31228822109607901</v>
      </c>
      <c r="AR18" s="17">
        <v>0.32353324323230398</v>
      </c>
      <c r="AS18" s="17">
        <v>0.30013173332326298</v>
      </c>
      <c r="AT18" s="17"/>
      <c r="AU18" s="17">
        <v>0.30490265266800598</v>
      </c>
      <c r="AV18" s="17">
        <v>0.318675702029386</v>
      </c>
      <c r="AW18" s="17"/>
      <c r="AX18" s="17">
        <v>0.30214815921141402</v>
      </c>
      <c r="AY18" s="17">
        <v>0.31191008182107999</v>
      </c>
      <c r="AZ18" s="17"/>
      <c r="BA18" s="17">
        <v>0.32135798032207902</v>
      </c>
      <c r="BB18" s="17">
        <v>0.25571064130835602</v>
      </c>
      <c r="BC18" s="17"/>
      <c r="BD18" s="17">
        <v>0.34113536766896202</v>
      </c>
      <c r="BE18" s="17"/>
      <c r="BF18" s="17">
        <v>0.321916276771892</v>
      </c>
      <c r="BG18" s="17"/>
      <c r="BH18" s="17">
        <v>0.35391302492019899</v>
      </c>
      <c r="BI18" s="17"/>
      <c r="BJ18" s="17">
        <v>0.31717796353038802</v>
      </c>
      <c r="BK18" s="17"/>
      <c r="BL18" s="17">
        <v>0.20518881413417001</v>
      </c>
      <c r="BM18" s="17">
        <v>0.368872139793954</v>
      </c>
      <c r="BN18" s="17">
        <v>0.30584657935827902</v>
      </c>
      <c r="BO18" s="17">
        <v>0.320243137724738</v>
      </c>
      <c r="BP18" s="17"/>
      <c r="BQ18" s="17">
        <v>0.31941454192840701</v>
      </c>
      <c r="BR18" s="17">
        <v>0.336962365523789</v>
      </c>
      <c r="BS18" s="17">
        <v>0.248462487111032</v>
      </c>
      <c r="BT18" s="17">
        <v>0.34259153287001498</v>
      </c>
      <c r="BU18" s="17">
        <v>0.31589349516735099</v>
      </c>
      <c r="BV18" s="17">
        <v>0.267969693865307</v>
      </c>
      <c r="BW18" s="17"/>
      <c r="BX18" s="17">
        <v>0.31575648191815398</v>
      </c>
      <c r="BY18" s="17">
        <v>0.33391345908716902</v>
      </c>
      <c r="BZ18" s="17">
        <v>0.26985300610912599</v>
      </c>
      <c r="CA18" s="17">
        <v>0.34992279738133902</v>
      </c>
      <c r="CB18" s="17">
        <v>0.310149544600198</v>
      </c>
      <c r="CC18" s="17">
        <v>0.23584027358158399</v>
      </c>
    </row>
    <row r="19" spans="2:81" x14ac:dyDescent="0.35">
      <c r="B19" s="18" t="s">
        <v>165</v>
      </c>
      <c r="C19" s="17">
        <v>4.3652294480431002E-2</v>
      </c>
      <c r="D19" s="17">
        <v>3.8128507170524399E-2</v>
      </c>
      <c r="E19" s="17">
        <v>4.8750661883869603E-2</v>
      </c>
      <c r="F19" s="17"/>
      <c r="G19" s="17">
        <v>3.2676896688170497E-2</v>
      </c>
      <c r="H19" s="17">
        <v>4.3828799091967199E-2</v>
      </c>
      <c r="I19" s="17">
        <v>4.1990953904367301E-2</v>
      </c>
      <c r="J19" s="17">
        <v>5.09965023645024E-2</v>
      </c>
      <c r="K19" s="17">
        <v>3.3502090264730701E-2</v>
      </c>
      <c r="L19" s="17">
        <v>5.2991543659860703E-2</v>
      </c>
      <c r="M19" s="17"/>
      <c r="N19" s="17">
        <v>2.6384112055215798E-2</v>
      </c>
      <c r="O19" s="17">
        <v>4.3999864716246201E-2</v>
      </c>
      <c r="P19" s="17">
        <v>3.9966206556989799E-2</v>
      </c>
      <c r="Q19" s="17">
        <v>6.5875536612305205E-2</v>
      </c>
      <c r="R19" s="17"/>
      <c r="S19" s="17">
        <v>3.8434705668955703E-2</v>
      </c>
      <c r="T19" s="17">
        <v>3.33917351858663E-2</v>
      </c>
      <c r="U19" s="17">
        <v>3.7239814167289401E-2</v>
      </c>
      <c r="V19" s="17">
        <v>3.88907272103243E-2</v>
      </c>
      <c r="W19" s="17">
        <v>4.1825815125682897E-2</v>
      </c>
      <c r="X19" s="17">
        <v>7.7739581799136898E-2</v>
      </c>
      <c r="Y19" s="17">
        <v>5.5620842292706002E-2</v>
      </c>
      <c r="Z19" s="17">
        <v>4.2698581524515097E-2</v>
      </c>
      <c r="AA19" s="17">
        <v>3.8408000514486201E-2</v>
      </c>
      <c r="AB19" s="17">
        <v>3.1890511924150801E-2</v>
      </c>
      <c r="AC19" s="17">
        <v>6.6982956736846996E-2</v>
      </c>
      <c r="AD19" s="17">
        <v>3.08281382571408E-2</v>
      </c>
      <c r="AE19" s="17"/>
      <c r="AF19" s="17">
        <v>4.4619843067960199E-2</v>
      </c>
      <c r="AG19" s="17">
        <v>4.0562684487880599E-2</v>
      </c>
      <c r="AH19" s="17">
        <v>4.7609326074236701E-2</v>
      </c>
      <c r="AI19" s="17">
        <v>3.1188701716987201E-2</v>
      </c>
      <c r="AJ19" s="17"/>
      <c r="AK19" s="17">
        <v>3.9496177419292601E-2</v>
      </c>
      <c r="AL19" s="17">
        <v>5.80820068839367E-2</v>
      </c>
      <c r="AM19" s="17"/>
      <c r="AN19" s="17">
        <v>3.6601094448625401E-2</v>
      </c>
      <c r="AO19" s="17">
        <v>4.94024318917533E-2</v>
      </c>
      <c r="AP19" s="17">
        <v>4.2512741671386203E-2</v>
      </c>
      <c r="AQ19" s="17">
        <v>5.0819316954338598E-2</v>
      </c>
      <c r="AR19" s="17">
        <v>3.7555371323307697E-2</v>
      </c>
      <c r="AS19" s="17">
        <v>3.8773178919930998E-2</v>
      </c>
      <c r="AT19" s="17"/>
      <c r="AU19" s="17">
        <v>4.4027624921019901E-2</v>
      </c>
      <c r="AV19" s="17">
        <v>3.9848980546347099E-2</v>
      </c>
      <c r="AW19" s="17"/>
      <c r="AX19" s="17">
        <v>5.5732409411045701E-2</v>
      </c>
      <c r="AY19" s="17">
        <v>4.0753417364834101E-2</v>
      </c>
      <c r="AZ19" s="17"/>
      <c r="BA19" s="17">
        <v>4.3345369448079998E-2</v>
      </c>
      <c r="BB19" s="17">
        <v>3.9606234077593699E-2</v>
      </c>
      <c r="BC19" s="17"/>
      <c r="BD19" s="17">
        <v>3.58761058261437E-2</v>
      </c>
      <c r="BE19" s="17"/>
      <c r="BF19" s="17">
        <v>3.62646079240014E-2</v>
      </c>
      <c r="BG19" s="17"/>
      <c r="BH19" s="17">
        <v>4.0731405843872998E-2</v>
      </c>
      <c r="BI19" s="17"/>
      <c r="BJ19" s="17">
        <v>3.4432889597958899E-2</v>
      </c>
      <c r="BK19" s="17"/>
      <c r="BL19" s="17">
        <v>9.3614435499403695E-2</v>
      </c>
      <c r="BM19" s="17">
        <v>1.36993358223358E-2</v>
      </c>
      <c r="BN19" s="17">
        <v>4.2231162730108601E-2</v>
      </c>
      <c r="BO19" s="17">
        <v>4.4294435145312602E-2</v>
      </c>
      <c r="BP19" s="17"/>
      <c r="BQ19" s="17">
        <v>2.7551026819861001E-2</v>
      </c>
      <c r="BR19" s="17">
        <v>3.5999908769991297E-2</v>
      </c>
      <c r="BS19" s="17">
        <v>2.6668247789784501E-2</v>
      </c>
      <c r="BT19" s="17">
        <v>2.55488806598177E-2</v>
      </c>
      <c r="BU19" s="17">
        <v>4.5089018179167203E-2</v>
      </c>
      <c r="BV19" s="17">
        <v>9.5805128742510307E-2</v>
      </c>
      <c r="BW19" s="17"/>
      <c r="BX19" s="17">
        <v>2.6521220890632101E-2</v>
      </c>
      <c r="BY19" s="17">
        <v>3.1256523534412398E-2</v>
      </c>
      <c r="BZ19" s="17">
        <v>3.0453768551537599E-2</v>
      </c>
      <c r="CA19" s="17">
        <v>2.11151907636308E-2</v>
      </c>
      <c r="CB19" s="17">
        <v>4.2289729660803001E-2</v>
      </c>
      <c r="CC19" s="17">
        <v>0.14703948117426799</v>
      </c>
    </row>
    <row r="20" spans="2:81" x14ac:dyDescent="0.35">
      <c r="B20" s="18" t="s">
        <v>193</v>
      </c>
      <c r="C20" s="19">
        <v>2.2507139630035301E-2</v>
      </c>
      <c r="D20" s="19">
        <v>2.4122200100481501E-2</v>
      </c>
      <c r="E20" s="19">
        <v>2.1042008399609801E-2</v>
      </c>
      <c r="F20" s="19"/>
      <c r="G20" s="19">
        <v>1.5035458887748199E-2</v>
      </c>
      <c r="H20" s="19">
        <v>2.85622461494352E-2</v>
      </c>
      <c r="I20" s="19">
        <v>2.2674695822382102E-2</v>
      </c>
      <c r="J20" s="19">
        <v>2.5766165059875602E-2</v>
      </c>
      <c r="K20" s="19">
        <v>1.7055663379044801E-2</v>
      </c>
      <c r="L20" s="19">
        <v>2.3413456691772899E-2</v>
      </c>
      <c r="M20" s="19"/>
      <c r="N20" s="19">
        <v>1.04193184659541E-2</v>
      </c>
      <c r="O20" s="19">
        <v>1.93920364467958E-2</v>
      </c>
      <c r="P20" s="19">
        <v>2.86553874633785E-2</v>
      </c>
      <c r="Q20" s="19">
        <v>3.3741833940739999E-2</v>
      </c>
      <c r="R20" s="19"/>
      <c r="S20" s="19">
        <v>2.19393914979692E-2</v>
      </c>
      <c r="T20" s="19">
        <v>9.7114358584429097E-3</v>
      </c>
      <c r="U20" s="19">
        <v>2.4528053184295299E-2</v>
      </c>
      <c r="V20" s="19">
        <v>2.8112132057149301E-2</v>
      </c>
      <c r="W20" s="19">
        <v>2.05047661896605E-2</v>
      </c>
      <c r="X20" s="19">
        <v>6.68209089448598E-3</v>
      </c>
      <c r="Y20" s="19">
        <v>1.7689788445022801E-2</v>
      </c>
      <c r="Z20" s="19">
        <v>3.9922951035078001E-2</v>
      </c>
      <c r="AA20" s="19">
        <v>3.3611621989600701E-2</v>
      </c>
      <c r="AB20" s="19">
        <v>2.7546417157269101E-2</v>
      </c>
      <c r="AC20" s="19">
        <v>3.4750476926795497E-2</v>
      </c>
      <c r="AD20" s="19">
        <v>2.3931665614358201E-2</v>
      </c>
      <c r="AE20" s="19"/>
      <c r="AF20" s="19">
        <v>2.2018755312416601E-2</v>
      </c>
      <c r="AG20" s="19">
        <v>2.4804709084408801E-2</v>
      </c>
      <c r="AH20" s="19">
        <v>3.3621722189460801E-2</v>
      </c>
      <c r="AI20" s="19">
        <v>3.2598435567960701E-2</v>
      </c>
      <c r="AJ20" s="19"/>
      <c r="AK20" s="19">
        <v>1.41249182675288E-2</v>
      </c>
      <c r="AL20" s="19">
        <v>1.85828008896665E-2</v>
      </c>
      <c r="AM20" s="19"/>
      <c r="AN20" s="19">
        <v>2.7320876027092902E-2</v>
      </c>
      <c r="AO20" s="19">
        <v>1.7684158315187201E-2</v>
      </c>
      <c r="AP20" s="19">
        <v>2.20573390018955E-2</v>
      </c>
      <c r="AQ20" s="19">
        <v>2.2247756678166999E-2</v>
      </c>
      <c r="AR20" s="19">
        <v>2.50912593646073E-2</v>
      </c>
      <c r="AS20" s="19">
        <v>2.0418617312871399E-2</v>
      </c>
      <c r="AT20" s="19"/>
      <c r="AU20" s="19">
        <v>2.2493343714301998E-2</v>
      </c>
      <c r="AV20" s="19">
        <v>2.2142064471367399E-2</v>
      </c>
      <c r="AW20" s="19"/>
      <c r="AX20" s="19">
        <v>2.4576601582993001E-2</v>
      </c>
      <c r="AY20" s="19">
        <v>2.2010528800462399E-2</v>
      </c>
      <c r="AZ20" s="19"/>
      <c r="BA20" s="19">
        <v>2.2412216538022799E-2</v>
      </c>
      <c r="BB20" s="19">
        <v>2.36080786482128E-2</v>
      </c>
      <c r="BC20" s="19"/>
      <c r="BD20" s="19">
        <v>1.39788867134135E-2</v>
      </c>
      <c r="BE20" s="19"/>
      <c r="BF20" s="19">
        <v>1.73125885645651E-2</v>
      </c>
      <c r="BG20" s="19"/>
      <c r="BH20" s="19">
        <v>1.77794100119604E-2</v>
      </c>
      <c r="BI20" s="19"/>
      <c r="BJ20" s="19">
        <v>2.9661654613577702E-2</v>
      </c>
      <c r="BK20" s="19"/>
      <c r="BL20" s="19">
        <v>6.0580533479070303E-2</v>
      </c>
      <c r="BM20" s="19">
        <v>1.0684673749438701E-2</v>
      </c>
      <c r="BN20" s="19">
        <v>1.8292977393615299E-2</v>
      </c>
      <c r="BO20" s="19">
        <v>1.52750404258832E-2</v>
      </c>
      <c r="BP20" s="19"/>
      <c r="BQ20" s="19">
        <v>1.6605480667182902E-2</v>
      </c>
      <c r="BR20" s="19">
        <v>2.11331386014613E-2</v>
      </c>
      <c r="BS20" s="19">
        <v>2.3878471317901499E-2</v>
      </c>
      <c r="BT20" s="19">
        <v>1.28642917379229E-2</v>
      </c>
      <c r="BU20" s="19">
        <v>4.2795575447887001E-3</v>
      </c>
      <c r="BV20" s="19">
        <v>4.5343390820660003E-2</v>
      </c>
      <c r="BW20" s="19"/>
      <c r="BX20" s="19">
        <v>1.1000892928979799E-2</v>
      </c>
      <c r="BY20" s="19">
        <v>2.20012952518653E-2</v>
      </c>
      <c r="BZ20" s="19">
        <v>1.91325046538703E-2</v>
      </c>
      <c r="CA20" s="19">
        <v>1.2162827502864499E-2</v>
      </c>
      <c r="CB20" s="19">
        <v>1.6510956518454301E-2</v>
      </c>
      <c r="CC20" s="19">
        <v>7.2898814141089799E-2</v>
      </c>
    </row>
    <row r="21" spans="2:81" x14ac:dyDescent="0.35">
      <c r="B21" s="16"/>
    </row>
    <row r="22" spans="2:81" x14ac:dyDescent="0.35">
      <c r="B22" t="s">
        <v>90</v>
      </c>
    </row>
    <row r="23" spans="2:81" x14ac:dyDescent="0.35">
      <c r="B23" t="s">
        <v>91</v>
      </c>
    </row>
    <row r="25" spans="2:81" x14ac:dyDescent="0.35">
      <c r="B25"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CC25"/>
  <sheetViews>
    <sheetView showGridLines="0" topLeftCell="A2" workbookViewId="0">
      <pane xSplit="2" topLeftCell="C1" activePane="topRight" state="frozen"/>
      <selection pane="topRight" activeCell="BF10" sqref="BF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217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206</v>
      </c>
      <c r="C9" s="17">
        <v>0.42088477961835002</v>
      </c>
      <c r="D9" s="17">
        <v>0.46447318354359901</v>
      </c>
      <c r="E9" s="17">
        <v>0.378438536381074</v>
      </c>
      <c r="F9" s="17"/>
      <c r="G9" s="17">
        <v>0.35303634015291502</v>
      </c>
      <c r="H9" s="17">
        <v>0.332740627235738</v>
      </c>
      <c r="I9" s="17">
        <v>0.42517234631538398</v>
      </c>
      <c r="J9" s="17">
        <v>0.42300006644861199</v>
      </c>
      <c r="K9" s="17">
        <v>0.484537217414923</v>
      </c>
      <c r="L9" s="17">
        <v>0.489707678082904</v>
      </c>
      <c r="M9" s="17"/>
      <c r="N9" s="17">
        <v>0.41342941008780898</v>
      </c>
      <c r="O9" s="17">
        <v>0.393096961260752</v>
      </c>
      <c r="P9" s="17">
        <v>0.45190956972720597</v>
      </c>
      <c r="Q9" s="17">
        <v>0.42839375066868701</v>
      </c>
      <c r="R9" s="17"/>
      <c r="S9" s="17">
        <v>0.39309622858638299</v>
      </c>
      <c r="T9" s="17">
        <v>0.434556168900395</v>
      </c>
      <c r="U9" s="17">
        <v>0.44629806123237598</v>
      </c>
      <c r="V9" s="17">
        <v>0.45369562050076601</v>
      </c>
      <c r="W9" s="17">
        <v>0.473895062651701</v>
      </c>
      <c r="X9" s="17">
        <v>0.41044965316619902</v>
      </c>
      <c r="Y9" s="17">
        <v>0.427378732384947</v>
      </c>
      <c r="Z9" s="17">
        <v>0.46274675607883398</v>
      </c>
      <c r="AA9" s="17">
        <v>0.423279372094923</v>
      </c>
      <c r="AB9" s="17">
        <v>0.39322084389244999</v>
      </c>
      <c r="AC9" s="17">
        <v>0.373338551951575</v>
      </c>
      <c r="AD9" s="17">
        <v>0.313031131024684</v>
      </c>
      <c r="AE9" s="17"/>
      <c r="AF9" s="17">
        <v>0.43340150169582198</v>
      </c>
      <c r="AG9" s="17">
        <v>0.395778654794739</v>
      </c>
      <c r="AH9" s="17">
        <v>0.35192222302583198</v>
      </c>
      <c r="AI9" s="17">
        <v>0.29729721964744998</v>
      </c>
      <c r="AJ9" s="17"/>
      <c r="AK9" s="17">
        <v>0.40982923175034602</v>
      </c>
      <c r="AL9" s="17">
        <v>0.34450560437177902</v>
      </c>
      <c r="AM9" s="17"/>
      <c r="AN9" s="17">
        <v>0.36396895951206298</v>
      </c>
      <c r="AO9" s="17">
        <v>0.434857458967148</v>
      </c>
      <c r="AP9" s="17">
        <v>0.41755464037664802</v>
      </c>
      <c r="AQ9" s="17">
        <v>0.43341259121688602</v>
      </c>
      <c r="AR9" s="17">
        <v>0.492471508223292</v>
      </c>
      <c r="AS9" s="17">
        <v>0.443965377719923</v>
      </c>
      <c r="AT9" s="17"/>
      <c r="AU9" s="17">
        <v>0.43706036337190202</v>
      </c>
      <c r="AV9" s="17">
        <v>0.39746384020193998</v>
      </c>
      <c r="AW9" s="17"/>
      <c r="AX9" s="17">
        <v>0.40244368671532199</v>
      </c>
      <c r="AY9" s="17">
        <v>0.42531010690291898</v>
      </c>
      <c r="AZ9" s="17"/>
      <c r="BA9" s="17">
        <v>0.43174796988983899</v>
      </c>
      <c r="BB9" s="17">
        <v>0.36749180427455702</v>
      </c>
      <c r="BC9" s="17"/>
      <c r="BD9" s="17">
        <v>0.46945267241877903</v>
      </c>
      <c r="BE9" s="17"/>
      <c r="BF9" s="17">
        <v>0.48709948309322798</v>
      </c>
      <c r="BG9" s="17"/>
      <c r="BH9" s="17">
        <v>0.361164754530441</v>
      </c>
      <c r="BI9" s="17"/>
      <c r="BJ9" s="17">
        <v>0.37231716829810901</v>
      </c>
      <c r="BK9" s="17"/>
      <c r="BL9" s="17">
        <v>0.28081997384824597</v>
      </c>
      <c r="BM9" s="17">
        <v>0.47500843544781202</v>
      </c>
      <c r="BN9" s="17">
        <v>0.55345430876051904</v>
      </c>
      <c r="BO9" s="17">
        <v>0.31311489754319699</v>
      </c>
      <c r="BP9" s="17"/>
      <c r="BQ9" s="17">
        <v>0.35880284131746898</v>
      </c>
      <c r="BR9" s="17">
        <v>0.53666389757492206</v>
      </c>
      <c r="BS9" s="17">
        <v>0.60297636602055404</v>
      </c>
      <c r="BT9" s="17">
        <v>0.37329534676435</v>
      </c>
      <c r="BU9" s="17">
        <v>0.31770526387332099</v>
      </c>
      <c r="BV9" s="17">
        <v>0.38268232819776998</v>
      </c>
      <c r="BW9" s="17"/>
      <c r="BX9" s="17">
        <v>0.34930745663225798</v>
      </c>
      <c r="BY9" s="17">
        <v>0.499897398003048</v>
      </c>
      <c r="BZ9" s="17">
        <v>0.59872518168170197</v>
      </c>
      <c r="CA9" s="17">
        <v>0.37667291872386899</v>
      </c>
      <c r="CB9" s="17">
        <v>0.23731365228052601</v>
      </c>
      <c r="CC9" s="17">
        <v>0.29947017350906402</v>
      </c>
    </row>
    <row r="10" spans="2:81" x14ac:dyDescent="0.35">
      <c r="B10" s="18" t="s">
        <v>207</v>
      </c>
      <c r="C10" s="17">
        <v>0.35905798462711702</v>
      </c>
      <c r="D10" s="17">
        <v>0.39577969515329098</v>
      </c>
      <c r="E10" s="17">
        <v>0.32451555451294301</v>
      </c>
      <c r="F10" s="17"/>
      <c r="G10" s="17">
        <v>0.266648528113545</v>
      </c>
      <c r="H10" s="17">
        <v>0.29195400561232898</v>
      </c>
      <c r="I10" s="17">
        <v>0.31486282777104502</v>
      </c>
      <c r="J10" s="17">
        <v>0.37402234104099502</v>
      </c>
      <c r="K10" s="17">
        <v>0.40200917427344202</v>
      </c>
      <c r="L10" s="17">
        <v>0.46998507645279702</v>
      </c>
      <c r="M10" s="17"/>
      <c r="N10" s="17">
        <v>0.38700179808787799</v>
      </c>
      <c r="O10" s="17">
        <v>0.34340286586430502</v>
      </c>
      <c r="P10" s="17">
        <v>0.36218436767484202</v>
      </c>
      <c r="Q10" s="17">
        <v>0.33812198131460902</v>
      </c>
      <c r="R10" s="17"/>
      <c r="S10" s="17">
        <v>0.32310344355306497</v>
      </c>
      <c r="T10" s="17">
        <v>0.39520925318064498</v>
      </c>
      <c r="U10" s="17">
        <v>0.31043338521665598</v>
      </c>
      <c r="V10" s="17">
        <v>0.36537548807961501</v>
      </c>
      <c r="W10" s="17">
        <v>0.36942788734719401</v>
      </c>
      <c r="X10" s="17">
        <v>0.33254517508408599</v>
      </c>
      <c r="Y10" s="17">
        <v>0.37340501149951999</v>
      </c>
      <c r="Z10" s="17">
        <v>0.320763279077873</v>
      </c>
      <c r="AA10" s="17">
        <v>0.376291934002845</v>
      </c>
      <c r="AB10" s="17">
        <v>0.42138012451922202</v>
      </c>
      <c r="AC10" s="17">
        <v>0.33417447243248599</v>
      </c>
      <c r="AD10" s="17">
        <v>0.34036396439063699</v>
      </c>
      <c r="AE10" s="17"/>
      <c r="AF10" s="17">
        <v>0.34930592194086102</v>
      </c>
      <c r="AG10" s="17">
        <v>0.43101103686159797</v>
      </c>
      <c r="AH10" s="17">
        <v>0.34711401061789299</v>
      </c>
      <c r="AI10" s="17">
        <v>0.347708418944431</v>
      </c>
      <c r="AJ10" s="17"/>
      <c r="AK10" s="17">
        <v>0.39381737738716199</v>
      </c>
      <c r="AL10" s="17">
        <v>0.40676548871073398</v>
      </c>
      <c r="AM10" s="17"/>
      <c r="AN10" s="17">
        <v>0.32714034244483597</v>
      </c>
      <c r="AO10" s="17">
        <v>0.38568918681695802</v>
      </c>
      <c r="AP10" s="17">
        <v>0.30898146796424703</v>
      </c>
      <c r="AQ10" s="17">
        <v>0.37736606931827399</v>
      </c>
      <c r="AR10" s="17">
        <v>0.39358615918547601</v>
      </c>
      <c r="AS10" s="17">
        <v>0.35823982838120799</v>
      </c>
      <c r="AT10" s="17"/>
      <c r="AU10" s="17">
        <v>0.37664946035043401</v>
      </c>
      <c r="AV10" s="17">
        <v>0.33536290598770402</v>
      </c>
      <c r="AW10" s="17"/>
      <c r="AX10" s="17">
        <v>0.38121665566024598</v>
      </c>
      <c r="AY10" s="17">
        <v>0.35374054644553299</v>
      </c>
      <c r="AZ10" s="17"/>
      <c r="BA10" s="17">
        <v>0.36134748934566202</v>
      </c>
      <c r="BB10" s="17">
        <v>0.34857104088567098</v>
      </c>
      <c r="BC10" s="17"/>
      <c r="BD10" s="17">
        <v>0.37352865478111802</v>
      </c>
      <c r="BE10" s="17"/>
      <c r="BF10" s="17">
        <v>0.35604118082413899</v>
      </c>
      <c r="BG10" s="17"/>
      <c r="BH10" s="17">
        <v>0.419840080916699</v>
      </c>
      <c r="BI10" s="17"/>
      <c r="BJ10" s="17">
        <v>0.39201935928904702</v>
      </c>
      <c r="BK10" s="17"/>
      <c r="BL10" s="17">
        <v>0.30827012684434801</v>
      </c>
      <c r="BM10" s="17">
        <v>0.37758430294818202</v>
      </c>
      <c r="BN10" s="17">
        <v>0.40732601842833999</v>
      </c>
      <c r="BO10" s="17">
        <v>0.32087292340026002</v>
      </c>
      <c r="BP10" s="17"/>
      <c r="BQ10" s="17">
        <v>0.36583535055712701</v>
      </c>
      <c r="BR10" s="17">
        <v>0.42657931055487602</v>
      </c>
      <c r="BS10" s="17">
        <v>0.338655138776498</v>
      </c>
      <c r="BT10" s="17">
        <v>0.39011514623365001</v>
      </c>
      <c r="BU10" s="17">
        <v>0.29084438587079597</v>
      </c>
      <c r="BV10" s="17">
        <v>0.282268343704215</v>
      </c>
      <c r="BW10" s="17"/>
      <c r="BX10" s="17">
        <v>0.35814799923711299</v>
      </c>
      <c r="BY10" s="17">
        <v>0.40002230434314601</v>
      </c>
      <c r="BZ10" s="17">
        <v>0.36300552654954399</v>
      </c>
      <c r="CA10" s="17">
        <v>0.395253427634708</v>
      </c>
      <c r="CB10" s="17">
        <v>0.30735098551913298</v>
      </c>
      <c r="CC10" s="17">
        <v>0.258917378792415</v>
      </c>
    </row>
    <row r="11" spans="2:81" ht="29" x14ac:dyDescent="0.35">
      <c r="B11" s="18" t="s">
        <v>208</v>
      </c>
      <c r="C11" s="17">
        <v>0.29042499898535701</v>
      </c>
      <c r="D11" s="17">
        <v>0.27503782108117902</v>
      </c>
      <c r="E11" s="17">
        <v>0.30594133424887499</v>
      </c>
      <c r="F11" s="17"/>
      <c r="G11" s="17">
        <v>0.35833845717513402</v>
      </c>
      <c r="H11" s="17">
        <v>0.34291864097603397</v>
      </c>
      <c r="I11" s="17">
        <v>0.27652653000023403</v>
      </c>
      <c r="J11" s="17">
        <v>0.21799546863792901</v>
      </c>
      <c r="K11" s="17">
        <v>0.253090943173857</v>
      </c>
      <c r="L11" s="17">
        <v>0.29779474075038598</v>
      </c>
      <c r="M11" s="17"/>
      <c r="N11" s="17">
        <v>0.340227574999871</v>
      </c>
      <c r="O11" s="17">
        <v>0.278328936418065</v>
      </c>
      <c r="P11" s="17">
        <v>0.27339430148063898</v>
      </c>
      <c r="Q11" s="17">
        <v>0.26391638188187799</v>
      </c>
      <c r="R11" s="17"/>
      <c r="S11" s="17">
        <v>0.363841441644147</v>
      </c>
      <c r="T11" s="17">
        <v>0.23555310713663799</v>
      </c>
      <c r="U11" s="17">
        <v>0.25195456569003999</v>
      </c>
      <c r="V11" s="17">
        <v>0.26929390895681798</v>
      </c>
      <c r="W11" s="17">
        <v>0.28574996118525098</v>
      </c>
      <c r="X11" s="17">
        <v>0.27674913500665299</v>
      </c>
      <c r="Y11" s="17">
        <v>0.27837788622599202</v>
      </c>
      <c r="Z11" s="17">
        <v>0.241158929717769</v>
      </c>
      <c r="AA11" s="17">
        <v>0.29297551036102598</v>
      </c>
      <c r="AB11" s="17">
        <v>0.38364499660659201</v>
      </c>
      <c r="AC11" s="17">
        <v>0.24506913571352501</v>
      </c>
      <c r="AD11" s="17">
        <v>0.28794450654301401</v>
      </c>
      <c r="AE11" s="17"/>
      <c r="AF11" s="17">
        <v>0.27303041842651199</v>
      </c>
      <c r="AG11" s="17">
        <v>0.38034351393689603</v>
      </c>
      <c r="AH11" s="17">
        <v>0.24835625639963399</v>
      </c>
      <c r="AI11" s="17">
        <v>0.26549106940387301</v>
      </c>
      <c r="AJ11" s="17"/>
      <c r="AK11" s="17">
        <v>0.40980671011561998</v>
      </c>
      <c r="AL11" s="17">
        <v>0.35153849943343801</v>
      </c>
      <c r="AM11" s="17"/>
      <c r="AN11" s="17">
        <v>0.35971094959813898</v>
      </c>
      <c r="AO11" s="17">
        <v>0.29102158213418899</v>
      </c>
      <c r="AP11" s="17">
        <v>0.25935259254750398</v>
      </c>
      <c r="AQ11" s="17">
        <v>0.25578981182731902</v>
      </c>
      <c r="AR11" s="17">
        <v>0.23904379690179101</v>
      </c>
      <c r="AS11" s="17">
        <v>0.247091169138973</v>
      </c>
      <c r="AT11" s="17"/>
      <c r="AU11" s="17">
        <v>0.298440916166613</v>
      </c>
      <c r="AV11" s="17">
        <v>0.279579961299179</v>
      </c>
      <c r="AW11" s="17"/>
      <c r="AX11" s="17">
        <v>0.27656307514449602</v>
      </c>
      <c r="AY11" s="17">
        <v>0.29375145854565299</v>
      </c>
      <c r="AZ11" s="17"/>
      <c r="BA11" s="17">
        <v>0.26941968309134701</v>
      </c>
      <c r="BB11" s="17">
        <v>0.39722888636267101</v>
      </c>
      <c r="BC11" s="17"/>
      <c r="BD11" s="17">
        <v>0.300507578043818</v>
      </c>
      <c r="BE11" s="17"/>
      <c r="BF11" s="17">
        <v>0.27871798123549202</v>
      </c>
      <c r="BG11" s="17"/>
      <c r="BH11" s="17">
        <v>0.378037367808358</v>
      </c>
      <c r="BI11" s="17"/>
      <c r="BJ11" s="17">
        <v>0.24972103841615101</v>
      </c>
      <c r="BK11" s="17"/>
      <c r="BL11" s="17">
        <v>0.21677218644445101</v>
      </c>
      <c r="BM11" s="17">
        <v>0.33059878353287803</v>
      </c>
      <c r="BN11" s="17">
        <v>0.29437540489897501</v>
      </c>
      <c r="BO11" s="17">
        <v>0.291509538708076</v>
      </c>
      <c r="BP11" s="17"/>
      <c r="BQ11" s="17">
        <v>0.31771650214177599</v>
      </c>
      <c r="BR11" s="17">
        <v>0.281468052417301</v>
      </c>
      <c r="BS11" s="17">
        <v>0.25798311672038399</v>
      </c>
      <c r="BT11" s="17">
        <v>0.30283162005443098</v>
      </c>
      <c r="BU11" s="17">
        <v>0.23347355711234599</v>
      </c>
      <c r="BV11" s="17">
        <v>0.27414706186465099</v>
      </c>
      <c r="BW11" s="17"/>
      <c r="BX11" s="17">
        <v>0.36157114910948102</v>
      </c>
      <c r="BY11" s="17">
        <v>0.29152957907425098</v>
      </c>
      <c r="BZ11" s="17">
        <v>0.27176718602253203</v>
      </c>
      <c r="CA11" s="17">
        <v>0.30181439490597101</v>
      </c>
      <c r="CB11" s="17">
        <v>0.23091931214683001</v>
      </c>
      <c r="CC11" s="17">
        <v>0.23711617575013799</v>
      </c>
    </row>
    <row r="12" spans="2:81" ht="43.5" x14ac:dyDescent="0.35">
      <c r="B12" s="18" t="s">
        <v>209</v>
      </c>
      <c r="C12" s="17">
        <v>0.284468002441019</v>
      </c>
      <c r="D12" s="17">
        <v>0.25161555713471001</v>
      </c>
      <c r="E12" s="17">
        <v>0.31534948388345302</v>
      </c>
      <c r="F12" s="17"/>
      <c r="G12" s="17">
        <v>0.31088199127487598</v>
      </c>
      <c r="H12" s="17">
        <v>0.27887840797871399</v>
      </c>
      <c r="I12" s="17">
        <v>0.27374006949290403</v>
      </c>
      <c r="J12" s="17">
        <v>0.27411044681185198</v>
      </c>
      <c r="K12" s="17">
        <v>0.26697825915199502</v>
      </c>
      <c r="L12" s="17">
        <v>0.30036214104546</v>
      </c>
      <c r="M12" s="17"/>
      <c r="N12" s="17">
        <v>0.27666855015216801</v>
      </c>
      <c r="O12" s="17">
        <v>0.28064488171484497</v>
      </c>
      <c r="P12" s="17">
        <v>0.272161799319381</v>
      </c>
      <c r="Q12" s="17">
        <v>0.30938553467458402</v>
      </c>
      <c r="R12" s="17"/>
      <c r="S12" s="17">
        <v>0.28842049512069301</v>
      </c>
      <c r="T12" s="17">
        <v>0.30750159991383103</v>
      </c>
      <c r="U12" s="17">
        <v>0.31418344849270502</v>
      </c>
      <c r="V12" s="17">
        <v>0.31788120774067902</v>
      </c>
      <c r="W12" s="17">
        <v>0.28222303220409101</v>
      </c>
      <c r="X12" s="17">
        <v>0.26947877771657602</v>
      </c>
      <c r="Y12" s="17">
        <v>0.25146890202606598</v>
      </c>
      <c r="Z12" s="17">
        <v>0.29071140583143201</v>
      </c>
      <c r="AA12" s="17">
        <v>0.28150086322194701</v>
      </c>
      <c r="AB12" s="17">
        <v>0.23739857477177001</v>
      </c>
      <c r="AC12" s="17">
        <v>0.26357911946873003</v>
      </c>
      <c r="AD12" s="17">
        <v>0.30350806246340301</v>
      </c>
      <c r="AE12" s="17"/>
      <c r="AF12" s="17">
        <v>0.28869343473820902</v>
      </c>
      <c r="AG12" s="17">
        <v>0.25018584039956898</v>
      </c>
      <c r="AH12" s="17">
        <v>0.27744125014443399</v>
      </c>
      <c r="AI12" s="17">
        <v>0.30174790706023102</v>
      </c>
      <c r="AJ12" s="17"/>
      <c r="AK12" s="17">
        <v>0.27540723633167602</v>
      </c>
      <c r="AL12" s="17">
        <v>0.27521296744979001</v>
      </c>
      <c r="AM12" s="17"/>
      <c r="AN12" s="17">
        <v>0.26667547931533597</v>
      </c>
      <c r="AO12" s="17">
        <v>0.27536885431657399</v>
      </c>
      <c r="AP12" s="17">
        <v>0.30576542473115098</v>
      </c>
      <c r="AQ12" s="17">
        <v>0.29265205033685499</v>
      </c>
      <c r="AR12" s="17">
        <v>0.30301863122005701</v>
      </c>
      <c r="AS12" s="17">
        <v>0.301738832376299</v>
      </c>
      <c r="AT12" s="17"/>
      <c r="AU12" s="17">
        <v>0.28274398233321901</v>
      </c>
      <c r="AV12" s="17">
        <v>0.28776007581715701</v>
      </c>
      <c r="AW12" s="17"/>
      <c r="AX12" s="17">
        <v>0.27596057373812899</v>
      </c>
      <c r="AY12" s="17">
        <v>0.28650953851257399</v>
      </c>
      <c r="AZ12" s="17"/>
      <c r="BA12" s="17">
        <v>0.28654509263983602</v>
      </c>
      <c r="BB12" s="17">
        <v>0.275725129163441</v>
      </c>
      <c r="BC12" s="17"/>
      <c r="BD12" s="17">
        <v>0.29436621180654499</v>
      </c>
      <c r="BE12" s="17"/>
      <c r="BF12" s="17">
        <v>0.30551904107172501</v>
      </c>
      <c r="BG12" s="17"/>
      <c r="BH12" s="17">
        <v>0.29464234161432501</v>
      </c>
      <c r="BI12" s="17"/>
      <c r="BJ12" s="17">
        <v>0.29510837721682198</v>
      </c>
      <c r="BK12" s="17"/>
      <c r="BL12" s="17">
        <v>0.163517475341455</v>
      </c>
      <c r="BM12" s="17">
        <v>0.33435164338668899</v>
      </c>
      <c r="BN12" s="17">
        <v>0.27972393145956198</v>
      </c>
      <c r="BO12" s="17">
        <v>0.31424725748697702</v>
      </c>
      <c r="BP12" s="17"/>
      <c r="BQ12" s="17">
        <v>0.291205554195206</v>
      </c>
      <c r="BR12" s="17">
        <v>0.305949660042377</v>
      </c>
      <c r="BS12" s="17">
        <v>0.25462079510594798</v>
      </c>
      <c r="BT12" s="17">
        <v>0.31353471350419698</v>
      </c>
      <c r="BU12" s="17">
        <v>0.28700005429567499</v>
      </c>
      <c r="BV12" s="17">
        <v>0.24592415794988601</v>
      </c>
      <c r="BW12" s="17"/>
      <c r="BX12" s="17">
        <v>0.28650608300990199</v>
      </c>
      <c r="BY12" s="17">
        <v>0.304436890778501</v>
      </c>
      <c r="BZ12" s="17">
        <v>0.27674011427615303</v>
      </c>
      <c r="CA12" s="17">
        <v>0.342055003813168</v>
      </c>
      <c r="CB12" s="17">
        <v>0.262606309247715</v>
      </c>
      <c r="CC12" s="17">
        <v>0.21867299908113599</v>
      </c>
    </row>
    <row r="13" spans="2:81" x14ac:dyDescent="0.35">
      <c r="B13" s="18" t="s">
        <v>210</v>
      </c>
      <c r="C13" s="17">
        <v>0.280375797043667</v>
      </c>
      <c r="D13" s="17">
        <v>0.30688131545804798</v>
      </c>
      <c r="E13" s="17">
        <v>0.25435993113206401</v>
      </c>
      <c r="F13" s="17"/>
      <c r="G13" s="17">
        <v>0.24946215196409299</v>
      </c>
      <c r="H13" s="17">
        <v>0.25421250177103399</v>
      </c>
      <c r="I13" s="17">
        <v>0.26283293815973802</v>
      </c>
      <c r="J13" s="17">
        <v>0.34757255803297199</v>
      </c>
      <c r="K13" s="17">
        <v>0.33175811781158099</v>
      </c>
      <c r="L13" s="17">
        <v>0.24745471256364701</v>
      </c>
      <c r="M13" s="17"/>
      <c r="N13" s="17">
        <v>0.25480937544853199</v>
      </c>
      <c r="O13" s="17">
        <v>0.30836960111508599</v>
      </c>
      <c r="P13" s="17">
        <v>0.28217174842602699</v>
      </c>
      <c r="Q13" s="17">
        <v>0.27636127593812199</v>
      </c>
      <c r="R13" s="17"/>
      <c r="S13" s="17">
        <v>0.232274422519059</v>
      </c>
      <c r="T13" s="17">
        <v>0.29724477525527598</v>
      </c>
      <c r="U13" s="17">
        <v>0.29318813529829302</v>
      </c>
      <c r="V13" s="17">
        <v>0.27203312103782201</v>
      </c>
      <c r="W13" s="17">
        <v>0.24989552703883</v>
      </c>
      <c r="X13" s="17">
        <v>0.30153019381137902</v>
      </c>
      <c r="Y13" s="17">
        <v>0.30100953775418399</v>
      </c>
      <c r="Z13" s="17">
        <v>0.30638976906226101</v>
      </c>
      <c r="AA13" s="17">
        <v>0.27652514958185898</v>
      </c>
      <c r="AB13" s="17">
        <v>0.27455667870776801</v>
      </c>
      <c r="AC13" s="17">
        <v>0.32000913536081599</v>
      </c>
      <c r="AD13" s="17">
        <v>0.30606157285576902</v>
      </c>
      <c r="AE13" s="17"/>
      <c r="AF13" s="17">
        <v>0.28987975171235802</v>
      </c>
      <c r="AG13" s="17">
        <v>0.25825102454835303</v>
      </c>
      <c r="AH13" s="17">
        <v>0.30732058659845601</v>
      </c>
      <c r="AI13" s="17">
        <v>0.316673807523835</v>
      </c>
      <c r="AJ13" s="17"/>
      <c r="AK13" s="17">
        <v>0.173562722145854</v>
      </c>
      <c r="AL13" s="17">
        <v>0.21931062812412599</v>
      </c>
      <c r="AM13" s="17"/>
      <c r="AN13" s="17">
        <v>0.252474177858247</v>
      </c>
      <c r="AO13" s="17">
        <v>0.27944927608328901</v>
      </c>
      <c r="AP13" s="17">
        <v>0.32638835274979699</v>
      </c>
      <c r="AQ13" s="17">
        <v>0.29132537535970099</v>
      </c>
      <c r="AR13" s="17">
        <v>0.28162676821821903</v>
      </c>
      <c r="AS13" s="17">
        <v>0.27007587102434299</v>
      </c>
      <c r="AT13" s="17"/>
      <c r="AU13" s="17">
        <v>0.27063689510719602</v>
      </c>
      <c r="AV13" s="17">
        <v>0.296386875906261</v>
      </c>
      <c r="AW13" s="17"/>
      <c r="AX13" s="17">
        <v>0.30026819579101099</v>
      </c>
      <c r="AY13" s="17">
        <v>0.27560219846168099</v>
      </c>
      <c r="AZ13" s="17"/>
      <c r="BA13" s="17">
        <v>0.30490402343515799</v>
      </c>
      <c r="BB13" s="17">
        <v>0.15471671357300201</v>
      </c>
      <c r="BC13" s="17"/>
      <c r="BD13" s="17">
        <v>0.26559599709033699</v>
      </c>
      <c r="BE13" s="17"/>
      <c r="BF13" s="17">
        <v>0.27373972747596498</v>
      </c>
      <c r="BG13" s="17"/>
      <c r="BH13" s="17">
        <v>0.279065910895335</v>
      </c>
      <c r="BI13" s="17"/>
      <c r="BJ13" s="17">
        <v>0.298832616645131</v>
      </c>
      <c r="BK13" s="17"/>
      <c r="BL13" s="17">
        <v>0.28323197545978601</v>
      </c>
      <c r="BM13" s="17">
        <v>0.26304727814687501</v>
      </c>
      <c r="BN13" s="17">
        <v>0.23456301943379099</v>
      </c>
      <c r="BO13" s="17">
        <v>0.34439761280079101</v>
      </c>
      <c r="BP13" s="17"/>
      <c r="BQ13" s="17">
        <v>0.29336904541084602</v>
      </c>
      <c r="BR13" s="17">
        <v>0.23793711977752799</v>
      </c>
      <c r="BS13" s="17">
        <v>0.25959358692826801</v>
      </c>
      <c r="BT13" s="17">
        <v>0.33768264209858601</v>
      </c>
      <c r="BU13" s="17">
        <v>0.37063676003683099</v>
      </c>
      <c r="BV13" s="17">
        <v>0.23638024731076199</v>
      </c>
      <c r="BW13" s="17"/>
      <c r="BX13" s="17">
        <v>0.28576090602492699</v>
      </c>
      <c r="BY13" s="17">
        <v>0.24975457585566599</v>
      </c>
      <c r="BZ13" s="17">
        <v>0.26340096984725297</v>
      </c>
      <c r="CA13" s="17">
        <v>0.28447542328268699</v>
      </c>
      <c r="CB13" s="17">
        <v>0.38846379226765898</v>
      </c>
      <c r="CC13" s="17">
        <v>0.23605268482102401</v>
      </c>
    </row>
    <row r="14" spans="2:81" x14ac:dyDescent="0.35">
      <c r="B14" s="18" t="s">
        <v>211</v>
      </c>
      <c r="C14" s="17">
        <v>0.248323512554564</v>
      </c>
      <c r="D14" s="17">
        <v>0.23349323968127</v>
      </c>
      <c r="E14" s="17">
        <v>0.263055693814019</v>
      </c>
      <c r="F14" s="17"/>
      <c r="G14" s="17">
        <v>0.19218473694118399</v>
      </c>
      <c r="H14" s="17">
        <v>0.21799364966807699</v>
      </c>
      <c r="I14" s="17">
        <v>0.23678479903456101</v>
      </c>
      <c r="J14" s="17">
        <v>0.28562714349238699</v>
      </c>
      <c r="K14" s="17">
        <v>0.284720829030773</v>
      </c>
      <c r="L14" s="17">
        <v>0.26495061209822401</v>
      </c>
      <c r="M14" s="17"/>
      <c r="N14" s="17">
        <v>0.271175780679699</v>
      </c>
      <c r="O14" s="17">
        <v>0.265237246662897</v>
      </c>
      <c r="P14" s="17">
        <v>0.21960908713583899</v>
      </c>
      <c r="Q14" s="17">
        <v>0.232417064390427</v>
      </c>
      <c r="R14" s="17"/>
      <c r="S14" s="17">
        <v>0.241843722188714</v>
      </c>
      <c r="T14" s="17">
        <v>0.29120539732984801</v>
      </c>
      <c r="U14" s="17">
        <v>0.26986832943057698</v>
      </c>
      <c r="V14" s="17">
        <v>0.212789295442672</v>
      </c>
      <c r="W14" s="17">
        <v>0.23518933305453299</v>
      </c>
      <c r="X14" s="17">
        <v>0.239587163862307</v>
      </c>
      <c r="Y14" s="17">
        <v>0.228882368932217</v>
      </c>
      <c r="Z14" s="17">
        <v>0.262235156498278</v>
      </c>
      <c r="AA14" s="17">
        <v>0.21777489175203299</v>
      </c>
      <c r="AB14" s="17">
        <v>0.25469855965872501</v>
      </c>
      <c r="AC14" s="17">
        <v>0.25975397542494799</v>
      </c>
      <c r="AD14" s="17">
        <v>0.30588462519734599</v>
      </c>
      <c r="AE14" s="17"/>
      <c r="AF14" s="17">
        <v>0.24598982905529801</v>
      </c>
      <c r="AG14" s="17">
        <v>0.23227505109334701</v>
      </c>
      <c r="AH14" s="17">
        <v>0.250665699852683</v>
      </c>
      <c r="AI14" s="17">
        <v>0.28390534741935403</v>
      </c>
      <c r="AJ14" s="17"/>
      <c r="AK14" s="17">
        <v>0.27481663134829998</v>
      </c>
      <c r="AL14" s="17">
        <v>0.23252362462173801</v>
      </c>
      <c r="AM14" s="17"/>
      <c r="AN14" s="17">
        <v>0.207411708859602</v>
      </c>
      <c r="AO14" s="17">
        <v>0.26023007609943899</v>
      </c>
      <c r="AP14" s="17">
        <v>0.25165327658655101</v>
      </c>
      <c r="AQ14" s="17">
        <v>0.25048041428337597</v>
      </c>
      <c r="AR14" s="17">
        <v>0.30093755430242503</v>
      </c>
      <c r="AS14" s="17">
        <v>0.26265055601749898</v>
      </c>
      <c r="AT14" s="17"/>
      <c r="AU14" s="17">
        <v>0.24223135896592299</v>
      </c>
      <c r="AV14" s="17">
        <v>0.25846156212555899</v>
      </c>
      <c r="AW14" s="17"/>
      <c r="AX14" s="17">
        <v>0.26769837542705099</v>
      </c>
      <c r="AY14" s="17">
        <v>0.24367410756781599</v>
      </c>
      <c r="AZ14" s="17"/>
      <c r="BA14" s="17">
        <v>0.26188019263930301</v>
      </c>
      <c r="BB14" s="17">
        <v>0.17543189182546101</v>
      </c>
      <c r="BC14" s="17"/>
      <c r="BD14" s="17">
        <v>0.24673027831970401</v>
      </c>
      <c r="BE14" s="17"/>
      <c r="BF14" s="17">
        <v>0.23119473933293899</v>
      </c>
      <c r="BG14" s="17"/>
      <c r="BH14" s="17">
        <v>0.224242734059659</v>
      </c>
      <c r="BI14" s="17"/>
      <c r="BJ14" s="17">
        <v>0.27001833483349402</v>
      </c>
      <c r="BK14" s="17"/>
      <c r="BL14" s="17">
        <v>0.25673709462359301</v>
      </c>
      <c r="BM14" s="17">
        <v>0.195252978209631</v>
      </c>
      <c r="BN14" s="17">
        <v>0.252934506216692</v>
      </c>
      <c r="BO14" s="17">
        <v>0.29145230449103599</v>
      </c>
      <c r="BP14" s="17"/>
      <c r="BQ14" s="17">
        <v>0.24926118866792299</v>
      </c>
      <c r="BR14" s="17">
        <v>0.23554910234174101</v>
      </c>
      <c r="BS14" s="17">
        <v>0.22115593128928901</v>
      </c>
      <c r="BT14" s="17">
        <v>0.30125806624833801</v>
      </c>
      <c r="BU14" s="17">
        <v>0.33554794325644199</v>
      </c>
      <c r="BV14" s="17">
        <v>0.20083532712581101</v>
      </c>
      <c r="BW14" s="17"/>
      <c r="BX14" s="17">
        <v>0.23563972892718499</v>
      </c>
      <c r="BY14" s="17">
        <v>0.217467024492591</v>
      </c>
      <c r="BZ14" s="17">
        <v>0.23300114702632799</v>
      </c>
      <c r="CA14" s="17">
        <v>0.29748081029150703</v>
      </c>
      <c r="CB14" s="17">
        <v>0.30163404091389101</v>
      </c>
      <c r="CC14" s="17">
        <v>0.177900370110885</v>
      </c>
    </row>
    <row r="15" spans="2:81" x14ac:dyDescent="0.35">
      <c r="B15" s="18" t="s">
        <v>212</v>
      </c>
      <c r="C15" s="17">
        <v>0.24199877117198901</v>
      </c>
      <c r="D15" s="17">
        <v>0.28585244538607102</v>
      </c>
      <c r="E15" s="17">
        <v>0.199903760788258</v>
      </c>
      <c r="F15" s="17"/>
      <c r="G15" s="17">
        <v>0.26588198135090801</v>
      </c>
      <c r="H15" s="17">
        <v>0.26885975591036698</v>
      </c>
      <c r="I15" s="17">
        <v>0.25930450899608398</v>
      </c>
      <c r="J15" s="17">
        <v>0.248039824501645</v>
      </c>
      <c r="K15" s="17">
        <v>0.24438285768040099</v>
      </c>
      <c r="L15" s="17">
        <v>0.18370972530815599</v>
      </c>
      <c r="M15" s="17"/>
      <c r="N15" s="17">
        <v>0.27603475464273702</v>
      </c>
      <c r="O15" s="17">
        <v>0.224842146941749</v>
      </c>
      <c r="P15" s="17">
        <v>0.239117885875748</v>
      </c>
      <c r="Q15" s="17">
        <v>0.225530206673689</v>
      </c>
      <c r="R15" s="17"/>
      <c r="S15" s="17">
        <v>0.246790613092707</v>
      </c>
      <c r="T15" s="17">
        <v>0.185797566296969</v>
      </c>
      <c r="U15" s="17">
        <v>0.240848035866296</v>
      </c>
      <c r="V15" s="17">
        <v>0.225989078332375</v>
      </c>
      <c r="W15" s="17">
        <v>0.24431530649944899</v>
      </c>
      <c r="X15" s="17">
        <v>0.24427797970207901</v>
      </c>
      <c r="Y15" s="17">
        <v>0.25983259944909198</v>
      </c>
      <c r="Z15" s="17">
        <v>0.24897948157421701</v>
      </c>
      <c r="AA15" s="17">
        <v>0.268642077109913</v>
      </c>
      <c r="AB15" s="17">
        <v>0.22580787566122401</v>
      </c>
      <c r="AC15" s="17">
        <v>0.26908419243147902</v>
      </c>
      <c r="AD15" s="17">
        <v>0.35090062734724098</v>
      </c>
      <c r="AE15" s="17"/>
      <c r="AF15" s="17">
        <v>0.23654289555386801</v>
      </c>
      <c r="AG15" s="17">
        <v>0.23342448687182701</v>
      </c>
      <c r="AH15" s="17">
        <v>0.28071282143076698</v>
      </c>
      <c r="AI15" s="17">
        <v>0.34724501319901102</v>
      </c>
      <c r="AJ15" s="17"/>
      <c r="AK15" s="17">
        <v>0.24230799788694399</v>
      </c>
      <c r="AL15" s="17">
        <v>0.234527725609675</v>
      </c>
      <c r="AM15" s="17"/>
      <c r="AN15" s="17">
        <v>0.285864487680698</v>
      </c>
      <c r="AO15" s="17">
        <v>0.22834999362400299</v>
      </c>
      <c r="AP15" s="17">
        <v>0.23214297624634</v>
      </c>
      <c r="AQ15" s="17">
        <v>0.20590131844895601</v>
      </c>
      <c r="AR15" s="17">
        <v>0.24382157256008899</v>
      </c>
      <c r="AS15" s="17">
        <v>0.240751744130455</v>
      </c>
      <c r="AT15" s="17"/>
      <c r="AU15" s="17">
        <v>0.255301216547623</v>
      </c>
      <c r="AV15" s="17">
        <v>0.224537904658548</v>
      </c>
      <c r="AW15" s="17"/>
      <c r="AX15" s="17">
        <v>0.18667032538839001</v>
      </c>
      <c r="AY15" s="17">
        <v>0.25527599297367398</v>
      </c>
      <c r="AZ15" s="17"/>
      <c r="BA15" s="17">
        <v>0.231102571623272</v>
      </c>
      <c r="BB15" s="17">
        <v>0.303241260821564</v>
      </c>
      <c r="BC15" s="17"/>
      <c r="BD15" s="17">
        <v>0.25362732431985202</v>
      </c>
      <c r="BE15" s="17"/>
      <c r="BF15" s="17">
        <v>0.26252519894555398</v>
      </c>
      <c r="BG15" s="17"/>
      <c r="BH15" s="17">
        <v>0.24305161716865201</v>
      </c>
      <c r="BI15" s="17"/>
      <c r="BJ15" s="17">
        <v>0.28834573748752301</v>
      </c>
      <c r="BK15" s="17"/>
      <c r="BL15" s="17">
        <v>0.13564950459483599</v>
      </c>
      <c r="BM15" s="17">
        <v>0.34357890604492197</v>
      </c>
      <c r="BN15" s="17">
        <v>0.20246649001441699</v>
      </c>
      <c r="BO15" s="17">
        <v>0.247690277289903</v>
      </c>
      <c r="BP15" s="17"/>
      <c r="BQ15" s="17">
        <v>0.26530360372681999</v>
      </c>
      <c r="BR15" s="17">
        <v>0.26147373385396999</v>
      </c>
      <c r="BS15" s="17">
        <v>0.214957257602438</v>
      </c>
      <c r="BT15" s="17">
        <v>0.20389837882588899</v>
      </c>
      <c r="BU15" s="17">
        <v>0.20315761035034</v>
      </c>
      <c r="BV15" s="17">
        <v>0.22200523461759</v>
      </c>
      <c r="BW15" s="17"/>
      <c r="BX15" s="17">
        <v>0.27704924460191599</v>
      </c>
      <c r="BY15" s="17">
        <v>0.29268222519788101</v>
      </c>
      <c r="BZ15" s="17">
        <v>0.232364703719949</v>
      </c>
      <c r="CA15" s="17">
        <v>0.20801305636863701</v>
      </c>
      <c r="CB15" s="17">
        <v>0.18817271418415901</v>
      </c>
      <c r="CC15" s="17">
        <v>0.218715778504039</v>
      </c>
    </row>
    <row r="16" spans="2:81" x14ac:dyDescent="0.35">
      <c r="B16" s="18" t="s">
        <v>213</v>
      </c>
      <c r="C16" s="17">
        <v>0.15622369425514099</v>
      </c>
      <c r="D16" s="17">
        <v>0.162426228168983</v>
      </c>
      <c r="E16" s="17">
        <v>0.148927978303598</v>
      </c>
      <c r="F16" s="17"/>
      <c r="G16" s="17">
        <v>0.20406940477806701</v>
      </c>
      <c r="H16" s="17">
        <v>0.211010592519982</v>
      </c>
      <c r="I16" s="17">
        <v>0.200673829379624</v>
      </c>
      <c r="J16" s="17">
        <v>0.148411547974165</v>
      </c>
      <c r="K16" s="17">
        <v>0.11823436319103001</v>
      </c>
      <c r="L16" s="17">
        <v>7.5543308718962296E-2</v>
      </c>
      <c r="M16" s="17"/>
      <c r="N16" s="17">
        <v>0.14348176417200201</v>
      </c>
      <c r="O16" s="17">
        <v>0.17689142540623401</v>
      </c>
      <c r="P16" s="17">
        <v>0.139905339847995</v>
      </c>
      <c r="Q16" s="17">
        <v>0.164354398992829</v>
      </c>
      <c r="R16" s="17"/>
      <c r="S16" s="17">
        <v>0.18082155292317101</v>
      </c>
      <c r="T16" s="17">
        <v>0.14153685302548999</v>
      </c>
      <c r="U16" s="17">
        <v>0.14808796580482</v>
      </c>
      <c r="V16" s="17">
        <v>0.160050447093324</v>
      </c>
      <c r="W16" s="17">
        <v>0.14273236544908599</v>
      </c>
      <c r="X16" s="17">
        <v>0.17225552779646</v>
      </c>
      <c r="Y16" s="17">
        <v>0.15909385902065101</v>
      </c>
      <c r="Z16" s="17">
        <v>0.14109528300469601</v>
      </c>
      <c r="AA16" s="17">
        <v>0.15318616273011901</v>
      </c>
      <c r="AB16" s="17">
        <v>0.14652883778144299</v>
      </c>
      <c r="AC16" s="17">
        <v>0.111802543747493</v>
      </c>
      <c r="AD16" s="17">
        <v>0.225458990579472</v>
      </c>
      <c r="AE16" s="17"/>
      <c r="AF16" s="17">
        <v>0.15771514342366999</v>
      </c>
      <c r="AG16" s="17">
        <v>0.15369411059452401</v>
      </c>
      <c r="AH16" s="17">
        <v>0.13806343199944299</v>
      </c>
      <c r="AI16" s="17">
        <v>0.24653590162013</v>
      </c>
      <c r="AJ16" s="17"/>
      <c r="AK16" s="17">
        <v>0.118032539530809</v>
      </c>
      <c r="AL16" s="17">
        <v>0.15516306443739</v>
      </c>
      <c r="AM16" s="17"/>
      <c r="AN16" s="17">
        <v>0.17508595479023101</v>
      </c>
      <c r="AO16" s="17">
        <v>0.17271608347884801</v>
      </c>
      <c r="AP16" s="17">
        <v>0.17576365935284799</v>
      </c>
      <c r="AQ16" s="17">
        <v>0.11789697927473999</v>
      </c>
      <c r="AR16" s="17">
        <v>0.117086431698483</v>
      </c>
      <c r="AS16" s="17">
        <v>0.148972900288877</v>
      </c>
      <c r="AT16" s="17"/>
      <c r="AU16" s="17">
        <v>0.12868454797221399</v>
      </c>
      <c r="AV16" s="17">
        <v>0.194609694768695</v>
      </c>
      <c r="AW16" s="17"/>
      <c r="AX16" s="17">
        <v>0.16831736401707201</v>
      </c>
      <c r="AY16" s="17">
        <v>0.15332156437328001</v>
      </c>
      <c r="AZ16" s="17"/>
      <c r="BA16" s="17">
        <v>0.154482722353179</v>
      </c>
      <c r="BB16" s="17">
        <v>0.16774260479219399</v>
      </c>
      <c r="BC16" s="17"/>
      <c r="BD16" s="17">
        <v>0.152437378073256</v>
      </c>
      <c r="BE16" s="17"/>
      <c r="BF16" s="17">
        <v>0.14885911583354999</v>
      </c>
      <c r="BG16" s="17"/>
      <c r="BH16" s="17">
        <v>0.167774417317652</v>
      </c>
      <c r="BI16" s="17"/>
      <c r="BJ16" s="17">
        <v>0.15172912698613</v>
      </c>
      <c r="BK16" s="17"/>
      <c r="BL16" s="17">
        <v>0.16289414631532101</v>
      </c>
      <c r="BM16" s="17">
        <v>0.16634044369835899</v>
      </c>
      <c r="BN16" s="17">
        <v>0.130945457554621</v>
      </c>
      <c r="BO16" s="17">
        <v>0.168672318531325</v>
      </c>
      <c r="BP16" s="17"/>
      <c r="BQ16" s="17">
        <v>0.176912574887711</v>
      </c>
      <c r="BR16" s="17">
        <v>9.4844706737713794E-2</v>
      </c>
      <c r="BS16" s="17">
        <v>0.13878141179919501</v>
      </c>
      <c r="BT16" s="17">
        <v>0.17699502333299</v>
      </c>
      <c r="BU16" s="17">
        <v>0.219727139520111</v>
      </c>
      <c r="BV16" s="17">
        <v>0.156682451451332</v>
      </c>
      <c r="BW16" s="17"/>
      <c r="BX16" s="17">
        <v>0.177477444278519</v>
      </c>
      <c r="BY16" s="17">
        <v>0.109209787940348</v>
      </c>
      <c r="BZ16" s="17">
        <v>0.115935524352434</v>
      </c>
      <c r="CA16" s="17">
        <v>0.16487252640290101</v>
      </c>
      <c r="CB16" s="17">
        <v>0.24344759537520899</v>
      </c>
      <c r="CC16" s="17">
        <v>0.185362811589038</v>
      </c>
    </row>
    <row r="17" spans="2:81" x14ac:dyDescent="0.35">
      <c r="B17" s="18" t="s">
        <v>214</v>
      </c>
      <c r="C17" s="17">
        <v>8.9099415807024199E-2</v>
      </c>
      <c r="D17" s="17">
        <v>8.7851745998261399E-2</v>
      </c>
      <c r="E17" s="17">
        <v>8.9328002670464396E-2</v>
      </c>
      <c r="F17" s="17"/>
      <c r="G17" s="17">
        <v>9.7482821188127899E-2</v>
      </c>
      <c r="H17" s="17">
        <v>0.119502284704827</v>
      </c>
      <c r="I17" s="17">
        <v>0.100261531589748</v>
      </c>
      <c r="J17" s="17">
        <v>9.2856946156884099E-2</v>
      </c>
      <c r="K17" s="17">
        <v>7.5460415964410402E-2</v>
      </c>
      <c r="L17" s="17">
        <v>5.5814685593398597E-2</v>
      </c>
      <c r="M17" s="17"/>
      <c r="N17" s="17">
        <v>8.7524601754444098E-2</v>
      </c>
      <c r="O17" s="17">
        <v>9.2457915046147393E-2</v>
      </c>
      <c r="P17" s="17">
        <v>9.7690483810579806E-2</v>
      </c>
      <c r="Q17" s="17">
        <v>7.8861819724275597E-2</v>
      </c>
      <c r="R17" s="17"/>
      <c r="S17" s="17">
        <v>0.114692014028829</v>
      </c>
      <c r="T17" s="17">
        <v>9.5603554312911898E-2</v>
      </c>
      <c r="U17" s="17">
        <v>8.7118902554347705E-2</v>
      </c>
      <c r="V17" s="17">
        <v>7.4684585465856504E-2</v>
      </c>
      <c r="W17" s="17">
        <v>0.110748979850594</v>
      </c>
      <c r="X17" s="17">
        <v>8.2874059808880698E-2</v>
      </c>
      <c r="Y17" s="17">
        <v>7.45033660109653E-2</v>
      </c>
      <c r="Z17" s="17">
        <v>9.6533434265038506E-2</v>
      </c>
      <c r="AA17" s="17">
        <v>7.8606064092362204E-2</v>
      </c>
      <c r="AB17" s="17">
        <v>7.1848593714099906E-2</v>
      </c>
      <c r="AC17" s="17">
        <v>7.6097274688790198E-2</v>
      </c>
      <c r="AD17" s="17">
        <v>9.9090210602499798E-2</v>
      </c>
      <c r="AE17" s="17"/>
      <c r="AF17" s="17">
        <v>9.3512926604703103E-2</v>
      </c>
      <c r="AG17" s="17">
        <v>5.2063700954130002E-2</v>
      </c>
      <c r="AH17" s="17">
        <v>7.3785432159270803E-2</v>
      </c>
      <c r="AI17" s="17">
        <v>9.0387422610931994E-2</v>
      </c>
      <c r="AJ17" s="17"/>
      <c r="AK17" s="17">
        <v>9.2722494046322296E-2</v>
      </c>
      <c r="AL17" s="17">
        <v>9.1973806134053204E-2</v>
      </c>
      <c r="AM17" s="17"/>
      <c r="AN17" s="17">
        <v>0.10798844370418</v>
      </c>
      <c r="AO17" s="17">
        <v>8.3434563382841595E-2</v>
      </c>
      <c r="AP17" s="17">
        <v>9.9061761125168304E-2</v>
      </c>
      <c r="AQ17" s="17">
        <v>8.1474235404176601E-2</v>
      </c>
      <c r="AR17" s="17">
        <v>6.6524695149831795E-2</v>
      </c>
      <c r="AS17" s="17">
        <v>7.5858672731683299E-2</v>
      </c>
      <c r="AT17" s="17"/>
      <c r="AU17" s="17">
        <v>8.30586492344286E-2</v>
      </c>
      <c r="AV17" s="17">
        <v>9.71623244903453E-2</v>
      </c>
      <c r="AW17" s="17"/>
      <c r="AX17" s="17">
        <v>9.5458535677917206E-2</v>
      </c>
      <c r="AY17" s="17">
        <v>8.7573411528509296E-2</v>
      </c>
      <c r="AZ17" s="17"/>
      <c r="BA17" s="17">
        <v>8.7856075837359104E-2</v>
      </c>
      <c r="BB17" s="17">
        <v>9.7926200012286496E-2</v>
      </c>
      <c r="BC17" s="17"/>
      <c r="BD17" s="17">
        <v>8.5428005087399797E-2</v>
      </c>
      <c r="BE17" s="17"/>
      <c r="BF17" s="17">
        <v>8.6687178605439702E-2</v>
      </c>
      <c r="BG17" s="17"/>
      <c r="BH17" s="17">
        <v>5.0896499138478803E-2</v>
      </c>
      <c r="BI17" s="17"/>
      <c r="BJ17" s="17">
        <v>7.4916159714686598E-2</v>
      </c>
      <c r="BK17" s="17"/>
      <c r="BL17" s="17">
        <v>8.8362205141606295E-2</v>
      </c>
      <c r="BM17" s="17">
        <v>9.7227883069044604E-2</v>
      </c>
      <c r="BN17" s="17">
        <v>7.2856490672661298E-2</v>
      </c>
      <c r="BO17" s="17">
        <v>9.85721847170241E-2</v>
      </c>
      <c r="BP17" s="17"/>
      <c r="BQ17" s="17">
        <v>0.103946459258259</v>
      </c>
      <c r="BR17" s="17">
        <v>6.8130661540415804E-2</v>
      </c>
      <c r="BS17" s="17">
        <v>6.0343921720382901E-2</v>
      </c>
      <c r="BT17" s="17">
        <v>9.4198748467052507E-2</v>
      </c>
      <c r="BU17" s="17">
        <v>0.14023042468569999</v>
      </c>
      <c r="BV17" s="17">
        <v>8.76593237466817E-2</v>
      </c>
      <c r="BW17" s="17"/>
      <c r="BX17" s="17">
        <v>0.10773273973679701</v>
      </c>
      <c r="BY17" s="17">
        <v>9.0320175804602401E-2</v>
      </c>
      <c r="BZ17" s="17">
        <v>6.0701748885237002E-2</v>
      </c>
      <c r="CA17" s="17">
        <v>9.4173174637654497E-2</v>
      </c>
      <c r="CB17" s="17">
        <v>0.15992198823461901</v>
      </c>
      <c r="CC17" s="17">
        <v>7.3760825510595707E-2</v>
      </c>
    </row>
    <row r="18" spans="2:81" ht="29" x14ac:dyDescent="0.35">
      <c r="B18" s="18" t="s">
        <v>215</v>
      </c>
      <c r="C18" s="17">
        <v>8.8818375356021398E-2</v>
      </c>
      <c r="D18" s="17">
        <v>0.115179628393978</v>
      </c>
      <c r="E18" s="17">
        <v>6.3524918169474601E-2</v>
      </c>
      <c r="F18" s="17"/>
      <c r="G18" s="17">
        <v>0.144197938812891</v>
      </c>
      <c r="H18" s="17">
        <v>0.15789863306188001</v>
      </c>
      <c r="I18" s="17">
        <v>9.5570653190612698E-2</v>
      </c>
      <c r="J18" s="17">
        <v>5.7416023081230699E-2</v>
      </c>
      <c r="K18" s="17">
        <v>4.0844549741089399E-2</v>
      </c>
      <c r="L18" s="17">
        <v>4.8040690864729299E-2</v>
      </c>
      <c r="M18" s="17"/>
      <c r="N18" s="17">
        <v>0.12936205109441801</v>
      </c>
      <c r="O18" s="17">
        <v>8.7173430883670203E-2</v>
      </c>
      <c r="P18" s="17">
        <v>6.1488713032693702E-2</v>
      </c>
      <c r="Q18" s="17">
        <v>7.1263678875125705E-2</v>
      </c>
      <c r="R18" s="17"/>
      <c r="S18" s="17">
        <v>0.15818986015828701</v>
      </c>
      <c r="T18" s="17">
        <v>6.07516303748276E-2</v>
      </c>
      <c r="U18" s="17">
        <v>6.3001155181515694E-2</v>
      </c>
      <c r="V18" s="17">
        <v>8.6476189484691907E-2</v>
      </c>
      <c r="W18" s="17">
        <v>8.2662948216823295E-2</v>
      </c>
      <c r="X18" s="17">
        <v>0.10219952821999299</v>
      </c>
      <c r="Y18" s="17">
        <v>7.4413643020490999E-2</v>
      </c>
      <c r="Z18" s="17">
        <v>8.7294947762931799E-2</v>
      </c>
      <c r="AA18" s="17">
        <v>8.7028215672334902E-2</v>
      </c>
      <c r="AB18" s="17">
        <v>6.0589816268240601E-2</v>
      </c>
      <c r="AC18" s="17">
        <v>8.0011948941237199E-2</v>
      </c>
      <c r="AD18" s="17">
        <v>8.3195096609347596E-2</v>
      </c>
      <c r="AE18" s="17"/>
      <c r="AF18" s="17">
        <v>9.1691397013988096E-2</v>
      </c>
      <c r="AG18" s="17">
        <v>6.3598450220885894E-2</v>
      </c>
      <c r="AH18" s="17">
        <v>6.4287271200502497E-2</v>
      </c>
      <c r="AI18" s="17">
        <v>6.7200656092042302E-2</v>
      </c>
      <c r="AJ18" s="17"/>
      <c r="AK18" s="17">
        <v>0.110521552524106</v>
      </c>
      <c r="AL18" s="17">
        <v>8.7989962271529096E-2</v>
      </c>
      <c r="AM18" s="17"/>
      <c r="AN18" s="17">
        <v>0.15839370705950301</v>
      </c>
      <c r="AO18" s="17">
        <v>6.9776358988793696E-2</v>
      </c>
      <c r="AP18" s="17">
        <v>5.8806255023467903E-2</v>
      </c>
      <c r="AQ18" s="17">
        <v>5.7344639206107099E-2</v>
      </c>
      <c r="AR18" s="17">
        <v>6.0002975643995302E-2</v>
      </c>
      <c r="AS18" s="17">
        <v>9.1358553362965195E-2</v>
      </c>
      <c r="AT18" s="17"/>
      <c r="AU18" s="17">
        <v>8.3885611225799905E-2</v>
      </c>
      <c r="AV18" s="17">
        <v>9.6448429205793093E-2</v>
      </c>
      <c r="AW18" s="17"/>
      <c r="AX18" s="17">
        <v>5.2738201148089497E-2</v>
      </c>
      <c r="AY18" s="17">
        <v>9.7476570409535002E-2</v>
      </c>
      <c r="AZ18" s="17"/>
      <c r="BA18" s="17">
        <v>7.1810730052280794E-2</v>
      </c>
      <c r="BB18" s="17">
        <v>0.17883297797515499</v>
      </c>
      <c r="BC18" s="17"/>
      <c r="BD18" s="17">
        <v>9.6835624421224398E-2</v>
      </c>
      <c r="BE18" s="17"/>
      <c r="BF18" s="17">
        <v>9.6800892358513205E-2</v>
      </c>
      <c r="BG18" s="17"/>
      <c r="BH18" s="17">
        <v>5.5114241682755798E-2</v>
      </c>
      <c r="BI18" s="17"/>
      <c r="BJ18" s="17">
        <v>5.4049644669437701E-2</v>
      </c>
      <c r="BK18" s="17"/>
      <c r="BL18" s="17">
        <v>2.36621463544084E-2</v>
      </c>
      <c r="BM18" s="17">
        <v>0.16626485043501399</v>
      </c>
      <c r="BN18" s="17">
        <v>6.5634941466216901E-2</v>
      </c>
      <c r="BO18" s="17">
        <v>7.5959791365457996E-2</v>
      </c>
      <c r="BP18" s="17"/>
      <c r="BQ18" s="17">
        <v>0.118260991621556</v>
      </c>
      <c r="BR18" s="17">
        <v>0.100448176671838</v>
      </c>
      <c r="BS18" s="17">
        <v>5.5955123947226897E-2</v>
      </c>
      <c r="BT18" s="17">
        <v>9.6842506605835002E-2</v>
      </c>
      <c r="BU18" s="17">
        <v>5.9739218524805501E-2</v>
      </c>
      <c r="BV18" s="17">
        <v>6.0521617367347402E-2</v>
      </c>
      <c r="BW18" s="17"/>
      <c r="BX18" s="17">
        <v>0.16097528405029399</v>
      </c>
      <c r="BY18" s="17">
        <v>8.9422222616433303E-2</v>
      </c>
      <c r="BZ18" s="17">
        <v>5.5108569128554802E-2</v>
      </c>
      <c r="CA18" s="17">
        <v>0.110954875944601</v>
      </c>
      <c r="CB18" s="17">
        <v>8.3153803675740101E-2</v>
      </c>
      <c r="CC18" s="17">
        <v>2.7346009665990299E-2</v>
      </c>
    </row>
    <row r="19" spans="2:81" x14ac:dyDescent="0.35">
      <c r="B19" s="18" t="s">
        <v>165</v>
      </c>
      <c r="C19" s="17">
        <v>4.5846303612464299E-2</v>
      </c>
      <c r="D19" s="17">
        <v>2.44244275013033E-2</v>
      </c>
      <c r="E19" s="17">
        <v>6.6984911089827098E-2</v>
      </c>
      <c r="F19" s="17"/>
      <c r="G19" s="17">
        <v>2.8649538125340299E-2</v>
      </c>
      <c r="H19" s="17">
        <v>4.7240783256910897E-2</v>
      </c>
      <c r="I19" s="17">
        <v>5.1493586841484702E-2</v>
      </c>
      <c r="J19" s="17">
        <v>4.7458782114078599E-2</v>
      </c>
      <c r="K19" s="17">
        <v>3.6992638305006702E-2</v>
      </c>
      <c r="L19" s="17">
        <v>5.6154058349119497E-2</v>
      </c>
      <c r="M19" s="17"/>
      <c r="N19" s="17">
        <v>3.2364380475800099E-2</v>
      </c>
      <c r="O19" s="17">
        <v>5.2685343259992301E-2</v>
      </c>
      <c r="P19" s="17">
        <v>3.7788619464081602E-2</v>
      </c>
      <c r="Q19" s="17">
        <v>6.1115331878534601E-2</v>
      </c>
      <c r="R19" s="17"/>
      <c r="S19" s="17">
        <v>3.9968041210715198E-2</v>
      </c>
      <c r="T19" s="17">
        <v>4.60668512122396E-2</v>
      </c>
      <c r="U19" s="17">
        <v>5.01569542181474E-2</v>
      </c>
      <c r="V19" s="17">
        <v>3.7534217500735899E-2</v>
      </c>
      <c r="W19" s="17">
        <v>3.9451090923572102E-2</v>
      </c>
      <c r="X19" s="17">
        <v>7.11083291755817E-2</v>
      </c>
      <c r="Y19" s="17">
        <v>2.9546550455608701E-2</v>
      </c>
      <c r="Z19" s="17">
        <v>5.2599178141855003E-2</v>
      </c>
      <c r="AA19" s="17">
        <v>4.1221333218448897E-2</v>
      </c>
      <c r="AB19" s="17">
        <v>4.9074998971217997E-2</v>
      </c>
      <c r="AC19" s="17">
        <v>5.7877971086596799E-2</v>
      </c>
      <c r="AD19" s="17">
        <v>4.6578854828163201E-2</v>
      </c>
      <c r="AE19" s="17"/>
      <c r="AF19" s="17">
        <v>4.4214450919289501E-2</v>
      </c>
      <c r="AG19" s="17">
        <v>5.6971960424652301E-2</v>
      </c>
      <c r="AH19" s="17">
        <v>5.3566149591026499E-2</v>
      </c>
      <c r="AI19" s="17">
        <v>4.7123637419717798E-2</v>
      </c>
      <c r="AJ19" s="17"/>
      <c r="AK19" s="17">
        <v>4.5370501372654901E-2</v>
      </c>
      <c r="AL19" s="17">
        <v>7.0548848515656501E-2</v>
      </c>
      <c r="AM19" s="17"/>
      <c r="AN19" s="17">
        <v>3.8830641103134202E-2</v>
      </c>
      <c r="AO19" s="17">
        <v>5.1044015283784598E-2</v>
      </c>
      <c r="AP19" s="17">
        <v>5.5758273489115301E-2</v>
      </c>
      <c r="AQ19" s="17">
        <v>4.3997784704856498E-2</v>
      </c>
      <c r="AR19" s="17">
        <v>3.07584723216923E-2</v>
      </c>
      <c r="AS19" s="17">
        <v>6.9340089411574393E-2</v>
      </c>
      <c r="AT19" s="17"/>
      <c r="AU19" s="17">
        <v>4.35977287357018E-2</v>
      </c>
      <c r="AV19" s="17">
        <v>4.6810681737429902E-2</v>
      </c>
      <c r="AW19" s="17"/>
      <c r="AX19" s="17">
        <v>5.4243733895072699E-2</v>
      </c>
      <c r="AY19" s="17">
        <v>4.3831163970507597E-2</v>
      </c>
      <c r="AZ19" s="17"/>
      <c r="BA19" s="17">
        <v>4.4694371719909802E-2</v>
      </c>
      <c r="BB19" s="17">
        <v>4.78376910411938E-2</v>
      </c>
      <c r="BC19" s="17"/>
      <c r="BD19" s="17">
        <v>3.6382339810667602E-2</v>
      </c>
      <c r="BE19" s="17"/>
      <c r="BF19" s="17">
        <v>3.5211043688221803E-2</v>
      </c>
      <c r="BG19" s="17"/>
      <c r="BH19" s="17">
        <v>5.2259959757506698E-2</v>
      </c>
      <c r="BI19" s="17"/>
      <c r="BJ19" s="17">
        <v>3.4606998517279601E-2</v>
      </c>
      <c r="BK19" s="17"/>
      <c r="BL19" s="17">
        <v>0.109385593291822</v>
      </c>
      <c r="BM19" s="17">
        <v>1.19799102183074E-2</v>
      </c>
      <c r="BN19" s="17">
        <v>3.9413186987259E-2</v>
      </c>
      <c r="BO19" s="17">
        <v>4.7314753509915701E-2</v>
      </c>
      <c r="BP19" s="17"/>
      <c r="BQ19" s="17">
        <v>3.4266227549633203E-2</v>
      </c>
      <c r="BR19" s="17">
        <v>3.3468662831004602E-2</v>
      </c>
      <c r="BS19" s="17">
        <v>2.8515887077626999E-2</v>
      </c>
      <c r="BT19" s="17">
        <v>3.6567993559550503E-2</v>
      </c>
      <c r="BU19" s="17">
        <v>5.3308985413437801E-2</v>
      </c>
      <c r="BV19" s="17">
        <v>9.9661764290759902E-2</v>
      </c>
      <c r="BW19" s="17"/>
      <c r="BX19" s="17">
        <v>2.34490092379155E-2</v>
      </c>
      <c r="BY19" s="17">
        <v>2.8027437499390101E-2</v>
      </c>
      <c r="BZ19" s="17">
        <v>3.1761214556103E-2</v>
      </c>
      <c r="CA19" s="17">
        <v>2.7179151049363401E-2</v>
      </c>
      <c r="CB19" s="17">
        <v>4.6723475628891301E-2</v>
      </c>
      <c r="CC19" s="17">
        <v>0.12829947137718101</v>
      </c>
    </row>
    <row r="20" spans="2:81" ht="29" x14ac:dyDescent="0.35">
      <c r="B20" s="18" t="s">
        <v>216</v>
      </c>
      <c r="C20" s="19">
        <v>3.1911690649951203E-2</v>
      </c>
      <c r="D20" s="19">
        <v>2.15457268296738E-2</v>
      </c>
      <c r="E20" s="19">
        <v>4.1735288595974099E-2</v>
      </c>
      <c r="F20" s="19"/>
      <c r="G20" s="19">
        <v>2.9065233251724901E-2</v>
      </c>
      <c r="H20" s="19">
        <v>2.7725678367602199E-2</v>
      </c>
      <c r="I20" s="19">
        <v>2.4364467005636201E-2</v>
      </c>
      <c r="J20" s="19">
        <v>4.1239263197646897E-2</v>
      </c>
      <c r="K20" s="19">
        <v>3.2259414454208699E-2</v>
      </c>
      <c r="L20" s="19">
        <v>3.5547184225558998E-2</v>
      </c>
      <c r="M20" s="19"/>
      <c r="N20" s="19">
        <v>2.14634497855214E-2</v>
      </c>
      <c r="O20" s="19">
        <v>2.7461264597017102E-2</v>
      </c>
      <c r="P20" s="19">
        <v>3.7924482681821997E-2</v>
      </c>
      <c r="Q20" s="19">
        <v>4.2082978006680399E-2</v>
      </c>
      <c r="R20" s="19"/>
      <c r="S20" s="19">
        <v>1.9927317991374E-2</v>
      </c>
      <c r="T20" s="19">
        <v>4.4314645344953198E-2</v>
      </c>
      <c r="U20" s="19">
        <v>2.66426688060982E-2</v>
      </c>
      <c r="V20" s="19">
        <v>4.2640680320503603E-2</v>
      </c>
      <c r="W20" s="19">
        <v>2.7137268911110301E-2</v>
      </c>
      <c r="X20" s="19">
        <v>2.1549414864704099E-2</v>
      </c>
      <c r="Y20" s="19">
        <v>3.3108116379279302E-2</v>
      </c>
      <c r="Z20" s="19">
        <v>2.84704689012494E-2</v>
      </c>
      <c r="AA20" s="19">
        <v>3.58142833405624E-2</v>
      </c>
      <c r="AB20" s="19">
        <v>2.4330954714828001E-2</v>
      </c>
      <c r="AC20" s="19">
        <v>6.7587061556364195E-2</v>
      </c>
      <c r="AD20" s="19">
        <v>8.5528933734878194E-3</v>
      </c>
      <c r="AE20" s="19"/>
      <c r="AF20" s="19">
        <v>3.1895770157006197E-2</v>
      </c>
      <c r="AG20" s="19">
        <v>2.96406472312057E-2</v>
      </c>
      <c r="AH20" s="19">
        <v>6.4439844446663994E-2</v>
      </c>
      <c r="AI20" s="19">
        <v>1.6148829951277699E-2</v>
      </c>
      <c r="AJ20" s="19"/>
      <c r="AK20" s="19">
        <v>2.0827533790212301E-2</v>
      </c>
      <c r="AL20" s="19">
        <v>4.1657972841236297E-2</v>
      </c>
      <c r="AM20" s="19"/>
      <c r="AN20" s="19">
        <v>2.5599497597965402E-2</v>
      </c>
      <c r="AO20" s="19">
        <v>2.7685014891378899E-2</v>
      </c>
      <c r="AP20" s="19">
        <v>2.6087455204223401E-2</v>
      </c>
      <c r="AQ20" s="19">
        <v>4.5157144706078102E-2</v>
      </c>
      <c r="AR20" s="19">
        <v>4.8712483280673298E-2</v>
      </c>
      <c r="AS20" s="19">
        <v>1.59338957521632E-2</v>
      </c>
      <c r="AT20" s="19"/>
      <c r="AU20" s="19">
        <v>3.3919032256784498E-2</v>
      </c>
      <c r="AV20" s="19">
        <v>2.8888289641262301E-2</v>
      </c>
      <c r="AW20" s="19"/>
      <c r="AX20" s="19">
        <v>3.69731643049548E-2</v>
      </c>
      <c r="AY20" s="19">
        <v>3.0697083815996101E-2</v>
      </c>
      <c r="AZ20" s="19"/>
      <c r="BA20" s="19">
        <v>3.25856770126291E-2</v>
      </c>
      <c r="BB20" s="19">
        <v>2.7904390626228799E-2</v>
      </c>
      <c r="BC20" s="19"/>
      <c r="BD20" s="19">
        <v>2.08529475004137E-2</v>
      </c>
      <c r="BE20" s="19"/>
      <c r="BF20" s="19">
        <v>2.33257855522793E-2</v>
      </c>
      <c r="BG20" s="19"/>
      <c r="BH20" s="19">
        <v>2.7863190038528999E-2</v>
      </c>
      <c r="BI20" s="19"/>
      <c r="BJ20" s="19">
        <v>6.2786230025916795E-2</v>
      </c>
      <c r="BK20" s="19"/>
      <c r="BL20" s="19">
        <v>0.105457451334241</v>
      </c>
      <c r="BM20" s="19">
        <v>5.3895591005852297E-3</v>
      </c>
      <c r="BN20" s="19">
        <v>2.1636457690502701E-2</v>
      </c>
      <c r="BO20" s="19">
        <v>2.3891735186411099E-2</v>
      </c>
      <c r="BP20" s="19"/>
      <c r="BQ20" s="19">
        <v>2.4952499751625199E-2</v>
      </c>
      <c r="BR20" s="19">
        <v>2.16616967988622E-2</v>
      </c>
      <c r="BS20" s="19">
        <v>3.5136813938486701E-2</v>
      </c>
      <c r="BT20" s="19">
        <v>3.0930574628695199E-2</v>
      </c>
      <c r="BU20" s="19">
        <v>3.3942461898159797E-2</v>
      </c>
      <c r="BV20" s="19">
        <v>6.1750740412890102E-2</v>
      </c>
      <c r="BW20" s="19"/>
      <c r="BX20" s="19">
        <v>1.4804059092043499E-2</v>
      </c>
      <c r="BY20" s="19">
        <v>1.9350748043885101E-2</v>
      </c>
      <c r="BZ20" s="19">
        <v>3.11878184183704E-2</v>
      </c>
      <c r="CA20" s="19">
        <v>3.3534317105319601E-2</v>
      </c>
      <c r="CB20" s="19">
        <v>5.65923586384732E-2</v>
      </c>
      <c r="CC20" s="19">
        <v>0.103930745566396</v>
      </c>
    </row>
    <row r="21" spans="2:81" x14ac:dyDescent="0.35">
      <c r="B21" s="16"/>
    </row>
    <row r="22" spans="2:81" x14ac:dyDescent="0.35">
      <c r="B22" t="s">
        <v>90</v>
      </c>
    </row>
    <row r="23" spans="2:81" x14ac:dyDescent="0.35">
      <c r="B23" t="s">
        <v>91</v>
      </c>
    </row>
    <row r="25" spans="2:81" x14ac:dyDescent="0.35">
      <c r="B25"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F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6" width="20.7265625" customWidth="1"/>
  </cols>
  <sheetData>
    <row r="2" spans="2:6" ht="40" customHeight="1" x14ac:dyDescent="0.35">
      <c r="D2" s="31" t="s">
        <v>226</v>
      </c>
      <c r="E2" s="27"/>
      <c r="F2" s="27"/>
    </row>
    <row r="6" spans="2:6" ht="50" customHeight="1" x14ac:dyDescent="0.35">
      <c r="B6" s="20" t="s">
        <v>15</v>
      </c>
      <c r="C6" s="20" t="s">
        <v>218</v>
      </c>
      <c r="D6" s="20" t="s">
        <v>219</v>
      </c>
      <c r="E6" s="20" t="s">
        <v>220</v>
      </c>
    </row>
    <row r="7" spans="2:6" x14ac:dyDescent="0.35">
      <c r="B7" s="18" t="s">
        <v>221</v>
      </c>
      <c r="C7" s="17">
        <v>0.28978542464538998</v>
      </c>
      <c r="D7" s="17">
        <v>0.29498020901785099</v>
      </c>
      <c r="E7" s="17">
        <v>0.339291933761252</v>
      </c>
    </row>
    <row r="8" spans="2:6" x14ac:dyDescent="0.35">
      <c r="B8" s="18" t="s">
        <v>222</v>
      </c>
      <c r="C8" s="17">
        <v>0.47929865192603399</v>
      </c>
      <c r="D8" s="17">
        <v>0.49012804017610101</v>
      </c>
      <c r="E8" s="17">
        <v>0.43247319483457197</v>
      </c>
    </row>
    <row r="9" spans="2:6" x14ac:dyDescent="0.35">
      <c r="B9" s="18" t="s">
        <v>223</v>
      </c>
      <c r="C9" s="17">
        <v>0.16088397375045299</v>
      </c>
      <c r="D9" s="17">
        <v>0.14890872630619001</v>
      </c>
      <c r="E9" s="17">
        <v>0.155461518516538</v>
      </c>
    </row>
    <row r="10" spans="2:6" x14ac:dyDescent="0.35">
      <c r="B10" s="18" t="s">
        <v>224</v>
      </c>
      <c r="C10" s="17">
        <v>4.5318811804227699E-2</v>
      </c>
      <c r="D10" s="17">
        <v>3.77374320298485E-2</v>
      </c>
      <c r="E10" s="17">
        <v>5.2433837212762902E-2</v>
      </c>
    </row>
    <row r="11" spans="2:6" x14ac:dyDescent="0.35">
      <c r="B11" s="18" t="s">
        <v>225</v>
      </c>
      <c r="C11" s="17">
        <v>2.4713137873895199E-2</v>
      </c>
      <c r="D11" s="17">
        <v>2.8245592470009202E-2</v>
      </c>
      <c r="E11" s="17">
        <v>2.0339515674875099E-2</v>
      </c>
    </row>
    <row r="12" spans="2:6" x14ac:dyDescent="0.35">
      <c r="B12" s="16"/>
      <c r="C12" s="16"/>
      <c r="D12" s="16"/>
      <c r="E12" s="16"/>
    </row>
    <row r="13" spans="2:6" x14ac:dyDescent="0.35">
      <c r="B13" t="s">
        <v>90</v>
      </c>
    </row>
    <row r="14" spans="2:6" x14ac:dyDescent="0.35">
      <c r="B14" t="s">
        <v>91</v>
      </c>
    </row>
    <row r="18" spans="2:2" x14ac:dyDescent="0.35">
      <c r="B18"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CC18"/>
  <sheetViews>
    <sheetView showGridLines="0" workbookViewId="0">
      <pane xSplit="2" topLeftCell="C1" activePane="topRight" state="frozen"/>
      <selection pane="topRight" activeCell="BM11" sqref="BM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227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221</v>
      </c>
      <c r="C9" s="17">
        <v>0.28978542464538998</v>
      </c>
      <c r="D9" s="17">
        <v>0.31068972091932301</v>
      </c>
      <c r="E9" s="17">
        <v>0.26986259910642302</v>
      </c>
      <c r="F9" s="17"/>
      <c r="G9" s="17">
        <v>0.34203436066696502</v>
      </c>
      <c r="H9" s="17">
        <v>0.35669490932262798</v>
      </c>
      <c r="I9" s="17">
        <v>0.28335214722299801</v>
      </c>
      <c r="J9" s="17">
        <v>0.221840741755744</v>
      </c>
      <c r="K9" s="17">
        <v>0.22369935705405</v>
      </c>
      <c r="L9" s="17">
        <v>0.30538909076670501</v>
      </c>
      <c r="M9" s="17"/>
      <c r="N9" s="17">
        <v>0.34071884605562502</v>
      </c>
      <c r="O9" s="17">
        <v>0.23268034744367699</v>
      </c>
      <c r="P9" s="17">
        <v>0.28956309666619701</v>
      </c>
      <c r="Q9" s="17">
        <v>0.28915261447513402</v>
      </c>
      <c r="R9" s="17"/>
      <c r="S9" s="17">
        <v>0.38415539802140902</v>
      </c>
      <c r="T9" s="17">
        <v>0.20300951547702401</v>
      </c>
      <c r="U9" s="17">
        <v>0.28623955682285901</v>
      </c>
      <c r="V9" s="17">
        <v>0.23691640417104501</v>
      </c>
      <c r="W9" s="17">
        <v>0.25136542763034198</v>
      </c>
      <c r="X9" s="17">
        <v>0.254381005556166</v>
      </c>
      <c r="Y9" s="17">
        <v>0.278741278682687</v>
      </c>
      <c r="Z9" s="17">
        <v>0.34406400863057501</v>
      </c>
      <c r="AA9" s="17">
        <v>0.33062479059206101</v>
      </c>
      <c r="AB9" s="17">
        <v>0.31458376622908102</v>
      </c>
      <c r="AC9" s="17">
        <v>0.29971107759534199</v>
      </c>
      <c r="AD9" s="17">
        <v>0.30577340929990399</v>
      </c>
      <c r="AE9" s="17"/>
      <c r="AF9" s="17">
        <v>0.28419519052763398</v>
      </c>
      <c r="AG9" s="17">
        <v>0.29471372841518201</v>
      </c>
      <c r="AH9" s="17">
        <v>0.316447738581914</v>
      </c>
      <c r="AI9" s="17">
        <v>0.30053413378342803</v>
      </c>
      <c r="AJ9" s="17"/>
      <c r="AK9" s="17">
        <v>0.32225085622682798</v>
      </c>
      <c r="AL9" s="17">
        <v>0.24612757632062701</v>
      </c>
      <c r="AM9" s="17"/>
      <c r="AN9" s="17">
        <v>0.38817942605249101</v>
      </c>
      <c r="AO9" s="17">
        <v>0.24976726729749801</v>
      </c>
      <c r="AP9" s="17">
        <v>0.215666971109406</v>
      </c>
      <c r="AQ9" s="17">
        <v>0.209027354275654</v>
      </c>
      <c r="AR9" s="17">
        <v>0.345486109123257</v>
      </c>
      <c r="AS9" s="17">
        <v>0.36172343392628098</v>
      </c>
      <c r="AT9" s="17"/>
      <c r="AU9" s="17">
        <v>0.31198870435377901</v>
      </c>
      <c r="AV9" s="17">
        <v>0.26038362174399199</v>
      </c>
      <c r="AW9" s="17"/>
      <c r="AX9" s="17">
        <v>0.24450662392056499</v>
      </c>
      <c r="AY9" s="17">
        <v>0.30065102319282</v>
      </c>
      <c r="AZ9" s="17"/>
      <c r="BA9" s="17">
        <v>0.27519282368185699</v>
      </c>
      <c r="BB9" s="17">
        <v>0.36799030260704502</v>
      </c>
      <c r="BC9" s="17"/>
      <c r="BD9" s="17">
        <v>0.36125831758654903</v>
      </c>
      <c r="BE9" s="17"/>
      <c r="BF9" s="17">
        <v>0.35336560707322201</v>
      </c>
      <c r="BG9" s="17"/>
      <c r="BH9" s="17">
        <v>0.357681921511738</v>
      </c>
      <c r="BI9" s="17"/>
      <c r="BJ9" s="17">
        <v>0.35967023043463903</v>
      </c>
      <c r="BK9" s="17"/>
      <c r="BL9" s="17">
        <v>9.2172209883504802E-2</v>
      </c>
      <c r="BM9" s="17">
        <v>0.50551372467472599</v>
      </c>
      <c r="BN9" s="17">
        <v>0.31352341898008401</v>
      </c>
      <c r="BO9" s="17">
        <v>0.17059945916048999</v>
      </c>
      <c r="BP9" s="17"/>
      <c r="BQ9" s="17">
        <v>0.28777292050502601</v>
      </c>
      <c r="BR9" s="17">
        <v>0.34137484397944401</v>
      </c>
      <c r="BS9" s="17">
        <v>0.28193808911447898</v>
      </c>
      <c r="BT9" s="17">
        <v>0.32764574705990701</v>
      </c>
      <c r="BU9" s="17">
        <v>0.21294405096694399</v>
      </c>
      <c r="BV9" s="17">
        <v>0.23214104354123899</v>
      </c>
      <c r="BW9" s="17"/>
      <c r="BX9" s="17">
        <v>0.328905825680881</v>
      </c>
      <c r="BY9" s="17">
        <v>0.34637931800251598</v>
      </c>
      <c r="BZ9" s="17">
        <v>0.294354840186629</v>
      </c>
      <c r="CA9" s="17">
        <v>0.31553057773657001</v>
      </c>
      <c r="CB9" s="17">
        <v>0.196912250880179</v>
      </c>
      <c r="CC9" s="17">
        <v>0.18295237812277501</v>
      </c>
    </row>
    <row r="10" spans="2:81" x14ac:dyDescent="0.35">
      <c r="B10" s="18" t="s">
        <v>222</v>
      </c>
      <c r="C10" s="17">
        <v>0.47929865192603399</v>
      </c>
      <c r="D10" s="17">
        <v>0.46943433925586803</v>
      </c>
      <c r="E10" s="17">
        <v>0.488718104945426</v>
      </c>
      <c r="F10" s="17"/>
      <c r="G10" s="17">
        <v>0.43659113293413199</v>
      </c>
      <c r="H10" s="17">
        <v>0.42722883344693702</v>
      </c>
      <c r="I10" s="17">
        <v>0.47237664887101299</v>
      </c>
      <c r="J10" s="17">
        <v>0.49651408516808598</v>
      </c>
      <c r="K10" s="17">
        <v>0.53642390203738599</v>
      </c>
      <c r="L10" s="17">
        <v>0.50334169951001695</v>
      </c>
      <c r="M10" s="17"/>
      <c r="N10" s="17">
        <v>0.47142719729126098</v>
      </c>
      <c r="O10" s="17">
        <v>0.51123921970087505</v>
      </c>
      <c r="P10" s="17">
        <v>0.487397075476037</v>
      </c>
      <c r="Q10" s="17">
        <v>0.45218143533157501</v>
      </c>
      <c r="R10" s="17"/>
      <c r="S10" s="17">
        <v>0.42974840049420698</v>
      </c>
      <c r="T10" s="17">
        <v>0.52875691802005098</v>
      </c>
      <c r="U10" s="17">
        <v>0.4761888571447</v>
      </c>
      <c r="V10" s="17">
        <v>0.54233842868148097</v>
      </c>
      <c r="W10" s="17">
        <v>0.47512132544658903</v>
      </c>
      <c r="X10" s="17">
        <v>0.47019790967348102</v>
      </c>
      <c r="Y10" s="17">
        <v>0.479494053876652</v>
      </c>
      <c r="Z10" s="17">
        <v>0.43016487784127</v>
      </c>
      <c r="AA10" s="17">
        <v>0.46562737378417302</v>
      </c>
      <c r="AB10" s="17">
        <v>0.47289591822902799</v>
      </c>
      <c r="AC10" s="17">
        <v>0.485606685854094</v>
      </c>
      <c r="AD10" s="17">
        <v>0.47623664121591502</v>
      </c>
      <c r="AE10" s="17"/>
      <c r="AF10" s="17">
        <v>0.48083730624412302</v>
      </c>
      <c r="AG10" s="17">
        <v>0.51346861815159295</v>
      </c>
      <c r="AH10" s="17">
        <v>0.49184320861701603</v>
      </c>
      <c r="AI10" s="17">
        <v>0.46331786238411599</v>
      </c>
      <c r="AJ10" s="17"/>
      <c r="AK10" s="17">
        <v>0.42390989157182202</v>
      </c>
      <c r="AL10" s="17">
        <v>0.49311116683384698</v>
      </c>
      <c r="AM10" s="17"/>
      <c r="AN10" s="17">
        <v>0.43538272345065299</v>
      </c>
      <c r="AO10" s="17">
        <v>0.49776445149165299</v>
      </c>
      <c r="AP10" s="17">
        <v>0.45723638191203703</v>
      </c>
      <c r="AQ10" s="17">
        <v>0.52963210676113204</v>
      </c>
      <c r="AR10" s="17">
        <v>0.49838454872534599</v>
      </c>
      <c r="AS10" s="17">
        <v>0.43468222344285701</v>
      </c>
      <c r="AT10" s="17"/>
      <c r="AU10" s="17">
        <v>0.48869249142714699</v>
      </c>
      <c r="AV10" s="17">
        <v>0.46780495987258902</v>
      </c>
      <c r="AW10" s="17"/>
      <c r="AX10" s="17">
        <v>0.45661132585019798</v>
      </c>
      <c r="AY10" s="17">
        <v>0.48474295198055201</v>
      </c>
      <c r="AZ10" s="17"/>
      <c r="BA10" s="17">
        <v>0.48635975752787203</v>
      </c>
      <c r="BB10" s="17">
        <v>0.444383151199577</v>
      </c>
      <c r="BC10" s="17"/>
      <c r="BD10" s="17">
        <v>0.46043656761350898</v>
      </c>
      <c r="BE10" s="17"/>
      <c r="BF10" s="17">
        <v>0.468221684506476</v>
      </c>
      <c r="BG10" s="17"/>
      <c r="BH10" s="17">
        <v>0.48807344372524403</v>
      </c>
      <c r="BI10" s="17"/>
      <c r="BJ10" s="17">
        <v>0.50095288486800005</v>
      </c>
      <c r="BK10" s="17"/>
      <c r="BL10" s="17">
        <v>0.360451341088944</v>
      </c>
      <c r="BM10" s="17">
        <v>0.42842021040774297</v>
      </c>
      <c r="BN10" s="17">
        <v>0.51553246919835805</v>
      </c>
      <c r="BO10" s="17">
        <v>0.56548551539589798</v>
      </c>
      <c r="BP10" s="17"/>
      <c r="BQ10" s="17">
        <v>0.50810841674389795</v>
      </c>
      <c r="BR10" s="17">
        <v>0.49485106789772099</v>
      </c>
      <c r="BS10" s="17">
        <v>0.43924460274975502</v>
      </c>
      <c r="BT10" s="17">
        <v>0.46429135170226998</v>
      </c>
      <c r="BU10" s="17">
        <v>0.46918105260423199</v>
      </c>
      <c r="BV10" s="17">
        <v>0.41862876696713403</v>
      </c>
      <c r="BW10" s="17"/>
      <c r="BX10" s="17">
        <v>0.50332875803483501</v>
      </c>
      <c r="BY10" s="17">
        <v>0.50471552685465904</v>
      </c>
      <c r="BZ10" s="17">
        <v>0.45625716332842597</v>
      </c>
      <c r="CA10" s="17">
        <v>0.46070404475772198</v>
      </c>
      <c r="CB10" s="17">
        <v>0.47598535794762697</v>
      </c>
      <c r="CC10" s="17">
        <v>0.40268821185252401</v>
      </c>
    </row>
    <row r="11" spans="2:81" x14ac:dyDescent="0.35">
      <c r="B11" s="18" t="s">
        <v>223</v>
      </c>
      <c r="C11" s="17">
        <v>0.16088397375045299</v>
      </c>
      <c r="D11" s="17">
        <v>0.153987771443062</v>
      </c>
      <c r="E11" s="17">
        <v>0.16747985742172</v>
      </c>
      <c r="F11" s="17"/>
      <c r="G11" s="17">
        <v>0.15859618902696701</v>
      </c>
      <c r="H11" s="17">
        <v>0.14306551529353501</v>
      </c>
      <c r="I11" s="17">
        <v>0.166181918564658</v>
      </c>
      <c r="J11" s="17">
        <v>0.20315715413893501</v>
      </c>
      <c r="K11" s="17">
        <v>0.16100360262703001</v>
      </c>
      <c r="L11" s="17">
        <v>0.138200525915921</v>
      </c>
      <c r="M11" s="17"/>
      <c r="N11" s="17">
        <v>0.13475980768655399</v>
      </c>
      <c r="O11" s="17">
        <v>0.184997882561722</v>
      </c>
      <c r="P11" s="17">
        <v>0.16339143385372601</v>
      </c>
      <c r="Q11" s="17">
        <v>0.16117757175192801</v>
      </c>
      <c r="R11" s="17"/>
      <c r="S11" s="17">
        <v>0.13488510008942101</v>
      </c>
      <c r="T11" s="17">
        <v>0.18721361213232399</v>
      </c>
      <c r="U11" s="17">
        <v>0.15584760064551401</v>
      </c>
      <c r="V11" s="17">
        <v>0.15313751625476599</v>
      </c>
      <c r="W11" s="17">
        <v>0.19794558466527101</v>
      </c>
      <c r="X11" s="17">
        <v>0.158984616714444</v>
      </c>
      <c r="Y11" s="17">
        <v>0.16662263596086499</v>
      </c>
      <c r="Z11" s="17">
        <v>0.173348155568287</v>
      </c>
      <c r="AA11" s="17">
        <v>0.155293882259605</v>
      </c>
      <c r="AB11" s="17">
        <v>0.155171448473994</v>
      </c>
      <c r="AC11" s="17">
        <v>0.14194288610912101</v>
      </c>
      <c r="AD11" s="17">
        <v>0.16128086826153301</v>
      </c>
      <c r="AE11" s="17"/>
      <c r="AF11" s="17">
        <v>0.16502038669265301</v>
      </c>
      <c r="AG11" s="17">
        <v>0.14152968584889999</v>
      </c>
      <c r="AH11" s="17">
        <v>0.12943787573518301</v>
      </c>
      <c r="AI11" s="17">
        <v>0.17181774727208399</v>
      </c>
      <c r="AJ11" s="17"/>
      <c r="AK11" s="17">
        <v>0.15389845368051899</v>
      </c>
      <c r="AL11" s="17">
        <v>0.179414905587227</v>
      </c>
      <c r="AM11" s="17"/>
      <c r="AN11" s="17">
        <v>0.111576855196895</v>
      </c>
      <c r="AO11" s="17">
        <v>0.175000157148506</v>
      </c>
      <c r="AP11" s="17">
        <v>0.2394170935753</v>
      </c>
      <c r="AQ11" s="17">
        <v>0.188151010568989</v>
      </c>
      <c r="AR11" s="17">
        <v>0.117971212771176</v>
      </c>
      <c r="AS11" s="17">
        <v>0.13290255015694499</v>
      </c>
      <c r="AT11" s="17"/>
      <c r="AU11" s="17">
        <v>0.14137883659887299</v>
      </c>
      <c r="AV11" s="17">
        <v>0.18566387904832299</v>
      </c>
      <c r="AW11" s="17"/>
      <c r="AX11" s="17">
        <v>0.199332714332631</v>
      </c>
      <c r="AY11" s="17">
        <v>0.15165739148386101</v>
      </c>
      <c r="AZ11" s="17"/>
      <c r="BA11" s="17">
        <v>0.16718600480458001</v>
      </c>
      <c r="BB11" s="17">
        <v>0.129506380480649</v>
      </c>
      <c r="BC11" s="17"/>
      <c r="BD11" s="17">
        <v>0.13087338210928001</v>
      </c>
      <c r="BE11" s="17"/>
      <c r="BF11" s="17">
        <v>0.133703882923916</v>
      </c>
      <c r="BG11" s="17"/>
      <c r="BH11" s="17">
        <v>0.116252935942982</v>
      </c>
      <c r="BI11" s="17"/>
      <c r="BJ11" s="17">
        <v>0.10463650864117199</v>
      </c>
      <c r="BK11" s="17"/>
      <c r="BL11" s="17">
        <v>0.33098838336445202</v>
      </c>
      <c r="BM11" s="17">
        <v>5.8268188821673499E-2</v>
      </c>
      <c r="BN11" s="17">
        <v>0.13614445715533499</v>
      </c>
      <c r="BO11" s="17">
        <v>0.18473955346533599</v>
      </c>
      <c r="BP11" s="17"/>
      <c r="BQ11" s="17">
        <v>0.15226576480738899</v>
      </c>
      <c r="BR11" s="17">
        <v>0.12395212469080601</v>
      </c>
      <c r="BS11" s="17">
        <v>0.203534236359664</v>
      </c>
      <c r="BT11" s="17">
        <v>0.13789644538200599</v>
      </c>
      <c r="BU11" s="17">
        <v>0.21602775910348901</v>
      </c>
      <c r="BV11" s="17">
        <v>0.20634222040545799</v>
      </c>
      <c r="BW11" s="17"/>
      <c r="BX11" s="17">
        <v>0.12143895891272299</v>
      </c>
      <c r="BY11" s="17">
        <v>0.11120575388322899</v>
      </c>
      <c r="BZ11" s="17">
        <v>0.18483087954207</v>
      </c>
      <c r="CA11" s="17">
        <v>0.15688463134429001</v>
      </c>
      <c r="CB11" s="17">
        <v>0.23497651010281201</v>
      </c>
      <c r="CC11" s="17">
        <v>0.226799089082243</v>
      </c>
    </row>
    <row r="12" spans="2:81" x14ac:dyDescent="0.35">
      <c r="B12" s="18" t="s">
        <v>224</v>
      </c>
      <c r="C12" s="17">
        <v>4.5318811804227699E-2</v>
      </c>
      <c r="D12" s="17">
        <v>4.4808717097173399E-2</v>
      </c>
      <c r="E12" s="17">
        <v>4.5556793628528901E-2</v>
      </c>
      <c r="F12" s="17"/>
      <c r="G12" s="17">
        <v>3.8967078569648997E-2</v>
      </c>
      <c r="H12" s="17">
        <v>5.2889491672112002E-2</v>
      </c>
      <c r="I12" s="17">
        <v>5.0530460004627499E-2</v>
      </c>
      <c r="J12" s="17">
        <v>5.09703080660266E-2</v>
      </c>
      <c r="K12" s="17">
        <v>5.5513116170305903E-2</v>
      </c>
      <c r="L12" s="17">
        <v>2.7706095644944601E-2</v>
      </c>
      <c r="M12" s="17"/>
      <c r="N12" s="17">
        <v>3.7538204273117201E-2</v>
      </c>
      <c r="O12" s="17">
        <v>4.6643479316584198E-2</v>
      </c>
      <c r="P12" s="17">
        <v>3.81999095930746E-2</v>
      </c>
      <c r="Q12" s="17">
        <v>5.9335052548395502E-2</v>
      </c>
      <c r="R12" s="17"/>
      <c r="S12" s="17">
        <v>3.5247551630625699E-2</v>
      </c>
      <c r="T12" s="17">
        <v>5.3191545375305897E-2</v>
      </c>
      <c r="U12" s="17">
        <v>4.4290296786658703E-2</v>
      </c>
      <c r="V12" s="17">
        <v>4.4669219539775498E-2</v>
      </c>
      <c r="W12" s="17">
        <v>4.0753283890464898E-2</v>
      </c>
      <c r="X12" s="17">
        <v>7.7940212330904493E-2</v>
      </c>
      <c r="Y12" s="17">
        <v>5.0708370210355597E-2</v>
      </c>
      <c r="Z12" s="17">
        <v>4.1257925467980898E-2</v>
      </c>
      <c r="AA12" s="17">
        <v>3.3475489461432098E-2</v>
      </c>
      <c r="AB12" s="17">
        <v>4.0980687470068597E-2</v>
      </c>
      <c r="AC12" s="17">
        <v>3.8741589043430599E-2</v>
      </c>
      <c r="AD12" s="17">
        <v>3.4121570443539299E-2</v>
      </c>
      <c r="AE12" s="17"/>
      <c r="AF12" s="17">
        <v>4.5672796863886499E-2</v>
      </c>
      <c r="AG12" s="17">
        <v>3.8348058322770502E-2</v>
      </c>
      <c r="AH12" s="17">
        <v>3.4666987988806498E-2</v>
      </c>
      <c r="AI12" s="17">
        <v>4.1478564046774899E-2</v>
      </c>
      <c r="AJ12" s="17"/>
      <c r="AK12" s="17">
        <v>5.7481106575445702E-2</v>
      </c>
      <c r="AL12" s="17">
        <v>4.9480193557048802E-2</v>
      </c>
      <c r="AM12" s="17"/>
      <c r="AN12" s="17">
        <v>4.6839904374614799E-2</v>
      </c>
      <c r="AO12" s="17">
        <v>4.6939864241252502E-2</v>
      </c>
      <c r="AP12" s="17">
        <v>6.3156545187524796E-2</v>
      </c>
      <c r="AQ12" s="17">
        <v>4.7410996603077897E-2</v>
      </c>
      <c r="AR12" s="17">
        <v>2.05425886428371E-2</v>
      </c>
      <c r="AS12" s="17">
        <v>3.0515994885770701E-2</v>
      </c>
      <c r="AT12" s="17"/>
      <c r="AU12" s="17">
        <v>3.5695608926449497E-2</v>
      </c>
      <c r="AV12" s="17">
        <v>5.9050465199795503E-2</v>
      </c>
      <c r="AW12" s="17"/>
      <c r="AX12" s="17">
        <v>7.0224122730951993E-2</v>
      </c>
      <c r="AY12" s="17">
        <v>3.9342259733573401E-2</v>
      </c>
      <c r="AZ12" s="17"/>
      <c r="BA12" s="17">
        <v>4.65906742852049E-2</v>
      </c>
      <c r="BB12" s="17">
        <v>3.5880676624992801E-2</v>
      </c>
      <c r="BC12" s="17"/>
      <c r="BD12" s="17">
        <v>3.0843483929951399E-2</v>
      </c>
      <c r="BE12" s="17"/>
      <c r="BF12" s="17">
        <v>3.18192298131501E-2</v>
      </c>
      <c r="BG12" s="17"/>
      <c r="BH12" s="17">
        <v>3.4748299226890302E-2</v>
      </c>
      <c r="BI12" s="17"/>
      <c r="BJ12" s="17">
        <v>1.3533196139649499E-2</v>
      </c>
      <c r="BK12" s="17"/>
      <c r="BL12" s="17">
        <v>0.156705356358294</v>
      </c>
      <c r="BM12" s="17">
        <v>6.8228625221535902E-3</v>
      </c>
      <c r="BN12" s="17">
        <v>1.7682186881110701E-2</v>
      </c>
      <c r="BO12" s="17">
        <v>4.4256507061981303E-2</v>
      </c>
      <c r="BP12" s="17"/>
      <c r="BQ12" s="17">
        <v>3.5670957379149E-2</v>
      </c>
      <c r="BR12" s="17">
        <v>2.6760342640517999E-2</v>
      </c>
      <c r="BS12" s="17">
        <v>5.3452999741475798E-2</v>
      </c>
      <c r="BT12" s="17">
        <v>5.065230088751E-2</v>
      </c>
      <c r="BU12" s="17">
        <v>7.9320463143203804E-2</v>
      </c>
      <c r="BV12" s="17">
        <v>8.0964650842943103E-2</v>
      </c>
      <c r="BW12" s="17"/>
      <c r="BX12" s="17">
        <v>3.5400563730760497E-2</v>
      </c>
      <c r="BY12" s="17">
        <v>1.9776236449961199E-2</v>
      </c>
      <c r="BZ12" s="17">
        <v>5.03610915638334E-2</v>
      </c>
      <c r="CA12" s="17">
        <v>4.5443872099212801E-2</v>
      </c>
      <c r="CB12" s="17">
        <v>5.9445522452722999E-2</v>
      </c>
      <c r="CC12" s="17">
        <v>0.12168378377809599</v>
      </c>
    </row>
    <row r="13" spans="2:81" x14ac:dyDescent="0.35">
      <c r="B13" s="18" t="s">
        <v>225</v>
      </c>
      <c r="C13" s="19">
        <v>2.4713137873895199E-2</v>
      </c>
      <c r="D13" s="19">
        <v>2.1079451284573399E-2</v>
      </c>
      <c r="E13" s="19">
        <v>2.8382644897902098E-2</v>
      </c>
      <c r="F13" s="19"/>
      <c r="G13" s="19">
        <v>2.3811238802287499E-2</v>
      </c>
      <c r="H13" s="19">
        <v>2.0121250264788001E-2</v>
      </c>
      <c r="I13" s="19">
        <v>2.7558825336702699E-2</v>
      </c>
      <c r="J13" s="19">
        <v>2.7517710871208498E-2</v>
      </c>
      <c r="K13" s="19">
        <v>2.3360022111228201E-2</v>
      </c>
      <c r="L13" s="19">
        <v>2.5362588162412599E-2</v>
      </c>
      <c r="M13" s="19"/>
      <c r="N13" s="19">
        <v>1.55559446934425E-2</v>
      </c>
      <c r="O13" s="19">
        <v>2.4439070977141999E-2</v>
      </c>
      <c r="P13" s="19">
        <v>2.14484844109642E-2</v>
      </c>
      <c r="Q13" s="19">
        <v>3.8153325892967299E-2</v>
      </c>
      <c r="R13" s="19"/>
      <c r="S13" s="19">
        <v>1.5963549764336601E-2</v>
      </c>
      <c r="T13" s="19">
        <v>2.78284089952958E-2</v>
      </c>
      <c r="U13" s="19">
        <v>3.7433688600267502E-2</v>
      </c>
      <c r="V13" s="19">
        <v>2.2938431352932501E-2</v>
      </c>
      <c r="W13" s="19">
        <v>3.4814378367333101E-2</v>
      </c>
      <c r="X13" s="19">
        <v>3.84962557250043E-2</v>
      </c>
      <c r="Y13" s="19">
        <v>2.4433661269440399E-2</v>
      </c>
      <c r="Z13" s="19">
        <v>1.11650324918865E-2</v>
      </c>
      <c r="AA13" s="19">
        <v>1.4978463902728899E-2</v>
      </c>
      <c r="AB13" s="19">
        <v>1.6368179597829002E-2</v>
      </c>
      <c r="AC13" s="19">
        <v>3.3997761398012701E-2</v>
      </c>
      <c r="AD13" s="19">
        <v>2.2587510779108901E-2</v>
      </c>
      <c r="AE13" s="19"/>
      <c r="AF13" s="19">
        <v>2.4274319671703501E-2</v>
      </c>
      <c r="AG13" s="19">
        <v>1.19399092615547E-2</v>
      </c>
      <c r="AH13" s="19">
        <v>2.7604189077081301E-2</v>
      </c>
      <c r="AI13" s="19">
        <v>2.28516925135978E-2</v>
      </c>
      <c r="AJ13" s="19"/>
      <c r="AK13" s="19">
        <v>4.2459691945385201E-2</v>
      </c>
      <c r="AL13" s="19">
        <v>3.1866157701250099E-2</v>
      </c>
      <c r="AM13" s="19"/>
      <c r="AN13" s="19">
        <v>1.8021090925345599E-2</v>
      </c>
      <c r="AO13" s="19">
        <v>3.05282598210906E-2</v>
      </c>
      <c r="AP13" s="19">
        <v>2.4523008215731799E-2</v>
      </c>
      <c r="AQ13" s="19">
        <v>2.57785317911477E-2</v>
      </c>
      <c r="AR13" s="19">
        <v>1.7615540737384201E-2</v>
      </c>
      <c r="AS13" s="19">
        <v>4.0175797588146697E-2</v>
      </c>
      <c r="AT13" s="19"/>
      <c r="AU13" s="19">
        <v>2.2244358693751499E-2</v>
      </c>
      <c r="AV13" s="19">
        <v>2.7097074135300801E-2</v>
      </c>
      <c r="AW13" s="19"/>
      <c r="AX13" s="19">
        <v>2.9325213165654101E-2</v>
      </c>
      <c r="AY13" s="19">
        <v>2.36063736091938E-2</v>
      </c>
      <c r="AZ13" s="19"/>
      <c r="BA13" s="19">
        <v>2.4670739700485798E-2</v>
      </c>
      <c r="BB13" s="19">
        <v>2.2239489087735601E-2</v>
      </c>
      <c r="BC13" s="19"/>
      <c r="BD13" s="19">
        <v>1.65882487607103E-2</v>
      </c>
      <c r="BE13" s="19"/>
      <c r="BF13" s="19">
        <v>1.28895956832369E-2</v>
      </c>
      <c r="BG13" s="19"/>
      <c r="BH13" s="19">
        <v>3.2433995931452201E-3</v>
      </c>
      <c r="BI13" s="19"/>
      <c r="BJ13" s="19">
        <v>2.12071799165394E-2</v>
      </c>
      <c r="BK13" s="19"/>
      <c r="BL13" s="19">
        <v>5.9682709304804203E-2</v>
      </c>
      <c r="BM13" s="19">
        <v>9.7501357370397999E-4</v>
      </c>
      <c r="BN13" s="19">
        <v>1.71174677851113E-2</v>
      </c>
      <c r="BO13" s="19">
        <v>3.4918964916294398E-2</v>
      </c>
      <c r="BP13" s="19"/>
      <c r="BQ13" s="19">
        <v>1.6181940564537201E-2</v>
      </c>
      <c r="BR13" s="19">
        <v>1.3061620791510201E-2</v>
      </c>
      <c r="BS13" s="19">
        <v>2.1830072034626401E-2</v>
      </c>
      <c r="BT13" s="19">
        <v>1.95141549683071E-2</v>
      </c>
      <c r="BU13" s="19">
        <v>2.2526674182130599E-2</v>
      </c>
      <c r="BV13" s="19">
        <v>6.19233182432255E-2</v>
      </c>
      <c r="BW13" s="19"/>
      <c r="BX13" s="19">
        <v>1.0925893640801199E-2</v>
      </c>
      <c r="BY13" s="19">
        <v>1.7923164809635399E-2</v>
      </c>
      <c r="BZ13" s="19">
        <v>1.41960253790411E-2</v>
      </c>
      <c r="CA13" s="19">
        <v>2.1436874062205201E-2</v>
      </c>
      <c r="CB13" s="19">
        <v>3.26803586166593E-2</v>
      </c>
      <c r="CC13" s="19">
        <v>6.5876537164361496E-2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CC18"/>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228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221</v>
      </c>
      <c r="C9" s="17">
        <v>0.29498020901785099</v>
      </c>
      <c r="D9" s="17">
        <v>0.32080627381091598</v>
      </c>
      <c r="E9" s="17">
        <v>0.27123011123736002</v>
      </c>
      <c r="F9" s="17"/>
      <c r="G9" s="17">
        <v>0.34884632852205399</v>
      </c>
      <c r="H9" s="17">
        <v>0.36573488485587302</v>
      </c>
      <c r="I9" s="17">
        <v>0.29661737460422799</v>
      </c>
      <c r="J9" s="17">
        <v>0.23296979095388801</v>
      </c>
      <c r="K9" s="17">
        <v>0.233908942799498</v>
      </c>
      <c r="L9" s="17">
        <v>0.29163294537150802</v>
      </c>
      <c r="M9" s="17"/>
      <c r="N9" s="17">
        <v>0.34587522352667499</v>
      </c>
      <c r="O9" s="17">
        <v>0.240266865711983</v>
      </c>
      <c r="P9" s="17">
        <v>0.30340405320589497</v>
      </c>
      <c r="Q9" s="17">
        <v>0.28648092544612702</v>
      </c>
      <c r="R9" s="17"/>
      <c r="S9" s="17">
        <v>0.408938278304739</v>
      </c>
      <c r="T9" s="17">
        <v>0.21191175003746399</v>
      </c>
      <c r="U9" s="17">
        <v>0.29677072199739202</v>
      </c>
      <c r="V9" s="17">
        <v>0.21360971296474801</v>
      </c>
      <c r="W9" s="17">
        <v>0.22770576454045099</v>
      </c>
      <c r="X9" s="17">
        <v>0.24624185037506</v>
      </c>
      <c r="Y9" s="17">
        <v>0.28365360583522597</v>
      </c>
      <c r="Z9" s="17">
        <v>0.39941026469506902</v>
      </c>
      <c r="AA9" s="17">
        <v>0.31808923791791399</v>
      </c>
      <c r="AB9" s="17">
        <v>0.32939996409135402</v>
      </c>
      <c r="AC9" s="17">
        <v>0.31170712069891698</v>
      </c>
      <c r="AD9" s="17">
        <v>0.34080175572513999</v>
      </c>
      <c r="AE9" s="17"/>
      <c r="AF9" s="17">
        <v>0.28511769024163403</v>
      </c>
      <c r="AG9" s="17">
        <v>0.32133718862705801</v>
      </c>
      <c r="AH9" s="17">
        <v>0.32368632741972198</v>
      </c>
      <c r="AI9" s="17">
        <v>0.32613536698205198</v>
      </c>
      <c r="AJ9" s="17"/>
      <c r="AK9" s="17">
        <v>0.33908760115410302</v>
      </c>
      <c r="AL9" s="17">
        <v>0.25235010930283802</v>
      </c>
      <c r="AM9" s="17"/>
      <c r="AN9" s="17">
        <v>0.40271127174799598</v>
      </c>
      <c r="AO9" s="17">
        <v>0.25494947571412302</v>
      </c>
      <c r="AP9" s="17">
        <v>0.260619795256327</v>
      </c>
      <c r="AQ9" s="17">
        <v>0.22453961366580799</v>
      </c>
      <c r="AR9" s="17">
        <v>0.27312996740891499</v>
      </c>
      <c r="AS9" s="17">
        <v>0.35133824862713298</v>
      </c>
      <c r="AT9" s="17"/>
      <c r="AU9" s="17">
        <v>0.324997901997442</v>
      </c>
      <c r="AV9" s="17">
        <v>0.25408479010850499</v>
      </c>
      <c r="AW9" s="17"/>
      <c r="AX9" s="17">
        <v>0.252683270530427</v>
      </c>
      <c r="AY9" s="17">
        <v>0.305130247137957</v>
      </c>
      <c r="AZ9" s="17"/>
      <c r="BA9" s="17">
        <v>0.27699138808492402</v>
      </c>
      <c r="BB9" s="17">
        <v>0.389363680001372</v>
      </c>
      <c r="BC9" s="17"/>
      <c r="BD9" s="17">
        <v>0.37020049676113598</v>
      </c>
      <c r="BE9" s="17"/>
      <c r="BF9" s="17">
        <v>0.361768434362013</v>
      </c>
      <c r="BG9" s="17"/>
      <c r="BH9" s="17">
        <v>0.380342322632029</v>
      </c>
      <c r="BI9" s="17"/>
      <c r="BJ9" s="17">
        <v>0.383140812501435</v>
      </c>
      <c r="BK9" s="17"/>
      <c r="BL9" s="17">
        <v>8.2722293916098102E-2</v>
      </c>
      <c r="BM9" s="17">
        <v>0.55962336335637997</v>
      </c>
      <c r="BN9" s="17">
        <v>0.29784046041050399</v>
      </c>
      <c r="BO9" s="17">
        <v>0.157874697256213</v>
      </c>
      <c r="BP9" s="17"/>
      <c r="BQ9" s="17">
        <v>0.30639729088678402</v>
      </c>
      <c r="BR9" s="17">
        <v>0.34999388966619099</v>
      </c>
      <c r="BS9" s="17">
        <v>0.276930145463884</v>
      </c>
      <c r="BT9" s="17">
        <v>0.31529047376233699</v>
      </c>
      <c r="BU9" s="17">
        <v>0.21286819054334799</v>
      </c>
      <c r="BV9" s="17">
        <v>0.22500698272202599</v>
      </c>
      <c r="BW9" s="17"/>
      <c r="BX9" s="17">
        <v>0.344832118355277</v>
      </c>
      <c r="BY9" s="17">
        <v>0.35516518866771501</v>
      </c>
      <c r="BZ9" s="17">
        <v>0.29473658748146098</v>
      </c>
      <c r="CA9" s="17">
        <v>0.301768967998641</v>
      </c>
      <c r="CB9" s="17">
        <v>0.21112427446646301</v>
      </c>
      <c r="CC9" s="17">
        <v>0.176420166958627</v>
      </c>
    </row>
    <row r="10" spans="2:81" x14ac:dyDescent="0.35">
      <c r="B10" s="18" t="s">
        <v>222</v>
      </c>
      <c r="C10" s="17">
        <v>0.49012804017610101</v>
      </c>
      <c r="D10" s="17">
        <v>0.47619234324430898</v>
      </c>
      <c r="E10" s="17">
        <v>0.50361196877743497</v>
      </c>
      <c r="F10" s="17"/>
      <c r="G10" s="17">
        <v>0.43243124037671699</v>
      </c>
      <c r="H10" s="17">
        <v>0.44411032571960701</v>
      </c>
      <c r="I10" s="17">
        <v>0.47389494877795701</v>
      </c>
      <c r="J10" s="17">
        <v>0.52199468238539903</v>
      </c>
      <c r="K10" s="17">
        <v>0.54223560294210804</v>
      </c>
      <c r="L10" s="17">
        <v>0.51824777399453203</v>
      </c>
      <c r="M10" s="17"/>
      <c r="N10" s="17">
        <v>0.48334665133356502</v>
      </c>
      <c r="O10" s="17">
        <v>0.51680195576545496</v>
      </c>
      <c r="P10" s="17">
        <v>0.48955430619985502</v>
      </c>
      <c r="Q10" s="17">
        <v>0.47078004418693897</v>
      </c>
      <c r="R10" s="17"/>
      <c r="S10" s="17">
        <v>0.40567322413415402</v>
      </c>
      <c r="T10" s="17">
        <v>0.52599488553693197</v>
      </c>
      <c r="U10" s="17">
        <v>0.50723868872524602</v>
      </c>
      <c r="V10" s="17">
        <v>0.56006551923510595</v>
      </c>
      <c r="W10" s="17">
        <v>0.48833568421172402</v>
      </c>
      <c r="X10" s="17">
        <v>0.49579146636907201</v>
      </c>
      <c r="Y10" s="17">
        <v>0.50404563875480801</v>
      </c>
      <c r="Z10" s="17">
        <v>0.46018562613220598</v>
      </c>
      <c r="AA10" s="17">
        <v>0.50393410796312699</v>
      </c>
      <c r="AB10" s="17">
        <v>0.46888765779796099</v>
      </c>
      <c r="AC10" s="17">
        <v>0.50337664148908401</v>
      </c>
      <c r="AD10" s="17">
        <v>0.45436656440661799</v>
      </c>
      <c r="AE10" s="17"/>
      <c r="AF10" s="17">
        <v>0.49317651412729802</v>
      </c>
      <c r="AG10" s="17">
        <v>0.50104100228659598</v>
      </c>
      <c r="AH10" s="17">
        <v>0.53422335469558502</v>
      </c>
      <c r="AI10" s="17">
        <v>0.45795091481460598</v>
      </c>
      <c r="AJ10" s="17"/>
      <c r="AK10" s="17">
        <v>0.43166566809297802</v>
      </c>
      <c r="AL10" s="17">
        <v>0.54001531026189198</v>
      </c>
      <c r="AM10" s="17"/>
      <c r="AN10" s="17">
        <v>0.41755396517840798</v>
      </c>
      <c r="AO10" s="17">
        <v>0.50805118032693497</v>
      </c>
      <c r="AP10" s="17">
        <v>0.507379070492884</v>
      </c>
      <c r="AQ10" s="17">
        <v>0.53597065562962398</v>
      </c>
      <c r="AR10" s="17">
        <v>0.52760182083102702</v>
      </c>
      <c r="AS10" s="17">
        <v>0.47220864563506099</v>
      </c>
      <c r="AT10" s="17"/>
      <c r="AU10" s="17">
        <v>0.49279431948122299</v>
      </c>
      <c r="AV10" s="17">
        <v>0.48797312331651199</v>
      </c>
      <c r="AW10" s="17"/>
      <c r="AX10" s="17">
        <v>0.45739493178659002</v>
      </c>
      <c r="AY10" s="17">
        <v>0.49798303653811599</v>
      </c>
      <c r="AZ10" s="17"/>
      <c r="BA10" s="17">
        <v>0.49910377695157898</v>
      </c>
      <c r="BB10" s="17">
        <v>0.44560582649908698</v>
      </c>
      <c r="BC10" s="17"/>
      <c r="BD10" s="17">
        <v>0.47034400055541697</v>
      </c>
      <c r="BE10" s="17"/>
      <c r="BF10" s="17">
        <v>0.47843479369441599</v>
      </c>
      <c r="BG10" s="17"/>
      <c r="BH10" s="17">
        <v>0.48929247499737699</v>
      </c>
      <c r="BI10" s="17"/>
      <c r="BJ10" s="17">
        <v>0.52602231956450196</v>
      </c>
      <c r="BK10" s="17"/>
      <c r="BL10" s="17">
        <v>0.38905629626532701</v>
      </c>
      <c r="BM10" s="17">
        <v>0.38692252927573401</v>
      </c>
      <c r="BN10" s="17">
        <v>0.55541116790561396</v>
      </c>
      <c r="BO10" s="17">
        <v>0.58708378099472902</v>
      </c>
      <c r="BP10" s="17"/>
      <c r="BQ10" s="17">
        <v>0.51222096017700902</v>
      </c>
      <c r="BR10" s="17">
        <v>0.50010281387690203</v>
      </c>
      <c r="BS10" s="17">
        <v>0.45558516688731399</v>
      </c>
      <c r="BT10" s="17">
        <v>0.48961238106208999</v>
      </c>
      <c r="BU10" s="17">
        <v>0.44951746720883201</v>
      </c>
      <c r="BV10" s="17">
        <v>0.46026419730290202</v>
      </c>
      <c r="BW10" s="17"/>
      <c r="BX10" s="17">
        <v>0.49768271569435601</v>
      </c>
      <c r="BY10" s="17">
        <v>0.50126843889113404</v>
      </c>
      <c r="BZ10" s="17">
        <v>0.49058809836912498</v>
      </c>
      <c r="CA10" s="17">
        <v>0.49553590836424699</v>
      </c>
      <c r="CB10" s="17">
        <v>0.45904851790661599</v>
      </c>
      <c r="CC10" s="17">
        <v>0.45243467492721001</v>
      </c>
    </row>
    <row r="11" spans="2:81" x14ac:dyDescent="0.35">
      <c r="B11" s="18" t="s">
        <v>223</v>
      </c>
      <c r="C11" s="17">
        <v>0.14890872630619001</v>
      </c>
      <c r="D11" s="17">
        <v>0.14226076879830599</v>
      </c>
      <c r="E11" s="17">
        <v>0.15421499897211799</v>
      </c>
      <c r="F11" s="17"/>
      <c r="G11" s="17">
        <v>0.16287024997114999</v>
      </c>
      <c r="H11" s="17">
        <v>0.124724361960595</v>
      </c>
      <c r="I11" s="17">
        <v>0.15584882873734099</v>
      </c>
      <c r="J11" s="17">
        <v>0.16926946264979101</v>
      </c>
      <c r="K11" s="17">
        <v>0.155149827519282</v>
      </c>
      <c r="L11" s="17">
        <v>0.13296316500675501</v>
      </c>
      <c r="M11" s="17"/>
      <c r="N11" s="17">
        <v>0.13005449980657099</v>
      </c>
      <c r="O11" s="17">
        <v>0.16787527825292001</v>
      </c>
      <c r="P11" s="17">
        <v>0.143816925878823</v>
      </c>
      <c r="Q11" s="17">
        <v>0.15544162747388801</v>
      </c>
      <c r="R11" s="17"/>
      <c r="S11" s="17">
        <v>0.13977731639110599</v>
      </c>
      <c r="T11" s="17">
        <v>0.18293876158571101</v>
      </c>
      <c r="U11" s="17">
        <v>0.125506542495672</v>
      </c>
      <c r="V11" s="17">
        <v>0.146468075592705</v>
      </c>
      <c r="W11" s="17">
        <v>0.20452283577150501</v>
      </c>
      <c r="X11" s="17">
        <v>0.14792114419472199</v>
      </c>
      <c r="Y11" s="17">
        <v>0.15770685808750301</v>
      </c>
      <c r="Z11" s="17">
        <v>0.11101923950838299</v>
      </c>
      <c r="AA11" s="17">
        <v>0.125018623206158</v>
      </c>
      <c r="AB11" s="17">
        <v>0.15100422118081</v>
      </c>
      <c r="AC11" s="17">
        <v>0.120716999262008</v>
      </c>
      <c r="AD11" s="17">
        <v>0.142342846578733</v>
      </c>
      <c r="AE11" s="17"/>
      <c r="AF11" s="17">
        <v>0.15482650408773599</v>
      </c>
      <c r="AG11" s="17">
        <v>0.12786608777125</v>
      </c>
      <c r="AH11" s="17">
        <v>9.1999201240325207E-2</v>
      </c>
      <c r="AI11" s="17">
        <v>0.14341652975077801</v>
      </c>
      <c r="AJ11" s="17"/>
      <c r="AK11" s="17">
        <v>0.147483151556876</v>
      </c>
      <c r="AL11" s="17">
        <v>0.12696547595617599</v>
      </c>
      <c r="AM11" s="17"/>
      <c r="AN11" s="17">
        <v>0.118556665460841</v>
      </c>
      <c r="AO11" s="17">
        <v>0.16500975460430301</v>
      </c>
      <c r="AP11" s="17">
        <v>0.160852338233024</v>
      </c>
      <c r="AQ11" s="17">
        <v>0.16546707224951501</v>
      </c>
      <c r="AR11" s="17">
        <v>0.15187549547717299</v>
      </c>
      <c r="AS11" s="17">
        <v>0.119821069925412</v>
      </c>
      <c r="AT11" s="17"/>
      <c r="AU11" s="17">
        <v>0.130381022588373</v>
      </c>
      <c r="AV11" s="17">
        <v>0.17233083138688399</v>
      </c>
      <c r="AW11" s="17"/>
      <c r="AX11" s="17">
        <v>0.20644556471193601</v>
      </c>
      <c r="AY11" s="17">
        <v>0.135101554344977</v>
      </c>
      <c r="AZ11" s="17"/>
      <c r="BA11" s="17">
        <v>0.157742747540183</v>
      </c>
      <c r="BB11" s="17">
        <v>0.105624202971303</v>
      </c>
      <c r="BC11" s="17"/>
      <c r="BD11" s="17">
        <v>0.11638674248082199</v>
      </c>
      <c r="BE11" s="17"/>
      <c r="BF11" s="17">
        <v>0.11970303845961899</v>
      </c>
      <c r="BG11" s="17"/>
      <c r="BH11" s="17">
        <v>0.100891000465318</v>
      </c>
      <c r="BI11" s="17"/>
      <c r="BJ11" s="17">
        <v>6.28898678122633E-2</v>
      </c>
      <c r="BK11" s="17"/>
      <c r="BL11" s="17">
        <v>0.32797031362855</v>
      </c>
      <c r="BM11" s="17">
        <v>4.4111712187141203E-2</v>
      </c>
      <c r="BN11" s="17">
        <v>0.113306152729911</v>
      </c>
      <c r="BO11" s="17">
        <v>0.18089374829650601</v>
      </c>
      <c r="BP11" s="17"/>
      <c r="BQ11" s="17">
        <v>0.13754686551565901</v>
      </c>
      <c r="BR11" s="17">
        <v>0.10610062038807901</v>
      </c>
      <c r="BS11" s="17">
        <v>0.20730086009776399</v>
      </c>
      <c r="BT11" s="17">
        <v>0.12673473445260999</v>
      </c>
      <c r="BU11" s="17">
        <v>0.240845500289601</v>
      </c>
      <c r="BV11" s="17">
        <v>0.17888635993620999</v>
      </c>
      <c r="BW11" s="17"/>
      <c r="BX11" s="17">
        <v>0.11668800168233399</v>
      </c>
      <c r="BY11" s="17">
        <v>0.10493713046347899</v>
      </c>
      <c r="BZ11" s="17">
        <v>0.160224726918483</v>
      </c>
      <c r="CA11" s="17">
        <v>0.13434300625983001</v>
      </c>
      <c r="CB11" s="17">
        <v>0.23580204778334199</v>
      </c>
      <c r="CC11" s="17">
        <v>0.195239049238843</v>
      </c>
    </row>
    <row r="12" spans="2:81" x14ac:dyDescent="0.35">
      <c r="B12" s="18" t="s">
        <v>224</v>
      </c>
      <c r="C12" s="17">
        <v>3.77374320298485E-2</v>
      </c>
      <c r="D12" s="17">
        <v>3.56808191866929E-2</v>
      </c>
      <c r="E12" s="17">
        <v>3.9931930286361703E-2</v>
      </c>
      <c r="F12" s="17"/>
      <c r="G12" s="17">
        <v>3.4894095289783801E-2</v>
      </c>
      <c r="H12" s="17">
        <v>3.9868104063814802E-2</v>
      </c>
      <c r="I12" s="17">
        <v>4.1625286969605498E-2</v>
      </c>
      <c r="J12" s="17">
        <v>4.5148555277974997E-2</v>
      </c>
      <c r="K12" s="17">
        <v>4.1012798974262299E-2</v>
      </c>
      <c r="L12" s="17">
        <v>2.6513993421557299E-2</v>
      </c>
      <c r="M12" s="17"/>
      <c r="N12" s="17">
        <v>2.2017649767482401E-2</v>
      </c>
      <c r="O12" s="17">
        <v>4.4141178033505903E-2</v>
      </c>
      <c r="P12" s="17">
        <v>3.5902974155911399E-2</v>
      </c>
      <c r="Q12" s="17">
        <v>5.02646444195822E-2</v>
      </c>
      <c r="R12" s="17"/>
      <c r="S12" s="17">
        <v>2.6762799567329E-2</v>
      </c>
      <c r="T12" s="17">
        <v>4.23219426379473E-2</v>
      </c>
      <c r="U12" s="17">
        <v>2.65506080068585E-2</v>
      </c>
      <c r="V12" s="17">
        <v>5.0449112538425801E-2</v>
      </c>
      <c r="W12" s="17">
        <v>4.4377765135138997E-2</v>
      </c>
      <c r="X12" s="17">
        <v>7.1429884702274404E-2</v>
      </c>
      <c r="Y12" s="17">
        <v>3.3218824571698398E-2</v>
      </c>
      <c r="Z12" s="17">
        <v>1.8219837172455799E-2</v>
      </c>
      <c r="AA12" s="17">
        <v>3.5700621804464101E-2</v>
      </c>
      <c r="AB12" s="17">
        <v>2.5488752085416001E-2</v>
      </c>
      <c r="AC12" s="17">
        <v>3.4151091869670497E-2</v>
      </c>
      <c r="AD12" s="17">
        <v>3.24703579279918E-2</v>
      </c>
      <c r="AE12" s="17"/>
      <c r="AF12" s="17">
        <v>3.9690176185253202E-2</v>
      </c>
      <c r="AG12" s="17">
        <v>2.4610000837498501E-2</v>
      </c>
      <c r="AH12" s="17">
        <v>2.7682050078094999E-2</v>
      </c>
      <c r="AI12" s="17">
        <v>4.2127619384205499E-2</v>
      </c>
      <c r="AJ12" s="17"/>
      <c r="AK12" s="17">
        <v>3.6210946470627003E-2</v>
      </c>
      <c r="AL12" s="17">
        <v>4.0910723081444902E-2</v>
      </c>
      <c r="AM12" s="17"/>
      <c r="AN12" s="17">
        <v>4.1166109169323499E-2</v>
      </c>
      <c r="AO12" s="17">
        <v>3.7329259742737597E-2</v>
      </c>
      <c r="AP12" s="17">
        <v>4.8728262123783797E-2</v>
      </c>
      <c r="AQ12" s="17">
        <v>4.2642260986856702E-2</v>
      </c>
      <c r="AR12" s="17">
        <v>1.80114226762586E-2</v>
      </c>
      <c r="AS12" s="17">
        <v>1.9891602360260399E-2</v>
      </c>
      <c r="AT12" s="17"/>
      <c r="AU12" s="17">
        <v>2.6251374055758999E-2</v>
      </c>
      <c r="AV12" s="17">
        <v>5.3979805335725703E-2</v>
      </c>
      <c r="AW12" s="17"/>
      <c r="AX12" s="17">
        <v>5.7275771871435503E-2</v>
      </c>
      <c r="AY12" s="17">
        <v>3.3048797313303603E-2</v>
      </c>
      <c r="AZ12" s="17"/>
      <c r="BA12" s="17">
        <v>3.8782833152521803E-2</v>
      </c>
      <c r="BB12" s="17">
        <v>3.2066822626051997E-2</v>
      </c>
      <c r="BC12" s="17"/>
      <c r="BD12" s="17">
        <v>2.2293546249507201E-2</v>
      </c>
      <c r="BE12" s="17"/>
      <c r="BF12" s="17">
        <v>2.4727111899674099E-2</v>
      </c>
      <c r="BG12" s="17"/>
      <c r="BH12" s="17">
        <v>1.0730238667502501E-2</v>
      </c>
      <c r="BI12" s="17"/>
      <c r="BJ12" s="17">
        <v>1.3467207677396001E-2</v>
      </c>
      <c r="BK12" s="17"/>
      <c r="BL12" s="17">
        <v>0.1431631634842</v>
      </c>
      <c r="BM12" s="17">
        <v>5.6656514509601796E-3</v>
      </c>
      <c r="BN12" s="17">
        <v>1.39395800721942E-2</v>
      </c>
      <c r="BO12" s="17">
        <v>2.9863109440349301E-2</v>
      </c>
      <c r="BP12" s="17"/>
      <c r="BQ12" s="17">
        <v>2.2779703825396101E-2</v>
      </c>
      <c r="BR12" s="17">
        <v>2.47262740796719E-2</v>
      </c>
      <c r="BS12" s="17">
        <v>4.0172045845172498E-2</v>
      </c>
      <c r="BT12" s="17">
        <v>4.35302920078273E-2</v>
      </c>
      <c r="BU12" s="17">
        <v>6.6306070473295106E-2</v>
      </c>
      <c r="BV12" s="17">
        <v>7.8685603248594596E-2</v>
      </c>
      <c r="BW12" s="17"/>
      <c r="BX12" s="17">
        <v>2.5419354439013199E-2</v>
      </c>
      <c r="BY12" s="17">
        <v>1.6054295250946898E-2</v>
      </c>
      <c r="BZ12" s="17">
        <v>3.7984518652976598E-2</v>
      </c>
      <c r="CA12" s="17">
        <v>3.99717661760286E-2</v>
      </c>
      <c r="CB12" s="17">
        <v>6.5438214953998902E-2</v>
      </c>
      <c r="CC12" s="17">
        <v>0.121448681357749</v>
      </c>
    </row>
    <row r="13" spans="2:81" x14ac:dyDescent="0.35">
      <c r="B13" s="18" t="s">
        <v>225</v>
      </c>
      <c r="C13" s="19">
        <v>2.8245592470009202E-2</v>
      </c>
      <c r="D13" s="19">
        <v>2.5059794959776099E-2</v>
      </c>
      <c r="E13" s="19">
        <v>3.1010990726725599E-2</v>
      </c>
      <c r="F13" s="19"/>
      <c r="G13" s="19">
        <v>2.0958085840295002E-2</v>
      </c>
      <c r="H13" s="19">
        <v>2.5562323400111001E-2</v>
      </c>
      <c r="I13" s="19">
        <v>3.2013560910868703E-2</v>
      </c>
      <c r="J13" s="19">
        <v>3.0617508732947499E-2</v>
      </c>
      <c r="K13" s="19">
        <v>2.7692827764849302E-2</v>
      </c>
      <c r="L13" s="19">
        <v>3.06421222056481E-2</v>
      </c>
      <c r="M13" s="19"/>
      <c r="N13" s="19">
        <v>1.8705975565707401E-2</v>
      </c>
      <c r="O13" s="19">
        <v>3.0914722236136599E-2</v>
      </c>
      <c r="P13" s="19">
        <v>2.73217405595143E-2</v>
      </c>
      <c r="Q13" s="19">
        <v>3.7032758473463698E-2</v>
      </c>
      <c r="R13" s="19"/>
      <c r="S13" s="19">
        <v>1.8848381602672399E-2</v>
      </c>
      <c r="T13" s="19">
        <v>3.6832660201945699E-2</v>
      </c>
      <c r="U13" s="19">
        <v>4.3933438774831503E-2</v>
      </c>
      <c r="V13" s="19">
        <v>2.9407579669015499E-2</v>
      </c>
      <c r="W13" s="19">
        <v>3.5057950341180998E-2</v>
      </c>
      <c r="X13" s="19">
        <v>3.8615654358872098E-2</v>
      </c>
      <c r="Y13" s="19">
        <v>2.1375072750765101E-2</v>
      </c>
      <c r="Z13" s="19">
        <v>1.11650324918865E-2</v>
      </c>
      <c r="AA13" s="19">
        <v>1.72574091083375E-2</v>
      </c>
      <c r="AB13" s="19">
        <v>2.5219404844459899E-2</v>
      </c>
      <c r="AC13" s="19">
        <v>3.0048146680320301E-2</v>
      </c>
      <c r="AD13" s="19">
        <v>3.0018475361517898E-2</v>
      </c>
      <c r="AE13" s="19"/>
      <c r="AF13" s="19">
        <v>2.7189115358078601E-2</v>
      </c>
      <c r="AG13" s="19">
        <v>2.51457204775982E-2</v>
      </c>
      <c r="AH13" s="19">
        <v>2.2409066566272898E-2</v>
      </c>
      <c r="AI13" s="19">
        <v>3.0369569068357499E-2</v>
      </c>
      <c r="AJ13" s="19"/>
      <c r="AK13" s="19">
        <v>4.5552632725416202E-2</v>
      </c>
      <c r="AL13" s="19">
        <v>3.9758381397649298E-2</v>
      </c>
      <c r="AM13" s="19"/>
      <c r="AN13" s="19">
        <v>2.00119884434319E-2</v>
      </c>
      <c r="AO13" s="19">
        <v>3.4660329611901602E-2</v>
      </c>
      <c r="AP13" s="19">
        <v>2.24205338939816E-2</v>
      </c>
      <c r="AQ13" s="19">
        <v>3.1380397468197402E-2</v>
      </c>
      <c r="AR13" s="19">
        <v>2.9381293606625999E-2</v>
      </c>
      <c r="AS13" s="19">
        <v>3.6740433452133903E-2</v>
      </c>
      <c r="AT13" s="19"/>
      <c r="AU13" s="19">
        <v>2.5575381877202701E-2</v>
      </c>
      <c r="AV13" s="19">
        <v>3.1631449852373802E-2</v>
      </c>
      <c r="AW13" s="19"/>
      <c r="AX13" s="19">
        <v>2.6200461099611199E-2</v>
      </c>
      <c r="AY13" s="19">
        <v>2.8736364665645501E-2</v>
      </c>
      <c r="AZ13" s="19"/>
      <c r="BA13" s="19">
        <v>2.73792542707933E-2</v>
      </c>
      <c r="BB13" s="19">
        <v>2.7339467902186401E-2</v>
      </c>
      <c r="BC13" s="19"/>
      <c r="BD13" s="19">
        <v>2.0775213953118401E-2</v>
      </c>
      <c r="BE13" s="19"/>
      <c r="BF13" s="19">
        <v>1.53666215842783E-2</v>
      </c>
      <c r="BG13" s="19"/>
      <c r="BH13" s="19">
        <v>1.8743963237773099E-2</v>
      </c>
      <c r="BI13" s="19"/>
      <c r="BJ13" s="19">
        <v>1.44797924444037E-2</v>
      </c>
      <c r="BK13" s="19"/>
      <c r="BL13" s="19">
        <v>5.7087932705824698E-2</v>
      </c>
      <c r="BM13" s="19">
        <v>3.6767437297849101E-3</v>
      </c>
      <c r="BN13" s="19">
        <v>1.95026388817768E-2</v>
      </c>
      <c r="BO13" s="19">
        <v>4.4284664012201998E-2</v>
      </c>
      <c r="BP13" s="19"/>
      <c r="BQ13" s="19">
        <v>2.10551795951519E-2</v>
      </c>
      <c r="BR13" s="19">
        <v>1.9076401989156E-2</v>
      </c>
      <c r="BS13" s="19">
        <v>2.0011781705865501E-2</v>
      </c>
      <c r="BT13" s="19">
        <v>2.4832118715135399E-2</v>
      </c>
      <c r="BU13" s="19">
        <v>3.0462771484922602E-2</v>
      </c>
      <c r="BV13" s="19">
        <v>5.71568567902676E-2</v>
      </c>
      <c r="BW13" s="19"/>
      <c r="BX13" s="19">
        <v>1.53778098290198E-2</v>
      </c>
      <c r="BY13" s="19">
        <v>2.2574946726725099E-2</v>
      </c>
      <c r="BZ13" s="19">
        <v>1.6466068577955201E-2</v>
      </c>
      <c r="CA13" s="19">
        <v>2.8380351201253401E-2</v>
      </c>
      <c r="CB13" s="19">
        <v>2.8586944889581099E-2</v>
      </c>
      <c r="CC13" s="19">
        <v>5.4457427517570399E-2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C17"/>
  <sheetViews>
    <sheetView showGridLines="0" topLeftCell="A2" workbookViewId="0">
      <pane xSplit="2" topLeftCell="AX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89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416</v>
      </c>
      <c r="D7" s="10">
        <v>206</v>
      </c>
      <c r="E7" s="10">
        <v>210</v>
      </c>
      <c r="F7" s="10"/>
      <c r="G7" s="10">
        <v>30</v>
      </c>
      <c r="H7" s="10">
        <v>45</v>
      </c>
      <c r="I7" s="10">
        <v>69</v>
      </c>
      <c r="J7" s="10">
        <v>83</v>
      </c>
      <c r="K7" s="10">
        <v>121</v>
      </c>
      <c r="L7" s="10">
        <v>68</v>
      </c>
      <c r="M7" s="10"/>
      <c r="N7" s="10">
        <v>129</v>
      </c>
      <c r="O7" s="10">
        <v>118</v>
      </c>
      <c r="P7" s="10">
        <v>75</v>
      </c>
      <c r="Q7" s="10">
        <v>88</v>
      </c>
      <c r="R7" s="10"/>
      <c r="S7" s="10">
        <v>7</v>
      </c>
      <c r="T7" s="10">
        <v>10</v>
      </c>
      <c r="U7" s="10">
        <v>4</v>
      </c>
      <c r="V7" s="10">
        <v>3</v>
      </c>
      <c r="W7" s="10">
        <v>4</v>
      </c>
      <c r="X7" s="10">
        <v>2</v>
      </c>
      <c r="Y7" s="10">
        <v>4</v>
      </c>
      <c r="Z7" s="10">
        <v>5</v>
      </c>
      <c r="AA7" s="10">
        <v>3</v>
      </c>
      <c r="AB7" s="10">
        <v>370</v>
      </c>
      <c r="AC7" s="10">
        <v>4</v>
      </c>
      <c r="AD7" s="10" t="s">
        <v>56</v>
      </c>
      <c r="AE7" s="10"/>
      <c r="AF7" s="10">
        <v>49</v>
      </c>
      <c r="AG7" s="10">
        <v>335</v>
      </c>
      <c r="AH7" s="10">
        <v>3</v>
      </c>
      <c r="AI7" s="10">
        <v>4</v>
      </c>
      <c r="AJ7" s="10"/>
      <c r="AK7" s="10">
        <v>25</v>
      </c>
      <c r="AL7" s="10">
        <v>23</v>
      </c>
      <c r="AM7" s="10"/>
      <c r="AN7" s="10">
        <v>103</v>
      </c>
      <c r="AO7" s="10">
        <v>106</v>
      </c>
      <c r="AP7" s="10">
        <v>48</v>
      </c>
      <c r="AQ7" s="10">
        <v>84</v>
      </c>
      <c r="AR7" s="10">
        <v>40</v>
      </c>
      <c r="AS7" s="10">
        <v>35</v>
      </c>
      <c r="AT7" s="10"/>
      <c r="AU7" s="10">
        <v>274</v>
      </c>
      <c r="AV7" s="10">
        <v>142</v>
      </c>
      <c r="AW7" s="10"/>
      <c r="AX7" s="10">
        <v>94</v>
      </c>
      <c r="AY7" s="10">
        <v>322</v>
      </c>
      <c r="AZ7" s="10"/>
      <c r="BA7" s="10">
        <v>383</v>
      </c>
      <c r="BB7" s="10">
        <v>33</v>
      </c>
      <c r="BC7" s="10"/>
      <c r="BD7" s="10">
        <v>181</v>
      </c>
      <c r="BE7" s="10"/>
      <c r="BF7" s="10">
        <v>23</v>
      </c>
      <c r="BG7" s="10"/>
      <c r="BH7" s="10">
        <v>286</v>
      </c>
      <c r="BI7" s="10"/>
      <c r="BJ7" s="10">
        <v>1</v>
      </c>
      <c r="BK7" s="10"/>
      <c r="BL7" s="10">
        <v>90</v>
      </c>
      <c r="BM7" s="10">
        <v>89</v>
      </c>
      <c r="BN7" s="10">
        <v>111</v>
      </c>
      <c r="BO7" s="10">
        <v>126</v>
      </c>
      <c r="BP7" s="10"/>
      <c r="BQ7" s="10">
        <v>124</v>
      </c>
      <c r="BR7" s="10">
        <v>60</v>
      </c>
      <c r="BS7" s="10">
        <v>32</v>
      </c>
      <c r="BT7" s="10">
        <v>35</v>
      </c>
      <c r="BU7" s="10">
        <v>16</v>
      </c>
      <c r="BV7" s="10">
        <v>57</v>
      </c>
      <c r="BW7" s="10"/>
      <c r="BX7" s="10">
        <v>85</v>
      </c>
      <c r="BY7" s="10">
        <v>56</v>
      </c>
      <c r="BZ7" s="10">
        <v>76</v>
      </c>
      <c r="CA7" s="10">
        <v>28</v>
      </c>
      <c r="CB7" s="10">
        <v>19</v>
      </c>
      <c r="CC7" s="10">
        <v>29</v>
      </c>
    </row>
    <row r="8" spans="2:81" ht="30" customHeight="1" x14ac:dyDescent="0.35">
      <c r="B8" s="11" t="s">
        <v>20</v>
      </c>
      <c r="C8" s="11">
        <v>403</v>
      </c>
      <c r="D8" s="11">
        <v>201</v>
      </c>
      <c r="E8" s="11">
        <v>202</v>
      </c>
      <c r="F8" s="11"/>
      <c r="G8" s="11">
        <v>31</v>
      </c>
      <c r="H8" s="11">
        <v>49</v>
      </c>
      <c r="I8" s="11">
        <v>71</v>
      </c>
      <c r="J8" s="11">
        <v>81</v>
      </c>
      <c r="K8" s="11">
        <v>110</v>
      </c>
      <c r="L8" s="11">
        <v>62</v>
      </c>
      <c r="M8" s="11"/>
      <c r="N8" s="11">
        <v>120</v>
      </c>
      <c r="O8" s="11">
        <v>116</v>
      </c>
      <c r="P8" s="11">
        <v>76</v>
      </c>
      <c r="Q8" s="11">
        <v>86</v>
      </c>
      <c r="R8" s="11"/>
      <c r="S8" s="11">
        <v>7</v>
      </c>
      <c r="T8" s="11">
        <v>9</v>
      </c>
      <c r="U8" s="11">
        <v>4</v>
      </c>
      <c r="V8" s="11">
        <v>3</v>
      </c>
      <c r="W8" s="11">
        <v>4</v>
      </c>
      <c r="X8" s="11">
        <v>2</v>
      </c>
      <c r="Y8" s="11">
        <v>4</v>
      </c>
      <c r="Z8" s="11">
        <v>4</v>
      </c>
      <c r="AA8" s="11">
        <v>3</v>
      </c>
      <c r="AB8" s="11">
        <v>360</v>
      </c>
      <c r="AC8" s="11">
        <v>4</v>
      </c>
      <c r="AD8" s="11" t="s">
        <v>56</v>
      </c>
      <c r="AE8" s="11"/>
      <c r="AF8" s="11">
        <v>47</v>
      </c>
      <c r="AG8" s="11">
        <v>325</v>
      </c>
      <c r="AH8" s="11">
        <v>3</v>
      </c>
      <c r="AI8" s="11">
        <v>4</v>
      </c>
      <c r="AJ8" s="11"/>
      <c r="AK8" s="11">
        <v>25</v>
      </c>
      <c r="AL8" s="11">
        <v>22</v>
      </c>
      <c r="AM8" s="11"/>
      <c r="AN8" s="11">
        <v>103</v>
      </c>
      <c r="AO8" s="11">
        <v>103</v>
      </c>
      <c r="AP8" s="11">
        <v>46</v>
      </c>
      <c r="AQ8" s="11">
        <v>80</v>
      </c>
      <c r="AR8" s="11">
        <v>38</v>
      </c>
      <c r="AS8" s="11">
        <v>34</v>
      </c>
      <c r="AT8" s="11"/>
      <c r="AU8" s="11">
        <v>265</v>
      </c>
      <c r="AV8" s="11">
        <v>139</v>
      </c>
      <c r="AW8" s="11"/>
      <c r="AX8" s="11">
        <v>90</v>
      </c>
      <c r="AY8" s="11">
        <v>313</v>
      </c>
      <c r="AZ8" s="11"/>
      <c r="BA8" s="11">
        <v>370</v>
      </c>
      <c r="BB8" s="11">
        <v>34</v>
      </c>
      <c r="BC8" s="11"/>
      <c r="BD8" s="11">
        <v>175</v>
      </c>
      <c r="BE8" s="11"/>
      <c r="BF8" s="11">
        <v>22</v>
      </c>
      <c r="BG8" s="11"/>
      <c r="BH8" s="11">
        <v>277</v>
      </c>
      <c r="BI8" s="11"/>
      <c r="BJ8" s="11">
        <v>1</v>
      </c>
      <c r="BK8" s="11"/>
      <c r="BL8" s="11">
        <v>88</v>
      </c>
      <c r="BM8" s="11">
        <v>89</v>
      </c>
      <c r="BN8" s="11">
        <v>104</v>
      </c>
      <c r="BO8" s="11">
        <v>122</v>
      </c>
      <c r="BP8" s="11"/>
      <c r="BQ8" s="11">
        <v>120</v>
      </c>
      <c r="BR8" s="11">
        <v>57</v>
      </c>
      <c r="BS8" s="11">
        <v>32</v>
      </c>
      <c r="BT8" s="11">
        <v>33</v>
      </c>
      <c r="BU8" s="11">
        <v>16</v>
      </c>
      <c r="BV8" s="11">
        <v>56</v>
      </c>
      <c r="BW8" s="11"/>
      <c r="BX8" s="11">
        <v>83</v>
      </c>
      <c r="BY8" s="11">
        <v>53</v>
      </c>
      <c r="BZ8" s="11">
        <v>75</v>
      </c>
      <c r="CA8" s="11">
        <v>26</v>
      </c>
      <c r="CB8" s="11">
        <v>19</v>
      </c>
      <c r="CC8" s="11">
        <v>29</v>
      </c>
    </row>
    <row r="9" spans="2:81" ht="29" x14ac:dyDescent="0.35">
      <c r="B9" s="18" t="s">
        <v>84</v>
      </c>
      <c r="C9" s="17">
        <v>0.419182395409261</v>
      </c>
      <c r="D9" s="17">
        <v>0.40791908695553902</v>
      </c>
      <c r="E9" s="17">
        <v>0.430398863434934</v>
      </c>
      <c r="F9" s="17"/>
      <c r="G9" s="17">
        <v>0.73356438936796398</v>
      </c>
      <c r="H9" s="17">
        <v>0.52933419277898697</v>
      </c>
      <c r="I9" s="17">
        <v>0.45002484770475998</v>
      </c>
      <c r="J9" s="17">
        <v>0.36225882275836702</v>
      </c>
      <c r="K9" s="17">
        <v>0.366803251161188</v>
      </c>
      <c r="L9" s="17">
        <v>0.30981971182911899</v>
      </c>
      <c r="M9" s="17"/>
      <c r="N9" s="17">
        <v>0.43627019832974701</v>
      </c>
      <c r="O9" s="17">
        <v>0.376304973677829</v>
      </c>
      <c r="P9" s="17">
        <v>0.49706874846738502</v>
      </c>
      <c r="Q9" s="17">
        <v>0.37981111161436099</v>
      </c>
      <c r="R9" s="17"/>
      <c r="S9" s="17">
        <v>0.45562910706550402</v>
      </c>
      <c r="T9" s="17">
        <v>0.191390660107045</v>
      </c>
      <c r="U9" s="17">
        <v>0.25991405536247297</v>
      </c>
      <c r="V9" s="17">
        <v>0.62125364757981805</v>
      </c>
      <c r="W9" s="17">
        <v>0</v>
      </c>
      <c r="X9" s="17">
        <v>0</v>
      </c>
      <c r="Y9" s="17">
        <v>0</v>
      </c>
      <c r="Z9" s="17">
        <v>0.20045566000492401</v>
      </c>
      <c r="AA9" s="17">
        <v>0.69668623151449305</v>
      </c>
      <c r="AB9" s="17">
        <v>0.43451875014091601</v>
      </c>
      <c r="AC9" s="17">
        <v>0.53925542631336598</v>
      </c>
      <c r="AD9" s="17" t="s">
        <v>88</v>
      </c>
      <c r="AE9" s="17"/>
      <c r="AF9" s="17">
        <v>0.30775571050311701</v>
      </c>
      <c r="AG9" s="17">
        <v>0.433140241089984</v>
      </c>
      <c r="AH9" s="17">
        <v>0.380538836872921</v>
      </c>
      <c r="AI9" s="17">
        <v>0.496675914855568</v>
      </c>
      <c r="AJ9" s="17"/>
      <c r="AK9" s="17">
        <v>0.43962389158577803</v>
      </c>
      <c r="AL9" s="17">
        <v>0.49268616604524301</v>
      </c>
      <c r="AM9" s="17"/>
      <c r="AN9" s="17">
        <v>0.52474595288548997</v>
      </c>
      <c r="AO9" s="17">
        <v>0.39752372620207499</v>
      </c>
      <c r="AP9" s="17">
        <v>0.31481496288947097</v>
      </c>
      <c r="AQ9" s="17">
        <v>0.406433024577672</v>
      </c>
      <c r="AR9" s="17">
        <v>0.42807447927810699</v>
      </c>
      <c r="AS9" s="17">
        <v>0.32668976849558301</v>
      </c>
      <c r="AT9" s="17"/>
      <c r="AU9" s="17">
        <v>0.40367603040189698</v>
      </c>
      <c r="AV9" s="17">
        <v>0.44880441424023099</v>
      </c>
      <c r="AW9" s="17"/>
      <c r="AX9" s="17">
        <v>0.43788347996457799</v>
      </c>
      <c r="AY9" s="17">
        <v>0.41378374286347902</v>
      </c>
      <c r="AZ9" s="17"/>
      <c r="BA9" s="17">
        <v>0.41215350748713597</v>
      </c>
      <c r="BB9" s="17">
        <v>0.49653457971293302</v>
      </c>
      <c r="BC9" s="17"/>
      <c r="BD9" s="17">
        <v>0.2486462097655</v>
      </c>
      <c r="BE9" s="17"/>
      <c r="BF9" s="17">
        <v>0.306870652872897</v>
      </c>
      <c r="BG9" s="17"/>
      <c r="BH9" s="17">
        <v>0.49207939366148901</v>
      </c>
      <c r="BI9" s="17"/>
      <c r="BJ9" s="17">
        <v>0</v>
      </c>
      <c r="BK9" s="17"/>
      <c r="BL9" s="17">
        <v>0.54540792851455899</v>
      </c>
      <c r="BM9" s="17">
        <v>0.26123816483884599</v>
      </c>
      <c r="BN9" s="17">
        <v>0.28758617726376001</v>
      </c>
      <c r="BO9" s="17">
        <v>0.55493149016133303</v>
      </c>
      <c r="BP9" s="17"/>
      <c r="BQ9" s="17">
        <v>0.34379139592337099</v>
      </c>
      <c r="BR9" s="17">
        <v>5.5025324002181498E-2</v>
      </c>
      <c r="BS9" s="17">
        <v>0.322622585674886</v>
      </c>
      <c r="BT9" s="17">
        <v>0.172411426388313</v>
      </c>
      <c r="BU9" s="17">
        <v>0.74940736364130001</v>
      </c>
      <c r="BV9" s="17">
        <v>0.351090034021589</v>
      </c>
      <c r="BW9" s="17"/>
      <c r="BX9" s="17">
        <v>0.38354454013522998</v>
      </c>
      <c r="BY9" s="17">
        <v>0.15822990130602099</v>
      </c>
      <c r="BZ9" s="17">
        <v>0.24394474255378601</v>
      </c>
      <c r="CA9" s="17">
        <v>0.29317197958374203</v>
      </c>
      <c r="CB9" s="17">
        <v>0.77228209869886999</v>
      </c>
      <c r="CC9" s="17">
        <v>0.14542053926884299</v>
      </c>
    </row>
    <row r="10" spans="2:81" ht="29" x14ac:dyDescent="0.35">
      <c r="B10" s="18" t="s">
        <v>85</v>
      </c>
      <c r="C10" s="17">
        <v>0.49245409127761502</v>
      </c>
      <c r="D10" s="17">
        <v>0.521295960384622</v>
      </c>
      <c r="E10" s="17">
        <v>0.46373216610184698</v>
      </c>
      <c r="F10" s="17"/>
      <c r="G10" s="17">
        <v>0.20381449376703401</v>
      </c>
      <c r="H10" s="17">
        <v>0.33845071268344501</v>
      </c>
      <c r="I10" s="17">
        <v>0.43427687519270702</v>
      </c>
      <c r="J10" s="17">
        <v>0.51598374546276404</v>
      </c>
      <c r="K10" s="17">
        <v>0.59136692119335699</v>
      </c>
      <c r="L10" s="17">
        <v>0.61539797509904004</v>
      </c>
      <c r="M10" s="17"/>
      <c r="N10" s="17">
        <v>0.50918165844563401</v>
      </c>
      <c r="O10" s="17">
        <v>0.50435690716176695</v>
      </c>
      <c r="P10" s="17">
        <v>0.43299481923514499</v>
      </c>
      <c r="Q10" s="17">
        <v>0.51706422663823803</v>
      </c>
      <c r="R10" s="17"/>
      <c r="S10" s="17">
        <v>0.41426075597957701</v>
      </c>
      <c r="T10" s="17">
        <v>0.80860933989295503</v>
      </c>
      <c r="U10" s="17">
        <v>0.51109626824412702</v>
      </c>
      <c r="V10" s="17">
        <v>0.37874635242018301</v>
      </c>
      <c r="W10" s="17">
        <v>1</v>
      </c>
      <c r="X10" s="17">
        <v>0</v>
      </c>
      <c r="Y10" s="17">
        <v>1</v>
      </c>
      <c r="Z10" s="17">
        <v>0.79954433999507601</v>
      </c>
      <c r="AA10" s="17">
        <v>0.30331376848550701</v>
      </c>
      <c r="AB10" s="17">
        <v>0.47966096386318002</v>
      </c>
      <c r="AC10" s="17">
        <v>0.22111366275168601</v>
      </c>
      <c r="AD10" s="17" t="s">
        <v>88</v>
      </c>
      <c r="AE10" s="17"/>
      <c r="AF10" s="17">
        <v>0.62974270937390098</v>
      </c>
      <c r="AG10" s="17">
        <v>0.47502750087127799</v>
      </c>
      <c r="AH10" s="17">
        <v>0.619461163127079</v>
      </c>
      <c r="AI10" s="17">
        <v>0.50332408514443205</v>
      </c>
      <c r="AJ10" s="17"/>
      <c r="AK10" s="17">
        <v>0.44348982768289102</v>
      </c>
      <c r="AL10" s="17">
        <v>0.41683143348021301</v>
      </c>
      <c r="AM10" s="17"/>
      <c r="AN10" s="17">
        <v>0.37881963990582401</v>
      </c>
      <c r="AO10" s="17">
        <v>0.53261709346847896</v>
      </c>
      <c r="AP10" s="17">
        <v>0.53908560832907404</v>
      </c>
      <c r="AQ10" s="17">
        <v>0.54243494414933902</v>
      </c>
      <c r="AR10" s="17">
        <v>0.47021907150929398</v>
      </c>
      <c r="AS10" s="17">
        <v>0.55882842146573797</v>
      </c>
      <c r="AT10" s="17"/>
      <c r="AU10" s="17">
        <v>0.518412373144014</v>
      </c>
      <c r="AV10" s="17">
        <v>0.44286563428586001</v>
      </c>
      <c r="AW10" s="17"/>
      <c r="AX10" s="17">
        <v>0.463696974958546</v>
      </c>
      <c r="AY10" s="17">
        <v>0.50075573168601195</v>
      </c>
      <c r="AZ10" s="17"/>
      <c r="BA10" s="17">
        <v>0.50200417720708201</v>
      </c>
      <c r="BB10" s="17">
        <v>0.38735638377160297</v>
      </c>
      <c r="BC10" s="17"/>
      <c r="BD10" s="17">
        <v>0.69644518320485704</v>
      </c>
      <c r="BE10" s="17"/>
      <c r="BF10" s="17">
        <v>0.60084869735416702</v>
      </c>
      <c r="BG10" s="17"/>
      <c r="BH10" s="17">
        <v>0.45405662139390701</v>
      </c>
      <c r="BI10" s="17"/>
      <c r="BJ10" s="17">
        <v>1</v>
      </c>
      <c r="BK10" s="17"/>
      <c r="BL10" s="17">
        <v>0.28615245019082602</v>
      </c>
      <c r="BM10" s="17">
        <v>0.69164069354322799</v>
      </c>
      <c r="BN10" s="17">
        <v>0.65668465150783495</v>
      </c>
      <c r="BO10" s="17">
        <v>0.356701876464113</v>
      </c>
      <c r="BP10" s="17"/>
      <c r="BQ10" s="17">
        <v>0.61698359466598396</v>
      </c>
      <c r="BR10" s="17">
        <v>0.91012370179699997</v>
      </c>
      <c r="BS10" s="17">
        <v>0.61607554280979604</v>
      </c>
      <c r="BT10" s="17">
        <v>0.76502907025478395</v>
      </c>
      <c r="BU10" s="17">
        <v>0.112985833658284</v>
      </c>
      <c r="BV10" s="17">
        <v>0.31231890902757498</v>
      </c>
      <c r="BW10" s="17"/>
      <c r="BX10" s="17">
        <v>0.59287954103785001</v>
      </c>
      <c r="BY10" s="17">
        <v>0.80476722743667095</v>
      </c>
      <c r="BZ10" s="17">
        <v>0.67794005947508795</v>
      </c>
      <c r="CA10" s="17">
        <v>0.70682802041625803</v>
      </c>
      <c r="CB10" s="17">
        <v>0.16385248048239701</v>
      </c>
      <c r="CC10" s="17">
        <v>0.36744645530938402</v>
      </c>
    </row>
    <row r="11" spans="2:81" x14ac:dyDescent="0.35">
      <c r="B11" s="18" t="s">
        <v>86</v>
      </c>
      <c r="C11" s="17">
        <v>3.9542914650472501E-2</v>
      </c>
      <c r="D11" s="17">
        <v>3.0440426590216799E-2</v>
      </c>
      <c r="E11" s="17">
        <v>4.8607548430273803E-2</v>
      </c>
      <c r="F11" s="17"/>
      <c r="G11" s="17">
        <v>6.2621116865002005E-2</v>
      </c>
      <c r="H11" s="17">
        <v>4.1657845046123403E-2</v>
      </c>
      <c r="I11" s="17">
        <v>0.102660049054867</v>
      </c>
      <c r="J11" s="17">
        <v>2.4852785400268598E-2</v>
      </c>
      <c r="K11" s="17">
        <v>8.1721006834263796E-3</v>
      </c>
      <c r="L11" s="17">
        <v>2.9640573484724798E-2</v>
      </c>
      <c r="M11" s="17"/>
      <c r="N11" s="17">
        <v>3.1346688282041103E-2</v>
      </c>
      <c r="O11" s="17">
        <v>3.5561572713927202E-2</v>
      </c>
      <c r="P11" s="17">
        <v>4.0115926668855099E-2</v>
      </c>
      <c r="Q11" s="17">
        <v>4.5575310126708103E-2</v>
      </c>
      <c r="R11" s="17"/>
      <c r="S11" s="17">
        <v>0</v>
      </c>
      <c r="T11" s="17">
        <v>0</v>
      </c>
      <c r="U11" s="17">
        <v>0.22898967639340001</v>
      </c>
      <c r="V11" s="17">
        <v>0</v>
      </c>
      <c r="W11" s="17">
        <v>0</v>
      </c>
      <c r="X11" s="17">
        <v>0</v>
      </c>
      <c r="Y11" s="17">
        <v>0</v>
      </c>
      <c r="Z11" s="17">
        <v>0</v>
      </c>
      <c r="AA11" s="17">
        <v>0</v>
      </c>
      <c r="AB11" s="17">
        <v>3.92735397701508E-2</v>
      </c>
      <c r="AC11" s="17">
        <v>0.23963091093494801</v>
      </c>
      <c r="AD11" s="17" t="s">
        <v>88</v>
      </c>
      <c r="AE11" s="17"/>
      <c r="AF11" s="17">
        <v>4.2614218150038199E-2</v>
      </c>
      <c r="AG11" s="17">
        <v>3.6939382340191201E-2</v>
      </c>
      <c r="AH11" s="17">
        <v>0</v>
      </c>
      <c r="AI11" s="17">
        <v>0</v>
      </c>
      <c r="AJ11" s="17"/>
      <c r="AK11" s="17">
        <v>7.9333614977717598E-2</v>
      </c>
      <c r="AL11" s="17">
        <v>0</v>
      </c>
      <c r="AM11" s="17"/>
      <c r="AN11" s="17">
        <v>5.9065516415569702E-2</v>
      </c>
      <c r="AO11" s="17">
        <v>0</v>
      </c>
      <c r="AP11" s="17">
        <v>0.103826784640527</v>
      </c>
      <c r="AQ11" s="17">
        <v>2.6286618698918001E-2</v>
      </c>
      <c r="AR11" s="17">
        <v>5.1644684697241601E-2</v>
      </c>
      <c r="AS11" s="17">
        <v>3.0061181272913799E-2</v>
      </c>
      <c r="AT11" s="17"/>
      <c r="AU11" s="17">
        <v>2.6711163873610499E-2</v>
      </c>
      <c r="AV11" s="17">
        <v>6.4055581736924799E-2</v>
      </c>
      <c r="AW11" s="17"/>
      <c r="AX11" s="17">
        <v>3.1730920750582099E-2</v>
      </c>
      <c r="AY11" s="17">
        <v>4.17980908479023E-2</v>
      </c>
      <c r="AZ11" s="17"/>
      <c r="BA11" s="17">
        <v>3.7951090636012902E-2</v>
      </c>
      <c r="BB11" s="17">
        <v>5.70607732235048E-2</v>
      </c>
      <c r="BC11" s="17"/>
      <c r="BD11" s="17">
        <v>2.69333343704895E-2</v>
      </c>
      <c r="BE11" s="17"/>
      <c r="BF11" s="17">
        <v>4.4365008161189101E-2</v>
      </c>
      <c r="BG11" s="17"/>
      <c r="BH11" s="17">
        <v>1.7556938368924101E-2</v>
      </c>
      <c r="BI11" s="17"/>
      <c r="BJ11" s="17">
        <v>0</v>
      </c>
      <c r="BK11" s="17"/>
      <c r="BL11" s="17">
        <v>5.7534942055387499E-2</v>
      </c>
      <c r="BM11" s="17">
        <v>2.2769925086126699E-2</v>
      </c>
      <c r="BN11" s="17">
        <v>1.7666637566016101E-2</v>
      </c>
      <c r="BO11" s="17">
        <v>5.7389449373828699E-2</v>
      </c>
      <c r="BP11" s="17"/>
      <c r="BQ11" s="17">
        <v>0</v>
      </c>
      <c r="BR11" s="17">
        <v>1.9724859295230601E-2</v>
      </c>
      <c r="BS11" s="17">
        <v>0</v>
      </c>
      <c r="BT11" s="17">
        <v>3.1279751678451602E-2</v>
      </c>
      <c r="BU11" s="17">
        <v>6.1808292294666597E-2</v>
      </c>
      <c r="BV11" s="17">
        <v>0.228121405233386</v>
      </c>
      <c r="BW11" s="17"/>
      <c r="BX11" s="17">
        <v>0</v>
      </c>
      <c r="BY11" s="17">
        <v>2.0942784120301001E-2</v>
      </c>
      <c r="BZ11" s="17">
        <v>2.57587064885209E-2</v>
      </c>
      <c r="CA11" s="17">
        <v>0</v>
      </c>
      <c r="CB11" s="17">
        <v>0</v>
      </c>
      <c r="CC11" s="17">
        <v>0.45153103254749299</v>
      </c>
    </row>
    <row r="12" spans="2:81" x14ac:dyDescent="0.35">
      <c r="B12" s="18" t="s">
        <v>87</v>
      </c>
      <c r="C12" s="19">
        <v>4.8820598662651898E-2</v>
      </c>
      <c r="D12" s="19">
        <v>4.03445260696223E-2</v>
      </c>
      <c r="E12" s="19">
        <v>5.72614220329455E-2</v>
      </c>
      <c r="F12" s="19"/>
      <c r="G12" s="19">
        <v>0</v>
      </c>
      <c r="H12" s="19">
        <v>9.0557249491445405E-2</v>
      </c>
      <c r="I12" s="19">
        <v>1.3038228047666699E-2</v>
      </c>
      <c r="J12" s="19">
        <v>9.6904646378600898E-2</v>
      </c>
      <c r="K12" s="19">
        <v>3.36577269620284E-2</v>
      </c>
      <c r="L12" s="19">
        <v>4.5141739587116897E-2</v>
      </c>
      <c r="M12" s="19"/>
      <c r="N12" s="19">
        <v>2.3201454942577901E-2</v>
      </c>
      <c r="O12" s="19">
        <v>8.3776546446477501E-2</v>
      </c>
      <c r="P12" s="19">
        <v>2.9820505628614099E-2</v>
      </c>
      <c r="Q12" s="19">
        <v>5.7549351620693197E-2</v>
      </c>
      <c r="R12" s="19"/>
      <c r="S12" s="19">
        <v>0.13011013695491899</v>
      </c>
      <c r="T12" s="19">
        <v>0</v>
      </c>
      <c r="U12" s="19">
        <v>0</v>
      </c>
      <c r="V12" s="19">
        <v>0</v>
      </c>
      <c r="W12" s="19">
        <v>0</v>
      </c>
      <c r="X12" s="19">
        <v>1</v>
      </c>
      <c r="Y12" s="19">
        <v>0</v>
      </c>
      <c r="Z12" s="19">
        <v>0</v>
      </c>
      <c r="AA12" s="19">
        <v>0</v>
      </c>
      <c r="AB12" s="19">
        <v>4.6546746225753603E-2</v>
      </c>
      <c r="AC12" s="19">
        <v>0</v>
      </c>
      <c r="AD12" s="19" t="s">
        <v>88</v>
      </c>
      <c r="AE12" s="19"/>
      <c r="AF12" s="19">
        <v>1.9887361972943999E-2</v>
      </c>
      <c r="AG12" s="19">
        <v>5.4892875698546902E-2</v>
      </c>
      <c r="AH12" s="19">
        <v>0</v>
      </c>
      <c r="AI12" s="19">
        <v>0</v>
      </c>
      <c r="AJ12" s="19"/>
      <c r="AK12" s="19">
        <v>3.7552665753613101E-2</v>
      </c>
      <c r="AL12" s="19">
        <v>9.0482400474543895E-2</v>
      </c>
      <c r="AM12" s="19"/>
      <c r="AN12" s="19">
        <v>3.7368890793116602E-2</v>
      </c>
      <c r="AO12" s="19">
        <v>6.9859180329445797E-2</v>
      </c>
      <c r="AP12" s="19">
        <v>4.2272644140927997E-2</v>
      </c>
      <c r="AQ12" s="19">
        <v>2.4845412574071399E-2</v>
      </c>
      <c r="AR12" s="19">
        <v>5.00617645153573E-2</v>
      </c>
      <c r="AS12" s="19">
        <v>8.4420628765765504E-2</v>
      </c>
      <c r="AT12" s="19"/>
      <c r="AU12" s="19">
        <v>5.1200432580478197E-2</v>
      </c>
      <c r="AV12" s="19">
        <v>4.4274369736984398E-2</v>
      </c>
      <c r="AW12" s="19"/>
      <c r="AX12" s="19">
        <v>6.6688624326292995E-2</v>
      </c>
      <c r="AY12" s="19">
        <v>4.3662434602606298E-2</v>
      </c>
      <c r="AZ12" s="19"/>
      <c r="BA12" s="19">
        <v>4.7891224669769299E-2</v>
      </c>
      <c r="BB12" s="19">
        <v>5.9048263291959301E-2</v>
      </c>
      <c r="BC12" s="19"/>
      <c r="BD12" s="19">
        <v>2.7975272659152998E-2</v>
      </c>
      <c r="BE12" s="19"/>
      <c r="BF12" s="19">
        <v>4.7915641611746801E-2</v>
      </c>
      <c r="BG12" s="19"/>
      <c r="BH12" s="19">
        <v>3.63070465756802E-2</v>
      </c>
      <c r="BI12" s="19"/>
      <c r="BJ12" s="19">
        <v>0</v>
      </c>
      <c r="BK12" s="19"/>
      <c r="BL12" s="19">
        <v>0.11090467923922701</v>
      </c>
      <c r="BM12" s="19">
        <v>2.4351216531798399E-2</v>
      </c>
      <c r="BN12" s="19">
        <v>3.8062533662389098E-2</v>
      </c>
      <c r="BO12" s="19">
        <v>3.09771840007259E-2</v>
      </c>
      <c r="BP12" s="19"/>
      <c r="BQ12" s="19">
        <v>3.9225009410644697E-2</v>
      </c>
      <c r="BR12" s="19">
        <v>1.51261149055883E-2</v>
      </c>
      <c r="BS12" s="19">
        <v>6.1301871515317803E-2</v>
      </c>
      <c r="BT12" s="19">
        <v>3.1279751678451602E-2</v>
      </c>
      <c r="BU12" s="19">
        <v>7.5798510405749198E-2</v>
      </c>
      <c r="BV12" s="19">
        <v>0.10846965171745</v>
      </c>
      <c r="BW12" s="19"/>
      <c r="BX12" s="19">
        <v>2.3575918826919801E-2</v>
      </c>
      <c r="BY12" s="19">
        <v>1.6060087137006799E-2</v>
      </c>
      <c r="BZ12" s="19">
        <v>5.2356491482604899E-2</v>
      </c>
      <c r="CA12" s="19">
        <v>0</v>
      </c>
      <c r="CB12" s="19">
        <v>6.3865420818733004E-2</v>
      </c>
      <c r="CC12" s="19">
        <v>3.56019728742792E-2</v>
      </c>
    </row>
    <row r="13" spans="2:81" x14ac:dyDescent="0.35">
      <c r="B13" s="16" t="s">
        <v>621</v>
      </c>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CC18"/>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229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221</v>
      </c>
      <c r="C9" s="17">
        <v>0.339291933761252</v>
      </c>
      <c r="D9" s="17">
        <v>0.39080412352191202</v>
      </c>
      <c r="E9" s="17">
        <v>0.29012906082386197</v>
      </c>
      <c r="F9" s="17"/>
      <c r="G9" s="17">
        <v>0.37668598727047298</v>
      </c>
      <c r="H9" s="17">
        <v>0.40829127624086498</v>
      </c>
      <c r="I9" s="17">
        <v>0.31070084551499699</v>
      </c>
      <c r="J9" s="17">
        <v>0.25396439982923602</v>
      </c>
      <c r="K9" s="17">
        <v>0.27667539660232998</v>
      </c>
      <c r="L9" s="17">
        <v>0.39286778116291399</v>
      </c>
      <c r="M9" s="17"/>
      <c r="N9" s="17">
        <v>0.39867503360727502</v>
      </c>
      <c r="O9" s="17">
        <v>0.25011027857861801</v>
      </c>
      <c r="P9" s="17">
        <v>0.37334685520104799</v>
      </c>
      <c r="Q9" s="17">
        <v>0.33661519097852899</v>
      </c>
      <c r="R9" s="17"/>
      <c r="S9" s="17">
        <v>0.468583891381119</v>
      </c>
      <c r="T9" s="17">
        <v>0.26773478255178201</v>
      </c>
      <c r="U9" s="17">
        <v>0.36329657682034699</v>
      </c>
      <c r="V9" s="17">
        <v>0.33111057613271</v>
      </c>
      <c r="W9" s="17">
        <v>0.33418365198129402</v>
      </c>
      <c r="X9" s="17">
        <v>0.33196495029900303</v>
      </c>
      <c r="Y9" s="17">
        <v>0.31950225479185701</v>
      </c>
      <c r="Z9" s="17">
        <v>0.38401206755502598</v>
      </c>
      <c r="AA9" s="17">
        <v>0.378504158409745</v>
      </c>
      <c r="AB9" s="17">
        <v>0.27248199336929502</v>
      </c>
      <c r="AC9" s="17">
        <v>0.26119397823295398</v>
      </c>
      <c r="AD9" s="17">
        <v>0.22042573412452801</v>
      </c>
      <c r="AE9" s="17"/>
      <c r="AF9" s="17">
        <v>0.35057019542007301</v>
      </c>
      <c r="AG9" s="17">
        <v>0.26884894264536702</v>
      </c>
      <c r="AH9" s="17">
        <v>0.24965248707878701</v>
      </c>
      <c r="AI9" s="17">
        <v>0.215037228091574</v>
      </c>
      <c r="AJ9" s="17"/>
      <c r="AK9" s="17">
        <v>0.40463158486494599</v>
      </c>
      <c r="AL9" s="17">
        <v>0.32559865971500002</v>
      </c>
      <c r="AM9" s="17"/>
      <c r="AN9" s="17">
        <v>0.46153902464856</v>
      </c>
      <c r="AO9" s="17">
        <v>0.32369621338447402</v>
      </c>
      <c r="AP9" s="17">
        <v>0.30039391289047002</v>
      </c>
      <c r="AQ9" s="17">
        <v>0.27441043182665698</v>
      </c>
      <c r="AR9" s="17">
        <v>0.262935597278388</v>
      </c>
      <c r="AS9" s="17">
        <v>0.29880077039526598</v>
      </c>
      <c r="AT9" s="17"/>
      <c r="AU9" s="17">
        <v>0.37852239944712102</v>
      </c>
      <c r="AV9" s="17">
        <v>0.28665563354312601</v>
      </c>
      <c r="AW9" s="17"/>
      <c r="AX9" s="17">
        <v>0.273042940107598</v>
      </c>
      <c r="AY9" s="17">
        <v>0.35518977022530701</v>
      </c>
      <c r="AZ9" s="17"/>
      <c r="BA9" s="17">
        <v>0.318535841422453</v>
      </c>
      <c r="BB9" s="17">
        <v>0.44929042665881203</v>
      </c>
      <c r="BC9" s="17"/>
      <c r="BD9" s="17">
        <v>0.45434266831754899</v>
      </c>
      <c r="BE9" s="17"/>
      <c r="BF9" s="17">
        <v>0.45252822761320499</v>
      </c>
      <c r="BG9" s="17"/>
      <c r="BH9" s="17">
        <v>0.28901982859749298</v>
      </c>
      <c r="BI9" s="17"/>
      <c r="BJ9" s="17">
        <v>0.25361748657702798</v>
      </c>
      <c r="BK9" s="17"/>
      <c r="BL9" s="17">
        <v>3.0111853117533099E-2</v>
      </c>
      <c r="BM9" s="17">
        <v>0.66687724616775101</v>
      </c>
      <c r="BN9" s="17">
        <v>0.40166794261049299</v>
      </c>
      <c r="BO9" s="17">
        <v>0.13610883118437</v>
      </c>
      <c r="BP9" s="17"/>
      <c r="BQ9" s="17">
        <v>0.33545620718265301</v>
      </c>
      <c r="BR9" s="17">
        <v>0.478829017531894</v>
      </c>
      <c r="BS9" s="17">
        <v>0.36579601467557399</v>
      </c>
      <c r="BT9" s="17">
        <v>0.33344211550059999</v>
      </c>
      <c r="BU9" s="17">
        <v>0.17761902381866601</v>
      </c>
      <c r="BV9" s="17">
        <v>0.26493397821553699</v>
      </c>
      <c r="BW9" s="17"/>
      <c r="BX9" s="17">
        <v>0.39804408940417002</v>
      </c>
      <c r="BY9" s="17">
        <v>0.49082649590379601</v>
      </c>
      <c r="BZ9" s="17">
        <v>0.35817013338126302</v>
      </c>
      <c r="CA9" s="17">
        <v>0.32851740379026201</v>
      </c>
      <c r="CB9" s="17">
        <v>0.15273900377017399</v>
      </c>
      <c r="CC9" s="17">
        <v>0.19221097472064799</v>
      </c>
    </row>
    <row r="10" spans="2:81" x14ac:dyDescent="0.35">
      <c r="B10" s="18" t="s">
        <v>222</v>
      </c>
      <c r="C10" s="17">
        <v>0.43247319483457197</v>
      </c>
      <c r="D10" s="17">
        <v>0.40098172900232998</v>
      </c>
      <c r="E10" s="17">
        <v>0.46487172649817998</v>
      </c>
      <c r="F10" s="17"/>
      <c r="G10" s="17">
        <v>0.39376346163085302</v>
      </c>
      <c r="H10" s="17">
        <v>0.37702263894282201</v>
      </c>
      <c r="I10" s="17">
        <v>0.43419003190111199</v>
      </c>
      <c r="J10" s="17">
        <v>0.45418212360801502</v>
      </c>
      <c r="K10" s="17">
        <v>0.47726705307339201</v>
      </c>
      <c r="L10" s="17">
        <v>0.454207217400172</v>
      </c>
      <c r="M10" s="17"/>
      <c r="N10" s="17">
        <v>0.41166531983336602</v>
      </c>
      <c r="O10" s="17">
        <v>0.47772992566996397</v>
      </c>
      <c r="P10" s="17">
        <v>0.41447902146280502</v>
      </c>
      <c r="Q10" s="17">
        <v>0.424540667514682</v>
      </c>
      <c r="R10" s="17"/>
      <c r="S10" s="17">
        <v>0.36390921608202997</v>
      </c>
      <c r="T10" s="17">
        <v>0.46487679564553003</v>
      </c>
      <c r="U10" s="17">
        <v>0.39680560168276502</v>
      </c>
      <c r="V10" s="17">
        <v>0.48651517877800998</v>
      </c>
      <c r="W10" s="17">
        <v>0.485066721522325</v>
      </c>
      <c r="X10" s="17">
        <v>0.42289323624157799</v>
      </c>
      <c r="Y10" s="17">
        <v>0.42592690344044498</v>
      </c>
      <c r="Z10" s="17">
        <v>0.407575707047174</v>
      </c>
      <c r="AA10" s="17">
        <v>0.42937899122142897</v>
      </c>
      <c r="AB10" s="17">
        <v>0.41562217419317399</v>
      </c>
      <c r="AC10" s="17">
        <v>0.52048562205840898</v>
      </c>
      <c r="AD10" s="17">
        <v>0.41687952771945103</v>
      </c>
      <c r="AE10" s="17"/>
      <c r="AF10" s="17">
        <v>0.42912210307674198</v>
      </c>
      <c r="AG10" s="17">
        <v>0.43829673294032501</v>
      </c>
      <c r="AH10" s="17">
        <v>0.53103133207480202</v>
      </c>
      <c r="AI10" s="17">
        <v>0.42451956392840301</v>
      </c>
      <c r="AJ10" s="17"/>
      <c r="AK10" s="17">
        <v>0.40342341493358702</v>
      </c>
      <c r="AL10" s="17">
        <v>0.44326943211138797</v>
      </c>
      <c r="AM10" s="17"/>
      <c r="AN10" s="17">
        <v>0.34670891033844298</v>
      </c>
      <c r="AO10" s="17">
        <v>0.43260083222607998</v>
      </c>
      <c r="AP10" s="17">
        <v>0.45048531040607798</v>
      </c>
      <c r="AQ10" s="17">
        <v>0.48431991822958298</v>
      </c>
      <c r="AR10" s="17">
        <v>0.51270890728696605</v>
      </c>
      <c r="AS10" s="17">
        <v>0.46058962489046701</v>
      </c>
      <c r="AT10" s="17"/>
      <c r="AU10" s="17">
        <v>0.43270110238868997</v>
      </c>
      <c r="AV10" s="17">
        <v>0.43266079158059401</v>
      </c>
      <c r="AW10" s="17"/>
      <c r="AX10" s="17">
        <v>0.41599767397995102</v>
      </c>
      <c r="AY10" s="17">
        <v>0.43642684185261199</v>
      </c>
      <c r="AZ10" s="17"/>
      <c r="BA10" s="17">
        <v>0.44013981979823702</v>
      </c>
      <c r="BB10" s="17">
        <v>0.392118469425913</v>
      </c>
      <c r="BC10" s="17"/>
      <c r="BD10" s="17">
        <v>0.408644952481374</v>
      </c>
      <c r="BE10" s="17"/>
      <c r="BF10" s="17">
        <v>0.40011654092868199</v>
      </c>
      <c r="BG10" s="17"/>
      <c r="BH10" s="17">
        <v>0.40887668784746101</v>
      </c>
      <c r="BI10" s="17"/>
      <c r="BJ10" s="17">
        <v>0.55512817593974695</v>
      </c>
      <c r="BK10" s="17"/>
      <c r="BL10" s="17">
        <v>0.27850759727201102</v>
      </c>
      <c r="BM10" s="17">
        <v>0.31120817112106403</v>
      </c>
      <c r="BN10" s="17">
        <v>0.49842590377620599</v>
      </c>
      <c r="BO10" s="17">
        <v>0.57952599058904597</v>
      </c>
      <c r="BP10" s="17"/>
      <c r="BQ10" s="17">
        <v>0.46240489700313703</v>
      </c>
      <c r="BR10" s="17">
        <v>0.406635139749009</v>
      </c>
      <c r="BS10" s="17">
        <v>0.368762534331183</v>
      </c>
      <c r="BT10" s="17">
        <v>0.47009399372122401</v>
      </c>
      <c r="BU10" s="17">
        <v>0.45670939402681099</v>
      </c>
      <c r="BV10" s="17">
        <v>0.42052392843460101</v>
      </c>
      <c r="BW10" s="17"/>
      <c r="BX10" s="17">
        <v>0.44495332668141402</v>
      </c>
      <c r="BY10" s="17">
        <v>0.40452243578643898</v>
      </c>
      <c r="BZ10" s="17">
        <v>0.40720442680480201</v>
      </c>
      <c r="CA10" s="17">
        <v>0.47723656113845903</v>
      </c>
      <c r="CB10" s="17">
        <v>0.40608291079917003</v>
      </c>
      <c r="CC10" s="17">
        <v>0.42480158821201502</v>
      </c>
    </row>
    <row r="11" spans="2:81" x14ac:dyDescent="0.35">
      <c r="B11" s="18" t="s">
        <v>223</v>
      </c>
      <c r="C11" s="17">
        <v>0.155461518516538</v>
      </c>
      <c r="D11" s="17">
        <v>0.13585926612583399</v>
      </c>
      <c r="E11" s="17">
        <v>0.172388417044503</v>
      </c>
      <c r="F11" s="17"/>
      <c r="G11" s="17">
        <v>0.167688133428398</v>
      </c>
      <c r="H11" s="17">
        <v>0.14513315068153701</v>
      </c>
      <c r="I11" s="17">
        <v>0.16642741329826799</v>
      </c>
      <c r="J11" s="17">
        <v>0.196489393138469</v>
      </c>
      <c r="K11" s="17">
        <v>0.16352683531885701</v>
      </c>
      <c r="L11" s="17">
        <v>0.108121128855174</v>
      </c>
      <c r="M11" s="17"/>
      <c r="N11" s="17">
        <v>0.13050841451328299</v>
      </c>
      <c r="O11" s="17">
        <v>0.19322132320462099</v>
      </c>
      <c r="P11" s="17">
        <v>0.145394225910878</v>
      </c>
      <c r="Q11" s="17">
        <v>0.15133449341383901</v>
      </c>
      <c r="R11" s="17"/>
      <c r="S11" s="17">
        <v>0.106396082704296</v>
      </c>
      <c r="T11" s="17">
        <v>0.17844031568242399</v>
      </c>
      <c r="U11" s="17">
        <v>0.15535167294902999</v>
      </c>
      <c r="V11" s="17">
        <v>0.114196459373186</v>
      </c>
      <c r="W11" s="17">
        <v>0.12710422730680901</v>
      </c>
      <c r="X11" s="17">
        <v>0.174691885898971</v>
      </c>
      <c r="Y11" s="17">
        <v>0.19665806352592899</v>
      </c>
      <c r="Z11" s="17">
        <v>0.152939865902323</v>
      </c>
      <c r="AA11" s="17">
        <v>0.12730114628907499</v>
      </c>
      <c r="AB11" s="17">
        <v>0.217020648928687</v>
      </c>
      <c r="AC11" s="17">
        <v>0.14478736896341701</v>
      </c>
      <c r="AD11" s="17">
        <v>0.247287346598973</v>
      </c>
      <c r="AE11" s="17"/>
      <c r="AF11" s="17">
        <v>0.15191654454763201</v>
      </c>
      <c r="AG11" s="17">
        <v>0.19494985992158001</v>
      </c>
      <c r="AH11" s="17">
        <v>0.14262517116010601</v>
      </c>
      <c r="AI11" s="17">
        <v>0.235443941622964</v>
      </c>
      <c r="AJ11" s="17"/>
      <c r="AK11" s="17">
        <v>0.124522300526429</v>
      </c>
      <c r="AL11" s="17">
        <v>0.151503636018337</v>
      </c>
      <c r="AM11" s="17"/>
      <c r="AN11" s="17">
        <v>0.123938047396517</v>
      </c>
      <c r="AO11" s="17">
        <v>0.167713372729453</v>
      </c>
      <c r="AP11" s="17">
        <v>0.174415821565433</v>
      </c>
      <c r="AQ11" s="17">
        <v>0.16492686595919001</v>
      </c>
      <c r="AR11" s="17">
        <v>0.16497148337084799</v>
      </c>
      <c r="AS11" s="17">
        <v>0.147542235675681</v>
      </c>
      <c r="AT11" s="17"/>
      <c r="AU11" s="17">
        <v>0.133122479929393</v>
      </c>
      <c r="AV11" s="17">
        <v>0.18465371080349499</v>
      </c>
      <c r="AW11" s="17"/>
      <c r="AX11" s="17">
        <v>0.207983844624579</v>
      </c>
      <c r="AY11" s="17">
        <v>0.14285768402596899</v>
      </c>
      <c r="AZ11" s="17"/>
      <c r="BA11" s="17">
        <v>0.165244618247393</v>
      </c>
      <c r="BB11" s="17">
        <v>0.107760533535857</v>
      </c>
      <c r="BC11" s="17"/>
      <c r="BD11" s="17">
        <v>9.7873362194121405E-2</v>
      </c>
      <c r="BE11" s="17"/>
      <c r="BF11" s="17">
        <v>0.10684267100504501</v>
      </c>
      <c r="BG11" s="17"/>
      <c r="BH11" s="17">
        <v>0.20849490443414301</v>
      </c>
      <c r="BI11" s="17"/>
      <c r="BJ11" s="17">
        <v>0.13382770769411201</v>
      </c>
      <c r="BK11" s="17"/>
      <c r="BL11" s="17">
        <v>0.418641498885929</v>
      </c>
      <c r="BM11" s="17">
        <v>2.0766251975894299E-2</v>
      </c>
      <c r="BN11" s="17">
        <v>8.17079122316796E-2</v>
      </c>
      <c r="BO11" s="17">
        <v>0.20573455590777601</v>
      </c>
      <c r="BP11" s="17"/>
      <c r="BQ11" s="17">
        <v>0.15416712686290299</v>
      </c>
      <c r="BR11" s="17">
        <v>8.4718320038207701E-2</v>
      </c>
      <c r="BS11" s="17">
        <v>0.15638336841015599</v>
      </c>
      <c r="BT11" s="17">
        <v>0.14500933381876599</v>
      </c>
      <c r="BU11" s="17">
        <v>0.23239448965790799</v>
      </c>
      <c r="BV11" s="17">
        <v>0.185404853980568</v>
      </c>
      <c r="BW11" s="17"/>
      <c r="BX11" s="17">
        <v>0.113757852194905</v>
      </c>
      <c r="BY11" s="17">
        <v>7.4827143810104593E-2</v>
      </c>
      <c r="BZ11" s="17">
        <v>0.15659131101870499</v>
      </c>
      <c r="CA11" s="17">
        <v>0.146742960755784</v>
      </c>
      <c r="CB11" s="17">
        <v>0.31180722435572</v>
      </c>
      <c r="CC11" s="17">
        <v>0.192323926610319</v>
      </c>
    </row>
    <row r="12" spans="2:81" x14ac:dyDescent="0.35">
      <c r="B12" s="18" t="s">
        <v>224</v>
      </c>
      <c r="C12" s="17">
        <v>5.2433837212762902E-2</v>
      </c>
      <c r="D12" s="17">
        <v>5.3008266160562999E-2</v>
      </c>
      <c r="E12" s="17">
        <v>5.1201309896179902E-2</v>
      </c>
      <c r="F12" s="17"/>
      <c r="G12" s="17">
        <v>4.7151465890402602E-2</v>
      </c>
      <c r="H12" s="17">
        <v>5.5447606735944802E-2</v>
      </c>
      <c r="I12" s="17">
        <v>5.9889193970646001E-2</v>
      </c>
      <c r="J12" s="17">
        <v>7.2601088706528594E-2</v>
      </c>
      <c r="K12" s="17">
        <v>5.7634080277903198E-2</v>
      </c>
      <c r="L12" s="17">
        <v>2.7562913452595001E-2</v>
      </c>
      <c r="M12" s="17"/>
      <c r="N12" s="17">
        <v>4.3732074156125601E-2</v>
      </c>
      <c r="O12" s="17">
        <v>6.0552865109257802E-2</v>
      </c>
      <c r="P12" s="17">
        <v>4.51685879167944E-2</v>
      </c>
      <c r="Q12" s="17">
        <v>6.0620230197787901E-2</v>
      </c>
      <c r="R12" s="17"/>
      <c r="S12" s="17">
        <v>4.1276917891458098E-2</v>
      </c>
      <c r="T12" s="17">
        <v>6.8500102331836801E-2</v>
      </c>
      <c r="U12" s="17">
        <v>5.7914208241974602E-2</v>
      </c>
      <c r="V12" s="17">
        <v>4.80555677837987E-2</v>
      </c>
      <c r="W12" s="17">
        <v>2.8966580520762199E-2</v>
      </c>
      <c r="X12" s="17">
        <v>5.0451677878372299E-2</v>
      </c>
      <c r="Y12" s="17">
        <v>3.6769066566352197E-2</v>
      </c>
      <c r="Z12" s="17">
        <v>5.0019071319999102E-2</v>
      </c>
      <c r="AA12" s="17">
        <v>4.6855056886708803E-2</v>
      </c>
      <c r="AB12" s="17">
        <v>7.6633064423543298E-2</v>
      </c>
      <c r="AC12" s="17">
        <v>5.3426228601207701E-2</v>
      </c>
      <c r="AD12" s="17">
        <v>8.5301258411700498E-2</v>
      </c>
      <c r="AE12" s="17"/>
      <c r="AF12" s="17">
        <v>4.8986864677328601E-2</v>
      </c>
      <c r="AG12" s="17">
        <v>7.7698060059513394E-2</v>
      </c>
      <c r="AH12" s="17">
        <v>5.4537186020046598E-2</v>
      </c>
      <c r="AI12" s="17">
        <v>9.4541014266385504E-2</v>
      </c>
      <c r="AJ12" s="17"/>
      <c r="AK12" s="17">
        <v>4.2318577972070698E-2</v>
      </c>
      <c r="AL12" s="17">
        <v>3.6777945526545702E-2</v>
      </c>
      <c r="AM12" s="17"/>
      <c r="AN12" s="17">
        <v>4.9088433977216198E-2</v>
      </c>
      <c r="AO12" s="17">
        <v>5.4210159129996702E-2</v>
      </c>
      <c r="AP12" s="17">
        <v>4.8431953698976703E-2</v>
      </c>
      <c r="AQ12" s="17">
        <v>5.8253201215936801E-2</v>
      </c>
      <c r="AR12" s="17">
        <v>4.0830766222393698E-2</v>
      </c>
      <c r="AS12" s="17">
        <v>7.4988972506177004E-2</v>
      </c>
      <c r="AT12" s="17"/>
      <c r="AU12" s="17">
        <v>4.0620908895350999E-2</v>
      </c>
      <c r="AV12" s="17">
        <v>6.9261254574056394E-2</v>
      </c>
      <c r="AW12" s="17"/>
      <c r="AX12" s="17">
        <v>7.8822937774065904E-2</v>
      </c>
      <c r="AY12" s="17">
        <v>4.6101218677447799E-2</v>
      </c>
      <c r="AZ12" s="17"/>
      <c r="BA12" s="17">
        <v>5.68209337195782E-2</v>
      </c>
      <c r="BB12" s="17">
        <v>2.7143887854251099E-2</v>
      </c>
      <c r="BC12" s="17"/>
      <c r="BD12" s="17">
        <v>2.7651299951727801E-2</v>
      </c>
      <c r="BE12" s="17"/>
      <c r="BF12" s="17">
        <v>3.2450648750575198E-2</v>
      </c>
      <c r="BG12" s="17"/>
      <c r="BH12" s="17">
        <v>8.4046489093212398E-2</v>
      </c>
      <c r="BI12" s="17"/>
      <c r="BJ12" s="17">
        <v>4.2368366800503897E-2</v>
      </c>
      <c r="BK12" s="17"/>
      <c r="BL12" s="17">
        <v>0.217649236559395</v>
      </c>
      <c r="BM12" s="17">
        <v>1.14833073529097E-3</v>
      </c>
      <c r="BN12" s="17">
        <v>1.0428159178405699E-2</v>
      </c>
      <c r="BO12" s="17">
        <v>4.6100468255750801E-2</v>
      </c>
      <c r="BP12" s="17"/>
      <c r="BQ12" s="17">
        <v>3.1721320544367597E-2</v>
      </c>
      <c r="BR12" s="17">
        <v>2.1462513129522898E-2</v>
      </c>
      <c r="BS12" s="17">
        <v>9.1448969734475902E-2</v>
      </c>
      <c r="BT12" s="17">
        <v>3.2427990550297103E-2</v>
      </c>
      <c r="BU12" s="17">
        <v>0.114208992735265</v>
      </c>
      <c r="BV12" s="17">
        <v>8.4517278556261594E-2</v>
      </c>
      <c r="BW12" s="17"/>
      <c r="BX12" s="17">
        <v>2.7817489460968899E-2</v>
      </c>
      <c r="BY12" s="17">
        <v>1.7951321076020599E-2</v>
      </c>
      <c r="BZ12" s="17">
        <v>6.9268938082401296E-2</v>
      </c>
      <c r="CA12" s="17">
        <v>3.1389416208735199E-2</v>
      </c>
      <c r="CB12" s="17">
        <v>0.103440658652542</v>
      </c>
      <c r="CC12" s="17">
        <v>0.13180764338777701</v>
      </c>
    </row>
    <row r="13" spans="2:81" x14ac:dyDescent="0.35">
      <c r="B13" s="18" t="s">
        <v>225</v>
      </c>
      <c r="C13" s="19">
        <v>2.0339515674875099E-2</v>
      </c>
      <c r="D13" s="19">
        <v>1.9346615189361101E-2</v>
      </c>
      <c r="E13" s="19">
        <v>2.1409485737275701E-2</v>
      </c>
      <c r="F13" s="19"/>
      <c r="G13" s="19">
        <v>1.4710951779872999E-2</v>
      </c>
      <c r="H13" s="19">
        <v>1.4105327398832E-2</v>
      </c>
      <c r="I13" s="19">
        <v>2.8792515314977601E-2</v>
      </c>
      <c r="J13" s="19">
        <v>2.2762994717751801E-2</v>
      </c>
      <c r="K13" s="19">
        <v>2.4896634727518199E-2</v>
      </c>
      <c r="L13" s="19">
        <v>1.7240959129145399E-2</v>
      </c>
      <c r="M13" s="19"/>
      <c r="N13" s="19">
        <v>1.541915788995E-2</v>
      </c>
      <c r="O13" s="19">
        <v>1.8385607437539302E-2</v>
      </c>
      <c r="P13" s="19">
        <v>2.1611309508475101E-2</v>
      </c>
      <c r="Q13" s="19">
        <v>2.68894178951616E-2</v>
      </c>
      <c r="R13" s="19"/>
      <c r="S13" s="19">
        <v>1.9833891941096402E-2</v>
      </c>
      <c r="T13" s="19">
        <v>2.0448003788427E-2</v>
      </c>
      <c r="U13" s="19">
        <v>2.6631940305884099E-2</v>
      </c>
      <c r="V13" s="19">
        <v>2.01222179322946E-2</v>
      </c>
      <c r="W13" s="19">
        <v>2.4678818668809801E-2</v>
      </c>
      <c r="X13" s="19">
        <v>1.9998249682075999E-2</v>
      </c>
      <c r="Y13" s="19">
        <v>2.1143711675416801E-2</v>
      </c>
      <c r="Z13" s="19">
        <v>5.4532881754773398E-3</v>
      </c>
      <c r="AA13" s="19">
        <v>1.7960647193042301E-2</v>
      </c>
      <c r="AB13" s="19">
        <v>1.8242119085300799E-2</v>
      </c>
      <c r="AC13" s="19">
        <v>2.0106802144011799E-2</v>
      </c>
      <c r="AD13" s="19">
        <v>3.0106133145346999E-2</v>
      </c>
      <c r="AE13" s="19"/>
      <c r="AF13" s="19">
        <v>1.9404292278224801E-2</v>
      </c>
      <c r="AG13" s="19">
        <v>2.0206404433215201E-2</v>
      </c>
      <c r="AH13" s="19">
        <v>2.2153823666257601E-2</v>
      </c>
      <c r="AI13" s="19">
        <v>3.0458252090673502E-2</v>
      </c>
      <c r="AJ13" s="19"/>
      <c r="AK13" s="19">
        <v>2.5104121702967601E-2</v>
      </c>
      <c r="AL13" s="19">
        <v>4.2850326628728799E-2</v>
      </c>
      <c r="AM13" s="19"/>
      <c r="AN13" s="19">
        <v>1.8725583639263299E-2</v>
      </c>
      <c r="AO13" s="19">
        <v>2.1779422529996598E-2</v>
      </c>
      <c r="AP13" s="19">
        <v>2.6273001439042001E-2</v>
      </c>
      <c r="AQ13" s="19">
        <v>1.8089582768634399E-2</v>
      </c>
      <c r="AR13" s="19">
        <v>1.85532458414038E-2</v>
      </c>
      <c r="AS13" s="19">
        <v>1.8078396532408399E-2</v>
      </c>
      <c r="AT13" s="19"/>
      <c r="AU13" s="19">
        <v>1.5033109339444999E-2</v>
      </c>
      <c r="AV13" s="19">
        <v>2.67686094987294E-2</v>
      </c>
      <c r="AW13" s="19"/>
      <c r="AX13" s="19">
        <v>2.4152603513805701E-2</v>
      </c>
      <c r="AY13" s="19">
        <v>1.9424485218664599E-2</v>
      </c>
      <c r="AZ13" s="19"/>
      <c r="BA13" s="19">
        <v>1.92587868123387E-2</v>
      </c>
      <c r="BB13" s="19">
        <v>2.3686682525166598E-2</v>
      </c>
      <c r="BC13" s="19"/>
      <c r="BD13" s="19">
        <v>1.1487717055227701E-2</v>
      </c>
      <c r="BE13" s="19"/>
      <c r="BF13" s="19">
        <v>8.0619117024921094E-3</v>
      </c>
      <c r="BG13" s="19"/>
      <c r="BH13" s="19">
        <v>9.5620900276910999E-3</v>
      </c>
      <c r="BI13" s="19"/>
      <c r="BJ13" s="19">
        <v>1.5058262988608699E-2</v>
      </c>
      <c r="BK13" s="19"/>
      <c r="BL13" s="19">
        <v>5.5089814165131097E-2</v>
      </c>
      <c r="BM13" s="19">
        <v>0</v>
      </c>
      <c r="BN13" s="19">
        <v>7.7700822032161299E-3</v>
      </c>
      <c r="BO13" s="19">
        <v>3.25301540630566E-2</v>
      </c>
      <c r="BP13" s="19"/>
      <c r="BQ13" s="19">
        <v>1.6250448406939101E-2</v>
      </c>
      <c r="BR13" s="19">
        <v>8.3550095513662895E-3</v>
      </c>
      <c r="BS13" s="19">
        <v>1.7609112848611299E-2</v>
      </c>
      <c r="BT13" s="19">
        <v>1.9026566409112301E-2</v>
      </c>
      <c r="BU13" s="19">
        <v>1.90680997613497E-2</v>
      </c>
      <c r="BV13" s="19">
        <v>4.4619960813032003E-2</v>
      </c>
      <c r="BW13" s="19"/>
      <c r="BX13" s="19">
        <v>1.5427242258542501E-2</v>
      </c>
      <c r="BY13" s="19">
        <v>1.18726034236397E-2</v>
      </c>
      <c r="BZ13" s="19">
        <v>8.7651907128286893E-3</v>
      </c>
      <c r="CA13" s="19">
        <v>1.6113658106760399E-2</v>
      </c>
      <c r="CB13" s="19">
        <v>2.5930202422394001E-2</v>
      </c>
      <c r="CC13" s="19">
        <v>5.88558670692403E-2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CC37"/>
  <sheetViews>
    <sheetView showGridLines="0" workbookViewId="0">
      <pane xSplit="2" topLeftCell="C1" activePane="topRight" state="frozen"/>
      <selection pane="topRight" activeCell="BH6" sqref="BH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252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230</v>
      </c>
      <c r="C9" s="17">
        <v>0.54168073992282695</v>
      </c>
      <c r="D9" s="17">
        <v>0.49211598432147202</v>
      </c>
      <c r="E9" s="17">
        <v>0.58929563348792502</v>
      </c>
      <c r="F9" s="17"/>
      <c r="G9" s="17">
        <v>0.35257744104870398</v>
      </c>
      <c r="H9" s="17">
        <v>0.44316598459930201</v>
      </c>
      <c r="I9" s="17">
        <v>0.51678627518217202</v>
      </c>
      <c r="J9" s="17">
        <v>0.56561325155930098</v>
      </c>
      <c r="K9" s="17">
        <v>0.624557300821307</v>
      </c>
      <c r="L9" s="17">
        <v>0.69254293815024903</v>
      </c>
      <c r="M9" s="17"/>
      <c r="N9" s="17">
        <v>0.51080634301675398</v>
      </c>
      <c r="O9" s="17">
        <v>0.54343223697045595</v>
      </c>
      <c r="P9" s="17">
        <v>0.56352903597579496</v>
      </c>
      <c r="Q9" s="17">
        <v>0.55182659380295795</v>
      </c>
      <c r="R9" s="17"/>
      <c r="S9" s="17">
        <v>0.40829671458718603</v>
      </c>
      <c r="T9" s="17">
        <v>0.59396268005223896</v>
      </c>
      <c r="U9" s="17">
        <v>0.59961800472300097</v>
      </c>
      <c r="V9" s="17">
        <v>0.48433341660949802</v>
      </c>
      <c r="W9" s="17">
        <v>0.56090883148987003</v>
      </c>
      <c r="X9" s="17">
        <v>0.52334875217052901</v>
      </c>
      <c r="Y9" s="17">
        <v>0.56741896891720101</v>
      </c>
      <c r="Z9" s="17">
        <v>0.57573788434753503</v>
      </c>
      <c r="AA9" s="17">
        <v>0.56980242468362896</v>
      </c>
      <c r="AB9" s="17">
        <v>0.55599056720295603</v>
      </c>
      <c r="AC9" s="17">
        <v>0.61244963344673597</v>
      </c>
      <c r="AD9" s="17">
        <v>0.58717367478432703</v>
      </c>
      <c r="AE9" s="17"/>
      <c r="AF9" s="17">
        <v>0.54432649470419903</v>
      </c>
      <c r="AG9" s="17">
        <v>0.54931416332987903</v>
      </c>
      <c r="AH9" s="17">
        <v>0.59841039489010595</v>
      </c>
      <c r="AI9" s="17">
        <v>0.60330805050732605</v>
      </c>
      <c r="AJ9" s="17"/>
      <c r="AK9" s="17">
        <v>0.44529143907868901</v>
      </c>
      <c r="AL9" s="17">
        <v>0.58424138808751003</v>
      </c>
      <c r="AM9" s="17"/>
      <c r="AN9" s="17">
        <v>0.42553476798678802</v>
      </c>
      <c r="AO9" s="17">
        <v>0.57557557450921104</v>
      </c>
      <c r="AP9" s="17">
        <v>0.56312088427036999</v>
      </c>
      <c r="AQ9" s="17">
        <v>0.61168965979394296</v>
      </c>
      <c r="AR9" s="17">
        <v>0.60867425141512499</v>
      </c>
      <c r="AS9" s="17">
        <v>0.49564293875092102</v>
      </c>
      <c r="AT9" s="17"/>
      <c r="AU9" s="17">
        <v>0.58019499735828295</v>
      </c>
      <c r="AV9" s="17">
        <v>0.48968672497828802</v>
      </c>
      <c r="AW9" s="17"/>
      <c r="AX9" s="17">
        <v>0.61384720324169495</v>
      </c>
      <c r="AY9" s="17">
        <v>0.52436288241648399</v>
      </c>
      <c r="AZ9" s="17"/>
      <c r="BA9" s="17">
        <v>0.56301172572497804</v>
      </c>
      <c r="BB9" s="17">
        <v>0.43348439579683801</v>
      </c>
      <c r="BC9" s="17"/>
      <c r="BD9" s="17">
        <v>0.57831025039788497</v>
      </c>
      <c r="BE9" s="17"/>
      <c r="BF9" s="17">
        <v>0.56213642412809095</v>
      </c>
      <c r="BG9" s="17"/>
      <c r="BH9" s="17">
        <v>0.57205912207573595</v>
      </c>
      <c r="BI9" s="17"/>
      <c r="BJ9" s="17">
        <v>0.619810207519084</v>
      </c>
      <c r="BK9" s="17"/>
      <c r="BL9" s="17">
        <v>0.44032554244116201</v>
      </c>
      <c r="BM9" s="17">
        <v>0.54638031969238199</v>
      </c>
      <c r="BN9" s="17">
        <v>0.60184737641368102</v>
      </c>
      <c r="BO9" s="17">
        <v>0.53604406032354301</v>
      </c>
      <c r="BP9" s="17"/>
      <c r="BQ9" s="17">
        <v>0.58123171349227498</v>
      </c>
      <c r="BR9" s="17">
        <v>0.56814942367670895</v>
      </c>
      <c r="BS9" s="17">
        <v>0.42585619517082901</v>
      </c>
      <c r="BT9" s="17">
        <v>0.54219446986320896</v>
      </c>
      <c r="BU9" s="17">
        <v>0.52538578897852795</v>
      </c>
      <c r="BV9" s="17">
        <v>0.49020178208478099</v>
      </c>
      <c r="BW9" s="17"/>
      <c r="BX9" s="17">
        <v>0.56408336192917896</v>
      </c>
      <c r="BY9" s="17">
        <v>0.561270604341498</v>
      </c>
      <c r="BZ9" s="17">
        <v>0.49230810669449199</v>
      </c>
      <c r="CA9" s="17">
        <v>0.56010930108396695</v>
      </c>
      <c r="CB9" s="17">
        <v>0.54738288288069703</v>
      </c>
      <c r="CC9" s="17">
        <v>0.44880660382634402</v>
      </c>
    </row>
    <row r="10" spans="2:81" ht="29" x14ac:dyDescent="0.35">
      <c r="B10" s="18" t="s">
        <v>231</v>
      </c>
      <c r="C10" s="17">
        <v>0.44116158732052901</v>
      </c>
      <c r="D10" s="17">
        <v>0.45982841671920599</v>
      </c>
      <c r="E10" s="17">
        <v>0.42365171638478299</v>
      </c>
      <c r="F10" s="17"/>
      <c r="G10" s="17">
        <v>0.22116611501525299</v>
      </c>
      <c r="H10" s="17">
        <v>0.30619249175970698</v>
      </c>
      <c r="I10" s="17">
        <v>0.39134181336121299</v>
      </c>
      <c r="J10" s="17">
        <v>0.47487833876982</v>
      </c>
      <c r="K10" s="17">
        <v>0.57638184864401698</v>
      </c>
      <c r="L10" s="17">
        <v>0.61941718121038702</v>
      </c>
      <c r="M10" s="17"/>
      <c r="N10" s="17">
        <v>0.43832973237464501</v>
      </c>
      <c r="O10" s="17">
        <v>0.40825339486284701</v>
      </c>
      <c r="P10" s="17">
        <v>0.48067880884206499</v>
      </c>
      <c r="Q10" s="17">
        <v>0.44393375686710401</v>
      </c>
      <c r="R10" s="17"/>
      <c r="S10" s="17">
        <v>0.34478479919517602</v>
      </c>
      <c r="T10" s="17">
        <v>0.49656150283608202</v>
      </c>
      <c r="U10" s="17">
        <v>0.47021858596237298</v>
      </c>
      <c r="V10" s="17">
        <v>0.48724288970972701</v>
      </c>
      <c r="W10" s="17">
        <v>0.47090192173350498</v>
      </c>
      <c r="X10" s="17">
        <v>0.43042235282983299</v>
      </c>
      <c r="Y10" s="17">
        <v>0.478823977584315</v>
      </c>
      <c r="Z10" s="17">
        <v>0.49344755525543299</v>
      </c>
      <c r="AA10" s="17">
        <v>0.42609575446949999</v>
      </c>
      <c r="AB10" s="17">
        <v>0.39026945072382502</v>
      </c>
      <c r="AC10" s="17">
        <v>0.49086724794131797</v>
      </c>
      <c r="AD10" s="17">
        <v>0.352827514545975</v>
      </c>
      <c r="AE10" s="17"/>
      <c r="AF10" s="17">
        <v>0.44925848602054502</v>
      </c>
      <c r="AG10" s="17">
        <v>0.39492403795653502</v>
      </c>
      <c r="AH10" s="17">
        <v>0.47763672034214999</v>
      </c>
      <c r="AI10" s="17">
        <v>0.38165342630490501</v>
      </c>
      <c r="AJ10" s="17"/>
      <c r="AK10" s="17">
        <v>0.40877469753170198</v>
      </c>
      <c r="AL10" s="17">
        <v>0.37617822230042203</v>
      </c>
      <c r="AM10" s="17"/>
      <c r="AN10" s="17">
        <v>0.32823064139403002</v>
      </c>
      <c r="AO10" s="17">
        <v>0.48710863571831198</v>
      </c>
      <c r="AP10" s="17">
        <v>0.43513839584283898</v>
      </c>
      <c r="AQ10" s="17">
        <v>0.46692950562072399</v>
      </c>
      <c r="AR10" s="17">
        <v>0.51911216118066705</v>
      </c>
      <c r="AS10" s="17">
        <v>0.523470533096146</v>
      </c>
      <c r="AT10" s="17"/>
      <c r="AU10" s="17">
        <v>0.48081147513418099</v>
      </c>
      <c r="AV10" s="17">
        <v>0.386072560879611</v>
      </c>
      <c r="AW10" s="17"/>
      <c r="AX10" s="17">
        <v>0.44895826850519599</v>
      </c>
      <c r="AY10" s="17">
        <v>0.43929061003317199</v>
      </c>
      <c r="AZ10" s="17"/>
      <c r="BA10" s="17">
        <v>0.467514836395859</v>
      </c>
      <c r="BB10" s="17">
        <v>0.30650396191254098</v>
      </c>
      <c r="BC10" s="17"/>
      <c r="BD10" s="17">
        <v>0.51270109985134005</v>
      </c>
      <c r="BE10" s="17"/>
      <c r="BF10" s="17">
        <v>0.51741557133275495</v>
      </c>
      <c r="BG10" s="17"/>
      <c r="BH10" s="17">
        <v>0.37016638902328403</v>
      </c>
      <c r="BI10" s="17"/>
      <c r="BJ10" s="17">
        <v>0.52282437370906798</v>
      </c>
      <c r="BK10" s="17"/>
      <c r="BL10" s="17">
        <v>0.248527146932737</v>
      </c>
      <c r="BM10" s="17">
        <v>0.51225415036032795</v>
      </c>
      <c r="BN10" s="17">
        <v>0.59695645683199094</v>
      </c>
      <c r="BO10" s="17">
        <v>0.32433502173509499</v>
      </c>
      <c r="BP10" s="17"/>
      <c r="BQ10" s="17">
        <v>0.386359341668918</v>
      </c>
      <c r="BR10" s="17">
        <v>0.59900812724578401</v>
      </c>
      <c r="BS10" s="17">
        <v>0.56126198287391105</v>
      </c>
      <c r="BT10" s="17">
        <v>0.40494890738118899</v>
      </c>
      <c r="BU10" s="17">
        <v>0.34118850249822702</v>
      </c>
      <c r="BV10" s="17">
        <v>0.36707583834944602</v>
      </c>
      <c r="BW10" s="17"/>
      <c r="BX10" s="17">
        <v>0.37961883318404299</v>
      </c>
      <c r="BY10" s="17">
        <v>0.54208500990865804</v>
      </c>
      <c r="BZ10" s="17">
        <v>0.58071927288241398</v>
      </c>
      <c r="CA10" s="17">
        <v>0.40494839317008002</v>
      </c>
      <c r="CB10" s="17">
        <v>0.26590528800816099</v>
      </c>
      <c r="CC10" s="17">
        <v>0.28324333039092903</v>
      </c>
    </row>
    <row r="11" spans="2:81" ht="72.5" x14ac:dyDescent="0.35">
      <c r="B11" s="18" t="s">
        <v>232</v>
      </c>
      <c r="C11" s="17">
        <v>0.430897294067416</v>
      </c>
      <c r="D11" s="17">
        <v>0.38040363757712398</v>
      </c>
      <c r="E11" s="17">
        <v>0.47934390983788699</v>
      </c>
      <c r="F11" s="17"/>
      <c r="G11" s="17">
        <v>0.21623492994471899</v>
      </c>
      <c r="H11" s="17">
        <v>0.312234140846468</v>
      </c>
      <c r="I11" s="17">
        <v>0.38313958571999002</v>
      </c>
      <c r="J11" s="17">
        <v>0.46416279968815</v>
      </c>
      <c r="K11" s="17">
        <v>0.559285697847966</v>
      </c>
      <c r="L11" s="17">
        <v>0.59561846843572597</v>
      </c>
      <c r="M11" s="17"/>
      <c r="N11" s="17">
        <v>0.41361970224342398</v>
      </c>
      <c r="O11" s="17">
        <v>0.44225852587648201</v>
      </c>
      <c r="P11" s="17">
        <v>0.45938207642401702</v>
      </c>
      <c r="Q11" s="17">
        <v>0.41163201556714801</v>
      </c>
      <c r="R11" s="17"/>
      <c r="S11" s="17">
        <v>0.29296346845362697</v>
      </c>
      <c r="T11" s="17">
        <v>0.493369285527474</v>
      </c>
      <c r="U11" s="17">
        <v>0.50121590648928205</v>
      </c>
      <c r="V11" s="17">
        <v>0.43079024194712501</v>
      </c>
      <c r="W11" s="17">
        <v>0.42469400766260801</v>
      </c>
      <c r="X11" s="17">
        <v>0.40386030408916801</v>
      </c>
      <c r="Y11" s="17">
        <v>0.48180568965985898</v>
      </c>
      <c r="Z11" s="17">
        <v>0.46755445153716801</v>
      </c>
      <c r="AA11" s="17">
        <v>0.416350125641196</v>
      </c>
      <c r="AB11" s="17">
        <v>0.46178423115441403</v>
      </c>
      <c r="AC11" s="17">
        <v>0.46604582722224402</v>
      </c>
      <c r="AD11" s="17">
        <v>0.42967703782543998</v>
      </c>
      <c r="AE11" s="17"/>
      <c r="AF11" s="17">
        <v>0.430746851116383</v>
      </c>
      <c r="AG11" s="17">
        <v>0.47603748337924001</v>
      </c>
      <c r="AH11" s="17">
        <v>0.44778601854224398</v>
      </c>
      <c r="AI11" s="17">
        <v>0.43587307333921299</v>
      </c>
      <c r="AJ11" s="17"/>
      <c r="AK11" s="17">
        <v>0.369932103884967</v>
      </c>
      <c r="AL11" s="17">
        <v>0.40450768732075598</v>
      </c>
      <c r="AM11" s="17"/>
      <c r="AN11" s="17">
        <v>0.29301227109102201</v>
      </c>
      <c r="AO11" s="17">
        <v>0.46303952518556202</v>
      </c>
      <c r="AP11" s="17">
        <v>0.37081413633995902</v>
      </c>
      <c r="AQ11" s="17">
        <v>0.50672674937593498</v>
      </c>
      <c r="AR11" s="17">
        <v>0.57720125678219403</v>
      </c>
      <c r="AS11" s="17">
        <v>0.51209899926374802</v>
      </c>
      <c r="AT11" s="17"/>
      <c r="AU11" s="17">
        <v>0.46417904889366302</v>
      </c>
      <c r="AV11" s="17">
        <v>0.38584963228279001</v>
      </c>
      <c r="AW11" s="17"/>
      <c r="AX11" s="17">
        <v>0.47722950820840199</v>
      </c>
      <c r="AY11" s="17">
        <v>0.419778906861691</v>
      </c>
      <c r="AZ11" s="17"/>
      <c r="BA11" s="17">
        <v>0.46690395866746498</v>
      </c>
      <c r="BB11" s="17">
        <v>0.249461507812197</v>
      </c>
      <c r="BC11" s="17"/>
      <c r="BD11" s="17">
        <v>0.46830770850033998</v>
      </c>
      <c r="BE11" s="17"/>
      <c r="BF11" s="17">
        <v>0.46435833873996701</v>
      </c>
      <c r="BG11" s="17"/>
      <c r="BH11" s="17">
        <v>0.486604926114235</v>
      </c>
      <c r="BI11" s="17"/>
      <c r="BJ11" s="17">
        <v>0.46162607574044401</v>
      </c>
      <c r="BK11" s="17"/>
      <c r="BL11" s="17">
        <v>0.34608642088156899</v>
      </c>
      <c r="BM11" s="17">
        <v>0.43080214015388002</v>
      </c>
      <c r="BN11" s="17">
        <v>0.51006013364355796</v>
      </c>
      <c r="BO11" s="17">
        <v>0.39976379892894598</v>
      </c>
      <c r="BP11" s="17"/>
      <c r="BQ11" s="17">
        <v>0.42125583460390698</v>
      </c>
      <c r="BR11" s="17">
        <v>0.50012899204206196</v>
      </c>
      <c r="BS11" s="17">
        <v>0.44056816837246998</v>
      </c>
      <c r="BT11" s="17">
        <v>0.448281269633235</v>
      </c>
      <c r="BU11" s="17">
        <v>0.43385319653578402</v>
      </c>
      <c r="BV11" s="17">
        <v>0.353474351982072</v>
      </c>
      <c r="BW11" s="17"/>
      <c r="BX11" s="17">
        <v>0.39533311800246301</v>
      </c>
      <c r="BY11" s="17">
        <v>0.45719097331750103</v>
      </c>
      <c r="BZ11" s="17">
        <v>0.49109589421535099</v>
      </c>
      <c r="CA11" s="17">
        <v>0.449861704130401</v>
      </c>
      <c r="CB11" s="17">
        <v>0.40194380453621198</v>
      </c>
      <c r="CC11" s="17">
        <v>0.31679158534304602</v>
      </c>
    </row>
    <row r="12" spans="2:81" ht="29" x14ac:dyDescent="0.35">
      <c r="B12" s="18" t="s">
        <v>233</v>
      </c>
      <c r="C12" s="17">
        <v>0.373079255758761</v>
      </c>
      <c r="D12" s="17">
        <v>0.37255815409146298</v>
      </c>
      <c r="E12" s="17">
        <v>0.373446480441114</v>
      </c>
      <c r="F12" s="17"/>
      <c r="G12" s="17">
        <v>0.281416858846681</v>
      </c>
      <c r="H12" s="17">
        <v>0.298996209196698</v>
      </c>
      <c r="I12" s="17">
        <v>0.32811860646596902</v>
      </c>
      <c r="J12" s="17">
        <v>0.38640438644639102</v>
      </c>
      <c r="K12" s="17">
        <v>0.41233022867464902</v>
      </c>
      <c r="L12" s="17">
        <v>0.49362440225621002</v>
      </c>
      <c r="M12" s="17"/>
      <c r="N12" s="17">
        <v>0.35267061999087901</v>
      </c>
      <c r="O12" s="17">
        <v>0.37536383815937302</v>
      </c>
      <c r="P12" s="17">
        <v>0.38044957234628402</v>
      </c>
      <c r="Q12" s="17">
        <v>0.38530142300238002</v>
      </c>
      <c r="R12" s="17"/>
      <c r="S12" s="17">
        <v>0.30641198369600797</v>
      </c>
      <c r="T12" s="17">
        <v>0.420557133502239</v>
      </c>
      <c r="U12" s="17">
        <v>0.44514479826978798</v>
      </c>
      <c r="V12" s="17">
        <v>0.37617334519372803</v>
      </c>
      <c r="W12" s="17">
        <v>0.36164776454858699</v>
      </c>
      <c r="X12" s="17">
        <v>0.35139722458050898</v>
      </c>
      <c r="Y12" s="17">
        <v>0.43690276387604798</v>
      </c>
      <c r="Z12" s="17">
        <v>0.36459556533973603</v>
      </c>
      <c r="AA12" s="17">
        <v>0.38221871833570698</v>
      </c>
      <c r="AB12" s="17">
        <v>0.31313897454864698</v>
      </c>
      <c r="AC12" s="17">
        <v>0.38512598947563198</v>
      </c>
      <c r="AD12" s="17">
        <v>0.33602586931724199</v>
      </c>
      <c r="AE12" s="17"/>
      <c r="AF12" s="17">
        <v>0.39060595383195001</v>
      </c>
      <c r="AG12" s="17">
        <v>0.309758240883652</v>
      </c>
      <c r="AH12" s="17">
        <v>0.371256803883661</v>
      </c>
      <c r="AI12" s="17">
        <v>0.35628668969235899</v>
      </c>
      <c r="AJ12" s="17"/>
      <c r="AK12" s="17">
        <v>0.26688821661611001</v>
      </c>
      <c r="AL12" s="17">
        <v>0.36420639430451501</v>
      </c>
      <c r="AM12" s="17"/>
      <c r="AN12" s="17">
        <v>0.27254072703256399</v>
      </c>
      <c r="AO12" s="17">
        <v>0.39248276150408001</v>
      </c>
      <c r="AP12" s="17">
        <v>0.39317694197127201</v>
      </c>
      <c r="AQ12" s="17">
        <v>0.430090370811259</v>
      </c>
      <c r="AR12" s="17">
        <v>0.42844356850482901</v>
      </c>
      <c r="AS12" s="17">
        <v>0.40288256339858097</v>
      </c>
      <c r="AT12" s="17"/>
      <c r="AU12" s="17">
        <v>0.38435373784312499</v>
      </c>
      <c r="AV12" s="17">
        <v>0.35846802287831098</v>
      </c>
      <c r="AW12" s="17"/>
      <c r="AX12" s="17">
        <v>0.400819561044364</v>
      </c>
      <c r="AY12" s="17">
        <v>0.36642238729070398</v>
      </c>
      <c r="AZ12" s="17"/>
      <c r="BA12" s="17">
        <v>0.39769264853058101</v>
      </c>
      <c r="BB12" s="17">
        <v>0.25061132011940901</v>
      </c>
      <c r="BC12" s="17"/>
      <c r="BD12" s="17">
        <v>0.41633310017900899</v>
      </c>
      <c r="BE12" s="17"/>
      <c r="BF12" s="17">
        <v>0.40827417725763598</v>
      </c>
      <c r="BG12" s="17"/>
      <c r="BH12" s="17">
        <v>0.31121426797047702</v>
      </c>
      <c r="BI12" s="17"/>
      <c r="BJ12" s="17">
        <v>0.42007973321741399</v>
      </c>
      <c r="BK12" s="17"/>
      <c r="BL12" s="17">
        <v>0.26741199010971001</v>
      </c>
      <c r="BM12" s="17">
        <v>0.39977093463726898</v>
      </c>
      <c r="BN12" s="17">
        <v>0.40459101313738999</v>
      </c>
      <c r="BO12" s="17">
        <v>0.37834426515687097</v>
      </c>
      <c r="BP12" s="17"/>
      <c r="BQ12" s="17">
        <v>0.37720560265466302</v>
      </c>
      <c r="BR12" s="17">
        <v>0.393908704143908</v>
      </c>
      <c r="BS12" s="17">
        <v>0.40593155669165498</v>
      </c>
      <c r="BT12" s="17">
        <v>0.35631776182505098</v>
      </c>
      <c r="BU12" s="17">
        <v>0.371413412641455</v>
      </c>
      <c r="BV12" s="17">
        <v>0.34447196240866101</v>
      </c>
      <c r="BW12" s="17"/>
      <c r="BX12" s="17">
        <v>0.35899855274286102</v>
      </c>
      <c r="BY12" s="17">
        <v>0.35915046150836799</v>
      </c>
      <c r="BZ12" s="17">
        <v>0.44900072488825998</v>
      </c>
      <c r="CA12" s="17">
        <v>0.36064355940649401</v>
      </c>
      <c r="CB12" s="17">
        <v>0.35959070998792902</v>
      </c>
      <c r="CC12" s="17">
        <v>0.313349088145563</v>
      </c>
    </row>
    <row r="13" spans="2:81" ht="29" x14ac:dyDescent="0.35">
      <c r="B13" s="18" t="s">
        <v>234</v>
      </c>
      <c r="C13" s="17">
        <v>0.34557130468317199</v>
      </c>
      <c r="D13" s="17">
        <v>0.34461997074908601</v>
      </c>
      <c r="E13" s="17">
        <v>0.34763368775352399</v>
      </c>
      <c r="F13" s="17"/>
      <c r="G13" s="17">
        <v>0.241839015306132</v>
      </c>
      <c r="H13" s="17">
        <v>0.27680216358566601</v>
      </c>
      <c r="I13" s="17">
        <v>0.30769987184078401</v>
      </c>
      <c r="J13" s="17">
        <v>0.32503507579625501</v>
      </c>
      <c r="K13" s="17">
        <v>0.41041258321332402</v>
      </c>
      <c r="L13" s="17">
        <v>0.47434262100181102</v>
      </c>
      <c r="M13" s="17"/>
      <c r="N13" s="17">
        <v>0.38415680733391799</v>
      </c>
      <c r="O13" s="17">
        <v>0.344977382840853</v>
      </c>
      <c r="P13" s="17">
        <v>0.32973669998185601</v>
      </c>
      <c r="Q13" s="17">
        <v>0.31391949436204197</v>
      </c>
      <c r="R13" s="17"/>
      <c r="S13" s="17">
        <v>0.32284335124733599</v>
      </c>
      <c r="T13" s="17">
        <v>0.35628301725181299</v>
      </c>
      <c r="U13" s="17">
        <v>0.37564322519318699</v>
      </c>
      <c r="V13" s="17">
        <v>0.32840965812065798</v>
      </c>
      <c r="W13" s="17">
        <v>0.36582047475520402</v>
      </c>
      <c r="X13" s="17">
        <v>0.28514856640670999</v>
      </c>
      <c r="Y13" s="17">
        <v>0.347998761306756</v>
      </c>
      <c r="Z13" s="17">
        <v>0.32025579736222098</v>
      </c>
      <c r="AA13" s="17">
        <v>0.35660276122578999</v>
      </c>
      <c r="AB13" s="17">
        <v>0.387856754933885</v>
      </c>
      <c r="AC13" s="17">
        <v>0.35232828367597802</v>
      </c>
      <c r="AD13" s="17">
        <v>0.35924351609576</v>
      </c>
      <c r="AE13" s="17"/>
      <c r="AF13" s="17">
        <v>0.33189323997157699</v>
      </c>
      <c r="AG13" s="17">
        <v>0.38808065213099802</v>
      </c>
      <c r="AH13" s="17">
        <v>0.360146352989615</v>
      </c>
      <c r="AI13" s="17">
        <v>0.36094721844303401</v>
      </c>
      <c r="AJ13" s="17"/>
      <c r="AK13" s="17">
        <v>0.42703818037601898</v>
      </c>
      <c r="AL13" s="17">
        <v>0.38270412318080999</v>
      </c>
      <c r="AM13" s="17"/>
      <c r="AN13" s="17">
        <v>0.29409161901425301</v>
      </c>
      <c r="AO13" s="17">
        <v>0.36139170754897398</v>
      </c>
      <c r="AP13" s="17">
        <v>0.33371618304552397</v>
      </c>
      <c r="AQ13" s="17">
        <v>0.35757370018279899</v>
      </c>
      <c r="AR13" s="17">
        <v>0.40513365702368198</v>
      </c>
      <c r="AS13" s="17">
        <v>0.38067406778659002</v>
      </c>
      <c r="AT13" s="17"/>
      <c r="AU13" s="17">
        <v>0.373893344053493</v>
      </c>
      <c r="AV13" s="17">
        <v>0.30758986590345999</v>
      </c>
      <c r="AW13" s="17"/>
      <c r="AX13" s="17">
        <v>0.32343824627652701</v>
      </c>
      <c r="AY13" s="17">
        <v>0.35088259657747201</v>
      </c>
      <c r="AZ13" s="17"/>
      <c r="BA13" s="17">
        <v>0.342084408235029</v>
      </c>
      <c r="BB13" s="17">
        <v>0.35742852627995098</v>
      </c>
      <c r="BC13" s="17"/>
      <c r="BD13" s="17">
        <v>0.37684789354937598</v>
      </c>
      <c r="BE13" s="17"/>
      <c r="BF13" s="17">
        <v>0.35483416120167299</v>
      </c>
      <c r="BG13" s="17"/>
      <c r="BH13" s="17">
        <v>0.386856090372871</v>
      </c>
      <c r="BI13" s="17"/>
      <c r="BJ13" s="17">
        <v>0.34332079374783903</v>
      </c>
      <c r="BK13" s="17"/>
      <c r="BL13" s="17">
        <v>0.192807282924117</v>
      </c>
      <c r="BM13" s="17">
        <v>0.40511670259600402</v>
      </c>
      <c r="BN13" s="17">
        <v>0.41089385689718799</v>
      </c>
      <c r="BO13" s="17">
        <v>0.311284778007621</v>
      </c>
      <c r="BP13" s="17"/>
      <c r="BQ13" s="17">
        <v>0.37128593717048203</v>
      </c>
      <c r="BR13" s="17">
        <v>0.41668151683243698</v>
      </c>
      <c r="BS13" s="17">
        <v>0.226395088173766</v>
      </c>
      <c r="BT13" s="17">
        <v>0.36928389665181999</v>
      </c>
      <c r="BU13" s="17">
        <v>0.27967145171766999</v>
      </c>
      <c r="BV13" s="17">
        <v>0.30694218043896498</v>
      </c>
      <c r="BW13" s="17"/>
      <c r="BX13" s="17">
        <v>0.38399774938939302</v>
      </c>
      <c r="BY13" s="17">
        <v>0.40029310327548001</v>
      </c>
      <c r="BZ13" s="17">
        <v>0.27935019931875399</v>
      </c>
      <c r="CA13" s="17">
        <v>0.36623879909830698</v>
      </c>
      <c r="CB13" s="17">
        <v>0.31269727288158</v>
      </c>
      <c r="CC13" s="17">
        <v>0.24587253606630599</v>
      </c>
    </row>
    <row r="14" spans="2:81" x14ac:dyDescent="0.35">
      <c r="B14" s="18" t="s">
        <v>196</v>
      </c>
      <c r="C14" s="17">
        <v>0.32348147273648298</v>
      </c>
      <c r="D14" s="17">
        <v>0.320680760190935</v>
      </c>
      <c r="E14" s="17">
        <v>0.32685500175847298</v>
      </c>
      <c r="F14" s="17"/>
      <c r="G14" s="17">
        <v>0.159359775936286</v>
      </c>
      <c r="H14" s="17">
        <v>0.21041338267615101</v>
      </c>
      <c r="I14" s="17">
        <v>0.26151542937459399</v>
      </c>
      <c r="J14" s="17">
        <v>0.33153141572746803</v>
      </c>
      <c r="K14" s="17">
        <v>0.37852116539923297</v>
      </c>
      <c r="L14" s="17">
        <v>0.53135108281496501</v>
      </c>
      <c r="M14" s="17"/>
      <c r="N14" s="17">
        <v>0.319009190088622</v>
      </c>
      <c r="O14" s="17">
        <v>0.29383713245335003</v>
      </c>
      <c r="P14" s="17">
        <v>0.35128793074155101</v>
      </c>
      <c r="Q14" s="17">
        <v>0.330957795424835</v>
      </c>
      <c r="R14" s="17"/>
      <c r="S14" s="17">
        <v>0.22645474774185301</v>
      </c>
      <c r="T14" s="17">
        <v>0.381730897291298</v>
      </c>
      <c r="U14" s="17">
        <v>0.38380387101691199</v>
      </c>
      <c r="V14" s="17">
        <v>0.39066986366857698</v>
      </c>
      <c r="W14" s="17">
        <v>0.35488487451510697</v>
      </c>
      <c r="X14" s="17">
        <v>0.33608960187269799</v>
      </c>
      <c r="Y14" s="17">
        <v>0.334131968292804</v>
      </c>
      <c r="Z14" s="17">
        <v>0.34940390338270899</v>
      </c>
      <c r="AA14" s="17">
        <v>0.31787488550980503</v>
      </c>
      <c r="AB14" s="17">
        <v>0.25686001480390303</v>
      </c>
      <c r="AC14" s="17">
        <v>0.27145044326914602</v>
      </c>
      <c r="AD14" s="17">
        <v>0.29445334065025602</v>
      </c>
      <c r="AE14" s="17"/>
      <c r="AF14" s="17">
        <v>0.338586082107942</v>
      </c>
      <c r="AG14" s="17">
        <v>0.265805869286936</v>
      </c>
      <c r="AH14" s="17">
        <v>0.287873561681252</v>
      </c>
      <c r="AI14" s="17">
        <v>0.318214755491528</v>
      </c>
      <c r="AJ14" s="17"/>
      <c r="AK14" s="17">
        <v>0.25277006191145301</v>
      </c>
      <c r="AL14" s="17">
        <v>0.24921064842198401</v>
      </c>
      <c r="AM14" s="17"/>
      <c r="AN14" s="17">
        <v>0.23491594544479999</v>
      </c>
      <c r="AO14" s="17">
        <v>0.34769702494304</v>
      </c>
      <c r="AP14" s="17">
        <v>0.32627889635171298</v>
      </c>
      <c r="AQ14" s="17">
        <v>0.36408735894375799</v>
      </c>
      <c r="AR14" s="17">
        <v>0.40389072433731799</v>
      </c>
      <c r="AS14" s="17">
        <v>0.313829310215678</v>
      </c>
      <c r="AT14" s="17"/>
      <c r="AU14" s="17">
        <v>0.369635536275428</v>
      </c>
      <c r="AV14" s="17">
        <v>0.26028258476708199</v>
      </c>
      <c r="AW14" s="17"/>
      <c r="AX14" s="17">
        <v>0.332742644222491</v>
      </c>
      <c r="AY14" s="17">
        <v>0.32125906026453199</v>
      </c>
      <c r="AZ14" s="17"/>
      <c r="BA14" s="17">
        <v>0.34203718348407602</v>
      </c>
      <c r="BB14" s="17">
        <v>0.22917518901686501</v>
      </c>
      <c r="BC14" s="17"/>
      <c r="BD14" s="17">
        <v>0.40474436382502099</v>
      </c>
      <c r="BE14" s="17"/>
      <c r="BF14" s="17">
        <v>0.41127269875135802</v>
      </c>
      <c r="BG14" s="17"/>
      <c r="BH14" s="17">
        <v>0.25383752498078899</v>
      </c>
      <c r="BI14" s="17"/>
      <c r="BJ14" s="17">
        <v>0.30343723531360201</v>
      </c>
      <c r="BK14" s="17"/>
      <c r="BL14" s="17">
        <v>8.6048290233145197E-2</v>
      </c>
      <c r="BM14" s="17">
        <v>0.45114209354579599</v>
      </c>
      <c r="BN14" s="17">
        <v>0.48931336241329498</v>
      </c>
      <c r="BO14" s="17">
        <v>0.16703359829012501</v>
      </c>
      <c r="BP14" s="17"/>
      <c r="BQ14" s="17">
        <v>0.26625118196474701</v>
      </c>
      <c r="BR14" s="17">
        <v>0.56113548621682097</v>
      </c>
      <c r="BS14" s="17">
        <v>0.38573068929106102</v>
      </c>
      <c r="BT14" s="17">
        <v>0.29524509366455498</v>
      </c>
      <c r="BU14" s="17">
        <v>0.16317847292136201</v>
      </c>
      <c r="BV14" s="17">
        <v>0.20314735805262499</v>
      </c>
      <c r="BW14" s="17"/>
      <c r="BX14" s="17">
        <v>0.27986004752952598</v>
      </c>
      <c r="BY14" s="17">
        <v>0.499927955435849</v>
      </c>
      <c r="BZ14" s="17">
        <v>0.41381190737186402</v>
      </c>
      <c r="CA14" s="17">
        <v>0.30656265109001102</v>
      </c>
      <c r="CB14" s="17">
        <v>0.134151698227891</v>
      </c>
      <c r="CC14" s="17">
        <v>0.137269728672442</v>
      </c>
    </row>
    <row r="15" spans="2:81" ht="43.5" x14ac:dyDescent="0.35">
      <c r="B15" s="18" t="s">
        <v>235</v>
      </c>
      <c r="C15" s="17">
        <v>0.32240485779549499</v>
      </c>
      <c r="D15" s="17">
        <v>0.35620824671620399</v>
      </c>
      <c r="E15" s="17">
        <v>0.28995747872209499</v>
      </c>
      <c r="F15" s="17"/>
      <c r="G15" s="17">
        <v>0.20910003678106101</v>
      </c>
      <c r="H15" s="17">
        <v>0.25234603019913199</v>
      </c>
      <c r="I15" s="17">
        <v>0.26859960149183099</v>
      </c>
      <c r="J15" s="17">
        <v>0.34785032587216302</v>
      </c>
      <c r="K15" s="17">
        <v>0.37049136772191898</v>
      </c>
      <c r="L15" s="17">
        <v>0.44547193737966501</v>
      </c>
      <c r="M15" s="17"/>
      <c r="N15" s="17">
        <v>0.35476684750656301</v>
      </c>
      <c r="O15" s="17">
        <v>0.31696038375221702</v>
      </c>
      <c r="P15" s="17">
        <v>0.33070758348371898</v>
      </c>
      <c r="Q15" s="17">
        <v>0.28503702926669</v>
      </c>
      <c r="R15" s="17"/>
      <c r="S15" s="17">
        <v>0.28746637612326398</v>
      </c>
      <c r="T15" s="17">
        <v>0.35653631278282599</v>
      </c>
      <c r="U15" s="17">
        <v>0.33531560679594402</v>
      </c>
      <c r="V15" s="17">
        <v>0.35131601889545</v>
      </c>
      <c r="W15" s="17">
        <v>0.36387084829496202</v>
      </c>
      <c r="X15" s="17">
        <v>0.293250526448815</v>
      </c>
      <c r="Y15" s="17">
        <v>0.28296158594088899</v>
      </c>
      <c r="Z15" s="17">
        <v>0.35407268653056501</v>
      </c>
      <c r="AA15" s="17">
        <v>0.33792466386770298</v>
      </c>
      <c r="AB15" s="17">
        <v>0.32317421885964798</v>
      </c>
      <c r="AC15" s="17">
        <v>0.28502411498122698</v>
      </c>
      <c r="AD15" s="17">
        <v>0.27312516450543101</v>
      </c>
      <c r="AE15" s="17"/>
      <c r="AF15" s="17">
        <v>0.32413304977066598</v>
      </c>
      <c r="AG15" s="17">
        <v>0.32685712731751698</v>
      </c>
      <c r="AH15" s="17">
        <v>0.29309783922516602</v>
      </c>
      <c r="AI15" s="17">
        <v>0.27633638702334901</v>
      </c>
      <c r="AJ15" s="17"/>
      <c r="AK15" s="17">
        <v>0.33609370538281003</v>
      </c>
      <c r="AL15" s="17">
        <v>0.28596346702066799</v>
      </c>
      <c r="AM15" s="17"/>
      <c r="AN15" s="17">
        <v>0.29034045631465299</v>
      </c>
      <c r="AO15" s="17">
        <v>0.36144252072180699</v>
      </c>
      <c r="AP15" s="17">
        <v>0.27834595932466799</v>
      </c>
      <c r="AQ15" s="17">
        <v>0.31455114788977501</v>
      </c>
      <c r="AR15" s="17">
        <v>0.39108086345444598</v>
      </c>
      <c r="AS15" s="17">
        <v>0.26508741231172001</v>
      </c>
      <c r="AT15" s="17"/>
      <c r="AU15" s="17">
        <v>0.35796192883231198</v>
      </c>
      <c r="AV15" s="17">
        <v>0.27416714201682901</v>
      </c>
      <c r="AW15" s="17"/>
      <c r="AX15" s="17">
        <v>0.344511574372458</v>
      </c>
      <c r="AY15" s="17">
        <v>0.31709988717609</v>
      </c>
      <c r="AZ15" s="17"/>
      <c r="BA15" s="17">
        <v>0.33150985637403302</v>
      </c>
      <c r="BB15" s="17">
        <v>0.27538967380164597</v>
      </c>
      <c r="BC15" s="17"/>
      <c r="BD15" s="17">
        <v>0.36807981644770899</v>
      </c>
      <c r="BE15" s="17"/>
      <c r="BF15" s="17">
        <v>0.35720638208778199</v>
      </c>
      <c r="BG15" s="17"/>
      <c r="BH15" s="17">
        <v>0.34312708864248498</v>
      </c>
      <c r="BI15" s="17"/>
      <c r="BJ15" s="17">
        <v>0.29866068794429401</v>
      </c>
      <c r="BK15" s="17"/>
      <c r="BL15" s="17">
        <v>0.18368018367781699</v>
      </c>
      <c r="BM15" s="17">
        <v>0.38268279500059599</v>
      </c>
      <c r="BN15" s="17">
        <v>0.38157707409594199</v>
      </c>
      <c r="BO15" s="17">
        <v>0.28520433968567099</v>
      </c>
      <c r="BP15" s="17"/>
      <c r="BQ15" s="17">
        <v>0.34802397678960201</v>
      </c>
      <c r="BR15" s="17">
        <v>0.38974974646438398</v>
      </c>
      <c r="BS15" s="17">
        <v>0.31191032390547102</v>
      </c>
      <c r="BT15" s="17">
        <v>0.33559698668430898</v>
      </c>
      <c r="BU15" s="17">
        <v>0.29298248381328401</v>
      </c>
      <c r="BV15" s="17">
        <v>0.19447873000149801</v>
      </c>
      <c r="BW15" s="17"/>
      <c r="BX15" s="17">
        <v>0.34915761859356498</v>
      </c>
      <c r="BY15" s="17">
        <v>0.34864584347069399</v>
      </c>
      <c r="BZ15" s="17">
        <v>0.35359606384568398</v>
      </c>
      <c r="CA15" s="17">
        <v>0.352137481630723</v>
      </c>
      <c r="CB15" s="17">
        <v>0.27619730996918501</v>
      </c>
      <c r="CC15" s="17">
        <v>0.12385918742892101</v>
      </c>
    </row>
    <row r="16" spans="2:81" ht="43.5" x14ac:dyDescent="0.35">
      <c r="B16" s="18" t="s">
        <v>236</v>
      </c>
      <c r="C16" s="17">
        <v>0.30020526028635602</v>
      </c>
      <c r="D16" s="17">
        <v>0.289561242843418</v>
      </c>
      <c r="E16" s="17">
        <v>0.31016627457996798</v>
      </c>
      <c r="F16" s="17"/>
      <c r="G16" s="17">
        <v>0.21584346005199001</v>
      </c>
      <c r="H16" s="17">
        <v>0.26176655029600299</v>
      </c>
      <c r="I16" s="17">
        <v>0.29884355302603199</v>
      </c>
      <c r="J16" s="17">
        <v>0.34805341077403101</v>
      </c>
      <c r="K16" s="17">
        <v>0.35051301092970499</v>
      </c>
      <c r="L16" s="17">
        <v>0.31598123690777902</v>
      </c>
      <c r="M16" s="17"/>
      <c r="N16" s="17">
        <v>0.334189236299752</v>
      </c>
      <c r="O16" s="17">
        <v>0.31952201573981798</v>
      </c>
      <c r="P16" s="17">
        <v>0.27169786410438601</v>
      </c>
      <c r="Q16" s="17">
        <v>0.27034393815917601</v>
      </c>
      <c r="R16" s="17"/>
      <c r="S16" s="17">
        <v>0.29847139701248798</v>
      </c>
      <c r="T16" s="17">
        <v>0.33255045549558598</v>
      </c>
      <c r="U16" s="17">
        <v>0.33278482971761297</v>
      </c>
      <c r="V16" s="17">
        <v>0.30288979919050801</v>
      </c>
      <c r="W16" s="17">
        <v>0.29743418920424702</v>
      </c>
      <c r="X16" s="17">
        <v>0.25528129530010102</v>
      </c>
      <c r="Y16" s="17">
        <v>0.29514101237070001</v>
      </c>
      <c r="Z16" s="17">
        <v>0.31579393785497201</v>
      </c>
      <c r="AA16" s="17">
        <v>0.29367271718122101</v>
      </c>
      <c r="AB16" s="17">
        <v>0.25134464807090201</v>
      </c>
      <c r="AC16" s="17">
        <v>0.31869602873617903</v>
      </c>
      <c r="AD16" s="17">
        <v>0.34687586746164101</v>
      </c>
      <c r="AE16" s="17"/>
      <c r="AF16" s="17">
        <v>0.29226887080530201</v>
      </c>
      <c r="AG16" s="17">
        <v>0.26448781102560298</v>
      </c>
      <c r="AH16" s="17">
        <v>0.33581486283282802</v>
      </c>
      <c r="AI16" s="17">
        <v>0.35324004509662299</v>
      </c>
      <c r="AJ16" s="17"/>
      <c r="AK16" s="17">
        <v>0.37977290097329103</v>
      </c>
      <c r="AL16" s="17">
        <v>0.30588327220656703</v>
      </c>
      <c r="AM16" s="17"/>
      <c r="AN16" s="17">
        <v>0.289815844193268</v>
      </c>
      <c r="AO16" s="17">
        <v>0.31780218366423102</v>
      </c>
      <c r="AP16" s="17">
        <v>0.30694539873261001</v>
      </c>
      <c r="AQ16" s="17">
        <v>0.28427056753103103</v>
      </c>
      <c r="AR16" s="17">
        <v>0.33112312798268001</v>
      </c>
      <c r="AS16" s="17">
        <v>0.22637805719941301</v>
      </c>
      <c r="AT16" s="17"/>
      <c r="AU16" s="17">
        <v>0.29742060790029201</v>
      </c>
      <c r="AV16" s="17">
        <v>0.30501308796082</v>
      </c>
      <c r="AW16" s="17"/>
      <c r="AX16" s="17">
        <v>0.33210652893648501</v>
      </c>
      <c r="AY16" s="17">
        <v>0.29254988132849502</v>
      </c>
      <c r="AZ16" s="17"/>
      <c r="BA16" s="17">
        <v>0.31174903024566802</v>
      </c>
      <c r="BB16" s="17">
        <v>0.24162271931356499</v>
      </c>
      <c r="BC16" s="17"/>
      <c r="BD16" s="17">
        <v>0.31525515368392398</v>
      </c>
      <c r="BE16" s="17"/>
      <c r="BF16" s="17">
        <v>0.30350863971077202</v>
      </c>
      <c r="BG16" s="17"/>
      <c r="BH16" s="17">
        <v>0.26739029737131098</v>
      </c>
      <c r="BI16" s="17"/>
      <c r="BJ16" s="17">
        <v>0.38801618588231501</v>
      </c>
      <c r="BK16" s="17"/>
      <c r="BL16" s="17">
        <v>0.20211032967332501</v>
      </c>
      <c r="BM16" s="17">
        <v>0.359458391473432</v>
      </c>
      <c r="BN16" s="17">
        <v>0.25453110257237699</v>
      </c>
      <c r="BO16" s="17">
        <v>0.34971743393247801</v>
      </c>
      <c r="BP16" s="17"/>
      <c r="BQ16" s="17">
        <v>0.34758043988194298</v>
      </c>
      <c r="BR16" s="17">
        <v>0.27412364544175299</v>
      </c>
      <c r="BS16" s="17">
        <v>0.26413573896626902</v>
      </c>
      <c r="BT16" s="17">
        <v>0.31031101946622902</v>
      </c>
      <c r="BU16" s="17">
        <v>0.34676739777889898</v>
      </c>
      <c r="BV16" s="17">
        <v>0.234462941486071</v>
      </c>
      <c r="BW16" s="17"/>
      <c r="BX16" s="17">
        <v>0.354421455342043</v>
      </c>
      <c r="BY16" s="17">
        <v>0.28714989189239198</v>
      </c>
      <c r="BZ16" s="17">
        <v>0.260479495347753</v>
      </c>
      <c r="CA16" s="17">
        <v>0.32379519795362399</v>
      </c>
      <c r="CB16" s="17">
        <v>0.346523441207155</v>
      </c>
      <c r="CC16" s="17">
        <v>0.19717999830183899</v>
      </c>
    </row>
    <row r="17" spans="2:81" ht="29" x14ac:dyDescent="0.35">
      <c r="B17" s="18" t="s">
        <v>237</v>
      </c>
      <c r="C17" s="17">
        <v>0.27725627750096898</v>
      </c>
      <c r="D17" s="17">
        <v>0.26826656025690399</v>
      </c>
      <c r="E17" s="17">
        <v>0.28592606197503201</v>
      </c>
      <c r="F17" s="17"/>
      <c r="G17" s="17">
        <v>0.18506102303729</v>
      </c>
      <c r="H17" s="17">
        <v>0.17484281440031799</v>
      </c>
      <c r="I17" s="17">
        <v>0.24553317765614999</v>
      </c>
      <c r="J17" s="17">
        <v>0.31996146629648697</v>
      </c>
      <c r="K17" s="17">
        <v>0.34983098954717901</v>
      </c>
      <c r="L17" s="17">
        <v>0.36423246329289599</v>
      </c>
      <c r="M17" s="17"/>
      <c r="N17" s="17">
        <v>0.28660039402350002</v>
      </c>
      <c r="O17" s="17">
        <v>0.27550862600942599</v>
      </c>
      <c r="P17" s="17">
        <v>0.297877423373274</v>
      </c>
      <c r="Q17" s="17">
        <v>0.25044062092215102</v>
      </c>
      <c r="R17" s="17"/>
      <c r="S17" s="17">
        <v>0.248037194653425</v>
      </c>
      <c r="T17" s="17">
        <v>0.31296603712762999</v>
      </c>
      <c r="U17" s="17">
        <v>0.264006405946899</v>
      </c>
      <c r="V17" s="17">
        <v>0.31706435735719402</v>
      </c>
      <c r="W17" s="17">
        <v>0.29894348441278101</v>
      </c>
      <c r="X17" s="17">
        <v>0.26347798538617001</v>
      </c>
      <c r="Y17" s="17">
        <v>0.27829798328196897</v>
      </c>
      <c r="Z17" s="17">
        <v>0.36724748833819398</v>
      </c>
      <c r="AA17" s="17">
        <v>0.26351151910079901</v>
      </c>
      <c r="AB17" s="17">
        <v>0.25195711725966902</v>
      </c>
      <c r="AC17" s="17">
        <v>0.231078893621668</v>
      </c>
      <c r="AD17" s="17">
        <v>0.24598415202325899</v>
      </c>
      <c r="AE17" s="17"/>
      <c r="AF17" s="17">
        <v>0.284527061475569</v>
      </c>
      <c r="AG17" s="17">
        <v>0.24401712604254799</v>
      </c>
      <c r="AH17" s="17">
        <v>0.23546633280809101</v>
      </c>
      <c r="AI17" s="17">
        <v>0.25734586895454298</v>
      </c>
      <c r="AJ17" s="17"/>
      <c r="AK17" s="17">
        <v>0.27159758447292698</v>
      </c>
      <c r="AL17" s="17">
        <v>0.26308448990619199</v>
      </c>
      <c r="AM17" s="17"/>
      <c r="AN17" s="17">
        <v>0.225585738126547</v>
      </c>
      <c r="AO17" s="17">
        <v>0.31271167586288301</v>
      </c>
      <c r="AP17" s="17">
        <v>0.28206764752480501</v>
      </c>
      <c r="AQ17" s="17">
        <v>0.27096725301222602</v>
      </c>
      <c r="AR17" s="17">
        <v>0.29770762226035802</v>
      </c>
      <c r="AS17" s="17">
        <v>0.31267910082178801</v>
      </c>
      <c r="AT17" s="17"/>
      <c r="AU17" s="17">
        <v>0.29444480352972802</v>
      </c>
      <c r="AV17" s="17">
        <v>0.253593282740392</v>
      </c>
      <c r="AW17" s="17"/>
      <c r="AX17" s="17">
        <v>0.293700279931564</v>
      </c>
      <c r="AY17" s="17">
        <v>0.273310193990285</v>
      </c>
      <c r="AZ17" s="17"/>
      <c r="BA17" s="17">
        <v>0.28895601495201001</v>
      </c>
      <c r="BB17" s="17">
        <v>0.22156649666456499</v>
      </c>
      <c r="BC17" s="17"/>
      <c r="BD17" s="17">
        <v>0.31274116975199501</v>
      </c>
      <c r="BE17" s="17"/>
      <c r="BF17" s="17">
        <v>0.31260840635936299</v>
      </c>
      <c r="BG17" s="17"/>
      <c r="BH17" s="17">
        <v>0.24078060370440699</v>
      </c>
      <c r="BI17" s="17"/>
      <c r="BJ17" s="17">
        <v>0.23488659652066199</v>
      </c>
      <c r="BK17" s="17"/>
      <c r="BL17" s="17">
        <v>0.14912222556011701</v>
      </c>
      <c r="BM17" s="17">
        <v>0.330095414914925</v>
      </c>
      <c r="BN17" s="17">
        <v>0.31671550471587101</v>
      </c>
      <c r="BO17" s="17">
        <v>0.26179884722596503</v>
      </c>
      <c r="BP17" s="17"/>
      <c r="BQ17" s="17">
        <v>0.282385647554041</v>
      </c>
      <c r="BR17" s="17">
        <v>0.35091145572964899</v>
      </c>
      <c r="BS17" s="17">
        <v>0.30879742688129003</v>
      </c>
      <c r="BT17" s="17">
        <v>0.24670992523921001</v>
      </c>
      <c r="BU17" s="17">
        <v>0.270508021964326</v>
      </c>
      <c r="BV17" s="17">
        <v>0.19412043644350899</v>
      </c>
      <c r="BW17" s="17"/>
      <c r="BX17" s="17">
        <v>0.27562896831762002</v>
      </c>
      <c r="BY17" s="17">
        <v>0.32166204459123998</v>
      </c>
      <c r="BZ17" s="17">
        <v>0.32042748855271902</v>
      </c>
      <c r="CA17" s="17">
        <v>0.24525556010218399</v>
      </c>
      <c r="CB17" s="17">
        <v>0.23234789911397499</v>
      </c>
      <c r="CC17" s="17">
        <v>0.170353087790411</v>
      </c>
    </row>
    <row r="18" spans="2:81" ht="29" x14ac:dyDescent="0.35">
      <c r="B18" s="18" t="s">
        <v>238</v>
      </c>
      <c r="C18" s="17">
        <v>0.26801207365485502</v>
      </c>
      <c r="D18" s="17">
        <v>0.241436006671607</v>
      </c>
      <c r="E18" s="17">
        <v>0.29329329940950299</v>
      </c>
      <c r="F18" s="17"/>
      <c r="G18" s="17">
        <v>0.20162566143635</v>
      </c>
      <c r="H18" s="17">
        <v>0.206064469494881</v>
      </c>
      <c r="I18" s="17">
        <v>0.24073390629411201</v>
      </c>
      <c r="J18" s="17">
        <v>0.27260912975559998</v>
      </c>
      <c r="K18" s="17">
        <v>0.33259466379235197</v>
      </c>
      <c r="L18" s="17">
        <v>0.337610312110457</v>
      </c>
      <c r="M18" s="17"/>
      <c r="N18" s="17">
        <v>0.27488506210332803</v>
      </c>
      <c r="O18" s="17">
        <v>0.26785824071478498</v>
      </c>
      <c r="P18" s="17">
        <v>0.26153050662183303</v>
      </c>
      <c r="Q18" s="17">
        <v>0.26495391161137999</v>
      </c>
      <c r="R18" s="17"/>
      <c r="S18" s="17">
        <v>0.26546565779423498</v>
      </c>
      <c r="T18" s="17">
        <v>0.31581092570841202</v>
      </c>
      <c r="U18" s="17">
        <v>0.25662877276368501</v>
      </c>
      <c r="V18" s="17">
        <v>0.253871228924472</v>
      </c>
      <c r="W18" s="17">
        <v>0.210935068411638</v>
      </c>
      <c r="X18" s="17">
        <v>0.24486777246946101</v>
      </c>
      <c r="Y18" s="17">
        <v>0.26896671858048199</v>
      </c>
      <c r="Z18" s="17">
        <v>0.31892220773699698</v>
      </c>
      <c r="AA18" s="17">
        <v>0.25579133091183398</v>
      </c>
      <c r="AB18" s="17">
        <v>0.31592023275571901</v>
      </c>
      <c r="AC18" s="17">
        <v>0.21724252650420001</v>
      </c>
      <c r="AD18" s="17">
        <v>0.26344173766747703</v>
      </c>
      <c r="AE18" s="17"/>
      <c r="AF18" s="17">
        <v>0.25850648550402799</v>
      </c>
      <c r="AG18" s="17">
        <v>0.30729013761007501</v>
      </c>
      <c r="AH18" s="17">
        <v>0.240492607639884</v>
      </c>
      <c r="AI18" s="17">
        <v>0.27499812918934402</v>
      </c>
      <c r="AJ18" s="17"/>
      <c r="AK18" s="17">
        <v>0.33864948371547599</v>
      </c>
      <c r="AL18" s="17">
        <v>0.28009295704417198</v>
      </c>
      <c r="AM18" s="17"/>
      <c r="AN18" s="17">
        <v>0.24884162731770099</v>
      </c>
      <c r="AO18" s="17">
        <v>0.29623688302081402</v>
      </c>
      <c r="AP18" s="17">
        <v>0.22410819933745699</v>
      </c>
      <c r="AQ18" s="17">
        <v>0.27728034557757902</v>
      </c>
      <c r="AR18" s="17">
        <v>0.28258368947997697</v>
      </c>
      <c r="AS18" s="17">
        <v>0.259741538157927</v>
      </c>
      <c r="AT18" s="17"/>
      <c r="AU18" s="17">
        <v>0.27088071932014901</v>
      </c>
      <c r="AV18" s="17">
        <v>0.26319522645993698</v>
      </c>
      <c r="AW18" s="17"/>
      <c r="AX18" s="17">
        <v>0.30767741247665198</v>
      </c>
      <c r="AY18" s="17">
        <v>0.25849354310664902</v>
      </c>
      <c r="AZ18" s="17"/>
      <c r="BA18" s="17">
        <v>0.27766364825058398</v>
      </c>
      <c r="BB18" s="17">
        <v>0.219695507162529</v>
      </c>
      <c r="BC18" s="17"/>
      <c r="BD18" s="17">
        <v>0.26944465006846102</v>
      </c>
      <c r="BE18" s="17"/>
      <c r="BF18" s="17">
        <v>0.26116796630599298</v>
      </c>
      <c r="BG18" s="17"/>
      <c r="BH18" s="17">
        <v>0.31444661480096098</v>
      </c>
      <c r="BI18" s="17"/>
      <c r="BJ18" s="17">
        <v>0.25642439546944601</v>
      </c>
      <c r="BK18" s="17"/>
      <c r="BL18" s="17">
        <v>0.217755247104544</v>
      </c>
      <c r="BM18" s="17">
        <v>0.26781202445291302</v>
      </c>
      <c r="BN18" s="17">
        <v>0.28991829351685899</v>
      </c>
      <c r="BO18" s="17">
        <v>0.27613151431085903</v>
      </c>
      <c r="BP18" s="17"/>
      <c r="BQ18" s="17">
        <v>0.28841470170473399</v>
      </c>
      <c r="BR18" s="17">
        <v>0.25971227918930401</v>
      </c>
      <c r="BS18" s="17">
        <v>0.21024606178730301</v>
      </c>
      <c r="BT18" s="17">
        <v>0.26617624542018298</v>
      </c>
      <c r="BU18" s="17">
        <v>0.402281943728169</v>
      </c>
      <c r="BV18" s="17">
        <v>0.210972276299807</v>
      </c>
      <c r="BW18" s="17"/>
      <c r="BX18" s="17">
        <v>0.28413468445453099</v>
      </c>
      <c r="BY18" s="17">
        <v>0.25306288797786303</v>
      </c>
      <c r="BZ18" s="17">
        <v>0.228968872000024</v>
      </c>
      <c r="CA18" s="17">
        <v>0.283805585583918</v>
      </c>
      <c r="CB18" s="17">
        <v>0.38065491506735</v>
      </c>
      <c r="CC18" s="17">
        <v>0.18119708135392101</v>
      </c>
    </row>
    <row r="19" spans="2:81" ht="29" x14ac:dyDescent="0.35">
      <c r="B19" s="18" t="s">
        <v>239</v>
      </c>
      <c r="C19" s="17">
        <v>0.26506469400858601</v>
      </c>
      <c r="D19" s="17">
        <v>0.23616709146651499</v>
      </c>
      <c r="E19" s="17">
        <v>0.29411829400254402</v>
      </c>
      <c r="F19" s="17"/>
      <c r="G19" s="17">
        <v>0.229857958025843</v>
      </c>
      <c r="H19" s="17">
        <v>0.190219602113508</v>
      </c>
      <c r="I19" s="17">
        <v>0.239724382037274</v>
      </c>
      <c r="J19" s="17">
        <v>0.26257202553958098</v>
      </c>
      <c r="K19" s="17">
        <v>0.27780226328102198</v>
      </c>
      <c r="L19" s="17">
        <v>0.36342372950480101</v>
      </c>
      <c r="M19" s="17"/>
      <c r="N19" s="17">
        <v>0.27484057273150803</v>
      </c>
      <c r="O19" s="17">
        <v>0.26216242768250703</v>
      </c>
      <c r="P19" s="17">
        <v>0.25512955520288699</v>
      </c>
      <c r="Q19" s="17">
        <v>0.263428228470241</v>
      </c>
      <c r="R19" s="17"/>
      <c r="S19" s="17">
        <v>0.25341458710138498</v>
      </c>
      <c r="T19" s="17">
        <v>0.24937280513809701</v>
      </c>
      <c r="U19" s="17">
        <v>0.26495217799958698</v>
      </c>
      <c r="V19" s="17">
        <v>0.28125493297023002</v>
      </c>
      <c r="W19" s="17">
        <v>0.265903196556247</v>
      </c>
      <c r="X19" s="17">
        <v>0.232588218146283</v>
      </c>
      <c r="Y19" s="17">
        <v>0.27939779566974998</v>
      </c>
      <c r="Z19" s="17">
        <v>0.30875430766851703</v>
      </c>
      <c r="AA19" s="17">
        <v>0.260125382804554</v>
      </c>
      <c r="AB19" s="17">
        <v>0.282536883708289</v>
      </c>
      <c r="AC19" s="17">
        <v>0.26594154211625598</v>
      </c>
      <c r="AD19" s="17">
        <v>0.30238505575859698</v>
      </c>
      <c r="AE19" s="17"/>
      <c r="AF19" s="17">
        <v>0.26389722286543699</v>
      </c>
      <c r="AG19" s="17">
        <v>0.28303988940508901</v>
      </c>
      <c r="AH19" s="17">
        <v>0.24670359005081999</v>
      </c>
      <c r="AI19" s="17">
        <v>0.28734134703332598</v>
      </c>
      <c r="AJ19" s="17"/>
      <c r="AK19" s="17">
        <v>0.25976337649710901</v>
      </c>
      <c r="AL19" s="17">
        <v>0.24927637002039699</v>
      </c>
      <c r="AM19" s="17"/>
      <c r="AN19" s="17">
        <v>0.22993615026007999</v>
      </c>
      <c r="AO19" s="17">
        <v>0.26140161161477499</v>
      </c>
      <c r="AP19" s="17">
        <v>0.25060484530480298</v>
      </c>
      <c r="AQ19" s="17">
        <v>0.27914326412676799</v>
      </c>
      <c r="AR19" s="17">
        <v>0.31428615864857601</v>
      </c>
      <c r="AS19" s="17">
        <v>0.34397576843864702</v>
      </c>
      <c r="AT19" s="17"/>
      <c r="AU19" s="17">
        <v>0.28922709434820698</v>
      </c>
      <c r="AV19" s="17">
        <v>0.2315113369756</v>
      </c>
      <c r="AW19" s="17"/>
      <c r="AX19" s="17">
        <v>0.29234178314340598</v>
      </c>
      <c r="AY19" s="17">
        <v>0.25851898397791201</v>
      </c>
      <c r="AZ19" s="17"/>
      <c r="BA19" s="17">
        <v>0.271428206008335</v>
      </c>
      <c r="BB19" s="17">
        <v>0.23326730485024699</v>
      </c>
      <c r="BC19" s="17"/>
      <c r="BD19" s="17">
        <v>0.31593577630311398</v>
      </c>
      <c r="BE19" s="17"/>
      <c r="BF19" s="17">
        <v>0.30314468437166803</v>
      </c>
      <c r="BG19" s="17"/>
      <c r="BH19" s="17">
        <v>0.28083228619065598</v>
      </c>
      <c r="BI19" s="17"/>
      <c r="BJ19" s="17">
        <v>0.279701992484088</v>
      </c>
      <c r="BK19" s="17"/>
      <c r="BL19" s="17">
        <v>0.103723796178965</v>
      </c>
      <c r="BM19" s="17">
        <v>0.33894194401672301</v>
      </c>
      <c r="BN19" s="17">
        <v>0.32341083480492899</v>
      </c>
      <c r="BO19" s="17">
        <v>0.229085668991341</v>
      </c>
      <c r="BP19" s="17"/>
      <c r="BQ19" s="17">
        <v>0.25765019034367198</v>
      </c>
      <c r="BR19" s="17">
        <v>0.30538579158997198</v>
      </c>
      <c r="BS19" s="17">
        <v>0.294054316146867</v>
      </c>
      <c r="BT19" s="17">
        <v>0.26151179109249201</v>
      </c>
      <c r="BU19" s="17">
        <v>0.23971362118719899</v>
      </c>
      <c r="BV19" s="17">
        <v>0.213512023204842</v>
      </c>
      <c r="BW19" s="17"/>
      <c r="BX19" s="17">
        <v>0.25904484992427002</v>
      </c>
      <c r="BY19" s="17">
        <v>0.286205039730629</v>
      </c>
      <c r="BZ19" s="17">
        <v>0.30516353421627901</v>
      </c>
      <c r="CA19" s="17">
        <v>0.27398851945223401</v>
      </c>
      <c r="CB19" s="17">
        <v>0.239871097551795</v>
      </c>
      <c r="CC19" s="17">
        <v>0.170971285084103</v>
      </c>
    </row>
    <row r="20" spans="2:81" ht="29" x14ac:dyDescent="0.35">
      <c r="B20" s="18" t="s">
        <v>240</v>
      </c>
      <c r="C20" s="17">
        <v>0.264063376303662</v>
      </c>
      <c r="D20" s="17">
        <v>0.25598089098927401</v>
      </c>
      <c r="E20" s="17">
        <v>0.27174162619739101</v>
      </c>
      <c r="F20" s="17"/>
      <c r="G20" s="17">
        <v>0.186800044575122</v>
      </c>
      <c r="H20" s="17">
        <v>0.18861511946294801</v>
      </c>
      <c r="I20" s="17">
        <v>0.25187262557898799</v>
      </c>
      <c r="J20" s="17">
        <v>0.27440976385374299</v>
      </c>
      <c r="K20" s="17">
        <v>0.311500997632085</v>
      </c>
      <c r="L20" s="17">
        <v>0.34641492163086202</v>
      </c>
      <c r="M20" s="17"/>
      <c r="N20" s="17">
        <v>0.23592125052757801</v>
      </c>
      <c r="O20" s="17">
        <v>0.25774685717855</v>
      </c>
      <c r="P20" s="17">
        <v>0.26819381602443598</v>
      </c>
      <c r="Q20" s="17">
        <v>0.29461165243802001</v>
      </c>
      <c r="R20" s="17"/>
      <c r="S20" s="17">
        <v>0.18808133102977301</v>
      </c>
      <c r="T20" s="17">
        <v>0.28460480797036097</v>
      </c>
      <c r="U20" s="17">
        <v>0.31354867981616702</v>
      </c>
      <c r="V20" s="17">
        <v>0.28624207564258802</v>
      </c>
      <c r="W20" s="17">
        <v>0.29116935255020199</v>
      </c>
      <c r="X20" s="17">
        <v>0.27357731519808998</v>
      </c>
      <c r="Y20" s="17">
        <v>0.29799021777868501</v>
      </c>
      <c r="Z20" s="17">
        <v>0.29029853812291301</v>
      </c>
      <c r="AA20" s="17">
        <v>0.26965064370925002</v>
      </c>
      <c r="AB20" s="17">
        <v>0.24123901008929999</v>
      </c>
      <c r="AC20" s="17">
        <v>0.237455170867273</v>
      </c>
      <c r="AD20" s="17">
        <v>0.20618226373821699</v>
      </c>
      <c r="AE20" s="17"/>
      <c r="AF20" s="17">
        <v>0.279314876817369</v>
      </c>
      <c r="AG20" s="17">
        <v>0.23303910322315299</v>
      </c>
      <c r="AH20" s="17">
        <v>0.25224777158938</v>
      </c>
      <c r="AI20" s="17">
        <v>0.232619123339668</v>
      </c>
      <c r="AJ20" s="17"/>
      <c r="AK20" s="17">
        <v>0.15810196391029499</v>
      </c>
      <c r="AL20" s="17">
        <v>0.23915650861100399</v>
      </c>
      <c r="AM20" s="17"/>
      <c r="AN20" s="17">
        <v>0.19391330028488801</v>
      </c>
      <c r="AO20" s="17">
        <v>0.28054468404877198</v>
      </c>
      <c r="AP20" s="17">
        <v>0.25601668840203501</v>
      </c>
      <c r="AQ20" s="17">
        <v>0.300877308575555</v>
      </c>
      <c r="AR20" s="17">
        <v>0.33927751889451402</v>
      </c>
      <c r="AS20" s="17">
        <v>0.25447668031096599</v>
      </c>
      <c r="AT20" s="17"/>
      <c r="AU20" s="17">
        <v>0.27687668092321399</v>
      </c>
      <c r="AV20" s="17">
        <v>0.246989102213202</v>
      </c>
      <c r="AW20" s="17"/>
      <c r="AX20" s="17">
        <v>0.31341672496583101</v>
      </c>
      <c r="AY20" s="17">
        <v>0.25222000446187098</v>
      </c>
      <c r="AZ20" s="17"/>
      <c r="BA20" s="17">
        <v>0.28595034402715802</v>
      </c>
      <c r="BB20" s="17">
        <v>0.14975646406315299</v>
      </c>
      <c r="BC20" s="17"/>
      <c r="BD20" s="17">
        <v>0.31098160493443</v>
      </c>
      <c r="BE20" s="17"/>
      <c r="BF20" s="17">
        <v>0.31503361875854102</v>
      </c>
      <c r="BG20" s="17"/>
      <c r="BH20" s="17">
        <v>0.23361740556265201</v>
      </c>
      <c r="BI20" s="17"/>
      <c r="BJ20" s="17">
        <v>0.29128308117083801</v>
      </c>
      <c r="BK20" s="17"/>
      <c r="BL20" s="17">
        <v>0.16304009575845499</v>
      </c>
      <c r="BM20" s="17">
        <v>0.31213137922850198</v>
      </c>
      <c r="BN20" s="17">
        <v>0.32320003815089499</v>
      </c>
      <c r="BO20" s="17">
        <v>0.215833150260062</v>
      </c>
      <c r="BP20" s="17"/>
      <c r="BQ20" s="17">
        <v>0.25137826765813998</v>
      </c>
      <c r="BR20" s="17">
        <v>0.315253238106666</v>
      </c>
      <c r="BS20" s="17">
        <v>0.34989161241406103</v>
      </c>
      <c r="BT20" s="17">
        <v>0.232674110937311</v>
      </c>
      <c r="BU20" s="17">
        <v>0.25082437336874902</v>
      </c>
      <c r="BV20" s="17">
        <v>0.209203890557978</v>
      </c>
      <c r="BW20" s="17"/>
      <c r="BX20" s="17">
        <v>0.229649414914567</v>
      </c>
      <c r="BY20" s="17">
        <v>0.28373359448178198</v>
      </c>
      <c r="BZ20" s="17">
        <v>0.353342449018898</v>
      </c>
      <c r="CA20" s="17">
        <v>0.25198177884954998</v>
      </c>
      <c r="CB20" s="17">
        <v>0.21162418358618901</v>
      </c>
      <c r="CC20" s="17">
        <v>0.18940820176223999</v>
      </c>
    </row>
    <row r="21" spans="2:81" ht="29" x14ac:dyDescent="0.35">
      <c r="B21" s="18" t="s">
        <v>241</v>
      </c>
      <c r="C21" s="17">
        <v>0.25339168125893502</v>
      </c>
      <c r="D21" s="17">
        <v>0.232475310386311</v>
      </c>
      <c r="E21" s="17">
        <v>0.27300737421631199</v>
      </c>
      <c r="F21" s="17"/>
      <c r="G21" s="17">
        <v>0.24249439598855299</v>
      </c>
      <c r="H21" s="17">
        <v>0.29413178716343902</v>
      </c>
      <c r="I21" s="17">
        <v>0.27615188679258001</v>
      </c>
      <c r="J21" s="17">
        <v>0.25514062788966502</v>
      </c>
      <c r="K21" s="17">
        <v>0.24140061795662299</v>
      </c>
      <c r="L21" s="17">
        <v>0.21557114443883599</v>
      </c>
      <c r="M21" s="17"/>
      <c r="N21" s="17">
        <v>0.29824069841189199</v>
      </c>
      <c r="O21" s="17">
        <v>0.25957237240831998</v>
      </c>
      <c r="P21" s="17">
        <v>0.21982661258630401</v>
      </c>
      <c r="Q21" s="17">
        <v>0.22318703652944</v>
      </c>
      <c r="R21" s="17"/>
      <c r="S21" s="17">
        <v>0.313151400988745</v>
      </c>
      <c r="T21" s="17">
        <v>0.25615654188831899</v>
      </c>
      <c r="U21" s="17">
        <v>0.23544025197534499</v>
      </c>
      <c r="V21" s="17">
        <v>0.19915809470201901</v>
      </c>
      <c r="W21" s="17">
        <v>0.229788887110395</v>
      </c>
      <c r="X21" s="17">
        <v>0.288236420546998</v>
      </c>
      <c r="Y21" s="17">
        <v>0.19690759183929299</v>
      </c>
      <c r="Z21" s="17">
        <v>0.21539194025441299</v>
      </c>
      <c r="AA21" s="17">
        <v>0.24810697633926199</v>
      </c>
      <c r="AB21" s="17">
        <v>0.29098047211656197</v>
      </c>
      <c r="AC21" s="17">
        <v>0.24595144350116599</v>
      </c>
      <c r="AD21" s="17">
        <v>0.24398072842325999</v>
      </c>
      <c r="AE21" s="17"/>
      <c r="AF21" s="17">
        <v>0.23761056672936301</v>
      </c>
      <c r="AG21" s="17">
        <v>0.25779605136865003</v>
      </c>
      <c r="AH21" s="17">
        <v>0.24915566202585701</v>
      </c>
      <c r="AI21" s="17">
        <v>0.266103137542752</v>
      </c>
      <c r="AJ21" s="17"/>
      <c r="AK21" s="17">
        <v>0.41197882435336403</v>
      </c>
      <c r="AL21" s="17">
        <v>0.353553443258938</v>
      </c>
      <c r="AM21" s="17"/>
      <c r="AN21" s="17">
        <v>0.31094271783751098</v>
      </c>
      <c r="AO21" s="17">
        <v>0.23287602547928701</v>
      </c>
      <c r="AP21" s="17">
        <v>0.23177514004439001</v>
      </c>
      <c r="AQ21" s="17">
        <v>0.24249687454806099</v>
      </c>
      <c r="AR21" s="17">
        <v>0.22192525039071501</v>
      </c>
      <c r="AS21" s="17">
        <v>0.23486631932667201</v>
      </c>
      <c r="AT21" s="17"/>
      <c r="AU21" s="17">
        <v>0.26247532577866201</v>
      </c>
      <c r="AV21" s="17">
        <v>0.241183496752997</v>
      </c>
      <c r="AW21" s="17"/>
      <c r="AX21" s="17">
        <v>0.25711911206402599</v>
      </c>
      <c r="AY21" s="17">
        <v>0.25249720600576803</v>
      </c>
      <c r="AZ21" s="17"/>
      <c r="BA21" s="17">
        <v>0.22702934774174699</v>
      </c>
      <c r="BB21" s="17">
        <v>0.38933857511086201</v>
      </c>
      <c r="BC21" s="17"/>
      <c r="BD21" s="17">
        <v>0.24233871739566001</v>
      </c>
      <c r="BE21" s="17"/>
      <c r="BF21" s="17">
        <v>0.22230965468389099</v>
      </c>
      <c r="BG21" s="17"/>
      <c r="BH21" s="17">
        <v>0.278459733044985</v>
      </c>
      <c r="BI21" s="17"/>
      <c r="BJ21" s="17">
        <v>0.26027673372902299</v>
      </c>
      <c r="BK21" s="17"/>
      <c r="BL21" s="17">
        <v>0.19692434092025701</v>
      </c>
      <c r="BM21" s="17">
        <v>0.29126212630984299</v>
      </c>
      <c r="BN21" s="17">
        <v>0.182680220584198</v>
      </c>
      <c r="BO21" s="17">
        <v>0.32506485111833899</v>
      </c>
      <c r="BP21" s="17"/>
      <c r="BQ21" s="17">
        <v>0.33737216442298901</v>
      </c>
      <c r="BR21" s="17">
        <v>0.21478598287082201</v>
      </c>
      <c r="BS21" s="17">
        <v>7.3928174675589001E-2</v>
      </c>
      <c r="BT21" s="17">
        <v>0.26454244483579498</v>
      </c>
      <c r="BU21" s="17">
        <v>0.30023806327409802</v>
      </c>
      <c r="BV21" s="17">
        <v>0.24013224611937301</v>
      </c>
      <c r="BW21" s="17"/>
      <c r="BX21" s="17">
        <v>0.38301849351190898</v>
      </c>
      <c r="BY21" s="17">
        <v>0.23495460441565</v>
      </c>
      <c r="BZ21" s="17">
        <v>0.102685914089342</v>
      </c>
      <c r="CA21" s="17">
        <v>0.27652310763123999</v>
      </c>
      <c r="CB21" s="17">
        <v>0.36791481133826498</v>
      </c>
      <c r="CC21" s="17">
        <v>0.192080743558626</v>
      </c>
    </row>
    <row r="22" spans="2:81" ht="43.5" x14ac:dyDescent="0.35">
      <c r="B22" s="18" t="s">
        <v>242</v>
      </c>
      <c r="C22" s="17">
        <v>0.24095805235109499</v>
      </c>
      <c r="D22" s="17">
        <v>0.244662362118967</v>
      </c>
      <c r="E22" s="17">
        <v>0.23853521692110699</v>
      </c>
      <c r="F22" s="17"/>
      <c r="G22" s="17">
        <v>0.139567928263789</v>
      </c>
      <c r="H22" s="17">
        <v>0.160520478629538</v>
      </c>
      <c r="I22" s="17">
        <v>0.20739386299034199</v>
      </c>
      <c r="J22" s="17">
        <v>0.25762641971182598</v>
      </c>
      <c r="K22" s="17">
        <v>0.26430417329572098</v>
      </c>
      <c r="L22" s="17">
        <v>0.37180540056452299</v>
      </c>
      <c r="M22" s="17"/>
      <c r="N22" s="17">
        <v>0.256379264917102</v>
      </c>
      <c r="O22" s="17">
        <v>0.22746783697308101</v>
      </c>
      <c r="P22" s="17">
        <v>0.23859778065249501</v>
      </c>
      <c r="Q22" s="17">
        <v>0.23840477191623399</v>
      </c>
      <c r="R22" s="17"/>
      <c r="S22" s="17">
        <v>0.21331122172000899</v>
      </c>
      <c r="T22" s="17">
        <v>0.290665401582266</v>
      </c>
      <c r="U22" s="17">
        <v>0.309114349072036</v>
      </c>
      <c r="V22" s="17">
        <v>0.238017287824873</v>
      </c>
      <c r="W22" s="17">
        <v>0.248509285649399</v>
      </c>
      <c r="X22" s="17">
        <v>0.19642520334588501</v>
      </c>
      <c r="Y22" s="17">
        <v>0.22617159775011</v>
      </c>
      <c r="Z22" s="17">
        <v>0.28322950049047302</v>
      </c>
      <c r="AA22" s="17">
        <v>0.234685227923389</v>
      </c>
      <c r="AB22" s="17">
        <v>0.22468045333772599</v>
      </c>
      <c r="AC22" s="17">
        <v>0.20262520129898701</v>
      </c>
      <c r="AD22" s="17">
        <v>0.21640263739468299</v>
      </c>
      <c r="AE22" s="17"/>
      <c r="AF22" s="17">
        <v>0.24673838802467801</v>
      </c>
      <c r="AG22" s="17">
        <v>0.221625214439405</v>
      </c>
      <c r="AH22" s="17">
        <v>0.20832502370223999</v>
      </c>
      <c r="AI22" s="17">
        <v>0.22766275875577999</v>
      </c>
      <c r="AJ22" s="17"/>
      <c r="AK22" s="17">
        <v>0.227200719058548</v>
      </c>
      <c r="AL22" s="17">
        <v>0.26580894507050501</v>
      </c>
      <c r="AM22" s="17"/>
      <c r="AN22" s="17">
        <v>0.199979911497767</v>
      </c>
      <c r="AO22" s="17">
        <v>0.24820854375049101</v>
      </c>
      <c r="AP22" s="17">
        <v>0.228276877080305</v>
      </c>
      <c r="AQ22" s="17">
        <v>0.25822298999853399</v>
      </c>
      <c r="AR22" s="17">
        <v>0.29984312383203898</v>
      </c>
      <c r="AS22" s="17">
        <v>0.25183126725358701</v>
      </c>
      <c r="AT22" s="17"/>
      <c r="AU22" s="17">
        <v>0.275964875979607</v>
      </c>
      <c r="AV22" s="17">
        <v>0.19169264830993099</v>
      </c>
      <c r="AW22" s="17"/>
      <c r="AX22" s="17">
        <v>0.27455516699297799</v>
      </c>
      <c r="AY22" s="17">
        <v>0.23289571955502</v>
      </c>
      <c r="AZ22" s="17"/>
      <c r="BA22" s="17">
        <v>0.24691432640470201</v>
      </c>
      <c r="BB22" s="17">
        <v>0.21380652163236799</v>
      </c>
      <c r="BC22" s="17"/>
      <c r="BD22" s="17">
        <v>0.28233558855651503</v>
      </c>
      <c r="BE22" s="17"/>
      <c r="BF22" s="17">
        <v>0.27463230369338898</v>
      </c>
      <c r="BG22" s="17"/>
      <c r="BH22" s="17">
        <v>0.213811903052501</v>
      </c>
      <c r="BI22" s="17"/>
      <c r="BJ22" s="17">
        <v>0.22968092539083099</v>
      </c>
      <c r="BK22" s="17"/>
      <c r="BL22" s="17">
        <v>0.107239947776523</v>
      </c>
      <c r="BM22" s="17">
        <v>0.32509067739133202</v>
      </c>
      <c r="BN22" s="17">
        <v>0.28978439021869201</v>
      </c>
      <c r="BO22" s="17">
        <v>0.18768175051049699</v>
      </c>
      <c r="BP22" s="17"/>
      <c r="BQ22" s="17">
        <v>0.24315894271312199</v>
      </c>
      <c r="BR22" s="17">
        <v>0.32545134754649102</v>
      </c>
      <c r="BS22" s="17">
        <v>0.226879423590816</v>
      </c>
      <c r="BT22" s="17">
        <v>0.25190829031256401</v>
      </c>
      <c r="BU22" s="17">
        <v>0.20174511107461199</v>
      </c>
      <c r="BV22" s="17">
        <v>0.166138037590047</v>
      </c>
      <c r="BW22" s="17"/>
      <c r="BX22" s="17">
        <v>0.26230789397429999</v>
      </c>
      <c r="BY22" s="17">
        <v>0.292134818221988</v>
      </c>
      <c r="BZ22" s="17">
        <v>0.241797239950335</v>
      </c>
      <c r="CA22" s="17">
        <v>0.26093829352626702</v>
      </c>
      <c r="CB22" s="17">
        <v>0.20983039150123201</v>
      </c>
      <c r="CC22" s="17">
        <v>0.125943555887677</v>
      </c>
    </row>
    <row r="23" spans="2:81" ht="29" x14ac:dyDescent="0.35">
      <c r="B23" s="18" t="s">
        <v>243</v>
      </c>
      <c r="C23" s="17">
        <v>0.23906973651576499</v>
      </c>
      <c r="D23" s="17">
        <v>0.23158378621668299</v>
      </c>
      <c r="E23" s="17">
        <v>0.247076859567044</v>
      </c>
      <c r="F23" s="17"/>
      <c r="G23" s="17">
        <v>0.26190031987902501</v>
      </c>
      <c r="H23" s="17">
        <v>0.24211016143727199</v>
      </c>
      <c r="I23" s="17">
        <v>0.244908819760672</v>
      </c>
      <c r="J23" s="17">
        <v>0.20367315939594399</v>
      </c>
      <c r="K23" s="17">
        <v>0.20923656427876899</v>
      </c>
      <c r="L23" s="17">
        <v>0.26543258455962498</v>
      </c>
      <c r="M23" s="17"/>
      <c r="N23" s="17">
        <v>0.28921240316197799</v>
      </c>
      <c r="O23" s="17">
        <v>0.22723546070912201</v>
      </c>
      <c r="P23" s="17">
        <v>0.22069850035907501</v>
      </c>
      <c r="Q23" s="17">
        <v>0.21323941703910901</v>
      </c>
      <c r="R23" s="17"/>
      <c r="S23" s="17">
        <v>0.27150870369676</v>
      </c>
      <c r="T23" s="17">
        <v>0.21490513630838501</v>
      </c>
      <c r="U23" s="17">
        <v>0.22133828369162201</v>
      </c>
      <c r="V23" s="17">
        <v>0.23823830890545</v>
      </c>
      <c r="W23" s="17">
        <v>0.214403176501374</v>
      </c>
      <c r="X23" s="17">
        <v>0.28901045668342801</v>
      </c>
      <c r="Y23" s="17">
        <v>0.229064787902966</v>
      </c>
      <c r="Z23" s="17">
        <v>0.179809473774903</v>
      </c>
      <c r="AA23" s="17">
        <v>0.26028095202000801</v>
      </c>
      <c r="AB23" s="17">
        <v>0.25135641855969998</v>
      </c>
      <c r="AC23" s="17">
        <v>0.19255309558911701</v>
      </c>
      <c r="AD23" s="17">
        <v>0.218508945754084</v>
      </c>
      <c r="AE23" s="17"/>
      <c r="AF23" s="17">
        <v>0.23018871663562601</v>
      </c>
      <c r="AG23" s="17">
        <v>0.23166831616625899</v>
      </c>
      <c r="AH23" s="17">
        <v>0.205608017093111</v>
      </c>
      <c r="AI23" s="17">
        <v>0.22044021086667701</v>
      </c>
      <c r="AJ23" s="17"/>
      <c r="AK23" s="17">
        <v>0.36896643796087403</v>
      </c>
      <c r="AL23" s="17">
        <v>0.29139920075360898</v>
      </c>
      <c r="AM23" s="17"/>
      <c r="AN23" s="17">
        <v>0.27532753692991901</v>
      </c>
      <c r="AO23" s="17">
        <v>0.231071910661761</v>
      </c>
      <c r="AP23" s="17">
        <v>0.19831038642563101</v>
      </c>
      <c r="AQ23" s="17">
        <v>0.244288611423914</v>
      </c>
      <c r="AR23" s="17">
        <v>0.234796263026323</v>
      </c>
      <c r="AS23" s="17">
        <v>0.19044363367280501</v>
      </c>
      <c r="AT23" s="17"/>
      <c r="AU23" s="17">
        <v>0.25332747001259898</v>
      </c>
      <c r="AV23" s="17">
        <v>0.21773826969409901</v>
      </c>
      <c r="AW23" s="17"/>
      <c r="AX23" s="17">
        <v>0.25608274901494299</v>
      </c>
      <c r="AY23" s="17">
        <v>0.234987107096715</v>
      </c>
      <c r="AZ23" s="17"/>
      <c r="BA23" s="17">
        <v>0.224077586728362</v>
      </c>
      <c r="BB23" s="17">
        <v>0.31335927526054402</v>
      </c>
      <c r="BC23" s="17"/>
      <c r="BD23" s="17">
        <v>0.25752138917301798</v>
      </c>
      <c r="BE23" s="17"/>
      <c r="BF23" s="17">
        <v>0.24589917095361299</v>
      </c>
      <c r="BG23" s="17"/>
      <c r="BH23" s="17">
        <v>0.23540193703456699</v>
      </c>
      <c r="BI23" s="17"/>
      <c r="BJ23" s="17">
        <v>0.23385698649615</v>
      </c>
      <c r="BK23" s="17"/>
      <c r="BL23" s="17">
        <v>0.120265738144314</v>
      </c>
      <c r="BM23" s="17">
        <v>0.31252688473838702</v>
      </c>
      <c r="BN23" s="17">
        <v>0.22555239088826901</v>
      </c>
      <c r="BO23" s="17">
        <v>0.25316127031049102</v>
      </c>
      <c r="BP23" s="17"/>
      <c r="BQ23" s="17">
        <v>0.26890668367981402</v>
      </c>
      <c r="BR23" s="17">
        <v>0.26906298136302997</v>
      </c>
      <c r="BS23" s="17">
        <v>0.153508708467614</v>
      </c>
      <c r="BT23" s="17">
        <v>0.25341027301526298</v>
      </c>
      <c r="BU23" s="17">
        <v>0.20819442484422801</v>
      </c>
      <c r="BV23" s="17">
        <v>0.20856569621305199</v>
      </c>
      <c r="BW23" s="17"/>
      <c r="BX23" s="17">
        <v>0.31029070017479798</v>
      </c>
      <c r="BY23" s="17">
        <v>0.255275875946539</v>
      </c>
      <c r="BZ23" s="17">
        <v>0.18534491145101201</v>
      </c>
      <c r="CA23" s="17">
        <v>0.25897776640551301</v>
      </c>
      <c r="CB23" s="17">
        <v>0.23681132015634701</v>
      </c>
      <c r="CC23" s="17">
        <v>0.15173350820846099</v>
      </c>
    </row>
    <row r="24" spans="2:81" ht="29" x14ac:dyDescent="0.35">
      <c r="B24" s="18" t="s">
        <v>244</v>
      </c>
      <c r="C24" s="17">
        <v>0.217639430893942</v>
      </c>
      <c r="D24" s="17">
        <v>0.259012631468788</v>
      </c>
      <c r="E24" s="17">
        <v>0.177367202015977</v>
      </c>
      <c r="F24" s="17"/>
      <c r="G24" s="17">
        <v>0.18364419552208799</v>
      </c>
      <c r="H24" s="17">
        <v>0.229294329089648</v>
      </c>
      <c r="I24" s="17">
        <v>0.214235496016213</v>
      </c>
      <c r="J24" s="17">
        <v>0.225033966316005</v>
      </c>
      <c r="K24" s="17">
        <v>0.23641237624279901</v>
      </c>
      <c r="L24" s="17">
        <v>0.21488841145593299</v>
      </c>
      <c r="M24" s="17"/>
      <c r="N24" s="17">
        <v>0.244166497453218</v>
      </c>
      <c r="O24" s="17">
        <v>0.211109833875223</v>
      </c>
      <c r="P24" s="17">
        <v>0.21683650639871299</v>
      </c>
      <c r="Q24" s="17">
        <v>0.19596656990334799</v>
      </c>
      <c r="R24" s="17"/>
      <c r="S24" s="17">
        <v>0.186840639112069</v>
      </c>
      <c r="T24" s="17">
        <v>0.23075075348652299</v>
      </c>
      <c r="U24" s="17">
        <v>0.19429086769908899</v>
      </c>
      <c r="V24" s="17">
        <v>0.24687551514057601</v>
      </c>
      <c r="W24" s="17">
        <v>0.20975609828889599</v>
      </c>
      <c r="X24" s="17">
        <v>0.225138833881281</v>
      </c>
      <c r="Y24" s="17">
        <v>0.23869821880356401</v>
      </c>
      <c r="Z24" s="17">
        <v>0.19858138538620301</v>
      </c>
      <c r="AA24" s="17">
        <v>0.24727995304928899</v>
      </c>
      <c r="AB24" s="17">
        <v>0.19048782656365801</v>
      </c>
      <c r="AC24" s="17">
        <v>0.20410760533901401</v>
      </c>
      <c r="AD24" s="17">
        <v>0.239568421993504</v>
      </c>
      <c r="AE24" s="17"/>
      <c r="AF24" s="17">
        <v>0.22008782962197801</v>
      </c>
      <c r="AG24" s="17">
        <v>0.20555515397874599</v>
      </c>
      <c r="AH24" s="17">
        <v>0.23569361279197101</v>
      </c>
      <c r="AI24" s="17">
        <v>0.22245105296130899</v>
      </c>
      <c r="AJ24" s="17"/>
      <c r="AK24" s="17">
        <v>0.19215733186541001</v>
      </c>
      <c r="AL24" s="17">
        <v>0.204513542945579</v>
      </c>
      <c r="AM24" s="17"/>
      <c r="AN24" s="17">
        <v>0.23242185983083499</v>
      </c>
      <c r="AO24" s="17">
        <v>0.202004009152425</v>
      </c>
      <c r="AP24" s="17">
        <v>0.21252885011049399</v>
      </c>
      <c r="AQ24" s="17">
        <v>0.19782026964723301</v>
      </c>
      <c r="AR24" s="17">
        <v>0.24153341319097199</v>
      </c>
      <c r="AS24" s="17">
        <v>0.26167356408484399</v>
      </c>
      <c r="AT24" s="17"/>
      <c r="AU24" s="17">
        <v>0.233386330722403</v>
      </c>
      <c r="AV24" s="17">
        <v>0.19665106504782301</v>
      </c>
      <c r="AW24" s="17"/>
      <c r="AX24" s="17">
        <v>0.17319692185607</v>
      </c>
      <c r="AY24" s="17">
        <v>0.22830434369895999</v>
      </c>
      <c r="AZ24" s="17"/>
      <c r="BA24" s="17">
        <v>0.21737024451355699</v>
      </c>
      <c r="BB24" s="17">
        <v>0.22082014927073401</v>
      </c>
      <c r="BC24" s="17"/>
      <c r="BD24" s="17">
        <v>0.25963494922955799</v>
      </c>
      <c r="BE24" s="17"/>
      <c r="BF24" s="17">
        <v>0.25441362245691601</v>
      </c>
      <c r="BG24" s="17"/>
      <c r="BH24" s="17">
        <v>0.221901665052265</v>
      </c>
      <c r="BI24" s="17"/>
      <c r="BJ24" s="17">
        <v>0.25673101461029302</v>
      </c>
      <c r="BK24" s="17"/>
      <c r="BL24" s="17">
        <v>7.2804318966962794E-2</v>
      </c>
      <c r="BM24" s="17">
        <v>0.338199818779235</v>
      </c>
      <c r="BN24" s="17">
        <v>0.19875966273287701</v>
      </c>
      <c r="BO24" s="17">
        <v>0.20627001209536699</v>
      </c>
      <c r="BP24" s="17"/>
      <c r="BQ24" s="17">
        <v>0.24473326869682099</v>
      </c>
      <c r="BR24" s="17">
        <v>0.27721288946355899</v>
      </c>
      <c r="BS24" s="17">
        <v>0.184171864560876</v>
      </c>
      <c r="BT24" s="17">
        <v>0.165285335817935</v>
      </c>
      <c r="BU24" s="17">
        <v>0.14647581072845101</v>
      </c>
      <c r="BV24" s="17">
        <v>0.17012061456750899</v>
      </c>
      <c r="BW24" s="17"/>
      <c r="BX24" s="17">
        <v>0.25164400355990402</v>
      </c>
      <c r="BY24" s="17">
        <v>0.28923987349790897</v>
      </c>
      <c r="BZ24" s="17">
        <v>0.21779674693930701</v>
      </c>
      <c r="CA24" s="17">
        <v>0.19393333412477801</v>
      </c>
      <c r="CB24" s="17">
        <v>0.15181315170576601</v>
      </c>
      <c r="CC24" s="17">
        <v>0.12944532243450901</v>
      </c>
    </row>
    <row r="25" spans="2:81" ht="43.5" x14ac:dyDescent="0.35">
      <c r="B25" s="18" t="s">
        <v>245</v>
      </c>
      <c r="C25" s="17">
        <v>0.21324925266375799</v>
      </c>
      <c r="D25" s="17">
        <v>0.20256808310725699</v>
      </c>
      <c r="E25" s="17">
        <v>0.22473199810973299</v>
      </c>
      <c r="F25" s="17"/>
      <c r="G25" s="17">
        <v>0.15811583229753801</v>
      </c>
      <c r="H25" s="17">
        <v>0.173351180535084</v>
      </c>
      <c r="I25" s="17">
        <v>0.195639602315481</v>
      </c>
      <c r="J25" s="17">
        <v>0.22919706335069201</v>
      </c>
      <c r="K25" s="17">
        <v>0.22674659312572901</v>
      </c>
      <c r="L25" s="17">
        <v>0.274628013104666</v>
      </c>
      <c r="M25" s="17"/>
      <c r="N25" s="17">
        <v>0.21595005968647599</v>
      </c>
      <c r="O25" s="17">
        <v>0.218912514651003</v>
      </c>
      <c r="P25" s="17">
        <v>0.18092719857907499</v>
      </c>
      <c r="Q25" s="17">
        <v>0.23247278904466201</v>
      </c>
      <c r="R25" s="17"/>
      <c r="S25" s="17">
        <v>0.207751488546566</v>
      </c>
      <c r="T25" s="17">
        <v>0.2474086659683</v>
      </c>
      <c r="U25" s="17">
        <v>0.255126849436769</v>
      </c>
      <c r="V25" s="17">
        <v>0.21209049483086301</v>
      </c>
      <c r="W25" s="17">
        <v>0.206031606530968</v>
      </c>
      <c r="X25" s="17">
        <v>0.19484404606346301</v>
      </c>
      <c r="Y25" s="17">
        <v>0.20364607363999099</v>
      </c>
      <c r="Z25" s="17">
        <v>0.190257833310922</v>
      </c>
      <c r="AA25" s="17">
        <v>0.21731471891041301</v>
      </c>
      <c r="AB25" s="17">
        <v>0.18868274037254401</v>
      </c>
      <c r="AC25" s="17">
        <v>0.196322172695828</v>
      </c>
      <c r="AD25" s="17">
        <v>0.19800489218297099</v>
      </c>
      <c r="AE25" s="17"/>
      <c r="AF25" s="17">
        <v>0.22110437161263799</v>
      </c>
      <c r="AG25" s="17">
        <v>0.212158649718238</v>
      </c>
      <c r="AH25" s="17">
        <v>0.186269883468034</v>
      </c>
      <c r="AI25" s="17">
        <v>0.18968940661894901</v>
      </c>
      <c r="AJ25" s="17"/>
      <c r="AK25" s="17">
        <v>0.15808627418174401</v>
      </c>
      <c r="AL25" s="17">
        <v>0.196110641420076</v>
      </c>
      <c r="AM25" s="17"/>
      <c r="AN25" s="17">
        <v>0.179023164062624</v>
      </c>
      <c r="AO25" s="17">
        <v>0.22346857882938601</v>
      </c>
      <c r="AP25" s="17">
        <v>0.24373297477257599</v>
      </c>
      <c r="AQ25" s="17">
        <v>0.208279876274992</v>
      </c>
      <c r="AR25" s="17">
        <v>0.24752062442640499</v>
      </c>
      <c r="AS25" s="17">
        <v>0.19966700006412</v>
      </c>
      <c r="AT25" s="17"/>
      <c r="AU25" s="17">
        <v>0.22534148973905599</v>
      </c>
      <c r="AV25" s="17">
        <v>0.19729060841721199</v>
      </c>
      <c r="AW25" s="17"/>
      <c r="AX25" s="17">
        <v>0.21325528148186099</v>
      </c>
      <c r="AY25" s="17">
        <v>0.21324780592232201</v>
      </c>
      <c r="AZ25" s="17"/>
      <c r="BA25" s="17">
        <v>0.22685415321497701</v>
      </c>
      <c r="BB25" s="17">
        <v>0.143242069191656</v>
      </c>
      <c r="BC25" s="17"/>
      <c r="BD25" s="17">
        <v>0.25290149746513202</v>
      </c>
      <c r="BE25" s="17"/>
      <c r="BF25" s="17">
        <v>0.248661402508465</v>
      </c>
      <c r="BG25" s="17"/>
      <c r="BH25" s="17">
        <v>0.22019379497804301</v>
      </c>
      <c r="BI25" s="17"/>
      <c r="BJ25" s="17">
        <v>0.20705386098383999</v>
      </c>
      <c r="BK25" s="17"/>
      <c r="BL25" s="17">
        <v>6.55994389218202E-2</v>
      </c>
      <c r="BM25" s="17">
        <v>0.30796662701126198</v>
      </c>
      <c r="BN25" s="17">
        <v>0.21905760052914999</v>
      </c>
      <c r="BO25" s="17">
        <v>0.20343673818887301</v>
      </c>
      <c r="BP25" s="17"/>
      <c r="BQ25" s="17">
        <v>0.21236151464599601</v>
      </c>
      <c r="BR25" s="17">
        <v>0.29758739980721399</v>
      </c>
      <c r="BS25" s="17">
        <v>0.19802191789690801</v>
      </c>
      <c r="BT25" s="17">
        <v>0.22694212764649199</v>
      </c>
      <c r="BU25" s="17">
        <v>0.183040804691357</v>
      </c>
      <c r="BV25" s="17">
        <v>0.13660514868076601</v>
      </c>
      <c r="BW25" s="17"/>
      <c r="BX25" s="17">
        <v>0.20949646354434501</v>
      </c>
      <c r="BY25" s="17">
        <v>0.28572255366390897</v>
      </c>
      <c r="BZ25" s="17">
        <v>0.20903974771638201</v>
      </c>
      <c r="CA25" s="17">
        <v>0.25230752274416601</v>
      </c>
      <c r="CB25" s="17">
        <v>0.17455887297575701</v>
      </c>
      <c r="CC25" s="17">
        <v>0.10250471922275101</v>
      </c>
    </row>
    <row r="26" spans="2:81" ht="58" x14ac:dyDescent="0.35">
      <c r="B26" s="18" t="s">
        <v>246</v>
      </c>
      <c r="C26" s="17">
        <v>0.20724704387279799</v>
      </c>
      <c r="D26" s="17">
        <v>0.21026369779232301</v>
      </c>
      <c r="E26" s="17">
        <v>0.20437061101465001</v>
      </c>
      <c r="F26" s="17"/>
      <c r="G26" s="17">
        <v>0.16829959543282699</v>
      </c>
      <c r="H26" s="17">
        <v>0.17765520767568299</v>
      </c>
      <c r="I26" s="17">
        <v>0.21737159899481701</v>
      </c>
      <c r="J26" s="17">
        <v>0.206031988913845</v>
      </c>
      <c r="K26" s="17">
        <v>0.22322802445311499</v>
      </c>
      <c r="L26" s="17">
        <v>0.239186374872153</v>
      </c>
      <c r="M26" s="17"/>
      <c r="N26" s="17">
        <v>0.23968428047146401</v>
      </c>
      <c r="O26" s="17">
        <v>0.20005770190492</v>
      </c>
      <c r="P26" s="17">
        <v>0.18505458435021699</v>
      </c>
      <c r="Q26" s="17">
        <v>0.19856231260075699</v>
      </c>
      <c r="R26" s="17"/>
      <c r="S26" s="17">
        <v>0.2311743099844</v>
      </c>
      <c r="T26" s="17">
        <v>0.216627656114245</v>
      </c>
      <c r="U26" s="17">
        <v>0.21937018293952201</v>
      </c>
      <c r="V26" s="17">
        <v>0.185863278686729</v>
      </c>
      <c r="W26" s="17">
        <v>0.166968489716566</v>
      </c>
      <c r="X26" s="17">
        <v>0.22262686041982099</v>
      </c>
      <c r="Y26" s="17">
        <v>0.20098378217708601</v>
      </c>
      <c r="Z26" s="17">
        <v>0.244650712491361</v>
      </c>
      <c r="AA26" s="17">
        <v>0.212149841048688</v>
      </c>
      <c r="AB26" s="17">
        <v>0.18981868223369799</v>
      </c>
      <c r="AC26" s="17">
        <v>0.15709278436369201</v>
      </c>
      <c r="AD26" s="17">
        <v>0.219337243403284</v>
      </c>
      <c r="AE26" s="17"/>
      <c r="AF26" s="17">
        <v>0.214999132844333</v>
      </c>
      <c r="AG26" s="17">
        <v>0.200992149443842</v>
      </c>
      <c r="AH26" s="17">
        <v>0.18586410690980801</v>
      </c>
      <c r="AI26" s="17">
        <v>0.23260077813153399</v>
      </c>
      <c r="AJ26" s="17"/>
      <c r="AK26" s="17">
        <v>0.13562807558255599</v>
      </c>
      <c r="AL26" s="17">
        <v>0.21275348176862199</v>
      </c>
      <c r="AM26" s="17"/>
      <c r="AN26" s="17">
        <v>0.19612864433747401</v>
      </c>
      <c r="AO26" s="17">
        <v>0.221680847226565</v>
      </c>
      <c r="AP26" s="17">
        <v>0.17704213649365499</v>
      </c>
      <c r="AQ26" s="17">
        <v>0.219372463051627</v>
      </c>
      <c r="AR26" s="17">
        <v>0.21921385829701201</v>
      </c>
      <c r="AS26" s="17">
        <v>0.18688528413456101</v>
      </c>
      <c r="AT26" s="17"/>
      <c r="AU26" s="17">
        <v>0.22374322117094</v>
      </c>
      <c r="AV26" s="17">
        <v>0.18403663253661301</v>
      </c>
      <c r="AW26" s="17"/>
      <c r="AX26" s="17">
        <v>0.220602837122583</v>
      </c>
      <c r="AY26" s="17">
        <v>0.204042040970522</v>
      </c>
      <c r="AZ26" s="17"/>
      <c r="BA26" s="17">
        <v>0.209461690936594</v>
      </c>
      <c r="BB26" s="17">
        <v>0.19589559439943799</v>
      </c>
      <c r="BC26" s="17"/>
      <c r="BD26" s="17">
        <v>0.24959116733714101</v>
      </c>
      <c r="BE26" s="17"/>
      <c r="BF26" s="17">
        <v>0.25019330960464498</v>
      </c>
      <c r="BG26" s="17"/>
      <c r="BH26" s="17">
        <v>0.18549337261205401</v>
      </c>
      <c r="BI26" s="17"/>
      <c r="BJ26" s="17">
        <v>0.19254100056595899</v>
      </c>
      <c r="BK26" s="17"/>
      <c r="BL26" s="17">
        <v>6.2737148008272001E-2</v>
      </c>
      <c r="BM26" s="17">
        <v>0.31743064734860599</v>
      </c>
      <c r="BN26" s="17">
        <v>0.210416222789304</v>
      </c>
      <c r="BO26" s="17">
        <v>0.18277759463336399</v>
      </c>
      <c r="BP26" s="17"/>
      <c r="BQ26" s="17">
        <v>0.22419545471567001</v>
      </c>
      <c r="BR26" s="17">
        <v>0.26031070918086102</v>
      </c>
      <c r="BS26" s="17">
        <v>0.179747116795197</v>
      </c>
      <c r="BT26" s="17">
        <v>0.207575725178689</v>
      </c>
      <c r="BU26" s="17">
        <v>0.18508248010676501</v>
      </c>
      <c r="BV26" s="17">
        <v>0.141165456853241</v>
      </c>
      <c r="BW26" s="17"/>
      <c r="BX26" s="17">
        <v>0.232528187507301</v>
      </c>
      <c r="BY26" s="17">
        <v>0.26158387146282203</v>
      </c>
      <c r="BZ26" s="17">
        <v>0.20954543274335199</v>
      </c>
      <c r="CA26" s="17">
        <v>0.226326375635055</v>
      </c>
      <c r="CB26" s="17">
        <v>0.15936254784985901</v>
      </c>
      <c r="CC26" s="17">
        <v>0.100855883429153</v>
      </c>
    </row>
    <row r="27" spans="2:81" x14ac:dyDescent="0.35">
      <c r="B27" s="18" t="s">
        <v>247</v>
      </c>
      <c r="C27" s="17">
        <v>0.16777168217465399</v>
      </c>
      <c r="D27" s="17">
        <v>0.19265969393033</v>
      </c>
      <c r="E27" s="17">
        <v>0.14383379845630201</v>
      </c>
      <c r="F27" s="17"/>
      <c r="G27" s="17">
        <v>9.9989581105107098E-2</v>
      </c>
      <c r="H27" s="17">
        <v>0.14250935276929899</v>
      </c>
      <c r="I27" s="17">
        <v>0.157885760303387</v>
      </c>
      <c r="J27" s="17">
        <v>0.208893976289283</v>
      </c>
      <c r="K27" s="17">
        <v>0.172806629978283</v>
      </c>
      <c r="L27" s="17">
        <v>0.20459399597973801</v>
      </c>
      <c r="M27" s="17"/>
      <c r="N27" s="17">
        <v>0.20052521930717501</v>
      </c>
      <c r="O27" s="17">
        <v>0.170315169340682</v>
      </c>
      <c r="P27" s="17">
        <v>0.147221050835984</v>
      </c>
      <c r="Q27" s="17">
        <v>0.145418685520986</v>
      </c>
      <c r="R27" s="17"/>
      <c r="S27" s="17">
        <v>0.16530356816536501</v>
      </c>
      <c r="T27" s="17">
        <v>0.191853159539385</v>
      </c>
      <c r="U27" s="17">
        <v>0.191331807174213</v>
      </c>
      <c r="V27" s="17">
        <v>0.17151262611492099</v>
      </c>
      <c r="W27" s="17">
        <v>0.190855939945307</v>
      </c>
      <c r="X27" s="17">
        <v>0.14062930575286101</v>
      </c>
      <c r="Y27" s="17">
        <v>0.166547519204432</v>
      </c>
      <c r="Z27" s="17">
        <v>0.14970259518531601</v>
      </c>
      <c r="AA27" s="17">
        <v>0.14989841041294499</v>
      </c>
      <c r="AB27" s="17">
        <v>0.14196536415389099</v>
      </c>
      <c r="AC27" s="17">
        <v>0.162228391747542</v>
      </c>
      <c r="AD27" s="17">
        <v>0.20800153365285001</v>
      </c>
      <c r="AE27" s="17"/>
      <c r="AF27" s="17">
        <v>0.16838950483930001</v>
      </c>
      <c r="AG27" s="17">
        <v>0.143231696791949</v>
      </c>
      <c r="AH27" s="17">
        <v>0.17367500941483099</v>
      </c>
      <c r="AI27" s="17">
        <v>0.25131956755808899</v>
      </c>
      <c r="AJ27" s="17"/>
      <c r="AK27" s="17">
        <v>0.15101470489639199</v>
      </c>
      <c r="AL27" s="17">
        <v>0.18131086666310001</v>
      </c>
      <c r="AM27" s="17"/>
      <c r="AN27" s="17">
        <v>0.16026542143824099</v>
      </c>
      <c r="AO27" s="17">
        <v>0.19361881465233999</v>
      </c>
      <c r="AP27" s="17">
        <v>0.154016406181818</v>
      </c>
      <c r="AQ27" s="17">
        <v>0.145904891152041</v>
      </c>
      <c r="AR27" s="17">
        <v>0.17053086358314401</v>
      </c>
      <c r="AS27" s="17">
        <v>0.17666704775108599</v>
      </c>
      <c r="AT27" s="17"/>
      <c r="AU27" s="17">
        <v>0.17696590998588799</v>
      </c>
      <c r="AV27" s="17">
        <v>0.15598949363150799</v>
      </c>
      <c r="AW27" s="17"/>
      <c r="AX27" s="17">
        <v>0.16461932441419799</v>
      </c>
      <c r="AY27" s="17">
        <v>0.16852815658110201</v>
      </c>
      <c r="AZ27" s="17"/>
      <c r="BA27" s="17">
        <v>0.16689118547967299</v>
      </c>
      <c r="BB27" s="17">
        <v>0.171323072517444</v>
      </c>
      <c r="BC27" s="17"/>
      <c r="BD27" s="17">
        <v>0.18502583628084299</v>
      </c>
      <c r="BE27" s="17"/>
      <c r="BF27" s="17">
        <v>0.16530341502186299</v>
      </c>
      <c r="BG27" s="17"/>
      <c r="BH27" s="17">
        <v>0.14159804285451499</v>
      </c>
      <c r="BI27" s="17"/>
      <c r="BJ27" s="17">
        <v>0.185236169132074</v>
      </c>
      <c r="BK27" s="17"/>
      <c r="BL27" s="17">
        <v>8.4176634536603706E-2</v>
      </c>
      <c r="BM27" s="17">
        <v>0.20916011283271199</v>
      </c>
      <c r="BN27" s="17">
        <v>0.16915175758243201</v>
      </c>
      <c r="BO27" s="17">
        <v>0.176501392976919</v>
      </c>
      <c r="BP27" s="17"/>
      <c r="BQ27" s="17">
        <v>0.21811340728329101</v>
      </c>
      <c r="BR27" s="17">
        <v>0.19300174509125401</v>
      </c>
      <c r="BS27" s="17">
        <v>5.44346831447097E-2</v>
      </c>
      <c r="BT27" s="17">
        <v>0.19990613162166901</v>
      </c>
      <c r="BU27" s="17">
        <v>0.13910763279376101</v>
      </c>
      <c r="BV27" s="17">
        <v>0.118819596127686</v>
      </c>
      <c r="BW27" s="17"/>
      <c r="BX27" s="17">
        <v>0.248065152121453</v>
      </c>
      <c r="BY27" s="17">
        <v>0.210030362566762</v>
      </c>
      <c r="BZ27" s="17">
        <v>8.1866613553422604E-2</v>
      </c>
      <c r="CA27" s="17">
        <v>0.19557388451767499</v>
      </c>
      <c r="CB27" s="17">
        <v>0.151102237874495</v>
      </c>
      <c r="CC27" s="17">
        <v>7.6240959712806894E-2</v>
      </c>
    </row>
    <row r="28" spans="2:81" ht="29" x14ac:dyDescent="0.35">
      <c r="B28" s="18" t="s">
        <v>248</v>
      </c>
      <c r="C28" s="17">
        <v>0.144794569658172</v>
      </c>
      <c r="D28" s="17">
        <v>0.18805903827182499</v>
      </c>
      <c r="E28" s="17">
        <v>0.10327775263842399</v>
      </c>
      <c r="F28" s="17"/>
      <c r="G28" s="17">
        <v>0.119738129555278</v>
      </c>
      <c r="H28" s="17">
        <v>0.13763657510680599</v>
      </c>
      <c r="I28" s="17">
        <v>0.127169706029404</v>
      </c>
      <c r="J28" s="17">
        <v>0.13988741414896999</v>
      </c>
      <c r="K28" s="17">
        <v>0.14458848384417</v>
      </c>
      <c r="L28" s="17">
        <v>0.185710253728845</v>
      </c>
      <c r="M28" s="17"/>
      <c r="N28" s="17">
        <v>0.19369031693275501</v>
      </c>
      <c r="O28" s="17">
        <v>0.12698491216344701</v>
      </c>
      <c r="P28" s="17">
        <v>0.14043006946217301</v>
      </c>
      <c r="Q28" s="17">
        <v>0.113712858993469</v>
      </c>
      <c r="R28" s="17"/>
      <c r="S28" s="17">
        <v>0.187701086900081</v>
      </c>
      <c r="T28" s="17">
        <v>0.14276953816129601</v>
      </c>
      <c r="U28" s="17">
        <v>0.13411490669640599</v>
      </c>
      <c r="V28" s="17">
        <v>0.118874417487472</v>
      </c>
      <c r="W28" s="17">
        <v>0.13271381350829101</v>
      </c>
      <c r="X28" s="17">
        <v>0.14471757660741599</v>
      </c>
      <c r="Y28" s="17">
        <v>0.18045033761697499</v>
      </c>
      <c r="Z28" s="17">
        <v>9.4158120032659998E-2</v>
      </c>
      <c r="AA28" s="17">
        <v>0.14581155299165799</v>
      </c>
      <c r="AB28" s="17">
        <v>0.117439700632692</v>
      </c>
      <c r="AC28" s="17">
        <v>0.12688434001726701</v>
      </c>
      <c r="AD28" s="17">
        <v>0.168636276328373</v>
      </c>
      <c r="AE28" s="17"/>
      <c r="AF28" s="17">
        <v>0.14462374684315199</v>
      </c>
      <c r="AG28" s="17">
        <v>0.12702935497457099</v>
      </c>
      <c r="AH28" s="17">
        <v>0.161702323876875</v>
      </c>
      <c r="AI28" s="17">
        <v>0.159972818069053</v>
      </c>
      <c r="AJ28" s="17"/>
      <c r="AK28" s="17">
        <v>0.14967790569202699</v>
      </c>
      <c r="AL28" s="17">
        <v>0.15491745649831901</v>
      </c>
      <c r="AM28" s="17"/>
      <c r="AN28" s="17">
        <v>0.16174104848540999</v>
      </c>
      <c r="AO28" s="17">
        <v>0.15883095591107599</v>
      </c>
      <c r="AP28" s="17">
        <v>0.10983166032995099</v>
      </c>
      <c r="AQ28" s="17">
        <v>0.127697963899251</v>
      </c>
      <c r="AR28" s="17">
        <v>0.156944731059973</v>
      </c>
      <c r="AS28" s="17">
        <v>0.106761612303845</v>
      </c>
      <c r="AT28" s="17"/>
      <c r="AU28" s="17">
        <v>0.15543839038575299</v>
      </c>
      <c r="AV28" s="17">
        <v>0.13013778185203001</v>
      </c>
      <c r="AW28" s="17"/>
      <c r="AX28" s="17">
        <v>0.117609937458922</v>
      </c>
      <c r="AY28" s="17">
        <v>0.15131809270666599</v>
      </c>
      <c r="AZ28" s="17"/>
      <c r="BA28" s="17">
        <v>0.14227045533554</v>
      </c>
      <c r="BB28" s="17">
        <v>0.158376964772416</v>
      </c>
      <c r="BC28" s="17"/>
      <c r="BD28" s="17">
        <v>0.162915376386712</v>
      </c>
      <c r="BE28" s="17"/>
      <c r="BF28" s="17">
        <v>0.153516266832879</v>
      </c>
      <c r="BG28" s="17"/>
      <c r="BH28" s="17">
        <v>0.10151745250835501</v>
      </c>
      <c r="BI28" s="17"/>
      <c r="BJ28" s="17">
        <v>0.131569132131722</v>
      </c>
      <c r="BK28" s="17"/>
      <c r="BL28" s="17">
        <v>5.9204763923527803E-2</v>
      </c>
      <c r="BM28" s="17">
        <v>0.22217006306992801</v>
      </c>
      <c r="BN28" s="17">
        <v>0.152580230276819</v>
      </c>
      <c r="BO28" s="17">
        <v>0.11191091795319801</v>
      </c>
      <c r="BP28" s="17"/>
      <c r="BQ28" s="17">
        <v>0.176919701384088</v>
      </c>
      <c r="BR28" s="17">
        <v>0.18444571990318601</v>
      </c>
      <c r="BS28" s="17">
        <v>0.11001422703734499</v>
      </c>
      <c r="BT28" s="17">
        <v>0.15392016685908</v>
      </c>
      <c r="BU28" s="17">
        <v>0.107081432979487</v>
      </c>
      <c r="BV28" s="17">
        <v>6.8971146137939199E-2</v>
      </c>
      <c r="BW28" s="17"/>
      <c r="BX28" s="17">
        <v>0.21341014891275201</v>
      </c>
      <c r="BY28" s="17">
        <v>0.164133189084228</v>
      </c>
      <c r="BZ28" s="17">
        <v>0.117586057183705</v>
      </c>
      <c r="CA28" s="17">
        <v>0.166242017170871</v>
      </c>
      <c r="CB28" s="17">
        <v>9.8838356540476902E-2</v>
      </c>
      <c r="CC28" s="17">
        <v>1.9398618320745999E-2</v>
      </c>
    </row>
    <row r="29" spans="2:81" ht="29" x14ac:dyDescent="0.35">
      <c r="B29" s="18" t="s">
        <v>249</v>
      </c>
      <c r="C29" s="17">
        <v>0.11738137225319099</v>
      </c>
      <c r="D29" s="17">
        <v>0.145443961818605</v>
      </c>
      <c r="E29" s="17">
        <v>9.0568551806774603E-2</v>
      </c>
      <c r="F29" s="17"/>
      <c r="G29" s="17">
        <v>0.163662840540343</v>
      </c>
      <c r="H29" s="17">
        <v>0.15967038795607</v>
      </c>
      <c r="I29" s="17">
        <v>0.12830287382441</v>
      </c>
      <c r="J29" s="17">
        <v>9.5927120004123706E-2</v>
      </c>
      <c r="K29" s="17">
        <v>8.3027568999074097E-2</v>
      </c>
      <c r="L29" s="17">
        <v>8.3833789730780706E-2</v>
      </c>
      <c r="M29" s="17"/>
      <c r="N29" s="17">
        <v>0.16730647509822</v>
      </c>
      <c r="O29" s="17">
        <v>0.107186197906858</v>
      </c>
      <c r="P29" s="17">
        <v>0.110038820694632</v>
      </c>
      <c r="Q29" s="17">
        <v>8.1454502900273798E-2</v>
      </c>
      <c r="R29" s="17"/>
      <c r="S29" s="17">
        <v>0.177879207354113</v>
      </c>
      <c r="T29" s="17">
        <v>9.0701894827198107E-2</v>
      </c>
      <c r="U29" s="17">
        <v>0.106829525286026</v>
      </c>
      <c r="V29" s="17">
        <v>8.7811546922778205E-2</v>
      </c>
      <c r="W29" s="17">
        <v>0.166145678182929</v>
      </c>
      <c r="X29" s="17">
        <v>0.13353976862348499</v>
      </c>
      <c r="Y29" s="17">
        <v>8.0776106959813604E-2</v>
      </c>
      <c r="Z29" s="17">
        <v>8.37281598973105E-2</v>
      </c>
      <c r="AA29" s="17">
        <v>0.12459992743977399</v>
      </c>
      <c r="AB29" s="17">
        <v>0.11636996328537701</v>
      </c>
      <c r="AC29" s="17">
        <v>7.9528335306145406E-2</v>
      </c>
      <c r="AD29" s="17">
        <v>8.7421589602734606E-2</v>
      </c>
      <c r="AE29" s="17"/>
      <c r="AF29" s="17">
        <v>0.114187339860952</v>
      </c>
      <c r="AG29" s="17">
        <v>0.118413080499343</v>
      </c>
      <c r="AH29" s="17">
        <v>9.19725940872443E-2</v>
      </c>
      <c r="AI29" s="17">
        <v>0.10730582030788299</v>
      </c>
      <c r="AJ29" s="17"/>
      <c r="AK29" s="17">
        <v>0.16965341325731501</v>
      </c>
      <c r="AL29" s="17">
        <v>0.13781808364994799</v>
      </c>
      <c r="AM29" s="17"/>
      <c r="AN29" s="17">
        <v>0.170045733494919</v>
      </c>
      <c r="AO29" s="17">
        <v>0.112515006117807</v>
      </c>
      <c r="AP29" s="17">
        <v>9.3221470343832602E-2</v>
      </c>
      <c r="AQ29" s="17">
        <v>8.4884258930620599E-2</v>
      </c>
      <c r="AR29" s="17">
        <v>7.7797395145909901E-2</v>
      </c>
      <c r="AS29" s="17">
        <v>0.14314670907719501</v>
      </c>
      <c r="AT29" s="17"/>
      <c r="AU29" s="17">
        <v>0.126674897440852</v>
      </c>
      <c r="AV29" s="17">
        <v>0.104881622437716</v>
      </c>
      <c r="AW29" s="17"/>
      <c r="AX29" s="17">
        <v>8.47238651561249E-2</v>
      </c>
      <c r="AY29" s="17">
        <v>0.12521822649836101</v>
      </c>
      <c r="AZ29" s="17"/>
      <c r="BA29" s="17">
        <v>0.101626898288812</v>
      </c>
      <c r="BB29" s="17">
        <v>0.20171810819782501</v>
      </c>
      <c r="BC29" s="17"/>
      <c r="BD29" s="17">
        <v>0.14077860551086299</v>
      </c>
      <c r="BE29" s="17"/>
      <c r="BF29" s="17">
        <v>0.136747170907938</v>
      </c>
      <c r="BG29" s="17"/>
      <c r="BH29" s="17">
        <v>9.5461265056565298E-2</v>
      </c>
      <c r="BI29" s="17"/>
      <c r="BJ29" s="17">
        <v>9.8711082806783798E-2</v>
      </c>
      <c r="BK29" s="17"/>
      <c r="BL29" s="17">
        <v>2.1649205081219501E-2</v>
      </c>
      <c r="BM29" s="17">
        <v>0.212958718536053</v>
      </c>
      <c r="BN29" s="17">
        <v>0.10622112977812501</v>
      </c>
      <c r="BO29" s="17">
        <v>9.2542922331937699E-2</v>
      </c>
      <c r="BP29" s="17"/>
      <c r="BQ29" s="17">
        <v>0.13807991973184799</v>
      </c>
      <c r="BR29" s="17">
        <v>0.164640383381502</v>
      </c>
      <c r="BS29" s="17">
        <v>9.75762593515625E-2</v>
      </c>
      <c r="BT29" s="17">
        <v>7.2836381017914398E-2</v>
      </c>
      <c r="BU29" s="17">
        <v>6.1579099304297898E-2</v>
      </c>
      <c r="BV29" s="17">
        <v>9.2325409149292506E-2</v>
      </c>
      <c r="BW29" s="17"/>
      <c r="BX29" s="17">
        <v>0.177843488846162</v>
      </c>
      <c r="BY29" s="17">
        <v>0.17376254160205101</v>
      </c>
      <c r="BZ29" s="17">
        <v>0.10151317607985499</v>
      </c>
      <c r="CA29" s="17">
        <v>9.4696270049444795E-2</v>
      </c>
      <c r="CB29" s="17">
        <v>5.7873124709957001E-2</v>
      </c>
      <c r="CC29" s="17">
        <v>5.0098054471203503E-2</v>
      </c>
    </row>
    <row r="30" spans="2:81" x14ac:dyDescent="0.35">
      <c r="B30" s="18" t="s">
        <v>250</v>
      </c>
      <c r="C30" s="17">
        <v>5.2233301357570303E-2</v>
      </c>
      <c r="D30" s="17">
        <v>6.9260556728922798E-2</v>
      </c>
      <c r="E30" s="17">
        <v>3.58703216133094E-2</v>
      </c>
      <c r="F30" s="17"/>
      <c r="G30" s="17">
        <v>7.9940241053190794E-2</v>
      </c>
      <c r="H30" s="17">
        <v>8.6855132027486806E-2</v>
      </c>
      <c r="I30" s="17">
        <v>6.9541932414214594E-2</v>
      </c>
      <c r="J30" s="17">
        <v>3.5668914205638301E-2</v>
      </c>
      <c r="K30" s="17">
        <v>3.13785603558304E-2</v>
      </c>
      <c r="L30" s="17">
        <v>1.90240098118355E-2</v>
      </c>
      <c r="M30" s="17"/>
      <c r="N30" s="17">
        <v>7.8355033170314003E-2</v>
      </c>
      <c r="O30" s="17">
        <v>4.31366782220109E-2</v>
      </c>
      <c r="P30" s="17">
        <v>4.4267421741846502E-2</v>
      </c>
      <c r="Q30" s="17">
        <v>4.1354836613043303E-2</v>
      </c>
      <c r="R30" s="17"/>
      <c r="S30" s="17">
        <v>8.9974410475480396E-2</v>
      </c>
      <c r="T30" s="17">
        <v>3.77065423348759E-2</v>
      </c>
      <c r="U30" s="17">
        <v>3.8800350317443097E-2</v>
      </c>
      <c r="V30" s="17">
        <v>5.5311239612940898E-2</v>
      </c>
      <c r="W30" s="17">
        <v>6.36828033088426E-2</v>
      </c>
      <c r="X30" s="17">
        <v>4.8364954374152801E-2</v>
      </c>
      <c r="Y30" s="17">
        <v>3.7061985844838899E-2</v>
      </c>
      <c r="Z30" s="17">
        <v>2.46105228516738E-2</v>
      </c>
      <c r="AA30" s="17">
        <v>7.1935276605342199E-2</v>
      </c>
      <c r="AB30" s="17">
        <v>5.0587285376944499E-2</v>
      </c>
      <c r="AC30" s="17">
        <v>1.8718187180443501E-2</v>
      </c>
      <c r="AD30" s="17">
        <v>1.6391059924864799E-2</v>
      </c>
      <c r="AE30" s="17"/>
      <c r="AF30" s="17">
        <v>5.39373541897352E-2</v>
      </c>
      <c r="AG30" s="17">
        <v>5.02500985069044E-2</v>
      </c>
      <c r="AH30" s="17">
        <v>2.5828726453750901E-2</v>
      </c>
      <c r="AI30" s="17">
        <v>8.0355725324814508E-3</v>
      </c>
      <c r="AJ30" s="17"/>
      <c r="AK30" s="17">
        <v>7.0759005909994399E-2</v>
      </c>
      <c r="AL30" s="17">
        <v>6.8548102232249095E-2</v>
      </c>
      <c r="AM30" s="17"/>
      <c r="AN30" s="17">
        <v>9.4515722130080096E-2</v>
      </c>
      <c r="AO30" s="17">
        <v>3.9273829054292497E-2</v>
      </c>
      <c r="AP30" s="17">
        <v>4.16333935158235E-2</v>
      </c>
      <c r="AQ30" s="17">
        <v>3.8503903813518099E-2</v>
      </c>
      <c r="AR30" s="17">
        <v>3.0622892911929302E-2</v>
      </c>
      <c r="AS30" s="17">
        <v>3.06749991210555E-2</v>
      </c>
      <c r="AT30" s="17"/>
      <c r="AU30" s="17">
        <v>5.7195271106062998E-2</v>
      </c>
      <c r="AV30" s="17">
        <v>4.5174333379537898E-2</v>
      </c>
      <c r="AW30" s="17"/>
      <c r="AX30" s="17">
        <v>3.2983513411287198E-2</v>
      </c>
      <c r="AY30" s="17">
        <v>5.6852691990696903E-2</v>
      </c>
      <c r="AZ30" s="17"/>
      <c r="BA30" s="17">
        <v>4.2122477568215397E-2</v>
      </c>
      <c r="BB30" s="17">
        <v>0.10573036387791999</v>
      </c>
      <c r="BC30" s="17"/>
      <c r="BD30" s="17">
        <v>6.0873197965917801E-2</v>
      </c>
      <c r="BE30" s="17"/>
      <c r="BF30" s="17">
        <v>5.3780182703953003E-2</v>
      </c>
      <c r="BG30" s="17"/>
      <c r="BH30" s="17">
        <v>5.1276722393756198E-2</v>
      </c>
      <c r="BI30" s="17"/>
      <c r="BJ30" s="17">
        <v>2.05790369277681E-2</v>
      </c>
      <c r="BK30" s="17"/>
      <c r="BL30" s="17">
        <v>1.6232360998642201E-2</v>
      </c>
      <c r="BM30" s="17">
        <v>0.102244872730685</v>
      </c>
      <c r="BN30" s="17">
        <v>2.99845638042835E-2</v>
      </c>
      <c r="BO30" s="17">
        <v>4.7866033337071998E-2</v>
      </c>
      <c r="BP30" s="17"/>
      <c r="BQ30" s="17">
        <v>9.0245388405574306E-2</v>
      </c>
      <c r="BR30" s="17">
        <v>3.41545690345001E-2</v>
      </c>
      <c r="BS30" s="17">
        <v>2.3731759695502199E-2</v>
      </c>
      <c r="BT30" s="17">
        <v>4.79829226177119E-2</v>
      </c>
      <c r="BU30" s="17">
        <v>4.2155482738522702E-2</v>
      </c>
      <c r="BV30" s="17">
        <v>3.8353725381287999E-2</v>
      </c>
      <c r="BW30" s="17"/>
      <c r="BX30" s="17">
        <v>0.13218284572334801</v>
      </c>
      <c r="BY30" s="17">
        <v>4.1426808121166198E-2</v>
      </c>
      <c r="BZ30" s="17">
        <v>2.50635654577884E-2</v>
      </c>
      <c r="CA30" s="17">
        <v>3.7824900240115401E-2</v>
      </c>
      <c r="CB30" s="17">
        <v>3.76362420271526E-2</v>
      </c>
      <c r="CC30" s="17">
        <v>1.32762182752374E-2</v>
      </c>
    </row>
    <row r="31" spans="2:81" ht="29" x14ac:dyDescent="0.35">
      <c r="B31" s="18" t="s">
        <v>251</v>
      </c>
      <c r="C31" s="17">
        <v>3.7863947267304798E-2</v>
      </c>
      <c r="D31" s="17">
        <v>4.3155397970113703E-2</v>
      </c>
      <c r="E31" s="17">
        <v>3.2421534403644099E-2</v>
      </c>
      <c r="F31" s="17"/>
      <c r="G31" s="17">
        <v>2.7695852597165501E-2</v>
      </c>
      <c r="H31" s="17">
        <v>3.9200592839455199E-2</v>
      </c>
      <c r="I31" s="17">
        <v>4.0441030405692802E-2</v>
      </c>
      <c r="J31" s="17">
        <v>5.7340437608959502E-2</v>
      </c>
      <c r="K31" s="17">
        <v>2.8254730369078301E-2</v>
      </c>
      <c r="L31" s="17">
        <v>3.2064931707598401E-2</v>
      </c>
      <c r="M31" s="17"/>
      <c r="N31" s="17">
        <v>3.3930223212298903E-2</v>
      </c>
      <c r="O31" s="17">
        <v>3.02466830809794E-2</v>
      </c>
      <c r="P31" s="17">
        <v>3.8554913591098298E-2</v>
      </c>
      <c r="Q31" s="17">
        <v>4.9030298045638798E-2</v>
      </c>
      <c r="R31" s="17"/>
      <c r="S31" s="17">
        <v>3.0960115347955699E-2</v>
      </c>
      <c r="T31" s="17">
        <v>4.4014000170887801E-2</v>
      </c>
      <c r="U31" s="17">
        <v>5.35664186044039E-2</v>
      </c>
      <c r="V31" s="17">
        <v>3.6625595166244002E-2</v>
      </c>
      <c r="W31" s="17">
        <v>1.98280455046453E-2</v>
      </c>
      <c r="X31" s="17">
        <v>2.8109345465250402E-2</v>
      </c>
      <c r="Y31" s="17">
        <v>3.00978653105455E-2</v>
      </c>
      <c r="Z31" s="17">
        <v>2.9818001017899502E-2</v>
      </c>
      <c r="AA31" s="17">
        <v>3.2955719861436403E-2</v>
      </c>
      <c r="AB31" s="17">
        <v>6.1643856152556402E-2</v>
      </c>
      <c r="AC31" s="17">
        <v>3.7772476939659801E-2</v>
      </c>
      <c r="AD31" s="17">
        <v>5.4868419182655399E-2</v>
      </c>
      <c r="AE31" s="17"/>
      <c r="AF31" s="17">
        <v>3.5019157912369502E-2</v>
      </c>
      <c r="AG31" s="17">
        <v>5.5846841307509401E-2</v>
      </c>
      <c r="AH31" s="17">
        <v>3.7914655714788803E-2</v>
      </c>
      <c r="AI31" s="17">
        <v>5.5744780384636601E-2</v>
      </c>
      <c r="AJ31" s="17"/>
      <c r="AK31" s="17">
        <v>4.05700637872956E-2</v>
      </c>
      <c r="AL31" s="17">
        <v>4.0058412956609397E-2</v>
      </c>
      <c r="AM31" s="17"/>
      <c r="AN31" s="17">
        <v>3.5123995401090902E-2</v>
      </c>
      <c r="AO31" s="17">
        <v>4.00097293057326E-2</v>
      </c>
      <c r="AP31" s="17">
        <v>2.7197524325586E-2</v>
      </c>
      <c r="AQ31" s="17">
        <v>3.98569376081239E-2</v>
      </c>
      <c r="AR31" s="17">
        <v>4.4803535151618903E-2</v>
      </c>
      <c r="AS31" s="17">
        <v>4.4998154111001103E-2</v>
      </c>
      <c r="AT31" s="17"/>
      <c r="AU31" s="17">
        <v>3.3866437054468901E-2</v>
      </c>
      <c r="AV31" s="17">
        <v>4.3152672106980101E-2</v>
      </c>
      <c r="AW31" s="17"/>
      <c r="AX31" s="17">
        <v>5.8983503338985402E-2</v>
      </c>
      <c r="AY31" s="17">
        <v>3.2795866529711601E-2</v>
      </c>
      <c r="AZ31" s="17"/>
      <c r="BA31" s="17">
        <v>4.06708033683751E-2</v>
      </c>
      <c r="BB31" s="17">
        <v>2.1629332013695698E-2</v>
      </c>
      <c r="BC31" s="17"/>
      <c r="BD31" s="17">
        <v>2.22734223123181E-2</v>
      </c>
      <c r="BE31" s="17"/>
      <c r="BF31" s="17">
        <v>2.29620522644811E-2</v>
      </c>
      <c r="BG31" s="17"/>
      <c r="BH31" s="17">
        <v>5.0794089054631501E-2</v>
      </c>
      <c r="BI31" s="17"/>
      <c r="BJ31" s="17">
        <v>1.36711042136332E-2</v>
      </c>
      <c r="BK31" s="17"/>
      <c r="BL31" s="17">
        <v>0.16570573665910801</v>
      </c>
      <c r="BM31" s="17">
        <v>2.5276173510022401E-3</v>
      </c>
      <c r="BN31" s="17">
        <v>1.2261945603014499E-2</v>
      </c>
      <c r="BO31" s="17">
        <v>2.1310944442427902E-2</v>
      </c>
      <c r="BP31" s="17"/>
      <c r="BQ31" s="17">
        <v>2.0905480795283701E-2</v>
      </c>
      <c r="BR31" s="17">
        <v>2.3057303370457301E-2</v>
      </c>
      <c r="BS31" s="17">
        <v>4.6331958752128699E-2</v>
      </c>
      <c r="BT31" s="17">
        <v>3.9576501982333E-2</v>
      </c>
      <c r="BU31" s="17">
        <v>3.72302385546978E-2</v>
      </c>
      <c r="BV31" s="17">
        <v>8.0439172760513503E-2</v>
      </c>
      <c r="BW31" s="17"/>
      <c r="BX31" s="17">
        <v>7.7452662121260301E-3</v>
      </c>
      <c r="BY31" s="17">
        <v>2.4003859405135799E-2</v>
      </c>
      <c r="BZ31" s="17">
        <v>3.5311261655030103E-2</v>
      </c>
      <c r="CA31" s="17">
        <v>3.2134061078459702E-2</v>
      </c>
      <c r="CB31" s="17">
        <v>5.9478813612332398E-2</v>
      </c>
      <c r="CC31" s="17">
        <v>0.120936124452081</v>
      </c>
    </row>
    <row r="32" spans="2:81" x14ac:dyDescent="0.35">
      <c r="B32" s="18" t="s">
        <v>171</v>
      </c>
      <c r="C32" s="19">
        <v>2.0631293577754301E-2</v>
      </c>
      <c r="D32" s="19">
        <v>1.5904238904588999E-2</v>
      </c>
      <c r="E32" s="19">
        <v>2.5347909601190301E-2</v>
      </c>
      <c r="F32" s="19"/>
      <c r="G32" s="19">
        <v>1.8062939726069399E-2</v>
      </c>
      <c r="H32" s="19">
        <v>2.11213759801612E-2</v>
      </c>
      <c r="I32" s="19">
        <v>1.66043960221848E-2</v>
      </c>
      <c r="J32" s="19">
        <v>3.0667528520968702E-2</v>
      </c>
      <c r="K32" s="19">
        <v>1.3212248840309001E-2</v>
      </c>
      <c r="L32" s="19">
        <v>2.20468615202437E-2</v>
      </c>
      <c r="M32" s="19"/>
      <c r="N32" s="19">
        <v>1.78372705166298E-2</v>
      </c>
      <c r="O32" s="19">
        <v>1.9051826174834099E-2</v>
      </c>
      <c r="P32" s="19">
        <v>1.97805591373287E-2</v>
      </c>
      <c r="Q32" s="19">
        <v>2.63703476155372E-2</v>
      </c>
      <c r="R32" s="19"/>
      <c r="S32" s="19">
        <v>1.3276270919105999E-2</v>
      </c>
      <c r="T32" s="19">
        <v>1.07087709700984E-2</v>
      </c>
      <c r="U32" s="19">
        <v>1.72785460443638E-2</v>
      </c>
      <c r="V32" s="19">
        <v>2.3405072399494801E-2</v>
      </c>
      <c r="W32" s="19">
        <v>1.4617722762743601E-2</v>
      </c>
      <c r="X32" s="19">
        <v>3.7082235018936302E-2</v>
      </c>
      <c r="Y32" s="19">
        <v>2.3121799640904599E-2</v>
      </c>
      <c r="Z32" s="19">
        <v>5.9856586849159196E-3</v>
      </c>
      <c r="AA32" s="19">
        <v>2.1439124120502299E-2</v>
      </c>
      <c r="AB32" s="19">
        <v>2.6662774810794199E-2</v>
      </c>
      <c r="AC32" s="19">
        <v>4.4021692689006901E-2</v>
      </c>
      <c r="AD32" s="19">
        <v>1.60931134104173E-2</v>
      </c>
      <c r="AE32" s="19"/>
      <c r="AF32" s="19">
        <v>1.8142386111712601E-2</v>
      </c>
      <c r="AG32" s="19">
        <v>3.2805069367150302E-2</v>
      </c>
      <c r="AH32" s="19">
        <v>4.3098179064024501E-2</v>
      </c>
      <c r="AI32" s="19">
        <v>2.3777239803688201E-2</v>
      </c>
      <c r="AJ32" s="19"/>
      <c r="AK32" s="19">
        <v>1.81153569891409E-2</v>
      </c>
      <c r="AL32" s="19">
        <v>1.7578648000909101E-2</v>
      </c>
      <c r="AM32" s="19"/>
      <c r="AN32" s="19">
        <v>1.8699816029528998E-2</v>
      </c>
      <c r="AO32" s="19">
        <v>2.3311423168863601E-2</v>
      </c>
      <c r="AP32" s="19">
        <v>2.5521716158464099E-2</v>
      </c>
      <c r="AQ32" s="19">
        <v>2.0814617467541999E-2</v>
      </c>
      <c r="AR32" s="19">
        <v>1.2965127661755199E-2</v>
      </c>
      <c r="AS32" s="19">
        <v>1.9978844617759301E-2</v>
      </c>
      <c r="AT32" s="19"/>
      <c r="AU32" s="19">
        <v>1.65394337303079E-2</v>
      </c>
      <c r="AV32" s="19">
        <v>2.5229018526729499E-2</v>
      </c>
      <c r="AW32" s="19"/>
      <c r="AX32" s="19">
        <v>2.6331081202976801E-2</v>
      </c>
      <c r="AY32" s="19">
        <v>1.9263509909683001E-2</v>
      </c>
      <c r="AZ32" s="19"/>
      <c r="BA32" s="19">
        <v>2.0374689278883699E-2</v>
      </c>
      <c r="BB32" s="19">
        <v>1.96076995666346E-2</v>
      </c>
      <c r="BC32" s="19"/>
      <c r="BD32" s="19">
        <v>1.7177538981226498E-2</v>
      </c>
      <c r="BE32" s="19"/>
      <c r="BF32" s="19">
        <v>1.46916397307692E-2</v>
      </c>
      <c r="BG32" s="19"/>
      <c r="BH32" s="19">
        <v>2.7541327128400499E-2</v>
      </c>
      <c r="BI32" s="19"/>
      <c r="BJ32" s="19">
        <v>2.8801360970107201E-2</v>
      </c>
      <c r="BK32" s="19"/>
      <c r="BL32" s="19">
        <v>4.1466376375788497E-2</v>
      </c>
      <c r="BM32" s="19">
        <v>5.4932534894573098E-3</v>
      </c>
      <c r="BN32" s="19">
        <v>1.85059396617357E-2</v>
      </c>
      <c r="BO32" s="19">
        <v>2.5172631567246799E-2</v>
      </c>
      <c r="BP32" s="19"/>
      <c r="BQ32" s="19">
        <v>1.1795491988877299E-2</v>
      </c>
      <c r="BR32" s="19">
        <v>1.6691985835581399E-2</v>
      </c>
      <c r="BS32" s="19">
        <v>9.9527486257898808E-3</v>
      </c>
      <c r="BT32" s="19">
        <v>1.01292167237533E-2</v>
      </c>
      <c r="BU32" s="19">
        <v>2.41668794566678E-2</v>
      </c>
      <c r="BV32" s="19">
        <v>4.5299638082900398E-2</v>
      </c>
      <c r="BW32" s="19"/>
      <c r="BX32" s="19">
        <v>1.12296316318094E-2</v>
      </c>
      <c r="BY32" s="19">
        <v>1.7662280369772399E-2</v>
      </c>
      <c r="BZ32" s="19">
        <v>1.08108266709425E-2</v>
      </c>
      <c r="CA32" s="19">
        <v>4.6454132235840802E-3</v>
      </c>
      <c r="CB32" s="19">
        <v>2.2872401359677299E-2</v>
      </c>
      <c r="CC32" s="19">
        <v>6.4579745323287294E-2</v>
      </c>
    </row>
    <row r="33" spans="2:2" x14ac:dyDescent="0.35">
      <c r="B33" s="16"/>
    </row>
    <row r="34" spans="2:2" x14ac:dyDescent="0.35">
      <c r="B34" t="s">
        <v>90</v>
      </c>
    </row>
    <row r="35" spans="2:2" x14ac:dyDescent="0.35">
      <c r="B35" t="s">
        <v>91</v>
      </c>
    </row>
    <row r="37" spans="2:2" x14ac:dyDescent="0.35">
      <c r="B3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CC35"/>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270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253</v>
      </c>
      <c r="C9" s="17">
        <v>0.60744835213080195</v>
      </c>
      <c r="D9" s="17">
        <v>0.55437548165595896</v>
      </c>
      <c r="E9" s="17">
        <v>0.65834895949786598</v>
      </c>
      <c r="F9" s="17"/>
      <c r="G9" s="17">
        <v>0.48197807714448299</v>
      </c>
      <c r="H9" s="17">
        <v>0.59913427013269205</v>
      </c>
      <c r="I9" s="17">
        <v>0.65013586331940898</v>
      </c>
      <c r="J9" s="17">
        <v>0.63335782105772498</v>
      </c>
      <c r="K9" s="17">
        <v>0.64884549761091004</v>
      </c>
      <c r="L9" s="17">
        <v>0.61390968554536196</v>
      </c>
      <c r="M9" s="17"/>
      <c r="N9" s="17">
        <v>0.54565843196573904</v>
      </c>
      <c r="O9" s="17">
        <v>0.62792300995505501</v>
      </c>
      <c r="P9" s="17">
        <v>0.64249921338464</v>
      </c>
      <c r="Q9" s="17">
        <v>0.62285185782145502</v>
      </c>
      <c r="R9" s="17"/>
      <c r="S9" s="17">
        <v>0.502401171216459</v>
      </c>
      <c r="T9" s="17">
        <v>0.64377439613821896</v>
      </c>
      <c r="U9" s="17">
        <v>0.63060207022831805</v>
      </c>
      <c r="V9" s="17">
        <v>0.62968195836877405</v>
      </c>
      <c r="W9" s="17">
        <v>0.62083876731634802</v>
      </c>
      <c r="X9" s="17">
        <v>0.58844124776847695</v>
      </c>
      <c r="Y9" s="17">
        <v>0.64136240346195805</v>
      </c>
      <c r="Z9" s="17">
        <v>0.62897481928496701</v>
      </c>
      <c r="AA9" s="17">
        <v>0.61658516168508604</v>
      </c>
      <c r="AB9" s="17">
        <v>0.63438775518587798</v>
      </c>
      <c r="AC9" s="17">
        <v>0.58819989150163299</v>
      </c>
      <c r="AD9" s="17">
        <v>0.63616768906246801</v>
      </c>
      <c r="AE9" s="17"/>
      <c r="AF9" s="17">
        <v>0.59720668848278102</v>
      </c>
      <c r="AG9" s="17">
        <v>0.64096585554634</v>
      </c>
      <c r="AH9" s="17">
        <v>0.60151425983461004</v>
      </c>
      <c r="AI9" s="17">
        <v>0.66808933181814401</v>
      </c>
      <c r="AJ9" s="17"/>
      <c r="AK9" s="17">
        <v>0.65712507638545004</v>
      </c>
      <c r="AL9" s="17">
        <v>0.611563276308002</v>
      </c>
      <c r="AM9" s="17"/>
      <c r="AN9" s="17">
        <v>0.542243406928686</v>
      </c>
      <c r="AO9" s="17">
        <v>0.59607573371667899</v>
      </c>
      <c r="AP9" s="17">
        <v>0.65219251584318705</v>
      </c>
      <c r="AQ9" s="17">
        <v>0.65798211214642699</v>
      </c>
      <c r="AR9" s="17">
        <v>0.64224878960452103</v>
      </c>
      <c r="AS9" s="17">
        <v>0.63070515864548804</v>
      </c>
      <c r="AT9" s="17"/>
      <c r="AU9" s="17">
        <v>0.61862754722808699</v>
      </c>
      <c r="AV9" s="17">
        <v>0.59265162739768995</v>
      </c>
      <c r="AW9" s="17"/>
      <c r="AX9" s="17">
        <v>0.66354196258286202</v>
      </c>
      <c r="AY9" s="17">
        <v>0.59398751300760899</v>
      </c>
      <c r="AZ9" s="17"/>
      <c r="BA9" s="17">
        <v>0.61820851157822199</v>
      </c>
      <c r="BB9" s="17">
        <v>0.54851365068566704</v>
      </c>
      <c r="BC9" s="17"/>
      <c r="BD9" s="17">
        <v>0.60401322351072395</v>
      </c>
      <c r="BE9" s="17"/>
      <c r="BF9" s="17">
        <v>0.60632209751492105</v>
      </c>
      <c r="BG9" s="17"/>
      <c r="BH9" s="17">
        <v>0.66968543609454301</v>
      </c>
      <c r="BI9" s="17"/>
      <c r="BJ9" s="17">
        <v>0.59751691444105803</v>
      </c>
      <c r="BK9" s="17"/>
      <c r="BL9" s="17">
        <v>0.71522383536301504</v>
      </c>
      <c r="BM9" s="17">
        <v>0.55192304116310598</v>
      </c>
      <c r="BN9" s="17">
        <v>0.59259339711027303</v>
      </c>
      <c r="BO9" s="17">
        <v>0.61218252539509599</v>
      </c>
      <c r="BP9" s="17"/>
      <c r="BQ9" s="17">
        <v>0.59213059376771904</v>
      </c>
      <c r="BR9" s="17">
        <v>0.60562356411976603</v>
      </c>
      <c r="BS9" s="17">
        <v>0.62371271287805197</v>
      </c>
      <c r="BT9" s="17">
        <v>0.50511856303114699</v>
      </c>
      <c r="BU9" s="17">
        <v>0.60520092450260499</v>
      </c>
      <c r="BV9" s="17">
        <v>0.67376399761866601</v>
      </c>
      <c r="BW9" s="17"/>
      <c r="BX9" s="17">
        <v>0.53592168226015902</v>
      </c>
      <c r="BY9" s="17">
        <v>0.59365334154478899</v>
      </c>
      <c r="BZ9" s="17">
        <v>0.66834098988683499</v>
      </c>
      <c r="CA9" s="17">
        <v>0.54341724251932</v>
      </c>
      <c r="CB9" s="17">
        <v>0.63280801748414495</v>
      </c>
      <c r="CC9" s="17">
        <v>0.67416828739149004</v>
      </c>
    </row>
    <row r="10" spans="2:81" ht="29" x14ac:dyDescent="0.35">
      <c r="B10" s="18" t="s">
        <v>254</v>
      </c>
      <c r="C10" s="17">
        <v>0.500519561564297</v>
      </c>
      <c r="D10" s="17">
        <v>0.47038280138376398</v>
      </c>
      <c r="E10" s="17">
        <v>0.528880793820517</v>
      </c>
      <c r="F10" s="17"/>
      <c r="G10" s="17">
        <v>0.29816961536541198</v>
      </c>
      <c r="H10" s="17">
        <v>0.35568064855741999</v>
      </c>
      <c r="I10" s="17">
        <v>0.493489372683382</v>
      </c>
      <c r="J10" s="17">
        <v>0.51304983181751795</v>
      </c>
      <c r="K10" s="17">
        <v>0.62038955741514301</v>
      </c>
      <c r="L10" s="17">
        <v>0.66775464953267905</v>
      </c>
      <c r="M10" s="17"/>
      <c r="N10" s="17">
        <v>0.43200457078883803</v>
      </c>
      <c r="O10" s="17">
        <v>0.50263862991478103</v>
      </c>
      <c r="P10" s="17">
        <v>0.54837932403309797</v>
      </c>
      <c r="Q10" s="17">
        <v>0.53232965746114302</v>
      </c>
      <c r="R10" s="17"/>
      <c r="S10" s="17">
        <v>0.38463264854653001</v>
      </c>
      <c r="T10" s="17">
        <v>0.56194385536944602</v>
      </c>
      <c r="U10" s="17">
        <v>0.54930641604923003</v>
      </c>
      <c r="V10" s="17">
        <v>0.51877858177104397</v>
      </c>
      <c r="W10" s="17">
        <v>0.50334391689448099</v>
      </c>
      <c r="X10" s="17">
        <v>0.48015629257456399</v>
      </c>
      <c r="Y10" s="17">
        <v>0.49012455588148801</v>
      </c>
      <c r="Z10" s="17">
        <v>0.51193127325645105</v>
      </c>
      <c r="AA10" s="17">
        <v>0.49196675105248899</v>
      </c>
      <c r="AB10" s="17">
        <v>0.50084684236210797</v>
      </c>
      <c r="AC10" s="17">
        <v>0.58688427277741695</v>
      </c>
      <c r="AD10" s="17">
        <v>0.54368003439298596</v>
      </c>
      <c r="AE10" s="17"/>
      <c r="AF10" s="17">
        <v>0.50609440770605796</v>
      </c>
      <c r="AG10" s="17">
        <v>0.504074354987461</v>
      </c>
      <c r="AH10" s="17">
        <v>0.58048900584698104</v>
      </c>
      <c r="AI10" s="17">
        <v>0.55017043432101298</v>
      </c>
      <c r="AJ10" s="17"/>
      <c r="AK10" s="17">
        <v>0.36829543436643802</v>
      </c>
      <c r="AL10" s="17">
        <v>0.48253492758909</v>
      </c>
      <c r="AM10" s="17"/>
      <c r="AN10" s="17">
        <v>0.354916862133414</v>
      </c>
      <c r="AO10" s="17">
        <v>0.54167358811532995</v>
      </c>
      <c r="AP10" s="17">
        <v>0.48555604389697998</v>
      </c>
      <c r="AQ10" s="17">
        <v>0.54525574449136005</v>
      </c>
      <c r="AR10" s="17">
        <v>0.64220614895857198</v>
      </c>
      <c r="AS10" s="17">
        <v>0.58878833372904704</v>
      </c>
      <c r="AT10" s="17"/>
      <c r="AU10" s="17">
        <v>0.51471282717894395</v>
      </c>
      <c r="AV10" s="17">
        <v>0.48178129003856701</v>
      </c>
      <c r="AW10" s="17"/>
      <c r="AX10" s="17">
        <v>0.61306020493232305</v>
      </c>
      <c r="AY10" s="17">
        <v>0.47351307218005001</v>
      </c>
      <c r="AZ10" s="17"/>
      <c r="BA10" s="17">
        <v>0.53516424503049997</v>
      </c>
      <c r="BB10" s="17">
        <v>0.31570806426943998</v>
      </c>
      <c r="BC10" s="17"/>
      <c r="BD10" s="17">
        <v>0.522759556946783</v>
      </c>
      <c r="BE10" s="17"/>
      <c r="BF10" s="17">
        <v>0.53677446888070801</v>
      </c>
      <c r="BG10" s="17"/>
      <c r="BH10" s="17">
        <v>0.50789119545557904</v>
      </c>
      <c r="BI10" s="17"/>
      <c r="BJ10" s="17">
        <v>0.59891736105017601</v>
      </c>
      <c r="BK10" s="17"/>
      <c r="BL10" s="17">
        <v>0.57731293350443003</v>
      </c>
      <c r="BM10" s="17">
        <v>0.38994614795473997</v>
      </c>
      <c r="BN10" s="17">
        <v>0.58896428549828606</v>
      </c>
      <c r="BO10" s="17">
        <v>0.47042435120904402</v>
      </c>
      <c r="BP10" s="17"/>
      <c r="BQ10" s="17">
        <v>0.41902425415400502</v>
      </c>
      <c r="BR10" s="17">
        <v>0.56089252932431599</v>
      </c>
      <c r="BS10" s="17">
        <v>0.62185823900177395</v>
      </c>
      <c r="BT10" s="17">
        <v>0.49143737467710302</v>
      </c>
      <c r="BU10" s="17">
        <v>0.49006718933078802</v>
      </c>
      <c r="BV10" s="17">
        <v>0.49458093794861302</v>
      </c>
      <c r="BW10" s="17"/>
      <c r="BX10" s="17">
        <v>0.35349099546180901</v>
      </c>
      <c r="BY10" s="17">
        <v>0.48562784223255001</v>
      </c>
      <c r="BZ10" s="17">
        <v>0.65455806243079895</v>
      </c>
      <c r="CA10" s="17">
        <v>0.477702527866249</v>
      </c>
      <c r="CB10" s="17">
        <v>0.45277671619563598</v>
      </c>
      <c r="CC10" s="17">
        <v>0.54367282200825495</v>
      </c>
    </row>
    <row r="11" spans="2:81" x14ac:dyDescent="0.35">
      <c r="B11" s="18" t="s">
        <v>255</v>
      </c>
      <c r="C11" s="17">
        <v>0.45525624467368397</v>
      </c>
      <c r="D11" s="17">
        <v>0.44024895095847999</v>
      </c>
      <c r="E11" s="17">
        <v>0.46967608492785001</v>
      </c>
      <c r="F11" s="17"/>
      <c r="G11" s="17">
        <v>0.37785460940335502</v>
      </c>
      <c r="H11" s="17">
        <v>0.40561504969596301</v>
      </c>
      <c r="I11" s="17">
        <v>0.42564758759777899</v>
      </c>
      <c r="J11" s="17">
        <v>0.47021257494385299</v>
      </c>
      <c r="K11" s="17">
        <v>0.48347142793050402</v>
      </c>
      <c r="L11" s="17">
        <v>0.54003569582208999</v>
      </c>
      <c r="M11" s="17"/>
      <c r="N11" s="17">
        <v>0.40379278920105599</v>
      </c>
      <c r="O11" s="17">
        <v>0.43677891112766798</v>
      </c>
      <c r="P11" s="17">
        <v>0.49071965488168201</v>
      </c>
      <c r="Q11" s="17">
        <v>0.49613388755186999</v>
      </c>
      <c r="R11" s="17"/>
      <c r="S11" s="17">
        <v>0.44402761119036999</v>
      </c>
      <c r="T11" s="17">
        <v>0.466197240641053</v>
      </c>
      <c r="U11" s="17">
        <v>0.44422979811215901</v>
      </c>
      <c r="V11" s="17">
        <v>0.45818906062856501</v>
      </c>
      <c r="W11" s="17">
        <v>0.45784451195748999</v>
      </c>
      <c r="X11" s="17">
        <v>0.48668148555533602</v>
      </c>
      <c r="Y11" s="17">
        <v>0.48348246165216302</v>
      </c>
      <c r="Z11" s="17">
        <v>0.51932522342557796</v>
      </c>
      <c r="AA11" s="17">
        <v>0.45294867742057598</v>
      </c>
      <c r="AB11" s="17">
        <v>0.44059319135881703</v>
      </c>
      <c r="AC11" s="17">
        <v>0.37845898383260301</v>
      </c>
      <c r="AD11" s="17">
        <v>0.40027032391591499</v>
      </c>
      <c r="AE11" s="17"/>
      <c r="AF11" s="17">
        <v>0.45992159387756298</v>
      </c>
      <c r="AG11" s="17">
        <v>0.43838186269459001</v>
      </c>
      <c r="AH11" s="17">
        <v>0.45100586734710801</v>
      </c>
      <c r="AI11" s="17">
        <v>0.35120070801456099</v>
      </c>
      <c r="AJ11" s="17"/>
      <c r="AK11" s="17">
        <v>0.469657553263504</v>
      </c>
      <c r="AL11" s="17">
        <v>0.43723355697583099</v>
      </c>
      <c r="AM11" s="17"/>
      <c r="AN11" s="17">
        <v>0.413598390708937</v>
      </c>
      <c r="AO11" s="17">
        <v>0.46471895189148998</v>
      </c>
      <c r="AP11" s="17">
        <v>0.47279848410018899</v>
      </c>
      <c r="AQ11" s="17">
        <v>0.46938844903982602</v>
      </c>
      <c r="AR11" s="17">
        <v>0.48896552392664899</v>
      </c>
      <c r="AS11" s="17">
        <v>0.44901981326868001</v>
      </c>
      <c r="AT11" s="17"/>
      <c r="AU11" s="17">
        <v>0.46261875600744101</v>
      </c>
      <c r="AV11" s="17">
        <v>0.44490669673181599</v>
      </c>
      <c r="AW11" s="17"/>
      <c r="AX11" s="17">
        <v>0.51577487640827202</v>
      </c>
      <c r="AY11" s="17">
        <v>0.44073352882120198</v>
      </c>
      <c r="AZ11" s="17"/>
      <c r="BA11" s="17">
        <v>0.462197382503994</v>
      </c>
      <c r="BB11" s="17">
        <v>0.41339530718061102</v>
      </c>
      <c r="BC11" s="17"/>
      <c r="BD11" s="17">
        <v>0.484338442904856</v>
      </c>
      <c r="BE11" s="17"/>
      <c r="BF11" s="17">
        <v>0.50440707945863195</v>
      </c>
      <c r="BG11" s="17"/>
      <c r="BH11" s="17">
        <v>0.46878612450569401</v>
      </c>
      <c r="BI11" s="17"/>
      <c r="BJ11" s="17">
        <v>0.45936079543565</v>
      </c>
      <c r="BK11" s="17"/>
      <c r="BL11" s="17">
        <v>0.48262495045597398</v>
      </c>
      <c r="BM11" s="17">
        <v>0.40849145476477899</v>
      </c>
      <c r="BN11" s="17">
        <v>0.51604279593728797</v>
      </c>
      <c r="BO11" s="17">
        <v>0.420977815175266</v>
      </c>
      <c r="BP11" s="17"/>
      <c r="BQ11" s="17">
        <v>0.388026467528368</v>
      </c>
      <c r="BR11" s="17">
        <v>0.51899932231866397</v>
      </c>
      <c r="BS11" s="17">
        <v>0.58175443016322503</v>
      </c>
      <c r="BT11" s="17">
        <v>0.375086450604319</v>
      </c>
      <c r="BU11" s="17">
        <v>0.38986364590973599</v>
      </c>
      <c r="BV11" s="17">
        <v>0.50442668592783102</v>
      </c>
      <c r="BW11" s="17"/>
      <c r="BX11" s="17">
        <v>0.34911505776546597</v>
      </c>
      <c r="BY11" s="17">
        <v>0.48331707743732799</v>
      </c>
      <c r="BZ11" s="17">
        <v>0.59745700672998303</v>
      </c>
      <c r="CA11" s="17">
        <v>0.37394277868680498</v>
      </c>
      <c r="CB11" s="17">
        <v>0.341427294413013</v>
      </c>
      <c r="CC11" s="17">
        <v>0.52624363382917305</v>
      </c>
    </row>
    <row r="12" spans="2:81" x14ac:dyDescent="0.35">
      <c r="B12" s="18" t="s">
        <v>256</v>
      </c>
      <c r="C12" s="17">
        <v>0.42670655164233201</v>
      </c>
      <c r="D12" s="17">
        <v>0.42086230249978102</v>
      </c>
      <c r="E12" s="17">
        <v>0.43262422136941597</v>
      </c>
      <c r="F12" s="17"/>
      <c r="G12" s="17">
        <v>0.22087746723273899</v>
      </c>
      <c r="H12" s="17">
        <v>0.27562357175565799</v>
      </c>
      <c r="I12" s="17">
        <v>0.378719583183728</v>
      </c>
      <c r="J12" s="17">
        <v>0.44942228281574298</v>
      </c>
      <c r="K12" s="17">
        <v>0.54300145535828803</v>
      </c>
      <c r="L12" s="17">
        <v>0.62880431224330402</v>
      </c>
      <c r="M12" s="17"/>
      <c r="N12" s="17">
        <v>0.31115198023603502</v>
      </c>
      <c r="O12" s="17">
        <v>0.41626555143896399</v>
      </c>
      <c r="P12" s="17">
        <v>0.50437710643417399</v>
      </c>
      <c r="Q12" s="17">
        <v>0.49596307063412598</v>
      </c>
      <c r="R12" s="17"/>
      <c r="S12" s="17">
        <v>0.297365376510208</v>
      </c>
      <c r="T12" s="17">
        <v>0.464060047766854</v>
      </c>
      <c r="U12" s="17">
        <v>0.48839984867396502</v>
      </c>
      <c r="V12" s="17">
        <v>0.49271225552579501</v>
      </c>
      <c r="W12" s="17">
        <v>0.49309501422195701</v>
      </c>
      <c r="X12" s="17">
        <v>0.41153402674017903</v>
      </c>
      <c r="Y12" s="17">
        <v>0.453339251655345</v>
      </c>
      <c r="Z12" s="17">
        <v>0.54767845682822403</v>
      </c>
      <c r="AA12" s="17">
        <v>0.404930036730275</v>
      </c>
      <c r="AB12" s="17">
        <v>0.38511892262610098</v>
      </c>
      <c r="AC12" s="17">
        <v>0.41033730457440198</v>
      </c>
      <c r="AD12" s="17">
        <v>0.396015228036251</v>
      </c>
      <c r="AE12" s="17"/>
      <c r="AF12" s="17">
        <v>0.44231622212411797</v>
      </c>
      <c r="AG12" s="17">
        <v>0.42149318029223498</v>
      </c>
      <c r="AH12" s="17">
        <v>0.43577825901608302</v>
      </c>
      <c r="AI12" s="17">
        <v>0.38224647525326</v>
      </c>
      <c r="AJ12" s="17"/>
      <c r="AK12" s="17">
        <v>0.28067664796828301</v>
      </c>
      <c r="AL12" s="17">
        <v>0.35272230263226101</v>
      </c>
      <c r="AM12" s="17"/>
      <c r="AN12" s="17">
        <v>0.27688014079612799</v>
      </c>
      <c r="AO12" s="17">
        <v>0.464880289886693</v>
      </c>
      <c r="AP12" s="17">
        <v>0.46257535981401599</v>
      </c>
      <c r="AQ12" s="17">
        <v>0.492970122025228</v>
      </c>
      <c r="AR12" s="17">
        <v>0.52924287907331102</v>
      </c>
      <c r="AS12" s="17">
        <v>0.42915784878872298</v>
      </c>
      <c r="AT12" s="17"/>
      <c r="AU12" s="17">
        <v>0.46994108698398301</v>
      </c>
      <c r="AV12" s="17">
        <v>0.36819645230258402</v>
      </c>
      <c r="AW12" s="17"/>
      <c r="AX12" s="17">
        <v>0.48963254058397598</v>
      </c>
      <c r="AY12" s="17">
        <v>0.411606139902296</v>
      </c>
      <c r="AZ12" s="17"/>
      <c r="BA12" s="17">
        <v>0.46597715957076002</v>
      </c>
      <c r="BB12" s="17">
        <v>0.222755755076538</v>
      </c>
      <c r="BC12" s="17"/>
      <c r="BD12" s="17">
        <v>0.47867390126277898</v>
      </c>
      <c r="BE12" s="17"/>
      <c r="BF12" s="17">
        <v>0.52257355920977699</v>
      </c>
      <c r="BG12" s="17"/>
      <c r="BH12" s="17">
        <v>0.403431734230632</v>
      </c>
      <c r="BI12" s="17"/>
      <c r="BJ12" s="17">
        <v>0.43427316521477199</v>
      </c>
      <c r="BK12" s="17"/>
      <c r="BL12" s="17">
        <v>0.423728842542682</v>
      </c>
      <c r="BM12" s="17">
        <v>0.39744110671493599</v>
      </c>
      <c r="BN12" s="17">
        <v>0.55586327186530304</v>
      </c>
      <c r="BO12" s="17">
        <v>0.32139102268846098</v>
      </c>
      <c r="BP12" s="17"/>
      <c r="BQ12" s="17">
        <v>0.282602764637919</v>
      </c>
      <c r="BR12" s="17">
        <v>0.58766933225835205</v>
      </c>
      <c r="BS12" s="17">
        <v>0.73287761614241498</v>
      </c>
      <c r="BT12" s="17">
        <v>0.33101021858596102</v>
      </c>
      <c r="BU12" s="17">
        <v>0.29112814013342297</v>
      </c>
      <c r="BV12" s="17">
        <v>0.42171089413398899</v>
      </c>
      <c r="BW12" s="17"/>
      <c r="BX12" s="17">
        <v>0.216155396519607</v>
      </c>
      <c r="BY12" s="17">
        <v>0.51536998040201398</v>
      </c>
      <c r="BZ12" s="17">
        <v>0.73024567441632304</v>
      </c>
      <c r="CA12" s="17">
        <v>0.29568812293738</v>
      </c>
      <c r="CB12" s="17">
        <v>0.22438483489056199</v>
      </c>
      <c r="CC12" s="17">
        <v>0.40335166463778999</v>
      </c>
    </row>
    <row r="13" spans="2:81" x14ac:dyDescent="0.35">
      <c r="B13" s="18" t="s">
        <v>250</v>
      </c>
      <c r="C13" s="17">
        <v>0.40779399822049001</v>
      </c>
      <c r="D13" s="17">
        <v>0.38072786906404799</v>
      </c>
      <c r="E13" s="17">
        <v>0.43375568014529597</v>
      </c>
      <c r="F13" s="17"/>
      <c r="G13" s="17">
        <v>0.26266967902330801</v>
      </c>
      <c r="H13" s="17">
        <v>0.26971501872136</v>
      </c>
      <c r="I13" s="17">
        <v>0.37524916393262497</v>
      </c>
      <c r="J13" s="17">
        <v>0.40480882374113297</v>
      </c>
      <c r="K13" s="17">
        <v>0.46907079518646</v>
      </c>
      <c r="L13" s="17">
        <v>0.60422907737370202</v>
      </c>
      <c r="M13" s="17"/>
      <c r="N13" s="17">
        <v>0.301655987286781</v>
      </c>
      <c r="O13" s="17">
        <v>0.39373911413024998</v>
      </c>
      <c r="P13" s="17">
        <v>0.457905052519194</v>
      </c>
      <c r="Q13" s="17">
        <v>0.49170538524084301</v>
      </c>
      <c r="R13" s="17"/>
      <c r="S13" s="17">
        <v>0.27600762365005999</v>
      </c>
      <c r="T13" s="17">
        <v>0.44395499809185901</v>
      </c>
      <c r="U13" s="17">
        <v>0.52093200997344802</v>
      </c>
      <c r="V13" s="17">
        <v>0.438522967614276</v>
      </c>
      <c r="W13" s="17">
        <v>0.39590015155272701</v>
      </c>
      <c r="X13" s="17">
        <v>0.411276403446168</v>
      </c>
      <c r="Y13" s="17">
        <v>0.46001069807318601</v>
      </c>
      <c r="Z13" s="17">
        <v>0.44959282001360301</v>
      </c>
      <c r="AA13" s="17">
        <v>0.370001913961433</v>
      </c>
      <c r="AB13" s="17">
        <v>0.41332826969955699</v>
      </c>
      <c r="AC13" s="17">
        <v>0.44012149546373502</v>
      </c>
      <c r="AD13" s="17">
        <v>0.36255843151949002</v>
      </c>
      <c r="AE13" s="17"/>
      <c r="AF13" s="17">
        <v>0.41726714673646098</v>
      </c>
      <c r="AG13" s="17">
        <v>0.44268406695537899</v>
      </c>
      <c r="AH13" s="17">
        <v>0.43917219278840602</v>
      </c>
      <c r="AI13" s="17">
        <v>0.372932486201485</v>
      </c>
      <c r="AJ13" s="17"/>
      <c r="AK13" s="17">
        <v>0.264122736627044</v>
      </c>
      <c r="AL13" s="17">
        <v>0.37296114217964899</v>
      </c>
      <c r="AM13" s="17"/>
      <c r="AN13" s="17">
        <v>0.27022592714460703</v>
      </c>
      <c r="AO13" s="17">
        <v>0.41362415059836699</v>
      </c>
      <c r="AP13" s="17">
        <v>0.41899805122025602</v>
      </c>
      <c r="AQ13" s="17">
        <v>0.47931850694043199</v>
      </c>
      <c r="AR13" s="17">
        <v>0.51589485072946994</v>
      </c>
      <c r="AS13" s="17">
        <v>0.55589856027662599</v>
      </c>
      <c r="AT13" s="17"/>
      <c r="AU13" s="17">
        <v>0.42687977342970601</v>
      </c>
      <c r="AV13" s="17">
        <v>0.38321932694225502</v>
      </c>
      <c r="AW13" s="17"/>
      <c r="AX13" s="17">
        <v>0.537233353352776</v>
      </c>
      <c r="AY13" s="17">
        <v>0.376732308277485</v>
      </c>
      <c r="AZ13" s="17"/>
      <c r="BA13" s="17">
        <v>0.44564842984164599</v>
      </c>
      <c r="BB13" s="17">
        <v>0.210245060863024</v>
      </c>
      <c r="BC13" s="17"/>
      <c r="BD13" s="17">
        <v>0.43224882055189501</v>
      </c>
      <c r="BE13" s="17"/>
      <c r="BF13" s="17">
        <v>0.454795172805393</v>
      </c>
      <c r="BG13" s="17"/>
      <c r="BH13" s="17">
        <v>0.44548814919753399</v>
      </c>
      <c r="BI13" s="17"/>
      <c r="BJ13" s="17">
        <v>0.46255039706351098</v>
      </c>
      <c r="BK13" s="17"/>
      <c r="BL13" s="17">
        <v>0.53445913659635702</v>
      </c>
      <c r="BM13" s="17">
        <v>0.30185806425268302</v>
      </c>
      <c r="BN13" s="17">
        <v>0.49934310626888401</v>
      </c>
      <c r="BO13" s="17">
        <v>0.33893724396691499</v>
      </c>
      <c r="BP13" s="17"/>
      <c r="BQ13" s="17">
        <v>0.22151600665740201</v>
      </c>
      <c r="BR13" s="17">
        <v>0.53117552731964701</v>
      </c>
      <c r="BS13" s="17">
        <v>0.62448181628468302</v>
      </c>
      <c r="BT13" s="17">
        <v>0.38009991118547398</v>
      </c>
      <c r="BU13" s="17">
        <v>0.46024697934984099</v>
      </c>
      <c r="BV13" s="17">
        <v>0.44364409595185</v>
      </c>
      <c r="BW13" s="17"/>
      <c r="BX13" s="17">
        <v>0.104706301225681</v>
      </c>
      <c r="BY13" s="17">
        <v>0.46717209559328499</v>
      </c>
      <c r="BZ13" s="17">
        <v>0.66005884551142802</v>
      </c>
      <c r="CA13" s="17">
        <v>0.357934911307838</v>
      </c>
      <c r="CB13" s="17">
        <v>0.43408931954463198</v>
      </c>
      <c r="CC13" s="17">
        <v>0.49353522995631199</v>
      </c>
    </row>
    <row r="14" spans="2:81" ht="29" x14ac:dyDescent="0.35">
      <c r="B14" s="18" t="s">
        <v>257</v>
      </c>
      <c r="C14" s="17">
        <v>0.36503706209106401</v>
      </c>
      <c r="D14" s="17">
        <v>0.32178499055610299</v>
      </c>
      <c r="E14" s="17">
        <v>0.40555719371954002</v>
      </c>
      <c r="F14" s="17"/>
      <c r="G14" s="17">
        <v>0.33470292334905699</v>
      </c>
      <c r="H14" s="17">
        <v>0.379878431607582</v>
      </c>
      <c r="I14" s="17">
        <v>0.39302147916732999</v>
      </c>
      <c r="J14" s="17">
        <v>0.35855170792371199</v>
      </c>
      <c r="K14" s="17">
        <v>0.35740935564481102</v>
      </c>
      <c r="L14" s="17">
        <v>0.36068545547067798</v>
      </c>
      <c r="M14" s="17"/>
      <c r="N14" s="17">
        <v>0.32348824693071498</v>
      </c>
      <c r="O14" s="17">
        <v>0.38178936334263402</v>
      </c>
      <c r="P14" s="17">
        <v>0.338645623471446</v>
      </c>
      <c r="Q14" s="17">
        <v>0.41353625868689398</v>
      </c>
      <c r="R14" s="17"/>
      <c r="S14" s="17">
        <v>0.37044904127645301</v>
      </c>
      <c r="T14" s="17">
        <v>0.36810664748137101</v>
      </c>
      <c r="U14" s="17">
        <v>0.45373382037487697</v>
      </c>
      <c r="V14" s="17">
        <v>0.36300541003852599</v>
      </c>
      <c r="W14" s="17">
        <v>0.33081118482852301</v>
      </c>
      <c r="X14" s="17">
        <v>0.31894755255028201</v>
      </c>
      <c r="Y14" s="17">
        <v>0.29692822305023597</v>
      </c>
      <c r="Z14" s="17">
        <v>0.369573636241877</v>
      </c>
      <c r="AA14" s="17">
        <v>0.35207196669410301</v>
      </c>
      <c r="AB14" s="17">
        <v>0.40571331287866702</v>
      </c>
      <c r="AC14" s="17">
        <v>0.33646433609521997</v>
      </c>
      <c r="AD14" s="17">
        <v>0.46288803816298002</v>
      </c>
      <c r="AE14" s="17"/>
      <c r="AF14" s="17">
        <v>0.35253904421212601</v>
      </c>
      <c r="AG14" s="17">
        <v>0.40456733939143402</v>
      </c>
      <c r="AH14" s="17">
        <v>0.36172369913435798</v>
      </c>
      <c r="AI14" s="17">
        <v>0.44247379834053902</v>
      </c>
      <c r="AJ14" s="17"/>
      <c r="AK14" s="17">
        <v>0.42335503755269199</v>
      </c>
      <c r="AL14" s="17">
        <v>0.407449487727578</v>
      </c>
      <c r="AM14" s="17"/>
      <c r="AN14" s="17">
        <v>0.35970595916567999</v>
      </c>
      <c r="AO14" s="17">
        <v>0.35505648190748001</v>
      </c>
      <c r="AP14" s="17">
        <v>0.36886577884087202</v>
      </c>
      <c r="AQ14" s="17">
        <v>0.38390596730658999</v>
      </c>
      <c r="AR14" s="17">
        <v>0.353464033433391</v>
      </c>
      <c r="AS14" s="17">
        <v>0.38975866890302102</v>
      </c>
      <c r="AT14" s="17"/>
      <c r="AU14" s="17">
        <v>0.36597115228525501</v>
      </c>
      <c r="AV14" s="17">
        <v>0.36343392315870798</v>
      </c>
      <c r="AW14" s="17"/>
      <c r="AX14" s="17">
        <v>0.45569440023479102</v>
      </c>
      <c r="AY14" s="17">
        <v>0.343281931083183</v>
      </c>
      <c r="AZ14" s="17"/>
      <c r="BA14" s="17">
        <v>0.37026795812068802</v>
      </c>
      <c r="BB14" s="17">
        <v>0.33372153250917103</v>
      </c>
      <c r="BC14" s="17"/>
      <c r="BD14" s="17">
        <v>0.35514021116143102</v>
      </c>
      <c r="BE14" s="17"/>
      <c r="BF14" s="17">
        <v>0.33844409640367801</v>
      </c>
      <c r="BG14" s="17"/>
      <c r="BH14" s="17">
        <v>0.42327073338294102</v>
      </c>
      <c r="BI14" s="17"/>
      <c r="BJ14" s="17">
        <v>0.370255168451876</v>
      </c>
      <c r="BK14" s="17"/>
      <c r="BL14" s="17">
        <v>0.47671317464441998</v>
      </c>
      <c r="BM14" s="17">
        <v>0.29855864460325499</v>
      </c>
      <c r="BN14" s="17">
        <v>0.32221580157059598</v>
      </c>
      <c r="BO14" s="17">
        <v>0.40789554545719803</v>
      </c>
      <c r="BP14" s="17"/>
      <c r="BQ14" s="17">
        <v>0.38437009335368899</v>
      </c>
      <c r="BR14" s="17">
        <v>0.27488290375646102</v>
      </c>
      <c r="BS14" s="17">
        <v>0.33630011372320301</v>
      </c>
      <c r="BT14" s="17">
        <v>0.30745962229470503</v>
      </c>
      <c r="BU14" s="17">
        <v>0.46245191020912602</v>
      </c>
      <c r="BV14" s="17">
        <v>0.42228654865881099</v>
      </c>
      <c r="BW14" s="17"/>
      <c r="BX14" s="17">
        <v>0.36381805631821901</v>
      </c>
      <c r="BY14" s="17">
        <v>0.27060244461734601</v>
      </c>
      <c r="BZ14" s="17">
        <v>0.34431749486305602</v>
      </c>
      <c r="CA14" s="17">
        <v>0.35293622561735599</v>
      </c>
      <c r="CB14" s="17">
        <v>0.47917237095689602</v>
      </c>
      <c r="CC14" s="17">
        <v>0.41856241401258698</v>
      </c>
    </row>
    <row r="15" spans="2:81" ht="29" x14ac:dyDescent="0.35">
      <c r="B15" s="18" t="s">
        <v>258</v>
      </c>
      <c r="C15" s="17">
        <v>0.35973746932863299</v>
      </c>
      <c r="D15" s="17">
        <v>0.29781718877785202</v>
      </c>
      <c r="E15" s="17">
        <v>0.41804805587884902</v>
      </c>
      <c r="F15" s="17"/>
      <c r="G15" s="17">
        <v>0.25805804672752702</v>
      </c>
      <c r="H15" s="17">
        <v>0.29832488271582103</v>
      </c>
      <c r="I15" s="17">
        <v>0.32358997431924302</v>
      </c>
      <c r="J15" s="17">
        <v>0.37068557124714502</v>
      </c>
      <c r="K15" s="17">
        <v>0.42210456076268499</v>
      </c>
      <c r="L15" s="17">
        <v>0.45586787064606699</v>
      </c>
      <c r="M15" s="17"/>
      <c r="N15" s="17">
        <v>0.32038111318824603</v>
      </c>
      <c r="O15" s="17">
        <v>0.36043586160790902</v>
      </c>
      <c r="P15" s="17">
        <v>0.37071339865040698</v>
      </c>
      <c r="Q15" s="17">
        <v>0.39046200495931899</v>
      </c>
      <c r="R15" s="17"/>
      <c r="S15" s="17">
        <v>0.27236576779059601</v>
      </c>
      <c r="T15" s="17">
        <v>0.40876872044707002</v>
      </c>
      <c r="U15" s="17">
        <v>0.43869418931469201</v>
      </c>
      <c r="V15" s="17">
        <v>0.380090314639279</v>
      </c>
      <c r="W15" s="17">
        <v>0.39075258984306399</v>
      </c>
      <c r="X15" s="17">
        <v>0.31633842067013201</v>
      </c>
      <c r="Y15" s="17">
        <v>0.32456992444397398</v>
      </c>
      <c r="Z15" s="17">
        <v>0.379105356672998</v>
      </c>
      <c r="AA15" s="17">
        <v>0.35797156104517502</v>
      </c>
      <c r="AB15" s="17">
        <v>0.34877651172111102</v>
      </c>
      <c r="AC15" s="17">
        <v>0.354289358022505</v>
      </c>
      <c r="AD15" s="17">
        <v>0.45758121446135502</v>
      </c>
      <c r="AE15" s="17"/>
      <c r="AF15" s="17">
        <v>0.35505137629382499</v>
      </c>
      <c r="AG15" s="17">
        <v>0.380478374353172</v>
      </c>
      <c r="AH15" s="17">
        <v>0.34640810000837202</v>
      </c>
      <c r="AI15" s="17">
        <v>0.49398249339391798</v>
      </c>
      <c r="AJ15" s="17"/>
      <c r="AK15" s="17">
        <v>0.339935311054119</v>
      </c>
      <c r="AL15" s="17">
        <v>0.34317799712692099</v>
      </c>
      <c r="AM15" s="17"/>
      <c r="AN15" s="17">
        <v>0.27273463243802798</v>
      </c>
      <c r="AO15" s="17">
        <v>0.38078460204192599</v>
      </c>
      <c r="AP15" s="17">
        <v>0.384019433556815</v>
      </c>
      <c r="AQ15" s="17">
        <v>0.39452978256310101</v>
      </c>
      <c r="AR15" s="17">
        <v>0.408354941569126</v>
      </c>
      <c r="AS15" s="17">
        <v>0.39743082096815202</v>
      </c>
      <c r="AT15" s="17"/>
      <c r="AU15" s="17">
        <v>0.37074505714877498</v>
      </c>
      <c r="AV15" s="17">
        <v>0.34603594806915999</v>
      </c>
      <c r="AW15" s="17"/>
      <c r="AX15" s="17">
        <v>0.45932118897921997</v>
      </c>
      <c r="AY15" s="17">
        <v>0.33584026573088399</v>
      </c>
      <c r="AZ15" s="17"/>
      <c r="BA15" s="17">
        <v>0.38078367260141199</v>
      </c>
      <c r="BB15" s="17">
        <v>0.25053727880705201</v>
      </c>
      <c r="BC15" s="17"/>
      <c r="BD15" s="17">
        <v>0.36501912632262601</v>
      </c>
      <c r="BE15" s="17"/>
      <c r="BF15" s="17">
        <v>0.36837153370993903</v>
      </c>
      <c r="BG15" s="17"/>
      <c r="BH15" s="17">
        <v>0.382652502233016</v>
      </c>
      <c r="BI15" s="17"/>
      <c r="BJ15" s="17">
        <v>0.34620587439749401</v>
      </c>
      <c r="BK15" s="17"/>
      <c r="BL15" s="17">
        <v>0.49439822108829501</v>
      </c>
      <c r="BM15" s="17">
        <v>0.28727619124723103</v>
      </c>
      <c r="BN15" s="17">
        <v>0.37319444294934101</v>
      </c>
      <c r="BO15" s="17">
        <v>0.33490842175074298</v>
      </c>
      <c r="BP15" s="17"/>
      <c r="BQ15" s="17">
        <v>0.34136977434295901</v>
      </c>
      <c r="BR15" s="17">
        <v>0.36539083153906399</v>
      </c>
      <c r="BS15" s="17">
        <v>0.34100739968398502</v>
      </c>
      <c r="BT15" s="17">
        <v>0.35074770311932901</v>
      </c>
      <c r="BU15" s="17">
        <v>0.40106789433545498</v>
      </c>
      <c r="BV15" s="17">
        <v>0.39222999046384699</v>
      </c>
      <c r="BW15" s="17"/>
      <c r="BX15" s="17">
        <v>0.29377520910155802</v>
      </c>
      <c r="BY15" s="17">
        <v>0.31863915634511902</v>
      </c>
      <c r="BZ15" s="17">
        <v>0.38899788130992602</v>
      </c>
      <c r="CA15" s="17">
        <v>0.36330653193400098</v>
      </c>
      <c r="CB15" s="17">
        <v>0.39319983576927298</v>
      </c>
      <c r="CC15" s="17">
        <v>0.39261829519522501</v>
      </c>
    </row>
    <row r="16" spans="2:81" x14ac:dyDescent="0.35">
      <c r="B16" s="18" t="s">
        <v>259</v>
      </c>
      <c r="C16" s="17">
        <v>0.35364321663807802</v>
      </c>
      <c r="D16" s="17">
        <v>0.33984981142859699</v>
      </c>
      <c r="E16" s="17">
        <v>0.36494320283563902</v>
      </c>
      <c r="F16" s="17"/>
      <c r="G16" s="17">
        <v>0.224634463068873</v>
      </c>
      <c r="H16" s="17">
        <v>0.24481372172696</v>
      </c>
      <c r="I16" s="17">
        <v>0.32634246010738899</v>
      </c>
      <c r="J16" s="17">
        <v>0.42320608912876501</v>
      </c>
      <c r="K16" s="17">
        <v>0.43600603689733802</v>
      </c>
      <c r="L16" s="17">
        <v>0.438301935777824</v>
      </c>
      <c r="M16" s="17"/>
      <c r="N16" s="17">
        <v>0.33923210569857598</v>
      </c>
      <c r="O16" s="17">
        <v>0.38160336902867198</v>
      </c>
      <c r="P16" s="17">
        <v>0.333757844184077</v>
      </c>
      <c r="Q16" s="17">
        <v>0.35529318963322298</v>
      </c>
      <c r="R16" s="17"/>
      <c r="S16" s="17">
        <v>0.24693319615328199</v>
      </c>
      <c r="T16" s="17">
        <v>0.43116006288311298</v>
      </c>
      <c r="U16" s="17">
        <v>0.39270797656795198</v>
      </c>
      <c r="V16" s="17">
        <v>0.35904301808942901</v>
      </c>
      <c r="W16" s="17">
        <v>0.36638338010767402</v>
      </c>
      <c r="X16" s="17">
        <v>0.30364258948516998</v>
      </c>
      <c r="Y16" s="17">
        <v>0.32958704194899602</v>
      </c>
      <c r="Z16" s="17">
        <v>0.33474136962733703</v>
      </c>
      <c r="AA16" s="17">
        <v>0.32800511601217203</v>
      </c>
      <c r="AB16" s="17">
        <v>0.413858174820386</v>
      </c>
      <c r="AC16" s="17">
        <v>0.37725657695408499</v>
      </c>
      <c r="AD16" s="17">
        <v>0.47895746658475802</v>
      </c>
      <c r="AE16" s="17"/>
      <c r="AF16" s="17">
        <v>0.349352478197619</v>
      </c>
      <c r="AG16" s="17">
        <v>0.42537317266325397</v>
      </c>
      <c r="AH16" s="17">
        <v>0.373575437254758</v>
      </c>
      <c r="AI16" s="17">
        <v>0.46201187410309902</v>
      </c>
      <c r="AJ16" s="17"/>
      <c r="AK16" s="17">
        <v>0.262993344897613</v>
      </c>
      <c r="AL16" s="17">
        <v>0.30457688745563899</v>
      </c>
      <c r="AM16" s="17"/>
      <c r="AN16" s="17">
        <v>0.25298413323097901</v>
      </c>
      <c r="AO16" s="17">
        <v>0.39361508359821001</v>
      </c>
      <c r="AP16" s="17">
        <v>0.34698758476477098</v>
      </c>
      <c r="AQ16" s="17">
        <v>0.37998931758700299</v>
      </c>
      <c r="AR16" s="17">
        <v>0.43821203852812601</v>
      </c>
      <c r="AS16" s="17">
        <v>0.38893198877755297</v>
      </c>
      <c r="AT16" s="17"/>
      <c r="AU16" s="17">
        <v>0.35634915508830201</v>
      </c>
      <c r="AV16" s="17">
        <v>0.35068925809310297</v>
      </c>
      <c r="AW16" s="17"/>
      <c r="AX16" s="17">
        <v>0.458028058099608</v>
      </c>
      <c r="AY16" s="17">
        <v>0.32859388309563298</v>
      </c>
      <c r="AZ16" s="17"/>
      <c r="BA16" s="17">
        <v>0.38539762795597898</v>
      </c>
      <c r="BB16" s="17">
        <v>0.180675104151167</v>
      </c>
      <c r="BC16" s="17"/>
      <c r="BD16" s="17">
        <v>0.349739443141585</v>
      </c>
      <c r="BE16" s="17"/>
      <c r="BF16" s="17">
        <v>0.35105418688162299</v>
      </c>
      <c r="BG16" s="17"/>
      <c r="BH16" s="17">
        <v>0.41696096200614102</v>
      </c>
      <c r="BI16" s="17"/>
      <c r="BJ16" s="17">
        <v>0.37397728151754001</v>
      </c>
      <c r="BK16" s="17"/>
      <c r="BL16" s="17">
        <v>0.50271002902448403</v>
      </c>
      <c r="BM16" s="17">
        <v>0.24974650708605201</v>
      </c>
      <c r="BN16" s="17">
        <v>0.35789326455255399</v>
      </c>
      <c r="BO16" s="17">
        <v>0.36115211467726699</v>
      </c>
      <c r="BP16" s="17"/>
      <c r="BQ16" s="17">
        <v>0.33240232780639201</v>
      </c>
      <c r="BR16" s="17">
        <v>0.33524466939616798</v>
      </c>
      <c r="BS16" s="17">
        <v>0.388945333468669</v>
      </c>
      <c r="BT16" s="17">
        <v>0.36651785987840602</v>
      </c>
      <c r="BU16" s="17">
        <v>0.45080559059075398</v>
      </c>
      <c r="BV16" s="17">
        <v>0.32365134236465698</v>
      </c>
      <c r="BW16" s="17"/>
      <c r="BX16" s="17">
        <v>0.288837024102782</v>
      </c>
      <c r="BY16" s="17">
        <v>0.27479332453644101</v>
      </c>
      <c r="BZ16" s="17">
        <v>0.40736374475609799</v>
      </c>
      <c r="CA16" s="17">
        <v>0.35622509906223798</v>
      </c>
      <c r="CB16" s="17">
        <v>0.463871983235362</v>
      </c>
      <c r="CC16" s="17">
        <v>0.32571540691316903</v>
      </c>
    </row>
    <row r="17" spans="2:81" x14ac:dyDescent="0.35">
      <c r="B17" s="18" t="s">
        <v>260</v>
      </c>
      <c r="C17" s="17">
        <v>0.28803448732928399</v>
      </c>
      <c r="D17" s="17">
        <v>0.26782425592036402</v>
      </c>
      <c r="E17" s="17">
        <v>0.30664803252197498</v>
      </c>
      <c r="F17" s="17"/>
      <c r="G17" s="17">
        <v>0.27947443448144599</v>
      </c>
      <c r="H17" s="17">
        <v>0.32440143940346999</v>
      </c>
      <c r="I17" s="17">
        <v>0.29702088274081601</v>
      </c>
      <c r="J17" s="17">
        <v>0.31123852770791299</v>
      </c>
      <c r="K17" s="17">
        <v>0.290877657713701</v>
      </c>
      <c r="L17" s="17">
        <v>0.23607232743241699</v>
      </c>
      <c r="M17" s="17"/>
      <c r="N17" s="17">
        <v>0.32263512380196302</v>
      </c>
      <c r="O17" s="17">
        <v>0.29471097418374098</v>
      </c>
      <c r="P17" s="17">
        <v>0.26188744792785401</v>
      </c>
      <c r="Q17" s="17">
        <v>0.266231590786424</v>
      </c>
      <c r="R17" s="17"/>
      <c r="S17" s="17">
        <v>0.27114798915730398</v>
      </c>
      <c r="T17" s="17">
        <v>0.30061444483896899</v>
      </c>
      <c r="U17" s="17">
        <v>0.29211894552665901</v>
      </c>
      <c r="V17" s="17">
        <v>0.29040976899516202</v>
      </c>
      <c r="W17" s="17">
        <v>0.233350289380794</v>
      </c>
      <c r="X17" s="17">
        <v>0.25455844125828703</v>
      </c>
      <c r="Y17" s="17">
        <v>0.30256154186934497</v>
      </c>
      <c r="Z17" s="17">
        <v>0.28238272366259398</v>
      </c>
      <c r="AA17" s="17">
        <v>0.29911355562164998</v>
      </c>
      <c r="AB17" s="17">
        <v>0.33002234770790501</v>
      </c>
      <c r="AC17" s="17">
        <v>0.29237016680484401</v>
      </c>
      <c r="AD17" s="17">
        <v>0.31731629731459898</v>
      </c>
      <c r="AE17" s="17"/>
      <c r="AF17" s="17">
        <v>0.27966612327172502</v>
      </c>
      <c r="AG17" s="17">
        <v>0.31652485639432498</v>
      </c>
      <c r="AH17" s="17">
        <v>0.30690095382180899</v>
      </c>
      <c r="AI17" s="17">
        <v>0.320894848682516</v>
      </c>
      <c r="AJ17" s="17"/>
      <c r="AK17" s="17">
        <v>0.31946471354642803</v>
      </c>
      <c r="AL17" s="17">
        <v>0.316563848853886</v>
      </c>
      <c r="AM17" s="17"/>
      <c r="AN17" s="17">
        <v>0.30036971324553702</v>
      </c>
      <c r="AO17" s="17">
        <v>0.28582165375290203</v>
      </c>
      <c r="AP17" s="17">
        <v>0.275474092439426</v>
      </c>
      <c r="AQ17" s="17">
        <v>0.311923864152437</v>
      </c>
      <c r="AR17" s="17">
        <v>0.25142203569219301</v>
      </c>
      <c r="AS17" s="17">
        <v>0.26258996780399901</v>
      </c>
      <c r="AT17" s="17"/>
      <c r="AU17" s="17">
        <v>0.27754649160407602</v>
      </c>
      <c r="AV17" s="17">
        <v>0.30392558880759801</v>
      </c>
      <c r="AW17" s="17"/>
      <c r="AX17" s="17">
        <v>0.35467232563630202</v>
      </c>
      <c r="AY17" s="17">
        <v>0.27204333942956499</v>
      </c>
      <c r="AZ17" s="17"/>
      <c r="BA17" s="17">
        <v>0.29291441813720598</v>
      </c>
      <c r="BB17" s="17">
        <v>0.26451990892135901</v>
      </c>
      <c r="BC17" s="17"/>
      <c r="BD17" s="17">
        <v>0.25858280445663301</v>
      </c>
      <c r="BE17" s="17"/>
      <c r="BF17" s="17">
        <v>0.24886406871507399</v>
      </c>
      <c r="BG17" s="17"/>
      <c r="BH17" s="17">
        <v>0.32172384018620098</v>
      </c>
      <c r="BI17" s="17"/>
      <c r="BJ17" s="17">
        <v>0.32145707775498</v>
      </c>
      <c r="BK17" s="17"/>
      <c r="BL17" s="17">
        <v>0.43527098042403001</v>
      </c>
      <c r="BM17" s="17">
        <v>0.23408651779671799</v>
      </c>
      <c r="BN17" s="17">
        <v>0.20454419276163099</v>
      </c>
      <c r="BO17" s="17">
        <v>0.33932679748093098</v>
      </c>
      <c r="BP17" s="17"/>
      <c r="BQ17" s="17">
        <v>0.35905093959152201</v>
      </c>
      <c r="BR17" s="17">
        <v>0.16550624098064201</v>
      </c>
      <c r="BS17" s="17">
        <v>0.20723613419992301</v>
      </c>
      <c r="BT17" s="17">
        <v>0.28976037481013101</v>
      </c>
      <c r="BU17" s="17">
        <v>0.43192978925595799</v>
      </c>
      <c r="BV17" s="17">
        <v>0.29349479891011998</v>
      </c>
      <c r="BW17" s="17"/>
      <c r="BX17" s="17">
        <v>0.34741979390828698</v>
      </c>
      <c r="BY17" s="17">
        <v>0.16582063216322501</v>
      </c>
      <c r="BZ17" s="17">
        <v>0.209424685721121</v>
      </c>
      <c r="CA17" s="17">
        <v>0.33904550579728399</v>
      </c>
      <c r="CB17" s="17">
        <v>0.46703501210335202</v>
      </c>
      <c r="CC17" s="17">
        <v>0.292833595041601</v>
      </c>
    </row>
    <row r="18" spans="2:81" ht="29" x14ac:dyDescent="0.35">
      <c r="B18" s="18" t="s">
        <v>261</v>
      </c>
      <c r="C18" s="17">
        <v>0.222923733827805</v>
      </c>
      <c r="D18" s="17">
        <v>0.19412467664080399</v>
      </c>
      <c r="E18" s="17">
        <v>0.24919335165438</v>
      </c>
      <c r="F18" s="17"/>
      <c r="G18" s="17">
        <v>0.25924153588641902</v>
      </c>
      <c r="H18" s="17">
        <v>0.25387436201590202</v>
      </c>
      <c r="I18" s="17">
        <v>0.25187078594893098</v>
      </c>
      <c r="J18" s="17">
        <v>0.222069122186313</v>
      </c>
      <c r="K18" s="17">
        <v>0.23672184920832201</v>
      </c>
      <c r="L18" s="17">
        <v>0.14152022334938499</v>
      </c>
      <c r="M18" s="17"/>
      <c r="N18" s="17">
        <v>0.247975975868402</v>
      </c>
      <c r="O18" s="17">
        <v>0.24070931113838701</v>
      </c>
      <c r="P18" s="17">
        <v>0.19980541028479301</v>
      </c>
      <c r="Q18" s="17">
        <v>0.196402133448145</v>
      </c>
      <c r="R18" s="17"/>
      <c r="S18" s="17">
        <v>0.190422306334189</v>
      </c>
      <c r="T18" s="17">
        <v>0.232631472672336</v>
      </c>
      <c r="U18" s="17">
        <v>0.25377046002515102</v>
      </c>
      <c r="V18" s="17">
        <v>0.167234688898412</v>
      </c>
      <c r="W18" s="17">
        <v>0.20363265498691999</v>
      </c>
      <c r="X18" s="17">
        <v>0.23018678349219801</v>
      </c>
      <c r="Y18" s="17">
        <v>0.25253350034375299</v>
      </c>
      <c r="Z18" s="17">
        <v>0.221007912365354</v>
      </c>
      <c r="AA18" s="17">
        <v>0.21873830908719299</v>
      </c>
      <c r="AB18" s="17">
        <v>0.261640870166648</v>
      </c>
      <c r="AC18" s="17">
        <v>0.20635802730022401</v>
      </c>
      <c r="AD18" s="17">
        <v>0.29095315603593003</v>
      </c>
      <c r="AE18" s="17"/>
      <c r="AF18" s="17">
        <v>0.212185815835533</v>
      </c>
      <c r="AG18" s="17">
        <v>0.24754691042747801</v>
      </c>
      <c r="AH18" s="17">
        <v>0.20198687111425201</v>
      </c>
      <c r="AI18" s="17">
        <v>0.28827460875442801</v>
      </c>
      <c r="AJ18" s="17"/>
      <c r="AK18" s="17">
        <v>0.29507394613736598</v>
      </c>
      <c r="AL18" s="17">
        <v>0.23804155416429501</v>
      </c>
      <c r="AM18" s="17"/>
      <c r="AN18" s="17">
        <v>0.22541764795800501</v>
      </c>
      <c r="AO18" s="17">
        <v>0.227986098697715</v>
      </c>
      <c r="AP18" s="17">
        <v>0.22968768789479299</v>
      </c>
      <c r="AQ18" s="17">
        <v>0.199593487170932</v>
      </c>
      <c r="AR18" s="17">
        <v>0.22530524977942201</v>
      </c>
      <c r="AS18" s="17">
        <v>0.24790334692638</v>
      </c>
      <c r="AT18" s="17"/>
      <c r="AU18" s="17">
        <v>0.194566481433844</v>
      </c>
      <c r="AV18" s="17">
        <v>0.26246277574903898</v>
      </c>
      <c r="AW18" s="17"/>
      <c r="AX18" s="17">
        <v>0.27918909073603898</v>
      </c>
      <c r="AY18" s="17">
        <v>0.209421680537831</v>
      </c>
      <c r="AZ18" s="17"/>
      <c r="BA18" s="17">
        <v>0.22120250563577201</v>
      </c>
      <c r="BB18" s="17">
        <v>0.23001557196151701</v>
      </c>
      <c r="BC18" s="17"/>
      <c r="BD18" s="17">
        <v>0.198430219988667</v>
      </c>
      <c r="BE18" s="17"/>
      <c r="BF18" s="17">
        <v>0.187488502537729</v>
      </c>
      <c r="BG18" s="17"/>
      <c r="BH18" s="17">
        <v>0.25485796450639298</v>
      </c>
      <c r="BI18" s="17"/>
      <c r="BJ18" s="17">
        <v>0.209841656987487</v>
      </c>
      <c r="BK18" s="17"/>
      <c r="BL18" s="17">
        <v>0.362189938779166</v>
      </c>
      <c r="BM18" s="17">
        <v>0.16438240413239699</v>
      </c>
      <c r="BN18" s="17">
        <v>0.14575293791517699</v>
      </c>
      <c r="BO18" s="17">
        <v>0.27706972253099599</v>
      </c>
      <c r="BP18" s="17"/>
      <c r="BQ18" s="17">
        <v>0.27192381126717802</v>
      </c>
      <c r="BR18" s="17">
        <v>0.12706137069288301</v>
      </c>
      <c r="BS18" s="17">
        <v>0.13934104244338999</v>
      </c>
      <c r="BT18" s="17">
        <v>0.22210112493516199</v>
      </c>
      <c r="BU18" s="17">
        <v>0.38250207241684497</v>
      </c>
      <c r="BV18" s="17">
        <v>0.21323325017522299</v>
      </c>
      <c r="BW18" s="17"/>
      <c r="BX18" s="17">
        <v>0.28222465882575398</v>
      </c>
      <c r="BY18" s="17">
        <v>0.13968862131967499</v>
      </c>
      <c r="BZ18" s="17">
        <v>0.13818857061419901</v>
      </c>
      <c r="CA18" s="17">
        <v>0.26330402418746601</v>
      </c>
      <c r="CB18" s="17">
        <v>0.48984077624185202</v>
      </c>
      <c r="CC18" s="17">
        <v>0.14971846524429799</v>
      </c>
    </row>
    <row r="19" spans="2:81" x14ac:dyDescent="0.35">
      <c r="B19" s="18" t="s">
        <v>262</v>
      </c>
      <c r="C19" s="17">
        <v>0.21267350798554799</v>
      </c>
      <c r="D19" s="17">
        <v>0.22809889756973301</v>
      </c>
      <c r="E19" s="17">
        <v>0.19629898092178699</v>
      </c>
      <c r="F19" s="17"/>
      <c r="G19" s="17">
        <v>0.153217220388597</v>
      </c>
      <c r="H19" s="17">
        <v>0.17928580792270901</v>
      </c>
      <c r="I19" s="17">
        <v>0.20239419023906</v>
      </c>
      <c r="J19" s="17">
        <v>0.233721956813323</v>
      </c>
      <c r="K19" s="17">
        <v>0.26955435938804501</v>
      </c>
      <c r="L19" s="17">
        <v>0.232415172266387</v>
      </c>
      <c r="M19" s="17"/>
      <c r="N19" s="17">
        <v>0.21054069876313</v>
      </c>
      <c r="O19" s="17">
        <v>0.21426044209360601</v>
      </c>
      <c r="P19" s="17">
        <v>0.22204496532270801</v>
      </c>
      <c r="Q19" s="17">
        <v>0.20555399743368999</v>
      </c>
      <c r="R19" s="17"/>
      <c r="S19" s="17">
        <v>0.186250140116445</v>
      </c>
      <c r="T19" s="17">
        <v>0.265118880654164</v>
      </c>
      <c r="U19" s="17">
        <v>0.20861599589533</v>
      </c>
      <c r="V19" s="17">
        <v>0.22337130991156801</v>
      </c>
      <c r="W19" s="17">
        <v>0.20529008278640201</v>
      </c>
      <c r="X19" s="17">
        <v>0.20338075161021801</v>
      </c>
      <c r="Y19" s="17">
        <v>0.184757689256939</v>
      </c>
      <c r="Z19" s="17">
        <v>0.236213952328517</v>
      </c>
      <c r="AA19" s="17">
        <v>0.179213875724341</v>
      </c>
      <c r="AB19" s="17">
        <v>0.256838783063217</v>
      </c>
      <c r="AC19" s="17">
        <v>0.20313995192117501</v>
      </c>
      <c r="AD19" s="17">
        <v>0.181687071295556</v>
      </c>
      <c r="AE19" s="17"/>
      <c r="AF19" s="17">
        <v>0.21202098831677901</v>
      </c>
      <c r="AG19" s="17">
        <v>0.253064374299041</v>
      </c>
      <c r="AH19" s="17">
        <v>0.198975449776785</v>
      </c>
      <c r="AI19" s="17">
        <v>0.18450010410893899</v>
      </c>
      <c r="AJ19" s="17"/>
      <c r="AK19" s="17">
        <v>0.194625825245066</v>
      </c>
      <c r="AL19" s="17">
        <v>0.18231767942046601</v>
      </c>
      <c r="AM19" s="17"/>
      <c r="AN19" s="17">
        <v>0.18008970119222401</v>
      </c>
      <c r="AO19" s="17">
        <v>0.20864326382260501</v>
      </c>
      <c r="AP19" s="17">
        <v>0.16974928805688899</v>
      </c>
      <c r="AQ19" s="17">
        <v>0.26305067117863201</v>
      </c>
      <c r="AR19" s="17">
        <v>0.25806604965082097</v>
      </c>
      <c r="AS19" s="17">
        <v>0.22598785616073799</v>
      </c>
      <c r="AT19" s="17"/>
      <c r="AU19" s="17">
        <v>0.21055170082074801</v>
      </c>
      <c r="AV19" s="17">
        <v>0.21630237543589501</v>
      </c>
      <c r="AW19" s="17"/>
      <c r="AX19" s="17">
        <v>0.26027501498112598</v>
      </c>
      <c r="AY19" s="17">
        <v>0.201250527319387</v>
      </c>
      <c r="AZ19" s="17"/>
      <c r="BA19" s="17">
        <v>0.222826710027619</v>
      </c>
      <c r="BB19" s="17">
        <v>0.15785334675590801</v>
      </c>
      <c r="BC19" s="17"/>
      <c r="BD19" s="17">
        <v>0.21241559674956301</v>
      </c>
      <c r="BE19" s="17"/>
      <c r="BF19" s="17">
        <v>0.21874486126308601</v>
      </c>
      <c r="BG19" s="17"/>
      <c r="BH19" s="17">
        <v>0.26006296025819298</v>
      </c>
      <c r="BI19" s="17"/>
      <c r="BJ19" s="17">
        <v>0.19263099318281501</v>
      </c>
      <c r="BK19" s="17"/>
      <c r="BL19" s="17">
        <v>0.30755078661972501</v>
      </c>
      <c r="BM19" s="17">
        <v>0.15797769387511101</v>
      </c>
      <c r="BN19" s="17">
        <v>0.217014836926954</v>
      </c>
      <c r="BO19" s="17">
        <v>0.20426307499874699</v>
      </c>
      <c r="BP19" s="17"/>
      <c r="BQ19" s="17">
        <v>0.197776208131447</v>
      </c>
      <c r="BR19" s="17">
        <v>0.18499153697668899</v>
      </c>
      <c r="BS19" s="17">
        <v>0.29881942221262597</v>
      </c>
      <c r="BT19" s="17">
        <v>0.20079862240333901</v>
      </c>
      <c r="BU19" s="17">
        <v>0.27497407677032398</v>
      </c>
      <c r="BV19" s="17">
        <v>0.16988847364865201</v>
      </c>
      <c r="BW19" s="17"/>
      <c r="BX19" s="17">
        <v>0.190670489092885</v>
      </c>
      <c r="BY19" s="17">
        <v>0.134577712364118</v>
      </c>
      <c r="BZ19" s="17">
        <v>0.276537848182415</v>
      </c>
      <c r="CA19" s="17">
        <v>0.19083864228156899</v>
      </c>
      <c r="CB19" s="17">
        <v>0.30851426705142598</v>
      </c>
      <c r="CC19" s="17">
        <v>0.206802727378194</v>
      </c>
    </row>
    <row r="20" spans="2:81" ht="29" x14ac:dyDescent="0.35">
      <c r="B20" s="18" t="s">
        <v>248</v>
      </c>
      <c r="C20" s="17">
        <v>0.20412312763412499</v>
      </c>
      <c r="D20" s="17">
        <v>0.187621223674098</v>
      </c>
      <c r="E20" s="17">
        <v>0.218321048284005</v>
      </c>
      <c r="F20" s="17"/>
      <c r="G20" s="17">
        <v>0.172219188966374</v>
      </c>
      <c r="H20" s="17">
        <v>0.18817415245809699</v>
      </c>
      <c r="I20" s="17">
        <v>0.24720681076904599</v>
      </c>
      <c r="J20" s="17">
        <v>0.195817584460803</v>
      </c>
      <c r="K20" s="17">
        <v>0.22475400949275401</v>
      </c>
      <c r="L20" s="17">
        <v>0.19609343007502</v>
      </c>
      <c r="M20" s="17"/>
      <c r="N20" s="17">
        <v>0.17304197834441801</v>
      </c>
      <c r="O20" s="17">
        <v>0.21971474036974101</v>
      </c>
      <c r="P20" s="17">
        <v>0.21100348759398899</v>
      </c>
      <c r="Q20" s="17">
        <v>0.216691665949764</v>
      </c>
      <c r="R20" s="17"/>
      <c r="S20" s="17">
        <v>0.159969497409469</v>
      </c>
      <c r="T20" s="17">
        <v>0.229887102154927</v>
      </c>
      <c r="U20" s="17">
        <v>0.21475927219867599</v>
      </c>
      <c r="V20" s="17">
        <v>0.21051469012872701</v>
      </c>
      <c r="W20" s="17">
        <v>0.21848762928469201</v>
      </c>
      <c r="X20" s="17">
        <v>0.19367829144703499</v>
      </c>
      <c r="Y20" s="17">
        <v>0.20296878690312101</v>
      </c>
      <c r="Z20" s="17">
        <v>0.21395097877850999</v>
      </c>
      <c r="AA20" s="17">
        <v>0.16380837167391901</v>
      </c>
      <c r="AB20" s="17">
        <v>0.24415002149152201</v>
      </c>
      <c r="AC20" s="17">
        <v>0.22964984376563299</v>
      </c>
      <c r="AD20" s="17">
        <v>0.223970495747737</v>
      </c>
      <c r="AE20" s="17"/>
      <c r="AF20" s="17">
        <v>0.20489957169689699</v>
      </c>
      <c r="AG20" s="17">
        <v>0.22833965051539801</v>
      </c>
      <c r="AH20" s="17">
        <v>0.228483194194154</v>
      </c>
      <c r="AI20" s="17">
        <v>0.22515458180561501</v>
      </c>
      <c r="AJ20" s="17"/>
      <c r="AK20" s="17">
        <v>0.14548923389702101</v>
      </c>
      <c r="AL20" s="17">
        <v>0.20111075806132001</v>
      </c>
      <c r="AM20" s="17"/>
      <c r="AN20" s="17">
        <v>0.15383179683939599</v>
      </c>
      <c r="AO20" s="17">
        <v>0.21540350553476501</v>
      </c>
      <c r="AP20" s="17">
        <v>0.23463875363549</v>
      </c>
      <c r="AQ20" s="17">
        <v>0.21138154945913601</v>
      </c>
      <c r="AR20" s="17">
        <v>0.227595501903082</v>
      </c>
      <c r="AS20" s="17">
        <v>0.241304307583841</v>
      </c>
      <c r="AT20" s="17"/>
      <c r="AU20" s="17">
        <v>0.20920963075216201</v>
      </c>
      <c r="AV20" s="17">
        <v>0.198921348833587</v>
      </c>
      <c r="AW20" s="17"/>
      <c r="AX20" s="17">
        <v>0.29437295775651501</v>
      </c>
      <c r="AY20" s="17">
        <v>0.18246578672876099</v>
      </c>
      <c r="AZ20" s="17"/>
      <c r="BA20" s="17">
        <v>0.21646219084173099</v>
      </c>
      <c r="BB20" s="17">
        <v>0.13892944448265299</v>
      </c>
      <c r="BC20" s="17"/>
      <c r="BD20" s="17">
        <v>0.20086985952872799</v>
      </c>
      <c r="BE20" s="17"/>
      <c r="BF20" s="17">
        <v>0.206869058682217</v>
      </c>
      <c r="BG20" s="17"/>
      <c r="BH20" s="17">
        <v>0.23808739581132901</v>
      </c>
      <c r="BI20" s="17"/>
      <c r="BJ20" s="17">
        <v>0.24033359510495</v>
      </c>
      <c r="BK20" s="17"/>
      <c r="BL20" s="17">
        <v>0.37303607565263602</v>
      </c>
      <c r="BM20" s="17">
        <v>0.12821151688408899</v>
      </c>
      <c r="BN20" s="17">
        <v>0.17416517806989101</v>
      </c>
      <c r="BO20" s="17">
        <v>0.20745928665063401</v>
      </c>
      <c r="BP20" s="17"/>
      <c r="BQ20" s="17">
        <v>0.15428424661777199</v>
      </c>
      <c r="BR20" s="17">
        <v>0.137872417220883</v>
      </c>
      <c r="BS20" s="17">
        <v>0.31727006068074098</v>
      </c>
      <c r="BT20" s="17">
        <v>0.21625820124546799</v>
      </c>
      <c r="BU20" s="17">
        <v>0.277683072622535</v>
      </c>
      <c r="BV20" s="17">
        <v>0.25240593656110599</v>
      </c>
      <c r="BW20" s="17"/>
      <c r="BX20" s="17">
        <v>0.123108319338661</v>
      </c>
      <c r="BY20" s="17">
        <v>0.11992453121996199</v>
      </c>
      <c r="BZ20" s="17">
        <v>0.29631545921659902</v>
      </c>
      <c r="CA20" s="17">
        <v>0.18358087470618201</v>
      </c>
      <c r="CB20" s="17">
        <v>0.305376698261214</v>
      </c>
      <c r="CC20" s="17">
        <v>0.29492770193453399</v>
      </c>
    </row>
    <row r="21" spans="2:81" ht="29" x14ac:dyDescent="0.35">
      <c r="B21" s="18" t="s">
        <v>263</v>
      </c>
      <c r="C21" s="17">
        <v>0.19828402960097299</v>
      </c>
      <c r="D21" s="17">
        <v>0.20807191453903201</v>
      </c>
      <c r="E21" s="17">
        <v>0.18722310282080401</v>
      </c>
      <c r="F21" s="17"/>
      <c r="G21" s="17">
        <v>0.130243302758041</v>
      </c>
      <c r="H21" s="17">
        <v>0.13719418536566699</v>
      </c>
      <c r="I21" s="17">
        <v>0.20936699393912001</v>
      </c>
      <c r="J21" s="17">
        <v>0.241284161465498</v>
      </c>
      <c r="K21" s="17">
        <v>0.23455813219636401</v>
      </c>
      <c r="L21" s="17">
        <v>0.22487795737126601</v>
      </c>
      <c r="M21" s="17"/>
      <c r="N21" s="17">
        <v>0.22321087381343899</v>
      </c>
      <c r="O21" s="17">
        <v>0.20455404957086601</v>
      </c>
      <c r="P21" s="17">
        <v>0.18641303411714299</v>
      </c>
      <c r="Q21" s="17">
        <v>0.17356957092050199</v>
      </c>
      <c r="R21" s="17"/>
      <c r="S21" s="17">
        <v>0.15278454765791999</v>
      </c>
      <c r="T21" s="17">
        <v>0.24330937809584999</v>
      </c>
      <c r="U21" s="17">
        <v>0.25260433693508799</v>
      </c>
      <c r="V21" s="17">
        <v>0.219780041583582</v>
      </c>
      <c r="W21" s="17">
        <v>0.19014393058475901</v>
      </c>
      <c r="X21" s="17">
        <v>0.18065127799628899</v>
      </c>
      <c r="Y21" s="17">
        <v>0.194045671360009</v>
      </c>
      <c r="Z21" s="17">
        <v>0.21215719086992901</v>
      </c>
      <c r="AA21" s="17">
        <v>0.14383232185827299</v>
      </c>
      <c r="AB21" s="17">
        <v>0.21703186126798299</v>
      </c>
      <c r="AC21" s="17">
        <v>0.21193399596931001</v>
      </c>
      <c r="AD21" s="17">
        <v>0.191506099432939</v>
      </c>
      <c r="AE21" s="17"/>
      <c r="AF21" s="17">
        <v>0.20074498405497401</v>
      </c>
      <c r="AG21" s="17">
        <v>0.218072648301643</v>
      </c>
      <c r="AH21" s="17">
        <v>0.18621596574079299</v>
      </c>
      <c r="AI21" s="17">
        <v>0.175964976510811</v>
      </c>
      <c r="AJ21" s="17"/>
      <c r="AK21" s="17">
        <v>0.16695991383191</v>
      </c>
      <c r="AL21" s="17">
        <v>0.21603543444662701</v>
      </c>
      <c r="AM21" s="17"/>
      <c r="AN21" s="17">
        <v>0.14222776447946001</v>
      </c>
      <c r="AO21" s="17">
        <v>0.21134633168932199</v>
      </c>
      <c r="AP21" s="17">
        <v>0.170305600612536</v>
      </c>
      <c r="AQ21" s="17">
        <v>0.24712688826852799</v>
      </c>
      <c r="AR21" s="17">
        <v>0.249740555104495</v>
      </c>
      <c r="AS21" s="17">
        <v>0.19335714708316101</v>
      </c>
      <c r="AT21" s="17"/>
      <c r="AU21" s="17">
        <v>0.19473923617951899</v>
      </c>
      <c r="AV21" s="17">
        <v>0.203187986095729</v>
      </c>
      <c r="AW21" s="17"/>
      <c r="AX21" s="17">
        <v>0.22207105145052999</v>
      </c>
      <c r="AY21" s="17">
        <v>0.192575834465086</v>
      </c>
      <c r="AZ21" s="17"/>
      <c r="BA21" s="17">
        <v>0.21147058770183899</v>
      </c>
      <c r="BB21" s="17">
        <v>0.12828081021064799</v>
      </c>
      <c r="BC21" s="17"/>
      <c r="BD21" s="17">
        <v>0.19674451432444401</v>
      </c>
      <c r="BE21" s="17"/>
      <c r="BF21" s="17">
        <v>0.192376847598281</v>
      </c>
      <c r="BG21" s="17"/>
      <c r="BH21" s="17">
        <v>0.21780829250077299</v>
      </c>
      <c r="BI21" s="17"/>
      <c r="BJ21" s="17">
        <v>0.20105546037740299</v>
      </c>
      <c r="BK21" s="17"/>
      <c r="BL21" s="17">
        <v>0.281497557229759</v>
      </c>
      <c r="BM21" s="17">
        <v>0.140239332493901</v>
      </c>
      <c r="BN21" s="17">
        <v>0.19096046171925901</v>
      </c>
      <c r="BO21" s="17">
        <v>0.212769272604523</v>
      </c>
      <c r="BP21" s="17"/>
      <c r="BQ21" s="17">
        <v>0.187152695605035</v>
      </c>
      <c r="BR21" s="17">
        <v>0.194931228556008</v>
      </c>
      <c r="BS21" s="17">
        <v>0.206026504156194</v>
      </c>
      <c r="BT21" s="17">
        <v>0.23585718063903299</v>
      </c>
      <c r="BU21" s="17">
        <v>0.20540390157364499</v>
      </c>
      <c r="BV21" s="17">
        <v>0.182678434865538</v>
      </c>
      <c r="BW21" s="17"/>
      <c r="BX21" s="17">
        <v>0.17313483998743101</v>
      </c>
      <c r="BY21" s="17">
        <v>0.148264137326828</v>
      </c>
      <c r="BZ21" s="17">
        <v>0.23024561327509999</v>
      </c>
      <c r="CA21" s="17">
        <v>0.233087181412824</v>
      </c>
      <c r="CB21" s="17">
        <v>0.27294324361191102</v>
      </c>
      <c r="CC21" s="17">
        <v>0.17040855530416599</v>
      </c>
    </row>
    <row r="22" spans="2:81" x14ac:dyDescent="0.35">
      <c r="B22" s="18" t="s">
        <v>264</v>
      </c>
      <c r="C22" s="17">
        <v>0.18581298491812001</v>
      </c>
      <c r="D22" s="17">
        <v>0.20744755806607601</v>
      </c>
      <c r="E22" s="17">
        <v>0.16417118537629399</v>
      </c>
      <c r="F22" s="17"/>
      <c r="G22" s="17">
        <v>0.17894903050911901</v>
      </c>
      <c r="H22" s="17">
        <v>0.18133083058562199</v>
      </c>
      <c r="I22" s="17">
        <v>0.19462057155920201</v>
      </c>
      <c r="J22" s="17">
        <v>0.21283433720369899</v>
      </c>
      <c r="K22" s="17">
        <v>0.18256092531166199</v>
      </c>
      <c r="L22" s="17">
        <v>0.16709683194769601</v>
      </c>
      <c r="M22" s="17"/>
      <c r="N22" s="17">
        <v>0.20609483355581301</v>
      </c>
      <c r="O22" s="17">
        <v>0.19294142042791099</v>
      </c>
      <c r="P22" s="17">
        <v>0.155545110250848</v>
      </c>
      <c r="Q22" s="17">
        <v>0.182129354450072</v>
      </c>
      <c r="R22" s="17"/>
      <c r="S22" s="17">
        <v>0.20966361722580401</v>
      </c>
      <c r="T22" s="17">
        <v>0.216437110884308</v>
      </c>
      <c r="U22" s="17">
        <v>0.17629190886882401</v>
      </c>
      <c r="V22" s="17">
        <v>0.17421830803406599</v>
      </c>
      <c r="W22" s="17">
        <v>0.17432813672817499</v>
      </c>
      <c r="X22" s="17">
        <v>0.17024998535750499</v>
      </c>
      <c r="Y22" s="17">
        <v>0.18398741990565301</v>
      </c>
      <c r="Z22" s="17">
        <v>0.20422001407145801</v>
      </c>
      <c r="AA22" s="17">
        <v>0.16542650988341401</v>
      </c>
      <c r="AB22" s="17">
        <v>0.19497818423482099</v>
      </c>
      <c r="AC22" s="17">
        <v>0.14482207464907201</v>
      </c>
      <c r="AD22" s="17">
        <v>0.17138003103442101</v>
      </c>
      <c r="AE22" s="17"/>
      <c r="AF22" s="17">
        <v>0.186327284789081</v>
      </c>
      <c r="AG22" s="17">
        <v>0.174756665450851</v>
      </c>
      <c r="AH22" s="17">
        <v>0.16522639325516</v>
      </c>
      <c r="AI22" s="17">
        <v>0.175659748974033</v>
      </c>
      <c r="AJ22" s="17"/>
      <c r="AK22" s="17">
        <v>0.20953116114416601</v>
      </c>
      <c r="AL22" s="17">
        <v>0.173918718208637</v>
      </c>
      <c r="AM22" s="17"/>
      <c r="AN22" s="17">
        <v>0.181592380349967</v>
      </c>
      <c r="AO22" s="17">
        <v>0.20468429143938699</v>
      </c>
      <c r="AP22" s="17">
        <v>0.156407669219083</v>
      </c>
      <c r="AQ22" s="17">
        <v>0.174627738352303</v>
      </c>
      <c r="AR22" s="17">
        <v>0.20090204592396299</v>
      </c>
      <c r="AS22" s="17">
        <v>0.183184480232473</v>
      </c>
      <c r="AT22" s="17"/>
      <c r="AU22" s="17">
        <v>0.16392819320889501</v>
      </c>
      <c r="AV22" s="17">
        <v>0.215209407195084</v>
      </c>
      <c r="AW22" s="17"/>
      <c r="AX22" s="17">
        <v>0.243093597848759</v>
      </c>
      <c r="AY22" s="17">
        <v>0.17206729963733</v>
      </c>
      <c r="AZ22" s="17"/>
      <c r="BA22" s="17">
        <v>0.18950252089262801</v>
      </c>
      <c r="BB22" s="17">
        <v>0.164657173088151</v>
      </c>
      <c r="BC22" s="17"/>
      <c r="BD22" s="17">
        <v>0.17501651622579301</v>
      </c>
      <c r="BE22" s="17"/>
      <c r="BF22" s="17">
        <v>0.170684045922775</v>
      </c>
      <c r="BG22" s="17"/>
      <c r="BH22" s="17">
        <v>0.169747742993346</v>
      </c>
      <c r="BI22" s="17"/>
      <c r="BJ22" s="17">
        <v>0.14931114278351901</v>
      </c>
      <c r="BK22" s="17"/>
      <c r="BL22" s="17">
        <v>0.25255412954861001</v>
      </c>
      <c r="BM22" s="17">
        <v>0.15123186812966499</v>
      </c>
      <c r="BN22" s="17">
        <v>0.16287526013766501</v>
      </c>
      <c r="BO22" s="17">
        <v>0.20346084561789499</v>
      </c>
      <c r="BP22" s="17"/>
      <c r="BQ22" s="17">
        <v>0.18709182405959199</v>
      </c>
      <c r="BR22" s="17">
        <v>0.15511776080899201</v>
      </c>
      <c r="BS22" s="17">
        <v>0.20015657664077999</v>
      </c>
      <c r="BT22" s="17">
        <v>0.198983804995124</v>
      </c>
      <c r="BU22" s="17">
        <v>0.25940620782893598</v>
      </c>
      <c r="BV22" s="17">
        <v>0.16566863753952199</v>
      </c>
      <c r="BW22" s="17"/>
      <c r="BX22" s="17">
        <v>0.17969349572378099</v>
      </c>
      <c r="BY22" s="17">
        <v>0.13175859680299201</v>
      </c>
      <c r="BZ22" s="17">
        <v>0.20418223797672699</v>
      </c>
      <c r="CA22" s="17">
        <v>0.19758249300782901</v>
      </c>
      <c r="CB22" s="17">
        <v>0.25230743822594098</v>
      </c>
      <c r="CC22" s="17">
        <v>0.17004855723929899</v>
      </c>
    </row>
    <row r="23" spans="2:81" x14ac:dyDescent="0.35">
      <c r="B23" s="18" t="s">
        <v>173</v>
      </c>
      <c r="C23" s="17">
        <v>0.176010887920271</v>
      </c>
      <c r="D23" s="17">
        <v>0.15771989287553001</v>
      </c>
      <c r="E23" s="17">
        <v>0.19379970758588599</v>
      </c>
      <c r="F23" s="17"/>
      <c r="G23" s="17">
        <v>0.17205400660270101</v>
      </c>
      <c r="H23" s="17">
        <v>0.18766152061059399</v>
      </c>
      <c r="I23" s="17">
        <v>0.167045386194276</v>
      </c>
      <c r="J23" s="17">
        <v>0.17421881464677899</v>
      </c>
      <c r="K23" s="17">
        <v>0.181436001421906</v>
      </c>
      <c r="L23" s="17">
        <v>0.17427079689751401</v>
      </c>
      <c r="M23" s="17"/>
      <c r="N23" s="17">
        <v>0.158318789301191</v>
      </c>
      <c r="O23" s="17">
        <v>0.17741540503070899</v>
      </c>
      <c r="P23" s="17">
        <v>0.18121481057756</v>
      </c>
      <c r="Q23" s="17">
        <v>0.18806704568791299</v>
      </c>
      <c r="R23" s="17"/>
      <c r="S23" s="17">
        <v>0.17138668024932299</v>
      </c>
      <c r="T23" s="17">
        <v>0.18065403304411201</v>
      </c>
      <c r="U23" s="17">
        <v>0.141256600467976</v>
      </c>
      <c r="V23" s="17">
        <v>0.19217928585859601</v>
      </c>
      <c r="W23" s="17">
        <v>0.19560901926614199</v>
      </c>
      <c r="X23" s="17">
        <v>0.16850778951602399</v>
      </c>
      <c r="Y23" s="17">
        <v>0.15654270675583401</v>
      </c>
      <c r="Z23" s="17">
        <v>0.20194388370007399</v>
      </c>
      <c r="AA23" s="17">
        <v>0.17348616966532501</v>
      </c>
      <c r="AB23" s="17">
        <v>0.16746077442503099</v>
      </c>
      <c r="AC23" s="17">
        <v>0.17163688593961701</v>
      </c>
      <c r="AD23" s="17">
        <v>0.25796417691359003</v>
      </c>
      <c r="AE23" s="17"/>
      <c r="AF23" s="17">
        <v>0.16971890816384599</v>
      </c>
      <c r="AG23" s="17">
        <v>0.17582115463447301</v>
      </c>
      <c r="AH23" s="17">
        <v>0.195448943965539</v>
      </c>
      <c r="AI23" s="17">
        <v>0.22362763117972501</v>
      </c>
      <c r="AJ23" s="17"/>
      <c r="AK23" s="17">
        <v>0.21108549387727299</v>
      </c>
      <c r="AL23" s="17">
        <v>0.21903119454771</v>
      </c>
      <c r="AM23" s="17"/>
      <c r="AN23" s="17">
        <v>0.17932266459517399</v>
      </c>
      <c r="AO23" s="17">
        <v>0.17874618717878499</v>
      </c>
      <c r="AP23" s="17">
        <v>0.163683063781076</v>
      </c>
      <c r="AQ23" s="17">
        <v>0.17295151205522599</v>
      </c>
      <c r="AR23" s="17">
        <v>0.170677901574119</v>
      </c>
      <c r="AS23" s="17">
        <v>0.19989530943479999</v>
      </c>
      <c r="AT23" s="17"/>
      <c r="AU23" s="17">
        <v>0.182219978583021</v>
      </c>
      <c r="AV23" s="17">
        <v>0.16732956263027399</v>
      </c>
      <c r="AW23" s="17"/>
      <c r="AX23" s="17">
        <v>0.20302709599383001</v>
      </c>
      <c r="AY23" s="17">
        <v>0.16952778177562899</v>
      </c>
      <c r="AZ23" s="17"/>
      <c r="BA23" s="17">
        <v>0.163215657175795</v>
      </c>
      <c r="BB23" s="17">
        <v>0.238018849075917</v>
      </c>
      <c r="BC23" s="17"/>
      <c r="BD23" s="17">
        <v>0.16766045358576301</v>
      </c>
      <c r="BE23" s="17"/>
      <c r="BF23" s="17">
        <v>0.17352915780549</v>
      </c>
      <c r="BG23" s="17"/>
      <c r="BH23" s="17">
        <v>0.16748184120933701</v>
      </c>
      <c r="BI23" s="17"/>
      <c r="BJ23" s="17">
        <v>0.17527452431096099</v>
      </c>
      <c r="BK23" s="17"/>
      <c r="BL23" s="17">
        <v>0.255793336326681</v>
      </c>
      <c r="BM23" s="17">
        <v>0.15748378084592901</v>
      </c>
      <c r="BN23" s="17">
        <v>0.1622149039512</v>
      </c>
      <c r="BO23" s="17">
        <v>0.15984106724582101</v>
      </c>
      <c r="BP23" s="17"/>
      <c r="BQ23" s="17">
        <v>0.16811582919526299</v>
      </c>
      <c r="BR23" s="17">
        <v>0.16774078379507301</v>
      </c>
      <c r="BS23" s="17">
        <v>0.20200382900413599</v>
      </c>
      <c r="BT23" s="17">
        <v>0.136770769423605</v>
      </c>
      <c r="BU23" s="17">
        <v>0.147494380768775</v>
      </c>
      <c r="BV23" s="17">
        <v>0.21265233360628999</v>
      </c>
      <c r="BW23" s="17"/>
      <c r="BX23" s="17">
        <v>0.15825784872636101</v>
      </c>
      <c r="BY23" s="17">
        <v>0.13923973693733699</v>
      </c>
      <c r="BZ23" s="17">
        <v>0.223467801297145</v>
      </c>
      <c r="CA23" s="17">
        <v>0.130836304127249</v>
      </c>
      <c r="CB23" s="17">
        <v>0.169542564819435</v>
      </c>
      <c r="CC23" s="17">
        <v>0.239862527974573</v>
      </c>
    </row>
    <row r="24" spans="2:81" ht="29" x14ac:dyDescent="0.35">
      <c r="B24" s="18" t="s">
        <v>265</v>
      </c>
      <c r="C24" s="17">
        <v>0.16232388688403701</v>
      </c>
      <c r="D24" s="17">
        <v>0.13646499399161399</v>
      </c>
      <c r="E24" s="17">
        <v>0.18540342109600799</v>
      </c>
      <c r="F24" s="17"/>
      <c r="G24" s="17">
        <v>0.200625585452257</v>
      </c>
      <c r="H24" s="17">
        <v>0.19855094439403301</v>
      </c>
      <c r="I24" s="17">
        <v>0.16361350377967401</v>
      </c>
      <c r="J24" s="17">
        <v>0.19403496941509901</v>
      </c>
      <c r="K24" s="17">
        <v>0.140544762431415</v>
      </c>
      <c r="L24" s="17">
        <v>9.5264085909169793E-2</v>
      </c>
      <c r="M24" s="17"/>
      <c r="N24" s="17">
        <v>0.18430555209212801</v>
      </c>
      <c r="O24" s="17">
        <v>0.18426947499281801</v>
      </c>
      <c r="P24" s="17">
        <v>0.126649121109772</v>
      </c>
      <c r="Q24" s="17">
        <v>0.146862457723305</v>
      </c>
      <c r="R24" s="17"/>
      <c r="S24" s="17">
        <v>0.15958928365010699</v>
      </c>
      <c r="T24" s="17">
        <v>0.183047840311583</v>
      </c>
      <c r="U24" s="17">
        <v>0.15047510339787801</v>
      </c>
      <c r="V24" s="17">
        <v>0.14744132549418901</v>
      </c>
      <c r="W24" s="17">
        <v>0.14895117370741201</v>
      </c>
      <c r="X24" s="17">
        <v>0.13525937300075599</v>
      </c>
      <c r="Y24" s="17">
        <v>0.19509505233407101</v>
      </c>
      <c r="Z24" s="17">
        <v>0.127777278676934</v>
      </c>
      <c r="AA24" s="17">
        <v>0.14057589718240701</v>
      </c>
      <c r="AB24" s="17">
        <v>0.20272714032766301</v>
      </c>
      <c r="AC24" s="17">
        <v>0.14209683991382099</v>
      </c>
      <c r="AD24" s="17">
        <v>0.224851886149013</v>
      </c>
      <c r="AE24" s="17"/>
      <c r="AF24" s="17">
        <v>0.15553237743607701</v>
      </c>
      <c r="AG24" s="17">
        <v>0.190533443451124</v>
      </c>
      <c r="AH24" s="17">
        <v>0.15213871127711801</v>
      </c>
      <c r="AI24" s="17">
        <v>0.200776705592564</v>
      </c>
      <c r="AJ24" s="17"/>
      <c r="AK24" s="17">
        <v>0.19321349463228299</v>
      </c>
      <c r="AL24" s="17">
        <v>0.185096137967701</v>
      </c>
      <c r="AM24" s="17"/>
      <c r="AN24" s="17">
        <v>0.186668354335119</v>
      </c>
      <c r="AO24" s="17">
        <v>0.167538462830218</v>
      </c>
      <c r="AP24" s="17">
        <v>0.15223684540607499</v>
      </c>
      <c r="AQ24" s="17">
        <v>0.133818619572451</v>
      </c>
      <c r="AR24" s="17">
        <v>0.15533900216264199</v>
      </c>
      <c r="AS24" s="17">
        <v>0.15601304718409001</v>
      </c>
      <c r="AT24" s="17"/>
      <c r="AU24" s="17">
        <v>0.13879633369286101</v>
      </c>
      <c r="AV24" s="17">
        <v>0.19455078693494399</v>
      </c>
      <c r="AW24" s="17"/>
      <c r="AX24" s="17">
        <v>0.239273504625199</v>
      </c>
      <c r="AY24" s="17">
        <v>0.14385821108500399</v>
      </c>
      <c r="AZ24" s="17"/>
      <c r="BA24" s="17">
        <v>0.15809675068359999</v>
      </c>
      <c r="BB24" s="17">
        <v>0.184149577610495</v>
      </c>
      <c r="BC24" s="17"/>
      <c r="BD24" s="17">
        <v>0.124765182269703</v>
      </c>
      <c r="BE24" s="17"/>
      <c r="BF24" s="17">
        <v>0.111984263030836</v>
      </c>
      <c r="BG24" s="17"/>
      <c r="BH24" s="17">
        <v>0.192969115893284</v>
      </c>
      <c r="BI24" s="17"/>
      <c r="BJ24" s="17">
        <v>0.14128728488015099</v>
      </c>
      <c r="BK24" s="17"/>
      <c r="BL24" s="17">
        <v>0.257913292544456</v>
      </c>
      <c r="BM24" s="17">
        <v>0.107843826519158</v>
      </c>
      <c r="BN24" s="17">
        <v>9.3882508150685107E-2</v>
      </c>
      <c r="BO24" s="17">
        <v>0.23017491133149801</v>
      </c>
      <c r="BP24" s="17"/>
      <c r="BQ24" s="17">
        <v>0.222154210797646</v>
      </c>
      <c r="BR24" s="17">
        <v>7.4903034379984704E-2</v>
      </c>
      <c r="BS24" s="17">
        <v>6.6416091780682696E-2</v>
      </c>
      <c r="BT24" s="17">
        <v>0.175147122498788</v>
      </c>
      <c r="BU24" s="17">
        <v>0.304562974332723</v>
      </c>
      <c r="BV24" s="17">
        <v>0.13588338099220501</v>
      </c>
      <c r="BW24" s="17"/>
      <c r="BX24" s="17">
        <v>0.204612857572711</v>
      </c>
      <c r="BY24" s="17">
        <v>7.8155994867436504E-2</v>
      </c>
      <c r="BZ24" s="17">
        <v>6.1053089126299899E-2</v>
      </c>
      <c r="CA24" s="17">
        <v>0.20835655529726299</v>
      </c>
      <c r="CB24" s="17">
        <v>0.41539934460101702</v>
      </c>
      <c r="CC24" s="17">
        <v>0.152336740550268</v>
      </c>
    </row>
    <row r="25" spans="2:81" ht="29" x14ac:dyDescent="0.35">
      <c r="B25" s="18" t="s">
        <v>266</v>
      </c>
      <c r="C25" s="17">
        <v>0.14278402737299301</v>
      </c>
      <c r="D25" s="17">
        <v>0.14626266451591899</v>
      </c>
      <c r="E25" s="17">
        <v>0.14009532772693301</v>
      </c>
      <c r="F25" s="17"/>
      <c r="G25" s="17">
        <v>0.15773076451134799</v>
      </c>
      <c r="H25" s="17">
        <v>0.13227427961334801</v>
      </c>
      <c r="I25" s="17">
        <v>0.151027393960387</v>
      </c>
      <c r="J25" s="17">
        <v>0.144654189212054</v>
      </c>
      <c r="K25" s="17">
        <v>0.14131717266459501</v>
      </c>
      <c r="L25" s="17">
        <v>0.134174029838871</v>
      </c>
      <c r="M25" s="17"/>
      <c r="N25" s="17">
        <v>0.16101666061808501</v>
      </c>
      <c r="O25" s="17">
        <v>0.16095893057218999</v>
      </c>
      <c r="P25" s="17">
        <v>0.124115424275514</v>
      </c>
      <c r="Q25" s="17">
        <v>0.120064688684221</v>
      </c>
      <c r="R25" s="17"/>
      <c r="S25" s="17">
        <v>0.133000686439224</v>
      </c>
      <c r="T25" s="17">
        <v>0.165679643468157</v>
      </c>
      <c r="U25" s="17">
        <v>0.143451197295653</v>
      </c>
      <c r="V25" s="17">
        <v>0.13208782602313901</v>
      </c>
      <c r="W25" s="17">
        <v>0.13365547868687899</v>
      </c>
      <c r="X25" s="17">
        <v>0.166582225977737</v>
      </c>
      <c r="Y25" s="17">
        <v>0.11131769593386701</v>
      </c>
      <c r="Z25" s="17">
        <v>0.123447845181253</v>
      </c>
      <c r="AA25" s="17">
        <v>0.15107035435734401</v>
      </c>
      <c r="AB25" s="17">
        <v>0.16382083128696501</v>
      </c>
      <c r="AC25" s="17">
        <v>0.108015294071274</v>
      </c>
      <c r="AD25" s="17">
        <v>0.143586910802771</v>
      </c>
      <c r="AE25" s="17"/>
      <c r="AF25" s="17">
        <v>0.14249103957203199</v>
      </c>
      <c r="AG25" s="17">
        <v>0.15503808653157899</v>
      </c>
      <c r="AH25" s="17">
        <v>0.107726347603189</v>
      </c>
      <c r="AI25" s="17">
        <v>0.16186684613364399</v>
      </c>
      <c r="AJ25" s="17"/>
      <c r="AK25" s="17">
        <v>0.146267177480044</v>
      </c>
      <c r="AL25" s="17">
        <v>0.141236920586745</v>
      </c>
      <c r="AM25" s="17"/>
      <c r="AN25" s="17">
        <v>0.13603974080658501</v>
      </c>
      <c r="AO25" s="17">
        <v>0.148226390083146</v>
      </c>
      <c r="AP25" s="17">
        <v>0.120079840774063</v>
      </c>
      <c r="AQ25" s="17">
        <v>0.14544619033338599</v>
      </c>
      <c r="AR25" s="17">
        <v>0.15785144805904999</v>
      </c>
      <c r="AS25" s="17">
        <v>0.16351155664866299</v>
      </c>
      <c r="AT25" s="17"/>
      <c r="AU25" s="17">
        <v>0.13444872204759201</v>
      </c>
      <c r="AV25" s="17">
        <v>0.15492045308104599</v>
      </c>
      <c r="AW25" s="17"/>
      <c r="AX25" s="17">
        <v>0.148997982203152</v>
      </c>
      <c r="AY25" s="17">
        <v>0.14129285849273199</v>
      </c>
      <c r="AZ25" s="17"/>
      <c r="BA25" s="17">
        <v>0.143058678349646</v>
      </c>
      <c r="BB25" s="17">
        <v>0.14393973248935801</v>
      </c>
      <c r="BC25" s="17"/>
      <c r="BD25" s="17">
        <v>0.13216689218074601</v>
      </c>
      <c r="BE25" s="17"/>
      <c r="BF25" s="17">
        <v>0.13809761215632799</v>
      </c>
      <c r="BG25" s="17"/>
      <c r="BH25" s="17">
        <v>0.156482237619855</v>
      </c>
      <c r="BI25" s="17"/>
      <c r="BJ25" s="17">
        <v>9.9587106900622294E-2</v>
      </c>
      <c r="BK25" s="17"/>
      <c r="BL25" s="17">
        <v>0.23237826070557699</v>
      </c>
      <c r="BM25" s="17">
        <v>0.120232762232743</v>
      </c>
      <c r="BN25" s="17">
        <v>0.113990661386478</v>
      </c>
      <c r="BO25" s="17">
        <v>0.140432075097743</v>
      </c>
      <c r="BP25" s="17"/>
      <c r="BQ25" s="17">
        <v>0.138395962406373</v>
      </c>
      <c r="BR25" s="17">
        <v>0.138661784810438</v>
      </c>
      <c r="BS25" s="17">
        <v>0.123591326359498</v>
      </c>
      <c r="BT25" s="17">
        <v>0.17034812937751201</v>
      </c>
      <c r="BU25" s="17">
        <v>0.19389727994159001</v>
      </c>
      <c r="BV25" s="17">
        <v>0.12415407559637399</v>
      </c>
      <c r="BW25" s="17"/>
      <c r="BX25" s="17">
        <v>0.13477003034427601</v>
      </c>
      <c r="BY25" s="17">
        <v>0.12517992721343299</v>
      </c>
      <c r="BZ25" s="17">
        <v>0.12980284728949401</v>
      </c>
      <c r="CA25" s="17">
        <v>0.15669939715449299</v>
      </c>
      <c r="CB25" s="17">
        <v>0.22256323553902899</v>
      </c>
      <c r="CC25" s="17">
        <v>0.13742237118195699</v>
      </c>
    </row>
    <row r="26" spans="2:81" x14ac:dyDescent="0.35">
      <c r="B26" s="18" t="s">
        <v>196</v>
      </c>
      <c r="C26" s="17">
        <v>0.12149968035990601</v>
      </c>
      <c r="D26" s="17">
        <v>0.13038984573433501</v>
      </c>
      <c r="E26" s="17">
        <v>0.11145918888532</v>
      </c>
      <c r="F26" s="17"/>
      <c r="G26" s="17">
        <v>0.15914478155596701</v>
      </c>
      <c r="H26" s="17">
        <v>0.12657172262681099</v>
      </c>
      <c r="I26" s="17">
        <v>0.13177877305645</v>
      </c>
      <c r="J26" s="17">
        <v>0.120245633630787</v>
      </c>
      <c r="K26" s="17">
        <v>0.13602299095055301</v>
      </c>
      <c r="L26" s="17">
        <v>7.5305138332167898E-2</v>
      </c>
      <c r="M26" s="17"/>
      <c r="N26" s="17">
        <v>0.122418489510612</v>
      </c>
      <c r="O26" s="17">
        <v>0.123409144133119</v>
      </c>
      <c r="P26" s="17">
        <v>0.112562237186522</v>
      </c>
      <c r="Q26" s="17">
        <v>0.12526984197781399</v>
      </c>
      <c r="R26" s="17"/>
      <c r="S26" s="17">
        <v>0.13002930193474599</v>
      </c>
      <c r="T26" s="17">
        <v>0.12867939647476301</v>
      </c>
      <c r="U26" s="17">
        <v>8.5518712555477605E-2</v>
      </c>
      <c r="V26" s="17">
        <v>0.10134904742194301</v>
      </c>
      <c r="W26" s="17">
        <v>0.120664501992093</v>
      </c>
      <c r="X26" s="17">
        <v>7.1222455012055499E-2</v>
      </c>
      <c r="Y26" s="17">
        <v>0.10270270341073399</v>
      </c>
      <c r="Z26" s="17">
        <v>0.11376139999952201</v>
      </c>
      <c r="AA26" s="17">
        <v>0.11141460272228899</v>
      </c>
      <c r="AB26" s="17">
        <v>0.20646888522461601</v>
      </c>
      <c r="AC26" s="17">
        <v>0.16927253687823701</v>
      </c>
      <c r="AD26" s="17">
        <v>0.122683339924645</v>
      </c>
      <c r="AE26" s="17"/>
      <c r="AF26" s="17">
        <v>0.11280273527297</v>
      </c>
      <c r="AG26" s="17">
        <v>0.18487882224975499</v>
      </c>
      <c r="AH26" s="17">
        <v>0.18417288326148501</v>
      </c>
      <c r="AI26" s="17">
        <v>0.132782496327321</v>
      </c>
      <c r="AJ26" s="17"/>
      <c r="AK26" s="17">
        <v>9.9282583001205196E-2</v>
      </c>
      <c r="AL26" s="17">
        <v>0.14161459613960301</v>
      </c>
      <c r="AM26" s="17"/>
      <c r="AN26" s="17">
        <v>0.14907132667929399</v>
      </c>
      <c r="AO26" s="17">
        <v>0.118312042030693</v>
      </c>
      <c r="AP26" s="17">
        <v>0.118904867467984</v>
      </c>
      <c r="AQ26" s="17">
        <v>0.111926478968779</v>
      </c>
      <c r="AR26" s="17">
        <v>9.1726639372191901E-2</v>
      </c>
      <c r="AS26" s="17">
        <v>0.105349932179489</v>
      </c>
      <c r="AT26" s="17"/>
      <c r="AU26" s="17">
        <v>0.10670660521530199</v>
      </c>
      <c r="AV26" s="17">
        <v>0.14307571930685101</v>
      </c>
      <c r="AW26" s="17"/>
      <c r="AX26" s="17">
        <v>0.176973435505725</v>
      </c>
      <c r="AY26" s="17">
        <v>0.108187588526997</v>
      </c>
      <c r="AZ26" s="17"/>
      <c r="BA26" s="17">
        <v>0.12234832156691899</v>
      </c>
      <c r="BB26" s="17">
        <v>0.117193494719831</v>
      </c>
      <c r="BC26" s="17"/>
      <c r="BD26" s="17">
        <v>8.9333864965484705E-2</v>
      </c>
      <c r="BE26" s="17"/>
      <c r="BF26" s="17">
        <v>9.0364488217570996E-2</v>
      </c>
      <c r="BG26" s="17"/>
      <c r="BH26" s="17">
        <v>0.21529975345869001</v>
      </c>
      <c r="BI26" s="17"/>
      <c r="BJ26" s="17">
        <v>0.16690901132586</v>
      </c>
      <c r="BK26" s="17"/>
      <c r="BL26" s="17">
        <v>0.29340951136489102</v>
      </c>
      <c r="BM26" s="17">
        <v>6.2550507189565202E-2</v>
      </c>
      <c r="BN26" s="17">
        <v>4.1586420030132999E-2</v>
      </c>
      <c r="BO26" s="17">
        <v>0.15877188483133001</v>
      </c>
      <c r="BP26" s="17"/>
      <c r="BQ26" s="17">
        <v>0.13121295185579299</v>
      </c>
      <c r="BR26" s="17">
        <v>4.3928683521796699E-2</v>
      </c>
      <c r="BS26" s="17">
        <v>0.116414809302164</v>
      </c>
      <c r="BT26" s="17">
        <v>0.13278254489319499</v>
      </c>
      <c r="BU26" s="17">
        <v>0.22188687207247201</v>
      </c>
      <c r="BV26" s="17">
        <v>0.131062667335725</v>
      </c>
      <c r="BW26" s="17"/>
      <c r="BX26" s="17">
        <v>0.13120431591706699</v>
      </c>
      <c r="BY26" s="17">
        <v>5.39984618945396E-2</v>
      </c>
      <c r="BZ26" s="17">
        <v>9.9176071873706501E-2</v>
      </c>
      <c r="CA26" s="17">
        <v>0.133060444324379</v>
      </c>
      <c r="CB26" s="17">
        <v>0.26466574351906202</v>
      </c>
      <c r="CC26" s="17">
        <v>0.14619099230747701</v>
      </c>
    </row>
    <row r="27" spans="2:81" x14ac:dyDescent="0.35">
      <c r="B27" s="18" t="s">
        <v>267</v>
      </c>
      <c r="C27" s="17">
        <v>9.06609229405273E-2</v>
      </c>
      <c r="D27" s="17">
        <v>8.5784338167798194E-2</v>
      </c>
      <c r="E27" s="17">
        <v>9.3893063171242103E-2</v>
      </c>
      <c r="F27" s="17"/>
      <c r="G27" s="17">
        <v>0.16932058667708599</v>
      </c>
      <c r="H27" s="17">
        <v>0.12050702083715401</v>
      </c>
      <c r="I27" s="17">
        <v>9.3462608801522296E-2</v>
      </c>
      <c r="J27" s="17">
        <v>9.2617489737544204E-2</v>
      </c>
      <c r="K27" s="17">
        <v>5.9713987375741802E-2</v>
      </c>
      <c r="L27" s="17">
        <v>3.1082348109526401E-2</v>
      </c>
      <c r="M27" s="17"/>
      <c r="N27" s="17">
        <v>0.10890365052359401</v>
      </c>
      <c r="O27" s="17">
        <v>0.11072792838848899</v>
      </c>
      <c r="P27" s="17">
        <v>6.4834868764810094E-2</v>
      </c>
      <c r="Q27" s="17">
        <v>7.1083412961833195E-2</v>
      </c>
      <c r="R27" s="17"/>
      <c r="S27" s="17">
        <v>0.113062740272712</v>
      </c>
      <c r="T27" s="17">
        <v>9.1575843571790994E-2</v>
      </c>
      <c r="U27" s="17">
        <v>8.6370252371891096E-2</v>
      </c>
      <c r="V27" s="17">
        <v>6.4566752037465994E-2</v>
      </c>
      <c r="W27" s="17">
        <v>6.2189147453073503E-2</v>
      </c>
      <c r="X27" s="17">
        <v>8.21147098359188E-2</v>
      </c>
      <c r="Y27" s="17">
        <v>9.1251134645689402E-2</v>
      </c>
      <c r="Z27" s="17">
        <v>8.620212028931E-2</v>
      </c>
      <c r="AA27" s="17">
        <v>8.2294753998020206E-2</v>
      </c>
      <c r="AB27" s="17">
        <v>0.111011012118923</v>
      </c>
      <c r="AC27" s="17">
        <v>8.1722522222108906E-2</v>
      </c>
      <c r="AD27" s="17">
        <v>0.15286237751162199</v>
      </c>
      <c r="AE27" s="17"/>
      <c r="AF27" s="17">
        <v>8.5097063079281901E-2</v>
      </c>
      <c r="AG27" s="17">
        <v>0.108720533027672</v>
      </c>
      <c r="AH27" s="17">
        <v>6.2651103185713805E-2</v>
      </c>
      <c r="AI27" s="17">
        <v>0.16407252246829501</v>
      </c>
      <c r="AJ27" s="17"/>
      <c r="AK27" s="17">
        <v>0.11678683443016501</v>
      </c>
      <c r="AL27" s="17">
        <v>0.120398708015561</v>
      </c>
      <c r="AM27" s="17"/>
      <c r="AN27" s="17">
        <v>0.121766616344544</v>
      </c>
      <c r="AO27" s="17">
        <v>8.7627790231829997E-2</v>
      </c>
      <c r="AP27" s="17">
        <v>8.1920085705950704E-2</v>
      </c>
      <c r="AQ27" s="17">
        <v>7.0794082719592893E-2</v>
      </c>
      <c r="AR27" s="17">
        <v>7.4771585431907706E-2</v>
      </c>
      <c r="AS27" s="17">
        <v>7.82851286974314E-2</v>
      </c>
      <c r="AT27" s="17"/>
      <c r="AU27" s="17">
        <v>7.4712058012686405E-2</v>
      </c>
      <c r="AV27" s="17">
        <v>0.113559083443955</v>
      </c>
      <c r="AW27" s="17"/>
      <c r="AX27" s="17">
        <v>0.12522847121382499</v>
      </c>
      <c r="AY27" s="17">
        <v>8.2365714227090298E-2</v>
      </c>
      <c r="AZ27" s="17"/>
      <c r="BA27" s="17">
        <v>8.2791144872535194E-2</v>
      </c>
      <c r="BB27" s="17">
        <v>0.13366022913266501</v>
      </c>
      <c r="BC27" s="17"/>
      <c r="BD27" s="17">
        <v>6.4665276280765002E-2</v>
      </c>
      <c r="BE27" s="17"/>
      <c r="BF27" s="17">
        <v>6.21041912563641E-2</v>
      </c>
      <c r="BG27" s="17"/>
      <c r="BH27" s="17">
        <v>0.11787042476481099</v>
      </c>
      <c r="BI27" s="17"/>
      <c r="BJ27" s="17">
        <v>7.4949736217537505E-2</v>
      </c>
      <c r="BK27" s="17"/>
      <c r="BL27" s="17">
        <v>0.19886109572160801</v>
      </c>
      <c r="BM27" s="17">
        <v>6.764426623375E-2</v>
      </c>
      <c r="BN27" s="17">
        <v>3.1769680835334102E-2</v>
      </c>
      <c r="BO27" s="17">
        <v>0.10908091538714</v>
      </c>
      <c r="BP27" s="17"/>
      <c r="BQ27" s="17">
        <v>0.100426811729165</v>
      </c>
      <c r="BR27" s="17">
        <v>3.2600573474146299E-2</v>
      </c>
      <c r="BS27" s="17">
        <v>2.9144225096754801E-2</v>
      </c>
      <c r="BT27" s="17">
        <v>0.104303038847435</v>
      </c>
      <c r="BU27" s="17">
        <v>0.200338043802195</v>
      </c>
      <c r="BV27" s="17">
        <v>9.9132037226873901E-2</v>
      </c>
      <c r="BW27" s="17"/>
      <c r="BX27" s="17">
        <v>0.105830874127175</v>
      </c>
      <c r="BY27" s="17">
        <v>3.9631811861081098E-2</v>
      </c>
      <c r="BZ27" s="17">
        <v>2.6147142513465799E-2</v>
      </c>
      <c r="CA27" s="17">
        <v>0.112559778808897</v>
      </c>
      <c r="CB27" s="17">
        <v>0.26603891749046099</v>
      </c>
      <c r="CC27" s="17">
        <v>0.116326853828678</v>
      </c>
    </row>
    <row r="28" spans="2:81" x14ac:dyDescent="0.35">
      <c r="B28" s="18" t="s">
        <v>268</v>
      </c>
      <c r="C28" s="17">
        <v>4.5432087084614797E-2</v>
      </c>
      <c r="D28" s="17">
        <v>6.4082344248669196E-2</v>
      </c>
      <c r="E28" s="17">
        <v>2.6966706130151601E-2</v>
      </c>
      <c r="F28" s="17"/>
      <c r="G28" s="17">
        <v>7.7992537163316999E-2</v>
      </c>
      <c r="H28" s="17">
        <v>4.8812315729207002E-2</v>
      </c>
      <c r="I28" s="17">
        <v>4.8377710620171599E-2</v>
      </c>
      <c r="J28" s="17">
        <v>4.1465699958125699E-2</v>
      </c>
      <c r="K28" s="17">
        <v>2.4683355705151701E-2</v>
      </c>
      <c r="L28" s="17">
        <v>3.5818894753081601E-2</v>
      </c>
      <c r="M28" s="17"/>
      <c r="N28" s="17">
        <v>4.4539051923956303E-2</v>
      </c>
      <c r="O28" s="17">
        <v>5.5489206887218201E-2</v>
      </c>
      <c r="P28" s="17">
        <v>3.8688864574607199E-2</v>
      </c>
      <c r="Q28" s="17">
        <v>3.95253434492139E-2</v>
      </c>
      <c r="R28" s="17"/>
      <c r="S28" s="17">
        <v>8.7459962354436899E-2</v>
      </c>
      <c r="T28" s="17">
        <v>4.7331728487094403E-2</v>
      </c>
      <c r="U28" s="17">
        <v>3.02125980545799E-2</v>
      </c>
      <c r="V28" s="17">
        <v>4.3394163448701298E-2</v>
      </c>
      <c r="W28" s="17">
        <v>5.6490651642043102E-2</v>
      </c>
      <c r="X28" s="17">
        <v>5.17244098257853E-2</v>
      </c>
      <c r="Y28" s="17">
        <v>3.3050244099908498E-2</v>
      </c>
      <c r="Z28" s="17">
        <v>2.0086898687017601E-2</v>
      </c>
      <c r="AA28" s="17">
        <v>2.9676642121168901E-2</v>
      </c>
      <c r="AB28" s="17">
        <v>3.2919665166885999E-2</v>
      </c>
      <c r="AC28" s="17">
        <v>2.9293897159084498E-2</v>
      </c>
      <c r="AD28" s="17">
        <v>3.21247439416582E-2</v>
      </c>
      <c r="AE28" s="17"/>
      <c r="AF28" s="17">
        <v>5.0350179660963799E-2</v>
      </c>
      <c r="AG28" s="17">
        <v>2.67560152644978E-2</v>
      </c>
      <c r="AH28" s="17">
        <v>3.1932432344129701E-2</v>
      </c>
      <c r="AI28" s="17">
        <v>3.2340143560355201E-2</v>
      </c>
      <c r="AJ28" s="17"/>
      <c r="AK28" s="17">
        <v>2.80800035813502E-2</v>
      </c>
      <c r="AL28" s="17">
        <v>3.9260637864386098E-2</v>
      </c>
      <c r="AM28" s="17"/>
      <c r="AN28" s="17">
        <v>6.7465491560854698E-2</v>
      </c>
      <c r="AO28" s="17">
        <v>4.3656609704951201E-2</v>
      </c>
      <c r="AP28" s="17">
        <v>3.4179253461889901E-2</v>
      </c>
      <c r="AQ28" s="17">
        <v>4.4778967365323302E-2</v>
      </c>
      <c r="AR28" s="17">
        <v>2.40691601800564E-2</v>
      </c>
      <c r="AS28" s="17">
        <v>1.9972292967341699E-2</v>
      </c>
      <c r="AT28" s="17"/>
      <c r="AU28" s="17">
        <v>4.5173140342449E-2</v>
      </c>
      <c r="AV28" s="17">
        <v>4.6200201660765598E-2</v>
      </c>
      <c r="AW28" s="17"/>
      <c r="AX28" s="17">
        <v>4.8526029578188502E-2</v>
      </c>
      <c r="AY28" s="17">
        <v>4.4689630647477503E-2</v>
      </c>
      <c r="AZ28" s="17"/>
      <c r="BA28" s="17">
        <v>4.1254582586649297E-2</v>
      </c>
      <c r="BB28" s="17">
        <v>6.8184116238465001E-2</v>
      </c>
      <c r="BC28" s="17"/>
      <c r="BD28" s="17">
        <v>4.6645354169083997E-2</v>
      </c>
      <c r="BE28" s="17"/>
      <c r="BF28" s="17">
        <v>5.05023818007952E-2</v>
      </c>
      <c r="BG28" s="17"/>
      <c r="BH28" s="17">
        <v>3.1186809632013701E-2</v>
      </c>
      <c r="BI28" s="17"/>
      <c r="BJ28" s="17">
        <v>1.4275031087388E-2</v>
      </c>
      <c r="BK28" s="17"/>
      <c r="BL28" s="17">
        <v>4.65912399551777E-2</v>
      </c>
      <c r="BM28" s="17">
        <v>6.6742028510309304E-2</v>
      </c>
      <c r="BN28" s="17">
        <v>3.2456178451885698E-2</v>
      </c>
      <c r="BO28" s="17">
        <v>3.70654206650817E-2</v>
      </c>
      <c r="BP28" s="17"/>
      <c r="BQ28" s="17">
        <v>4.8675419954751102E-2</v>
      </c>
      <c r="BR28" s="17">
        <v>5.4510752090298903E-2</v>
      </c>
      <c r="BS28" s="17">
        <v>4.8163246515091497E-2</v>
      </c>
      <c r="BT28" s="17">
        <v>5.1796119677763902E-2</v>
      </c>
      <c r="BU28" s="17">
        <v>3.5708658485112198E-2</v>
      </c>
      <c r="BV28" s="17">
        <v>2.9401860990218302E-2</v>
      </c>
      <c r="BW28" s="17"/>
      <c r="BX28" s="17">
        <v>5.8931096819595803E-2</v>
      </c>
      <c r="BY28" s="17">
        <v>4.9393833204567798E-2</v>
      </c>
      <c r="BZ28" s="17">
        <v>4.2811749108339903E-2</v>
      </c>
      <c r="CA28" s="17">
        <v>5.5219647655052502E-2</v>
      </c>
      <c r="CB28" s="17">
        <v>3.29902453754541E-2</v>
      </c>
      <c r="CC28" s="17">
        <v>3.8586814619821802E-2</v>
      </c>
    </row>
    <row r="29" spans="2:81" ht="29" x14ac:dyDescent="0.35">
      <c r="B29" s="18" t="s">
        <v>269</v>
      </c>
      <c r="C29" s="17">
        <v>2.9990101380673199E-2</v>
      </c>
      <c r="D29" s="17">
        <v>3.4987999752571802E-2</v>
      </c>
      <c r="E29" s="17">
        <v>2.5259772362713699E-2</v>
      </c>
      <c r="F29" s="17"/>
      <c r="G29" s="17">
        <v>2.5284162894245898E-2</v>
      </c>
      <c r="H29" s="17">
        <v>4.2435979070769798E-2</v>
      </c>
      <c r="I29" s="17">
        <v>2.57029586201548E-2</v>
      </c>
      <c r="J29" s="17">
        <v>2.6855407912322E-2</v>
      </c>
      <c r="K29" s="17">
        <v>2.5130452967202E-2</v>
      </c>
      <c r="L29" s="17">
        <v>3.2279996000373699E-2</v>
      </c>
      <c r="M29" s="17"/>
      <c r="N29" s="17">
        <v>4.1796550313195402E-2</v>
      </c>
      <c r="O29" s="17">
        <v>1.6831925672870701E-2</v>
      </c>
      <c r="P29" s="17">
        <v>2.3868706196071902E-2</v>
      </c>
      <c r="Q29" s="17">
        <v>3.5817542901842102E-2</v>
      </c>
      <c r="R29" s="17"/>
      <c r="S29" s="17">
        <v>4.4910063666072003E-2</v>
      </c>
      <c r="T29" s="17">
        <v>2.1048100339752199E-2</v>
      </c>
      <c r="U29" s="17">
        <v>3.01825675464889E-2</v>
      </c>
      <c r="V29" s="17">
        <v>3.2486778663269898E-2</v>
      </c>
      <c r="W29" s="17">
        <v>3.1988404918469902E-2</v>
      </c>
      <c r="X29" s="17">
        <v>1.88392291571075E-2</v>
      </c>
      <c r="Y29" s="17">
        <v>2.8116053755264801E-2</v>
      </c>
      <c r="Z29" s="17">
        <v>3.0032215410268501E-2</v>
      </c>
      <c r="AA29" s="17">
        <v>3.5507841404251103E-2</v>
      </c>
      <c r="AB29" s="17">
        <v>2.4375555950785398E-2</v>
      </c>
      <c r="AC29" s="17">
        <v>2.3796932297468602E-2</v>
      </c>
      <c r="AD29" s="17">
        <v>3.1778605468210701E-2</v>
      </c>
      <c r="AE29" s="17"/>
      <c r="AF29" s="17">
        <v>3.0082147516176602E-2</v>
      </c>
      <c r="AG29" s="17">
        <v>2.3995740890332701E-2</v>
      </c>
      <c r="AH29" s="17">
        <v>2.1249399204485101E-2</v>
      </c>
      <c r="AI29" s="17">
        <v>2.3083043986432399E-2</v>
      </c>
      <c r="AJ29" s="17"/>
      <c r="AK29" s="17">
        <v>4.3882089733312001E-2</v>
      </c>
      <c r="AL29" s="17">
        <v>1.9558774419311399E-2</v>
      </c>
      <c r="AM29" s="17"/>
      <c r="AN29" s="17">
        <v>3.9872732247564102E-2</v>
      </c>
      <c r="AO29" s="17">
        <v>3.42295666854458E-2</v>
      </c>
      <c r="AP29" s="17">
        <v>2.7872834917702798E-2</v>
      </c>
      <c r="AQ29" s="17">
        <v>1.8850907673584799E-2</v>
      </c>
      <c r="AR29" s="17">
        <v>2.6758631087456099E-2</v>
      </c>
      <c r="AS29" s="17">
        <v>9.6900389158888992E-3</v>
      </c>
      <c r="AT29" s="17"/>
      <c r="AU29" s="17">
        <v>3.6729845678900197E-2</v>
      </c>
      <c r="AV29" s="17">
        <v>2.02078869420367E-2</v>
      </c>
      <c r="AW29" s="17"/>
      <c r="AX29" s="17">
        <v>1.8825962547465099E-2</v>
      </c>
      <c r="AY29" s="17">
        <v>3.2669170807149803E-2</v>
      </c>
      <c r="AZ29" s="17"/>
      <c r="BA29" s="17">
        <v>2.7178500864195199E-2</v>
      </c>
      <c r="BB29" s="17">
        <v>4.5287011467590101E-2</v>
      </c>
      <c r="BC29" s="17"/>
      <c r="BD29" s="17">
        <v>3.7291091831907597E-2</v>
      </c>
      <c r="BE29" s="17"/>
      <c r="BF29" s="17">
        <v>3.62061961053207E-2</v>
      </c>
      <c r="BG29" s="17"/>
      <c r="BH29" s="17">
        <v>2.46721694479866E-2</v>
      </c>
      <c r="BI29" s="17"/>
      <c r="BJ29" s="17">
        <v>2.7516760519362301E-2</v>
      </c>
      <c r="BK29" s="17"/>
      <c r="BL29" s="17">
        <v>1.66921851085787E-2</v>
      </c>
      <c r="BM29" s="17">
        <v>5.62685253712518E-2</v>
      </c>
      <c r="BN29" s="17">
        <v>3.1095694455132501E-2</v>
      </c>
      <c r="BO29" s="17">
        <v>1.0698605000183299E-2</v>
      </c>
      <c r="BP29" s="17"/>
      <c r="BQ29" s="17">
        <v>4.3564402132298403E-2</v>
      </c>
      <c r="BR29" s="17">
        <v>2.9075088882333198E-2</v>
      </c>
      <c r="BS29" s="17">
        <v>2.0645996498303499E-2</v>
      </c>
      <c r="BT29" s="17">
        <v>1.27914458814488E-2</v>
      </c>
      <c r="BU29" s="17">
        <v>2.1576761140637099E-2</v>
      </c>
      <c r="BV29" s="17">
        <v>3.3802044001595401E-2</v>
      </c>
      <c r="BW29" s="17"/>
      <c r="BX29" s="17">
        <v>4.79788097902967E-2</v>
      </c>
      <c r="BY29" s="17">
        <v>3.56349604613828E-2</v>
      </c>
      <c r="BZ29" s="17">
        <v>1.7290787951209498E-2</v>
      </c>
      <c r="CA29" s="17">
        <v>1.13396704151256E-2</v>
      </c>
      <c r="CB29" s="17">
        <v>2.4274005739290401E-2</v>
      </c>
      <c r="CC29" s="17">
        <v>5.07003757823246E-2</v>
      </c>
    </row>
    <row r="30" spans="2:81" x14ac:dyDescent="0.35">
      <c r="B30" s="18" t="s">
        <v>171</v>
      </c>
      <c r="C30" s="19">
        <v>1.7420780505162201E-2</v>
      </c>
      <c r="D30" s="19">
        <v>1.53437841984688E-2</v>
      </c>
      <c r="E30" s="19">
        <v>1.9534567937884301E-2</v>
      </c>
      <c r="F30" s="19"/>
      <c r="G30" s="19">
        <v>1.7687232114492999E-2</v>
      </c>
      <c r="H30" s="19">
        <v>2.82532370447348E-2</v>
      </c>
      <c r="I30" s="19">
        <v>1.73526008755234E-2</v>
      </c>
      <c r="J30" s="19">
        <v>1.8728473626044899E-2</v>
      </c>
      <c r="K30" s="19">
        <v>1.0095111680791099E-2</v>
      </c>
      <c r="L30" s="19">
        <v>1.2339058513130901E-2</v>
      </c>
      <c r="M30" s="19"/>
      <c r="N30" s="19">
        <v>1.66095014188384E-2</v>
      </c>
      <c r="O30" s="19">
        <v>1.8862747652873001E-2</v>
      </c>
      <c r="P30" s="19">
        <v>1.5094621098488799E-2</v>
      </c>
      <c r="Q30" s="19">
        <v>1.9124617192415899E-2</v>
      </c>
      <c r="R30" s="19"/>
      <c r="S30" s="19">
        <v>1.9488493917132799E-2</v>
      </c>
      <c r="T30" s="19">
        <v>1.7654493809914299E-3</v>
      </c>
      <c r="U30" s="19">
        <v>3.0065648380100798E-2</v>
      </c>
      <c r="V30" s="19">
        <v>6.4281768508653902E-3</v>
      </c>
      <c r="W30" s="19">
        <v>1.5092916113462401E-2</v>
      </c>
      <c r="X30" s="19">
        <v>2.9687913392149001E-2</v>
      </c>
      <c r="Y30" s="19">
        <v>1.45584671104762E-2</v>
      </c>
      <c r="Z30" s="19">
        <v>1.10572708936056E-2</v>
      </c>
      <c r="AA30" s="19">
        <v>2.2231983527313599E-2</v>
      </c>
      <c r="AB30" s="19">
        <v>1.9352263775901601E-2</v>
      </c>
      <c r="AC30" s="19">
        <v>2.44264930149122E-2</v>
      </c>
      <c r="AD30" s="19">
        <v>2.4503256651269401E-2</v>
      </c>
      <c r="AE30" s="19"/>
      <c r="AF30" s="19">
        <v>1.63480906837879E-2</v>
      </c>
      <c r="AG30" s="19">
        <v>2.4456964776600702E-2</v>
      </c>
      <c r="AH30" s="19">
        <v>2.1852179230937002E-2</v>
      </c>
      <c r="AI30" s="19">
        <v>2.4789844797527001E-2</v>
      </c>
      <c r="AJ30" s="19"/>
      <c r="AK30" s="19">
        <v>1.51707659532951E-2</v>
      </c>
      <c r="AL30" s="19">
        <v>2.5882217663385901E-2</v>
      </c>
      <c r="AM30" s="19"/>
      <c r="AN30" s="19">
        <v>1.8486714009009999E-2</v>
      </c>
      <c r="AO30" s="19">
        <v>2.0218470625718001E-2</v>
      </c>
      <c r="AP30" s="19">
        <v>1.6465444135242001E-2</v>
      </c>
      <c r="AQ30" s="19">
        <v>1.43734888737743E-2</v>
      </c>
      <c r="AR30" s="19">
        <v>1.7623597529882701E-2</v>
      </c>
      <c r="AS30" s="19">
        <v>9.9634889158414092E-3</v>
      </c>
      <c r="AT30" s="19"/>
      <c r="AU30" s="19">
        <v>1.57958317408293E-2</v>
      </c>
      <c r="AV30" s="19">
        <v>1.8702494497128599E-2</v>
      </c>
      <c r="AW30" s="19"/>
      <c r="AX30" s="19">
        <v>1.2888032919670601E-2</v>
      </c>
      <c r="AY30" s="19">
        <v>1.85085084218112E-2</v>
      </c>
      <c r="AZ30" s="19"/>
      <c r="BA30" s="19">
        <v>1.5880025719206499E-2</v>
      </c>
      <c r="BB30" s="19">
        <v>2.58302929448549E-2</v>
      </c>
      <c r="BC30" s="19"/>
      <c r="BD30" s="19">
        <v>1.40514929918516E-2</v>
      </c>
      <c r="BE30" s="19"/>
      <c r="BF30" s="19">
        <v>1.35000815750659E-2</v>
      </c>
      <c r="BG30" s="19"/>
      <c r="BH30" s="19">
        <v>2.1297786015384599E-2</v>
      </c>
      <c r="BI30" s="19"/>
      <c r="BJ30" s="19">
        <v>2.1328489034056E-2</v>
      </c>
      <c r="BK30" s="19"/>
      <c r="BL30" s="19">
        <v>1.28288207059705E-2</v>
      </c>
      <c r="BM30" s="19">
        <v>1.35345243463384E-2</v>
      </c>
      <c r="BN30" s="19">
        <v>1.12973502090058E-2</v>
      </c>
      <c r="BO30" s="19">
        <v>3.0626937039985199E-2</v>
      </c>
      <c r="BP30" s="19"/>
      <c r="BQ30" s="19">
        <v>1.40916869713696E-2</v>
      </c>
      <c r="BR30" s="19">
        <v>1.73433673092422E-2</v>
      </c>
      <c r="BS30" s="19">
        <v>5.4212512086497001E-3</v>
      </c>
      <c r="BT30" s="19">
        <v>5.0779949201002197E-3</v>
      </c>
      <c r="BU30" s="19">
        <v>3.3979549673079E-2</v>
      </c>
      <c r="BV30" s="19">
        <v>3.4071294028085203E-2</v>
      </c>
      <c r="BW30" s="19"/>
      <c r="BX30" s="19">
        <v>1.12493258757232E-2</v>
      </c>
      <c r="BY30" s="19">
        <v>1.5808405889188699E-2</v>
      </c>
      <c r="BZ30" s="19">
        <v>5.7074660210760597E-3</v>
      </c>
      <c r="CA30" s="19">
        <v>4.8580192965953497E-3</v>
      </c>
      <c r="CB30" s="19">
        <v>2.7760935505472598E-2</v>
      </c>
      <c r="CC30" s="19">
        <v>4.3516808036457598E-2</v>
      </c>
    </row>
    <row r="31" spans="2:81" x14ac:dyDescent="0.35">
      <c r="B31" s="16"/>
    </row>
    <row r="32" spans="2:81" x14ac:dyDescent="0.35">
      <c r="B32" t="s">
        <v>90</v>
      </c>
    </row>
    <row r="33" spans="2:2" x14ac:dyDescent="0.35">
      <c r="B33" t="s">
        <v>91</v>
      </c>
    </row>
    <row r="35" spans="2:2" x14ac:dyDescent="0.35">
      <c r="B35"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CC16"/>
  <sheetViews>
    <sheetView showGridLines="0" workbookViewId="0">
      <pane xSplit="2" topLeftCell="C1" activePane="topRight" state="frozen"/>
      <selection pane="topRight" activeCell="BE9" sqref="BE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273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72.5" x14ac:dyDescent="0.35">
      <c r="B9" s="18" t="s">
        <v>271</v>
      </c>
      <c r="C9" s="17">
        <v>0.34940045516238499</v>
      </c>
      <c r="D9" s="17">
        <v>0.39164258503940802</v>
      </c>
      <c r="E9" s="17">
        <v>0.30938483563639801</v>
      </c>
      <c r="F9" s="17"/>
      <c r="G9" s="17">
        <v>0.363052151183344</v>
      </c>
      <c r="H9" s="17">
        <v>0.39153295344711297</v>
      </c>
      <c r="I9" s="17">
        <v>0.34599203307877202</v>
      </c>
      <c r="J9" s="17">
        <v>0.31994078520115499</v>
      </c>
      <c r="K9" s="17">
        <v>0.31379123354826799</v>
      </c>
      <c r="L9" s="17">
        <v>0.35663249985133899</v>
      </c>
      <c r="M9" s="17"/>
      <c r="N9" s="17">
        <v>0.36670760277202102</v>
      </c>
      <c r="O9" s="17">
        <v>0.322710833091783</v>
      </c>
      <c r="P9" s="17">
        <v>0.36938814561584699</v>
      </c>
      <c r="Q9" s="17">
        <v>0.34151677713137002</v>
      </c>
      <c r="R9" s="17"/>
      <c r="S9" s="17">
        <v>0.357553677207887</v>
      </c>
      <c r="T9" s="17">
        <v>0.33535748223066197</v>
      </c>
      <c r="U9" s="17">
        <v>0.35124570398159899</v>
      </c>
      <c r="V9" s="17">
        <v>0.36290002319605402</v>
      </c>
      <c r="W9" s="17">
        <v>0.376884910288315</v>
      </c>
      <c r="X9" s="17">
        <v>0.345489648176102</v>
      </c>
      <c r="Y9" s="17">
        <v>0.351810054869102</v>
      </c>
      <c r="Z9" s="17">
        <v>0.34534883746915401</v>
      </c>
      <c r="AA9" s="17">
        <v>0.35650491172372301</v>
      </c>
      <c r="AB9" s="17">
        <v>0.35230542241280099</v>
      </c>
      <c r="AC9" s="17">
        <v>0.29040554393450702</v>
      </c>
      <c r="AD9" s="17">
        <v>0.33692135613255098</v>
      </c>
      <c r="AE9" s="17"/>
      <c r="AF9" s="17">
        <v>0.34698978349508303</v>
      </c>
      <c r="AG9" s="17">
        <v>0.36156445862869402</v>
      </c>
      <c r="AH9" s="17">
        <v>0.33198723873644398</v>
      </c>
      <c r="AI9" s="17">
        <v>0.36666486170264401</v>
      </c>
      <c r="AJ9" s="17"/>
      <c r="AK9" s="17">
        <v>0.36506348013947498</v>
      </c>
      <c r="AL9" s="17">
        <v>0.36039556459796601</v>
      </c>
      <c r="AM9" s="17"/>
      <c r="AN9" s="17">
        <v>0.38994466644789699</v>
      </c>
      <c r="AO9" s="17">
        <v>0.33719006665032403</v>
      </c>
      <c r="AP9" s="17">
        <v>0.321521215455289</v>
      </c>
      <c r="AQ9" s="17">
        <v>0.34131687688364398</v>
      </c>
      <c r="AR9" s="17">
        <v>0.32533169811881302</v>
      </c>
      <c r="AS9" s="17">
        <v>0.35783773205820801</v>
      </c>
      <c r="AT9" s="17"/>
      <c r="AU9" s="17">
        <v>0.35290675556894402</v>
      </c>
      <c r="AV9" s="17">
        <v>0.34585836824787097</v>
      </c>
      <c r="AW9" s="17"/>
      <c r="AX9" s="17">
        <v>0.32314725643866199</v>
      </c>
      <c r="AY9" s="17">
        <v>0.35570046119945797</v>
      </c>
      <c r="AZ9" s="17"/>
      <c r="BA9" s="17">
        <v>0.33621372198076299</v>
      </c>
      <c r="BB9" s="17">
        <v>0.41678797653403299</v>
      </c>
      <c r="BC9" s="17"/>
      <c r="BD9" s="17">
        <v>0.36139826329944402</v>
      </c>
      <c r="BE9" s="17"/>
      <c r="BF9" s="17">
        <v>0.36936392134784202</v>
      </c>
      <c r="BG9" s="17"/>
      <c r="BH9" s="17">
        <v>0.36122143359386499</v>
      </c>
      <c r="BI9" s="17"/>
      <c r="BJ9" s="17">
        <v>0.332498971911597</v>
      </c>
      <c r="BK9" s="17"/>
      <c r="BL9" s="17">
        <v>0.279249419763831</v>
      </c>
      <c r="BM9" s="17">
        <v>0.38831799399925498</v>
      </c>
      <c r="BN9" s="17">
        <v>0.37525132901360497</v>
      </c>
      <c r="BO9" s="17">
        <v>0.32643472740798501</v>
      </c>
      <c r="BP9" s="17"/>
      <c r="BQ9" s="17">
        <v>0.36702340253950499</v>
      </c>
      <c r="BR9" s="17">
        <v>0.38042733190376299</v>
      </c>
      <c r="BS9" s="17">
        <v>0.423013675438768</v>
      </c>
      <c r="BT9" s="17">
        <v>0.27328818589298698</v>
      </c>
      <c r="BU9" s="17">
        <v>0.32201705340631698</v>
      </c>
      <c r="BV9" s="17">
        <v>0.29970217073690902</v>
      </c>
      <c r="BW9" s="17"/>
      <c r="BX9" s="17">
        <v>0.385100376812826</v>
      </c>
      <c r="BY9" s="17">
        <v>0.38053760752152099</v>
      </c>
      <c r="BZ9" s="17">
        <v>0.41905667935546598</v>
      </c>
      <c r="CA9" s="17">
        <v>0.288856887021262</v>
      </c>
      <c r="CB9" s="17">
        <v>0.29042409910413702</v>
      </c>
      <c r="CC9" s="17">
        <v>0.248228725121449</v>
      </c>
    </row>
    <row r="10" spans="2:81" ht="58" x14ac:dyDescent="0.35">
      <c r="B10" s="18" t="s">
        <v>272</v>
      </c>
      <c r="C10" s="17">
        <v>0.52865691987056196</v>
      </c>
      <c r="D10" s="17">
        <v>0.50594577508776795</v>
      </c>
      <c r="E10" s="17">
        <v>0.54995555712876498</v>
      </c>
      <c r="F10" s="17"/>
      <c r="G10" s="17">
        <v>0.53549394584082199</v>
      </c>
      <c r="H10" s="17">
        <v>0.51603993670363602</v>
      </c>
      <c r="I10" s="17">
        <v>0.53360732058851801</v>
      </c>
      <c r="J10" s="17">
        <v>0.54532000807962</v>
      </c>
      <c r="K10" s="17">
        <v>0.55636410142897497</v>
      </c>
      <c r="L10" s="17">
        <v>0.49824788248122398</v>
      </c>
      <c r="M10" s="17"/>
      <c r="N10" s="17">
        <v>0.54035735261214302</v>
      </c>
      <c r="O10" s="17">
        <v>0.56183286067350302</v>
      </c>
      <c r="P10" s="17">
        <v>0.49297410517267598</v>
      </c>
      <c r="Q10" s="17">
        <v>0.51242659486804099</v>
      </c>
      <c r="R10" s="17"/>
      <c r="S10" s="17">
        <v>0.54508492917518903</v>
      </c>
      <c r="T10" s="17">
        <v>0.54726602497420196</v>
      </c>
      <c r="U10" s="17">
        <v>0.52716577447665802</v>
      </c>
      <c r="V10" s="17">
        <v>0.51468386432152002</v>
      </c>
      <c r="W10" s="17">
        <v>0.49852911310908299</v>
      </c>
      <c r="X10" s="17">
        <v>0.48703611838114702</v>
      </c>
      <c r="Y10" s="17">
        <v>0.53270089952063304</v>
      </c>
      <c r="Z10" s="17">
        <v>0.57429317538000102</v>
      </c>
      <c r="AA10" s="17">
        <v>0.51772367103750105</v>
      </c>
      <c r="AB10" s="17">
        <v>0.50906809920280205</v>
      </c>
      <c r="AC10" s="17">
        <v>0.56994781737556</v>
      </c>
      <c r="AD10" s="17">
        <v>0.57082747425479496</v>
      </c>
      <c r="AE10" s="17"/>
      <c r="AF10" s="17">
        <v>0.53138702864572795</v>
      </c>
      <c r="AG10" s="17">
        <v>0.50093186574942705</v>
      </c>
      <c r="AH10" s="17">
        <v>0.53837693886625704</v>
      </c>
      <c r="AI10" s="17">
        <v>0.54804577090847295</v>
      </c>
      <c r="AJ10" s="17"/>
      <c r="AK10" s="17">
        <v>0.51682281421085896</v>
      </c>
      <c r="AL10" s="17">
        <v>0.50458105856434698</v>
      </c>
      <c r="AM10" s="17"/>
      <c r="AN10" s="17">
        <v>0.51327931643019498</v>
      </c>
      <c r="AO10" s="17">
        <v>0.542613336221905</v>
      </c>
      <c r="AP10" s="17">
        <v>0.54721017474054301</v>
      </c>
      <c r="AQ10" s="17">
        <v>0.52186280062841095</v>
      </c>
      <c r="AR10" s="17">
        <v>0.53749210729736496</v>
      </c>
      <c r="AS10" s="17">
        <v>0.49264461612686999</v>
      </c>
      <c r="AT10" s="17"/>
      <c r="AU10" s="17">
        <v>0.53484089089350195</v>
      </c>
      <c r="AV10" s="17">
        <v>0.52244046375196296</v>
      </c>
      <c r="AW10" s="17"/>
      <c r="AX10" s="17">
        <v>0.51988235168292896</v>
      </c>
      <c r="AY10" s="17">
        <v>0.530762561668216</v>
      </c>
      <c r="AZ10" s="17"/>
      <c r="BA10" s="17">
        <v>0.53834738586777597</v>
      </c>
      <c r="BB10" s="17">
        <v>0.480711416942115</v>
      </c>
      <c r="BC10" s="17"/>
      <c r="BD10" s="17">
        <v>0.54035778920372302</v>
      </c>
      <c r="BE10" s="17"/>
      <c r="BF10" s="17">
        <v>0.53324565447325301</v>
      </c>
      <c r="BG10" s="17"/>
      <c r="BH10" s="17">
        <v>0.51220872403953699</v>
      </c>
      <c r="BI10" s="17"/>
      <c r="BJ10" s="17">
        <v>0.55665398675152</v>
      </c>
      <c r="BK10" s="17"/>
      <c r="BL10" s="17">
        <v>0.444615118358618</v>
      </c>
      <c r="BM10" s="17">
        <v>0.56430911131269301</v>
      </c>
      <c r="BN10" s="17">
        <v>0.52329606095063796</v>
      </c>
      <c r="BO10" s="17">
        <v>0.55053733628685497</v>
      </c>
      <c r="BP10" s="17"/>
      <c r="BQ10" s="17">
        <v>0.54134921362213395</v>
      </c>
      <c r="BR10" s="17">
        <v>0.53256709088783005</v>
      </c>
      <c r="BS10" s="17">
        <v>0.46727660493586098</v>
      </c>
      <c r="BT10" s="17">
        <v>0.62853646806706398</v>
      </c>
      <c r="BU10" s="17">
        <v>0.51503978919617699</v>
      </c>
      <c r="BV10" s="17">
        <v>0.493270222644829</v>
      </c>
      <c r="BW10" s="17"/>
      <c r="BX10" s="17">
        <v>0.532504096114647</v>
      </c>
      <c r="BY10" s="17">
        <v>0.54432481521611897</v>
      </c>
      <c r="BZ10" s="17">
        <v>0.47362986737996798</v>
      </c>
      <c r="CA10" s="17">
        <v>0.63228058975720203</v>
      </c>
      <c r="CB10" s="17">
        <v>0.56595779965265203</v>
      </c>
      <c r="CC10" s="17">
        <v>0.47030083503124598</v>
      </c>
    </row>
    <row r="11" spans="2:81" x14ac:dyDescent="0.35">
      <c r="B11" s="18" t="s">
        <v>171</v>
      </c>
      <c r="C11" s="19">
        <v>0.12194262496705401</v>
      </c>
      <c r="D11" s="19">
        <v>0.10241163987282401</v>
      </c>
      <c r="E11" s="19">
        <v>0.140659607234837</v>
      </c>
      <c r="F11" s="19"/>
      <c r="G11" s="19">
        <v>0.101453902975833</v>
      </c>
      <c r="H11" s="19">
        <v>9.2427109849250705E-2</v>
      </c>
      <c r="I11" s="19">
        <v>0.12040064633271</v>
      </c>
      <c r="J11" s="19">
        <v>0.13473920671922501</v>
      </c>
      <c r="K11" s="19">
        <v>0.12984466502275599</v>
      </c>
      <c r="L11" s="19">
        <v>0.145119617667437</v>
      </c>
      <c r="M11" s="19"/>
      <c r="N11" s="19">
        <v>9.2935044615835696E-2</v>
      </c>
      <c r="O11" s="19">
        <v>0.11545630623471401</v>
      </c>
      <c r="P11" s="19">
        <v>0.13763774921147701</v>
      </c>
      <c r="Q11" s="19">
        <v>0.14605662800058899</v>
      </c>
      <c r="R11" s="19"/>
      <c r="S11" s="19">
        <v>9.73613936169231E-2</v>
      </c>
      <c r="T11" s="19">
        <v>0.117376492795136</v>
      </c>
      <c r="U11" s="19">
        <v>0.121588521541743</v>
      </c>
      <c r="V11" s="19">
        <v>0.122416112482426</v>
      </c>
      <c r="W11" s="19">
        <v>0.124585976602602</v>
      </c>
      <c r="X11" s="19">
        <v>0.167474233442751</v>
      </c>
      <c r="Y11" s="19">
        <v>0.115489045610265</v>
      </c>
      <c r="Z11" s="19">
        <v>8.0357987150845106E-2</v>
      </c>
      <c r="AA11" s="19">
        <v>0.125771417238776</v>
      </c>
      <c r="AB11" s="19">
        <v>0.13862647838439701</v>
      </c>
      <c r="AC11" s="19">
        <v>0.13964663868993299</v>
      </c>
      <c r="AD11" s="19">
        <v>9.2251169612654907E-2</v>
      </c>
      <c r="AE11" s="19"/>
      <c r="AF11" s="19">
        <v>0.12162318785919</v>
      </c>
      <c r="AG11" s="19">
        <v>0.13750367562187901</v>
      </c>
      <c r="AH11" s="19">
        <v>0.12963582239729901</v>
      </c>
      <c r="AI11" s="19">
        <v>8.5289367388882695E-2</v>
      </c>
      <c r="AJ11" s="19"/>
      <c r="AK11" s="19">
        <v>0.118113705649666</v>
      </c>
      <c r="AL11" s="19">
        <v>0.135023376837687</v>
      </c>
      <c r="AM11" s="19"/>
      <c r="AN11" s="19">
        <v>9.6776017121908198E-2</v>
      </c>
      <c r="AO11" s="19">
        <v>0.12019659712777001</v>
      </c>
      <c r="AP11" s="19">
        <v>0.13126860980416799</v>
      </c>
      <c r="AQ11" s="19">
        <v>0.13682032248794501</v>
      </c>
      <c r="AR11" s="19">
        <v>0.13717619458382199</v>
      </c>
      <c r="AS11" s="19">
        <v>0.14951765181492199</v>
      </c>
      <c r="AT11" s="19"/>
      <c r="AU11" s="19">
        <v>0.112252353537554</v>
      </c>
      <c r="AV11" s="19">
        <v>0.13170116800016601</v>
      </c>
      <c r="AW11" s="19"/>
      <c r="AX11" s="19">
        <v>0.156970391878409</v>
      </c>
      <c r="AY11" s="19">
        <v>0.113536977132325</v>
      </c>
      <c r="AZ11" s="19"/>
      <c r="BA11" s="19">
        <v>0.12543889215146101</v>
      </c>
      <c r="BB11" s="19">
        <v>0.102500606523852</v>
      </c>
      <c r="BC11" s="19"/>
      <c r="BD11" s="19">
        <v>9.8243947496833295E-2</v>
      </c>
      <c r="BE11" s="19"/>
      <c r="BF11" s="19">
        <v>9.7390424178905005E-2</v>
      </c>
      <c r="BG11" s="19"/>
      <c r="BH11" s="19">
        <v>0.12656984236659699</v>
      </c>
      <c r="BI11" s="19"/>
      <c r="BJ11" s="19">
        <v>0.110847041336883</v>
      </c>
      <c r="BK11" s="19"/>
      <c r="BL11" s="19">
        <v>0.276135461877552</v>
      </c>
      <c r="BM11" s="19">
        <v>4.7372894688052503E-2</v>
      </c>
      <c r="BN11" s="19">
        <v>0.10145261003575699</v>
      </c>
      <c r="BO11" s="19">
        <v>0.123027936305161</v>
      </c>
      <c r="BP11" s="19"/>
      <c r="BQ11" s="19">
        <v>9.1627383838360596E-2</v>
      </c>
      <c r="BR11" s="19">
        <v>8.7005577208406404E-2</v>
      </c>
      <c r="BS11" s="19">
        <v>0.109709719625371</v>
      </c>
      <c r="BT11" s="19">
        <v>9.8175346039948805E-2</v>
      </c>
      <c r="BU11" s="19">
        <v>0.16294315739750601</v>
      </c>
      <c r="BV11" s="19">
        <v>0.207027606618261</v>
      </c>
      <c r="BW11" s="19"/>
      <c r="BX11" s="19">
        <v>8.23955270725268E-2</v>
      </c>
      <c r="BY11" s="19">
        <v>7.51375772623602E-2</v>
      </c>
      <c r="BZ11" s="19">
        <v>0.107313453264566</v>
      </c>
      <c r="CA11" s="19">
        <v>7.8862523221536196E-2</v>
      </c>
      <c r="CB11" s="19">
        <v>0.143618101243211</v>
      </c>
      <c r="CC11" s="19">
        <v>0.28147043984730502</v>
      </c>
    </row>
    <row r="12" spans="2:81" x14ac:dyDescent="0.35">
      <c r="B12" s="16"/>
    </row>
    <row r="13" spans="2:81" x14ac:dyDescent="0.35">
      <c r="B13" t="s">
        <v>90</v>
      </c>
    </row>
    <row r="14" spans="2:81" x14ac:dyDescent="0.35">
      <c r="B14" t="s">
        <v>91</v>
      </c>
    </row>
    <row r="16" spans="2:81" x14ac:dyDescent="0.35">
      <c r="B16"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J22"/>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0" width="20.7265625" customWidth="1"/>
  </cols>
  <sheetData>
    <row r="2" spans="2:10" ht="40" customHeight="1" x14ac:dyDescent="0.35">
      <c r="D2" s="31" t="s">
        <v>289</v>
      </c>
      <c r="E2" s="27"/>
      <c r="F2" s="27"/>
      <c r="G2" s="27"/>
      <c r="H2" s="27"/>
      <c r="I2" s="27"/>
      <c r="J2" s="27"/>
    </row>
    <row r="6" spans="2:10" ht="50" customHeight="1" x14ac:dyDescent="0.35">
      <c r="B6" s="20" t="s">
        <v>15</v>
      </c>
      <c r="C6" s="20" t="s">
        <v>274</v>
      </c>
      <c r="D6" s="20" t="s">
        <v>275</v>
      </c>
      <c r="E6" s="20" t="s">
        <v>276</v>
      </c>
      <c r="F6" s="20" t="s">
        <v>277</v>
      </c>
      <c r="G6" s="20" t="s">
        <v>278</v>
      </c>
      <c r="H6" s="20" t="s">
        <v>279</v>
      </c>
      <c r="I6" s="20" t="s">
        <v>280</v>
      </c>
    </row>
    <row r="7" spans="2:10" x14ac:dyDescent="0.35">
      <c r="B7" s="18" t="s">
        <v>281</v>
      </c>
      <c r="C7" s="17">
        <v>0.21409340252321199</v>
      </c>
      <c r="D7" s="17">
        <v>0.202411065254577</v>
      </c>
      <c r="E7" s="17">
        <v>0.2892603793106</v>
      </c>
      <c r="F7" s="17">
        <v>0.28967191535056702</v>
      </c>
      <c r="G7" s="17">
        <v>0.20845685888561</v>
      </c>
      <c r="H7" s="17">
        <v>0.21844094974995701</v>
      </c>
      <c r="I7" s="17">
        <v>0.117182826217158</v>
      </c>
    </row>
    <row r="8" spans="2:10" x14ac:dyDescent="0.35">
      <c r="B8" s="18" t="s">
        <v>282</v>
      </c>
      <c r="C8" s="17">
        <v>0.39680808291757402</v>
      </c>
      <c r="D8" s="17">
        <v>0.40884321079188302</v>
      </c>
      <c r="E8" s="17">
        <v>0.35848191092181703</v>
      </c>
      <c r="F8" s="17">
        <v>0.323454297075709</v>
      </c>
      <c r="G8" s="17">
        <v>0.352000246022179</v>
      </c>
      <c r="H8" s="17">
        <v>0.394225376534246</v>
      </c>
      <c r="I8" s="17">
        <v>0.208395580153278</v>
      </c>
    </row>
    <row r="9" spans="2:10" x14ac:dyDescent="0.35">
      <c r="B9" s="18" t="s">
        <v>283</v>
      </c>
      <c r="C9" s="17">
        <v>0.24983638323129301</v>
      </c>
      <c r="D9" s="17">
        <v>0.244922116908454</v>
      </c>
      <c r="E9" s="17">
        <v>0.209689035933493</v>
      </c>
      <c r="F9" s="17">
        <v>0.21898231567371301</v>
      </c>
      <c r="G9" s="17">
        <v>0.26520211498468599</v>
      </c>
      <c r="H9" s="17">
        <v>0.21726075531022901</v>
      </c>
      <c r="I9" s="17">
        <v>0.28865936547132398</v>
      </c>
    </row>
    <row r="10" spans="2:10" x14ac:dyDescent="0.35">
      <c r="B10" s="18" t="s">
        <v>284</v>
      </c>
      <c r="C10" s="17">
        <v>8.2648276284414401E-2</v>
      </c>
      <c r="D10" s="17">
        <v>8.5623688653196695E-2</v>
      </c>
      <c r="E10" s="17">
        <v>9.1009003572329397E-2</v>
      </c>
      <c r="F10" s="17">
        <v>8.98693719625063E-2</v>
      </c>
      <c r="G10" s="17">
        <v>0.101922087113732</v>
      </c>
      <c r="H10" s="17">
        <v>0.100143861279002</v>
      </c>
      <c r="I10" s="17">
        <v>0.206222217341128</v>
      </c>
    </row>
    <row r="11" spans="2:10" x14ac:dyDescent="0.35">
      <c r="B11" s="18" t="s">
        <v>285</v>
      </c>
      <c r="C11" s="17">
        <v>4.03420828677147E-2</v>
      </c>
      <c r="D11" s="17">
        <v>4.4203357367194898E-2</v>
      </c>
      <c r="E11" s="17">
        <v>4.4794024976032097E-2</v>
      </c>
      <c r="F11" s="17">
        <v>5.9777388806371103E-2</v>
      </c>
      <c r="G11" s="17">
        <v>5.2554932097928303E-2</v>
      </c>
      <c r="H11" s="17">
        <v>5.6199546626514003E-2</v>
      </c>
      <c r="I11" s="17">
        <v>0.161375893106524</v>
      </c>
    </row>
    <row r="12" spans="2:10" x14ac:dyDescent="0.35">
      <c r="B12" s="18" t="s">
        <v>171</v>
      </c>
      <c r="C12" s="17">
        <v>1.62717721757921E-2</v>
      </c>
      <c r="D12" s="17">
        <v>1.39965610246946E-2</v>
      </c>
      <c r="E12" s="17">
        <v>6.7656452857282699E-3</v>
      </c>
      <c r="F12" s="17">
        <v>1.82447111311334E-2</v>
      </c>
      <c r="G12" s="17">
        <v>1.9863760895865199E-2</v>
      </c>
      <c r="H12" s="17">
        <v>1.3729510500051599E-2</v>
      </c>
      <c r="I12" s="17">
        <v>1.8164117710587301E-2</v>
      </c>
    </row>
    <row r="13" spans="2:10" x14ac:dyDescent="0.35">
      <c r="B13" s="23" t="s">
        <v>286</v>
      </c>
      <c r="C13" s="21">
        <v>0.61090148544078604</v>
      </c>
      <c r="D13" s="21">
        <v>0.61125427604645999</v>
      </c>
      <c r="E13" s="21">
        <v>0.64774229023241703</v>
      </c>
      <c r="F13" s="21">
        <v>0.61312621242627596</v>
      </c>
      <c r="G13" s="21">
        <v>0.56045710490778899</v>
      </c>
      <c r="H13" s="21">
        <v>0.61266632628420303</v>
      </c>
      <c r="I13" s="21">
        <v>0.325578406370436</v>
      </c>
    </row>
    <row r="14" spans="2:10" x14ac:dyDescent="0.35">
      <c r="B14" s="23" t="s">
        <v>287</v>
      </c>
      <c r="C14" s="21">
        <v>0.122990359152129</v>
      </c>
      <c r="D14" s="21">
        <v>0.129827046020392</v>
      </c>
      <c r="E14" s="21">
        <v>0.13580302854836199</v>
      </c>
      <c r="F14" s="21">
        <v>0.14964676076887701</v>
      </c>
      <c r="G14" s="21">
        <v>0.15447701921165999</v>
      </c>
      <c r="H14" s="21">
        <v>0.15634340790551601</v>
      </c>
      <c r="I14" s="21">
        <v>0.367598110447652</v>
      </c>
    </row>
    <row r="15" spans="2:10" x14ac:dyDescent="0.35">
      <c r="B15" s="23" t="s">
        <v>288</v>
      </c>
      <c r="C15" s="22">
        <v>0.48791112628865702</v>
      </c>
      <c r="D15" s="22">
        <v>0.48142723002606802</v>
      </c>
      <c r="E15" s="22">
        <v>0.51193926168405501</v>
      </c>
      <c r="F15" s="22">
        <v>0.46347945165739901</v>
      </c>
      <c r="G15" s="22">
        <v>0.40598008569612798</v>
      </c>
      <c r="H15" s="22">
        <v>0.45632291837868799</v>
      </c>
      <c r="I15" s="22">
        <v>-4.2019704077215399E-2</v>
      </c>
    </row>
    <row r="16" spans="2:10" x14ac:dyDescent="0.35">
      <c r="B16" s="16"/>
      <c r="C16" s="16"/>
      <c r="D16" s="16"/>
      <c r="E16" s="16"/>
      <c r="F16" s="16"/>
      <c r="G16" s="16"/>
      <c r="H16" s="16"/>
      <c r="I16" s="16"/>
    </row>
    <row r="17" spans="2:2" x14ac:dyDescent="0.35">
      <c r="B17" t="s">
        <v>90</v>
      </c>
    </row>
    <row r="18" spans="2:2" x14ac:dyDescent="0.35">
      <c r="B18" t="s">
        <v>91</v>
      </c>
    </row>
    <row r="22" spans="2:2" x14ac:dyDescent="0.35">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CC22"/>
  <sheetViews>
    <sheetView showGridLines="0" workbookViewId="0">
      <pane xSplit="2" topLeftCell="C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290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0.28967191535056702</v>
      </c>
      <c r="D9" s="17">
        <v>0.31864363746989299</v>
      </c>
      <c r="E9" s="17">
        <v>0.26226684255363097</v>
      </c>
      <c r="F9" s="17"/>
      <c r="G9" s="17">
        <v>0.32276604534588998</v>
      </c>
      <c r="H9" s="17">
        <v>0.27677072985974299</v>
      </c>
      <c r="I9" s="17">
        <v>0.23492519697231201</v>
      </c>
      <c r="J9" s="17">
        <v>0.222887171874246</v>
      </c>
      <c r="K9" s="17">
        <v>0.26357456320067701</v>
      </c>
      <c r="L9" s="17">
        <v>0.39448263248116</v>
      </c>
      <c r="M9" s="17"/>
      <c r="N9" s="17">
        <v>0.320912144000493</v>
      </c>
      <c r="O9" s="17">
        <v>0.199016692570889</v>
      </c>
      <c r="P9" s="17">
        <v>0.30050572617698301</v>
      </c>
      <c r="Q9" s="17">
        <v>0.33865965823969901</v>
      </c>
      <c r="R9" s="17"/>
      <c r="S9" s="17">
        <v>0.38681654782131297</v>
      </c>
      <c r="T9" s="17">
        <v>0.224008226320805</v>
      </c>
      <c r="U9" s="17">
        <v>0.30071909289295201</v>
      </c>
      <c r="V9" s="17">
        <v>0.29565753702032299</v>
      </c>
      <c r="W9" s="17">
        <v>0.301156966235271</v>
      </c>
      <c r="X9" s="17">
        <v>0.28368964579307299</v>
      </c>
      <c r="Y9" s="17">
        <v>0.29685081710822703</v>
      </c>
      <c r="Z9" s="17">
        <v>0.310936131402133</v>
      </c>
      <c r="AA9" s="17">
        <v>0.316006552749583</v>
      </c>
      <c r="AB9" s="17">
        <v>0.23191025179526201</v>
      </c>
      <c r="AC9" s="17">
        <v>0.24424622838726701</v>
      </c>
      <c r="AD9" s="17">
        <v>0.169557420581013</v>
      </c>
      <c r="AE9" s="17"/>
      <c r="AF9" s="17">
        <v>0.315384876829363</v>
      </c>
      <c r="AG9" s="17">
        <v>0.23146129050776401</v>
      </c>
      <c r="AH9" s="17">
        <v>0.24759241535134499</v>
      </c>
      <c r="AI9" s="17">
        <v>0.16187331213819001</v>
      </c>
      <c r="AJ9" s="17"/>
      <c r="AK9" s="17">
        <v>0.16158178899039999</v>
      </c>
      <c r="AL9" s="17">
        <v>0.21768294492828999</v>
      </c>
      <c r="AM9" s="17"/>
      <c r="AN9" s="17">
        <v>0.34153325114969602</v>
      </c>
      <c r="AO9" s="17">
        <v>0.27386137933797</v>
      </c>
      <c r="AP9" s="17">
        <v>0.267777722781047</v>
      </c>
      <c r="AQ9" s="17">
        <v>0.28386858546215699</v>
      </c>
      <c r="AR9" s="17">
        <v>0.26306437382298098</v>
      </c>
      <c r="AS9" s="17">
        <v>0.240259168136397</v>
      </c>
      <c r="AT9" s="17"/>
      <c r="AU9" s="17">
        <v>0.323105158787168</v>
      </c>
      <c r="AV9" s="17">
        <v>0.24599613575875001</v>
      </c>
      <c r="AW9" s="17"/>
      <c r="AX9" s="17">
        <v>0.28691266580130798</v>
      </c>
      <c r="AY9" s="17">
        <v>0.29033405519116501</v>
      </c>
      <c r="AZ9" s="17"/>
      <c r="BA9" s="17">
        <v>0.29585287962168799</v>
      </c>
      <c r="BB9" s="17">
        <v>0.26087179672743799</v>
      </c>
      <c r="BC9" s="17"/>
      <c r="BD9" s="17">
        <v>0.39033898376152898</v>
      </c>
      <c r="BE9" s="17"/>
      <c r="BF9" s="17">
        <v>0.39819505812658101</v>
      </c>
      <c r="BG9" s="17"/>
      <c r="BH9" s="17">
        <v>0.25427998119442102</v>
      </c>
      <c r="BI9" s="17"/>
      <c r="BJ9" s="17">
        <v>0.289206755657544</v>
      </c>
      <c r="BK9" s="17"/>
      <c r="BL9" s="17">
        <v>1.5023705256500401E-2</v>
      </c>
      <c r="BM9" s="17">
        <v>0.571172966173771</v>
      </c>
      <c r="BN9" s="17">
        <v>0.38770646212417198</v>
      </c>
      <c r="BO9" s="17">
        <v>7.3655455818225093E-2</v>
      </c>
      <c r="BP9" s="17"/>
      <c r="BQ9" s="17">
        <v>0.272510184886259</v>
      </c>
      <c r="BR9" s="17">
        <v>0.42626270554317602</v>
      </c>
      <c r="BS9" s="17">
        <v>0.32245928156624898</v>
      </c>
      <c r="BT9" s="17">
        <v>0.33284055342184699</v>
      </c>
      <c r="BU9" s="17">
        <v>0.14398323896381601</v>
      </c>
      <c r="BV9" s="17">
        <v>0.19248538561223499</v>
      </c>
      <c r="BW9" s="17"/>
      <c r="BX9" s="17">
        <v>0.28891994903074403</v>
      </c>
      <c r="BY9" s="17">
        <v>0.44281113016498402</v>
      </c>
      <c r="BZ9" s="17">
        <v>0.319057821623838</v>
      </c>
      <c r="CA9" s="17">
        <v>0.33460301388485397</v>
      </c>
      <c r="CB9" s="17">
        <v>0.13633595792282699</v>
      </c>
      <c r="CC9" s="17">
        <v>0.17835567708229999</v>
      </c>
    </row>
    <row r="10" spans="2:81" x14ac:dyDescent="0.35">
      <c r="B10" s="18" t="s">
        <v>282</v>
      </c>
      <c r="C10" s="17">
        <v>0.323454297075709</v>
      </c>
      <c r="D10" s="17">
        <v>0.31487473708834202</v>
      </c>
      <c r="E10" s="17">
        <v>0.332921232763492</v>
      </c>
      <c r="F10" s="17"/>
      <c r="G10" s="17">
        <v>0.29846988191301899</v>
      </c>
      <c r="H10" s="17">
        <v>0.29880291193570202</v>
      </c>
      <c r="I10" s="17">
        <v>0.32920670098266902</v>
      </c>
      <c r="J10" s="17">
        <v>0.3131923874377</v>
      </c>
      <c r="K10" s="17">
        <v>0.349907472207865</v>
      </c>
      <c r="L10" s="17">
        <v>0.34598651174996398</v>
      </c>
      <c r="M10" s="17"/>
      <c r="N10" s="17">
        <v>0.31981241319275799</v>
      </c>
      <c r="O10" s="17">
        <v>0.35183949692208999</v>
      </c>
      <c r="P10" s="17">
        <v>0.33259114708299498</v>
      </c>
      <c r="Q10" s="17">
        <v>0.29181822737177199</v>
      </c>
      <c r="R10" s="17"/>
      <c r="S10" s="17">
        <v>0.31334723405218601</v>
      </c>
      <c r="T10" s="17">
        <v>0.36382466000632702</v>
      </c>
      <c r="U10" s="17">
        <v>0.349042831506372</v>
      </c>
      <c r="V10" s="17">
        <v>0.33850448476453199</v>
      </c>
      <c r="W10" s="17">
        <v>0.27581353353384003</v>
      </c>
      <c r="X10" s="17">
        <v>0.31892095050096197</v>
      </c>
      <c r="Y10" s="17">
        <v>0.30697751469301698</v>
      </c>
      <c r="Z10" s="17">
        <v>0.36696623320288901</v>
      </c>
      <c r="AA10" s="17">
        <v>0.30401556099298999</v>
      </c>
      <c r="AB10" s="17">
        <v>0.27921910761280699</v>
      </c>
      <c r="AC10" s="17">
        <v>0.357226059155693</v>
      </c>
      <c r="AD10" s="17">
        <v>0.34066957789451002</v>
      </c>
      <c r="AE10" s="17"/>
      <c r="AF10" s="17">
        <v>0.32325098450312401</v>
      </c>
      <c r="AG10" s="17">
        <v>0.29561788442640002</v>
      </c>
      <c r="AH10" s="17">
        <v>0.36285914100238398</v>
      </c>
      <c r="AI10" s="17">
        <v>0.34500200074790499</v>
      </c>
      <c r="AJ10" s="17"/>
      <c r="AK10" s="17">
        <v>0.32333478031526502</v>
      </c>
      <c r="AL10" s="17">
        <v>0.32225487253352098</v>
      </c>
      <c r="AM10" s="17"/>
      <c r="AN10" s="17">
        <v>0.299835893047949</v>
      </c>
      <c r="AO10" s="17">
        <v>0.33507532971396398</v>
      </c>
      <c r="AP10" s="17">
        <v>0.33758089444660699</v>
      </c>
      <c r="AQ10" s="17">
        <v>0.31875148491720001</v>
      </c>
      <c r="AR10" s="17">
        <v>0.34050857181807997</v>
      </c>
      <c r="AS10" s="17">
        <v>0.32730358388265601</v>
      </c>
      <c r="AT10" s="17"/>
      <c r="AU10" s="17">
        <v>0.32647713870890599</v>
      </c>
      <c r="AV10" s="17">
        <v>0.31866345803770602</v>
      </c>
      <c r="AW10" s="17"/>
      <c r="AX10" s="17">
        <v>0.29918158478068102</v>
      </c>
      <c r="AY10" s="17">
        <v>0.32927904382767897</v>
      </c>
      <c r="AZ10" s="17"/>
      <c r="BA10" s="17">
        <v>0.32379048022149498</v>
      </c>
      <c r="BB10" s="17">
        <v>0.32303377187867699</v>
      </c>
      <c r="BC10" s="17"/>
      <c r="BD10" s="17">
        <v>0.33148788032916898</v>
      </c>
      <c r="BE10" s="17"/>
      <c r="BF10" s="17">
        <v>0.32624374966570102</v>
      </c>
      <c r="BG10" s="17"/>
      <c r="BH10" s="17">
        <v>0.30512539159706298</v>
      </c>
      <c r="BI10" s="17"/>
      <c r="BJ10" s="17">
        <v>0.36505828582271199</v>
      </c>
      <c r="BK10" s="17"/>
      <c r="BL10" s="17">
        <v>0.13469362052702699</v>
      </c>
      <c r="BM10" s="17">
        <v>0.31977175865509799</v>
      </c>
      <c r="BN10" s="17">
        <v>0.43192775254599802</v>
      </c>
      <c r="BO10" s="17">
        <v>0.32920500674240499</v>
      </c>
      <c r="BP10" s="17"/>
      <c r="BQ10" s="17">
        <v>0.338514181791576</v>
      </c>
      <c r="BR10" s="17">
        <v>0.32986079500951698</v>
      </c>
      <c r="BS10" s="17">
        <v>0.29752716351034603</v>
      </c>
      <c r="BT10" s="17">
        <v>0.33921343802228099</v>
      </c>
      <c r="BU10" s="17">
        <v>0.28642477633257202</v>
      </c>
      <c r="BV10" s="17">
        <v>0.30091807287046901</v>
      </c>
      <c r="BW10" s="17"/>
      <c r="BX10" s="17">
        <v>0.346346410452328</v>
      </c>
      <c r="BY10" s="17">
        <v>0.33162199023493</v>
      </c>
      <c r="BZ10" s="17">
        <v>0.32806281213622701</v>
      </c>
      <c r="CA10" s="17">
        <v>0.33792529997459098</v>
      </c>
      <c r="CB10" s="17">
        <v>0.22292345292941701</v>
      </c>
      <c r="CC10" s="17">
        <v>0.261334344679296</v>
      </c>
    </row>
    <row r="11" spans="2:81" x14ac:dyDescent="0.35">
      <c r="B11" s="18" t="s">
        <v>283</v>
      </c>
      <c r="C11" s="17">
        <v>0.21898231567371301</v>
      </c>
      <c r="D11" s="17">
        <v>0.220425537357364</v>
      </c>
      <c r="E11" s="17">
        <v>0.21722729646032901</v>
      </c>
      <c r="F11" s="17"/>
      <c r="G11" s="17">
        <v>0.200448601235094</v>
      </c>
      <c r="H11" s="17">
        <v>0.24367887954683401</v>
      </c>
      <c r="I11" s="17">
        <v>0.24380100695917001</v>
      </c>
      <c r="J11" s="17">
        <v>0.246396102675494</v>
      </c>
      <c r="K11" s="17">
        <v>0.20980301706603599</v>
      </c>
      <c r="L11" s="17">
        <v>0.17489193882170601</v>
      </c>
      <c r="M11" s="17"/>
      <c r="N11" s="17">
        <v>0.20575771402633999</v>
      </c>
      <c r="O11" s="17">
        <v>0.24034975330564801</v>
      </c>
      <c r="P11" s="17">
        <v>0.207641294415604</v>
      </c>
      <c r="Q11" s="17">
        <v>0.219368841717132</v>
      </c>
      <c r="R11" s="17"/>
      <c r="S11" s="17">
        <v>0.175448169690993</v>
      </c>
      <c r="T11" s="17">
        <v>0.22979264637709701</v>
      </c>
      <c r="U11" s="17">
        <v>0.21605463073324399</v>
      </c>
      <c r="V11" s="17">
        <v>0.21702705605150299</v>
      </c>
      <c r="W11" s="17">
        <v>0.26828454513345201</v>
      </c>
      <c r="X11" s="17">
        <v>0.22542192600695901</v>
      </c>
      <c r="Y11" s="17">
        <v>0.20945500523475499</v>
      </c>
      <c r="Z11" s="17">
        <v>0.19782449157977999</v>
      </c>
      <c r="AA11" s="17">
        <v>0.21530419595192299</v>
      </c>
      <c r="AB11" s="17">
        <v>0.24942579573034401</v>
      </c>
      <c r="AC11" s="17">
        <v>0.20615698037103999</v>
      </c>
      <c r="AD11" s="17">
        <v>0.25174950961009201</v>
      </c>
      <c r="AE11" s="17"/>
      <c r="AF11" s="17">
        <v>0.214389074397317</v>
      </c>
      <c r="AG11" s="17">
        <v>0.26897867461011099</v>
      </c>
      <c r="AH11" s="17">
        <v>0.17012784680602699</v>
      </c>
      <c r="AI11" s="17">
        <v>0.25849512298649102</v>
      </c>
      <c r="AJ11" s="17"/>
      <c r="AK11" s="17">
        <v>0.22611017879932499</v>
      </c>
      <c r="AL11" s="17">
        <v>0.25215889153948001</v>
      </c>
      <c r="AM11" s="17"/>
      <c r="AN11" s="17">
        <v>0.20002124960471401</v>
      </c>
      <c r="AO11" s="17">
        <v>0.24209770942203901</v>
      </c>
      <c r="AP11" s="17">
        <v>0.20996416140652799</v>
      </c>
      <c r="AQ11" s="17">
        <v>0.198995591364971</v>
      </c>
      <c r="AR11" s="17">
        <v>0.22372275235223199</v>
      </c>
      <c r="AS11" s="17">
        <v>0.27929272848258202</v>
      </c>
      <c r="AT11" s="17"/>
      <c r="AU11" s="17">
        <v>0.20152614020222401</v>
      </c>
      <c r="AV11" s="17">
        <v>0.24136705927951699</v>
      </c>
      <c r="AW11" s="17"/>
      <c r="AX11" s="17">
        <v>0.222769511917319</v>
      </c>
      <c r="AY11" s="17">
        <v>0.218073498449214</v>
      </c>
      <c r="AZ11" s="17"/>
      <c r="BA11" s="17">
        <v>0.21128463815961701</v>
      </c>
      <c r="BB11" s="17">
        <v>0.25840280315050101</v>
      </c>
      <c r="BC11" s="17"/>
      <c r="BD11" s="17">
        <v>0.17427357287789</v>
      </c>
      <c r="BE11" s="17"/>
      <c r="BF11" s="17">
        <v>0.17146655420431001</v>
      </c>
      <c r="BG11" s="17"/>
      <c r="BH11" s="17">
        <v>0.248018944535085</v>
      </c>
      <c r="BI11" s="17"/>
      <c r="BJ11" s="17">
        <v>0.15397445576447399</v>
      </c>
      <c r="BK11" s="17"/>
      <c r="BL11" s="17">
        <v>0.29547909649003701</v>
      </c>
      <c r="BM11" s="17">
        <v>9.2603769893801396E-2</v>
      </c>
      <c r="BN11" s="17">
        <v>0.148314349569137</v>
      </c>
      <c r="BO11" s="17">
        <v>0.37306810141996499</v>
      </c>
      <c r="BP11" s="17"/>
      <c r="BQ11" s="17">
        <v>0.23348744365135801</v>
      </c>
      <c r="BR11" s="17">
        <v>0.16679870923612899</v>
      </c>
      <c r="BS11" s="17">
        <v>0.20181468162983199</v>
      </c>
      <c r="BT11" s="17">
        <v>0.17150942920500001</v>
      </c>
      <c r="BU11" s="17">
        <v>0.32071829101468102</v>
      </c>
      <c r="BV11" s="17">
        <v>0.25722547922525801</v>
      </c>
      <c r="BW11" s="17"/>
      <c r="BX11" s="17">
        <v>0.23021446296593501</v>
      </c>
      <c r="BY11" s="17">
        <v>0.145314665946014</v>
      </c>
      <c r="BZ11" s="17">
        <v>0.19624179091242899</v>
      </c>
      <c r="CA11" s="17">
        <v>0.18594787858269801</v>
      </c>
      <c r="CB11" s="17">
        <v>0.32693339901017099</v>
      </c>
      <c r="CC11" s="17">
        <v>0.27916166476403897</v>
      </c>
    </row>
    <row r="12" spans="2:81" x14ac:dyDescent="0.35">
      <c r="B12" s="18" t="s">
        <v>284</v>
      </c>
      <c r="C12" s="17">
        <v>8.98693719625063E-2</v>
      </c>
      <c r="D12" s="17">
        <v>7.7927206208500396E-2</v>
      </c>
      <c r="E12" s="17">
        <v>0.100920972149874</v>
      </c>
      <c r="F12" s="17"/>
      <c r="G12" s="17">
        <v>9.3061850028233098E-2</v>
      </c>
      <c r="H12" s="17">
        <v>9.3023235919452801E-2</v>
      </c>
      <c r="I12" s="17">
        <v>0.108947390270939</v>
      </c>
      <c r="J12" s="17">
        <v>0.117416415922017</v>
      </c>
      <c r="K12" s="17">
        <v>9.1208502366662406E-2</v>
      </c>
      <c r="L12" s="17">
        <v>4.6401425465733399E-2</v>
      </c>
      <c r="M12" s="17"/>
      <c r="N12" s="17">
        <v>8.8490832435146299E-2</v>
      </c>
      <c r="O12" s="17">
        <v>0.11360649633320299</v>
      </c>
      <c r="P12" s="17">
        <v>9.1358489334879001E-2</v>
      </c>
      <c r="Q12" s="17">
        <v>6.6799314893931802E-2</v>
      </c>
      <c r="R12" s="17"/>
      <c r="S12" s="17">
        <v>5.7050701320094703E-2</v>
      </c>
      <c r="T12" s="17">
        <v>9.73799991217634E-2</v>
      </c>
      <c r="U12" s="17">
        <v>7.2144191523524304E-2</v>
      </c>
      <c r="V12" s="17">
        <v>0.10064750991048201</v>
      </c>
      <c r="W12" s="17">
        <v>9.8359591084031306E-2</v>
      </c>
      <c r="X12" s="17">
        <v>9.8546347848425794E-2</v>
      </c>
      <c r="Y12" s="17">
        <v>9.6172199794538296E-2</v>
      </c>
      <c r="Z12" s="17">
        <v>7.5813614584083602E-2</v>
      </c>
      <c r="AA12" s="17">
        <v>9.4705670805364003E-2</v>
      </c>
      <c r="AB12" s="17">
        <v>0.111998590161971</v>
      </c>
      <c r="AC12" s="17">
        <v>0.100541040960865</v>
      </c>
      <c r="AD12" s="17">
        <v>7.9586160562290398E-2</v>
      </c>
      <c r="AE12" s="17"/>
      <c r="AF12" s="17">
        <v>8.3072126200771604E-2</v>
      </c>
      <c r="AG12" s="17">
        <v>0.100366938704193</v>
      </c>
      <c r="AH12" s="17">
        <v>0.117485110155642</v>
      </c>
      <c r="AI12" s="17">
        <v>8.98984236029894E-2</v>
      </c>
      <c r="AJ12" s="17"/>
      <c r="AK12" s="17">
        <v>0.13260205787773299</v>
      </c>
      <c r="AL12" s="17">
        <v>9.6914770924313207E-2</v>
      </c>
      <c r="AM12" s="17"/>
      <c r="AN12" s="17">
        <v>6.1589050790139203E-2</v>
      </c>
      <c r="AO12" s="17">
        <v>8.6062833869966895E-2</v>
      </c>
      <c r="AP12" s="17">
        <v>0.124180878998932</v>
      </c>
      <c r="AQ12" s="17">
        <v>0.114954080064812</v>
      </c>
      <c r="AR12" s="17">
        <v>9.4559401489585596E-2</v>
      </c>
      <c r="AS12" s="17">
        <v>6.5830051617738597E-2</v>
      </c>
      <c r="AT12" s="17"/>
      <c r="AU12" s="17">
        <v>8.7110484869945104E-2</v>
      </c>
      <c r="AV12" s="17">
        <v>9.4499227325259894E-2</v>
      </c>
      <c r="AW12" s="17"/>
      <c r="AX12" s="17">
        <v>7.7273196445952694E-2</v>
      </c>
      <c r="AY12" s="17">
        <v>9.2892088646802096E-2</v>
      </c>
      <c r="AZ12" s="17"/>
      <c r="BA12" s="17">
        <v>9.1906348692861295E-2</v>
      </c>
      <c r="BB12" s="17">
        <v>7.8584557893676493E-2</v>
      </c>
      <c r="BC12" s="17"/>
      <c r="BD12" s="17">
        <v>6.2048113737573997E-2</v>
      </c>
      <c r="BE12" s="17"/>
      <c r="BF12" s="17">
        <v>6.3116602648927406E-2</v>
      </c>
      <c r="BG12" s="17"/>
      <c r="BH12" s="17">
        <v>8.8486104547289099E-2</v>
      </c>
      <c r="BI12" s="17"/>
      <c r="BJ12" s="17">
        <v>0.109003586674179</v>
      </c>
      <c r="BK12" s="17"/>
      <c r="BL12" s="17">
        <v>0.23899430498497001</v>
      </c>
      <c r="BM12" s="17">
        <v>8.6431246527950093E-3</v>
      </c>
      <c r="BN12" s="17">
        <v>1.8617975255666601E-2</v>
      </c>
      <c r="BO12" s="17">
        <v>0.15440640945897299</v>
      </c>
      <c r="BP12" s="17"/>
      <c r="BQ12" s="17">
        <v>9.6711861045755201E-2</v>
      </c>
      <c r="BR12" s="17">
        <v>3.9998222050918603E-2</v>
      </c>
      <c r="BS12" s="17">
        <v>0.104466581334801</v>
      </c>
      <c r="BT12" s="17">
        <v>8.4111925698807197E-2</v>
      </c>
      <c r="BU12" s="17">
        <v>9.1408377399088206E-2</v>
      </c>
      <c r="BV12" s="17">
        <v>0.13688850051233201</v>
      </c>
      <c r="BW12" s="17"/>
      <c r="BX12" s="17">
        <v>8.12439798787227E-2</v>
      </c>
      <c r="BY12" s="17">
        <v>4.2353723890179801E-2</v>
      </c>
      <c r="BZ12" s="17">
        <v>9.5571427589175598E-2</v>
      </c>
      <c r="CA12" s="17">
        <v>9.0157149501237599E-2</v>
      </c>
      <c r="CB12" s="17">
        <v>0.140954069582926</v>
      </c>
      <c r="CC12" s="17">
        <v>0.135695602521053</v>
      </c>
    </row>
    <row r="13" spans="2:81" x14ac:dyDescent="0.35">
      <c r="B13" s="18" t="s">
        <v>285</v>
      </c>
      <c r="C13" s="17">
        <v>5.9777388806371103E-2</v>
      </c>
      <c r="D13" s="17">
        <v>5.2559051372701497E-2</v>
      </c>
      <c r="E13" s="17">
        <v>6.5717435552141198E-2</v>
      </c>
      <c r="F13" s="17"/>
      <c r="G13" s="17">
        <v>6.4968268786747801E-2</v>
      </c>
      <c r="H13" s="17">
        <v>7.1878119086051406E-2</v>
      </c>
      <c r="I13" s="17">
        <v>6.5248602040309397E-2</v>
      </c>
      <c r="J13" s="17">
        <v>7.5846128048650097E-2</v>
      </c>
      <c r="K13" s="17">
        <v>6.77423691465531E-2</v>
      </c>
      <c r="L13" s="17">
        <v>2.3651528624023199E-2</v>
      </c>
      <c r="M13" s="17"/>
      <c r="N13" s="17">
        <v>4.8904975482035297E-2</v>
      </c>
      <c r="O13" s="17">
        <v>7.2294737100414494E-2</v>
      </c>
      <c r="P13" s="17">
        <v>5.8378895014001501E-2</v>
      </c>
      <c r="Q13" s="17">
        <v>5.9681394224632402E-2</v>
      </c>
      <c r="R13" s="17"/>
      <c r="S13" s="17">
        <v>4.3184769302648397E-2</v>
      </c>
      <c r="T13" s="17">
        <v>7.0567522285504905E-2</v>
      </c>
      <c r="U13" s="17">
        <v>4.5803308439878003E-2</v>
      </c>
      <c r="V13" s="17">
        <v>2.9912602054013401E-2</v>
      </c>
      <c r="W13" s="17">
        <v>4.2948667175934097E-2</v>
      </c>
      <c r="X13" s="17">
        <v>5.4730510262784297E-2</v>
      </c>
      <c r="Y13" s="17">
        <v>5.7311693359381202E-2</v>
      </c>
      <c r="Z13" s="17">
        <v>4.2830021093983699E-2</v>
      </c>
      <c r="AA13" s="17">
        <v>5.4843020557187698E-2</v>
      </c>
      <c r="AB13" s="17">
        <v>0.103870768292025</v>
      </c>
      <c r="AC13" s="17">
        <v>7.6742086607963195E-2</v>
      </c>
      <c r="AD13" s="17">
        <v>0.15843733135209501</v>
      </c>
      <c r="AE13" s="17"/>
      <c r="AF13" s="17">
        <v>4.7994112437862599E-2</v>
      </c>
      <c r="AG13" s="17">
        <v>7.4987597853335697E-2</v>
      </c>
      <c r="AH13" s="17">
        <v>8.01176817550769E-2</v>
      </c>
      <c r="AI13" s="17">
        <v>0.14473114052442501</v>
      </c>
      <c r="AJ13" s="17"/>
      <c r="AK13" s="17">
        <v>0.119856838744028</v>
      </c>
      <c r="AL13" s="17">
        <v>8.6255323644035195E-2</v>
      </c>
      <c r="AM13" s="17"/>
      <c r="AN13" s="17">
        <v>6.7730717242932906E-2</v>
      </c>
      <c r="AO13" s="17">
        <v>4.81569779945034E-2</v>
      </c>
      <c r="AP13" s="17">
        <v>4.3511991554146499E-2</v>
      </c>
      <c r="AQ13" s="17">
        <v>7.0408045247935605E-2</v>
      </c>
      <c r="AR13" s="17">
        <v>6.5045571531184898E-2</v>
      </c>
      <c r="AS13" s="17">
        <v>7.2931083551749196E-2</v>
      </c>
      <c r="AT13" s="17"/>
      <c r="AU13" s="17">
        <v>4.8254460450500497E-2</v>
      </c>
      <c r="AV13" s="17">
        <v>7.6269517548409604E-2</v>
      </c>
      <c r="AW13" s="17"/>
      <c r="AX13" s="17">
        <v>9.2428391674997196E-2</v>
      </c>
      <c r="AY13" s="17">
        <v>5.1942095387326297E-2</v>
      </c>
      <c r="AZ13" s="17"/>
      <c r="BA13" s="17">
        <v>6.0870800185560299E-2</v>
      </c>
      <c r="BB13" s="17">
        <v>5.3055186367100701E-2</v>
      </c>
      <c r="BC13" s="17"/>
      <c r="BD13" s="17">
        <v>2.9036566842065601E-2</v>
      </c>
      <c r="BE13" s="17"/>
      <c r="BF13" s="17">
        <v>2.9752025970632E-2</v>
      </c>
      <c r="BG13" s="17"/>
      <c r="BH13" s="17">
        <v>8.3691954870753801E-2</v>
      </c>
      <c r="BI13" s="17"/>
      <c r="BJ13" s="17">
        <v>6.8596635382053101E-2</v>
      </c>
      <c r="BK13" s="17"/>
      <c r="BL13" s="17">
        <v>0.27270434064167598</v>
      </c>
      <c r="BM13" s="17">
        <v>6.0734621151902002E-3</v>
      </c>
      <c r="BN13" s="17">
        <v>4.0765944506398902E-3</v>
      </c>
      <c r="BO13" s="17">
        <v>4.0845499459017102E-2</v>
      </c>
      <c r="BP13" s="17"/>
      <c r="BQ13" s="17">
        <v>4.2523104634269601E-2</v>
      </c>
      <c r="BR13" s="17">
        <v>2.06879040733603E-2</v>
      </c>
      <c r="BS13" s="17">
        <v>6.1986831199361901E-2</v>
      </c>
      <c r="BT13" s="17">
        <v>5.4738268256934702E-2</v>
      </c>
      <c r="BU13" s="17">
        <v>0.13231871848061399</v>
      </c>
      <c r="BV13" s="17">
        <v>8.9223755317309597E-2</v>
      </c>
      <c r="BW13" s="17"/>
      <c r="BX13" s="17">
        <v>3.9823920044419397E-2</v>
      </c>
      <c r="BY13" s="17">
        <v>1.79551543766585E-2</v>
      </c>
      <c r="BZ13" s="17">
        <v>5.1819383607790502E-2</v>
      </c>
      <c r="CA13" s="17">
        <v>4.2675166111563197E-2</v>
      </c>
      <c r="CB13" s="17">
        <v>0.155965499677828</v>
      </c>
      <c r="CC13" s="17">
        <v>0.111206063218492</v>
      </c>
    </row>
    <row r="14" spans="2:81" x14ac:dyDescent="0.35">
      <c r="B14" s="18" t="s">
        <v>171</v>
      </c>
      <c r="C14" s="17">
        <v>1.82447111311334E-2</v>
      </c>
      <c r="D14" s="17">
        <v>1.55698305031987E-2</v>
      </c>
      <c r="E14" s="17">
        <v>2.0946220520533399E-2</v>
      </c>
      <c r="F14" s="17"/>
      <c r="G14" s="17">
        <v>2.0285352691016601E-2</v>
      </c>
      <c r="H14" s="17">
        <v>1.5846123652215799E-2</v>
      </c>
      <c r="I14" s="17">
        <v>1.78711027746002E-2</v>
      </c>
      <c r="J14" s="17">
        <v>2.4261794041892399E-2</v>
      </c>
      <c r="K14" s="17">
        <v>1.77640760122066E-2</v>
      </c>
      <c r="L14" s="17">
        <v>1.45859628574132E-2</v>
      </c>
      <c r="M14" s="17"/>
      <c r="N14" s="17">
        <v>1.61219208632278E-2</v>
      </c>
      <c r="O14" s="17">
        <v>2.2892823767756299E-2</v>
      </c>
      <c r="P14" s="17">
        <v>9.5244479755373698E-3</v>
      </c>
      <c r="Q14" s="17">
        <v>2.36725635528332E-2</v>
      </c>
      <c r="R14" s="17"/>
      <c r="S14" s="17">
        <v>2.4152577812764399E-2</v>
      </c>
      <c r="T14" s="17">
        <v>1.44269458885035E-2</v>
      </c>
      <c r="U14" s="17">
        <v>1.6235944904029301E-2</v>
      </c>
      <c r="V14" s="17">
        <v>1.8250810199147101E-2</v>
      </c>
      <c r="W14" s="17">
        <v>1.34366968374723E-2</v>
      </c>
      <c r="X14" s="17">
        <v>1.8690619587797101E-2</v>
      </c>
      <c r="Y14" s="17">
        <v>3.3232769810082101E-2</v>
      </c>
      <c r="Z14" s="17">
        <v>5.62950813713076E-3</v>
      </c>
      <c r="AA14" s="17">
        <v>1.51249989429528E-2</v>
      </c>
      <c r="AB14" s="17">
        <v>2.3575486407590301E-2</v>
      </c>
      <c r="AC14" s="17">
        <v>1.50876045171721E-2</v>
      </c>
      <c r="AD14" s="17">
        <v>0</v>
      </c>
      <c r="AE14" s="17"/>
      <c r="AF14" s="17">
        <v>1.5908825631560999E-2</v>
      </c>
      <c r="AG14" s="17">
        <v>2.8587613898197001E-2</v>
      </c>
      <c r="AH14" s="17">
        <v>2.18178049295253E-2</v>
      </c>
      <c r="AI14" s="17">
        <v>0</v>
      </c>
      <c r="AJ14" s="17"/>
      <c r="AK14" s="17">
        <v>3.6514355273248499E-2</v>
      </c>
      <c r="AL14" s="17">
        <v>2.473319643036E-2</v>
      </c>
      <c r="AM14" s="17"/>
      <c r="AN14" s="17">
        <v>2.9289838164568299E-2</v>
      </c>
      <c r="AO14" s="17">
        <v>1.4745769661556499E-2</v>
      </c>
      <c r="AP14" s="17">
        <v>1.69843508127402E-2</v>
      </c>
      <c r="AQ14" s="17">
        <v>1.3022212942924299E-2</v>
      </c>
      <c r="AR14" s="17">
        <v>1.3099328985937001E-2</v>
      </c>
      <c r="AS14" s="17">
        <v>1.4383384328877201E-2</v>
      </c>
      <c r="AT14" s="17"/>
      <c r="AU14" s="17">
        <v>1.35266169812565E-2</v>
      </c>
      <c r="AV14" s="17">
        <v>2.3204602050357501E-2</v>
      </c>
      <c r="AW14" s="17"/>
      <c r="AX14" s="17">
        <v>2.1434649379741998E-2</v>
      </c>
      <c r="AY14" s="17">
        <v>1.7479218497812199E-2</v>
      </c>
      <c r="AZ14" s="17"/>
      <c r="BA14" s="17">
        <v>1.62948531187786E-2</v>
      </c>
      <c r="BB14" s="17">
        <v>2.60518839826063E-2</v>
      </c>
      <c r="BC14" s="17"/>
      <c r="BD14" s="17">
        <v>1.2814882451772499E-2</v>
      </c>
      <c r="BE14" s="17"/>
      <c r="BF14" s="17">
        <v>1.12260093838482E-2</v>
      </c>
      <c r="BG14" s="17"/>
      <c r="BH14" s="17">
        <v>2.03976232553887E-2</v>
      </c>
      <c r="BI14" s="17"/>
      <c r="BJ14" s="17">
        <v>1.4160280699038101E-2</v>
      </c>
      <c r="BK14" s="17"/>
      <c r="BL14" s="17">
        <v>4.3104932099790397E-2</v>
      </c>
      <c r="BM14" s="17">
        <v>1.7349185093452099E-3</v>
      </c>
      <c r="BN14" s="17">
        <v>9.3568660543861398E-3</v>
      </c>
      <c r="BO14" s="17">
        <v>2.8819527101414499E-2</v>
      </c>
      <c r="BP14" s="17"/>
      <c r="BQ14" s="17">
        <v>1.6253223990782099E-2</v>
      </c>
      <c r="BR14" s="17">
        <v>1.63916640868987E-2</v>
      </c>
      <c r="BS14" s="17">
        <v>1.17454607594101E-2</v>
      </c>
      <c r="BT14" s="17">
        <v>1.75863853951298E-2</v>
      </c>
      <c r="BU14" s="17">
        <v>2.51465978092291E-2</v>
      </c>
      <c r="BV14" s="17">
        <v>2.3258806462395899E-2</v>
      </c>
      <c r="BW14" s="17"/>
      <c r="BX14" s="17">
        <v>1.34512776278507E-2</v>
      </c>
      <c r="BY14" s="17">
        <v>1.9943335387233599E-2</v>
      </c>
      <c r="BZ14" s="17">
        <v>9.2467641305396097E-3</v>
      </c>
      <c r="CA14" s="17">
        <v>8.6914919450554792E-3</v>
      </c>
      <c r="CB14" s="17">
        <v>1.68876208768312E-2</v>
      </c>
      <c r="CC14" s="17">
        <v>3.4246647734819703E-2</v>
      </c>
    </row>
    <row r="15" spans="2:81" x14ac:dyDescent="0.35">
      <c r="B15" s="18" t="s">
        <v>286</v>
      </c>
      <c r="C15" s="21">
        <v>0.61312621242627596</v>
      </c>
      <c r="D15" s="21">
        <v>0.63351837455823501</v>
      </c>
      <c r="E15" s="21">
        <v>0.59518807531712303</v>
      </c>
      <c r="F15" s="21"/>
      <c r="G15" s="21">
        <v>0.62123592725890897</v>
      </c>
      <c r="H15" s="21">
        <v>0.57557364179544601</v>
      </c>
      <c r="I15" s="21">
        <v>0.56413189795498098</v>
      </c>
      <c r="J15" s="21">
        <v>0.53607955931194595</v>
      </c>
      <c r="K15" s="21">
        <v>0.61348203540854196</v>
      </c>
      <c r="L15" s="21">
        <v>0.74046914423112498</v>
      </c>
      <c r="M15" s="21"/>
      <c r="N15" s="21">
        <v>0.64072455719325105</v>
      </c>
      <c r="O15" s="21">
        <v>0.55085618949297899</v>
      </c>
      <c r="P15" s="21">
        <v>0.63309687325997799</v>
      </c>
      <c r="Q15" s="21">
        <v>0.630477885611471</v>
      </c>
      <c r="R15" s="21"/>
      <c r="S15" s="21">
        <v>0.70016378187349904</v>
      </c>
      <c r="T15" s="21">
        <v>0.58783288632713204</v>
      </c>
      <c r="U15" s="21">
        <v>0.64976192439932401</v>
      </c>
      <c r="V15" s="21">
        <v>0.63416202178485503</v>
      </c>
      <c r="W15" s="21">
        <v>0.57697049976911097</v>
      </c>
      <c r="X15" s="21">
        <v>0.60261059629403402</v>
      </c>
      <c r="Y15" s="21">
        <v>0.60382833180124296</v>
      </c>
      <c r="Z15" s="21">
        <v>0.67790236460502196</v>
      </c>
      <c r="AA15" s="21">
        <v>0.62002211374257299</v>
      </c>
      <c r="AB15" s="21">
        <v>0.51112935940807003</v>
      </c>
      <c r="AC15" s="21">
        <v>0.60147228754296</v>
      </c>
      <c r="AD15" s="21">
        <v>0.510226998475522</v>
      </c>
      <c r="AE15" s="21"/>
      <c r="AF15" s="21">
        <v>0.63863586133248795</v>
      </c>
      <c r="AG15" s="21">
        <v>0.52707917493416401</v>
      </c>
      <c r="AH15" s="21">
        <v>0.61045155635372905</v>
      </c>
      <c r="AI15" s="21">
        <v>0.506875312886095</v>
      </c>
      <c r="AJ15" s="21"/>
      <c r="AK15" s="21">
        <v>0.48491656930566501</v>
      </c>
      <c r="AL15" s="21">
        <v>0.53993781746181202</v>
      </c>
      <c r="AM15" s="21"/>
      <c r="AN15" s="21">
        <v>0.64136914419764601</v>
      </c>
      <c r="AO15" s="21">
        <v>0.60893670905193498</v>
      </c>
      <c r="AP15" s="21">
        <v>0.60535861722765305</v>
      </c>
      <c r="AQ15" s="21">
        <v>0.60262007037935705</v>
      </c>
      <c r="AR15" s="21">
        <v>0.60357294564106001</v>
      </c>
      <c r="AS15" s="21">
        <v>0.56756275201905304</v>
      </c>
      <c r="AT15" s="21"/>
      <c r="AU15" s="21">
        <v>0.64958229749607299</v>
      </c>
      <c r="AV15" s="21">
        <v>0.56465959379645603</v>
      </c>
      <c r="AW15" s="21"/>
      <c r="AX15" s="21">
        <v>0.58609425058198905</v>
      </c>
      <c r="AY15" s="21">
        <v>0.61961309901884498</v>
      </c>
      <c r="AZ15" s="21"/>
      <c r="BA15" s="21">
        <v>0.61964335984318297</v>
      </c>
      <c r="BB15" s="21">
        <v>0.58390556860611498</v>
      </c>
      <c r="BC15" s="21"/>
      <c r="BD15" s="21">
        <v>0.72182686409069796</v>
      </c>
      <c r="BE15" s="21"/>
      <c r="BF15" s="21">
        <v>0.72443880779228198</v>
      </c>
      <c r="BG15" s="21"/>
      <c r="BH15" s="21">
        <v>0.55940537279148295</v>
      </c>
      <c r="BI15" s="21"/>
      <c r="BJ15" s="21">
        <v>0.65426504148025599</v>
      </c>
      <c r="BK15" s="21"/>
      <c r="BL15" s="21">
        <v>0.14971732578352701</v>
      </c>
      <c r="BM15" s="21">
        <v>0.890944724828868</v>
      </c>
      <c r="BN15" s="21">
        <v>0.81963421467017095</v>
      </c>
      <c r="BO15" s="21">
        <v>0.40286046256063002</v>
      </c>
      <c r="BP15" s="21"/>
      <c r="BQ15" s="21">
        <v>0.611024366677835</v>
      </c>
      <c r="BR15" s="21">
        <v>0.75612350055269295</v>
      </c>
      <c r="BS15" s="21">
        <v>0.61998644507659395</v>
      </c>
      <c r="BT15" s="21">
        <v>0.67205399144412803</v>
      </c>
      <c r="BU15" s="21">
        <v>0.430408015296388</v>
      </c>
      <c r="BV15" s="21">
        <v>0.493403458482704</v>
      </c>
      <c r="BW15" s="21"/>
      <c r="BX15" s="21">
        <v>0.63526635948307197</v>
      </c>
      <c r="BY15" s="21">
        <v>0.77443312039991397</v>
      </c>
      <c r="BZ15" s="21">
        <v>0.64712063376006501</v>
      </c>
      <c r="CA15" s="21">
        <v>0.672528313859445</v>
      </c>
      <c r="CB15" s="21">
        <v>0.359259410852244</v>
      </c>
      <c r="CC15" s="21">
        <v>0.43969002176159599</v>
      </c>
    </row>
    <row r="16" spans="2:81" x14ac:dyDescent="0.35">
      <c r="B16" s="18" t="s">
        <v>287</v>
      </c>
      <c r="C16" s="21">
        <v>0.14964676076887701</v>
      </c>
      <c r="D16" s="21">
        <v>0.130486257581202</v>
      </c>
      <c r="E16" s="21">
        <v>0.16663840770201499</v>
      </c>
      <c r="F16" s="21"/>
      <c r="G16" s="21">
        <v>0.158030118814981</v>
      </c>
      <c r="H16" s="21">
        <v>0.16490135500550401</v>
      </c>
      <c r="I16" s="21">
        <v>0.17419599231124899</v>
      </c>
      <c r="J16" s="21">
        <v>0.193262543970667</v>
      </c>
      <c r="K16" s="21">
        <v>0.15895087151321599</v>
      </c>
      <c r="L16" s="21">
        <v>7.0052954089756606E-2</v>
      </c>
      <c r="M16" s="21"/>
      <c r="N16" s="21">
        <v>0.13739580791718201</v>
      </c>
      <c r="O16" s="21">
        <v>0.185901233433617</v>
      </c>
      <c r="P16" s="21">
        <v>0.14973738434888101</v>
      </c>
      <c r="Q16" s="21">
        <v>0.12648070911856399</v>
      </c>
      <c r="R16" s="21"/>
      <c r="S16" s="21">
        <v>0.100235470622743</v>
      </c>
      <c r="T16" s="21">
        <v>0.16794752140726801</v>
      </c>
      <c r="U16" s="21">
        <v>0.11794749996340199</v>
      </c>
      <c r="V16" s="21">
        <v>0.13056011196449499</v>
      </c>
      <c r="W16" s="21">
        <v>0.14130825825996499</v>
      </c>
      <c r="X16" s="21">
        <v>0.15327685811121</v>
      </c>
      <c r="Y16" s="21">
        <v>0.153483893153919</v>
      </c>
      <c r="Z16" s="21">
        <v>0.118643635678067</v>
      </c>
      <c r="AA16" s="21">
        <v>0.149548691362552</v>
      </c>
      <c r="AB16" s="21">
        <v>0.21586935845399599</v>
      </c>
      <c r="AC16" s="21">
        <v>0.177283127568828</v>
      </c>
      <c r="AD16" s="21">
        <v>0.23802349191438599</v>
      </c>
      <c r="AE16" s="21"/>
      <c r="AF16" s="21">
        <v>0.13106623863863401</v>
      </c>
      <c r="AG16" s="21">
        <v>0.175354536557528</v>
      </c>
      <c r="AH16" s="21">
        <v>0.197602791910719</v>
      </c>
      <c r="AI16" s="21">
        <v>0.23462956412741401</v>
      </c>
      <c r="AJ16" s="21"/>
      <c r="AK16" s="21">
        <v>0.25245889662176202</v>
      </c>
      <c r="AL16" s="21">
        <v>0.18317009456834801</v>
      </c>
      <c r="AM16" s="21"/>
      <c r="AN16" s="21">
        <v>0.12931976803307199</v>
      </c>
      <c r="AO16" s="21">
        <v>0.13421981186446999</v>
      </c>
      <c r="AP16" s="21">
        <v>0.16769287055307799</v>
      </c>
      <c r="AQ16" s="21">
        <v>0.18536212531274701</v>
      </c>
      <c r="AR16" s="21">
        <v>0.15960497302077001</v>
      </c>
      <c r="AS16" s="21">
        <v>0.13876113516948799</v>
      </c>
      <c r="AT16" s="21"/>
      <c r="AU16" s="21">
        <v>0.13536494532044599</v>
      </c>
      <c r="AV16" s="21">
        <v>0.170768744873669</v>
      </c>
      <c r="AW16" s="21"/>
      <c r="AX16" s="21">
        <v>0.16970158812094999</v>
      </c>
      <c r="AY16" s="21">
        <v>0.14483418403412801</v>
      </c>
      <c r="AZ16" s="21"/>
      <c r="BA16" s="21">
        <v>0.152777148878422</v>
      </c>
      <c r="BB16" s="21">
        <v>0.13163974426077699</v>
      </c>
      <c r="BC16" s="21"/>
      <c r="BD16" s="21">
        <v>9.1084680579639601E-2</v>
      </c>
      <c r="BE16" s="21"/>
      <c r="BF16" s="21">
        <v>9.2868628619559399E-2</v>
      </c>
      <c r="BG16" s="21"/>
      <c r="BH16" s="21">
        <v>0.17217805941804301</v>
      </c>
      <c r="BI16" s="21"/>
      <c r="BJ16" s="21">
        <v>0.17760022205623199</v>
      </c>
      <c r="BK16" s="21"/>
      <c r="BL16" s="21">
        <v>0.51169864562664502</v>
      </c>
      <c r="BM16" s="21">
        <v>1.47165867679852E-2</v>
      </c>
      <c r="BN16" s="21">
        <v>2.2694569706306501E-2</v>
      </c>
      <c r="BO16" s="21">
        <v>0.19525190891798999</v>
      </c>
      <c r="BP16" s="21"/>
      <c r="BQ16" s="21">
        <v>0.139234965680025</v>
      </c>
      <c r="BR16" s="21">
        <v>6.06861261242789E-2</v>
      </c>
      <c r="BS16" s="21">
        <v>0.16645341253416299</v>
      </c>
      <c r="BT16" s="21">
        <v>0.138850193955742</v>
      </c>
      <c r="BU16" s="21">
        <v>0.22372709587970199</v>
      </c>
      <c r="BV16" s="21">
        <v>0.22611225582964201</v>
      </c>
      <c r="BW16" s="21"/>
      <c r="BX16" s="21">
        <v>0.121067899923142</v>
      </c>
      <c r="BY16" s="21">
        <v>6.0308878266838298E-2</v>
      </c>
      <c r="BZ16" s="21">
        <v>0.14739081119696601</v>
      </c>
      <c r="CA16" s="21">
        <v>0.13283231561280101</v>
      </c>
      <c r="CB16" s="21">
        <v>0.29691956926075402</v>
      </c>
      <c r="CC16" s="21">
        <v>0.246901665739545</v>
      </c>
    </row>
    <row r="17" spans="2:81" x14ac:dyDescent="0.35">
      <c r="B17" s="18" t="s">
        <v>288</v>
      </c>
      <c r="C17" s="22">
        <v>0.46347945165739901</v>
      </c>
      <c r="D17" s="22">
        <v>0.50303211697703298</v>
      </c>
      <c r="E17" s="22">
        <v>0.42854966761510699</v>
      </c>
      <c r="F17" s="22"/>
      <c r="G17" s="22">
        <v>0.463205808443928</v>
      </c>
      <c r="H17" s="22">
        <v>0.410672286789941</v>
      </c>
      <c r="I17" s="22">
        <v>0.38993590564373198</v>
      </c>
      <c r="J17" s="22">
        <v>0.34281701534127901</v>
      </c>
      <c r="K17" s="22">
        <v>0.454531163895326</v>
      </c>
      <c r="L17" s="22">
        <v>0.670416190141368</v>
      </c>
      <c r="M17" s="22"/>
      <c r="N17" s="22">
        <v>0.50332874927606897</v>
      </c>
      <c r="O17" s="22">
        <v>0.36495495605936101</v>
      </c>
      <c r="P17" s="22">
        <v>0.48335948891109698</v>
      </c>
      <c r="Q17" s="22">
        <v>0.50399717649290598</v>
      </c>
      <c r="R17" s="22"/>
      <c r="S17" s="22">
        <v>0.59992831125075596</v>
      </c>
      <c r="T17" s="22">
        <v>0.419885364919863</v>
      </c>
      <c r="U17" s="22">
        <v>0.53181442443592197</v>
      </c>
      <c r="V17" s="22">
        <v>0.50360190982036002</v>
      </c>
      <c r="W17" s="22">
        <v>0.43566224150914601</v>
      </c>
      <c r="X17" s="22">
        <v>0.44933373818282402</v>
      </c>
      <c r="Y17" s="22">
        <v>0.45034443864732399</v>
      </c>
      <c r="Z17" s="22">
        <v>0.55925872892695505</v>
      </c>
      <c r="AA17" s="22">
        <v>0.47047342238002099</v>
      </c>
      <c r="AB17" s="22">
        <v>0.29526000095407401</v>
      </c>
      <c r="AC17" s="22">
        <v>0.42418915997413198</v>
      </c>
      <c r="AD17" s="22">
        <v>0.27220350656113601</v>
      </c>
      <c r="AE17" s="22"/>
      <c r="AF17" s="22">
        <v>0.50756962269385397</v>
      </c>
      <c r="AG17" s="22">
        <v>0.35172463837663598</v>
      </c>
      <c r="AH17" s="22">
        <v>0.41284876444301</v>
      </c>
      <c r="AI17" s="22">
        <v>0.27224574875868002</v>
      </c>
      <c r="AJ17" s="22"/>
      <c r="AK17" s="22">
        <v>0.23245767268390299</v>
      </c>
      <c r="AL17" s="22">
        <v>0.35676772289346298</v>
      </c>
      <c r="AM17" s="22"/>
      <c r="AN17" s="22">
        <v>0.51204937616457402</v>
      </c>
      <c r="AO17" s="22">
        <v>0.47471689718746402</v>
      </c>
      <c r="AP17" s="22">
        <v>0.43766574667457497</v>
      </c>
      <c r="AQ17" s="22">
        <v>0.41725794506661001</v>
      </c>
      <c r="AR17" s="22">
        <v>0.44396797262028997</v>
      </c>
      <c r="AS17" s="22">
        <v>0.42880161684956503</v>
      </c>
      <c r="AT17" s="22"/>
      <c r="AU17" s="22">
        <v>0.51421735217562803</v>
      </c>
      <c r="AV17" s="22">
        <v>0.39389084892278697</v>
      </c>
      <c r="AW17" s="22"/>
      <c r="AX17" s="22">
        <v>0.41639266246103901</v>
      </c>
      <c r="AY17" s="22">
        <v>0.47477891498471603</v>
      </c>
      <c r="AZ17" s="22"/>
      <c r="BA17" s="22">
        <v>0.466866210964761</v>
      </c>
      <c r="BB17" s="22">
        <v>0.45226582434533802</v>
      </c>
      <c r="BC17" s="22"/>
      <c r="BD17" s="22">
        <v>0.63074218351105804</v>
      </c>
      <c r="BE17" s="22"/>
      <c r="BF17" s="22">
        <v>0.63157017917272296</v>
      </c>
      <c r="BG17" s="22"/>
      <c r="BH17" s="22">
        <v>0.38722731337344002</v>
      </c>
      <c r="BI17" s="22"/>
      <c r="BJ17" s="22">
        <v>0.476664819424024</v>
      </c>
      <c r="BK17" s="22"/>
      <c r="BL17" s="22">
        <v>-0.36198131984311799</v>
      </c>
      <c r="BM17" s="22">
        <v>0.87622813806088296</v>
      </c>
      <c r="BN17" s="22">
        <v>0.79693964496386405</v>
      </c>
      <c r="BO17" s="22">
        <v>0.20760855364264</v>
      </c>
      <c r="BP17" s="22"/>
      <c r="BQ17" s="22">
        <v>0.47178940099781103</v>
      </c>
      <c r="BR17" s="22">
        <v>0.69543737442841402</v>
      </c>
      <c r="BS17" s="22">
        <v>0.45353303254243099</v>
      </c>
      <c r="BT17" s="22">
        <v>0.53320379748838598</v>
      </c>
      <c r="BU17" s="22">
        <v>0.20668091941668501</v>
      </c>
      <c r="BV17" s="22">
        <v>0.267291202653062</v>
      </c>
      <c r="BW17" s="22"/>
      <c r="BX17" s="22">
        <v>0.51419845955993004</v>
      </c>
      <c r="BY17" s="22">
        <v>0.71412424213307502</v>
      </c>
      <c r="BZ17" s="22">
        <v>0.499729822563099</v>
      </c>
      <c r="CA17" s="22">
        <v>0.53969599824664405</v>
      </c>
      <c r="CB17" s="22">
        <v>6.2339841591490502E-2</v>
      </c>
      <c r="CC17" s="22">
        <v>0.19278835602205099</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CC22"/>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291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0.202411065254577</v>
      </c>
      <c r="D9" s="17">
        <v>0.25422337893698999</v>
      </c>
      <c r="E9" s="17">
        <v>0.15283534435097901</v>
      </c>
      <c r="F9" s="17"/>
      <c r="G9" s="17">
        <v>0.27827306017607201</v>
      </c>
      <c r="H9" s="17">
        <v>0.26892369141692402</v>
      </c>
      <c r="I9" s="17">
        <v>0.19935166114661501</v>
      </c>
      <c r="J9" s="17">
        <v>0.146098937837327</v>
      </c>
      <c r="K9" s="17">
        <v>0.120201200843928</v>
      </c>
      <c r="L9" s="17">
        <v>0.20130092068175001</v>
      </c>
      <c r="M9" s="17"/>
      <c r="N9" s="17">
        <v>0.252880967221354</v>
      </c>
      <c r="O9" s="17">
        <v>0.149785335306684</v>
      </c>
      <c r="P9" s="17">
        <v>0.20150753319870801</v>
      </c>
      <c r="Q9" s="17">
        <v>0.20292499345068701</v>
      </c>
      <c r="R9" s="17"/>
      <c r="S9" s="17">
        <v>0.31655377817239999</v>
      </c>
      <c r="T9" s="17">
        <v>0.12940738244417399</v>
      </c>
      <c r="U9" s="17">
        <v>0.183427841515163</v>
      </c>
      <c r="V9" s="17">
        <v>0.19410399026115099</v>
      </c>
      <c r="W9" s="17">
        <v>0.209946372705757</v>
      </c>
      <c r="X9" s="17">
        <v>0.19694939784722901</v>
      </c>
      <c r="Y9" s="17">
        <v>0.190581800814282</v>
      </c>
      <c r="Z9" s="17">
        <v>0.25372838969370398</v>
      </c>
      <c r="AA9" s="17">
        <v>0.22592310260145501</v>
      </c>
      <c r="AB9" s="17">
        <v>0.15566799620649599</v>
      </c>
      <c r="AC9" s="17">
        <v>0.14213951247612699</v>
      </c>
      <c r="AD9" s="17">
        <v>0.17806151052639099</v>
      </c>
      <c r="AE9" s="17"/>
      <c r="AF9" s="17">
        <v>0.21217711542152901</v>
      </c>
      <c r="AG9" s="17">
        <v>0.14631725633943701</v>
      </c>
      <c r="AH9" s="17">
        <v>0.13494250720120701</v>
      </c>
      <c r="AI9" s="17">
        <v>0.15312410502288401</v>
      </c>
      <c r="AJ9" s="17"/>
      <c r="AK9" s="17">
        <v>0.22365717017579201</v>
      </c>
      <c r="AL9" s="17">
        <v>0.16168471584952701</v>
      </c>
      <c r="AM9" s="17"/>
      <c r="AN9" s="17">
        <v>0.31506094078729302</v>
      </c>
      <c r="AO9" s="17">
        <v>0.18020129270070501</v>
      </c>
      <c r="AP9" s="17">
        <v>0.155479354263588</v>
      </c>
      <c r="AQ9" s="17">
        <v>0.15591266546261501</v>
      </c>
      <c r="AR9" s="17">
        <v>0.15528075797403099</v>
      </c>
      <c r="AS9" s="17">
        <v>0.139366187386401</v>
      </c>
      <c r="AT9" s="17"/>
      <c r="AU9" s="17">
        <v>0.22619683229709001</v>
      </c>
      <c r="AV9" s="17">
        <v>0.17069077877046501</v>
      </c>
      <c r="AW9" s="17"/>
      <c r="AX9" s="17">
        <v>0.168229139779346</v>
      </c>
      <c r="AY9" s="17">
        <v>0.21061373568415001</v>
      </c>
      <c r="AZ9" s="17"/>
      <c r="BA9" s="17">
        <v>0.18826270187019301</v>
      </c>
      <c r="BB9" s="17">
        <v>0.27734871918693699</v>
      </c>
      <c r="BC9" s="17"/>
      <c r="BD9" s="17">
        <v>0.27702917449720799</v>
      </c>
      <c r="BE9" s="17"/>
      <c r="BF9" s="17">
        <v>0.27432195000946202</v>
      </c>
      <c r="BG9" s="17"/>
      <c r="BH9" s="17">
        <v>0.16721249029224899</v>
      </c>
      <c r="BI9" s="17"/>
      <c r="BJ9" s="17">
        <v>0.16012571430918901</v>
      </c>
      <c r="BK9" s="17"/>
      <c r="BL9" s="17">
        <v>1.0071196924539399E-2</v>
      </c>
      <c r="BM9" s="17">
        <v>0.47933528594592301</v>
      </c>
      <c r="BN9" s="17">
        <v>0.20120901463202501</v>
      </c>
      <c r="BO9" s="17">
        <v>4.4973166992299397E-2</v>
      </c>
      <c r="BP9" s="17"/>
      <c r="BQ9" s="17">
        <v>0.20612305244656901</v>
      </c>
      <c r="BR9" s="17">
        <v>0.29041752711858698</v>
      </c>
      <c r="BS9" s="17">
        <v>0.223977624622579</v>
      </c>
      <c r="BT9" s="17">
        <v>0.221266232062899</v>
      </c>
      <c r="BU9" s="17">
        <v>8.8071153593066706E-2</v>
      </c>
      <c r="BV9" s="17">
        <v>0.123225674370079</v>
      </c>
      <c r="BW9" s="17"/>
      <c r="BX9" s="17">
        <v>0.246014262702448</v>
      </c>
      <c r="BY9" s="17">
        <v>0.29644444234418599</v>
      </c>
      <c r="BZ9" s="17">
        <v>0.20495329202256299</v>
      </c>
      <c r="CA9" s="17">
        <v>0.21678865525375601</v>
      </c>
      <c r="CB9" s="17">
        <v>8.5868316740404793E-2</v>
      </c>
      <c r="CC9" s="17">
        <v>9.7254509266558195E-2</v>
      </c>
    </row>
    <row r="10" spans="2:81" x14ac:dyDescent="0.35">
      <c r="B10" s="18" t="s">
        <v>282</v>
      </c>
      <c r="C10" s="17">
        <v>0.40884321079188302</v>
      </c>
      <c r="D10" s="17">
        <v>0.40049034938469902</v>
      </c>
      <c r="E10" s="17">
        <v>0.41846373444399498</v>
      </c>
      <c r="F10" s="17"/>
      <c r="G10" s="17">
        <v>0.337095896612915</v>
      </c>
      <c r="H10" s="17">
        <v>0.35837374756721102</v>
      </c>
      <c r="I10" s="17">
        <v>0.40629167829448798</v>
      </c>
      <c r="J10" s="17">
        <v>0.39342790753055901</v>
      </c>
      <c r="K10" s="17">
        <v>0.47309703866740899</v>
      </c>
      <c r="L10" s="17">
        <v>0.46899106575827298</v>
      </c>
      <c r="M10" s="17"/>
      <c r="N10" s="17">
        <v>0.433343840913259</v>
      </c>
      <c r="O10" s="17">
        <v>0.41949166001916099</v>
      </c>
      <c r="P10" s="17">
        <v>0.37762755428403699</v>
      </c>
      <c r="Q10" s="17">
        <v>0.398263972141428</v>
      </c>
      <c r="R10" s="17"/>
      <c r="S10" s="17">
        <v>0.38736759612046501</v>
      </c>
      <c r="T10" s="17">
        <v>0.44389413757576801</v>
      </c>
      <c r="U10" s="17">
        <v>0.40860103506433598</v>
      </c>
      <c r="V10" s="17">
        <v>0.42873396920555401</v>
      </c>
      <c r="W10" s="17">
        <v>0.40576557567109101</v>
      </c>
      <c r="X10" s="17">
        <v>0.40679081595348299</v>
      </c>
      <c r="Y10" s="17">
        <v>0.40155415274680101</v>
      </c>
      <c r="Z10" s="17">
        <v>0.386685860354956</v>
      </c>
      <c r="AA10" s="17">
        <v>0.38775017068687501</v>
      </c>
      <c r="AB10" s="17">
        <v>0.41607656186283698</v>
      </c>
      <c r="AC10" s="17">
        <v>0.45120561860441399</v>
      </c>
      <c r="AD10" s="17">
        <v>0.34550289557460301</v>
      </c>
      <c r="AE10" s="17"/>
      <c r="AF10" s="17">
        <v>0.40024367447498599</v>
      </c>
      <c r="AG10" s="17">
        <v>0.441330562998271</v>
      </c>
      <c r="AH10" s="17">
        <v>0.44001218025469002</v>
      </c>
      <c r="AI10" s="17">
        <v>0.381595976460127</v>
      </c>
      <c r="AJ10" s="17"/>
      <c r="AK10" s="17">
        <v>0.45498235425942202</v>
      </c>
      <c r="AL10" s="17">
        <v>0.43878414849786901</v>
      </c>
      <c r="AM10" s="17"/>
      <c r="AN10" s="17">
        <v>0.35718448091834298</v>
      </c>
      <c r="AO10" s="17">
        <v>0.42430527851580901</v>
      </c>
      <c r="AP10" s="17">
        <v>0.425260228118165</v>
      </c>
      <c r="AQ10" s="17">
        <v>0.41533466718645101</v>
      </c>
      <c r="AR10" s="17">
        <v>0.443496963587585</v>
      </c>
      <c r="AS10" s="17">
        <v>0.44536367551782402</v>
      </c>
      <c r="AT10" s="17"/>
      <c r="AU10" s="17">
        <v>0.41541406087848798</v>
      </c>
      <c r="AV10" s="17">
        <v>0.39973016644189402</v>
      </c>
      <c r="AW10" s="17"/>
      <c r="AX10" s="17">
        <v>0.37299518159644202</v>
      </c>
      <c r="AY10" s="17">
        <v>0.417445697777379</v>
      </c>
      <c r="AZ10" s="17"/>
      <c r="BA10" s="17">
        <v>0.409748909669508</v>
      </c>
      <c r="BB10" s="17">
        <v>0.40657031500586199</v>
      </c>
      <c r="BC10" s="17"/>
      <c r="BD10" s="17">
        <v>0.431853178011744</v>
      </c>
      <c r="BE10" s="17"/>
      <c r="BF10" s="17">
        <v>0.42524237633074402</v>
      </c>
      <c r="BG10" s="17"/>
      <c r="BH10" s="17">
        <v>0.42874773713629499</v>
      </c>
      <c r="BI10" s="17"/>
      <c r="BJ10" s="17">
        <v>0.43214457665497802</v>
      </c>
      <c r="BK10" s="17"/>
      <c r="BL10" s="17">
        <v>0.112854650505054</v>
      </c>
      <c r="BM10" s="17">
        <v>0.440543363778931</v>
      </c>
      <c r="BN10" s="17">
        <v>0.56541998720672904</v>
      </c>
      <c r="BO10" s="17">
        <v>0.39457674852105201</v>
      </c>
      <c r="BP10" s="17"/>
      <c r="BQ10" s="17">
        <v>0.43359282104578101</v>
      </c>
      <c r="BR10" s="17">
        <v>0.46258937640634601</v>
      </c>
      <c r="BS10" s="17">
        <v>0.34901460437360099</v>
      </c>
      <c r="BT10" s="17">
        <v>0.45146797036686598</v>
      </c>
      <c r="BU10" s="17">
        <v>0.30476653709097801</v>
      </c>
      <c r="BV10" s="17">
        <v>0.365859224965632</v>
      </c>
      <c r="BW10" s="17"/>
      <c r="BX10" s="17">
        <v>0.435673693197487</v>
      </c>
      <c r="BY10" s="17">
        <v>0.47531957652271301</v>
      </c>
      <c r="BZ10" s="17">
        <v>0.39120260748891</v>
      </c>
      <c r="CA10" s="17">
        <v>0.44461211321516703</v>
      </c>
      <c r="CB10" s="17">
        <v>0.27938606184519699</v>
      </c>
      <c r="CC10" s="17">
        <v>0.31670203159577798</v>
      </c>
    </row>
    <row r="11" spans="2:81" x14ac:dyDescent="0.35">
      <c r="B11" s="18" t="s">
        <v>283</v>
      </c>
      <c r="C11" s="17">
        <v>0.244922116908454</v>
      </c>
      <c r="D11" s="17">
        <v>0.21624929900465401</v>
      </c>
      <c r="E11" s="17">
        <v>0.27269418306096599</v>
      </c>
      <c r="F11" s="17"/>
      <c r="G11" s="17">
        <v>0.20306411995131099</v>
      </c>
      <c r="H11" s="17">
        <v>0.21385951666963299</v>
      </c>
      <c r="I11" s="17">
        <v>0.25597990480063099</v>
      </c>
      <c r="J11" s="17">
        <v>0.30154710609012902</v>
      </c>
      <c r="K11" s="17">
        <v>0.26554066921882202</v>
      </c>
      <c r="L11" s="17">
        <v>0.229180536520391</v>
      </c>
      <c r="M11" s="17"/>
      <c r="N11" s="17">
        <v>0.206954091695257</v>
      </c>
      <c r="O11" s="17">
        <v>0.27026317300353597</v>
      </c>
      <c r="P11" s="17">
        <v>0.26027630804677898</v>
      </c>
      <c r="Q11" s="17">
        <v>0.24480585994394199</v>
      </c>
      <c r="R11" s="17"/>
      <c r="S11" s="17">
        <v>0.17880995341165001</v>
      </c>
      <c r="T11" s="17">
        <v>0.26533387860867302</v>
      </c>
      <c r="U11" s="17">
        <v>0.259605390623665</v>
      </c>
      <c r="V11" s="17">
        <v>0.24455643688464501</v>
      </c>
      <c r="W11" s="17">
        <v>0.26466258912709101</v>
      </c>
      <c r="X11" s="17">
        <v>0.24172069275916599</v>
      </c>
      <c r="Y11" s="17">
        <v>0.247924030118196</v>
      </c>
      <c r="Z11" s="17">
        <v>0.228806848007203</v>
      </c>
      <c r="AA11" s="17">
        <v>0.25225908940129399</v>
      </c>
      <c r="AB11" s="17">
        <v>0.26085712682317402</v>
      </c>
      <c r="AC11" s="17">
        <v>0.244264345862126</v>
      </c>
      <c r="AD11" s="17">
        <v>0.330329258957198</v>
      </c>
      <c r="AE11" s="17"/>
      <c r="AF11" s="17">
        <v>0.243903266684874</v>
      </c>
      <c r="AG11" s="17">
        <v>0.27020813464750298</v>
      </c>
      <c r="AH11" s="17">
        <v>0.26260983092775197</v>
      </c>
      <c r="AI11" s="17">
        <v>0.32020809926463201</v>
      </c>
      <c r="AJ11" s="17"/>
      <c r="AK11" s="17">
        <v>0.18615633459391001</v>
      </c>
      <c r="AL11" s="17">
        <v>0.247417932775886</v>
      </c>
      <c r="AM11" s="17"/>
      <c r="AN11" s="17">
        <v>0.19138961824755399</v>
      </c>
      <c r="AO11" s="17">
        <v>0.25696940677560098</v>
      </c>
      <c r="AP11" s="17">
        <v>0.25251510310293401</v>
      </c>
      <c r="AQ11" s="17">
        <v>0.27722764279094397</v>
      </c>
      <c r="AR11" s="17">
        <v>0.264482009946924</v>
      </c>
      <c r="AS11" s="17">
        <v>0.274600796947917</v>
      </c>
      <c r="AT11" s="17"/>
      <c r="AU11" s="17">
        <v>0.23495262704657499</v>
      </c>
      <c r="AV11" s="17">
        <v>0.25970663869339999</v>
      </c>
      <c r="AW11" s="17"/>
      <c r="AX11" s="17">
        <v>0.26589592340146301</v>
      </c>
      <c r="AY11" s="17">
        <v>0.23988901184126099</v>
      </c>
      <c r="AZ11" s="17"/>
      <c r="BA11" s="17">
        <v>0.25451599749998499</v>
      </c>
      <c r="BB11" s="17">
        <v>0.1975207515089</v>
      </c>
      <c r="BC11" s="17"/>
      <c r="BD11" s="17">
        <v>0.196884003040183</v>
      </c>
      <c r="BE11" s="17"/>
      <c r="BF11" s="17">
        <v>0.196404300180858</v>
      </c>
      <c r="BG11" s="17"/>
      <c r="BH11" s="17">
        <v>0.265234134949552</v>
      </c>
      <c r="BI11" s="17"/>
      <c r="BJ11" s="17">
        <v>0.27773512040659198</v>
      </c>
      <c r="BK11" s="17"/>
      <c r="BL11" s="17">
        <v>0.35447899237422897</v>
      </c>
      <c r="BM11" s="17">
        <v>6.5104666014919599E-2</v>
      </c>
      <c r="BN11" s="17">
        <v>0.191906872950737</v>
      </c>
      <c r="BO11" s="17">
        <v>0.41348630836403599</v>
      </c>
      <c r="BP11" s="17"/>
      <c r="BQ11" s="17">
        <v>0.248229866114306</v>
      </c>
      <c r="BR11" s="17">
        <v>0.174641340556842</v>
      </c>
      <c r="BS11" s="17">
        <v>0.23863703662684399</v>
      </c>
      <c r="BT11" s="17">
        <v>0.21165750607497699</v>
      </c>
      <c r="BU11" s="17">
        <v>0.30338511629242498</v>
      </c>
      <c r="BV11" s="17">
        <v>0.29979982780546599</v>
      </c>
      <c r="BW11" s="17"/>
      <c r="BX11" s="17">
        <v>0.22780876923246501</v>
      </c>
      <c r="BY11" s="17">
        <v>0.17369179917347699</v>
      </c>
      <c r="BZ11" s="17">
        <v>0.228200951111109</v>
      </c>
      <c r="CA11" s="17">
        <v>0.22121177591779501</v>
      </c>
      <c r="CB11" s="17">
        <v>0.30823880543018201</v>
      </c>
      <c r="CC11" s="17">
        <v>0.32903067707629202</v>
      </c>
    </row>
    <row r="12" spans="2:81" x14ac:dyDescent="0.35">
      <c r="B12" s="18" t="s">
        <v>284</v>
      </c>
      <c r="C12" s="17">
        <v>8.5623688653196695E-2</v>
      </c>
      <c r="D12" s="17">
        <v>7.9295837071429495E-2</v>
      </c>
      <c r="E12" s="17">
        <v>9.0292359851654805E-2</v>
      </c>
      <c r="F12" s="17"/>
      <c r="G12" s="17">
        <v>0.116801368770199</v>
      </c>
      <c r="H12" s="17">
        <v>8.5175163660039299E-2</v>
      </c>
      <c r="I12" s="17">
        <v>9.0174735274822296E-2</v>
      </c>
      <c r="J12" s="17">
        <v>8.6897932795505298E-2</v>
      </c>
      <c r="K12" s="17">
        <v>8.0728756105746993E-2</v>
      </c>
      <c r="L12" s="17">
        <v>6.3848490472303607E-2</v>
      </c>
      <c r="M12" s="17"/>
      <c r="N12" s="17">
        <v>6.7574929974752396E-2</v>
      </c>
      <c r="O12" s="17">
        <v>9.7558952363172705E-2</v>
      </c>
      <c r="P12" s="17">
        <v>9.4587494273478998E-2</v>
      </c>
      <c r="Q12" s="17">
        <v>8.6172086108273205E-2</v>
      </c>
      <c r="R12" s="17"/>
      <c r="S12" s="17">
        <v>7.6453663587442905E-2</v>
      </c>
      <c r="T12" s="17">
        <v>0.10654444227898099</v>
      </c>
      <c r="U12" s="17">
        <v>8.2816580972686599E-2</v>
      </c>
      <c r="V12" s="17">
        <v>6.8508103709011003E-2</v>
      </c>
      <c r="W12" s="17">
        <v>6.1480745449811698E-2</v>
      </c>
      <c r="X12" s="17">
        <v>9.0812494860247894E-2</v>
      </c>
      <c r="Y12" s="17">
        <v>9.9789755335569594E-2</v>
      </c>
      <c r="Z12" s="17">
        <v>6.1952304596207201E-2</v>
      </c>
      <c r="AA12" s="17">
        <v>8.5183410601749596E-2</v>
      </c>
      <c r="AB12" s="17">
        <v>0.103672735767692</v>
      </c>
      <c r="AC12" s="17">
        <v>9.9223654706969394E-2</v>
      </c>
      <c r="AD12" s="17">
        <v>5.5948335307809502E-2</v>
      </c>
      <c r="AE12" s="17"/>
      <c r="AF12" s="17">
        <v>8.64888126037993E-2</v>
      </c>
      <c r="AG12" s="17">
        <v>9.0543662785514303E-2</v>
      </c>
      <c r="AH12" s="17">
        <v>8.5220201489988004E-2</v>
      </c>
      <c r="AI12" s="17">
        <v>6.4440537949301505E-2</v>
      </c>
      <c r="AJ12" s="17"/>
      <c r="AK12" s="17">
        <v>7.9891748905016394E-2</v>
      </c>
      <c r="AL12" s="17">
        <v>8.43578085204469E-2</v>
      </c>
      <c r="AM12" s="17"/>
      <c r="AN12" s="17">
        <v>7.8150251063838397E-2</v>
      </c>
      <c r="AO12" s="17">
        <v>8.6829451237521699E-2</v>
      </c>
      <c r="AP12" s="17">
        <v>9.6206585178704701E-2</v>
      </c>
      <c r="AQ12" s="17">
        <v>8.8215871637961601E-2</v>
      </c>
      <c r="AR12" s="17">
        <v>8.1184721617879194E-2</v>
      </c>
      <c r="AS12" s="17">
        <v>9.1412420252446294E-2</v>
      </c>
      <c r="AT12" s="17"/>
      <c r="AU12" s="17">
        <v>7.3744854884626496E-2</v>
      </c>
      <c r="AV12" s="17">
        <v>0.10169204371578</v>
      </c>
      <c r="AW12" s="17"/>
      <c r="AX12" s="17">
        <v>9.2775331466362604E-2</v>
      </c>
      <c r="AY12" s="17">
        <v>8.3907501861176306E-2</v>
      </c>
      <c r="AZ12" s="17"/>
      <c r="BA12" s="17">
        <v>8.8427529273429006E-2</v>
      </c>
      <c r="BB12" s="17">
        <v>7.0377005192992101E-2</v>
      </c>
      <c r="BC12" s="17"/>
      <c r="BD12" s="17">
        <v>5.9085673884341702E-2</v>
      </c>
      <c r="BE12" s="17"/>
      <c r="BF12" s="17">
        <v>6.5428676145886294E-2</v>
      </c>
      <c r="BG12" s="17"/>
      <c r="BH12" s="17">
        <v>8.2365893075827007E-2</v>
      </c>
      <c r="BI12" s="17"/>
      <c r="BJ12" s="17">
        <v>8.8302258050490301E-2</v>
      </c>
      <c r="BK12" s="17"/>
      <c r="BL12" s="17">
        <v>0.273346838318487</v>
      </c>
      <c r="BM12" s="17">
        <v>1.20415705242224E-2</v>
      </c>
      <c r="BN12" s="17">
        <v>3.0190767312574699E-2</v>
      </c>
      <c r="BO12" s="17">
        <v>0.101918078319954</v>
      </c>
      <c r="BP12" s="17"/>
      <c r="BQ12" s="17">
        <v>7.6851756807022303E-2</v>
      </c>
      <c r="BR12" s="17">
        <v>4.4983781463166797E-2</v>
      </c>
      <c r="BS12" s="17">
        <v>9.9622069396405499E-2</v>
      </c>
      <c r="BT12" s="17">
        <v>6.8880500317386295E-2</v>
      </c>
      <c r="BU12" s="17">
        <v>0.163458321542164</v>
      </c>
      <c r="BV12" s="17">
        <v>0.11877851916434901</v>
      </c>
      <c r="BW12" s="17"/>
      <c r="BX12" s="17">
        <v>6.7962853156048997E-2</v>
      </c>
      <c r="BY12" s="17">
        <v>3.5199900772848298E-2</v>
      </c>
      <c r="BZ12" s="17">
        <v>0.103334942230686</v>
      </c>
      <c r="CA12" s="17">
        <v>7.7983447561203095E-2</v>
      </c>
      <c r="CB12" s="17">
        <v>0.187057040238646</v>
      </c>
      <c r="CC12" s="17">
        <v>0.12688832154983301</v>
      </c>
    </row>
    <row r="13" spans="2:81" x14ac:dyDescent="0.35">
      <c r="B13" s="18" t="s">
        <v>285</v>
      </c>
      <c r="C13" s="17">
        <v>4.4203357367194898E-2</v>
      </c>
      <c r="D13" s="17">
        <v>4.05237204208845E-2</v>
      </c>
      <c r="E13" s="17">
        <v>4.6983206376031698E-2</v>
      </c>
      <c r="F13" s="17"/>
      <c r="G13" s="17">
        <v>4.9739586572514601E-2</v>
      </c>
      <c r="H13" s="17">
        <v>5.7882548434579802E-2</v>
      </c>
      <c r="I13" s="17">
        <v>3.7537327897833803E-2</v>
      </c>
      <c r="J13" s="17">
        <v>5.3652707470059999E-2</v>
      </c>
      <c r="K13" s="17">
        <v>4.5737236814772202E-2</v>
      </c>
      <c r="L13" s="17">
        <v>2.6130413761122899E-2</v>
      </c>
      <c r="M13" s="17"/>
      <c r="N13" s="17">
        <v>2.6191329267664001E-2</v>
      </c>
      <c r="O13" s="17">
        <v>4.9528364621553897E-2</v>
      </c>
      <c r="P13" s="17">
        <v>5.28949064304466E-2</v>
      </c>
      <c r="Q13" s="17">
        <v>5.1162180540772297E-2</v>
      </c>
      <c r="R13" s="17"/>
      <c r="S13" s="17">
        <v>3.0294240644736702E-2</v>
      </c>
      <c r="T13" s="17">
        <v>4.7738113017296302E-2</v>
      </c>
      <c r="U13" s="17">
        <v>5.5039916296119297E-2</v>
      </c>
      <c r="V13" s="17">
        <v>4.2623100726598202E-2</v>
      </c>
      <c r="W13" s="17">
        <v>4.4297919319962499E-2</v>
      </c>
      <c r="X13" s="17">
        <v>5.20600350567378E-2</v>
      </c>
      <c r="Y13" s="17">
        <v>3.9009686538965901E-2</v>
      </c>
      <c r="Z13" s="17">
        <v>5.6248458093351002E-2</v>
      </c>
      <c r="AA13" s="17">
        <v>3.3286948316565E-2</v>
      </c>
      <c r="AB13" s="17">
        <v>5.0632833015959E-2</v>
      </c>
      <c r="AC13" s="17">
        <v>4.8772312398537299E-2</v>
      </c>
      <c r="AD13" s="17">
        <v>5.67553019072672E-2</v>
      </c>
      <c r="AE13" s="17"/>
      <c r="AF13" s="17">
        <v>4.5726224354418102E-2</v>
      </c>
      <c r="AG13" s="17">
        <v>3.9833196447892003E-2</v>
      </c>
      <c r="AH13" s="17">
        <v>5.44212723372164E-2</v>
      </c>
      <c r="AI13" s="17">
        <v>5.7449462524565197E-2</v>
      </c>
      <c r="AJ13" s="17"/>
      <c r="AK13" s="17">
        <v>2.1340115345637699E-2</v>
      </c>
      <c r="AL13" s="17">
        <v>3.6715420930404398E-2</v>
      </c>
      <c r="AM13" s="17"/>
      <c r="AN13" s="17">
        <v>4.2705776190590301E-2</v>
      </c>
      <c r="AO13" s="17">
        <v>4.0050325896815397E-2</v>
      </c>
      <c r="AP13" s="17">
        <v>4.6574306945824297E-2</v>
      </c>
      <c r="AQ13" s="17">
        <v>5.0421411300480702E-2</v>
      </c>
      <c r="AR13" s="17">
        <v>4.6783984219421502E-2</v>
      </c>
      <c r="AS13" s="17">
        <v>3.9927296941481998E-2</v>
      </c>
      <c r="AT13" s="17"/>
      <c r="AU13" s="17">
        <v>3.6425566464765198E-2</v>
      </c>
      <c r="AV13" s="17">
        <v>5.4782934176937699E-2</v>
      </c>
      <c r="AW13" s="17"/>
      <c r="AX13" s="17">
        <v>8.1665363262361901E-2</v>
      </c>
      <c r="AY13" s="17">
        <v>3.5213562798383502E-2</v>
      </c>
      <c r="AZ13" s="17"/>
      <c r="BA13" s="17">
        <v>4.7787962887059603E-2</v>
      </c>
      <c r="BB13" s="17">
        <v>2.2822900709149201E-2</v>
      </c>
      <c r="BC13" s="17"/>
      <c r="BD13" s="17">
        <v>2.5887364121215201E-2</v>
      </c>
      <c r="BE13" s="17"/>
      <c r="BF13" s="17">
        <v>2.9296780423210999E-2</v>
      </c>
      <c r="BG13" s="17"/>
      <c r="BH13" s="17">
        <v>4.95813479954514E-2</v>
      </c>
      <c r="BI13" s="17"/>
      <c r="BJ13" s="17">
        <v>3.47841735620774E-2</v>
      </c>
      <c r="BK13" s="17"/>
      <c r="BL13" s="17">
        <v>0.21370017478560999</v>
      </c>
      <c r="BM13" s="17">
        <v>1.0912583455235699E-3</v>
      </c>
      <c r="BN13" s="17">
        <v>5.3791968509501803E-3</v>
      </c>
      <c r="BO13" s="17">
        <v>2.3667009137051599E-2</v>
      </c>
      <c r="BP13" s="17"/>
      <c r="BQ13" s="17">
        <v>2.7678016745969699E-2</v>
      </c>
      <c r="BR13" s="17">
        <v>2.06836308389356E-2</v>
      </c>
      <c r="BS13" s="17">
        <v>7.7794167561136301E-2</v>
      </c>
      <c r="BT13" s="17">
        <v>3.8258765157372303E-2</v>
      </c>
      <c r="BU13" s="17">
        <v>0.11362383545032</v>
      </c>
      <c r="BV13" s="17">
        <v>6.1209434248261703E-2</v>
      </c>
      <c r="BW13" s="17"/>
      <c r="BX13" s="17">
        <v>1.7164753300445298E-2</v>
      </c>
      <c r="BY13" s="17">
        <v>1.3363684099311501E-2</v>
      </c>
      <c r="BZ13" s="17">
        <v>6.4685624839673994E-2</v>
      </c>
      <c r="CA13" s="17">
        <v>2.9548697065458301E-2</v>
      </c>
      <c r="CB13" s="17">
        <v>0.119245756352074</v>
      </c>
      <c r="CC13" s="17">
        <v>9.9390150860922802E-2</v>
      </c>
    </row>
    <row r="14" spans="2:81" x14ac:dyDescent="0.35">
      <c r="B14" s="18" t="s">
        <v>171</v>
      </c>
      <c r="C14" s="17">
        <v>1.39965610246946E-2</v>
      </c>
      <c r="D14" s="17">
        <v>9.2174151813424893E-3</v>
      </c>
      <c r="E14" s="17">
        <v>1.87311719163747E-2</v>
      </c>
      <c r="F14" s="17"/>
      <c r="G14" s="17">
        <v>1.5025967916988601E-2</v>
      </c>
      <c r="H14" s="17">
        <v>1.57853322516135E-2</v>
      </c>
      <c r="I14" s="17">
        <v>1.0664692585609301E-2</v>
      </c>
      <c r="J14" s="17">
        <v>1.8375408276420101E-2</v>
      </c>
      <c r="K14" s="17">
        <v>1.4695098349321201E-2</v>
      </c>
      <c r="L14" s="17">
        <v>1.0548572806159199E-2</v>
      </c>
      <c r="M14" s="17"/>
      <c r="N14" s="17">
        <v>1.3054840927713401E-2</v>
      </c>
      <c r="O14" s="17">
        <v>1.3372514685892E-2</v>
      </c>
      <c r="P14" s="17">
        <v>1.31062037665507E-2</v>
      </c>
      <c r="Q14" s="17">
        <v>1.66709078148971E-2</v>
      </c>
      <c r="R14" s="17"/>
      <c r="S14" s="17">
        <v>1.0520768063305701E-2</v>
      </c>
      <c r="T14" s="17">
        <v>7.0820460751080698E-3</v>
      </c>
      <c r="U14" s="17">
        <v>1.0509235528029501E-2</v>
      </c>
      <c r="V14" s="17">
        <v>2.1474399213040899E-2</v>
      </c>
      <c r="W14" s="17">
        <v>1.38467977262867E-2</v>
      </c>
      <c r="X14" s="17">
        <v>1.16665635231367E-2</v>
      </c>
      <c r="Y14" s="17">
        <v>2.1140574446186201E-2</v>
      </c>
      <c r="Z14" s="17">
        <v>1.2578139254579601E-2</v>
      </c>
      <c r="AA14" s="17">
        <v>1.5597278392060101E-2</v>
      </c>
      <c r="AB14" s="17">
        <v>1.30927463238422E-2</v>
      </c>
      <c r="AC14" s="17">
        <v>1.4394555951826E-2</v>
      </c>
      <c r="AD14" s="17">
        <v>3.3402697726731101E-2</v>
      </c>
      <c r="AE14" s="17"/>
      <c r="AF14" s="17">
        <v>1.14609064603933E-2</v>
      </c>
      <c r="AG14" s="17">
        <v>1.17671867813824E-2</v>
      </c>
      <c r="AH14" s="17">
        <v>2.27940077891465E-2</v>
      </c>
      <c r="AI14" s="17">
        <v>2.3181818778490602E-2</v>
      </c>
      <c r="AJ14" s="17"/>
      <c r="AK14" s="17">
        <v>3.3972276720221399E-2</v>
      </c>
      <c r="AL14" s="17">
        <v>3.1039973425866101E-2</v>
      </c>
      <c r="AM14" s="17"/>
      <c r="AN14" s="17">
        <v>1.55089327923821E-2</v>
      </c>
      <c r="AO14" s="17">
        <v>1.1644244873548201E-2</v>
      </c>
      <c r="AP14" s="17">
        <v>2.39644223907837E-2</v>
      </c>
      <c r="AQ14" s="17">
        <v>1.2887741621548E-2</v>
      </c>
      <c r="AR14" s="17">
        <v>8.7715626541591402E-3</v>
      </c>
      <c r="AS14" s="17">
        <v>9.3296229539295596E-3</v>
      </c>
      <c r="AT14" s="17"/>
      <c r="AU14" s="17">
        <v>1.3266058428454601E-2</v>
      </c>
      <c r="AV14" s="17">
        <v>1.33974382015228E-2</v>
      </c>
      <c r="AW14" s="17"/>
      <c r="AX14" s="17">
        <v>1.8439060494024301E-2</v>
      </c>
      <c r="AY14" s="17">
        <v>1.2930490037650099E-2</v>
      </c>
      <c r="AZ14" s="17"/>
      <c r="BA14" s="17">
        <v>1.1256898799824999E-2</v>
      </c>
      <c r="BB14" s="17">
        <v>2.53603083961608E-2</v>
      </c>
      <c r="BC14" s="17"/>
      <c r="BD14" s="17">
        <v>9.2606064453083694E-3</v>
      </c>
      <c r="BE14" s="17"/>
      <c r="BF14" s="17">
        <v>9.3059169098381397E-3</v>
      </c>
      <c r="BG14" s="17"/>
      <c r="BH14" s="17">
        <v>6.85839655062592E-3</v>
      </c>
      <c r="BI14" s="17"/>
      <c r="BJ14" s="17">
        <v>6.9081570166732702E-3</v>
      </c>
      <c r="BK14" s="17"/>
      <c r="BL14" s="17">
        <v>3.5548147092080797E-2</v>
      </c>
      <c r="BM14" s="17">
        <v>1.88385539048075E-3</v>
      </c>
      <c r="BN14" s="17">
        <v>5.8941610469843697E-3</v>
      </c>
      <c r="BO14" s="17">
        <v>2.13786886656075E-2</v>
      </c>
      <c r="BP14" s="17"/>
      <c r="BQ14" s="17">
        <v>7.5244868403532101E-3</v>
      </c>
      <c r="BR14" s="17">
        <v>6.6843436161225902E-3</v>
      </c>
      <c r="BS14" s="17">
        <v>1.09544974194339E-2</v>
      </c>
      <c r="BT14" s="17">
        <v>8.4690260204991503E-3</v>
      </c>
      <c r="BU14" s="17">
        <v>2.6695036031047101E-2</v>
      </c>
      <c r="BV14" s="17">
        <v>3.1127319446212099E-2</v>
      </c>
      <c r="BW14" s="17"/>
      <c r="BX14" s="17">
        <v>5.37566841110602E-3</v>
      </c>
      <c r="BY14" s="17">
        <v>5.9805970874639899E-3</v>
      </c>
      <c r="BZ14" s="17">
        <v>7.6225823070587796E-3</v>
      </c>
      <c r="CA14" s="17">
        <v>9.8553109866206905E-3</v>
      </c>
      <c r="CB14" s="17">
        <v>2.0204019393496801E-2</v>
      </c>
      <c r="CC14" s="17">
        <v>3.0734309650615198E-2</v>
      </c>
    </row>
    <row r="15" spans="2:81" x14ac:dyDescent="0.35">
      <c r="B15" s="18" t="s">
        <v>286</v>
      </c>
      <c r="C15" s="21">
        <v>0.61125427604645999</v>
      </c>
      <c r="D15" s="21">
        <v>0.65471372832168895</v>
      </c>
      <c r="E15" s="21">
        <v>0.57129907879497299</v>
      </c>
      <c r="F15" s="21"/>
      <c r="G15" s="21">
        <v>0.61536895678898695</v>
      </c>
      <c r="H15" s="21">
        <v>0.62729743898413504</v>
      </c>
      <c r="I15" s="21">
        <v>0.60564333944110305</v>
      </c>
      <c r="J15" s="21">
        <v>0.53952684536788598</v>
      </c>
      <c r="K15" s="21">
        <v>0.59329823951133698</v>
      </c>
      <c r="L15" s="21">
        <v>0.67029198644002297</v>
      </c>
      <c r="M15" s="21"/>
      <c r="N15" s="21">
        <v>0.68622480813461395</v>
      </c>
      <c r="O15" s="21">
        <v>0.56927699532584497</v>
      </c>
      <c r="P15" s="21">
        <v>0.579135087482744</v>
      </c>
      <c r="Q15" s="21">
        <v>0.60118896559211499</v>
      </c>
      <c r="R15" s="21"/>
      <c r="S15" s="21">
        <v>0.70392137429286505</v>
      </c>
      <c r="T15" s="21">
        <v>0.57330152001994195</v>
      </c>
      <c r="U15" s="21">
        <v>0.59202887657949899</v>
      </c>
      <c r="V15" s="21">
        <v>0.62283795946670495</v>
      </c>
      <c r="W15" s="21">
        <v>0.61571194837684895</v>
      </c>
      <c r="X15" s="21">
        <v>0.60374021380071197</v>
      </c>
      <c r="Y15" s="21">
        <v>0.59213595356108295</v>
      </c>
      <c r="Z15" s="21">
        <v>0.64041425004866004</v>
      </c>
      <c r="AA15" s="21">
        <v>0.61367327328833099</v>
      </c>
      <c r="AB15" s="21">
        <v>0.571744558069333</v>
      </c>
      <c r="AC15" s="21">
        <v>0.59334513108054099</v>
      </c>
      <c r="AD15" s="21">
        <v>0.52356440610099397</v>
      </c>
      <c r="AE15" s="21"/>
      <c r="AF15" s="21">
        <v>0.61242078989651605</v>
      </c>
      <c r="AG15" s="21">
        <v>0.58764781933770804</v>
      </c>
      <c r="AH15" s="21">
        <v>0.57495468745589695</v>
      </c>
      <c r="AI15" s="21">
        <v>0.53472008148301098</v>
      </c>
      <c r="AJ15" s="21"/>
      <c r="AK15" s="21">
        <v>0.67863952443521502</v>
      </c>
      <c r="AL15" s="21">
        <v>0.60046886434739599</v>
      </c>
      <c r="AM15" s="21"/>
      <c r="AN15" s="21">
        <v>0.67224542170563495</v>
      </c>
      <c r="AO15" s="21">
        <v>0.60450657121651397</v>
      </c>
      <c r="AP15" s="21">
        <v>0.58073958238175305</v>
      </c>
      <c r="AQ15" s="21">
        <v>0.57124733264906602</v>
      </c>
      <c r="AR15" s="21">
        <v>0.59877772156161602</v>
      </c>
      <c r="AS15" s="21">
        <v>0.58472986290422502</v>
      </c>
      <c r="AT15" s="21"/>
      <c r="AU15" s="21">
        <v>0.64161089317557896</v>
      </c>
      <c r="AV15" s="21">
        <v>0.57042094521235898</v>
      </c>
      <c r="AW15" s="21"/>
      <c r="AX15" s="21">
        <v>0.54122432137578802</v>
      </c>
      <c r="AY15" s="21">
        <v>0.62805943346152904</v>
      </c>
      <c r="AZ15" s="21"/>
      <c r="BA15" s="21">
        <v>0.59801161153970195</v>
      </c>
      <c r="BB15" s="21">
        <v>0.68391903419279798</v>
      </c>
      <c r="BC15" s="21"/>
      <c r="BD15" s="21">
        <v>0.70888235250895204</v>
      </c>
      <c r="BE15" s="21"/>
      <c r="BF15" s="21">
        <v>0.69956432634020604</v>
      </c>
      <c r="BG15" s="21"/>
      <c r="BH15" s="21">
        <v>0.59596022742854404</v>
      </c>
      <c r="BI15" s="21"/>
      <c r="BJ15" s="21">
        <v>0.59227029096416695</v>
      </c>
      <c r="BK15" s="21"/>
      <c r="BL15" s="21">
        <v>0.122925847429593</v>
      </c>
      <c r="BM15" s="21">
        <v>0.919878649724854</v>
      </c>
      <c r="BN15" s="21">
        <v>0.76662900183875404</v>
      </c>
      <c r="BO15" s="21">
        <v>0.43954991551335099</v>
      </c>
      <c r="BP15" s="21"/>
      <c r="BQ15" s="21">
        <v>0.63971587349234904</v>
      </c>
      <c r="BR15" s="21">
        <v>0.75300690352493305</v>
      </c>
      <c r="BS15" s="21">
        <v>0.57299222899617996</v>
      </c>
      <c r="BT15" s="21">
        <v>0.672734202429765</v>
      </c>
      <c r="BU15" s="21">
        <v>0.392837690684045</v>
      </c>
      <c r="BV15" s="21">
        <v>0.48908489933571198</v>
      </c>
      <c r="BW15" s="21"/>
      <c r="BX15" s="21">
        <v>0.68168795589993503</v>
      </c>
      <c r="BY15" s="21">
        <v>0.77176401886689905</v>
      </c>
      <c r="BZ15" s="21">
        <v>0.59615589951147197</v>
      </c>
      <c r="CA15" s="21">
        <v>0.66140076846892304</v>
      </c>
      <c r="CB15" s="21">
        <v>0.365254378585602</v>
      </c>
      <c r="CC15" s="21">
        <v>0.41395654086233702</v>
      </c>
    </row>
    <row r="16" spans="2:81" x14ac:dyDescent="0.35">
      <c r="B16" s="18" t="s">
        <v>287</v>
      </c>
      <c r="C16" s="21">
        <v>0.129827046020392</v>
      </c>
      <c r="D16" s="21">
        <v>0.119819557492314</v>
      </c>
      <c r="E16" s="21">
        <v>0.137275566227686</v>
      </c>
      <c r="F16" s="21"/>
      <c r="G16" s="21">
        <v>0.16654095534271399</v>
      </c>
      <c r="H16" s="21">
        <v>0.14305771209461901</v>
      </c>
      <c r="I16" s="21">
        <v>0.12771206317265599</v>
      </c>
      <c r="J16" s="21">
        <v>0.14055064026556499</v>
      </c>
      <c r="K16" s="21">
        <v>0.12646599292051899</v>
      </c>
      <c r="L16" s="21">
        <v>8.9978904233426596E-2</v>
      </c>
      <c r="M16" s="21"/>
      <c r="N16" s="21">
        <v>9.3766259242416397E-2</v>
      </c>
      <c r="O16" s="21">
        <v>0.14708731698472699</v>
      </c>
      <c r="P16" s="21">
        <v>0.14748240070392599</v>
      </c>
      <c r="Q16" s="21">
        <v>0.13733426664904599</v>
      </c>
      <c r="R16" s="21"/>
      <c r="S16" s="21">
        <v>0.10674790423218</v>
      </c>
      <c r="T16" s="21">
        <v>0.15428255529627799</v>
      </c>
      <c r="U16" s="21">
        <v>0.137856497268806</v>
      </c>
      <c r="V16" s="21">
        <v>0.111131204435609</v>
      </c>
      <c r="W16" s="21">
        <v>0.105778664769774</v>
      </c>
      <c r="X16" s="21">
        <v>0.14287252991698601</v>
      </c>
      <c r="Y16" s="21">
        <v>0.138799441874535</v>
      </c>
      <c r="Z16" s="21">
        <v>0.11820076268955799</v>
      </c>
      <c r="AA16" s="21">
        <v>0.11847035891831501</v>
      </c>
      <c r="AB16" s="21">
        <v>0.15430556878365101</v>
      </c>
      <c r="AC16" s="21">
        <v>0.147995967105507</v>
      </c>
      <c r="AD16" s="21">
        <v>0.11270363721507699</v>
      </c>
      <c r="AE16" s="21"/>
      <c r="AF16" s="21">
        <v>0.13221503695821701</v>
      </c>
      <c r="AG16" s="21">
        <v>0.130376859233406</v>
      </c>
      <c r="AH16" s="21">
        <v>0.13964147382720399</v>
      </c>
      <c r="AI16" s="21">
        <v>0.121890000473867</v>
      </c>
      <c r="AJ16" s="21"/>
      <c r="AK16" s="21">
        <v>0.101231864250654</v>
      </c>
      <c r="AL16" s="21">
        <v>0.121073229450851</v>
      </c>
      <c r="AM16" s="21"/>
      <c r="AN16" s="21">
        <v>0.120856027254429</v>
      </c>
      <c r="AO16" s="21">
        <v>0.12687977713433701</v>
      </c>
      <c r="AP16" s="21">
        <v>0.14278089212452899</v>
      </c>
      <c r="AQ16" s="21">
        <v>0.13863728293844199</v>
      </c>
      <c r="AR16" s="21">
        <v>0.12796870583730099</v>
      </c>
      <c r="AS16" s="21">
        <v>0.13133971719392801</v>
      </c>
      <c r="AT16" s="21"/>
      <c r="AU16" s="21">
        <v>0.11017042134939201</v>
      </c>
      <c r="AV16" s="21">
        <v>0.156474977892718</v>
      </c>
      <c r="AW16" s="21"/>
      <c r="AX16" s="21">
        <v>0.174440694728725</v>
      </c>
      <c r="AY16" s="21">
        <v>0.11912106465956</v>
      </c>
      <c r="AZ16" s="21"/>
      <c r="BA16" s="21">
        <v>0.136215492160489</v>
      </c>
      <c r="BB16" s="21">
        <v>9.3199905902141403E-2</v>
      </c>
      <c r="BC16" s="21"/>
      <c r="BD16" s="21">
        <v>8.4973038005556903E-2</v>
      </c>
      <c r="BE16" s="21"/>
      <c r="BF16" s="21">
        <v>9.4725456569097394E-2</v>
      </c>
      <c r="BG16" s="21"/>
      <c r="BH16" s="21">
        <v>0.131947241071278</v>
      </c>
      <c r="BI16" s="21"/>
      <c r="BJ16" s="21">
        <v>0.12308643161256801</v>
      </c>
      <c r="BK16" s="21"/>
      <c r="BL16" s="21">
        <v>0.48704701310409698</v>
      </c>
      <c r="BM16" s="21">
        <v>1.3132828869746E-2</v>
      </c>
      <c r="BN16" s="21">
        <v>3.5569964163524898E-2</v>
      </c>
      <c r="BO16" s="21">
        <v>0.125585087457005</v>
      </c>
      <c r="BP16" s="21"/>
      <c r="BQ16" s="21">
        <v>0.10452977355299201</v>
      </c>
      <c r="BR16" s="21">
        <v>6.5667412302102393E-2</v>
      </c>
      <c r="BS16" s="21">
        <v>0.177416236957542</v>
      </c>
      <c r="BT16" s="21">
        <v>0.10713926547475899</v>
      </c>
      <c r="BU16" s="21">
        <v>0.27708215699248401</v>
      </c>
      <c r="BV16" s="21">
        <v>0.17998795341261001</v>
      </c>
      <c r="BW16" s="21"/>
      <c r="BX16" s="21">
        <v>8.5127606456494198E-2</v>
      </c>
      <c r="BY16" s="21">
        <v>4.85635848721599E-2</v>
      </c>
      <c r="BZ16" s="21">
        <v>0.16802056707036001</v>
      </c>
      <c r="CA16" s="21">
        <v>0.107532144626661</v>
      </c>
      <c r="CB16" s="21">
        <v>0.30630279659071902</v>
      </c>
      <c r="CC16" s="21">
        <v>0.22627847241075599</v>
      </c>
    </row>
    <row r="17" spans="2:81" x14ac:dyDescent="0.35">
      <c r="B17" s="18" t="s">
        <v>288</v>
      </c>
      <c r="C17" s="22">
        <v>0.48142723002606802</v>
      </c>
      <c r="D17" s="22">
        <v>0.53489417082937496</v>
      </c>
      <c r="E17" s="22">
        <v>0.434023512567287</v>
      </c>
      <c r="F17" s="22"/>
      <c r="G17" s="22">
        <v>0.44882800144627299</v>
      </c>
      <c r="H17" s="22">
        <v>0.484239726889516</v>
      </c>
      <c r="I17" s="22">
        <v>0.477931276268447</v>
      </c>
      <c r="J17" s="22">
        <v>0.39897620510232101</v>
      </c>
      <c r="K17" s="22">
        <v>0.46683224659081801</v>
      </c>
      <c r="L17" s="22">
        <v>0.58031308220659605</v>
      </c>
      <c r="M17" s="22"/>
      <c r="N17" s="22">
        <v>0.59245854889219696</v>
      </c>
      <c r="O17" s="22">
        <v>0.42218967834111898</v>
      </c>
      <c r="P17" s="22">
        <v>0.43165268677881902</v>
      </c>
      <c r="Q17" s="22">
        <v>0.46385469894307002</v>
      </c>
      <c r="R17" s="22"/>
      <c r="S17" s="22">
        <v>0.597173470060685</v>
      </c>
      <c r="T17" s="22">
        <v>0.41901896472366401</v>
      </c>
      <c r="U17" s="22">
        <v>0.45417237931069299</v>
      </c>
      <c r="V17" s="22">
        <v>0.51170675503109597</v>
      </c>
      <c r="W17" s="22">
        <v>0.50993328360707402</v>
      </c>
      <c r="X17" s="22">
        <v>0.46086768388372601</v>
      </c>
      <c r="Y17" s="22">
        <v>0.45333651168654698</v>
      </c>
      <c r="Z17" s="22">
        <v>0.522213487359101</v>
      </c>
      <c r="AA17" s="22">
        <v>0.49520291437001601</v>
      </c>
      <c r="AB17" s="22">
        <v>0.41743898928568202</v>
      </c>
      <c r="AC17" s="22">
        <v>0.44534916397503499</v>
      </c>
      <c r="AD17" s="22">
        <v>0.41086076888591699</v>
      </c>
      <c r="AE17" s="22"/>
      <c r="AF17" s="22">
        <v>0.48020575293829798</v>
      </c>
      <c r="AG17" s="22">
        <v>0.45727096010430202</v>
      </c>
      <c r="AH17" s="22">
        <v>0.43531321362869302</v>
      </c>
      <c r="AI17" s="22">
        <v>0.41283008100914398</v>
      </c>
      <c r="AJ17" s="22"/>
      <c r="AK17" s="22">
        <v>0.57740766018456102</v>
      </c>
      <c r="AL17" s="22">
        <v>0.47939563489654502</v>
      </c>
      <c r="AM17" s="22"/>
      <c r="AN17" s="22">
        <v>0.55138939445120605</v>
      </c>
      <c r="AO17" s="22">
        <v>0.47762679408217701</v>
      </c>
      <c r="AP17" s="22">
        <v>0.437958690257224</v>
      </c>
      <c r="AQ17" s="22">
        <v>0.432610049710624</v>
      </c>
      <c r="AR17" s="22">
        <v>0.47080901572431499</v>
      </c>
      <c r="AS17" s="22">
        <v>0.45339014571029701</v>
      </c>
      <c r="AT17" s="22"/>
      <c r="AU17" s="22">
        <v>0.53144047182618703</v>
      </c>
      <c r="AV17" s="22">
        <v>0.41394596731964201</v>
      </c>
      <c r="AW17" s="22"/>
      <c r="AX17" s="22">
        <v>0.36678362664706399</v>
      </c>
      <c r="AY17" s="22">
        <v>0.50893836880196897</v>
      </c>
      <c r="AZ17" s="22"/>
      <c r="BA17" s="22">
        <v>0.461796119379213</v>
      </c>
      <c r="BB17" s="22">
        <v>0.59071912829065698</v>
      </c>
      <c r="BC17" s="22"/>
      <c r="BD17" s="22">
        <v>0.62390931450339504</v>
      </c>
      <c r="BE17" s="22"/>
      <c r="BF17" s="22">
        <v>0.60483886977110901</v>
      </c>
      <c r="BG17" s="22"/>
      <c r="BH17" s="22">
        <v>0.46401298635726601</v>
      </c>
      <c r="BI17" s="22"/>
      <c r="BJ17" s="22">
        <v>0.46918385935159901</v>
      </c>
      <c r="BK17" s="22"/>
      <c r="BL17" s="22">
        <v>-0.36412116567450398</v>
      </c>
      <c r="BM17" s="22">
        <v>0.90674582085510802</v>
      </c>
      <c r="BN17" s="22">
        <v>0.73105903767522895</v>
      </c>
      <c r="BO17" s="22">
        <v>0.31396482805634601</v>
      </c>
      <c r="BP17" s="22"/>
      <c r="BQ17" s="22">
        <v>0.53518609993935695</v>
      </c>
      <c r="BR17" s="22">
        <v>0.687339491222831</v>
      </c>
      <c r="BS17" s="22">
        <v>0.39557599203863802</v>
      </c>
      <c r="BT17" s="22">
        <v>0.56559493695500695</v>
      </c>
      <c r="BU17" s="22">
        <v>0.115755533691561</v>
      </c>
      <c r="BV17" s="22">
        <v>0.309096945923101</v>
      </c>
      <c r="BW17" s="22"/>
      <c r="BX17" s="22">
        <v>0.59656034944344105</v>
      </c>
      <c r="BY17" s="22">
        <v>0.72320043399473899</v>
      </c>
      <c r="BZ17" s="22">
        <v>0.42813533244111202</v>
      </c>
      <c r="CA17" s="22">
        <v>0.55386862384226099</v>
      </c>
      <c r="CB17" s="22">
        <v>5.8951581994882901E-2</v>
      </c>
      <c r="CC17" s="22">
        <v>0.187678068451581</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CC22"/>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292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0.20845685888561</v>
      </c>
      <c r="D9" s="17">
        <v>0.24131510606263401</v>
      </c>
      <c r="E9" s="17">
        <v>0.176935654027468</v>
      </c>
      <c r="F9" s="17"/>
      <c r="G9" s="17">
        <v>0.27829998874446299</v>
      </c>
      <c r="H9" s="17">
        <v>0.24810170770932</v>
      </c>
      <c r="I9" s="17">
        <v>0.19078620655970699</v>
      </c>
      <c r="J9" s="17">
        <v>0.144666337252676</v>
      </c>
      <c r="K9" s="17">
        <v>0.15478888429344001</v>
      </c>
      <c r="L9" s="17">
        <v>0.232017080518651</v>
      </c>
      <c r="M9" s="17"/>
      <c r="N9" s="17">
        <v>0.24112673155226</v>
      </c>
      <c r="O9" s="17">
        <v>0.14479799718339301</v>
      </c>
      <c r="P9" s="17">
        <v>0.22693473295321701</v>
      </c>
      <c r="Q9" s="17">
        <v>0.22057138141396701</v>
      </c>
      <c r="R9" s="17"/>
      <c r="S9" s="17">
        <v>0.30873494708433102</v>
      </c>
      <c r="T9" s="17">
        <v>0.14418204119068301</v>
      </c>
      <c r="U9" s="17">
        <v>0.19843324645462501</v>
      </c>
      <c r="V9" s="17">
        <v>0.211480739702676</v>
      </c>
      <c r="W9" s="17">
        <v>0.22859689823167301</v>
      </c>
      <c r="X9" s="17">
        <v>0.19286799924641901</v>
      </c>
      <c r="Y9" s="17">
        <v>0.17872224261015501</v>
      </c>
      <c r="Z9" s="17">
        <v>0.23294920054833801</v>
      </c>
      <c r="AA9" s="17">
        <v>0.225458527276161</v>
      </c>
      <c r="AB9" s="17">
        <v>0.146868271383017</v>
      </c>
      <c r="AC9" s="17">
        <v>0.211807204220328</v>
      </c>
      <c r="AD9" s="17">
        <v>0.199954318546406</v>
      </c>
      <c r="AE9" s="17"/>
      <c r="AF9" s="17">
        <v>0.21172318198200399</v>
      </c>
      <c r="AG9" s="17">
        <v>0.139518130492886</v>
      </c>
      <c r="AH9" s="17">
        <v>0.21298389600098799</v>
      </c>
      <c r="AI9" s="17">
        <v>0.176436118091923</v>
      </c>
      <c r="AJ9" s="17"/>
      <c r="AK9" s="17">
        <v>0.26072622751695301</v>
      </c>
      <c r="AL9" s="17">
        <v>0.20999163921162001</v>
      </c>
      <c r="AM9" s="17"/>
      <c r="AN9" s="17">
        <v>0.31144302367332199</v>
      </c>
      <c r="AO9" s="17">
        <v>0.18407829211485499</v>
      </c>
      <c r="AP9" s="17">
        <v>0.16553425414925499</v>
      </c>
      <c r="AQ9" s="17">
        <v>0.15896768907974401</v>
      </c>
      <c r="AR9" s="17">
        <v>0.17394001100124301</v>
      </c>
      <c r="AS9" s="17">
        <v>0.18036113368154</v>
      </c>
      <c r="AT9" s="17"/>
      <c r="AU9" s="17">
        <v>0.23014633176702801</v>
      </c>
      <c r="AV9" s="17">
        <v>0.18030778853651899</v>
      </c>
      <c r="AW9" s="17"/>
      <c r="AX9" s="17">
        <v>0.197995179565646</v>
      </c>
      <c r="AY9" s="17">
        <v>0.21096735840863201</v>
      </c>
      <c r="AZ9" s="17"/>
      <c r="BA9" s="17">
        <v>0.19502791824277901</v>
      </c>
      <c r="BB9" s="17">
        <v>0.27910565821065803</v>
      </c>
      <c r="BC9" s="17"/>
      <c r="BD9" s="17">
        <v>0.28114686062752497</v>
      </c>
      <c r="BE9" s="17"/>
      <c r="BF9" s="17">
        <v>0.27552090899141302</v>
      </c>
      <c r="BG9" s="17"/>
      <c r="BH9" s="17">
        <v>0.14923303040271199</v>
      </c>
      <c r="BI9" s="17"/>
      <c r="BJ9" s="17">
        <v>0.22125220122299699</v>
      </c>
      <c r="BK9" s="17"/>
      <c r="BL9" s="17">
        <v>2.3544521730346601E-2</v>
      </c>
      <c r="BM9" s="17">
        <v>0.47519596104564699</v>
      </c>
      <c r="BN9" s="17">
        <v>0.229707244570695</v>
      </c>
      <c r="BO9" s="17">
        <v>3.29095802822486E-2</v>
      </c>
      <c r="BP9" s="17"/>
      <c r="BQ9" s="17">
        <v>0.19470380091029499</v>
      </c>
      <c r="BR9" s="17">
        <v>0.28722474081614102</v>
      </c>
      <c r="BS9" s="17">
        <v>0.26060389789916599</v>
      </c>
      <c r="BT9" s="17">
        <v>0.23649330412049999</v>
      </c>
      <c r="BU9" s="17">
        <v>0.13712641435515399</v>
      </c>
      <c r="BV9" s="17">
        <v>0.12421881258560501</v>
      </c>
      <c r="BW9" s="17"/>
      <c r="BX9" s="17">
        <v>0.23438041546584601</v>
      </c>
      <c r="BY9" s="17">
        <v>0.28649168873339798</v>
      </c>
      <c r="BZ9" s="17">
        <v>0.241912120097836</v>
      </c>
      <c r="CA9" s="17">
        <v>0.226501760772025</v>
      </c>
      <c r="CB9" s="17">
        <v>0.109946926046868</v>
      </c>
      <c r="CC9" s="17">
        <v>7.8989171281088996E-2</v>
      </c>
    </row>
    <row r="10" spans="2:81" x14ac:dyDescent="0.35">
      <c r="B10" s="18" t="s">
        <v>282</v>
      </c>
      <c r="C10" s="17">
        <v>0.352000246022179</v>
      </c>
      <c r="D10" s="17">
        <v>0.35181607522241798</v>
      </c>
      <c r="E10" s="17">
        <v>0.35237079668451998</v>
      </c>
      <c r="F10" s="17"/>
      <c r="G10" s="17">
        <v>0.30739708913901198</v>
      </c>
      <c r="H10" s="17">
        <v>0.30997111107578601</v>
      </c>
      <c r="I10" s="17">
        <v>0.35366787704105501</v>
      </c>
      <c r="J10" s="17">
        <v>0.35077526273197002</v>
      </c>
      <c r="K10" s="17">
        <v>0.40187895874109902</v>
      </c>
      <c r="L10" s="17">
        <v>0.38196486529427998</v>
      </c>
      <c r="M10" s="17"/>
      <c r="N10" s="17">
        <v>0.35243113430230599</v>
      </c>
      <c r="O10" s="17">
        <v>0.36582253942197202</v>
      </c>
      <c r="P10" s="17">
        <v>0.34126522861180097</v>
      </c>
      <c r="Q10" s="17">
        <v>0.34841457807851201</v>
      </c>
      <c r="R10" s="17"/>
      <c r="S10" s="17">
        <v>0.31145387370326599</v>
      </c>
      <c r="T10" s="17">
        <v>0.366673257769076</v>
      </c>
      <c r="U10" s="17">
        <v>0.32938138033530201</v>
      </c>
      <c r="V10" s="17">
        <v>0.40039763604901202</v>
      </c>
      <c r="W10" s="17">
        <v>0.357973868670934</v>
      </c>
      <c r="X10" s="17">
        <v>0.39285245660417101</v>
      </c>
      <c r="Y10" s="17">
        <v>0.35981002716034499</v>
      </c>
      <c r="Z10" s="17">
        <v>0.36490861677685699</v>
      </c>
      <c r="AA10" s="17">
        <v>0.364545290020311</v>
      </c>
      <c r="AB10" s="17">
        <v>0.34275312775486599</v>
      </c>
      <c r="AC10" s="17">
        <v>0.30255902117539202</v>
      </c>
      <c r="AD10" s="17">
        <v>0.282345890695825</v>
      </c>
      <c r="AE10" s="17"/>
      <c r="AF10" s="17">
        <v>0.35686498189865401</v>
      </c>
      <c r="AG10" s="17">
        <v>0.38003144768453201</v>
      </c>
      <c r="AH10" s="17">
        <v>0.29328079432548598</v>
      </c>
      <c r="AI10" s="17">
        <v>0.27588180201590401</v>
      </c>
      <c r="AJ10" s="17"/>
      <c r="AK10" s="17">
        <v>0.33692920744740401</v>
      </c>
      <c r="AL10" s="17">
        <v>0.31974788121599301</v>
      </c>
      <c r="AM10" s="17"/>
      <c r="AN10" s="17">
        <v>0.31305092508347998</v>
      </c>
      <c r="AO10" s="17">
        <v>0.37177769849308101</v>
      </c>
      <c r="AP10" s="17">
        <v>0.34248169328619399</v>
      </c>
      <c r="AQ10" s="17">
        <v>0.37566767623521202</v>
      </c>
      <c r="AR10" s="17">
        <v>0.38816333182910401</v>
      </c>
      <c r="AS10" s="17">
        <v>0.297195903613308</v>
      </c>
      <c r="AT10" s="17"/>
      <c r="AU10" s="17">
        <v>0.36355848828215498</v>
      </c>
      <c r="AV10" s="17">
        <v>0.33432010551734997</v>
      </c>
      <c r="AW10" s="17"/>
      <c r="AX10" s="17">
        <v>0.32762993265854401</v>
      </c>
      <c r="AY10" s="17">
        <v>0.35784841419901697</v>
      </c>
      <c r="AZ10" s="17"/>
      <c r="BA10" s="17">
        <v>0.35628188544071598</v>
      </c>
      <c r="BB10" s="17">
        <v>0.33196288067135399</v>
      </c>
      <c r="BC10" s="17"/>
      <c r="BD10" s="17">
        <v>0.37947876441956002</v>
      </c>
      <c r="BE10" s="17"/>
      <c r="BF10" s="17">
        <v>0.39324888651884399</v>
      </c>
      <c r="BG10" s="17"/>
      <c r="BH10" s="17">
        <v>0.39874990095402102</v>
      </c>
      <c r="BI10" s="17"/>
      <c r="BJ10" s="17">
        <v>0.32552042851579999</v>
      </c>
      <c r="BK10" s="17"/>
      <c r="BL10" s="17">
        <v>9.3116925319325194E-2</v>
      </c>
      <c r="BM10" s="17">
        <v>0.42692566660303599</v>
      </c>
      <c r="BN10" s="17">
        <v>0.48923581112439501</v>
      </c>
      <c r="BO10" s="17">
        <v>0.291901386867922</v>
      </c>
      <c r="BP10" s="17"/>
      <c r="BQ10" s="17">
        <v>0.364509677284374</v>
      </c>
      <c r="BR10" s="17">
        <v>0.3971502393163</v>
      </c>
      <c r="BS10" s="17">
        <v>0.34571591185456801</v>
      </c>
      <c r="BT10" s="17">
        <v>0.33255984009485601</v>
      </c>
      <c r="BU10" s="17">
        <v>0.24920285863387401</v>
      </c>
      <c r="BV10" s="17">
        <v>0.34549590569043898</v>
      </c>
      <c r="BW10" s="17"/>
      <c r="BX10" s="17">
        <v>0.36029232747080397</v>
      </c>
      <c r="BY10" s="17">
        <v>0.40999486240932598</v>
      </c>
      <c r="BZ10" s="17">
        <v>0.36355827029160898</v>
      </c>
      <c r="CA10" s="17">
        <v>0.336785275954195</v>
      </c>
      <c r="CB10" s="17">
        <v>0.22960076176713701</v>
      </c>
      <c r="CC10" s="17">
        <v>0.29485526922331301</v>
      </c>
    </row>
    <row r="11" spans="2:81" x14ac:dyDescent="0.35">
      <c r="B11" s="18" t="s">
        <v>283</v>
      </c>
      <c r="C11" s="17">
        <v>0.26520211498468599</v>
      </c>
      <c r="D11" s="17">
        <v>0.24958888770948801</v>
      </c>
      <c r="E11" s="17">
        <v>0.28128314908645602</v>
      </c>
      <c r="F11" s="17"/>
      <c r="G11" s="17">
        <v>0.196533325509438</v>
      </c>
      <c r="H11" s="17">
        <v>0.23162294501970301</v>
      </c>
      <c r="I11" s="17">
        <v>0.24940731614884001</v>
      </c>
      <c r="J11" s="17">
        <v>0.30795656814434702</v>
      </c>
      <c r="K11" s="17">
        <v>0.298762842415497</v>
      </c>
      <c r="L11" s="17">
        <v>0.29372995848393901</v>
      </c>
      <c r="M11" s="17"/>
      <c r="N11" s="17">
        <v>0.24421447263996701</v>
      </c>
      <c r="O11" s="17">
        <v>0.28348596454874497</v>
      </c>
      <c r="P11" s="17">
        <v>0.27287153496092698</v>
      </c>
      <c r="Q11" s="17">
        <v>0.26105016240572998</v>
      </c>
      <c r="R11" s="17"/>
      <c r="S11" s="17">
        <v>0.22365215386249701</v>
      </c>
      <c r="T11" s="17">
        <v>0.29132692778930702</v>
      </c>
      <c r="U11" s="17">
        <v>0.30040679276350901</v>
      </c>
      <c r="V11" s="17">
        <v>0.25058208149810202</v>
      </c>
      <c r="W11" s="17">
        <v>0.27266251571911798</v>
      </c>
      <c r="X11" s="17">
        <v>0.235165005598058</v>
      </c>
      <c r="Y11" s="17">
        <v>0.24783119829793401</v>
      </c>
      <c r="Z11" s="17">
        <v>0.24926243659963901</v>
      </c>
      <c r="AA11" s="17">
        <v>0.26169774630460801</v>
      </c>
      <c r="AB11" s="17">
        <v>0.30082234849186301</v>
      </c>
      <c r="AC11" s="17">
        <v>0.27389894206677901</v>
      </c>
      <c r="AD11" s="17">
        <v>0.32764099242144401</v>
      </c>
      <c r="AE11" s="17"/>
      <c r="AF11" s="17">
        <v>0.258248494259116</v>
      </c>
      <c r="AG11" s="17">
        <v>0.30092206706333802</v>
      </c>
      <c r="AH11" s="17">
        <v>0.26249842570990001</v>
      </c>
      <c r="AI11" s="17">
        <v>0.35517416273538699</v>
      </c>
      <c r="AJ11" s="17"/>
      <c r="AK11" s="17">
        <v>0.26397550712411599</v>
      </c>
      <c r="AL11" s="17">
        <v>0.25423272393572599</v>
      </c>
      <c r="AM11" s="17"/>
      <c r="AN11" s="17">
        <v>0.19954244679772801</v>
      </c>
      <c r="AO11" s="17">
        <v>0.28864434277078899</v>
      </c>
      <c r="AP11" s="17">
        <v>0.29868327834424302</v>
      </c>
      <c r="AQ11" s="17">
        <v>0.27907593829850902</v>
      </c>
      <c r="AR11" s="17">
        <v>0.27945821249257102</v>
      </c>
      <c r="AS11" s="17">
        <v>0.30970226504292597</v>
      </c>
      <c r="AT11" s="17"/>
      <c r="AU11" s="17">
        <v>0.26184709219867702</v>
      </c>
      <c r="AV11" s="17">
        <v>0.27092963972881301</v>
      </c>
      <c r="AW11" s="17"/>
      <c r="AX11" s="17">
        <v>0.25961167080974301</v>
      </c>
      <c r="AY11" s="17">
        <v>0.26654365939695701</v>
      </c>
      <c r="AZ11" s="17"/>
      <c r="BA11" s="17">
        <v>0.27436373099012501</v>
      </c>
      <c r="BB11" s="17">
        <v>0.22016921877033199</v>
      </c>
      <c r="BC11" s="17"/>
      <c r="BD11" s="17">
        <v>0.222831105542413</v>
      </c>
      <c r="BE11" s="17"/>
      <c r="BF11" s="17">
        <v>0.21983820994577</v>
      </c>
      <c r="BG11" s="17"/>
      <c r="BH11" s="17">
        <v>0.27975842335085299</v>
      </c>
      <c r="BI11" s="17"/>
      <c r="BJ11" s="17">
        <v>0.25037116309160401</v>
      </c>
      <c r="BK11" s="17"/>
      <c r="BL11" s="17">
        <v>0.366001636874006</v>
      </c>
      <c r="BM11" s="17">
        <v>7.45440913780476E-2</v>
      </c>
      <c r="BN11" s="17">
        <v>0.24156787539171301</v>
      </c>
      <c r="BO11" s="17">
        <v>0.418997603914953</v>
      </c>
      <c r="BP11" s="17"/>
      <c r="BQ11" s="17">
        <v>0.253262320774158</v>
      </c>
      <c r="BR11" s="17">
        <v>0.223558515111731</v>
      </c>
      <c r="BS11" s="17">
        <v>0.267468238838246</v>
      </c>
      <c r="BT11" s="17">
        <v>0.29270451191161401</v>
      </c>
      <c r="BU11" s="17">
        <v>0.31167620779527799</v>
      </c>
      <c r="BV11" s="17">
        <v>0.280826033767204</v>
      </c>
      <c r="BW11" s="17"/>
      <c r="BX11" s="17">
        <v>0.254150727423957</v>
      </c>
      <c r="BY11" s="17">
        <v>0.21474524173731199</v>
      </c>
      <c r="BZ11" s="17">
        <v>0.26050750670084999</v>
      </c>
      <c r="CA11" s="17">
        <v>0.27671581980629401</v>
      </c>
      <c r="CB11" s="17">
        <v>0.29269807976228701</v>
      </c>
      <c r="CC11" s="17">
        <v>0.303074158273407</v>
      </c>
    </row>
    <row r="12" spans="2:81" x14ac:dyDescent="0.35">
      <c r="B12" s="18" t="s">
        <v>284</v>
      </c>
      <c r="C12" s="17">
        <v>0.101922087113732</v>
      </c>
      <c r="D12" s="17">
        <v>9.3832280108819194E-2</v>
      </c>
      <c r="E12" s="17">
        <v>0.109375006546959</v>
      </c>
      <c r="F12" s="17"/>
      <c r="G12" s="17">
        <v>0.10939537367119199</v>
      </c>
      <c r="H12" s="17">
        <v>0.13010821785573901</v>
      </c>
      <c r="I12" s="17">
        <v>0.12881894857735199</v>
      </c>
      <c r="J12" s="17">
        <v>0.104191955368805</v>
      </c>
      <c r="K12" s="17">
        <v>8.6590554104755496E-2</v>
      </c>
      <c r="L12" s="17">
        <v>6.0578108204591898E-2</v>
      </c>
      <c r="M12" s="17"/>
      <c r="N12" s="17">
        <v>8.9837447024872299E-2</v>
      </c>
      <c r="O12" s="17">
        <v>0.127626900169691</v>
      </c>
      <c r="P12" s="17">
        <v>0.104815032044312</v>
      </c>
      <c r="Q12" s="17">
        <v>8.7318113679246898E-2</v>
      </c>
      <c r="R12" s="17"/>
      <c r="S12" s="17">
        <v>9.3537159918060095E-2</v>
      </c>
      <c r="T12" s="17">
        <v>0.11358833743823001</v>
      </c>
      <c r="U12" s="17">
        <v>0.11244493624124</v>
      </c>
      <c r="V12" s="17">
        <v>7.1138914815971496E-2</v>
      </c>
      <c r="W12" s="17">
        <v>8.2433760691135505E-2</v>
      </c>
      <c r="X12" s="17">
        <v>0.11038147415535</v>
      </c>
      <c r="Y12" s="17">
        <v>0.13912098149969501</v>
      </c>
      <c r="Z12" s="17">
        <v>0.10893160766450601</v>
      </c>
      <c r="AA12" s="17">
        <v>7.4952346734921502E-2</v>
      </c>
      <c r="AB12" s="17">
        <v>0.11962539398161399</v>
      </c>
      <c r="AC12" s="17">
        <v>0.11296488898028</v>
      </c>
      <c r="AD12" s="17">
        <v>9.3711375304973504E-2</v>
      </c>
      <c r="AE12" s="17"/>
      <c r="AF12" s="17">
        <v>0.10251615163598</v>
      </c>
      <c r="AG12" s="17">
        <v>0.105113380415189</v>
      </c>
      <c r="AH12" s="17">
        <v>0.119573978284587</v>
      </c>
      <c r="AI12" s="17">
        <v>0.121327244305364</v>
      </c>
      <c r="AJ12" s="17"/>
      <c r="AK12" s="17">
        <v>7.3342389078547801E-2</v>
      </c>
      <c r="AL12" s="17">
        <v>0.121275709885969</v>
      </c>
      <c r="AM12" s="17"/>
      <c r="AN12" s="17">
        <v>0.10272387642670799</v>
      </c>
      <c r="AO12" s="17">
        <v>9.3672664124680893E-2</v>
      </c>
      <c r="AP12" s="17">
        <v>0.122606904288146</v>
      </c>
      <c r="AQ12" s="17">
        <v>0.103733703403002</v>
      </c>
      <c r="AR12" s="17">
        <v>9.1081265907049E-2</v>
      </c>
      <c r="AS12" s="17">
        <v>0.107984509027419</v>
      </c>
      <c r="AT12" s="17"/>
      <c r="AU12" s="17">
        <v>8.9571091342313794E-2</v>
      </c>
      <c r="AV12" s="17">
        <v>0.119408621643893</v>
      </c>
      <c r="AW12" s="17"/>
      <c r="AX12" s="17">
        <v>0.118272778782823</v>
      </c>
      <c r="AY12" s="17">
        <v>9.7998395478681097E-2</v>
      </c>
      <c r="AZ12" s="17"/>
      <c r="BA12" s="17">
        <v>0.102716041545982</v>
      </c>
      <c r="BB12" s="17">
        <v>9.8770952879809706E-2</v>
      </c>
      <c r="BC12" s="17"/>
      <c r="BD12" s="17">
        <v>7.6073831224047303E-2</v>
      </c>
      <c r="BE12" s="17"/>
      <c r="BF12" s="17">
        <v>7.0136107697176694E-2</v>
      </c>
      <c r="BG12" s="17"/>
      <c r="BH12" s="17">
        <v>9.1914337905484894E-2</v>
      </c>
      <c r="BI12" s="17"/>
      <c r="BJ12" s="17">
        <v>0.124081307780013</v>
      </c>
      <c r="BK12" s="17"/>
      <c r="BL12" s="17">
        <v>0.26184773766302499</v>
      </c>
      <c r="BM12" s="17">
        <v>1.6089475483583499E-2</v>
      </c>
      <c r="BN12" s="17">
        <v>2.4875189545357401E-2</v>
      </c>
      <c r="BO12" s="17">
        <v>0.170524572957199</v>
      </c>
      <c r="BP12" s="17"/>
      <c r="BQ12" s="17">
        <v>0.120745836754877</v>
      </c>
      <c r="BR12" s="17">
        <v>5.7231160579160299E-2</v>
      </c>
      <c r="BS12" s="17">
        <v>7.2256679700920895E-2</v>
      </c>
      <c r="BT12" s="17">
        <v>8.7140377975916103E-2</v>
      </c>
      <c r="BU12" s="17">
        <v>0.144666424211677</v>
      </c>
      <c r="BV12" s="17">
        <v>0.130714737721707</v>
      </c>
      <c r="BW12" s="17"/>
      <c r="BX12" s="17">
        <v>9.88052687992131E-2</v>
      </c>
      <c r="BY12" s="17">
        <v>5.8093696698719E-2</v>
      </c>
      <c r="BZ12" s="17">
        <v>8.2285928155711605E-2</v>
      </c>
      <c r="CA12" s="17">
        <v>0.110943155860194</v>
      </c>
      <c r="CB12" s="17">
        <v>0.19127254191849499</v>
      </c>
      <c r="CC12" s="17">
        <v>0.14100141760429399</v>
      </c>
    </row>
    <row r="13" spans="2:81" x14ac:dyDescent="0.35">
      <c r="B13" s="18" t="s">
        <v>285</v>
      </c>
      <c r="C13" s="17">
        <v>5.2554932097928303E-2</v>
      </c>
      <c r="D13" s="17">
        <v>5.1233096104556002E-2</v>
      </c>
      <c r="E13" s="17">
        <v>5.2606276155597598E-2</v>
      </c>
      <c r="F13" s="17"/>
      <c r="G13" s="17">
        <v>8.2940577083317799E-2</v>
      </c>
      <c r="H13" s="17">
        <v>5.8299087459018302E-2</v>
      </c>
      <c r="I13" s="17">
        <v>5.9079879821762202E-2</v>
      </c>
      <c r="J13" s="17">
        <v>6.4867877276803904E-2</v>
      </c>
      <c r="K13" s="17">
        <v>4.3641880161928999E-2</v>
      </c>
      <c r="L13" s="17">
        <v>1.8397248682316299E-2</v>
      </c>
      <c r="M13" s="17"/>
      <c r="N13" s="17">
        <v>4.9669443265843098E-2</v>
      </c>
      <c r="O13" s="17">
        <v>5.7957301014159801E-2</v>
      </c>
      <c r="P13" s="17">
        <v>3.7730451507230298E-2</v>
      </c>
      <c r="Q13" s="17">
        <v>6.2945088039324595E-2</v>
      </c>
      <c r="R13" s="17"/>
      <c r="S13" s="17">
        <v>5.0011989671406701E-2</v>
      </c>
      <c r="T13" s="17">
        <v>6.4832795983981895E-2</v>
      </c>
      <c r="U13" s="17">
        <v>4.1827529471927603E-2</v>
      </c>
      <c r="V13" s="17">
        <v>4.5621367232128403E-2</v>
      </c>
      <c r="W13" s="17">
        <v>4.0349111070151503E-2</v>
      </c>
      <c r="X13" s="17">
        <v>4.9403901175462901E-2</v>
      </c>
      <c r="Y13" s="17">
        <v>4.1029591337896298E-2</v>
      </c>
      <c r="Z13" s="17">
        <v>3.1807218120323499E-2</v>
      </c>
      <c r="AA13" s="17">
        <v>5.3798891636971498E-2</v>
      </c>
      <c r="AB13" s="17">
        <v>6.9183531377771598E-2</v>
      </c>
      <c r="AC13" s="17">
        <v>7.4780180684782496E-2</v>
      </c>
      <c r="AD13" s="17">
        <v>6.5474910214273499E-2</v>
      </c>
      <c r="AE13" s="17"/>
      <c r="AF13" s="17">
        <v>5.1180456885626197E-2</v>
      </c>
      <c r="AG13" s="17">
        <v>5.4168972551901902E-2</v>
      </c>
      <c r="AH13" s="17">
        <v>8.9897418010403393E-2</v>
      </c>
      <c r="AI13" s="17">
        <v>4.79355055210436E-2</v>
      </c>
      <c r="AJ13" s="17"/>
      <c r="AK13" s="17">
        <v>4.3957751453063999E-2</v>
      </c>
      <c r="AL13" s="17">
        <v>5.5044009322385699E-2</v>
      </c>
      <c r="AM13" s="17"/>
      <c r="AN13" s="17">
        <v>5.04234513571565E-2</v>
      </c>
      <c r="AO13" s="17">
        <v>4.4147805813134697E-2</v>
      </c>
      <c r="AP13" s="17">
        <v>4.1486918203135298E-2</v>
      </c>
      <c r="AQ13" s="17">
        <v>7.0677869228093895E-2</v>
      </c>
      <c r="AR13" s="17">
        <v>4.8698175834380103E-2</v>
      </c>
      <c r="AS13" s="17">
        <v>7.9605631907033902E-2</v>
      </c>
      <c r="AT13" s="17"/>
      <c r="AU13" s="17">
        <v>3.9236459964328098E-2</v>
      </c>
      <c r="AV13" s="17">
        <v>7.0345504056994995E-2</v>
      </c>
      <c r="AW13" s="17"/>
      <c r="AX13" s="17">
        <v>7.77250140017441E-2</v>
      </c>
      <c r="AY13" s="17">
        <v>4.6514842674295703E-2</v>
      </c>
      <c r="AZ13" s="17"/>
      <c r="BA13" s="17">
        <v>5.40705376875028E-2</v>
      </c>
      <c r="BB13" s="17">
        <v>4.2058145712065398E-2</v>
      </c>
      <c r="BC13" s="17"/>
      <c r="BD13" s="17">
        <v>2.9310737459842098E-2</v>
      </c>
      <c r="BE13" s="17"/>
      <c r="BF13" s="17">
        <v>3.09210698918756E-2</v>
      </c>
      <c r="BG13" s="17"/>
      <c r="BH13" s="17">
        <v>6.3259887710528304E-2</v>
      </c>
      <c r="BI13" s="17"/>
      <c r="BJ13" s="17">
        <v>6.4682366560738599E-2</v>
      </c>
      <c r="BK13" s="17"/>
      <c r="BL13" s="17">
        <v>0.213478624919787</v>
      </c>
      <c r="BM13" s="17">
        <v>4.5383288157622402E-3</v>
      </c>
      <c r="BN13" s="17">
        <v>5.6850414969594996E-3</v>
      </c>
      <c r="BO13" s="17">
        <v>5.07382873811104E-2</v>
      </c>
      <c r="BP13" s="17"/>
      <c r="BQ13" s="17">
        <v>4.9861402401767799E-2</v>
      </c>
      <c r="BR13" s="17">
        <v>1.9071114744312102E-2</v>
      </c>
      <c r="BS13" s="17">
        <v>5.1912724652439797E-2</v>
      </c>
      <c r="BT13" s="17">
        <v>3.6005029793297998E-2</v>
      </c>
      <c r="BU13" s="17">
        <v>0.122266730302467</v>
      </c>
      <c r="BV13" s="17">
        <v>8.6065633010659198E-2</v>
      </c>
      <c r="BW13" s="17"/>
      <c r="BX13" s="17">
        <v>3.4088381869390699E-2</v>
      </c>
      <c r="BY13" s="17">
        <v>1.75028275114354E-2</v>
      </c>
      <c r="BZ13" s="17">
        <v>4.7350914780052003E-2</v>
      </c>
      <c r="CA13" s="17">
        <v>3.2619134128146397E-2</v>
      </c>
      <c r="CB13" s="17">
        <v>0.15498744811412701</v>
      </c>
      <c r="CC13" s="17">
        <v>0.1370073202389</v>
      </c>
    </row>
    <row r="14" spans="2:81" x14ac:dyDescent="0.35">
      <c r="B14" s="18" t="s">
        <v>171</v>
      </c>
      <c r="C14" s="17">
        <v>1.9863760895865199E-2</v>
      </c>
      <c r="D14" s="17">
        <v>1.2214554792084199E-2</v>
      </c>
      <c r="E14" s="17">
        <v>2.7429117498998699E-2</v>
      </c>
      <c r="F14" s="17"/>
      <c r="G14" s="17">
        <v>2.54336458525764E-2</v>
      </c>
      <c r="H14" s="17">
        <v>2.18969308804348E-2</v>
      </c>
      <c r="I14" s="17">
        <v>1.8239771851283799E-2</v>
      </c>
      <c r="J14" s="17">
        <v>2.7541999225397702E-2</v>
      </c>
      <c r="K14" s="17">
        <v>1.43368802832792E-2</v>
      </c>
      <c r="L14" s="17">
        <v>1.3312738816222899E-2</v>
      </c>
      <c r="M14" s="17"/>
      <c r="N14" s="17">
        <v>2.2720771214750898E-2</v>
      </c>
      <c r="O14" s="17">
        <v>2.0309297662039701E-2</v>
      </c>
      <c r="P14" s="17">
        <v>1.6383019922512902E-2</v>
      </c>
      <c r="Q14" s="17">
        <v>1.9700676383219401E-2</v>
      </c>
      <c r="R14" s="17"/>
      <c r="S14" s="17">
        <v>1.2609875760438901E-2</v>
      </c>
      <c r="T14" s="17">
        <v>1.93966398287224E-2</v>
      </c>
      <c r="U14" s="17">
        <v>1.75061147333966E-2</v>
      </c>
      <c r="V14" s="17">
        <v>2.0779260702110201E-2</v>
      </c>
      <c r="W14" s="17">
        <v>1.7983845616987699E-2</v>
      </c>
      <c r="X14" s="17">
        <v>1.93291632205395E-2</v>
      </c>
      <c r="Y14" s="17">
        <v>3.3485959093974699E-2</v>
      </c>
      <c r="Z14" s="17">
        <v>1.2140920290337399E-2</v>
      </c>
      <c r="AA14" s="17">
        <v>1.9547198027026601E-2</v>
      </c>
      <c r="AB14" s="17">
        <v>2.0747327010868299E-2</v>
      </c>
      <c r="AC14" s="17">
        <v>2.3989762872438598E-2</v>
      </c>
      <c r="AD14" s="17">
        <v>3.0872512817077601E-2</v>
      </c>
      <c r="AE14" s="17"/>
      <c r="AF14" s="17">
        <v>1.9466733338618501E-2</v>
      </c>
      <c r="AG14" s="17">
        <v>2.0246001792153599E-2</v>
      </c>
      <c r="AH14" s="17">
        <v>2.1765487668635199E-2</v>
      </c>
      <c r="AI14" s="17">
        <v>2.32451673303781E-2</v>
      </c>
      <c r="AJ14" s="17"/>
      <c r="AK14" s="17">
        <v>2.10689173799153E-2</v>
      </c>
      <c r="AL14" s="17">
        <v>3.9708036428306802E-2</v>
      </c>
      <c r="AM14" s="17"/>
      <c r="AN14" s="17">
        <v>2.2816276661605499E-2</v>
      </c>
      <c r="AO14" s="17">
        <v>1.76791966834598E-2</v>
      </c>
      <c r="AP14" s="17">
        <v>2.9206951729026501E-2</v>
      </c>
      <c r="AQ14" s="17">
        <v>1.1877123755438101E-2</v>
      </c>
      <c r="AR14" s="17">
        <v>1.8659002935653601E-2</v>
      </c>
      <c r="AS14" s="17">
        <v>2.51505567277725E-2</v>
      </c>
      <c r="AT14" s="17"/>
      <c r="AU14" s="17">
        <v>1.56405364454981E-2</v>
      </c>
      <c r="AV14" s="17">
        <v>2.4688340516431401E-2</v>
      </c>
      <c r="AW14" s="17"/>
      <c r="AX14" s="17">
        <v>1.8765424181499599E-2</v>
      </c>
      <c r="AY14" s="17">
        <v>2.01273298424176E-2</v>
      </c>
      <c r="AZ14" s="17"/>
      <c r="BA14" s="17">
        <v>1.7539886092894801E-2</v>
      </c>
      <c r="BB14" s="17">
        <v>2.7933143755781799E-2</v>
      </c>
      <c r="BC14" s="17"/>
      <c r="BD14" s="17">
        <v>1.11587007266123E-2</v>
      </c>
      <c r="BE14" s="17"/>
      <c r="BF14" s="17">
        <v>1.0334816954920801E-2</v>
      </c>
      <c r="BG14" s="17"/>
      <c r="BH14" s="17">
        <v>1.7084419676399901E-2</v>
      </c>
      <c r="BI14" s="17"/>
      <c r="BJ14" s="17">
        <v>1.40925328288471E-2</v>
      </c>
      <c r="BK14" s="17"/>
      <c r="BL14" s="17">
        <v>4.2010553493510502E-2</v>
      </c>
      <c r="BM14" s="17">
        <v>2.7064766739233899E-3</v>
      </c>
      <c r="BN14" s="17">
        <v>8.9288378708798199E-3</v>
      </c>
      <c r="BO14" s="17">
        <v>3.4928568596566498E-2</v>
      </c>
      <c r="BP14" s="17"/>
      <c r="BQ14" s="17">
        <v>1.69169618745269E-2</v>
      </c>
      <c r="BR14" s="17">
        <v>1.57642294323549E-2</v>
      </c>
      <c r="BS14" s="17">
        <v>2.0425470546599702E-3</v>
      </c>
      <c r="BT14" s="17">
        <v>1.50969361038155E-2</v>
      </c>
      <c r="BU14" s="17">
        <v>3.5061364701549802E-2</v>
      </c>
      <c r="BV14" s="17">
        <v>3.2678877224384999E-2</v>
      </c>
      <c r="BW14" s="17"/>
      <c r="BX14" s="17">
        <v>1.8282878970789101E-2</v>
      </c>
      <c r="BY14" s="17">
        <v>1.31716829098096E-2</v>
      </c>
      <c r="BZ14" s="17">
        <v>4.3852599739409304E-3</v>
      </c>
      <c r="CA14" s="17">
        <v>1.6434853479146298E-2</v>
      </c>
      <c r="CB14" s="17">
        <v>2.1494242391086601E-2</v>
      </c>
      <c r="CC14" s="17">
        <v>4.5072663378997402E-2</v>
      </c>
    </row>
    <row r="15" spans="2:81" x14ac:dyDescent="0.35">
      <c r="B15" s="18" t="s">
        <v>286</v>
      </c>
      <c r="C15" s="21">
        <v>0.56045710490778899</v>
      </c>
      <c r="D15" s="21">
        <v>0.59313118128505304</v>
      </c>
      <c r="E15" s="21">
        <v>0.52930645071198801</v>
      </c>
      <c r="F15" s="21"/>
      <c r="G15" s="21">
        <v>0.58569707788347503</v>
      </c>
      <c r="H15" s="21">
        <v>0.55807281878510495</v>
      </c>
      <c r="I15" s="21">
        <v>0.54445408360076197</v>
      </c>
      <c r="J15" s="21">
        <v>0.49544159998464699</v>
      </c>
      <c r="K15" s="21">
        <v>0.55666784303453898</v>
      </c>
      <c r="L15" s="21">
        <v>0.61398194581292997</v>
      </c>
      <c r="M15" s="21"/>
      <c r="N15" s="21">
        <v>0.59355786585456605</v>
      </c>
      <c r="O15" s="21">
        <v>0.51062053660536499</v>
      </c>
      <c r="P15" s="21">
        <v>0.56819996156501795</v>
      </c>
      <c r="Q15" s="21">
        <v>0.56898595949247899</v>
      </c>
      <c r="R15" s="21"/>
      <c r="S15" s="21">
        <v>0.62018882078759696</v>
      </c>
      <c r="T15" s="21">
        <v>0.51085529895975901</v>
      </c>
      <c r="U15" s="21">
        <v>0.52781462678992697</v>
      </c>
      <c r="V15" s="21">
        <v>0.61187837575168802</v>
      </c>
      <c r="W15" s="21">
        <v>0.58657076690260701</v>
      </c>
      <c r="X15" s="21">
        <v>0.58572045585058996</v>
      </c>
      <c r="Y15" s="21">
        <v>0.53853226977049995</v>
      </c>
      <c r="Z15" s="21">
        <v>0.59785781732519505</v>
      </c>
      <c r="AA15" s="21">
        <v>0.590003817296472</v>
      </c>
      <c r="AB15" s="21">
        <v>0.489621399137883</v>
      </c>
      <c r="AC15" s="21">
        <v>0.51436622539571997</v>
      </c>
      <c r="AD15" s="21">
        <v>0.48230020924223199</v>
      </c>
      <c r="AE15" s="21"/>
      <c r="AF15" s="21">
        <v>0.56858816388065803</v>
      </c>
      <c r="AG15" s="21">
        <v>0.51954957817741798</v>
      </c>
      <c r="AH15" s="21">
        <v>0.50626469032647403</v>
      </c>
      <c r="AI15" s="21">
        <v>0.45231792010782701</v>
      </c>
      <c r="AJ15" s="21"/>
      <c r="AK15" s="21">
        <v>0.59765543496435702</v>
      </c>
      <c r="AL15" s="21">
        <v>0.52973952042761296</v>
      </c>
      <c r="AM15" s="21"/>
      <c r="AN15" s="21">
        <v>0.62449394875680198</v>
      </c>
      <c r="AO15" s="21">
        <v>0.555855990607935</v>
      </c>
      <c r="AP15" s="21">
        <v>0.50801594743544898</v>
      </c>
      <c r="AQ15" s="21">
        <v>0.53463536531495603</v>
      </c>
      <c r="AR15" s="21">
        <v>0.56210334283034602</v>
      </c>
      <c r="AS15" s="21">
        <v>0.477557037294848</v>
      </c>
      <c r="AT15" s="21"/>
      <c r="AU15" s="21">
        <v>0.59370482004918301</v>
      </c>
      <c r="AV15" s="21">
        <v>0.514627894053868</v>
      </c>
      <c r="AW15" s="21"/>
      <c r="AX15" s="21">
        <v>0.52562511222418995</v>
      </c>
      <c r="AY15" s="21">
        <v>0.56881577260764904</v>
      </c>
      <c r="AZ15" s="21"/>
      <c r="BA15" s="21">
        <v>0.55130980368349503</v>
      </c>
      <c r="BB15" s="21">
        <v>0.61106853888201196</v>
      </c>
      <c r="BC15" s="21"/>
      <c r="BD15" s="21">
        <v>0.660625625047085</v>
      </c>
      <c r="BE15" s="21"/>
      <c r="BF15" s="21">
        <v>0.66876979551025695</v>
      </c>
      <c r="BG15" s="21"/>
      <c r="BH15" s="21">
        <v>0.54798293135673404</v>
      </c>
      <c r="BI15" s="21"/>
      <c r="BJ15" s="21">
        <v>0.54677262973879703</v>
      </c>
      <c r="BK15" s="21"/>
      <c r="BL15" s="21">
        <v>0.116661447049672</v>
      </c>
      <c r="BM15" s="21">
        <v>0.90212162764868298</v>
      </c>
      <c r="BN15" s="21">
        <v>0.71894305569508998</v>
      </c>
      <c r="BO15" s="21">
        <v>0.32481096715017099</v>
      </c>
      <c r="BP15" s="21"/>
      <c r="BQ15" s="21">
        <v>0.55921347819466904</v>
      </c>
      <c r="BR15" s="21">
        <v>0.68437498013244202</v>
      </c>
      <c r="BS15" s="21">
        <v>0.60631980975373301</v>
      </c>
      <c r="BT15" s="21">
        <v>0.56905314421535702</v>
      </c>
      <c r="BU15" s="21">
        <v>0.38632927298902803</v>
      </c>
      <c r="BV15" s="21">
        <v>0.469714718276045</v>
      </c>
      <c r="BW15" s="21"/>
      <c r="BX15" s="21">
        <v>0.59467274293664996</v>
      </c>
      <c r="BY15" s="21">
        <v>0.69648655114272395</v>
      </c>
      <c r="BZ15" s="21">
        <v>0.60547039038944495</v>
      </c>
      <c r="CA15" s="21">
        <v>0.56328703672622005</v>
      </c>
      <c r="CB15" s="21">
        <v>0.33954768781400502</v>
      </c>
      <c r="CC15" s="21">
        <v>0.37384444050440202</v>
      </c>
    </row>
    <row r="16" spans="2:81" x14ac:dyDescent="0.35">
      <c r="B16" s="18" t="s">
        <v>287</v>
      </c>
      <c r="C16" s="21">
        <v>0.15447701921165999</v>
      </c>
      <c r="D16" s="21">
        <v>0.14506537621337501</v>
      </c>
      <c r="E16" s="21">
        <v>0.16198128270255699</v>
      </c>
      <c r="F16" s="21"/>
      <c r="G16" s="21">
        <v>0.19233595075450999</v>
      </c>
      <c r="H16" s="21">
        <v>0.188407305314757</v>
      </c>
      <c r="I16" s="21">
        <v>0.18789882839911401</v>
      </c>
      <c r="J16" s="21">
        <v>0.169059832645609</v>
      </c>
      <c r="K16" s="21">
        <v>0.13023243426668499</v>
      </c>
      <c r="L16" s="21">
        <v>7.8975356886908196E-2</v>
      </c>
      <c r="M16" s="21"/>
      <c r="N16" s="21">
        <v>0.139506890290715</v>
      </c>
      <c r="O16" s="21">
        <v>0.18558420118384999</v>
      </c>
      <c r="P16" s="21">
        <v>0.14254548355154301</v>
      </c>
      <c r="Q16" s="21">
        <v>0.15026320171857099</v>
      </c>
      <c r="R16" s="21"/>
      <c r="S16" s="21">
        <v>0.14354914958946699</v>
      </c>
      <c r="T16" s="21">
        <v>0.178421133422212</v>
      </c>
      <c r="U16" s="21">
        <v>0.15427246571316799</v>
      </c>
      <c r="V16" s="21">
        <v>0.1167602820481</v>
      </c>
      <c r="W16" s="21">
        <v>0.12278287176128699</v>
      </c>
      <c r="X16" s="21">
        <v>0.159785375330813</v>
      </c>
      <c r="Y16" s="21">
        <v>0.18015057283759101</v>
      </c>
      <c r="Z16" s="21">
        <v>0.14073882578482899</v>
      </c>
      <c r="AA16" s="21">
        <v>0.12875123837189301</v>
      </c>
      <c r="AB16" s="21">
        <v>0.18880892535938601</v>
      </c>
      <c r="AC16" s="21">
        <v>0.18774506966506199</v>
      </c>
      <c r="AD16" s="21">
        <v>0.15918628551924699</v>
      </c>
      <c r="AE16" s="21"/>
      <c r="AF16" s="21">
        <v>0.15369660852160699</v>
      </c>
      <c r="AG16" s="21">
        <v>0.15928235296709101</v>
      </c>
      <c r="AH16" s="21">
        <v>0.20947139629499101</v>
      </c>
      <c r="AI16" s="21">
        <v>0.16926274982640799</v>
      </c>
      <c r="AJ16" s="21"/>
      <c r="AK16" s="21">
        <v>0.117300140531612</v>
      </c>
      <c r="AL16" s="21">
        <v>0.17631971920835399</v>
      </c>
      <c r="AM16" s="21"/>
      <c r="AN16" s="21">
        <v>0.153147327783865</v>
      </c>
      <c r="AO16" s="21">
        <v>0.13782046993781599</v>
      </c>
      <c r="AP16" s="21">
        <v>0.16409382249128099</v>
      </c>
      <c r="AQ16" s="21">
        <v>0.174411572631096</v>
      </c>
      <c r="AR16" s="21">
        <v>0.13977944174142901</v>
      </c>
      <c r="AS16" s="21">
        <v>0.187590140934453</v>
      </c>
      <c r="AT16" s="21"/>
      <c r="AU16" s="21">
        <v>0.12880755130664201</v>
      </c>
      <c r="AV16" s="21">
        <v>0.18975412570088801</v>
      </c>
      <c r="AW16" s="21"/>
      <c r="AX16" s="21">
        <v>0.195997792784567</v>
      </c>
      <c r="AY16" s="21">
        <v>0.14451323815297701</v>
      </c>
      <c r="AZ16" s="21"/>
      <c r="BA16" s="21">
        <v>0.15678657923348499</v>
      </c>
      <c r="BB16" s="21">
        <v>0.14082909859187501</v>
      </c>
      <c r="BC16" s="21"/>
      <c r="BD16" s="21">
        <v>0.105384568683889</v>
      </c>
      <c r="BE16" s="21"/>
      <c r="BF16" s="21">
        <v>0.101057177589052</v>
      </c>
      <c r="BG16" s="21"/>
      <c r="BH16" s="21">
        <v>0.15517422561601299</v>
      </c>
      <c r="BI16" s="21"/>
      <c r="BJ16" s="21">
        <v>0.188763674340752</v>
      </c>
      <c r="BK16" s="21"/>
      <c r="BL16" s="21">
        <v>0.47532636258281102</v>
      </c>
      <c r="BM16" s="21">
        <v>2.0627804299345701E-2</v>
      </c>
      <c r="BN16" s="21">
        <v>3.05602310423169E-2</v>
      </c>
      <c r="BO16" s="21">
        <v>0.221262860338309</v>
      </c>
      <c r="BP16" s="21"/>
      <c r="BQ16" s="21">
        <v>0.170607239156645</v>
      </c>
      <c r="BR16" s="21">
        <v>7.6302275323472404E-2</v>
      </c>
      <c r="BS16" s="21">
        <v>0.124169404353361</v>
      </c>
      <c r="BT16" s="21">
        <v>0.123145407769214</v>
      </c>
      <c r="BU16" s="21">
        <v>0.26693315451414501</v>
      </c>
      <c r="BV16" s="21">
        <v>0.216780370732366</v>
      </c>
      <c r="BW16" s="21"/>
      <c r="BX16" s="21">
        <v>0.13289365066860401</v>
      </c>
      <c r="BY16" s="21">
        <v>7.5596524210154406E-2</v>
      </c>
      <c r="BZ16" s="21">
        <v>0.129636842935764</v>
      </c>
      <c r="CA16" s="21">
        <v>0.14356228998834</v>
      </c>
      <c r="CB16" s="21">
        <v>0.34625999003262198</v>
      </c>
      <c r="CC16" s="21">
        <v>0.27800873784319402</v>
      </c>
    </row>
    <row r="17" spans="2:81" x14ac:dyDescent="0.35">
      <c r="B17" s="18" t="s">
        <v>288</v>
      </c>
      <c r="C17" s="22">
        <v>0.40598008569612798</v>
      </c>
      <c r="D17" s="22">
        <v>0.44806580507167798</v>
      </c>
      <c r="E17" s="22">
        <v>0.36732516800943099</v>
      </c>
      <c r="F17" s="22"/>
      <c r="G17" s="22">
        <v>0.39336112712896498</v>
      </c>
      <c r="H17" s="22">
        <v>0.36966551347034798</v>
      </c>
      <c r="I17" s="22">
        <v>0.35655525520164799</v>
      </c>
      <c r="J17" s="22">
        <v>0.32638176733903801</v>
      </c>
      <c r="K17" s="22">
        <v>0.42643540876785402</v>
      </c>
      <c r="L17" s="22">
        <v>0.53500658892602204</v>
      </c>
      <c r="M17" s="22"/>
      <c r="N17" s="22">
        <v>0.45405097556385099</v>
      </c>
      <c r="O17" s="22">
        <v>0.325036335421515</v>
      </c>
      <c r="P17" s="22">
        <v>0.425654478013475</v>
      </c>
      <c r="Q17" s="22">
        <v>0.418722757773907</v>
      </c>
      <c r="R17" s="22"/>
      <c r="S17" s="22">
        <v>0.47663967119813</v>
      </c>
      <c r="T17" s="22">
        <v>0.33243416553754701</v>
      </c>
      <c r="U17" s="22">
        <v>0.37354216107675903</v>
      </c>
      <c r="V17" s="22">
        <v>0.495118093703588</v>
      </c>
      <c r="W17" s="22">
        <v>0.46378789514132002</v>
      </c>
      <c r="X17" s="22">
        <v>0.42593508051977702</v>
      </c>
      <c r="Y17" s="22">
        <v>0.358381696932908</v>
      </c>
      <c r="Z17" s="22">
        <v>0.45711899154036501</v>
      </c>
      <c r="AA17" s="22">
        <v>0.46125257892457899</v>
      </c>
      <c r="AB17" s="22">
        <v>0.30081247377849801</v>
      </c>
      <c r="AC17" s="22">
        <v>0.32662115573065797</v>
      </c>
      <c r="AD17" s="22">
        <v>0.32311392372298497</v>
      </c>
      <c r="AE17" s="22"/>
      <c r="AF17" s="22">
        <v>0.41489155535905198</v>
      </c>
      <c r="AG17" s="22">
        <v>0.360267225210327</v>
      </c>
      <c r="AH17" s="22">
        <v>0.29679329403148402</v>
      </c>
      <c r="AI17" s="22">
        <v>0.28305517028141902</v>
      </c>
      <c r="AJ17" s="22"/>
      <c r="AK17" s="22">
        <v>0.48035529443274499</v>
      </c>
      <c r="AL17" s="22">
        <v>0.35341980121925898</v>
      </c>
      <c r="AM17" s="22"/>
      <c r="AN17" s="22">
        <v>0.471346620972937</v>
      </c>
      <c r="AO17" s="22">
        <v>0.41803552067012001</v>
      </c>
      <c r="AP17" s="22">
        <v>0.34392212494416802</v>
      </c>
      <c r="AQ17" s="22">
        <v>0.36022379268386101</v>
      </c>
      <c r="AR17" s="22">
        <v>0.42232390108891699</v>
      </c>
      <c r="AS17" s="22">
        <v>0.28996689636039502</v>
      </c>
      <c r="AT17" s="22"/>
      <c r="AU17" s="22">
        <v>0.464897268742541</v>
      </c>
      <c r="AV17" s="22">
        <v>0.32487376835297999</v>
      </c>
      <c r="AW17" s="22"/>
      <c r="AX17" s="22">
        <v>0.32962731943962298</v>
      </c>
      <c r="AY17" s="22">
        <v>0.42430253445467198</v>
      </c>
      <c r="AZ17" s="22"/>
      <c r="BA17" s="22">
        <v>0.39452322445000998</v>
      </c>
      <c r="BB17" s="22">
        <v>0.47023944029013598</v>
      </c>
      <c r="BC17" s="22"/>
      <c r="BD17" s="22">
        <v>0.55524105636319598</v>
      </c>
      <c r="BE17" s="22"/>
      <c r="BF17" s="22">
        <v>0.56771261792120398</v>
      </c>
      <c r="BG17" s="22"/>
      <c r="BH17" s="22">
        <v>0.39280870574072102</v>
      </c>
      <c r="BI17" s="22"/>
      <c r="BJ17" s="22">
        <v>0.358008955398045</v>
      </c>
      <c r="BK17" s="22"/>
      <c r="BL17" s="22">
        <v>-0.35866491553314001</v>
      </c>
      <c r="BM17" s="22">
        <v>0.88149382334933801</v>
      </c>
      <c r="BN17" s="22">
        <v>0.68838282465277301</v>
      </c>
      <c r="BO17" s="22">
        <v>0.103548106811862</v>
      </c>
      <c r="BP17" s="22"/>
      <c r="BQ17" s="22">
        <v>0.38860623903802399</v>
      </c>
      <c r="BR17" s="22">
        <v>0.60807270480896902</v>
      </c>
      <c r="BS17" s="22">
        <v>0.48215040540037302</v>
      </c>
      <c r="BT17" s="22">
        <v>0.44590773644614301</v>
      </c>
      <c r="BU17" s="22">
        <v>0.119396118474883</v>
      </c>
      <c r="BV17" s="22">
        <v>0.25293434754367899</v>
      </c>
      <c r="BW17" s="22"/>
      <c r="BX17" s="22">
        <v>0.46177909226804598</v>
      </c>
      <c r="BY17" s="22">
        <v>0.62089002693257</v>
      </c>
      <c r="BZ17" s="22">
        <v>0.47583354745368101</v>
      </c>
      <c r="CA17" s="22">
        <v>0.41972474673787902</v>
      </c>
      <c r="CB17" s="22">
        <v>-6.71230221861657E-3</v>
      </c>
      <c r="CC17" s="22">
        <v>9.5835702661207597E-2</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CC22"/>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293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0.21409340252321199</v>
      </c>
      <c r="D9" s="17">
        <v>0.25892336885067602</v>
      </c>
      <c r="E9" s="17">
        <v>0.17139155036620399</v>
      </c>
      <c r="F9" s="17"/>
      <c r="G9" s="17">
        <v>0.30285335860532903</v>
      </c>
      <c r="H9" s="17">
        <v>0.26259388993209998</v>
      </c>
      <c r="I9" s="17">
        <v>0.19508190194495301</v>
      </c>
      <c r="J9" s="17">
        <v>0.14986469236283401</v>
      </c>
      <c r="K9" s="17">
        <v>0.15190144838360201</v>
      </c>
      <c r="L9" s="17">
        <v>0.225063408445622</v>
      </c>
      <c r="M9" s="17"/>
      <c r="N9" s="17">
        <v>0.25589948569139698</v>
      </c>
      <c r="O9" s="17">
        <v>0.15946852025804101</v>
      </c>
      <c r="P9" s="17">
        <v>0.20826838403881201</v>
      </c>
      <c r="Q9" s="17">
        <v>0.23057422642475001</v>
      </c>
      <c r="R9" s="17"/>
      <c r="S9" s="17">
        <v>0.33758016423811299</v>
      </c>
      <c r="T9" s="17">
        <v>0.150858643169545</v>
      </c>
      <c r="U9" s="17">
        <v>0.21628216734137501</v>
      </c>
      <c r="V9" s="17">
        <v>0.221533878806257</v>
      </c>
      <c r="W9" s="17">
        <v>0.19201407180976099</v>
      </c>
      <c r="X9" s="17">
        <v>0.222844920676256</v>
      </c>
      <c r="Y9" s="17">
        <v>0.18588327682957101</v>
      </c>
      <c r="Z9" s="17">
        <v>0.24221208640299899</v>
      </c>
      <c r="AA9" s="17">
        <v>0.24079095079774199</v>
      </c>
      <c r="AB9" s="17">
        <v>0.15329101976045501</v>
      </c>
      <c r="AC9" s="17">
        <v>0.165635203019492</v>
      </c>
      <c r="AD9" s="17">
        <v>0.111987372317832</v>
      </c>
      <c r="AE9" s="17"/>
      <c r="AF9" s="17">
        <v>0.22807106347387299</v>
      </c>
      <c r="AG9" s="17">
        <v>0.14678839780702899</v>
      </c>
      <c r="AH9" s="17">
        <v>0.17201596796798699</v>
      </c>
      <c r="AI9" s="17">
        <v>0.146409365654212</v>
      </c>
      <c r="AJ9" s="17"/>
      <c r="AK9" s="17">
        <v>0.19519245092092399</v>
      </c>
      <c r="AL9" s="17">
        <v>0.25058786843445002</v>
      </c>
      <c r="AM9" s="17"/>
      <c r="AN9" s="17">
        <v>0.317827313487897</v>
      </c>
      <c r="AO9" s="17">
        <v>0.200830140001279</v>
      </c>
      <c r="AP9" s="17">
        <v>0.15870336839093599</v>
      </c>
      <c r="AQ9" s="17">
        <v>0.167325081822704</v>
      </c>
      <c r="AR9" s="17">
        <v>0.16587745807274101</v>
      </c>
      <c r="AS9" s="17">
        <v>0.17361175914067101</v>
      </c>
      <c r="AT9" s="17"/>
      <c r="AU9" s="17">
        <v>0.232770470495333</v>
      </c>
      <c r="AV9" s="17">
        <v>0.18813828149269199</v>
      </c>
      <c r="AW9" s="17"/>
      <c r="AX9" s="17">
        <v>0.17883645465868001</v>
      </c>
      <c r="AY9" s="17">
        <v>0.22255404713771501</v>
      </c>
      <c r="AZ9" s="17"/>
      <c r="BA9" s="17">
        <v>0.20126902288659301</v>
      </c>
      <c r="BB9" s="17">
        <v>0.28261265295249699</v>
      </c>
      <c r="BC9" s="17"/>
      <c r="BD9" s="17">
        <v>0.28521019053553198</v>
      </c>
      <c r="BE9" s="17"/>
      <c r="BF9" s="17">
        <v>0.28789327118463298</v>
      </c>
      <c r="BG9" s="17"/>
      <c r="BH9" s="17">
        <v>0.162005701242559</v>
      </c>
      <c r="BI9" s="17"/>
      <c r="BJ9" s="17">
        <v>0.181299095920397</v>
      </c>
      <c r="BK9" s="17"/>
      <c r="BL9" s="17">
        <v>2.37177437915904E-2</v>
      </c>
      <c r="BM9" s="17">
        <v>0.46382123904044997</v>
      </c>
      <c r="BN9" s="17">
        <v>0.24355681125884701</v>
      </c>
      <c r="BO9" s="17">
        <v>5.0297787862689701E-2</v>
      </c>
      <c r="BP9" s="17"/>
      <c r="BQ9" s="17">
        <v>0.219428154626362</v>
      </c>
      <c r="BR9" s="17">
        <v>0.28457089885657699</v>
      </c>
      <c r="BS9" s="17">
        <v>0.23846051381512001</v>
      </c>
      <c r="BT9" s="17">
        <v>0.22455025711523299</v>
      </c>
      <c r="BU9" s="17">
        <v>0.15224440136180201</v>
      </c>
      <c r="BV9" s="17">
        <v>0.149020656769075</v>
      </c>
      <c r="BW9" s="17"/>
      <c r="BX9" s="17">
        <v>0.24757664002578</v>
      </c>
      <c r="BY9" s="17">
        <v>0.30228525202119899</v>
      </c>
      <c r="BZ9" s="17">
        <v>0.22834085400298901</v>
      </c>
      <c r="CA9" s="17">
        <v>0.23444781540000101</v>
      </c>
      <c r="CB9" s="17">
        <v>0.11826071879972699</v>
      </c>
      <c r="CC9" s="17">
        <v>0.11672310709386299</v>
      </c>
    </row>
    <row r="10" spans="2:81" x14ac:dyDescent="0.35">
      <c r="B10" s="18" t="s">
        <v>282</v>
      </c>
      <c r="C10" s="17">
        <v>0.39680808291757402</v>
      </c>
      <c r="D10" s="17">
        <v>0.40906000983625301</v>
      </c>
      <c r="E10" s="17">
        <v>0.38681302177038701</v>
      </c>
      <c r="F10" s="17"/>
      <c r="G10" s="17">
        <v>0.35176517635744098</v>
      </c>
      <c r="H10" s="17">
        <v>0.37211717656343901</v>
      </c>
      <c r="I10" s="17">
        <v>0.40858592415545703</v>
      </c>
      <c r="J10" s="17">
        <v>0.38423846899557701</v>
      </c>
      <c r="K10" s="17">
        <v>0.415879162270547</v>
      </c>
      <c r="L10" s="17">
        <v>0.43459966088552898</v>
      </c>
      <c r="M10" s="17"/>
      <c r="N10" s="17">
        <v>0.39204596202389702</v>
      </c>
      <c r="O10" s="17">
        <v>0.43191302579119201</v>
      </c>
      <c r="P10" s="17">
        <v>0.39288496782917098</v>
      </c>
      <c r="Q10" s="17">
        <v>0.37014030003449599</v>
      </c>
      <c r="R10" s="17"/>
      <c r="S10" s="17">
        <v>0.34945773097460597</v>
      </c>
      <c r="T10" s="17">
        <v>0.41891140830836499</v>
      </c>
      <c r="U10" s="17">
        <v>0.37008534174596502</v>
      </c>
      <c r="V10" s="17">
        <v>0.395285571704526</v>
      </c>
      <c r="W10" s="17">
        <v>0.40151714841441899</v>
      </c>
      <c r="X10" s="17">
        <v>0.409155971007365</v>
      </c>
      <c r="Y10" s="17">
        <v>0.40640353552811997</v>
      </c>
      <c r="Z10" s="17">
        <v>0.43543731742345598</v>
      </c>
      <c r="AA10" s="17">
        <v>0.41464563227384998</v>
      </c>
      <c r="AB10" s="17">
        <v>0.37800191632483798</v>
      </c>
      <c r="AC10" s="17">
        <v>0.38462321111332698</v>
      </c>
      <c r="AD10" s="17">
        <v>0.48400526044317399</v>
      </c>
      <c r="AE10" s="17"/>
      <c r="AF10" s="17">
        <v>0.39595029283202199</v>
      </c>
      <c r="AG10" s="17">
        <v>0.390480946387469</v>
      </c>
      <c r="AH10" s="17">
        <v>0.383984667770355</v>
      </c>
      <c r="AI10" s="17">
        <v>0.435465824248292</v>
      </c>
      <c r="AJ10" s="17"/>
      <c r="AK10" s="17">
        <v>0.40514404922589298</v>
      </c>
      <c r="AL10" s="17">
        <v>0.39993369359726999</v>
      </c>
      <c r="AM10" s="17"/>
      <c r="AN10" s="17">
        <v>0.34974380672321398</v>
      </c>
      <c r="AO10" s="17">
        <v>0.396757991327994</v>
      </c>
      <c r="AP10" s="17">
        <v>0.45077442289398401</v>
      </c>
      <c r="AQ10" s="17">
        <v>0.41444661933423199</v>
      </c>
      <c r="AR10" s="17">
        <v>0.42473206469904301</v>
      </c>
      <c r="AS10" s="17">
        <v>0.376777997153461</v>
      </c>
      <c r="AT10" s="17"/>
      <c r="AU10" s="17">
        <v>0.40978421896414102</v>
      </c>
      <c r="AV10" s="17">
        <v>0.379975580547391</v>
      </c>
      <c r="AW10" s="17"/>
      <c r="AX10" s="17">
        <v>0.37799135813462098</v>
      </c>
      <c r="AY10" s="17">
        <v>0.40132355095551098</v>
      </c>
      <c r="AZ10" s="17"/>
      <c r="BA10" s="17">
        <v>0.395237298140446</v>
      </c>
      <c r="BB10" s="17">
        <v>0.40508118254467401</v>
      </c>
      <c r="BC10" s="17"/>
      <c r="BD10" s="17">
        <v>0.40808439473181901</v>
      </c>
      <c r="BE10" s="17"/>
      <c r="BF10" s="17">
        <v>0.40193358292665199</v>
      </c>
      <c r="BG10" s="17"/>
      <c r="BH10" s="17">
        <v>0.36561846066218001</v>
      </c>
      <c r="BI10" s="17"/>
      <c r="BJ10" s="17">
        <v>0.39291196540124002</v>
      </c>
      <c r="BK10" s="17"/>
      <c r="BL10" s="17">
        <v>0.193844771856819</v>
      </c>
      <c r="BM10" s="17">
        <v>0.44012221488681202</v>
      </c>
      <c r="BN10" s="17">
        <v>0.487342770673448</v>
      </c>
      <c r="BO10" s="17">
        <v>0.38318297295771397</v>
      </c>
      <c r="BP10" s="17"/>
      <c r="BQ10" s="17">
        <v>0.40657993435293099</v>
      </c>
      <c r="BR10" s="17">
        <v>0.42588806572139598</v>
      </c>
      <c r="BS10" s="17">
        <v>0.34631823628428898</v>
      </c>
      <c r="BT10" s="17">
        <v>0.42390247237308698</v>
      </c>
      <c r="BU10" s="17">
        <v>0.35668226964807398</v>
      </c>
      <c r="BV10" s="17">
        <v>0.376732647035395</v>
      </c>
      <c r="BW10" s="17"/>
      <c r="BX10" s="17">
        <v>0.40781759419988101</v>
      </c>
      <c r="BY10" s="17">
        <v>0.43474124811786002</v>
      </c>
      <c r="BZ10" s="17">
        <v>0.37185188916668799</v>
      </c>
      <c r="CA10" s="17">
        <v>0.432786252689985</v>
      </c>
      <c r="CB10" s="17">
        <v>0.35414607047313201</v>
      </c>
      <c r="CC10" s="17">
        <v>0.315360536319156</v>
      </c>
    </row>
    <row r="11" spans="2:81" x14ac:dyDescent="0.35">
      <c r="B11" s="18" t="s">
        <v>283</v>
      </c>
      <c r="C11" s="17">
        <v>0.24983638323129301</v>
      </c>
      <c r="D11" s="17">
        <v>0.218886740226063</v>
      </c>
      <c r="E11" s="17">
        <v>0.27978178953473298</v>
      </c>
      <c r="F11" s="17"/>
      <c r="G11" s="17">
        <v>0.21692858163832199</v>
      </c>
      <c r="H11" s="17">
        <v>0.21085397925084801</v>
      </c>
      <c r="I11" s="17">
        <v>0.24305567152396801</v>
      </c>
      <c r="J11" s="17">
        <v>0.302972123727279</v>
      </c>
      <c r="K11" s="17">
        <v>0.27466327303555699</v>
      </c>
      <c r="L11" s="17">
        <v>0.249130824390427</v>
      </c>
      <c r="M11" s="17"/>
      <c r="N11" s="17">
        <v>0.22829742764991101</v>
      </c>
      <c r="O11" s="17">
        <v>0.25979473865306901</v>
      </c>
      <c r="P11" s="17">
        <v>0.25890202994717199</v>
      </c>
      <c r="Q11" s="17">
        <v>0.253578784539298</v>
      </c>
      <c r="R11" s="17"/>
      <c r="S11" s="17">
        <v>0.19884429441222001</v>
      </c>
      <c r="T11" s="17">
        <v>0.28236465462211002</v>
      </c>
      <c r="U11" s="17">
        <v>0.248596639449809</v>
      </c>
      <c r="V11" s="17">
        <v>0.258279116579538</v>
      </c>
      <c r="W11" s="17">
        <v>0.28508212262708299</v>
      </c>
      <c r="X11" s="17">
        <v>0.239236980764893</v>
      </c>
      <c r="Y11" s="17">
        <v>0.260471424924831</v>
      </c>
      <c r="Z11" s="17">
        <v>0.20499902072184201</v>
      </c>
      <c r="AA11" s="17">
        <v>0.227870067902021</v>
      </c>
      <c r="AB11" s="17">
        <v>0.27759303376344602</v>
      </c>
      <c r="AC11" s="17">
        <v>0.27007235541917701</v>
      </c>
      <c r="AD11" s="17">
        <v>0.269340239340636</v>
      </c>
      <c r="AE11" s="17"/>
      <c r="AF11" s="17">
        <v>0.24392630860443201</v>
      </c>
      <c r="AG11" s="17">
        <v>0.299538408437932</v>
      </c>
      <c r="AH11" s="17">
        <v>0.265529502963121</v>
      </c>
      <c r="AI11" s="17">
        <v>0.28940112285457598</v>
      </c>
      <c r="AJ11" s="17"/>
      <c r="AK11" s="17">
        <v>0.23113249583846601</v>
      </c>
      <c r="AL11" s="17">
        <v>0.220827373859668</v>
      </c>
      <c r="AM11" s="17"/>
      <c r="AN11" s="17">
        <v>0.21187320374680499</v>
      </c>
      <c r="AO11" s="17">
        <v>0.27417798917643199</v>
      </c>
      <c r="AP11" s="17">
        <v>0.24027744123456299</v>
      </c>
      <c r="AQ11" s="17">
        <v>0.25969658323880901</v>
      </c>
      <c r="AR11" s="17">
        <v>0.262758540656511</v>
      </c>
      <c r="AS11" s="17">
        <v>0.26828551079426499</v>
      </c>
      <c r="AT11" s="17"/>
      <c r="AU11" s="17">
        <v>0.23745756532658499</v>
      </c>
      <c r="AV11" s="17">
        <v>0.268160133122402</v>
      </c>
      <c r="AW11" s="17"/>
      <c r="AX11" s="17">
        <v>0.26281519118527602</v>
      </c>
      <c r="AY11" s="17">
        <v>0.246721845862929</v>
      </c>
      <c r="AZ11" s="17"/>
      <c r="BA11" s="17">
        <v>0.256427895973527</v>
      </c>
      <c r="BB11" s="17">
        <v>0.21816370057702</v>
      </c>
      <c r="BC11" s="17"/>
      <c r="BD11" s="17">
        <v>0.21103454456614701</v>
      </c>
      <c r="BE11" s="17"/>
      <c r="BF11" s="17">
        <v>0.20790393578937699</v>
      </c>
      <c r="BG11" s="17"/>
      <c r="BH11" s="17">
        <v>0.29194720556510201</v>
      </c>
      <c r="BI11" s="17"/>
      <c r="BJ11" s="17">
        <v>0.24456672428934101</v>
      </c>
      <c r="BK11" s="17"/>
      <c r="BL11" s="17">
        <v>0.34400509849223498</v>
      </c>
      <c r="BM11" s="17">
        <v>7.8670319633090596E-2</v>
      </c>
      <c r="BN11" s="17">
        <v>0.217976661352492</v>
      </c>
      <c r="BO11" s="17">
        <v>0.396883306696105</v>
      </c>
      <c r="BP11" s="17"/>
      <c r="BQ11" s="17">
        <v>0.24669925671805501</v>
      </c>
      <c r="BR11" s="17">
        <v>0.20691308045304199</v>
      </c>
      <c r="BS11" s="17">
        <v>0.26065706341300598</v>
      </c>
      <c r="BT11" s="17">
        <v>0.235692103017767</v>
      </c>
      <c r="BU11" s="17">
        <v>0.30043812285554999</v>
      </c>
      <c r="BV11" s="17">
        <v>0.27985820037646197</v>
      </c>
      <c r="BW11" s="17"/>
      <c r="BX11" s="17">
        <v>0.245841000099732</v>
      </c>
      <c r="BY11" s="17">
        <v>0.20430299553662401</v>
      </c>
      <c r="BZ11" s="17">
        <v>0.23709686342543801</v>
      </c>
      <c r="CA11" s="17">
        <v>0.22454666757359701</v>
      </c>
      <c r="CB11" s="17">
        <v>0.27481158399056599</v>
      </c>
      <c r="CC11" s="17">
        <v>0.34484913840165099</v>
      </c>
    </row>
    <row r="12" spans="2:81" x14ac:dyDescent="0.35">
      <c r="B12" s="18" t="s">
        <v>284</v>
      </c>
      <c r="C12" s="17">
        <v>8.2648276284414401E-2</v>
      </c>
      <c r="D12" s="17">
        <v>6.2912161146060505E-2</v>
      </c>
      <c r="E12" s="17">
        <v>9.9963231716526296E-2</v>
      </c>
      <c r="F12" s="17"/>
      <c r="G12" s="17">
        <v>7.9045552192496996E-2</v>
      </c>
      <c r="H12" s="17">
        <v>9.0073039236447702E-2</v>
      </c>
      <c r="I12" s="17">
        <v>8.5380724107456202E-2</v>
      </c>
      <c r="J12" s="17">
        <v>9.8339584438174393E-2</v>
      </c>
      <c r="K12" s="17">
        <v>9.2380822960525105E-2</v>
      </c>
      <c r="L12" s="17">
        <v>5.7511019910138697E-2</v>
      </c>
      <c r="M12" s="17"/>
      <c r="N12" s="17">
        <v>7.8372164428932398E-2</v>
      </c>
      <c r="O12" s="17">
        <v>9.10651649225446E-2</v>
      </c>
      <c r="P12" s="17">
        <v>9.0182635446326598E-2</v>
      </c>
      <c r="Q12" s="17">
        <v>7.2223685456142495E-2</v>
      </c>
      <c r="R12" s="17"/>
      <c r="S12" s="17">
        <v>6.4287413930676204E-2</v>
      </c>
      <c r="T12" s="17">
        <v>8.5829784702740497E-2</v>
      </c>
      <c r="U12" s="17">
        <v>9.86911247315196E-2</v>
      </c>
      <c r="V12" s="17">
        <v>7.8490641742127498E-2</v>
      </c>
      <c r="W12" s="17">
        <v>6.6377955666976796E-2</v>
      </c>
      <c r="X12" s="17">
        <v>8.5497036228595003E-2</v>
      </c>
      <c r="Y12" s="17">
        <v>8.3533610154322105E-2</v>
      </c>
      <c r="Z12" s="17">
        <v>6.1363611522292201E-2</v>
      </c>
      <c r="AA12" s="17">
        <v>7.93183205041251E-2</v>
      </c>
      <c r="AB12" s="17">
        <v>0.11514909776728</v>
      </c>
      <c r="AC12" s="17">
        <v>0.100805221835784</v>
      </c>
      <c r="AD12" s="17">
        <v>6.4115052633251401E-2</v>
      </c>
      <c r="AE12" s="17"/>
      <c r="AF12" s="17">
        <v>7.9276411961009E-2</v>
      </c>
      <c r="AG12" s="17">
        <v>9.7133122604956906E-2</v>
      </c>
      <c r="AH12" s="17">
        <v>8.5345295412165706E-2</v>
      </c>
      <c r="AI12" s="17">
        <v>6.4864937203407899E-2</v>
      </c>
      <c r="AJ12" s="17"/>
      <c r="AK12" s="17">
        <v>0.107576528838735</v>
      </c>
      <c r="AL12" s="17">
        <v>6.9270769808023297E-2</v>
      </c>
      <c r="AM12" s="17"/>
      <c r="AN12" s="17">
        <v>6.1201265277067998E-2</v>
      </c>
      <c r="AO12" s="17">
        <v>8.2529132943431199E-2</v>
      </c>
      <c r="AP12" s="17">
        <v>8.7849878062465095E-2</v>
      </c>
      <c r="AQ12" s="17">
        <v>9.2637967675319399E-2</v>
      </c>
      <c r="AR12" s="17">
        <v>9.5251941340581806E-2</v>
      </c>
      <c r="AS12" s="17">
        <v>0.1165039151437</v>
      </c>
      <c r="AT12" s="17"/>
      <c r="AU12" s="17">
        <v>7.6629639966950006E-2</v>
      </c>
      <c r="AV12" s="17">
        <v>8.9986173649678397E-2</v>
      </c>
      <c r="AW12" s="17"/>
      <c r="AX12" s="17">
        <v>9.5693785845008705E-2</v>
      </c>
      <c r="AY12" s="17">
        <v>7.9517732465607893E-2</v>
      </c>
      <c r="AZ12" s="17"/>
      <c r="BA12" s="17">
        <v>8.8833924494596594E-2</v>
      </c>
      <c r="BB12" s="17">
        <v>4.8498744661015898E-2</v>
      </c>
      <c r="BC12" s="17"/>
      <c r="BD12" s="17">
        <v>6.1464002551166498E-2</v>
      </c>
      <c r="BE12" s="17"/>
      <c r="BF12" s="17">
        <v>6.4136874828239196E-2</v>
      </c>
      <c r="BG12" s="17"/>
      <c r="BH12" s="17">
        <v>0.113812548182036</v>
      </c>
      <c r="BI12" s="17"/>
      <c r="BJ12" s="17">
        <v>0.10353371518627601</v>
      </c>
      <c r="BK12" s="17"/>
      <c r="BL12" s="17">
        <v>0.22256426117761399</v>
      </c>
      <c r="BM12" s="17">
        <v>1.4614045803949E-2</v>
      </c>
      <c r="BN12" s="17">
        <v>3.5598620130137898E-2</v>
      </c>
      <c r="BO12" s="17">
        <v>0.114076659159477</v>
      </c>
      <c r="BP12" s="17"/>
      <c r="BQ12" s="17">
        <v>8.3696712056003097E-2</v>
      </c>
      <c r="BR12" s="17">
        <v>5.6871075106895999E-2</v>
      </c>
      <c r="BS12" s="17">
        <v>7.9880369466368104E-2</v>
      </c>
      <c r="BT12" s="17">
        <v>7.1201338687162205E-2</v>
      </c>
      <c r="BU12" s="17">
        <v>9.4151373811278694E-2</v>
      </c>
      <c r="BV12" s="17">
        <v>0.10535448397446601</v>
      </c>
      <c r="BW12" s="17"/>
      <c r="BX12" s="17">
        <v>7.23802346186075E-2</v>
      </c>
      <c r="BY12" s="17">
        <v>3.9271886876713902E-2</v>
      </c>
      <c r="BZ12" s="17">
        <v>0.100008127929076</v>
      </c>
      <c r="CA12" s="17">
        <v>7.9476033254284997E-2</v>
      </c>
      <c r="CB12" s="17">
        <v>0.129900477931121</v>
      </c>
      <c r="CC12" s="17">
        <v>0.101774049680979</v>
      </c>
    </row>
    <row r="13" spans="2:81" x14ac:dyDescent="0.35">
      <c r="B13" s="18" t="s">
        <v>285</v>
      </c>
      <c r="C13" s="17">
        <v>4.03420828677147E-2</v>
      </c>
      <c r="D13" s="17">
        <v>3.7438873657741997E-2</v>
      </c>
      <c r="E13" s="17">
        <v>4.2798339545259398E-2</v>
      </c>
      <c r="F13" s="17"/>
      <c r="G13" s="17">
        <v>3.1544096757704497E-2</v>
      </c>
      <c r="H13" s="17">
        <v>4.5729827911969001E-2</v>
      </c>
      <c r="I13" s="17">
        <v>5.42123148975008E-2</v>
      </c>
      <c r="J13" s="17">
        <v>4.4425959753894899E-2</v>
      </c>
      <c r="K13" s="17">
        <v>5.0283147877539798E-2</v>
      </c>
      <c r="L13" s="17">
        <v>2.0521667897114799E-2</v>
      </c>
      <c r="M13" s="17"/>
      <c r="N13" s="17">
        <v>3.1398800669786897E-2</v>
      </c>
      <c r="O13" s="17">
        <v>3.8794295971352602E-2</v>
      </c>
      <c r="P13" s="17">
        <v>3.7791951598775901E-2</v>
      </c>
      <c r="Q13" s="17">
        <v>5.3495772290297297E-2</v>
      </c>
      <c r="R13" s="17"/>
      <c r="S13" s="17">
        <v>3.0675950072568799E-2</v>
      </c>
      <c r="T13" s="17">
        <v>4.3838623405954499E-2</v>
      </c>
      <c r="U13" s="17">
        <v>5.2640556932496502E-2</v>
      </c>
      <c r="V13" s="17">
        <v>3.1354133387850897E-2</v>
      </c>
      <c r="W13" s="17">
        <v>4.13268009985404E-2</v>
      </c>
      <c r="X13" s="17">
        <v>2.7058594002662899E-2</v>
      </c>
      <c r="Y13" s="17">
        <v>3.2366461749869797E-2</v>
      </c>
      <c r="Z13" s="17">
        <v>4.4905167616802702E-2</v>
      </c>
      <c r="AA13" s="17">
        <v>2.8429061106147301E-2</v>
      </c>
      <c r="AB13" s="17">
        <v>6.0153667378034903E-2</v>
      </c>
      <c r="AC13" s="17">
        <v>5.8881557270083901E-2</v>
      </c>
      <c r="AD13" s="17">
        <v>7.0552075265106498E-2</v>
      </c>
      <c r="AE13" s="17"/>
      <c r="AF13" s="17">
        <v>3.6159964566016299E-2</v>
      </c>
      <c r="AG13" s="17">
        <v>5.1280693087313201E-2</v>
      </c>
      <c r="AH13" s="17">
        <v>7.1107752855509104E-2</v>
      </c>
      <c r="AI13" s="17">
        <v>6.3858750039511206E-2</v>
      </c>
      <c r="AJ13" s="17"/>
      <c r="AK13" s="17">
        <v>4.3618678648894599E-2</v>
      </c>
      <c r="AL13" s="17">
        <v>3.8920309440455103E-2</v>
      </c>
      <c r="AM13" s="17"/>
      <c r="AN13" s="17">
        <v>4.11010621760316E-2</v>
      </c>
      <c r="AO13" s="17">
        <v>2.90572792205619E-2</v>
      </c>
      <c r="AP13" s="17">
        <v>4.5469144042733202E-2</v>
      </c>
      <c r="AQ13" s="17">
        <v>4.8246835689387702E-2</v>
      </c>
      <c r="AR13" s="17">
        <v>4.26806680052935E-2</v>
      </c>
      <c r="AS13" s="17">
        <v>5.0693734257076503E-2</v>
      </c>
      <c r="AT13" s="17"/>
      <c r="AU13" s="17">
        <v>3.1940019957086202E-2</v>
      </c>
      <c r="AV13" s="17">
        <v>5.2338231367630099E-2</v>
      </c>
      <c r="AW13" s="17"/>
      <c r="AX13" s="17">
        <v>6.1827680159736997E-2</v>
      </c>
      <c r="AY13" s="17">
        <v>3.5186162856810803E-2</v>
      </c>
      <c r="AZ13" s="17"/>
      <c r="BA13" s="17">
        <v>4.3344537391864398E-2</v>
      </c>
      <c r="BB13" s="17">
        <v>2.3258685627303301E-2</v>
      </c>
      <c r="BC13" s="17"/>
      <c r="BD13" s="17">
        <v>2.1507396446019501E-2</v>
      </c>
      <c r="BE13" s="17"/>
      <c r="BF13" s="17">
        <v>2.6829587732587801E-2</v>
      </c>
      <c r="BG13" s="17"/>
      <c r="BH13" s="17">
        <v>5.28389235392423E-2</v>
      </c>
      <c r="BI13" s="17"/>
      <c r="BJ13" s="17">
        <v>6.3320359855876501E-2</v>
      </c>
      <c r="BK13" s="17"/>
      <c r="BL13" s="17">
        <v>0.17267874410297099</v>
      </c>
      <c r="BM13" s="17">
        <v>1.76018265240778E-3</v>
      </c>
      <c r="BN13" s="17">
        <v>6.0739170167258402E-3</v>
      </c>
      <c r="BO13" s="17">
        <v>3.3422495712564698E-2</v>
      </c>
      <c r="BP13" s="17"/>
      <c r="BQ13" s="17">
        <v>3.34280054331801E-2</v>
      </c>
      <c r="BR13" s="17">
        <v>1.36563625174843E-2</v>
      </c>
      <c r="BS13" s="17">
        <v>6.1180530055691802E-2</v>
      </c>
      <c r="BT13" s="17">
        <v>2.7081761547990101E-2</v>
      </c>
      <c r="BU13" s="17">
        <v>5.82447946348068E-2</v>
      </c>
      <c r="BV13" s="17">
        <v>6.8736548476131698E-2</v>
      </c>
      <c r="BW13" s="17"/>
      <c r="BX13" s="17">
        <v>2.0755399875652999E-2</v>
      </c>
      <c r="BY13" s="17">
        <v>1.08623361510239E-2</v>
      </c>
      <c r="BZ13" s="17">
        <v>5.0635595513125797E-2</v>
      </c>
      <c r="CA13" s="17">
        <v>2.0327398207989501E-2</v>
      </c>
      <c r="CB13" s="17">
        <v>9.1782784901209197E-2</v>
      </c>
      <c r="CC13" s="17">
        <v>9.3797320406602602E-2</v>
      </c>
    </row>
    <row r="14" spans="2:81" x14ac:dyDescent="0.35">
      <c r="B14" s="18" t="s">
        <v>171</v>
      </c>
      <c r="C14" s="17">
        <v>1.62717721757921E-2</v>
      </c>
      <c r="D14" s="17">
        <v>1.27788462832063E-2</v>
      </c>
      <c r="E14" s="17">
        <v>1.9252067066890501E-2</v>
      </c>
      <c r="F14" s="17"/>
      <c r="G14" s="17">
        <v>1.7863234448707101E-2</v>
      </c>
      <c r="H14" s="17">
        <v>1.86320871051971E-2</v>
      </c>
      <c r="I14" s="17">
        <v>1.3683463370664501E-2</v>
      </c>
      <c r="J14" s="17">
        <v>2.0159170722240501E-2</v>
      </c>
      <c r="K14" s="17">
        <v>1.4892145472228301E-2</v>
      </c>
      <c r="L14" s="17">
        <v>1.3173418471168199E-2</v>
      </c>
      <c r="M14" s="17"/>
      <c r="N14" s="17">
        <v>1.3986159536075699E-2</v>
      </c>
      <c r="O14" s="17">
        <v>1.8964254403800201E-2</v>
      </c>
      <c r="P14" s="17">
        <v>1.1970031139742199E-2</v>
      </c>
      <c r="Q14" s="17">
        <v>1.99872312550162E-2</v>
      </c>
      <c r="R14" s="17"/>
      <c r="S14" s="17">
        <v>1.9154446371816E-2</v>
      </c>
      <c r="T14" s="17">
        <v>1.8196885791284201E-2</v>
      </c>
      <c r="U14" s="17">
        <v>1.3704169798834801E-2</v>
      </c>
      <c r="V14" s="17">
        <v>1.5056657779700699E-2</v>
      </c>
      <c r="W14" s="17">
        <v>1.3681900483220001E-2</v>
      </c>
      <c r="X14" s="17">
        <v>1.62064973202274E-2</v>
      </c>
      <c r="Y14" s="17">
        <v>3.1341690813285902E-2</v>
      </c>
      <c r="Z14" s="17">
        <v>1.10827963126081E-2</v>
      </c>
      <c r="AA14" s="17">
        <v>8.9459674161144805E-3</v>
      </c>
      <c r="AB14" s="17">
        <v>1.5811265005946099E-2</v>
      </c>
      <c r="AC14" s="17">
        <v>1.9982451342135901E-2</v>
      </c>
      <c r="AD14" s="17">
        <v>0</v>
      </c>
      <c r="AE14" s="17"/>
      <c r="AF14" s="17">
        <v>1.6615958562647699E-2</v>
      </c>
      <c r="AG14" s="17">
        <v>1.4778431675299601E-2</v>
      </c>
      <c r="AH14" s="17">
        <v>2.2016813030862399E-2</v>
      </c>
      <c r="AI14" s="17">
        <v>0</v>
      </c>
      <c r="AJ14" s="17"/>
      <c r="AK14" s="17">
        <v>1.7335796527086701E-2</v>
      </c>
      <c r="AL14" s="17">
        <v>2.0459984860134402E-2</v>
      </c>
      <c r="AM14" s="17"/>
      <c r="AN14" s="17">
        <v>1.82533485889846E-2</v>
      </c>
      <c r="AO14" s="17">
        <v>1.6647467330302399E-2</v>
      </c>
      <c r="AP14" s="17">
        <v>1.6925745375319299E-2</v>
      </c>
      <c r="AQ14" s="17">
        <v>1.76469122395486E-2</v>
      </c>
      <c r="AR14" s="17">
        <v>8.6993272258302102E-3</v>
      </c>
      <c r="AS14" s="17">
        <v>1.41270835108269E-2</v>
      </c>
      <c r="AT14" s="17"/>
      <c r="AU14" s="17">
        <v>1.1418085289905001E-2</v>
      </c>
      <c r="AV14" s="17">
        <v>2.1401599820206899E-2</v>
      </c>
      <c r="AW14" s="17"/>
      <c r="AX14" s="17">
        <v>2.2835530016677399E-2</v>
      </c>
      <c r="AY14" s="17">
        <v>1.4696660721426599E-2</v>
      </c>
      <c r="AZ14" s="17"/>
      <c r="BA14" s="17">
        <v>1.4887321112974E-2</v>
      </c>
      <c r="BB14" s="17">
        <v>2.238503363749E-2</v>
      </c>
      <c r="BC14" s="17"/>
      <c r="BD14" s="17">
        <v>1.2699471169315499E-2</v>
      </c>
      <c r="BE14" s="17"/>
      <c r="BF14" s="17">
        <v>1.1302747538510301E-2</v>
      </c>
      <c r="BG14" s="17"/>
      <c r="BH14" s="17">
        <v>1.37771608088809E-2</v>
      </c>
      <c r="BI14" s="17"/>
      <c r="BJ14" s="17">
        <v>1.4368139346870701E-2</v>
      </c>
      <c r="BK14" s="17"/>
      <c r="BL14" s="17">
        <v>4.3189380578770802E-2</v>
      </c>
      <c r="BM14" s="17">
        <v>1.0119979832913699E-3</v>
      </c>
      <c r="BN14" s="17">
        <v>9.4512195683484502E-3</v>
      </c>
      <c r="BO14" s="17">
        <v>2.2136777611449401E-2</v>
      </c>
      <c r="BP14" s="17"/>
      <c r="BQ14" s="17">
        <v>1.0167936813468999E-2</v>
      </c>
      <c r="BR14" s="17">
        <v>1.2100517344603901E-2</v>
      </c>
      <c r="BS14" s="17">
        <v>1.35032869655262E-2</v>
      </c>
      <c r="BT14" s="17">
        <v>1.7572067258760399E-2</v>
      </c>
      <c r="BU14" s="17">
        <v>3.8239037688487701E-2</v>
      </c>
      <c r="BV14" s="17">
        <v>2.0297463368470499E-2</v>
      </c>
      <c r="BW14" s="17"/>
      <c r="BX14" s="17">
        <v>5.6291311803462899E-3</v>
      </c>
      <c r="BY14" s="17">
        <v>8.5362812965791603E-3</v>
      </c>
      <c r="BZ14" s="17">
        <v>1.20666699626831E-2</v>
      </c>
      <c r="CA14" s="17">
        <v>8.4158328741426695E-3</v>
      </c>
      <c r="CB14" s="17">
        <v>3.1098363904244999E-2</v>
      </c>
      <c r="CC14" s="17">
        <v>2.7495848097748101E-2</v>
      </c>
    </row>
    <row r="15" spans="2:81" x14ac:dyDescent="0.35">
      <c r="B15" s="18" t="s">
        <v>286</v>
      </c>
      <c r="C15" s="21">
        <v>0.61090148544078604</v>
      </c>
      <c r="D15" s="21">
        <v>0.66798337868692903</v>
      </c>
      <c r="E15" s="21">
        <v>0.55820457213659103</v>
      </c>
      <c r="F15" s="21"/>
      <c r="G15" s="21">
        <v>0.65461853496276901</v>
      </c>
      <c r="H15" s="21">
        <v>0.63471106649553799</v>
      </c>
      <c r="I15" s="21">
        <v>0.60366782610041103</v>
      </c>
      <c r="J15" s="21">
        <v>0.53410316135841096</v>
      </c>
      <c r="K15" s="21">
        <v>0.56778061065414898</v>
      </c>
      <c r="L15" s="21">
        <v>0.65966306933115104</v>
      </c>
      <c r="M15" s="21"/>
      <c r="N15" s="21">
        <v>0.64794544771529405</v>
      </c>
      <c r="O15" s="21">
        <v>0.59138154604923299</v>
      </c>
      <c r="P15" s="21">
        <v>0.60115335186798302</v>
      </c>
      <c r="Q15" s="21">
        <v>0.60071452645924595</v>
      </c>
      <c r="R15" s="21"/>
      <c r="S15" s="21">
        <v>0.68703789521271896</v>
      </c>
      <c r="T15" s="21">
        <v>0.56977005147791104</v>
      </c>
      <c r="U15" s="21">
        <v>0.58636750908734003</v>
      </c>
      <c r="V15" s="21">
        <v>0.61681945051078302</v>
      </c>
      <c r="W15" s="21">
        <v>0.59353122022418003</v>
      </c>
      <c r="X15" s="21">
        <v>0.63200089168362095</v>
      </c>
      <c r="Y15" s="21">
        <v>0.59228681235769098</v>
      </c>
      <c r="Z15" s="21">
        <v>0.677649403826455</v>
      </c>
      <c r="AA15" s="21">
        <v>0.65543658307159203</v>
      </c>
      <c r="AB15" s="21">
        <v>0.53129293608529304</v>
      </c>
      <c r="AC15" s="21">
        <v>0.55025841413281895</v>
      </c>
      <c r="AD15" s="21">
        <v>0.595992632761006</v>
      </c>
      <c r="AE15" s="21"/>
      <c r="AF15" s="21">
        <v>0.62402135630589495</v>
      </c>
      <c r="AG15" s="21">
        <v>0.53726934419449801</v>
      </c>
      <c r="AH15" s="21">
        <v>0.55600063573834202</v>
      </c>
      <c r="AI15" s="21">
        <v>0.58187518990250497</v>
      </c>
      <c r="AJ15" s="21"/>
      <c r="AK15" s="21">
        <v>0.60033650014681705</v>
      </c>
      <c r="AL15" s="21">
        <v>0.65052156203171896</v>
      </c>
      <c r="AM15" s="21"/>
      <c r="AN15" s="21">
        <v>0.66757112021111098</v>
      </c>
      <c r="AO15" s="21">
        <v>0.59758813132927302</v>
      </c>
      <c r="AP15" s="21">
        <v>0.60947779128491897</v>
      </c>
      <c r="AQ15" s="21">
        <v>0.58177170115693599</v>
      </c>
      <c r="AR15" s="21">
        <v>0.59060952277178402</v>
      </c>
      <c r="AS15" s="21">
        <v>0.550389756294132</v>
      </c>
      <c r="AT15" s="21"/>
      <c r="AU15" s="21">
        <v>0.64255468945947303</v>
      </c>
      <c r="AV15" s="21">
        <v>0.56811386204008296</v>
      </c>
      <c r="AW15" s="21"/>
      <c r="AX15" s="21">
        <v>0.55682781279329996</v>
      </c>
      <c r="AY15" s="21">
        <v>0.62387759809322596</v>
      </c>
      <c r="AZ15" s="21"/>
      <c r="BA15" s="21">
        <v>0.59650632102703804</v>
      </c>
      <c r="BB15" s="21">
        <v>0.687693835497171</v>
      </c>
      <c r="BC15" s="21"/>
      <c r="BD15" s="21">
        <v>0.69329458526735099</v>
      </c>
      <c r="BE15" s="21"/>
      <c r="BF15" s="21">
        <v>0.68982685411128497</v>
      </c>
      <c r="BG15" s="21"/>
      <c r="BH15" s="21">
        <v>0.52762416190473904</v>
      </c>
      <c r="BI15" s="21"/>
      <c r="BJ15" s="21">
        <v>0.57421106132163602</v>
      </c>
      <c r="BK15" s="21"/>
      <c r="BL15" s="21">
        <v>0.21756251564840901</v>
      </c>
      <c r="BM15" s="21">
        <v>0.90394345392726105</v>
      </c>
      <c r="BN15" s="21">
        <v>0.73089958193229498</v>
      </c>
      <c r="BO15" s="21">
        <v>0.43348076082040399</v>
      </c>
      <c r="BP15" s="21"/>
      <c r="BQ15" s="21">
        <v>0.62600808897929305</v>
      </c>
      <c r="BR15" s="21">
        <v>0.71045896457797397</v>
      </c>
      <c r="BS15" s="21">
        <v>0.58477875009940805</v>
      </c>
      <c r="BT15" s="21">
        <v>0.64845272948832</v>
      </c>
      <c r="BU15" s="21">
        <v>0.50892667100987599</v>
      </c>
      <c r="BV15" s="21">
        <v>0.52575330380447005</v>
      </c>
      <c r="BW15" s="21"/>
      <c r="BX15" s="21">
        <v>0.65539423422566101</v>
      </c>
      <c r="BY15" s="21">
        <v>0.73702650013905902</v>
      </c>
      <c r="BZ15" s="21">
        <v>0.60019274316967697</v>
      </c>
      <c r="CA15" s="21">
        <v>0.66723406808998598</v>
      </c>
      <c r="CB15" s="21">
        <v>0.47240678927285901</v>
      </c>
      <c r="CC15" s="21">
        <v>0.43208364341302002</v>
      </c>
    </row>
    <row r="16" spans="2:81" x14ac:dyDescent="0.35">
      <c r="B16" s="18" t="s">
        <v>287</v>
      </c>
      <c r="C16" s="21">
        <v>0.122990359152129</v>
      </c>
      <c r="D16" s="21">
        <v>0.100351034803802</v>
      </c>
      <c r="E16" s="21">
        <v>0.14276157126178601</v>
      </c>
      <c r="F16" s="21"/>
      <c r="G16" s="21">
        <v>0.110589648950202</v>
      </c>
      <c r="H16" s="21">
        <v>0.13580286714841699</v>
      </c>
      <c r="I16" s="21">
        <v>0.13959303900495701</v>
      </c>
      <c r="J16" s="21">
        <v>0.14276554419206899</v>
      </c>
      <c r="K16" s="21">
        <v>0.14266397083806501</v>
      </c>
      <c r="L16" s="21">
        <v>7.8032687807253504E-2</v>
      </c>
      <c r="M16" s="21"/>
      <c r="N16" s="21">
        <v>0.109770965098719</v>
      </c>
      <c r="O16" s="21">
        <v>0.12985946089389699</v>
      </c>
      <c r="P16" s="21">
        <v>0.12797458704510201</v>
      </c>
      <c r="Q16" s="21">
        <v>0.12571945774644</v>
      </c>
      <c r="R16" s="21"/>
      <c r="S16" s="21">
        <v>9.4963364003244996E-2</v>
      </c>
      <c r="T16" s="21">
        <v>0.12966840810869501</v>
      </c>
      <c r="U16" s="21">
        <v>0.151331681664016</v>
      </c>
      <c r="V16" s="21">
        <v>0.10984477512997801</v>
      </c>
      <c r="W16" s="21">
        <v>0.107704756665517</v>
      </c>
      <c r="X16" s="21">
        <v>0.112555630231258</v>
      </c>
      <c r="Y16" s="21">
        <v>0.11590007190419201</v>
      </c>
      <c r="Z16" s="21">
        <v>0.10626877913909499</v>
      </c>
      <c r="AA16" s="21">
        <v>0.107747381610272</v>
      </c>
      <c r="AB16" s="21">
        <v>0.17530276514531501</v>
      </c>
      <c r="AC16" s="21">
        <v>0.15968677910586801</v>
      </c>
      <c r="AD16" s="21">
        <v>0.134667127898358</v>
      </c>
      <c r="AE16" s="21"/>
      <c r="AF16" s="21">
        <v>0.115436376527025</v>
      </c>
      <c r="AG16" s="21">
        <v>0.14841381569227</v>
      </c>
      <c r="AH16" s="21">
        <v>0.156453048267675</v>
      </c>
      <c r="AI16" s="21">
        <v>0.12872368724291899</v>
      </c>
      <c r="AJ16" s="21"/>
      <c r="AK16" s="21">
        <v>0.15119520748762999</v>
      </c>
      <c r="AL16" s="21">
        <v>0.108191079248478</v>
      </c>
      <c r="AM16" s="21"/>
      <c r="AN16" s="21">
        <v>0.1023023274531</v>
      </c>
      <c r="AO16" s="21">
        <v>0.111586412163993</v>
      </c>
      <c r="AP16" s="21">
        <v>0.133319022105198</v>
      </c>
      <c r="AQ16" s="21">
        <v>0.14088480336470699</v>
      </c>
      <c r="AR16" s="21">
        <v>0.13793260934587501</v>
      </c>
      <c r="AS16" s="21">
        <v>0.167197649400776</v>
      </c>
      <c r="AT16" s="21"/>
      <c r="AU16" s="21">
        <v>0.108569659924036</v>
      </c>
      <c r="AV16" s="21">
        <v>0.142324405017308</v>
      </c>
      <c r="AW16" s="21"/>
      <c r="AX16" s="21">
        <v>0.15752146600474601</v>
      </c>
      <c r="AY16" s="21">
        <v>0.11470389532241899</v>
      </c>
      <c r="AZ16" s="21"/>
      <c r="BA16" s="21">
        <v>0.13217846188646101</v>
      </c>
      <c r="BB16" s="21">
        <v>7.1757430288319199E-2</v>
      </c>
      <c r="BC16" s="21"/>
      <c r="BD16" s="21">
        <v>8.2971398997186002E-2</v>
      </c>
      <c r="BE16" s="21"/>
      <c r="BF16" s="21">
        <v>9.0966462560827105E-2</v>
      </c>
      <c r="BG16" s="21"/>
      <c r="BH16" s="21">
        <v>0.16665147172127801</v>
      </c>
      <c r="BI16" s="21"/>
      <c r="BJ16" s="21">
        <v>0.16685407504215199</v>
      </c>
      <c r="BK16" s="21"/>
      <c r="BL16" s="21">
        <v>0.39524300528058498</v>
      </c>
      <c r="BM16" s="21">
        <v>1.6374228456356801E-2</v>
      </c>
      <c r="BN16" s="21">
        <v>4.1672537146863801E-2</v>
      </c>
      <c r="BO16" s="21">
        <v>0.14749915487204099</v>
      </c>
      <c r="BP16" s="21"/>
      <c r="BQ16" s="21">
        <v>0.117124717489183</v>
      </c>
      <c r="BR16" s="21">
        <v>7.0527437624380296E-2</v>
      </c>
      <c r="BS16" s="21">
        <v>0.14106089952206</v>
      </c>
      <c r="BT16" s="21">
        <v>9.8283100235152299E-2</v>
      </c>
      <c r="BU16" s="21">
        <v>0.152396168446086</v>
      </c>
      <c r="BV16" s="21">
        <v>0.17409103245059701</v>
      </c>
      <c r="BW16" s="21"/>
      <c r="BX16" s="21">
        <v>9.3135634494260502E-2</v>
      </c>
      <c r="BY16" s="21">
        <v>5.0134223027737901E-2</v>
      </c>
      <c r="BZ16" s="21">
        <v>0.150643723442202</v>
      </c>
      <c r="CA16" s="21">
        <v>9.9803431462274494E-2</v>
      </c>
      <c r="CB16" s="21">
        <v>0.22168326283233</v>
      </c>
      <c r="CC16" s="21">
        <v>0.19557137008758199</v>
      </c>
    </row>
    <row r="17" spans="2:81" x14ac:dyDescent="0.35">
      <c r="B17" s="18" t="s">
        <v>288</v>
      </c>
      <c r="C17" s="22">
        <v>0.48791112628865702</v>
      </c>
      <c r="D17" s="22">
        <v>0.567632343883126</v>
      </c>
      <c r="E17" s="22">
        <v>0.41544300087480501</v>
      </c>
      <c r="F17" s="22"/>
      <c r="G17" s="22">
        <v>0.54402888601256805</v>
      </c>
      <c r="H17" s="22">
        <v>0.49890819934712199</v>
      </c>
      <c r="I17" s="22">
        <v>0.46407478709545402</v>
      </c>
      <c r="J17" s="22">
        <v>0.39133761716634202</v>
      </c>
      <c r="K17" s="22">
        <v>0.425116639816084</v>
      </c>
      <c r="L17" s="22">
        <v>0.58163038152389801</v>
      </c>
      <c r="M17" s="22"/>
      <c r="N17" s="22">
        <v>0.53817448261657497</v>
      </c>
      <c r="O17" s="22">
        <v>0.46152208515533599</v>
      </c>
      <c r="P17" s="22">
        <v>0.47317876482288102</v>
      </c>
      <c r="Q17" s="22">
        <v>0.474995068712806</v>
      </c>
      <c r="R17" s="22"/>
      <c r="S17" s="22">
        <v>0.59207453120947395</v>
      </c>
      <c r="T17" s="22">
        <v>0.44010164336921598</v>
      </c>
      <c r="U17" s="22">
        <v>0.43503582742332397</v>
      </c>
      <c r="V17" s="22">
        <v>0.50697467538080498</v>
      </c>
      <c r="W17" s="22">
        <v>0.48582646355866299</v>
      </c>
      <c r="X17" s="22">
        <v>0.51944526145236303</v>
      </c>
      <c r="Y17" s="22">
        <v>0.47638674045349899</v>
      </c>
      <c r="Z17" s="22">
        <v>0.57138062468735995</v>
      </c>
      <c r="AA17" s="22">
        <v>0.54768920146131905</v>
      </c>
      <c r="AB17" s="22">
        <v>0.35599017093997798</v>
      </c>
      <c r="AC17" s="22">
        <v>0.39057163502695103</v>
      </c>
      <c r="AD17" s="22">
        <v>0.46132550486264801</v>
      </c>
      <c r="AE17" s="22"/>
      <c r="AF17" s="22">
        <v>0.50858497977886996</v>
      </c>
      <c r="AG17" s="22">
        <v>0.38885552850222799</v>
      </c>
      <c r="AH17" s="22">
        <v>0.39954758747066699</v>
      </c>
      <c r="AI17" s="22">
        <v>0.45315150265958598</v>
      </c>
      <c r="AJ17" s="22"/>
      <c r="AK17" s="22">
        <v>0.44914129265918701</v>
      </c>
      <c r="AL17" s="22">
        <v>0.54233048278324103</v>
      </c>
      <c r="AM17" s="22"/>
      <c r="AN17" s="22">
        <v>0.56526879275801201</v>
      </c>
      <c r="AO17" s="22">
        <v>0.48600171916528001</v>
      </c>
      <c r="AP17" s="22">
        <v>0.476158769179721</v>
      </c>
      <c r="AQ17" s="22">
        <v>0.440886897792229</v>
      </c>
      <c r="AR17" s="22">
        <v>0.45267691342590799</v>
      </c>
      <c r="AS17" s="22">
        <v>0.38319210689335498</v>
      </c>
      <c r="AT17" s="22"/>
      <c r="AU17" s="22">
        <v>0.53398502953543703</v>
      </c>
      <c r="AV17" s="22">
        <v>0.42578945702277399</v>
      </c>
      <c r="AW17" s="22"/>
      <c r="AX17" s="22">
        <v>0.39930634678855498</v>
      </c>
      <c r="AY17" s="22">
        <v>0.50917370277080698</v>
      </c>
      <c r="AZ17" s="22"/>
      <c r="BA17" s="22">
        <v>0.464327859140577</v>
      </c>
      <c r="BB17" s="22">
        <v>0.61593640520885096</v>
      </c>
      <c r="BC17" s="22"/>
      <c r="BD17" s="22">
        <v>0.61032318627016502</v>
      </c>
      <c r="BE17" s="22"/>
      <c r="BF17" s="22">
        <v>0.598860391550458</v>
      </c>
      <c r="BG17" s="22"/>
      <c r="BH17" s="22">
        <v>0.36097269018346101</v>
      </c>
      <c r="BI17" s="22"/>
      <c r="BJ17" s="22">
        <v>0.40735698627948402</v>
      </c>
      <c r="BK17" s="22"/>
      <c r="BL17" s="22">
        <v>-0.177680489632176</v>
      </c>
      <c r="BM17" s="22">
        <v>0.887569225470904</v>
      </c>
      <c r="BN17" s="22">
        <v>0.68922704478543195</v>
      </c>
      <c r="BO17" s="22">
        <v>0.28598160594836303</v>
      </c>
      <c r="BP17" s="22"/>
      <c r="BQ17" s="22">
        <v>0.50888337149010998</v>
      </c>
      <c r="BR17" s="22">
        <v>0.63993152695359301</v>
      </c>
      <c r="BS17" s="22">
        <v>0.44371785057734803</v>
      </c>
      <c r="BT17" s="22">
        <v>0.55016962925316804</v>
      </c>
      <c r="BU17" s="22">
        <v>0.35653050256379099</v>
      </c>
      <c r="BV17" s="22">
        <v>0.35166227135387301</v>
      </c>
      <c r="BW17" s="22"/>
      <c r="BX17" s="22">
        <v>0.56225859973140102</v>
      </c>
      <c r="BY17" s="22">
        <v>0.68689227711132095</v>
      </c>
      <c r="BZ17" s="22">
        <v>0.44954901972747502</v>
      </c>
      <c r="CA17" s="22">
        <v>0.56743063662771098</v>
      </c>
      <c r="CB17" s="22">
        <v>0.25072352644052898</v>
      </c>
      <c r="CC17" s="22">
        <v>0.236512273325438</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CC22"/>
  <sheetViews>
    <sheetView showGridLines="0" workbookViewId="0">
      <pane xSplit="2" topLeftCell="AX1" activePane="topRight" state="frozen"/>
      <selection pane="topRight" activeCell="BE8" sqref="BE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294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0.2892603793106</v>
      </c>
      <c r="D9" s="17">
        <v>0.33315367932776402</v>
      </c>
      <c r="E9" s="17">
        <v>0.24784511000331799</v>
      </c>
      <c r="F9" s="17"/>
      <c r="G9" s="17">
        <v>0.31370203647989697</v>
      </c>
      <c r="H9" s="17">
        <v>0.29596083255045602</v>
      </c>
      <c r="I9" s="17">
        <v>0.25978941260425498</v>
      </c>
      <c r="J9" s="17">
        <v>0.206578935824276</v>
      </c>
      <c r="K9" s="17">
        <v>0.260687750885646</v>
      </c>
      <c r="L9" s="17">
        <v>0.377848161063432</v>
      </c>
      <c r="M9" s="17"/>
      <c r="N9" s="17">
        <v>0.32386272882157002</v>
      </c>
      <c r="O9" s="17">
        <v>0.21230202333574999</v>
      </c>
      <c r="P9" s="17">
        <v>0.32105702125162</v>
      </c>
      <c r="Q9" s="17">
        <v>0.29978291952821901</v>
      </c>
      <c r="R9" s="17"/>
      <c r="S9" s="17">
        <v>0.38693350635520501</v>
      </c>
      <c r="T9" s="17">
        <v>0.23415221467980701</v>
      </c>
      <c r="U9" s="17">
        <v>0.30984408392534502</v>
      </c>
      <c r="V9" s="17">
        <v>0.31972586971796402</v>
      </c>
      <c r="W9" s="17">
        <v>0.26463705940149301</v>
      </c>
      <c r="X9" s="17">
        <v>0.26730840296833502</v>
      </c>
      <c r="Y9" s="17">
        <v>0.28814612859656602</v>
      </c>
      <c r="Z9" s="17">
        <v>0.35132122861123</v>
      </c>
      <c r="AA9" s="17">
        <v>0.32355633826239499</v>
      </c>
      <c r="AB9" s="17">
        <v>0.21026385904936201</v>
      </c>
      <c r="AC9" s="17">
        <v>0.23181316799446</v>
      </c>
      <c r="AD9" s="17">
        <v>0.17649464763380801</v>
      </c>
      <c r="AE9" s="17"/>
      <c r="AF9" s="17">
        <v>0.31482179761282703</v>
      </c>
      <c r="AG9" s="17">
        <v>0.20982846985790299</v>
      </c>
      <c r="AH9" s="17">
        <v>0.20891304596965299</v>
      </c>
      <c r="AI9" s="17">
        <v>0.170762846065178</v>
      </c>
      <c r="AJ9" s="17"/>
      <c r="AK9" s="17">
        <v>0.20624575520727301</v>
      </c>
      <c r="AL9" s="17">
        <v>0.260669304744648</v>
      </c>
      <c r="AM9" s="17"/>
      <c r="AN9" s="17">
        <v>0.35983950461895198</v>
      </c>
      <c r="AO9" s="17">
        <v>0.26398750853610298</v>
      </c>
      <c r="AP9" s="17">
        <v>0.24564764271730999</v>
      </c>
      <c r="AQ9" s="17">
        <v>0.28216891573443798</v>
      </c>
      <c r="AR9" s="17">
        <v>0.27363755763839298</v>
      </c>
      <c r="AS9" s="17">
        <v>0.236035827269305</v>
      </c>
      <c r="AT9" s="17"/>
      <c r="AU9" s="17">
        <v>0.32891711020127901</v>
      </c>
      <c r="AV9" s="17">
        <v>0.23562858643614101</v>
      </c>
      <c r="AW9" s="17"/>
      <c r="AX9" s="17">
        <v>0.24905345201604001</v>
      </c>
      <c r="AY9" s="17">
        <v>0.29890887537972999</v>
      </c>
      <c r="AZ9" s="17"/>
      <c r="BA9" s="17">
        <v>0.28777094401498599</v>
      </c>
      <c r="BB9" s="17">
        <v>0.30008684258442198</v>
      </c>
      <c r="BC9" s="17"/>
      <c r="BD9" s="17">
        <v>0.41285446351663702</v>
      </c>
      <c r="BE9" s="17"/>
      <c r="BF9" s="17">
        <v>0.40266899685942797</v>
      </c>
      <c r="BG9" s="17"/>
      <c r="BH9" s="17">
        <v>0.22388252610748099</v>
      </c>
      <c r="BI9" s="17"/>
      <c r="BJ9" s="17">
        <v>0.23099968928202</v>
      </c>
      <c r="BK9" s="17"/>
      <c r="BL9" s="17">
        <v>8.8353381105185508E-3</v>
      </c>
      <c r="BM9" s="17">
        <v>0.59219319377568003</v>
      </c>
      <c r="BN9" s="17">
        <v>0.37577005121068402</v>
      </c>
      <c r="BO9" s="17">
        <v>6.7509610887985905E-2</v>
      </c>
      <c r="BP9" s="17"/>
      <c r="BQ9" s="17">
        <v>0.28285692121852701</v>
      </c>
      <c r="BR9" s="17">
        <v>0.44038571915258001</v>
      </c>
      <c r="BS9" s="17">
        <v>0.30607238166803202</v>
      </c>
      <c r="BT9" s="17">
        <v>0.304759175181886</v>
      </c>
      <c r="BU9" s="17">
        <v>0.15879338279188601</v>
      </c>
      <c r="BV9" s="17">
        <v>0.18367171972902599</v>
      </c>
      <c r="BW9" s="17"/>
      <c r="BX9" s="17">
        <v>0.32240775202180999</v>
      </c>
      <c r="BY9" s="17">
        <v>0.41985825474873101</v>
      </c>
      <c r="BZ9" s="17">
        <v>0.32992489179587497</v>
      </c>
      <c r="CA9" s="17">
        <v>0.30506061812494001</v>
      </c>
      <c r="CB9" s="17">
        <v>0.154129574902893</v>
      </c>
      <c r="CC9" s="17">
        <v>0.13354515654935001</v>
      </c>
    </row>
    <row r="10" spans="2:81" x14ac:dyDescent="0.35">
      <c r="B10" s="18" t="s">
        <v>282</v>
      </c>
      <c r="C10" s="17">
        <v>0.35848191092181703</v>
      </c>
      <c r="D10" s="17">
        <v>0.34241643129157501</v>
      </c>
      <c r="E10" s="17">
        <v>0.37451745083765298</v>
      </c>
      <c r="F10" s="17"/>
      <c r="G10" s="17">
        <v>0.29318583726198</v>
      </c>
      <c r="H10" s="17">
        <v>0.34215394414043498</v>
      </c>
      <c r="I10" s="17">
        <v>0.33789387656684</v>
      </c>
      <c r="J10" s="17">
        <v>0.38846927303023998</v>
      </c>
      <c r="K10" s="17">
        <v>0.38043530539283499</v>
      </c>
      <c r="L10" s="17">
        <v>0.39278543346253197</v>
      </c>
      <c r="M10" s="17"/>
      <c r="N10" s="17">
        <v>0.36400903384843403</v>
      </c>
      <c r="O10" s="17">
        <v>0.37456644327673599</v>
      </c>
      <c r="P10" s="17">
        <v>0.341299885429104</v>
      </c>
      <c r="Q10" s="17">
        <v>0.353396993231062</v>
      </c>
      <c r="R10" s="17"/>
      <c r="S10" s="17">
        <v>0.33606650029679402</v>
      </c>
      <c r="T10" s="17">
        <v>0.39225472227227298</v>
      </c>
      <c r="U10" s="17">
        <v>0.346436114477502</v>
      </c>
      <c r="V10" s="17">
        <v>0.37032783789763402</v>
      </c>
      <c r="W10" s="17">
        <v>0.38864631386585402</v>
      </c>
      <c r="X10" s="17">
        <v>0.359237626834082</v>
      </c>
      <c r="Y10" s="17">
        <v>0.38142879809553298</v>
      </c>
      <c r="Z10" s="17">
        <v>0.37015776358702301</v>
      </c>
      <c r="AA10" s="17">
        <v>0.33401634467281699</v>
      </c>
      <c r="AB10" s="17">
        <v>0.33705895525092</v>
      </c>
      <c r="AC10" s="17">
        <v>0.351126877271143</v>
      </c>
      <c r="AD10" s="17">
        <v>0.33013901571825699</v>
      </c>
      <c r="AE10" s="17"/>
      <c r="AF10" s="17">
        <v>0.356439659083507</v>
      </c>
      <c r="AG10" s="17">
        <v>0.386630189206084</v>
      </c>
      <c r="AH10" s="17">
        <v>0.36499137702815698</v>
      </c>
      <c r="AI10" s="17">
        <v>0.329217087400756</v>
      </c>
      <c r="AJ10" s="17"/>
      <c r="AK10" s="17">
        <v>0.35655482280699702</v>
      </c>
      <c r="AL10" s="17">
        <v>0.34508286496656798</v>
      </c>
      <c r="AM10" s="17"/>
      <c r="AN10" s="17">
        <v>0.32310972926739201</v>
      </c>
      <c r="AO10" s="17">
        <v>0.373774844714233</v>
      </c>
      <c r="AP10" s="17">
        <v>0.37162507003967399</v>
      </c>
      <c r="AQ10" s="17">
        <v>0.349698786831383</v>
      </c>
      <c r="AR10" s="17">
        <v>0.391532762547111</v>
      </c>
      <c r="AS10" s="17">
        <v>0.379964066372311</v>
      </c>
      <c r="AT10" s="17"/>
      <c r="AU10" s="17">
        <v>0.36595284501546399</v>
      </c>
      <c r="AV10" s="17">
        <v>0.348389908284163</v>
      </c>
      <c r="AW10" s="17"/>
      <c r="AX10" s="17">
        <v>0.34488115975411698</v>
      </c>
      <c r="AY10" s="17">
        <v>0.36174569661768402</v>
      </c>
      <c r="AZ10" s="17"/>
      <c r="BA10" s="17">
        <v>0.361374965558663</v>
      </c>
      <c r="BB10" s="17">
        <v>0.34459752805395699</v>
      </c>
      <c r="BC10" s="17"/>
      <c r="BD10" s="17">
        <v>0.36882048637792098</v>
      </c>
      <c r="BE10" s="17"/>
      <c r="BF10" s="17">
        <v>0.37583959722157001</v>
      </c>
      <c r="BG10" s="17"/>
      <c r="BH10" s="17">
        <v>0.36940152528929499</v>
      </c>
      <c r="BI10" s="17"/>
      <c r="BJ10" s="17">
        <v>0.38180354064334598</v>
      </c>
      <c r="BK10" s="17"/>
      <c r="BL10" s="17">
        <v>0.121547573069378</v>
      </c>
      <c r="BM10" s="17">
        <v>0.35728307929091802</v>
      </c>
      <c r="BN10" s="17">
        <v>0.45115322681709802</v>
      </c>
      <c r="BO10" s="17">
        <v>0.40822457687889102</v>
      </c>
      <c r="BP10" s="17"/>
      <c r="BQ10" s="17">
        <v>0.38266919052674497</v>
      </c>
      <c r="BR10" s="17">
        <v>0.37725167530953202</v>
      </c>
      <c r="BS10" s="17">
        <v>0.33955179943054598</v>
      </c>
      <c r="BT10" s="17">
        <v>0.40212434716116902</v>
      </c>
      <c r="BU10" s="17">
        <v>0.296895228326083</v>
      </c>
      <c r="BV10" s="17">
        <v>0.31004637309862598</v>
      </c>
      <c r="BW10" s="17"/>
      <c r="BX10" s="17">
        <v>0.37656187175761102</v>
      </c>
      <c r="BY10" s="17">
        <v>0.38234591335957802</v>
      </c>
      <c r="BZ10" s="17">
        <v>0.357531928867525</v>
      </c>
      <c r="CA10" s="17">
        <v>0.36615630923613601</v>
      </c>
      <c r="CB10" s="17">
        <v>0.27832760620160102</v>
      </c>
      <c r="CC10" s="17">
        <v>0.29260593263810702</v>
      </c>
    </row>
    <row r="11" spans="2:81" x14ac:dyDescent="0.35">
      <c r="B11" s="18" t="s">
        <v>283</v>
      </c>
      <c r="C11" s="17">
        <v>0.209689035933493</v>
      </c>
      <c r="D11" s="17">
        <v>0.196095779803933</v>
      </c>
      <c r="E11" s="17">
        <v>0.222954520400237</v>
      </c>
      <c r="F11" s="17"/>
      <c r="G11" s="17">
        <v>0.21317751071080801</v>
      </c>
      <c r="H11" s="17">
        <v>0.21431504874172</v>
      </c>
      <c r="I11" s="17">
        <v>0.23545965941956801</v>
      </c>
      <c r="J11" s="17">
        <v>0.237229688300272</v>
      </c>
      <c r="K11" s="17">
        <v>0.207422155325241</v>
      </c>
      <c r="L11" s="17">
        <v>0.16180280669108699</v>
      </c>
      <c r="M11" s="17"/>
      <c r="N11" s="17">
        <v>0.19042980575072799</v>
      </c>
      <c r="O11" s="17">
        <v>0.24045099031123901</v>
      </c>
      <c r="P11" s="17">
        <v>0.200935194074575</v>
      </c>
      <c r="Q11" s="17">
        <v>0.208590850083477</v>
      </c>
      <c r="R11" s="17"/>
      <c r="S11" s="17">
        <v>0.168308024360345</v>
      </c>
      <c r="T11" s="17">
        <v>0.23884329096475501</v>
      </c>
      <c r="U11" s="17">
        <v>0.217453693873427</v>
      </c>
      <c r="V11" s="17">
        <v>0.188666886636284</v>
      </c>
      <c r="W11" s="17">
        <v>0.230919920018303</v>
      </c>
      <c r="X11" s="17">
        <v>0.21814413575576</v>
      </c>
      <c r="Y11" s="17">
        <v>0.20259445935576101</v>
      </c>
      <c r="Z11" s="17">
        <v>0.132405053301341</v>
      </c>
      <c r="AA11" s="17">
        <v>0.20533194711719699</v>
      </c>
      <c r="AB11" s="17">
        <v>0.22928851156816801</v>
      </c>
      <c r="AC11" s="17">
        <v>0.256776545620167</v>
      </c>
      <c r="AD11" s="17">
        <v>0.244581576436947</v>
      </c>
      <c r="AE11" s="17"/>
      <c r="AF11" s="17">
        <v>0.20295766860679401</v>
      </c>
      <c r="AG11" s="17">
        <v>0.201929442302936</v>
      </c>
      <c r="AH11" s="17">
        <v>0.25841250353587603</v>
      </c>
      <c r="AI11" s="17">
        <v>0.25798281892049002</v>
      </c>
      <c r="AJ11" s="17"/>
      <c r="AK11" s="17">
        <v>0.23936510958047999</v>
      </c>
      <c r="AL11" s="17">
        <v>0.23016690971950901</v>
      </c>
      <c r="AM11" s="17"/>
      <c r="AN11" s="17">
        <v>0.18000634479622701</v>
      </c>
      <c r="AO11" s="17">
        <v>0.22225071065846999</v>
      </c>
      <c r="AP11" s="17">
        <v>0.22207084811059499</v>
      </c>
      <c r="AQ11" s="17">
        <v>0.21638030544574799</v>
      </c>
      <c r="AR11" s="17">
        <v>0.21437840749620901</v>
      </c>
      <c r="AS11" s="17">
        <v>0.228956025015222</v>
      </c>
      <c r="AT11" s="17"/>
      <c r="AU11" s="17">
        <v>0.18957818666592799</v>
      </c>
      <c r="AV11" s="17">
        <v>0.237047169828011</v>
      </c>
      <c r="AW11" s="17"/>
      <c r="AX11" s="17">
        <v>0.20794794663001101</v>
      </c>
      <c r="AY11" s="17">
        <v>0.210106846853924</v>
      </c>
      <c r="AZ11" s="17"/>
      <c r="BA11" s="17">
        <v>0.208639914917056</v>
      </c>
      <c r="BB11" s="17">
        <v>0.21429162225001899</v>
      </c>
      <c r="BC11" s="17"/>
      <c r="BD11" s="17">
        <v>0.14619994054105001</v>
      </c>
      <c r="BE11" s="17"/>
      <c r="BF11" s="17">
        <v>0.14833862123835301</v>
      </c>
      <c r="BG11" s="17"/>
      <c r="BH11" s="17">
        <v>0.20299010481930799</v>
      </c>
      <c r="BI11" s="17"/>
      <c r="BJ11" s="17">
        <v>0.26349867005968403</v>
      </c>
      <c r="BK11" s="17"/>
      <c r="BL11" s="17">
        <v>0.32811121648293001</v>
      </c>
      <c r="BM11" s="17">
        <v>4.2066852517654102E-2</v>
      </c>
      <c r="BN11" s="17">
        <v>0.14841550141076801</v>
      </c>
      <c r="BO11" s="17">
        <v>0.36927426804357699</v>
      </c>
      <c r="BP11" s="17"/>
      <c r="BQ11" s="17">
        <v>0.21987348913255</v>
      </c>
      <c r="BR11" s="17">
        <v>0.12411325367194299</v>
      </c>
      <c r="BS11" s="17">
        <v>0.20862257120019601</v>
      </c>
      <c r="BT11" s="17">
        <v>0.18357209956772999</v>
      </c>
      <c r="BU11" s="17">
        <v>0.26339210288411402</v>
      </c>
      <c r="BV11" s="17">
        <v>0.26237270483856701</v>
      </c>
      <c r="BW11" s="17"/>
      <c r="BX11" s="17">
        <v>0.20003520282697301</v>
      </c>
      <c r="BY11" s="17">
        <v>0.14463118438151701</v>
      </c>
      <c r="BZ11" s="17">
        <v>0.177932620517079</v>
      </c>
      <c r="CA11" s="17">
        <v>0.20006693819049001</v>
      </c>
      <c r="CB11" s="17">
        <v>0.270015551551752</v>
      </c>
      <c r="CC11" s="17">
        <v>0.30666752590534202</v>
      </c>
    </row>
    <row r="12" spans="2:81" x14ac:dyDescent="0.35">
      <c r="B12" s="18" t="s">
        <v>284</v>
      </c>
      <c r="C12" s="17">
        <v>9.1009003572329397E-2</v>
      </c>
      <c r="D12" s="17">
        <v>7.9991528746840193E-2</v>
      </c>
      <c r="E12" s="17">
        <v>0.10020544506186101</v>
      </c>
      <c r="F12" s="17"/>
      <c r="G12" s="17">
        <v>0.121957264470618</v>
      </c>
      <c r="H12" s="17">
        <v>9.0126275318487006E-2</v>
      </c>
      <c r="I12" s="17">
        <v>0.11031239958629099</v>
      </c>
      <c r="J12" s="17">
        <v>0.107042457334819</v>
      </c>
      <c r="K12" s="17">
        <v>8.2900167386619997E-2</v>
      </c>
      <c r="L12" s="17">
        <v>4.7908412918250501E-2</v>
      </c>
      <c r="M12" s="17"/>
      <c r="N12" s="17">
        <v>7.6749921008895494E-2</v>
      </c>
      <c r="O12" s="17">
        <v>0.111488684870918</v>
      </c>
      <c r="P12" s="17">
        <v>9.8825297836778694E-2</v>
      </c>
      <c r="Q12" s="17">
        <v>7.7684230854893094E-2</v>
      </c>
      <c r="R12" s="17"/>
      <c r="S12" s="17">
        <v>6.8913856849319999E-2</v>
      </c>
      <c r="T12" s="17">
        <v>9.2458304983233902E-2</v>
      </c>
      <c r="U12" s="17">
        <v>9.1603579932672097E-2</v>
      </c>
      <c r="V12" s="17">
        <v>8.5977337687769703E-2</v>
      </c>
      <c r="W12" s="17">
        <v>8.5945745675072405E-2</v>
      </c>
      <c r="X12" s="17">
        <v>8.7572249474483096E-2</v>
      </c>
      <c r="Y12" s="17">
        <v>8.7905400004542195E-2</v>
      </c>
      <c r="Z12" s="17">
        <v>9.8421886296770802E-2</v>
      </c>
      <c r="AA12" s="17">
        <v>8.0778545050860406E-2</v>
      </c>
      <c r="AB12" s="17">
        <v>0.13637250622248701</v>
      </c>
      <c r="AC12" s="17">
        <v>7.7909448143352697E-2</v>
      </c>
      <c r="AD12" s="17">
        <v>0.14511695694899801</v>
      </c>
      <c r="AE12" s="17"/>
      <c r="AF12" s="17">
        <v>8.2806962206169704E-2</v>
      </c>
      <c r="AG12" s="17">
        <v>0.12293542771378201</v>
      </c>
      <c r="AH12" s="17">
        <v>8.4868171767092895E-2</v>
      </c>
      <c r="AI12" s="17">
        <v>0.131169917113655</v>
      </c>
      <c r="AJ12" s="17"/>
      <c r="AK12" s="17">
        <v>0.12941549252600601</v>
      </c>
      <c r="AL12" s="17">
        <v>9.9386295944806496E-2</v>
      </c>
      <c r="AM12" s="17"/>
      <c r="AN12" s="17">
        <v>8.3903524604314703E-2</v>
      </c>
      <c r="AO12" s="17">
        <v>9.3166842558731103E-2</v>
      </c>
      <c r="AP12" s="17">
        <v>0.10537363859868699</v>
      </c>
      <c r="AQ12" s="17">
        <v>9.3501371808126899E-2</v>
      </c>
      <c r="AR12" s="17">
        <v>8.1780311567071398E-2</v>
      </c>
      <c r="AS12" s="17">
        <v>9.1040543702857094E-2</v>
      </c>
      <c r="AT12" s="17"/>
      <c r="AU12" s="17">
        <v>7.4074406209688901E-2</v>
      </c>
      <c r="AV12" s="17">
        <v>0.114687925620581</v>
      </c>
      <c r="AW12" s="17"/>
      <c r="AX12" s="17">
        <v>0.12525984585879099</v>
      </c>
      <c r="AY12" s="17">
        <v>8.2789795107473196E-2</v>
      </c>
      <c r="AZ12" s="17"/>
      <c r="BA12" s="17">
        <v>9.2306690906691205E-2</v>
      </c>
      <c r="BB12" s="17">
        <v>8.5132145805267498E-2</v>
      </c>
      <c r="BC12" s="17"/>
      <c r="BD12" s="17">
        <v>5.13818336563883E-2</v>
      </c>
      <c r="BE12" s="17"/>
      <c r="BF12" s="17">
        <v>5.3069031908871897E-2</v>
      </c>
      <c r="BG12" s="17"/>
      <c r="BH12" s="17">
        <v>0.122969591737578</v>
      </c>
      <c r="BI12" s="17"/>
      <c r="BJ12" s="17">
        <v>8.1173672551002204E-2</v>
      </c>
      <c r="BK12" s="17"/>
      <c r="BL12" s="17">
        <v>0.31078876742795603</v>
      </c>
      <c r="BM12" s="17">
        <v>7.3541062062850897E-3</v>
      </c>
      <c r="BN12" s="17">
        <v>1.98529543819694E-2</v>
      </c>
      <c r="BO12" s="17">
        <v>0.11419979477371001</v>
      </c>
      <c r="BP12" s="17"/>
      <c r="BQ12" s="17">
        <v>8.4617671647766998E-2</v>
      </c>
      <c r="BR12" s="17">
        <v>4.0288836189078102E-2</v>
      </c>
      <c r="BS12" s="17">
        <v>8.19603756066936E-2</v>
      </c>
      <c r="BT12" s="17">
        <v>7.3912198497022102E-2</v>
      </c>
      <c r="BU12" s="17">
        <v>0.17078758580704301</v>
      </c>
      <c r="BV12" s="17">
        <v>0.148822540099941</v>
      </c>
      <c r="BW12" s="17"/>
      <c r="BX12" s="17">
        <v>7.4095159498909297E-2</v>
      </c>
      <c r="BY12" s="17">
        <v>3.8288044145263697E-2</v>
      </c>
      <c r="BZ12" s="17">
        <v>8.2393350471759899E-2</v>
      </c>
      <c r="CA12" s="17">
        <v>0.105009455292207</v>
      </c>
      <c r="CB12" s="17">
        <v>0.180636207288628</v>
      </c>
      <c r="CC12" s="17">
        <v>0.14464782714409</v>
      </c>
    </row>
    <row r="13" spans="2:81" x14ac:dyDescent="0.35">
      <c r="B13" s="18" t="s">
        <v>285</v>
      </c>
      <c r="C13" s="17">
        <v>4.4794024976032097E-2</v>
      </c>
      <c r="D13" s="17">
        <v>4.2677685661225997E-2</v>
      </c>
      <c r="E13" s="17">
        <v>4.6603796106396297E-2</v>
      </c>
      <c r="F13" s="17"/>
      <c r="G13" s="17">
        <v>4.7007102305170703E-2</v>
      </c>
      <c r="H13" s="17">
        <v>4.6923579357625297E-2</v>
      </c>
      <c r="I13" s="17">
        <v>5.0511414917934198E-2</v>
      </c>
      <c r="J13" s="17">
        <v>5.3460990021845602E-2</v>
      </c>
      <c r="K13" s="17">
        <v>6.0074711740936503E-2</v>
      </c>
      <c r="L13" s="17">
        <v>1.9655185864698301E-2</v>
      </c>
      <c r="M13" s="17"/>
      <c r="N13" s="17">
        <v>3.9586257951788398E-2</v>
      </c>
      <c r="O13" s="17">
        <v>5.3245142203548097E-2</v>
      </c>
      <c r="P13" s="17">
        <v>3.4036157705788599E-2</v>
      </c>
      <c r="Q13" s="17">
        <v>5.0814051811093899E-2</v>
      </c>
      <c r="R13" s="17"/>
      <c r="S13" s="17">
        <v>3.0401302460413299E-2</v>
      </c>
      <c r="T13" s="17">
        <v>4.2291467099930799E-2</v>
      </c>
      <c r="U13" s="17">
        <v>3.1217712293422999E-2</v>
      </c>
      <c r="V13" s="17">
        <v>3.2330800032467702E-2</v>
      </c>
      <c r="W13" s="17">
        <v>2.5694521921442601E-2</v>
      </c>
      <c r="X13" s="17">
        <v>5.4466159868285499E-2</v>
      </c>
      <c r="Y13" s="17">
        <v>2.7891951930918101E-2</v>
      </c>
      <c r="Z13" s="17">
        <v>4.2240780028158301E-2</v>
      </c>
      <c r="AA13" s="17">
        <v>4.90059878618989E-2</v>
      </c>
      <c r="AB13" s="17">
        <v>7.9198469775267802E-2</v>
      </c>
      <c r="AC13" s="17">
        <v>6.7654997681757603E-2</v>
      </c>
      <c r="AD13" s="17">
        <v>0.10366780326199</v>
      </c>
      <c r="AE13" s="17"/>
      <c r="AF13" s="17">
        <v>3.7116013491333102E-2</v>
      </c>
      <c r="AG13" s="17">
        <v>7.2752341988503194E-2</v>
      </c>
      <c r="AH13" s="17">
        <v>6.6597438826618505E-2</v>
      </c>
      <c r="AI13" s="17">
        <v>0.11086733049992099</v>
      </c>
      <c r="AJ13" s="17"/>
      <c r="AK13" s="17">
        <v>5.4288320509883199E-2</v>
      </c>
      <c r="AL13" s="17">
        <v>4.4931525589812601E-2</v>
      </c>
      <c r="AM13" s="17"/>
      <c r="AN13" s="17">
        <v>4.4765756792213098E-2</v>
      </c>
      <c r="AO13" s="17">
        <v>4.1230143301489899E-2</v>
      </c>
      <c r="AP13" s="17">
        <v>4.0782368424462499E-2</v>
      </c>
      <c r="AQ13" s="17">
        <v>5.39956783720342E-2</v>
      </c>
      <c r="AR13" s="17">
        <v>3.8670960751215101E-2</v>
      </c>
      <c r="AS13" s="17">
        <v>5.4455591681909603E-2</v>
      </c>
      <c r="AT13" s="17"/>
      <c r="AU13" s="17">
        <v>3.6574909646847703E-2</v>
      </c>
      <c r="AV13" s="17">
        <v>5.6041800301751897E-2</v>
      </c>
      <c r="AW13" s="17"/>
      <c r="AX13" s="17">
        <v>6.5849627256125198E-2</v>
      </c>
      <c r="AY13" s="17">
        <v>3.97412912929953E-2</v>
      </c>
      <c r="AZ13" s="17"/>
      <c r="BA13" s="17">
        <v>4.65170669087311E-2</v>
      </c>
      <c r="BB13" s="17">
        <v>3.3017779435890598E-2</v>
      </c>
      <c r="BC13" s="17"/>
      <c r="BD13" s="17">
        <v>1.7459108976048399E-2</v>
      </c>
      <c r="BE13" s="17"/>
      <c r="BF13" s="17">
        <v>1.79970961173373E-2</v>
      </c>
      <c r="BG13" s="17"/>
      <c r="BH13" s="17">
        <v>7.7371991830593595E-2</v>
      </c>
      <c r="BI13" s="17"/>
      <c r="BJ13" s="17">
        <v>3.5616270447274202E-2</v>
      </c>
      <c r="BK13" s="17"/>
      <c r="BL13" s="17">
        <v>0.21598161726651799</v>
      </c>
      <c r="BM13" s="17">
        <v>0</v>
      </c>
      <c r="BN13" s="17">
        <v>3.7652931197329799E-3</v>
      </c>
      <c r="BO13" s="17">
        <v>2.7228365712078199E-2</v>
      </c>
      <c r="BP13" s="17"/>
      <c r="BQ13" s="17">
        <v>2.53891328968185E-2</v>
      </c>
      <c r="BR13" s="17">
        <v>1.56278346519013E-2</v>
      </c>
      <c r="BS13" s="17">
        <v>6.3792872094532105E-2</v>
      </c>
      <c r="BT13" s="17">
        <v>3.2714963057757798E-2</v>
      </c>
      <c r="BU13" s="17">
        <v>9.1255594956190497E-2</v>
      </c>
      <c r="BV13" s="17">
        <v>8.1660957763368403E-2</v>
      </c>
      <c r="BW13" s="17"/>
      <c r="BX13" s="17">
        <v>2.2632527487275001E-2</v>
      </c>
      <c r="BY13" s="17">
        <v>1.20772896301261E-2</v>
      </c>
      <c r="BZ13" s="17">
        <v>4.9545485320924801E-2</v>
      </c>
      <c r="CA13" s="17">
        <v>2.3706679156228001E-2</v>
      </c>
      <c r="CB13" s="17">
        <v>0.109249846141526</v>
      </c>
      <c r="CC13" s="17">
        <v>0.101448666105003</v>
      </c>
    </row>
    <row r="14" spans="2:81" x14ac:dyDescent="0.35">
      <c r="B14" s="18" t="s">
        <v>171</v>
      </c>
      <c r="C14" s="17">
        <v>6.7656452857282699E-3</v>
      </c>
      <c r="D14" s="17">
        <v>5.6648951686623502E-3</v>
      </c>
      <c r="E14" s="17">
        <v>7.8736775905341901E-3</v>
      </c>
      <c r="F14" s="17"/>
      <c r="G14" s="17">
        <v>1.09702487715258E-2</v>
      </c>
      <c r="H14" s="17">
        <v>1.0520319891276299E-2</v>
      </c>
      <c r="I14" s="17">
        <v>6.0332369051113504E-3</v>
      </c>
      <c r="J14" s="17">
        <v>7.2186554885462096E-3</v>
      </c>
      <c r="K14" s="17">
        <v>8.4799092687209403E-3</v>
      </c>
      <c r="L14" s="17">
        <v>0</v>
      </c>
      <c r="M14" s="17"/>
      <c r="N14" s="17">
        <v>5.3622526185834801E-3</v>
      </c>
      <c r="O14" s="17">
        <v>7.9467160018091895E-3</v>
      </c>
      <c r="P14" s="17">
        <v>3.8464437021336799E-3</v>
      </c>
      <c r="Q14" s="17">
        <v>9.7309544912553003E-3</v>
      </c>
      <c r="R14" s="17"/>
      <c r="S14" s="17">
        <v>9.3768096779222303E-3</v>
      </c>
      <c r="T14" s="17">
        <v>0</v>
      </c>
      <c r="U14" s="17">
        <v>3.4448154976319699E-3</v>
      </c>
      <c r="V14" s="17">
        <v>2.97126802788014E-3</v>
      </c>
      <c r="W14" s="17">
        <v>4.1564391178354303E-3</v>
      </c>
      <c r="X14" s="17">
        <v>1.3271425099055399E-2</v>
      </c>
      <c r="Y14" s="17">
        <v>1.20332620166794E-2</v>
      </c>
      <c r="Z14" s="17">
        <v>5.4532881754773398E-3</v>
      </c>
      <c r="AA14" s="17">
        <v>7.3108370348316304E-3</v>
      </c>
      <c r="AB14" s="17">
        <v>7.8176981337954692E-3</v>
      </c>
      <c r="AC14" s="17">
        <v>1.4718963289119201E-2</v>
      </c>
      <c r="AD14" s="17">
        <v>0</v>
      </c>
      <c r="AE14" s="17"/>
      <c r="AF14" s="17">
        <v>5.8578989993685604E-3</v>
      </c>
      <c r="AG14" s="17">
        <v>5.9241289307912703E-3</v>
      </c>
      <c r="AH14" s="17">
        <v>1.6217462872602E-2</v>
      </c>
      <c r="AI14" s="17">
        <v>0</v>
      </c>
      <c r="AJ14" s="17"/>
      <c r="AK14" s="17">
        <v>1.4130499369361E-2</v>
      </c>
      <c r="AL14" s="17">
        <v>1.9763099034656E-2</v>
      </c>
      <c r="AM14" s="17"/>
      <c r="AN14" s="17">
        <v>8.3751399209015791E-3</v>
      </c>
      <c r="AO14" s="17">
        <v>5.5899502309729098E-3</v>
      </c>
      <c r="AP14" s="17">
        <v>1.45004321092711E-2</v>
      </c>
      <c r="AQ14" s="17">
        <v>4.2549418082702102E-3</v>
      </c>
      <c r="AR14" s="17">
        <v>0</v>
      </c>
      <c r="AS14" s="17">
        <v>9.5479459583957902E-3</v>
      </c>
      <c r="AT14" s="17"/>
      <c r="AU14" s="17">
        <v>4.9025422607921199E-3</v>
      </c>
      <c r="AV14" s="17">
        <v>8.2046095293524298E-3</v>
      </c>
      <c r="AW14" s="17"/>
      <c r="AX14" s="17">
        <v>7.0079684849148702E-3</v>
      </c>
      <c r="AY14" s="17">
        <v>6.7074947481932301E-3</v>
      </c>
      <c r="AZ14" s="17"/>
      <c r="BA14" s="17">
        <v>3.3904176938725E-3</v>
      </c>
      <c r="BB14" s="17">
        <v>2.2874081870444301E-2</v>
      </c>
      <c r="BC14" s="17"/>
      <c r="BD14" s="17">
        <v>3.28416693195552E-3</v>
      </c>
      <c r="BE14" s="17"/>
      <c r="BF14" s="17">
        <v>2.0866566544397499E-3</v>
      </c>
      <c r="BG14" s="17"/>
      <c r="BH14" s="17">
        <v>3.3842602157453201E-3</v>
      </c>
      <c r="BI14" s="17"/>
      <c r="BJ14" s="17">
        <v>6.9081570166732702E-3</v>
      </c>
      <c r="BK14" s="17"/>
      <c r="BL14" s="17">
        <v>1.47354876426982E-2</v>
      </c>
      <c r="BM14" s="17">
        <v>1.1027682094633599E-3</v>
      </c>
      <c r="BN14" s="17">
        <v>1.0429730597468999E-3</v>
      </c>
      <c r="BO14" s="17">
        <v>1.3563383703757001E-2</v>
      </c>
      <c r="BP14" s="17"/>
      <c r="BQ14" s="17">
        <v>4.59359457759292E-3</v>
      </c>
      <c r="BR14" s="17">
        <v>2.3326810249656598E-3</v>
      </c>
      <c r="BS14" s="17">
        <v>0</v>
      </c>
      <c r="BT14" s="17">
        <v>2.9172165344352801E-3</v>
      </c>
      <c r="BU14" s="17">
        <v>1.8876105234683901E-2</v>
      </c>
      <c r="BV14" s="17">
        <v>1.3425704470471599E-2</v>
      </c>
      <c r="BW14" s="17"/>
      <c r="BX14" s="17">
        <v>4.2674864074220796E-3</v>
      </c>
      <c r="BY14" s="17">
        <v>2.7993137347843001E-3</v>
      </c>
      <c r="BZ14" s="17">
        <v>2.6717230268359202E-3</v>
      </c>
      <c r="CA14" s="17">
        <v>0</v>
      </c>
      <c r="CB14" s="17">
        <v>7.6412139135996204E-3</v>
      </c>
      <c r="CC14" s="17">
        <v>2.1084891658107199E-2</v>
      </c>
    </row>
    <row r="15" spans="2:81" x14ac:dyDescent="0.35">
      <c r="B15" s="18" t="s">
        <v>286</v>
      </c>
      <c r="C15" s="21">
        <v>0.64774229023241703</v>
      </c>
      <c r="D15" s="21">
        <v>0.67557011061933903</v>
      </c>
      <c r="E15" s="21">
        <v>0.62236256084097097</v>
      </c>
      <c r="F15" s="21"/>
      <c r="G15" s="21">
        <v>0.60688787374187703</v>
      </c>
      <c r="H15" s="21">
        <v>0.63811477669089101</v>
      </c>
      <c r="I15" s="21">
        <v>0.59768328917109503</v>
      </c>
      <c r="J15" s="21">
        <v>0.59504820885451704</v>
      </c>
      <c r="K15" s="21">
        <v>0.64112305627848198</v>
      </c>
      <c r="L15" s="21">
        <v>0.77063359452596403</v>
      </c>
      <c r="M15" s="21"/>
      <c r="N15" s="21">
        <v>0.68787176267000405</v>
      </c>
      <c r="O15" s="21">
        <v>0.58686846661248604</v>
      </c>
      <c r="P15" s="21">
        <v>0.662356906680724</v>
      </c>
      <c r="Q15" s="21">
        <v>0.653179912759281</v>
      </c>
      <c r="R15" s="21"/>
      <c r="S15" s="21">
        <v>0.72300000665200004</v>
      </c>
      <c r="T15" s="21">
        <v>0.62640693695208005</v>
      </c>
      <c r="U15" s="21">
        <v>0.65628019840284602</v>
      </c>
      <c r="V15" s="21">
        <v>0.69005370761559803</v>
      </c>
      <c r="W15" s="21">
        <v>0.65328337326734698</v>
      </c>
      <c r="X15" s="21">
        <v>0.62654602980241603</v>
      </c>
      <c r="Y15" s="21">
        <v>0.66957492669209895</v>
      </c>
      <c r="Z15" s="21">
        <v>0.72147899219825196</v>
      </c>
      <c r="AA15" s="21">
        <v>0.65757268293521198</v>
      </c>
      <c r="AB15" s="21">
        <v>0.54732281430028196</v>
      </c>
      <c r="AC15" s="21">
        <v>0.58294004526560395</v>
      </c>
      <c r="AD15" s="21">
        <v>0.50663366335206494</v>
      </c>
      <c r="AE15" s="21"/>
      <c r="AF15" s="21">
        <v>0.67126145669633397</v>
      </c>
      <c r="AG15" s="21">
        <v>0.59645865906398798</v>
      </c>
      <c r="AH15" s="21">
        <v>0.57390442299780997</v>
      </c>
      <c r="AI15" s="21">
        <v>0.499979933465934</v>
      </c>
      <c r="AJ15" s="21"/>
      <c r="AK15" s="21">
        <v>0.56280057801426997</v>
      </c>
      <c r="AL15" s="21">
        <v>0.60575216971121604</v>
      </c>
      <c r="AM15" s="21"/>
      <c r="AN15" s="21">
        <v>0.68294923388634399</v>
      </c>
      <c r="AO15" s="21">
        <v>0.63776235325033603</v>
      </c>
      <c r="AP15" s="21">
        <v>0.61727271275698503</v>
      </c>
      <c r="AQ15" s="21">
        <v>0.63186770256582103</v>
      </c>
      <c r="AR15" s="21">
        <v>0.66517032018550404</v>
      </c>
      <c r="AS15" s="21">
        <v>0.615999893641615</v>
      </c>
      <c r="AT15" s="21"/>
      <c r="AU15" s="21">
        <v>0.694869955216743</v>
      </c>
      <c r="AV15" s="21">
        <v>0.58401849472030398</v>
      </c>
      <c r="AW15" s="21"/>
      <c r="AX15" s="21">
        <v>0.59393461177015705</v>
      </c>
      <c r="AY15" s="21">
        <v>0.66065457199741395</v>
      </c>
      <c r="AZ15" s="21"/>
      <c r="BA15" s="21">
        <v>0.64914590957364904</v>
      </c>
      <c r="BB15" s="21">
        <v>0.64468437063837802</v>
      </c>
      <c r="BC15" s="21"/>
      <c r="BD15" s="21">
        <v>0.78167494989455799</v>
      </c>
      <c r="BE15" s="21"/>
      <c r="BF15" s="21">
        <v>0.77850859408099804</v>
      </c>
      <c r="BG15" s="21"/>
      <c r="BH15" s="21">
        <v>0.59328405139677598</v>
      </c>
      <c r="BI15" s="21"/>
      <c r="BJ15" s="21">
        <v>0.61280322992536596</v>
      </c>
      <c r="BK15" s="21"/>
      <c r="BL15" s="21">
        <v>0.130382911179897</v>
      </c>
      <c r="BM15" s="21">
        <v>0.94947627306659799</v>
      </c>
      <c r="BN15" s="21">
        <v>0.82692327802778298</v>
      </c>
      <c r="BO15" s="21">
        <v>0.47573418776687698</v>
      </c>
      <c r="BP15" s="21"/>
      <c r="BQ15" s="21">
        <v>0.66552611174527199</v>
      </c>
      <c r="BR15" s="21">
        <v>0.81763739446211203</v>
      </c>
      <c r="BS15" s="21">
        <v>0.645624181098578</v>
      </c>
      <c r="BT15" s="21">
        <v>0.70688352234305496</v>
      </c>
      <c r="BU15" s="21">
        <v>0.45568861111796899</v>
      </c>
      <c r="BV15" s="21">
        <v>0.493718092827652</v>
      </c>
      <c r="BW15" s="21"/>
      <c r="BX15" s="21">
        <v>0.69896962377942096</v>
      </c>
      <c r="BY15" s="21">
        <v>0.80220416810830897</v>
      </c>
      <c r="BZ15" s="21">
        <v>0.68745682066340097</v>
      </c>
      <c r="CA15" s="21">
        <v>0.67121692736107497</v>
      </c>
      <c r="CB15" s="21">
        <v>0.43245718110449399</v>
      </c>
      <c r="CC15" s="21">
        <v>0.42615108918745698</v>
      </c>
    </row>
    <row r="16" spans="2:81" x14ac:dyDescent="0.35">
      <c r="B16" s="18" t="s">
        <v>287</v>
      </c>
      <c r="C16" s="21">
        <v>0.13580302854836199</v>
      </c>
      <c r="D16" s="21">
        <v>0.122669214408066</v>
      </c>
      <c r="E16" s="21">
        <v>0.146809241168257</v>
      </c>
      <c r="F16" s="21"/>
      <c r="G16" s="21">
        <v>0.16896436677578899</v>
      </c>
      <c r="H16" s="21">
        <v>0.137049854676112</v>
      </c>
      <c r="I16" s="21">
        <v>0.160823814504226</v>
      </c>
      <c r="J16" s="21">
        <v>0.160503447356665</v>
      </c>
      <c r="K16" s="21">
        <v>0.14297487912755599</v>
      </c>
      <c r="L16" s="21">
        <v>6.7563598782948903E-2</v>
      </c>
      <c r="M16" s="21"/>
      <c r="N16" s="21">
        <v>0.116336178960684</v>
      </c>
      <c r="O16" s="21">
        <v>0.16473382707446599</v>
      </c>
      <c r="P16" s="21">
        <v>0.13286145554256701</v>
      </c>
      <c r="Q16" s="21">
        <v>0.12849828266598701</v>
      </c>
      <c r="R16" s="21"/>
      <c r="S16" s="21">
        <v>9.9315159309733295E-2</v>
      </c>
      <c r="T16" s="21">
        <v>0.13474977208316499</v>
      </c>
      <c r="U16" s="21">
        <v>0.122821292226095</v>
      </c>
      <c r="V16" s="21">
        <v>0.118308137720237</v>
      </c>
      <c r="W16" s="21">
        <v>0.11164026759651501</v>
      </c>
      <c r="X16" s="21">
        <v>0.14203840934276901</v>
      </c>
      <c r="Y16" s="21">
        <v>0.11579735193545999</v>
      </c>
      <c r="Z16" s="21">
        <v>0.14066266632492899</v>
      </c>
      <c r="AA16" s="21">
        <v>0.12978453291275899</v>
      </c>
      <c r="AB16" s="21">
        <v>0.21557097599775499</v>
      </c>
      <c r="AC16" s="21">
        <v>0.14556444582510999</v>
      </c>
      <c r="AD16" s="21">
        <v>0.248784760210988</v>
      </c>
      <c r="AE16" s="21"/>
      <c r="AF16" s="21">
        <v>0.119922975697503</v>
      </c>
      <c r="AG16" s="21">
        <v>0.19568776970228599</v>
      </c>
      <c r="AH16" s="21">
        <v>0.151465610593711</v>
      </c>
      <c r="AI16" s="21">
        <v>0.24203724761357501</v>
      </c>
      <c r="AJ16" s="21"/>
      <c r="AK16" s="21">
        <v>0.18370381303588901</v>
      </c>
      <c r="AL16" s="21">
        <v>0.144317821534619</v>
      </c>
      <c r="AM16" s="21"/>
      <c r="AN16" s="21">
        <v>0.128669281396528</v>
      </c>
      <c r="AO16" s="21">
        <v>0.134396985860221</v>
      </c>
      <c r="AP16" s="21">
        <v>0.14615600702314899</v>
      </c>
      <c r="AQ16" s="21">
        <v>0.14749705018016099</v>
      </c>
      <c r="AR16" s="21">
        <v>0.12045127231828601</v>
      </c>
      <c r="AS16" s="21">
        <v>0.14549613538476699</v>
      </c>
      <c r="AT16" s="21"/>
      <c r="AU16" s="21">
        <v>0.11064931585653701</v>
      </c>
      <c r="AV16" s="21">
        <v>0.17072972592233299</v>
      </c>
      <c r="AW16" s="21"/>
      <c r="AX16" s="21">
        <v>0.19110947311491699</v>
      </c>
      <c r="AY16" s="21">
        <v>0.122531086400468</v>
      </c>
      <c r="AZ16" s="21"/>
      <c r="BA16" s="21">
        <v>0.138823757815422</v>
      </c>
      <c r="BB16" s="21">
        <v>0.118149925241158</v>
      </c>
      <c r="BC16" s="21"/>
      <c r="BD16" s="21">
        <v>6.8840942632436702E-2</v>
      </c>
      <c r="BE16" s="21"/>
      <c r="BF16" s="21">
        <v>7.1066128026209194E-2</v>
      </c>
      <c r="BG16" s="21"/>
      <c r="BH16" s="21">
        <v>0.200341583568171</v>
      </c>
      <c r="BI16" s="21"/>
      <c r="BJ16" s="21">
        <v>0.116789942998276</v>
      </c>
      <c r="BK16" s="21"/>
      <c r="BL16" s="21">
        <v>0.52677038469447501</v>
      </c>
      <c r="BM16" s="21">
        <v>7.3541062062850897E-3</v>
      </c>
      <c r="BN16" s="21">
        <v>2.36182475017024E-2</v>
      </c>
      <c r="BO16" s="21">
        <v>0.14142816048578799</v>
      </c>
      <c r="BP16" s="21"/>
      <c r="BQ16" s="21">
        <v>0.110006804544585</v>
      </c>
      <c r="BR16" s="21">
        <v>5.5916670840979399E-2</v>
      </c>
      <c r="BS16" s="21">
        <v>0.145753247701226</v>
      </c>
      <c r="BT16" s="21">
        <v>0.10662716155478</v>
      </c>
      <c r="BU16" s="21">
        <v>0.26204318076323302</v>
      </c>
      <c r="BV16" s="21">
        <v>0.23048349786330899</v>
      </c>
      <c r="BW16" s="21"/>
      <c r="BX16" s="21">
        <v>9.6727686986184294E-2</v>
      </c>
      <c r="BY16" s="21">
        <v>5.0365333775389799E-2</v>
      </c>
      <c r="BZ16" s="21">
        <v>0.13193883579268501</v>
      </c>
      <c r="CA16" s="21">
        <v>0.12871613444843499</v>
      </c>
      <c r="CB16" s="21">
        <v>0.289886053430154</v>
      </c>
      <c r="CC16" s="21">
        <v>0.246096493249093</v>
      </c>
    </row>
    <row r="17" spans="2:81" x14ac:dyDescent="0.35">
      <c r="B17" s="18" t="s">
        <v>288</v>
      </c>
      <c r="C17" s="22">
        <v>0.51193926168405501</v>
      </c>
      <c r="D17" s="22">
        <v>0.55290089621127303</v>
      </c>
      <c r="E17" s="22">
        <v>0.47555331967271403</v>
      </c>
      <c r="F17" s="22"/>
      <c r="G17" s="22">
        <v>0.43792350696608801</v>
      </c>
      <c r="H17" s="22">
        <v>0.50106492201477904</v>
      </c>
      <c r="I17" s="22">
        <v>0.43685947466686997</v>
      </c>
      <c r="J17" s="22">
        <v>0.43454476149785198</v>
      </c>
      <c r="K17" s="22">
        <v>0.49814817715092502</v>
      </c>
      <c r="L17" s="22">
        <v>0.70306999574301599</v>
      </c>
      <c r="M17" s="22"/>
      <c r="N17" s="22">
        <v>0.57153558370932001</v>
      </c>
      <c r="O17" s="22">
        <v>0.42213463953802</v>
      </c>
      <c r="P17" s="22">
        <v>0.52949545113815699</v>
      </c>
      <c r="Q17" s="22">
        <v>0.52468163009329405</v>
      </c>
      <c r="R17" s="22"/>
      <c r="S17" s="22">
        <v>0.62368484734226604</v>
      </c>
      <c r="T17" s="22">
        <v>0.49165716486891597</v>
      </c>
      <c r="U17" s="22">
        <v>0.53345890617675096</v>
      </c>
      <c r="V17" s="22">
        <v>0.57174556989536096</v>
      </c>
      <c r="W17" s="22">
        <v>0.54164310567083196</v>
      </c>
      <c r="X17" s="22">
        <v>0.48450762045964801</v>
      </c>
      <c r="Y17" s="22">
        <v>0.55377757475663802</v>
      </c>
      <c r="Z17" s="22">
        <v>0.58081632587332299</v>
      </c>
      <c r="AA17" s="22">
        <v>0.52778815002245305</v>
      </c>
      <c r="AB17" s="22">
        <v>0.33175183830252702</v>
      </c>
      <c r="AC17" s="22">
        <v>0.43737559944049298</v>
      </c>
      <c r="AD17" s="22">
        <v>0.257848903141077</v>
      </c>
      <c r="AE17" s="22"/>
      <c r="AF17" s="22">
        <v>0.55133848099883198</v>
      </c>
      <c r="AG17" s="22">
        <v>0.40077088936170202</v>
      </c>
      <c r="AH17" s="22">
        <v>0.42243881240409897</v>
      </c>
      <c r="AI17" s="22">
        <v>0.25794268585235902</v>
      </c>
      <c r="AJ17" s="22"/>
      <c r="AK17" s="22">
        <v>0.37909676497838102</v>
      </c>
      <c r="AL17" s="22">
        <v>0.46143434817659701</v>
      </c>
      <c r="AM17" s="22"/>
      <c r="AN17" s="22">
        <v>0.55427995248981599</v>
      </c>
      <c r="AO17" s="22">
        <v>0.50336536739011495</v>
      </c>
      <c r="AP17" s="22">
        <v>0.47111670573383602</v>
      </c>
      <c r="AQ17" s="22">
        <v>0.48437065238566002</v>
      </c>
      <c r="AR17" s="22">
        <v>0.54471904786721803</v>
      </c>
      <c r="AS17" s="22">
        <v>0.47050375825684898</v>
      </c>
      <c r="AT17" s="22"/>
      <c r="AU17" s="22">
        <v>0.58422063936020696</v>
      </c>
      <c r="AV17" s="22">
        <v>0.413288768797971</v>
      </c>
      <c r="AW17" s="22"/>
      <c r="AX17" s="22">
        <v>0.40282513865524</v>
      </c>
      <c r="AY17" s="22">
        <v>0.53812348559694501</v>
      </c>
      <c r="AZ17" s="22"/>
      <c r="BA17" s="22">
        <v>0.51032215175822704</v>
      </c>
      <c r="BB17" s="22">
        <v>0.52653444539722005</v>
      </c>
      <c r="BC17" s="22"/>
      <c r="BD17" s="22">
        <v>0.71283400726212098</v>
      </c>
      <c r="BE17" s="22"/>
      <c r="BF17" s="22">
        <v>0.707442466054789</v>
      </c>
      <c r="BG17" s="22"/>
      <c r="BH17" s="22">
        <v>0.39294246782860498</v>
      </c>
      <c r="BI17" s="22"/>
      <c r="BJ17" s="22">
        <v>0.49601328692709001</v>
      </c>
      <c r="BK17" s="22"/>
      <c r="BL17" s="22">
        <v>-0.39638747351457798</v>
      </c>
      <c r="BM17" s="22">
        <v>0.94212216686031203</v>
      </c>
      <c r="BN17" s="22">
        <v>0.80330503052608004</v>
      </c>
      <c r="BO17" s="22">
        <v>0.33430602728108899</v>
      </c>
      <c r="BP17" s="22"/>
      <c r="BQ17" s="22">
        <v>0.55551930720068599</v>
      </c>
      <c r="BR17" s="22">
        <v>0.76172072362113297</v>
      </c>
      <c r="BS17" s="22">
        <v>0.499870933397352</v>
      </c>
      <c r="BT17" s="22">
        <v>0.60025636078827505</v>
      </c>
      <c r="BU17" s="22">
        <v>0.193645430354736</v>
      </c>
      <c r="BV17" s="22">
        <v>0.26323459496434298</v>
      </c>
      <c r="BW17" s="22"/>
      <c r="BX17" s="22">
        <v>0.60224193679323601</v>
      </c>
      <c r="BY17" s="22">
        <v>0.75183883433291898</v>
      </c>
      <c r="BZ17" s="22">
        <v>0.55551798487071602</v>
      </c>
      <c r="CA17" s="22">
        <v>0.54250079291263997</v>
      </c>
      <c r="CB17" s="22">
        <v>0.14257112767433999</v>
      </c>
      <c r="CC17" s="22">
        <v>0.18005459593836401</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20"/>
  <sheetViews>
    <sheetView showGridLines="0" workbookViewId="0">
      <pane xSplit="2" topLeftCell="F1" activePane="topRight" state="frozen"/>
      <selection pane="topRight"/>
    </sheetView>
  </sheetViews>
  <sheetFormatPr defaultColWidth="10.90625" defaultRowHeight="14.5" x14ac:dyDescent="0.35"/>
  <cols>
    <col min="2" max="2" width="25.7265625" customWidth="1"/>
    <col min="3" max="12" width="20.7265625" customWidth="1"/>
  </cols>
  <sheetData>
    <row r="2" spans="2:12" ht="40" customHeight="1" x14ac:dyDescent="0.35">
      <c r="D2" s="31" t="s">
        <v>106</v>
      </c>
      <c r="E2" s="27"/>
      <c r="F2" s="27"/>
      <c r="G2" s="27"/>
      <c r="H2" s="27"/>
      <c r="I2" s="27"/>
      <c r="J2" s="27"/>
      <c r="K2" s="27"/>
      <c r="L2" s="27"/>
    </row>
    <row r="6" spans="2:12" ht="50" customHeight="1" x14ac:dyDescent="0.35">
      <c r="B6" s="20" t="s">
        <v>15</v>
      </c>
      <c r="C6" s="20" t="s">
        <v>92</v>
      </c>
      <c r="D6" s="20" t="s">
        <v>93</v>
      </c>
      <c r="E6" s="20" t="s">
        <v>94</v>
      </c>
      <c r="F6" s="20" t="s">
        <v>95</v>
      </c>
      <c r="G6" s="20" t="s">
        <v>96</v>
      </c>
      <c r="H6" s="20" t="s">
        <v>97</v>
      </c>
      <c r="I6" s="20" t="s">
        <v>98</v>
      </c>
      <c r="J6" s="20" t="s">
        <v>99</v>
      </c>
      <c r="K6" s="20" t="s">
        <v>100</v>
      </c>
    </row>
    <row r="7" spans="2:12" x14ac:dyDescent="0.35">
      <c r="B7" s="18" t="s">
        <v>101</v>
      </c>
      <c r="C7" s="17">
        <v>5.6561208422442E-2</v>
      </c>
      <c r="D7" s="17">
        <v>5.8942130479441003E-2</v>
      </c>
      <c r="E7" s="17">
        <v>0.228411319402469</v>
      </c>
      <c r="F7" s="17">
        <v>8.1382828989308598E-2</v>
      </c>
      <c r="G7" s="17">
        <v>0.157937144979442</v>
      </c>
      <c r="H7" s="17">
        <v>0.26412617926481702</v>
      </c>
      <c r="I7" s="17">
        <v>0.124035586425522</v>
      </c>
      <c r="J7" s="17">
        <v>0.17747260839603299</v>
      </c>
      <c r="K7" s="17">
        <v>0.163847277927297</v>
      </c>
    </row>
    <row r="8" spans="2:12" x14ac:dyDescent="0.35">
      <c r="B8" s="18" t="s">
        <v>58</v>
      </c>
      <c r="C8" s="17">
        <v>2.7732669946774001E-2</v>
      </c>
      <c r="D8" s="17">
        <v>3.4110885978575499E-2</v>
      </c>
      <c r="E8" s="17">
        <v>0.101097336785386</v>
      </c>
      <c r="F8" s="17">
        <v>3.7184610752100597E-2</v>
      </c>
      <c r="G8" s="17">
        <v>2.9067581774822101E-2</v>
      </c>
      <c r="H8" s="17">
        <v>6.8722537445372503E-2</v>
      </c>
      <c r="I8" s="17">
        <v>5.0342314118329803E-2</v>
      </c>
      <c r="J8" s="17">
        <v>6.3458651384498299E-2</v>
      </c>
      <c r="K8" s="17">
        <v>6.7282568502719298E-2</v>
      </c>
    </row>
    <row r="9" spans="2:12" x14ac:dyDescent="0.35">
      <c r="B9" s="18" t="s">
        <v>59</v>
      </c>
      <c r="C9" s="17">
        <v>4.75073486050306E-2</v>
      </c>
      <c r="D9" s="17">
        <v>3.7206604206362001E-2</v>
      </c>
      <c r="E9" s="17">
        <v>0.113999548072078</v>
      </c>
      <c r="F9" s="17">
        <v>4.1387426654162798E-2</v>
      </c>
      <c r="G9" s="17">
        <v>2.9604848803853799E-2</v>
      </c>
      <c r="H9" s="17">
        <v>6.9994313644329301E-2</v>
      </c>
      <c r="I9" s="17">
        <v>5.8215209530102098E-2</v>
      </c>
      <c r="J9" s="17">
        <v>7.6457700587234098E-2</v>
      </c>
      <c r="K9" s="17">
        <v>8.7630065700783799E-2</v>
      </c>
    </row>
    <row r="10" spans="2:12" x14ac:dyDescent="0.35">
      <c r="B10" s="18" t="s">
        <v>102</v>
      </c>
      <c r="C10" s="17">
        <v>0.12490371218622801</v>
      </c>
      <c r="D10" s="17">
        <v>0.103095979322939</v>
      </c>
      <c r="E10" s="17">
        <v>0.17759860303379199</v>
      </c>
      <c r="F10" s="17">
        <v>6.37480538635989E-2</v>
      </c>
      <c r="G10" s="17">
        <v>7.5472287469743105E-2</v>
      </c>
      <c r="H10" s="17">
        <v>0.19206000903204201</v>
      </c>
      <c r="I10" s="17">
        <v>0.14027130598109999</v>
      </c>
      <c r="J10" s="17">
        <v>0.168879803784213</v>
      </c>
      <c r="K10" s="17">
        <v>0.18442171506829599</v>
      </c>
    </row>
    <row r="11" spans="2:12" x14ac:dyDescent="0.35">
      <c r="B11" s="18" t="s">
        <v>103</v>
      </c>
      <c r="C11" s="17">
        <v>0.16786740669219499</v>
      </c>
      <c r="D11" s="17">
        <v>0.151106475138931</v>
      </c>
      <c r="E11" s="17">
        <v>0.15599382719750801</v>
      </c>
      <c r="F11" s="17">
        <v>8.9950545363639306E-2</v>
      </c>
      <c r="G11" s="17">
        <v>9.1346344430603396E-2</v>
      </c>
      <c r="H11" s="17">
        <v>0.115979175991775</v>
      </c>
      <c r="I11" s="17">
        <v>0.13814962284504601</v>
      </c>
      <c r="J11" s="17">
        <v>0.17942367862852901</v>
      </c>
      <c r="K11" s="17">
        <v>0.18217778204528201</v>
      </c>
    </row>
    <row r="12" spans="2:12" x14ac:dyDescent="0.35">
      <c r="B12" s="18" t="s">
        <v>104</v>
      </c>
      <c r="C12" s="17">
        <v>0.20029569668484001</v>
      </c>
      <c r="D12" s="17">
        <v>0.17520776905110999</v>
      </c>
      <c r="E12" s="17">
        <v>0.100556905947016</v>
      </c>
      <c r="F12" s="17">
        <v>0.140552307062527</v>
      </c>
      <c r="G12" s="17">
        <v>0.149187899284419</v>
      </c>
      <c r="H12" s="17">
        <v>8.6551860350420798E-2</v>
      </c>
      <c r="I12" s="17">
        <v>0.104836846514219</v>
      </c>
      <c r="J12" s="17">
        <v>0.14338616861873699</v>
      </c>
      <c r="K12" s="17">
        <v>0.148221518993535</v>
      </c>
    </row>
    <row r="13" spans="2:12" x14ac:dyDescent="0.35">
      <c r="B13" s="18" t="s">
        <v>105</v>
      </c>
      <c r="C13" s="17">
        <v>0.37513195746249001</v>
      </c>
      <c r="D13" s="17">
        <v>0.44033015582264201</v>
      </c>
      <c r="E13" s="17">
        <v>0.12234245956175201</v>
      </c>
      <c r="F13" s="17">
        <v>0.54579422731466298</v>
      </c>
      <c r="G13" s="17">
        <v>0.46738389325711599</v>
      </c>
      <c r="H13" s="17">
        <v>0.20256592427124301</v>
      </c>
      <c r="I13" s="17">
        <v>0.38414911458568102</v>
      </c>
      <c r="J13" s="17">
        <v>0.190921388600756</v>
      </c>
      <c r="K13" s="17">
        <v>0.16641907176208701</v>
      </c>
    </row>
    <row r="14" spans="2:12" x14ac:dyDescent="0.35">
      <c r="B14" s="16"/>
      <c r="C14" s="16"/>
      <c r="D14" s="16"/>
      <c r="E14" s="16"/>
      <c r="F14" s="16"/>
      <c r="G14" s="16"/>
      <c r="H14" s="16"/>
      <c r="I14" s="16"/>
      <c r="J14" s="16"/>
      <c r="K14" s="16"/>
    </row>
    <row r="15" spans="2:12" x14ac:dyDescent="0.35">
      <c r="B15" t="s">
        <v>90</v>
      </c>
    </row>
    <row r="16" spans="2:12" x14ac:dyDescent="0.35">
      <c r="B16" t="s">
        <v>91</v>
      </c>
    </row>
    <row r="20" spans="2:2" x14ac:dyDescent="0.35">
      <c r="B20"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CC22"/>
  <sheetViews>
    <sheetView showGridLines="0" workbookViewId="0">
      <pane xSplit="2" topLeftCell="C1" activePane="topRight" state="frozen"/>
      <selection pane="topRight" activeCell="BG8" sqref="BG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295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0.21844094974995701</v>
      </c>
      <c r="D9" s="17">
        <v>0.22782815854029501</v>
      </c>
      <c r="E9" s="17">
        <v>0.207411756496721</v>
      </c>
      <c r="F9" s="17"/>
      <c r="G9" s="17">
        <v>0.31379972839720299</v>
      </c>
      <c r="H9" s="17">
        <v>0.23016722757736699</v>
      </c>
      <c r="I9" s="17">
        <v>0.19487740652931601</v>
      </c>
      <c r="J9" s="17">
        <v>0.20215954946605699</v>
      </c>
      <c r="K9" s="17">
        <v>0.21831973432528201</v>
      </c>
      <c r="L9" s="17">
        <v>0.178111379592235</v>
      </c>
      <c r="M9" s="17"/>
      <c r="N9" s="17">
        <v>0.20339134802747599</v>
      </c>
      <c r="O9" s="17">
        <v>0.206536169957687</v>
      </c>
      <c r="P9" s="17">
        <v>0.21297699717422</v>
      </c>
      <c r="Q9" s="17">
        <v>0.25328738835450498</v>
      </c>
      <c r="R9" s="17"/>
      <c r="S9" s="17">
        <v>0.25674377209875598</v>
      </c>
      <c r="T9" s="17">
        <v>0.21655543526534099</v>
      </c>
      <c r="U9" s="17">
        <v>0.20871754024110001</v>
      </c>
      <c r="V9" s="17">
        <v>0.18980292537046001</v>
      </c>
      <c r="W9" s="17">
        <v>0.193843592130516</v>
      </c>
      <c r="X9" s="17">
        <v>0.19415784867396499</v>
      </c>
      <c r="Y9" s="17">
        <v>0.23059266694490799</v>
      </c>
      <c r="Z9" s="17">
        <v>0.24279102228484001</v>
      </c>
      <c r="AA9" s="17">
        <v>0.20708837780891401</v>
      </c>
      <c r="AB9" s="17">
        <v>0.22469180860909799</v>
      </c>
      <c r="AC9" s="17">
        <v>0.22179626639925001</v>
      </c>
      <c r="AD9" s="17">
        <v>0.24238195390735701</v>
      </c>
      <c r="AE9" s="17"/>
      <c r="AF9" s="17">
        <v>0.22559589526500601</v>
      </c>
      <c r="AG9" s="17">
        <v>0.21780753589028501</v>
      </c>
      <c r="AH9" s="17">
        <v>0.228828599373223</v>
      </c>
      <c r="AI9" s="17">
        <v>0.22794031347222499</v>
      </c>
      <c r="AJ9" s="17"/>
      <c r="AK9" s="17">
        <v>0.13360324223148601</v>
      </c>
      <c r="AL9" s="17">
        <v>0.194876891248663</v>
      </c>
      <c r="AM9" s="17"/>
      <c r="AN9" s="17">
        <v>0.264466668904209</v>
      </c>
      <c r="AO9" s="17">
        <v>0.19135523380712499</v>
      </c>
      <c r="AP9" s="17">
        <v>0.17922225566799399</v>
      </c>
      <c r="AQ9" s="17">
        <v>0.21960450979603299</v>
      </c>
      <c r="AR9" s="17">
        <v>0.216637396003798</v>
      </c>
      <c r="AS9" s="17">
        <v>0.22963194282522001</v>
      </c>
      <c r="AT9" s="17"/>
      <c r="AU9" s="17">
        <v>0.20030344010600901</v>
      </c>
      <c r="AV9" s="17">
        <v>0.24440217894084301</v>
      </c>
      <c r="AW9" s="17"/>
      <c r="AX9" s="17">
        <v>0.31126060551283602</v>
      </c>
      <c r="AY9" s="17">
        <v>0.196166925246541</v>
      </c>
      <c r="AZ9" s="17"/>
      <c r="BA9" s="17">
        <v>0.233534979767581</v>
      </c>
      <c r="BB9" s="17">
        <v>0.139492658431111</v>
      </c>
      <c r="BC9" s="17"/>
      <c r="BD9" s="17">
        <v>0.21447484289923099</v>
      </c>
      <c r="BE9" s="17"/>
      <c r="BF9" s="17">
        <v>0.232056968376779</v>
      </c>
      <c r="BG9" s="17"/>
      <c r="BH9" s="17">
        <v>0.22037745274586801</v>
      </c>
      <c r="BI9" s="17"/>
      <c r="BJ9" s="17">
        <v>0.23306223675198401</v>
      </c>
      <c r="BK9" s="17"/>
      <c r="BL9" s="17">
        <v>0.39958457892965499</v>
      </c>
      <c r="BM9" s="17">
        <v>0.20767484974617201</v>
      </c>
      <c r="BN9" s="17">
        <v>0.16527538406032599</v>
      </c>
      <c r="BO9" s="17">
        <v>0.17343369090653299</v>
      </c>
      <c r="BP9" s="17"/>
      <c r="BQ9" s="17">
        <v>0.171301307094191</v>
      </c>
      <c r="BR9" s="17">
        <v>0.17382436945061999</v>
      </c>
      <c r="BS9" s="17">
        <v>0.34382626254925103</v>
      </c>
      <c r="BT9" s="17">
        <v>0.28417891570698101</v>
      </c>
      <c r="BU9" s="17">
        <v>0.34240994237683398</v>
      </c>
      <c r="BV9" s="17">
        <v>0.18813135617176099</v>
      </c>
      <c r="BW9" s="17"/>
      <c r="BX9" s="17">
        <v>0.133820239286705</v>
      </c>
      <c r="BY9" s="17">
        <v>0.146942991220084</v>
      </c>
      <c r="BZ9" s="17">
        <v>0.314813983437641</v>
      </c>
      <c r="CA9" s="17">
        <v>0.25629788747732202</v>
      </c>
      <c r="CB9" s="17">
        <v>0.35900492824004099</v>
      </c>
      <c r="CC9" s="17">
        <v>0.220891469433318</v>
      </c>
    </row>
    <row r="10" spans="2:81" x14ac:dyDescent="0.35">
      <c r="B10" s="18" t="s">
        <v>282</v>
      </c>
      <c r="C10" s="17">
        <v>0.394225376534246</v>
      </c>
      <c r="D10" s="17">
        <v>0.36401057804920101</v>
      </c>
      <c r="E10" s="17">
        <v>0.42414590152465198</v>
      </c>
      <c r="F10" s="17"/>
      <c r="G10" s="17">
        <v>0.35643141935294198</v>
      </c>
      <c r="H10" s="17">
        <v>0.36452027321591202</v>
      </c>
      <c r="I10" s="17">
        <v>0.44263825787137501</v>
      </c>
      <c r="J10" s="17">
        <v>0.408561576904235</v>
      </c>
      <c r="K10" s="17">
        <v>0.42374029266692198</v>
      </c>
      <c r="L10" s="17">
        <v>0.37262356824193998</v>
      </c>
      <c r="M10" s="17"/>
      <c r="N10" s="17">
        <v>0.384330470571349</v>
      </c>
      <c r="O10" s="17">
        <v>0.42304348887189502</v>
      </c>
      <c r="P10" s="17">
        <v>0.400231433896797</v>
      </c>
      <c r="Q10" s="17">
        <v>0.37016868975738398</v>
      </c>
      <c r="R10" s="17"/>
      <c r="S10" s="17">
        <v>0.31369131624709801</v>
      </c>
      <c r="T10" s="17">
        <v>0.42198527625132398</v>
      </c>
      <c r="U10" s="17">
        <v>0.418069283390757</v>
      </c>
      <c r="V10" s="17">
        <v>0.41805948285876299</v>
      </c>
      <c r="W10" s="17">
        <v>0.38125897879300602</v>
      </c>
      <c r="X10" s="17">
        <v>0.46483262901983102</v>
      </c>
      <c r="Y10" s="17">
        <v>0.36868457456959303</v>
      </c>
      <c r="Z10" s="17">
        <v>0.35285071033609899</v>
      </c>
      <c r="AA10" s="17">
        <v>0.39221150920269499</v>
      </c>
      <c r="AB10" s="17">
        <v>0.41886068784001701</v>
      </c>
      <c r="AC10" s="17">
        <v>0.39547473250776199</v>
      </c>
      <c r="AD10" s="17">
        <v>0.38774299841598098</v>
      </c>
      <c r="AE10" s="17"/>
      <c r="AF10" s="17">
        <v>0.39699835492299201</v>
      </c>
      <c r="AG10" s="17">
        <v>0.41761111186926803</v>
      </c>
      <c r="AH10" s="17">
        <v>0.42459469145777901</v>
      </c>
      <c r="AI10" s="17">
        <v>0.43334366264713697</v>
      </c>
      <c r="AJ10" s="17"/>
      <c r="AK10" s="17">
        <v>0.30446774831024598</v>
      </c>
      <c r="AL10" s="17">
        <v>0.379050197604129</v>
      </c>
      <c r="AM10" s="17"/>
      <c r="AN10" s="17">
        <v>0.34432045677839401</v>
      </c>
      <c r="AO10" s="17">
        <v>0.415023133846876</v>
      </c>
      <c r="AP10" s="17">
        <v>0.375017246138591</v>
      </c>
      <c r="AQ10" s="17">
        <v>0.40726261435053202</v>
      </c>
      <c r="AR10" s="17">
        <v>0.42697755931021197</v>
      </c>
      <c r="AS10" s="17">
        <v>0.46376060847140699</v>
      </c>
      <c r="AT10" s="17"/>
      <c r="AU10" s="17">
        <v>0.37902882337015298</v>
      </c>
      <c r="AV10" s="17">
        <v>0.41567022428491801</v>
      </c>
      <c r="AW10" s="17"/>
      <c r="AX10" s="17">
        <v>0.398020276435811</v>
      </c>
      <c r="AY10" s="17">
        <v>0.39331471065533602</v>
      </c>
      <c r="AZ10" s="17"/>
      <c r="BA10" s="17">
        <v>0.40499754932064402</v>
      </c>
      <c r="BB10" s="17">
        <v>0.34173891798268002</v>
      </c>
      <c r="BC10" s="17"/>
      <c r="BD10" s="17">
        <v>0.38133184263431003</v>
      </c>
      <c r="BE10" s="17"/>
      <c r="BF10" s="17">
        <v>0.36624784441881703</v>
      </c>
      <c r="BG10" s="17"/>
      <c r="BH10" s="17">
        <v>0.43394521649183498</v>
      </c>
      <c r="BI10" s="17"/>
      <c r="BJ10" s="17">
        <v>0.45507457512710497</v>
      </c>
      <c r="BK10" s="17"/>
      <c r="BL10" s="17">
        <v>0.38636150837258498</v>
      </c>
      <c r="BM10" s="17">
        <v>0.321293487683042</v>
      </c>
      <c r="BN10" s="17">
        <v>0.39498706183228199</v>
      </c>
      <c r="BO10" s="17">
        <v>0.47139622970650902</v>
      </c>
      <c r="BP10" s="17"/>
      <c r="BQ10" s="17">
        <v>0.42155498394621499</v>
      </c>
      <c r="BR10" s="17">
        <v>0.37867259055838198</v>
      </c>
      <c r="BS10" s="17">
        <v>0.34875946466685098</v>
      </c>
      <c r="BT10" s="17">
        <v>0.41763824844751701</v>
      </c>
      <c r="BU10" s="17">
        <v>0.37055387401706302</v>
      </c>
      <c r="BV10" s="17">
        <v>0.37112444117166299</v>
      </c>
      <c r="BW10" s="17"/>
      <c r="BX10" s="17">
        <v>0.41726536410076898</v>
      </c>
      <c r="BY10" s="17">
        <v>0.36121690983705801</v>
      </c>
      <c r="BZ10" s="17">
        <v>0.38992681163745502</v>
      </c>
      <c r="CA10" s="17">
        <v>0.40932820949946402</v>
      </c>
      <c r="CB10" s="17">
        <v>0.38366469820376398</v>
      </c>
      <c r="CC10" s="17">
        <v>0.34209726857193701</v>
      </c>
    </row>
    <row r="11" spans="2:81" x14ac:dyDescent="0.35">
      <c r="B11" s="18" t="s">
        <v>283</v>
      </c>
      <c r="C11" s="17">
        <v>0.21726075531022901</v>
      </c>
      <c r="D11" s="17">
        <v>0.22332230388357599</v>
      </c>
      <c r="E11" s="17">
        <v>0.211941508924472</v>
      </c>
      <c r="F11" s="17"/>
      <c r="G11" s="17">
        <v>0.17459088998427999</v>
      </c>
      <c r="H11" s="17">
        <v>0.22253526776530499</v>
      </c>
      <c r="I11" s="17">
        <v>0.20455436414664699</v>
      </c>
      <c r="J11" s="17">
        <v>0.22083410390808</v>
      </c>
      <c r="K11" s="17">
        <v>0.211676425878986</v>
      </c>
      <c r="L11" s="17">
        <v>0.25246859207802602</v>
      </c>
      <c r="M11" s="17"/>
      <c r="N11" s="17">
        <v>0.21310283521472201</v>
      </c>
      <c r="O11" s="17">
        <v>0.21039064617873399</v>
      </c>
      <c r="P11" s="17">
        <v>0.22543156301247</v>
      </c>
      <c r="Q11" s="17">
        <v>0.220066859520504</v>
      </c>
      <c r="R11" s="17"/>
      <c r="S11" s="17">
        <v>0.22956019015134199</v>
      </c>
      <c r="T11" s="17">
        <v>0.19971618068459901</v>
      </c>
      <c r="U11" s="17">
        <v>0.210500525639543</v>
      </c>
      <c r="V11" s="17">
        <v>0.24414947911965601</v>
      </c>
      <c r="W11" s="17">
        <v>0.21098195878940901</v>
      </c>
      <c r="X11" s="17">
        <v>0.20092134944970699</v>
      </c>
      <c r="Y11" s="17">
        <v>0.23034054764881201</v>
      </c>
      <c r="Z11" s="17">
        <v>0.207379769029684</v>
      </c>
      <c r="AA11" s="17">
        <v>0.221818833196156</v>
      </c>
      <c r="AB11" s="17">
        <v>0.19789982112899601</v>
      </c>
      <c r="AC11" s="17">
        <v>0.25241204764173902</v>
      </c>
      <c r="AD11" s="17">
        <v>0.19800109608041599</v>
      </c>
      <c r="AE11" s="17"/>
      <c r="AF11" s="17">
        <v>0.209967098242544</v>
      </c>
      <c r="AG11" s="17">
        <v>0.209773714444383</v>
      </c>
      <c r="AH11" s="17">
        <v>0.21390584607805199</v>
      </c>
      <c r="AI11" s="17">
        <v>0.18947253033822001</v>
      </c>
      <c r="AJ11" s="17"/>
      <c r="AK11" s="17">
        <v>0.31561160030716501</v>
      </c>
      <c r="AL11" s="17">
        <v>0.21209667818233599</v>
      </c>
      <c r="AM11" s="17"/>
      <c r="AN11" s="17">
        <v>0.201042667726305</v>
      </c>
      <c r="AO11" s="17">
        <v>0.238614125155443</v>
      </c>
      <c r="AP11" s="17">
        <v>0.25372334731868001</v>
      </c>
      <c r="AQ11" s="17">
        <v>0.1997743965107</v>
      </c>
      <c r="AR11" s="17">
        <v>0.20612807342256101</v>
      </c>
      <c r="AS11" s="17">
        <v>0.18189254581643499</v>
      </c>
      <c r="AT11" s="17"/>
      <c r="AU11" s="17">
        <v>0.23394191230724201</v>
      </c>
      <c r="AV11" s="17">
        <v>0.19429414039001699</v>
      </c>
      <c r="AW11" s="17"/>
      <c r="AX11" s="17">
        <v>0.17557811840205501</v>
      </c>
      <c r="AY11" s="17">
        <v>0.227263378873405</v>
      </c>
      <c r="AZ11" s="17"/>
      <c r="BA11" s="17">
        <v>0.208942212396965</v>
      </c>
      <c r="BB11" s="17">
        <v>0.25940198872119702</v>
      </c>
      <c r="BC11" s="17"/>
      <c r="BD11" s="17">
        <v>0.204970966298409</v>
      </c>
      <c r="BE11" s="17"/>
      <c r="BF11" s="17">
        <v>0.216263064006327</v>
      </c>
      <c r="BG11" s="17"/>
      <c r="BH11" s="17">
        <v>0.19621118545928101</v>
      </c>
      <c r="BI11" s="17"/>
      <c r="BJ11" s="17">
        <v>0.214550452654027</v>
      </c>
      <c r="BK11" s="17"/>
      <c r="BL11" s="17">
        <v>0.13636130880918301</v>
      </c>
      <c r="BM11" s="17">
        <v>0.21919000194321001</v>
      </c>
      <c r="BN11" s="17">
        <v>0.24891653688458901</v>
      </c>
      <c r="BO11" s="17">
        <v>0.23188594357275499</v>
      </c>
      <c r="BP11" s="17"/>
      <c r="BQ11" s="17">
        <v>0.22514565812808701</v>
      </c>
      <c r="BR11" s="17">
        <v>0.23662720571767801</v>
      </c>
      <c r="BS11" s="17">
        <v>0.16358328373478401</v>
      </c>
      <c r="BT11" s="17">
        <v>0.17272362569036401</v>
      </c>
      <c r="BU11" s="17">
        <v>0.19182680783549699</v>
      </c>
      <c r="BV11" s="17">
        <v>0.25180348342812298</v>
      </c>
      <c r="BW11" s="17"/>
      <c r="BX11" s="17">
        <v>0.24456359457895299</v>
      </c>
      <c r="BY11" s="17">
        <v>0.26610414586457598</v>
      </c>
      <c r="BZ11" s="17">
        <v>0.15964712642640999</v>
      </c>
      <c r="CA11" s="17">
        <v>0.18515097424943799</v>
      </c>
      <c r="CB11" s="17">
        <v>0.15176084696598399</v>
      </c>
      <c r="CC11" s="17">
        <v>0.27920774767435402</v>
      </c>
    </row>
    <row r="12" spans="2:81" x14ac:dyDescent="0.35">
      <c r="B12" s="18" t="s">
        <v>284</v>
      </c>
      <c r="C12" s="17">
        <v>0.100143861279002</v>
      </c>
      <c r="D12" s="17">
        <v>0.107290753026084</v>
      </c>
      <c r="E12" s="17">
        <v>9.36631348256797E-2</v>
      </c>
      <c r="F12" s="17"/>
      <c r="G12" s="17">
        <v>8.8697513962950794E-2</v>
      </c>
      <c r="H12" s="17">
        <v>9.3013063845370003E-2</v>
      </c>
      <c r="I12" s="17">
        <v>9.2512198721371106E-2</v>
      </c>
      <c r="J12" s="17">
        <v>0.110214953289954</v>
      </c>
      <c r="K12" s="17">
        <v>8.5381408063046504E-2</v>
      </c>
      <c r="L12" s="17">
        <v>0.12148203935954199</v>
      </c>
      <c r="M12" s="17"/>
      <c r="N12" s="17">
        <v>0.116602671441895</v>
      </c>
      <c r="O12" s="17">
        <v>9.7263866797413404E-2</v>
      </c>
      <c r="P12" s="17">
        <v>8.0934423485242699E-2</v>
      </c>
      <c r="Q12" s="17">
        <v>0.10186504431226701</v>
      </c>
      <c r="R12" s="17"/>
      <c r="S12" s="17">
        <v>0.10241776630308599</v>
      </c>
      <c r="T12" s="17">
        <v>0.121674753024288</v>
      </c>
      <c r="U12" s="17">
        <v>0.100231251520111</v>
      </c>
      <c r="V12" s="17">
        <v>7.3658980700237506E-2</v>
      </c>
      <c r="W12" s="17">
        <v>0.11309734807029299</v>
      </c>
      <c r="X12" s="17">
        <v>8.8022306332041195E-2</v>
      </c>
      <c r="Y12" s="17">
        <v>0.10488838809358</v>
      </c>
      <c r="Z12" s="17">
        <v>0.122336127661756</v>
      </c>
      <c r="AA12" s="17">
        <v>9.4124421949645307E-2</v>
      </c>
      <c r="AB12" s="17">
        <v>0.10521916070057701</v>
      </c>
      <c r="AC12" s="17">
        <v>6.0785108684741199E-2</v>
      </c>
      <c r="AD12" s="17">
        <v>0.111799013122971</v>
      </c>
      <c r="AE12" s="17"/>
      <c r="AF12" s="17">
        <v>9.8918746832684007E-2</v>
      </c>
      <c r="AG12" s="17">
        <v>9.7848433753975297E-2</v>
      </c>
      <c r="AH12" s="17">
        <v>6.7528465006543803E-2</v>
      </c>
      <c r="AI12" s="17">
        <v>0.105433407122177</v>
      </c>
      <c r="AJ12" s="17"/>
      <c r="AK12" s="17">
        <v>0.13364091566542899</v>
      </c>
      <c r="AL12" s="17">
        <v>0.13802739976040099</v>
      </c>
      <c r="AM12" s="17"/>
      <c r="AN12" s="17">
        <v>0.104446783016709</v>
      </c>
      <c r="AO12" s="17">
        <v>9.1197767879704503E-2</v>
      </c>
      <c r="AP12" s="17">
        <v>9.8763885314155295E-2</v>
      </c>
      <c r="AQ12" s="17">
        <v>0.11361085299406801</v>
      </c>
      <c r="AR12" s="17">
        <v>0.10259225772009201</v>
      </c>
      <c r="AS12" s="17">
        <v>7.5119952561942593E-2</v>
      </c>
      <c r="AT12" s="17"/>
      <c r="AU12" s="17">
        <v>0.103106902664671</v>
      </c>
      <c r="AV12" s="17">
        <v>9.5763851231272595E-2</v>
      </c>
      <c r="AW12" s="17"/>
      <c r="AX12" s="17">
        <v>6.8111787974725599E-2</v>
      </c>
      <c r="AY12" s="17">
        <v>0.107830629558959</v>
      </c>
      <c r="AZ12" s="17"/>
      <c r="BA12" s="17">
        <v>9.5127589468424298E-2</v>
      </c>
      <c r="BB12" s="17">
        <v>0.12611951924345699</v>
      </c>
      <c r="BC12" s="17"/>
      <c r="BD12" s="17">
        <v>0.11484346071588</v>
      </c>
      <c r="BE12" s="17"/>
      <c r="BF12" s="17">
        <v>0.105624815537982</v>
      </c>
      <c r="BG12" s="17"/>
      <c r="BH12" s="17">
        <v>0.103658795730476</v>
      </c>
      <c r="BI12" s="17"/>
      <c r="BJ12" s="17">
        <v>4.5817255507820003E-2</v>
      </c>
      <c r="BK12" s="17"/>
      <c r="BL12" s="17">
        <v>4.1327799574553903E-2</v>
      </c>
      <c r="BM12" s="17">
        <v>0.13840150268426599</v>
      </c>
      <c r="BN12" s="17">
        <v>0.120312158571362</v>
      </c>
      <c r="BO12" s="17">
        <v>7.6837620905200396E-2</v>
      </c>
      <c r="BP12" s="17"/>
      <c r="BQ12" s="17">
        <v>0.106766070569602</v>
      </c>
      <c r="BR12" s="17">
        <v>0.119395608658894</v>
      </c>
      <c r="BS12" s="17">
        <v>8.5262636704366193E-2</v>
      </c>
      <c r="BT12" s="17">
        <v>8.8205593281474801E-2</v>
      </c>
      <c r="BU12" s="17">
        <v>2.63081528023386E-2</v>
      </c>
      <c r="BV12" s="17">
        <v>0.117095173770183</v>
      </c>
      <c r="BW12" s="17"/>
      <c r="BX12" s="17">
        <v>0.12931082960596299</v>
      </c>
      <c r="BY12" s="17">
        <v>0.128326646073808</v>
      </c>
      <c r="BZ12" s="17">
        <v>8.1325030618875693E-2</v>
      </c>
      <c r="CA12" s="17">
        <v>9.3590448966402201E-2</v>
      </c>
      <c r="CB12" s="17">
        <v>4.3012263101719801E-2</v>
      </c>
      <c r="CC12" s="17">
        <v>9.9812087628960003E-2</v>
      </c>
    </row>
    <row r="13" spans="2:81" x14ac:dyDescent="0.35">
      <c r="B13" s="18" t="s">
        <v>285</v>
      </c>
      <c r="C13" s="17">
        <v>5.6199546626514003E-2</v>
      </c>
      <c r="D13" s="17">
        <v>6.9306657833137095E-2</v>
      </c>
      <c r="E13" s="17">
        <v>4.3682968344378903E-2</v>
      </c>
      <c r="F13" s="17"/>
      <c r="G13" s="17">
        <v>4.2934943454691198E-2</v>
      </c>
      <c r="H13" s="17">
        <v>8.1686391947940695E-2</v>
      </c>
      <c r="I13" s="17">
        <v>4.91816276337338E-2</v>
      </c>
      <c r="J13" s="17">
        <v>4.4041166313881802E-2</v>
      </c>
      <c r="K13" s="17">
        <v>5.4587680434479299E-2</v>
      </c>
      <c r="L13" s="17">
        <v>6.0924789794261601E-2</v>
      </c>
      <c r="M13" s="17"/>
      <c r="N13" s="17">
        <v>7.1087325148142699E-2</v>
      </c>
      <c r="O13" s="17">
        <v>4.5546841026498398E-2</v>
      </c>
      <c r="P13" s="17">
        <v>7.0510659385937202E-2</v>
      </c>
      <c r="Q13" s="17">
        <v>3.8510579332961301E-2</v>
      </c>
      <c r="R13" s="17"/>
      <c r="S13" s="17">
        <v>8.0109586117816795E-2</v>
      </c>
      <c r="T13" s="17">
        <v>3.6671080947926003E-2</v>
      </c>
      <c r="U13" s="17">
        <v>4.2203672121605001E-2</v>
      </c>
      <c r="V13" s="17">
        <v>6.2650700254511402E-2</v>
      </c>
      <c r="W13" s="17">
        <v>9.3535297690349697E-2</v>
      </c>
      <c r="X13" s="17">
        <v>3.9911950893292199E-2</v>
      </c>
      <c r="Y13" s="17">
        <v>4.4196946758948703E-2</v>
      </c>
      <c r="Z13" s="17">
        <v>6.3287509583229304E-2</v>
      </c>
      <c r="AA13" s="17">
        <v>6.8722160305713306E-2</v>
      </c>
      <c r="AB13" s="17">
        <v>3.4623582607730199E-2</v>
      </c>
      <c r="AC13" s="17">
        <v>5.4812881477388602E-2</v>
      </c>
      <c r="AD13" s="17">
        <v>5.26439738908656E-2</v>
      </c>
      <c r="AE13" s="17"/>
      <c r="AF13" s="17">
        <v>5.61493549223408E-2</v>
      </c>
      <c r="AG13" s="17">
        <v>4.1552630827440797E-2</v>
      </c>
      <c r="AH13" s="17">
        <v>4.3934352612510198E-2</v>
      </c>
      <c r="AI13" s="17">
        <v>3.62922098654819E-2</v>
      </c>
      <c r="AJ13" s="17"/>
      <c r="AK13" s="17">
        <v>8.8631471243946602E-2</v>
      </c>
      <c r="AL13" s="17">
        <v>4.1788009339667198E-2</v>
      </c>
      <c r="AM13" s="17"/>
      <c r="AN13" s="17">
        <v>7.0952048362242906E-2</v>
      </c>
      <c r="AO13" s="17">
        <v>4.8884926405666003E-2</v>
      </c>
      <c r="AP13" s="17">
        <v>6.9535766728135801E-2</v>
      </c>
      <c r="AQ13" s="17">
        <v>4.5412069490737797E-2</v>
      </c>
      <c r="AR13" s="17">
        <v>4.7664713543337602E-2</v>
      </c>
      <c r="AS13" s="17">
        <v>4.5051304665624702E-2</v>
      </c>
      <c r="AT13" s="17"/>
      <c r="AU13" s="17">
        <v>7.1281782759855999E-2</v>
      </c>
      <c r="AV13" s="17">
        <v>3.5825285232265802E-2</v>
      </c>
      <c r="AW13" s="17"/>
      <c r="AX13" s="17">
        <v>3.3335978553709997E-2</v>
      </c>
      <c r="AY13" s="17">
        <v>6.16861396471792E-2</v>
      </c>
      <c r="AZ13" s="17"/>
      <c r="BA13" s="17">
        <v>4.7334475277038497E-2</v>
      </c>
      <c r="BB13" s="17">
        <v>0.10338810288486899</v>
      </c>
      <c r="BC13" s="17"/>
      <c r="BD13" s="17">
        <v>7.3293444051421103E-2</v>
      </c>
      <c r="BE13" s="17"/>
      <c r="BF13" s="17">
        <v>7.2123292019420596E-2</v>
      </c>
      <c r="BG13" s="17"/>
      <c r="BH13" s="17">
        <v>3.8613583789150002E-2</v>
      </c>
      <c r="BI13" s="17"/>
      <c r="BJ13" s="17">
        <v>3.7402947130217003E-2</v>
      </c>
      <c r="BK13" s="17"/>
      <c r="BL13" s="17">
        <v>1.9119636228032501E-2</v>
      </c>
      <c r="BM13" s="17">
        <v>0.107595837699053</v>
      </c>
      <c r="BN13" s="17">
        <v>5.8436690946332602E-2</v>
      </c>
      <c r="BO13" s="17">
        <v>2.5234041799595999E-2</v>
      </c>
      <c r="BP13" s="17"/>
      <c r="BQ13" s="17">
        <v>6.2915214558095206E-2</v>
      </c>
      <c r="BR13" s="17">
        <v>7.7817428638827499E-2</v>
      </c>
      <c r="BS13" s="17">
        <v>5.2339711523702398E-2</v>
      </c>
      <c r="BT13" s="17">
        <v>2.91866373355439E-2</v>
      </c>
      <c r="BU13" s="17">
        <v>5.1532834204720497E-2</v>
      </c>
      <c r="BV13" s="17">
        <v>5.0879202184985303E-2</v>
      </c>
      <c r="BW13" s="17"/>
      <c r="BX13" s="17">
        <v>6.9544437768401496E-2</v>
      </c>
      <c r="BY13" s="17">
        <v>8.4073162687747796E-2</v>
      </c>
      <c r="BZ13" s="17">
        <v>4.8641533682260797E-2</v>
      </c>
      <c r="CA13" s="17">
        <v>4.3819917689050497E-2</v>
      </c>
      <c r="CB13" s="17">
        <v>4.5286572046633299E-2</v>
      </c>
      <c r="CC13" s="17">
        <v>3.0508655864378099E-2</v>
      </c>
    </row>
    <row r="14" spans="2:81" x14ac:dyDescent="0.35">
      <c r="B14" s="18" t="s">
        <v>171</v>
      </c>
      <c r="C14" s="17">
        <v>1.3729510500051599E-2</v>
      </c>
      <c r="D14" s="17">
        <v>8.2415486677079805E-3</v>
      </c>
      <c r="E14" s="17">
        <v>1.9154729884096E-2</v>
      </c>
      <c r="F14" s="17"/>
      <c r="G14" s="17">
        <v>2.3545504847932702E-2</v>
      </c>
      <c r="H14" s="17">
        <v>8.0777756481058994E-3</v>
      </c>
      <c r="I14" s="17">
        <v>1.6236145097556401E-2</v>
      </c>
      <c r="J14" s="17">
        <v>1.4188650117792301E-2</v>
      </c>
      <c r="K14" s="17">
        <v>6.2944586312837598E-3</v>
      </c>
      <c r="L14" s="17">
        <v>1.43896309339942E-2</v>
      </c>
      <c r="M14" s="17"/>
      <c r="N14" s="17">
        <v>1.14853495964154E-2</v>
      </c>
      <c r="O14" s="17">
        <v>1.7218987167772901E-2</v>
      </c>
      <c r="P14" s="17">
        <v>9.9149230453336006E-3</v>
      </c>
      <c r="Q14" s="17">
        <v>1.6101438722379201E-2</v>
      </c>
      <c r="R14" s="17"/>
      <c r="S14" s="17">
        <v>1.7477369081902502E-2</v>
      </c>
      <c r="T14" s="17">
        <v>3.3972738265224101E-3</v>
      </c>
      <c r="U14" s="17">
        <v>2.0277727086885099E-2</v>
      </c>
      <c r="V14" s="17">
        <v>1.16784316963726E-2</v>
      </c>
      <c r="W14" s="17">
        <v>7.2828245264256498E-3</v>
      </c>
      <c r="X14" s="17">
        <v>1.2153915631163701E-2</v>
      </c>
      <c r="Y14" s="17">
        <v>2.1296875984158001E-2</v>
      </c>
      <c r="Z14" s="17">
        <v>1.1354861104391999E-2</v>
      </c>
      <c r="AA14" s="17">
        <v>1.6034697536877002E-2</v>
      </c>
      <c r="AB14" s="17">
        <v>1.8704939113582598E-2</v>
      </c>
      <c r="AC14" s="17">
        <v>1.4718963289119201E-2</v>
      </c>
      <c r="AD14" s="17">
        <v>7.4309645824090003E-3</v>
      </c>
      <c r="AE14" s="17"/>
      <c r="AF14" s="17">
        <v>1.2370549814433E-2</v>
      </c>
      <c r="AG14" s="17">
        <v>1.54065732146485E-2</v>
      </c>
      <c r="AH14" s="17">
        <v>2.12080454718921E-2</v>
      </c>
      <c r="AI14" s="17">
        <v>7.51787655475975E-3</v>
      </c>
      <c r="AJ14" s="17"/>
      <c r="AK14" s="17">
        <v>2.4045022241726801E-2</v>
      </c>
      <c r="AL14" s="17">
        <v>3.4160823864802903E-2</v>
      </c>
      <c r="AM14" s="17"/>
      <c r="AN14" s="17">
        <v>1.4771375212139899E-2</v>
      </c>
      <c r="AO14" s="17">
        <v>1.4924812905186401E-2</v>
      </c>
      <c r="AP14" s="17">
        <v>2.3737498832444099E-2</v>
      </c>
      <c r="AQ14" s="17">
        <v>1.43355568579294E-2</v>
      </c>
      <c r="AR14" s="17">
        <v>0</v>
      </c>
      <c r="AS14" s="17">
        <v>4.5436456593707202E-3</v>
      </c>
      <c r="AT14" s="17"/>
      <c r="AU14" s="17">
        <v>1.2337138792068301E-2</v>
      </c>
      <c r="AV14" s="17">
        <v>1.4044319920683401E-2</v>
      </c>
      <c r="AW14" s="17"/>
      <c r="AX14" s="17">
        <v>1.36932331208626E-2</v>
      </c>
      <c r="AY14" s="17">
        <v>1.3738216018579301E-2</v>
      </c>
      <c r="AZ14" s="17"/>
      <c r="BA14" s="17">
        <v>1.00631937693471E-2</v>
      </c>
      <c r="BB14" s="17">
        <v>2.9858812736686401E-2</v>
      </c>
      <c r="BC14" s="17"/>
      <c r="BD14" s="17">
        <v>1.10854434007493E-2</v>
      </c>
      <c r="BE14" s="17"/>
      <c r="BF14" s="17">
        <v>7.6840156406751004E-3</v>
      </c>
      <c r="BG14" s="17"/>
      <c r="BH14" s="17">
        <v>7.1937657833891803E-3</v>
      </c>
      <c r="BI14" s="17"/>
      <c r="BJ14" s="17">
        <v>1.40925328288471E-2</v>
      </c>
      <c r="BK14" s="17"/>
      <c r="BL14" s="17">
        <v>1.72451680859909E-2</v>
      </c>
      <c r="BM14" s="17">
        <v>5.8443202442569004E-3</v>
      </c>
      <c r="BN14" s="17">
        <v>1.2072167705108499E-2</v>
      </c>
      <c r="BO14" s="17">
        <v>2.1212473109406899E-2</v>
      </c>
      <c r="BP14" s="17"/>
      <c r="BQ14" s="17">
        <v>1.23167657038102E-2</v>
      </c>
      <c r="BR14" s="17">
        <v>1.36627969755987E-2</v>
      </c>
      <c r="BS14" s="17">
        <v>6.2286408210452497E-3</v>
      </c>
      <c r="BT14" s="17">
        <v>8.0669795381195196E-3</v>
      </c>
      <c r="BU14" s="17">
        <v>1.7368388763545899E-2</v>
      </c>
      <c r="BV14" s="17">
        <v>2.0966343273284799E-2</v>
      </c>
      <c r="BW14" s="17"/>
      <c r="BX14" s="17">
        <v>5.4955346592081402E-3</v>
      </c>
      <c r="BY14" s="17">
        <v>1.3336144316726301E-2</v>
      </c>
      <c r="BZ14" s="17">
        <v>5.6455141973581202E-3</v>
      </c>
      <c r="CA14" s="17">
        <v>1.18125621183237E-2</v>
      </c>
      <c r="CB14" s="17">
        <v>1.72706914418569E-2</v>
      </c>
      <c r="CC14" s="17">
        <v>2.74827708270525E-2</v>
      </c>
    </row>
    <row r="15" spans="2:81" x14ac:dyDescent="0.35">
      <c r="B15" s="18" t="s">
        <v>286</v>
      </c>
      <c r="C15" s="21">
        <v>0.61266632628420303</v>
      </c>
      <c r="D15" s="21">
        <v>0.59183873658949504</v>
      </c>
      <c r="E15" s="21">
        <v>0.63155765802137398</v>
      </c>
      <c r="F15" s="21"/>
      <c r="G15" s="21">
        <v>0.67023114775014503</v>
      </c>
      <c r="H15" s="21">
        <v>0.59468750079327903</v>
      </c>
      <c r="I15" s="21">
        <v>0.63751566440069096</v>
      </c>
      <c r="J15" s="21">
        <v>0.61072112637029197</v>
      </c>
      <c r="K15" s="21">
        <v>0.64206002699220399</v>
      </c>
      <c r="L15" s="21">
        <v>0.55073494783417598</v>
      </c>
      <c r="M15" s="21"/>
      <c r="N15" s="21">
        <v>0.587721818598825</v>
      </c>
      <c r="O15" s="21">
        <v>0.629579658829582</v>
      </c>
      <c r="P15" s="21">
        <v>0.61320843107101697</v>
      </c>
      <c r="Q15" s="21">
        <v>0.62345607811188897</v>
      </c>
      <c r="R15" s="21"/>
      <c r="S15" s="21">
        <v>0.57043508834585299</v>
      </c>
      <c r="T15" s="21">
        <v>0.63854071151666503</v>
      </c>
      <c r="U15" s="21">
        <v>0.626786823631856</v>
      </c>
      <c r="V15" s="21">
        <v>0.607862408229222</v>
      </c>
      <c r="W15" s="21">
        <v>0.57510257092352202</v>
      </c>
      <c r="X15" s="21">
        <v>0.65899047769379604</v>
      </c>
      <c r="Y15" s="21">
        <v>0.59927724151450101</v>
      </c>
      <c r="Z15" s="21">
        <v>0.595641732620939</v>
      </c>
      <c r="AA15" s="21">
        <v>0.59929988701160797</v>
      </c>
      <c r="AB15" s="21">
        <v>0.64355249644911505</v>
      </c>
      <c r="AC15" s="21">
        <v>0.61727099890701198</v>
      </c>
      <c r="AD15" s="21">
        <v>0.63012495232333898</v>
      </c>
      <c r="AE15" s="21"/>
      <c r="AF15" s="21">
        <v>0.62259425018799797</v>
      </c>
      <c r="AG15" s="21">
        <v>0.63541864775955303</v>
      </c>
      <c r="AH15" s="21">
        <v>0.65342329083100203</v>
      </c>
      <c r="AI15" s="21">
        <v>0.66128397611936096</v>
      </c>
      <c r="AJ15" s="21"/>
      <c r="AK15" s="21">
        <v>0.43807099054173199</v>
      </c>
      <c r="AL15" s="21">
        <v>0.57392708885279198</v>
      </c>
      <c r="AM15" s="21"/>
      <c r="AN15" s="21">
        <v>0.60878712568260296</v>
      </c>
      <c r="AO15" s="21">
        <v>0.60637836765400099</v>
      </c>
      <c r="AP15" s="21">
        <v>0.55423950180658499</v>
      </c>
      <c r="AQ15" s="21">
        <v>0.62686712414656498</v>
      </c>
      <c r="AR15" s="21">
        <v>0.64361495531401003</v>
      </c>
      <c r="AS15" s="21">
        <v>0.69339255129662702</v>
      </c>
      <c r="AT15" s="21"/>
      <c r="AU15" s="21">
        <v>0.57933226347616296</v>
      </c>
      <c r="AV15" s="21">
        <v>0.660072403225761</v>
      </c>
      <c r="AW15" s="21"/>
      <c r="AX15" s="21">
        <v>0.70928088194864602</v>
      </c>
      <c r="AY15" s="21">
        <v>0.58948163590187697</v>
      </c>
      <c r="AZ15" s="21"/>
      <c r="BA15" s="21">
        <v>0.638532529088226</v>
      </c>
      <c r="BB15" s="21">
        <v>0.481231576413791</v>
      </c>
      <c r="BC15" s="21"/>
      <c r="BD15" s="21">
        <v>0.59580668553354099</v>
      </c>
      <c r="BE15" s="21"/>
      <c r="BF15" s="21">
        <v>0.598304812795595</v>
      </c>
      <c r="BG15" s="21"/>
      <c r="BH15" s="21">
        <v>0.65432266923770299</v>
      </c>
      <c r="BI15" s="21"/>
      <c r="BJ15" s="21">
        <v>0.68813681187908904</v>
      </c>
      <c r="BK15" s="21"/>
      <c r="BL15" s="21">
        <v>0.78594608730223903</v>
      </c>
      <c r="BM15" s="21">
        <v>0.52896833742921401</v>
      </c>
      <c r="BN15" s="21">
        <v>0.56026244589260898</v>
      </c>
      <c r="BO15" s="21">
        <v>0.64482992061304201</v>
      </c>
      <c r="BP15" s="21"/>
      <c r="BQ15" s="21">
        <v>0.59285629104040505</v>
      </c>
      <c r="BR15" s="21">
        <v>0.55249696000900195</v>
      </c>
      <c r="BS15" s="21">
        <v>0.69258572721610201</v>
      </c>
      <c r="BT15" s="21">
        <v>0.70181716415449702</v>
      </c>
      <c r="BU15" s="21">
        <v>0.71296381639389805</v>
      </c>
      <c r="BV15" s="21">
        <v>0.55925579734342401</v>
      </c>
      <c r="BW15" s="21"/>
      <c r="BX15" s="21">
        <v>0.55108560338747403</v>
      </c>
      <c r="BY15" s="21">
        <v>0.50815990105714204</v>
      </c>
      <c r="BZ15" s="21">
        <v>0.70474079507509502</v>
      </c>
      <c r="CA15" s="21">
        <v>0.66562609697678599</v>
      </c>
      <c r="CB15" s="21">
        <v>0.74266962644380596</v>
      </c>
      <c r="CC15" s="21">
        <v>0.56298873800525495</v>
      </c>
    </row>
    <row r="16" spans="2:81" x14ac:dyDescent="0.35">
      <c r="B16" s="18" t="s">
        <v>287</v>
      </c>
      <c r="C16" s="21">
        <v>0.15634340790551601</v>
      </c>
      <c r="D16" s="21">
        <v>0.17659741085922101</v>
      </c>
      <c r="E16" s="21">
        <v>0.13734610317005899</v>
      </c>
      <c r="F16" s="21"/>
      <c r="G16" s="21">
        <v>0.13163245741764201</v>
      </c>
      <c r="H16" s="21">
        <v>0.174699455793311</v>
      </c>
      <c r="I16" s="21">
        <v>0.141693826355105</v>
      </c>
      <c r="J16" s="21">
        <v>0.15425611960383601</v>
      </c>
      <c r="K16" s="21">
        <v>0.13996908849752601</v>
      </c>
      <c r="L16" s="21">
        <v>0.18240682915380399</v>
      </c>
      <c r="M16" s="21"/>
      <c r="N16" s="21">
        <v>0.18768999659003799</v>
      </c>
      <c r="O16" s="21">
        <v>0.142810707823912</v>
      </c>
      <c r="P16" s="21">
        <v>0.15144508287118</v>
      </c>
      <c r="Q16" s="21">
        <v>0.14037562364522799</v>
      </c>
      <c r="R16" s="21"/>
      <c r="S16" s="21">
        <v>0.18252735242090301</v>
      </c>
      <c r="T16" s="21">
        <v>0.158345833972214</v>
      </c>
      <c r="U16" s="21">
        <v>0.142434923641716</v>
      </c>
      <c r="V16" s="21">
        <v>0.13630968095474899</v>
      </c>
      <c r="W16" s="21">
        <v>0.206632645760643</v>
      </c>
      <c r="X16" s="21">
        <v>0.127934257225333</v>
      </c>
      <c r="Y16" s="21">
        <v>0.14908533485252801</v>
      </c>
      <c r="Z16" s="21">
        <v>0.18562363724498501</v>
      </c>
      <c r="AA16" s="21">
        <v>0.162846582255359</v>
      </c>
      <c r="AB16" s="21">
        <v>0.13984274330830701</v>
      </c>
      <c r="AC16" s="21">
        <v>0.11559799016213</v>
      </c>
      <c r="AD16" s="21">
        <v>0.164442987013837</v>
      </c>
      <c r="AE16" s="21"/>
      <c r="AF16" s="21">
        <v>0.155068101755025</v>
      </c>
      <c r="AG16" s="21">
        <v>0.13940106458141599</v>
      </c>
      <c r="AH16" s="21">
        <v>0.11146281761905399</v>
      </c>
      <c r="AI16" s="21">
        <v>0.14172561698765901</v>
      </c>
      <c r="AJ16" s="21"/>
      <c r="AK16" s="21">
        <v>0.22227238690937601</v>
      </c>
      <c r="AL16" s="21">
        <v>0.17981540910006899</v>
      </c>
      <c r="AM16" s="21"/>
      <c r="AN16" s="21">
        <v>0.17539883137895201</v>
      </c>
      <c r="AO16" s="21">
        <v>0.14008269428537101</v>
      </c>
      <c r="AP16" s="21">
        <v>0.168299652042291</v>
      </c>
      <c r="AQ16" s="21">
        <v>0.15902292248480601</v>
      </c>
      <c r="AR16" s="21">
        <v>0.15025697126342899</v>
      </c>
      <c r="AS16" s="21">
        <v>0.120171257227567</v>
      </c>
      <c r="AT16" s="21"/>
      <c r="AU16" s="21">
        <v>0.17438868542452701</v>
      </c>
      <c r="AV16" s="21">
        <v>0.13158913646353801</v>
      </c>
      <c r="AW16" s="21"/>
      <c r="AX16" s="21">
        <v>0.101447766528436</v>
      </c>
      <c r="AY16" s="21">
        <v>0.16951676920613801</v>
      </c>
      <c r="AZ16" s="21"/>
      <c r="BA16" s="21">
        <v>0.142462064745463</v>
      </c>
      <c r="BB16" s="21">
        <v>0.22950762212832601</v>
      </c>
      <c r="BC16" s="21"/>
      <c r="BD16" s="21">
        <v>0.18813690476730099</v>
      </c>
      <c r="BE16" s="21"/>
      <c r="BF16" s="21">
        <v>0.177748107557403</v>
      </c>
      <c r="BG16" s="21"/>
      <c r="BH16" s="21">
        <v>0.14227237951962601</v>
      </c>
      <c r="BI16" s="21"/>
      <c r="BJ16" s="21">
        <v>8.3220202638037005E-2</v>
      </c>
      <c r="BK16" s="21"/>
      <c r="BL16" s="21">
        <v>6.0447435802586498E-2</v>
      </c>
      <c r="BM16" s="21">
        <v>0.245997340383319</v>
      </c>
      <c r="BN16" s="21">
        <v>0.17874884951769399</v>
      </c>
      <c r="BO16" s="21">
        <v>0.10207166270479601</v>
      </c>
      <c r="BP16" s="21"/>
      <c r="BQ16" s="21">
        <v>0.16968128512769701</v>
      </c>
      <c r="BR16" s="21">
        <v>0.19721303729772099</v>
      </c>
      <c r="BS16" s="21">
        <v>0.13760234822806899</v>
      </c>
      <c r="BT16" s="21">
        <v>0.11739223061701901</v>
      </c>
      <c r="BU16" s="21">
        <v>7.7840987007059104E-2</v>
      </c>
      <c r="BV16" s="21">
        <v>0.16797437595516801</v>
      </c>
      <c r="BW16" s="21"/>
      <c r="BX16" s="21">
        <v>0.19885526737436501</v>
      </c>
      <c r="BY16" s="21">
        <v>0.21239980876155601</v>
      </c>
      <c r="BZ16" s="21">
        <v>0.12996656430113601</v>
      </c>
      <c r="CA16" s="21">
        <v>0.137410366655453</v>
      </c>
      <c r="CB16" s="21">
        <v>8.82988351483531E-2</v>
      </c>
      <c r="CC16" s="21">
        <v>0.130320743493338</v>
      </c>
    </row>
    <row r="17" spans="2:81" x14ac:dyDescent="0.35">
      <c r="B17" s="18" t="s">
        <v>288</v>
      </c>
      <c r="C17" s="22">
        <v>0.45632291837868799</v>
      </c>
      <c r="D17" s="22">
        <v>0.415241325730275</v>
      </c>
      <c r="E17" s="22">
        <v>0.49421155485131502</v>
      </c>
      <c r="F17" s="22"/>
      <c r="G17" s="22">
        <v>0.53859869033250296</v>
      </c>
      <c r="H17" s="22">
        <v>0.419988044999968</v>
      </c>
      <c r="I17" s="22">
        <v>0.49582183804558599</v>
      </c>
      <c r="J17" s="22">
        <v>0.45646500676645602</v>
      </c>
      <c r="K17" s="22">
        <v>0.50209093849467801</v>
      </c>
      <c r="L17" s="22">
        <v>0.36832811868037202</v>
      </c>
      <c r="M17" s="22"/>
      <c r="N17" s="22">
        <v>0.40003182200878701</v>
      </c>
      <c r="O17" s="22">
        <v>0.48676895100567003</v>
      </c>
      <c r="P17" s="22">
        <v>0.461763348199837</v>
      </c>
      <c r="Q17" s="22">
        <v>0.48308045446666098</v>
      </c>
      <c r="R17" s="22"/>
      <c r="S17" s="22">
        <v>0.38790773592494998</v>
      </c>
      <c r="T17" s="22">
        <v>0.480194877544451</v>
      </c>
      <c r="U17" s="22">
        <v>0.48435189999014</v>
      </c>
      <c r="V17" s="22">
        <v>0.471552727274473</v>
      </c>
      <c r="W17" s="22">
        <v>0.36846992516287902</v>
      </c>
      <c r="X17" s="22">
        <v>0.53105622046846301</v>
      </c>
      <c r="Y17" s="22">
        <v>0.45019190666197301</v>
      </c>
      <c r="Z17" s="22">
        <v>0.41001809537595402</v>
      </c>
      <c r="AA17" s="22">
        <v>0.43645330475624999</v>
      </c>
      <c r="AB17" s="22">
        <v>0.50370975314080801</v>
      </c>
      <c r="AC17" s="22">
        <v>0.50167300874488197</v>
      </c>
      <c r="AD17" s="22">
        <v>0.46568196530950201</v>
      </c>
      <c r="AE17" s="22"/>
      <c r="AF17" s="22">
        <v>0.46752614843297302</v>
      </c>
      <c r="AG17" s="22">
        <v>0.49601758317813699</v>
      </c>
      <c r="AH17" s="22">
        <v>0.54196047321194896</v>
      </c>
      <c r="AI17" s="22">
        <v>0.51955835913170201</v>
      </c>
      <c r="AJ17" s="22"/>
      <c r="AK17" s="22">
        <v>0.21579860363235601</v>
      </c>
      <c r="AL17" s="22">
        <v>0.39411167975272299</v>
      </c>
      <c r="AM17" s="22"/>
      <c r="AN17" s="22">
        <v>0.43338829430365</v>
      </c>
      <c r="AO17" s="22">
        <v>0.46629567336862998</v>
      </c>
      <c r="AP17" s="22">
        <v>0.38593984976429402</v>
      </c>
      <c r="AQ17" s="22">
        <v>0.467844201661759</v>
      </c>
      <c r="AR17" s="22">
        <v>0.49335798405058001</v>
      </c>
      <c r="AS17" s="22">
        <v>0.57322129406905997</v>
      </c>
      <c r="AT17" s="22"/>
      <c r="AU17" s="22">
        <v>0.404943578051636</v>
      </c>
      <c r="AV17" s="22">
        <v>0.52848326676222301</v>
      </c>
      <c r="AW17" s="22"/>
      <c r="AX17" s="22">
        <v>0.60783311542021101</v>
      </c>
      <c r="AY17" s="22">
        <v>0.41996486669573901</v>
      </c>
      <c r="AZ17" s="22"/>
      <c r="BA17" s="22">
        <v>0.49607046434276297</v>
      </c>
      <c r="BB17" s="22">
        <v>0.25172395428546501</v>
      </c>
      <c r="BC17" s="22"/>
      <c r="BD17" s="22">
        <v>0.40766978076624</v>
      </c>
      <c r="BE17" s="22"/>
      <c r="BF17" s="22">
        <v>0.420556705238192</v>
      </c>
      <c r="BG17" s="22"/>
      <c r="BH17" s="22">
        <v>0.51205028971807698</v>
      </c>
      <c r="BI17" s="22"/>
      <c r="BJ17" s="22">
        <v>0.60491660924105195</v>
      </c>
      <c r="BK17" s="22"/>
      <c r="BL17" s="22">
        <v>0.72549865149965298</v>
      </c>
      <c r="BM17" s="22">
        <v>0.28297099704589501</v>
      </c>
      <c r="BN17" s="22">
        <v>0.381513596374914</v>
      </c>
      <c r="BO17" s="22">
        <v>0.54275825790824594</v>
      </c>
      <c r="BP17" s="22"/>
      <c r="BQ17" s="22">
        <v>0.42317500591270801</v>
      </c>
      <c r="BR17" s="22">
        <v>0.35528392271128001</v>
      </c>
      <c r="BS17" s="22">
        <v>0.55498337898803296</v>
      </c>
      <c r="BT17" s="22">
        <v>0.58442493353747904</v>
      </c>
      <c r="BU17" s="22">
        <v>0.63512282938683895</v>
      </c>
      <c r="BV17" s="22">
        <v>0.391281421388255</v>
      </c>
      <c r="BW17" s="22"/>
      <c r="BX17" s="22">
        <v>0.35223033601310999</v>
      </c>
      <c r="BY17" s="22">
        <v>0.29576009229558597</v>
      </c>
      <c r="BZ17" s="22">
        <v>0.57477423077395895</v>
      </c>
      <c r="CA17" s="22">
        <v>0.52821573032133295</v>
      </c>
      <c r="CB17" s="22">
        <v>0.65437079129545295</v>
      </c>
      <c r="CC17" s="22">
        <v>0.43266799451191701</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CC22"/>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296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0.117182826217158</v>
      </c>
      <c r="D9" s="17">
        <v>0.152621451867374</v>
      </c>
      <c r="E9" s="17">
        <v>8.2132754259368099E-2</v>
      </c>
      <c r="F9" s="17"/>
      <c r="G9" s="17">
        <v>0.22134503412239201</v>
      </c>
      <c r="H9" s="17">
        <v>0.139139625680607</v>
      </c>
      <c r="I9" s="17">
        <v>0.107081722962383</v>
      </c>
      <c r="J9" s="17">
        <v>7.7017986353197898E-2</v>
      </c>
      <c r="K9" s="17">
        <v>6.9533323959861101E-2</v>
      </c>
      <c r="L9" s="17">
        <v>0.102993337686407</v>
      </c>
      <c r="M9" s="17"/>
      <c r="N9" s="17">
        <v>0.138235550872984</v>
      </c>
      <c r="O9" s="17">
        <v>7.6689618581425603E-2</v>
      </c>
      <c r="P9" s="17">
        <v>0.115210934907527</v>
      </c>
      <c r="Q9" s="17">
        <v>0.13907695377582299</v>
      </c>
      <c r="R9" s="17"/>
      <c r="S9" s="17">
        <v>0.21523154447833701</v>
      </c>
      <c r="T9" s="17">
        <v>7.9161616164722295E-2</v>
      </c>
      <c r="U9" s="17">
        <v>0.11081467616004401</v>
      </c>
      <c r="V9" s="17">
        <v>0.14216363375484001</v>
      </c>
      <c r="W9" s="17">
        <v>0.10118719531831399</v>
      </c>
      <c r="X9" s="17">
        <v>0.12270330731581</v>
      </c>
      <c r="Y9" s="17">
        <v>9.7190223987721105E-2</v>
      </c>
      <c r="Z9" s="17">
        <v>8.8896734895907895E-2</v>
      </c>
      <c r="AA9" s="17">
        <v>0.10639080151072799</v>
      </c>
      <c r="AB9" s="17">
        <v>8.7786825699751603E-2</v>
      </c>
      <c r="AC9" s="17">
        <v>8.1657848604001895E-2</v>
      </c>
      <c r="AD9" s="17">
        <v>6.5207538888959707E-2</v>
      </c>
      <c r="AE9" s="17"/>
      <c r="AF9" s="17">
        <v>0.127532128935301</v>
      </c>
      <c r="AG9" s="17">
        <v>8.6900008627154607E-2</v>
      </c>
      <c r="AH9" s="17">
        <v>9.7469149894825496E-2</v>
      </c>
      <c r="AI9" s="17">
        <v>4.1186649940638802E-2</v>
      </c>
      <c r="AJ9" s="17"/>
      <c r="AK9" s="17">
        <v>8.4891172586605196E-2</v>
      </c>
      <c r="AL9" s="17">
        <v>8.7576638039483901E-2</v>
      </c>
      <c r="AM9" s="17"/>
      <c r="AN9" s="17">
        <v>0.21075562027247099</v>
      </c>
      <c r="AO9" s="17">
        <v>9.7581530773060601E-2</v>
      </c>
      <c r="AP9" s="17">
        <v>8.6845909278790295E-2</v>
      </c>
      <c r="AQ9" s="17">
        <v>7.08398715407038E-2</v>
      </c>
      <c r="AR9" s="17">
        <v>7.6139118522981497E-2</v>
      </c>
      <c r="AS9" s="17">
        <v>8.17771200579923E-2</v>
      </c>
      <c r="AT9" s="17"/>
      <c r="AU9" s="17">
        <v>0.118259210486476</v>
      </c>
      <c r="AV9" s="17">
        <v>0.116749106359835</v>
      </c>
      <c r="AW9" s="17"/>
      <c r="AX9" s="17">
        <v>0.103485848756297</v>
      </c>
      <c r="AY9" s="17">
        <v>0.120469703431672</v>
      </c>
      <c r="AZ9" s="17"/>
      <c r="BA9" s="17">
        <v>0.111945168256203</v>
      </c>
      <c r="BB9" s="17">
        <v>0.14591745760946001</v>
      </c>
      <c r="BC9" s="17"/>
      <c r="BD9" s="17">
        <v>0.155990499130465</v>
      </c>
      <c r="BE9" s="17"/>
      <c r="BF9" s="17">
        <v>0.166479132757723</v>
      </c>
      <c r="BG9" s="17"/>
      <c r="BH9" s="17">
        <v>9.0016773652598595E-2</v>
      </c>
      <c r="BI9" s="17"/>
      <c r="BJ9" s="17">
        <v>8.3402122710569904E-2</v>
      </c>
      <c r="BK9" s="17"/>
      <c r="BL9" s="17">
        <v>8.3018002866211606E-3</v>
      </c>
      <c r="BM9" s="17">
        <v>0.29482609419184003</v>
      </c>
      <c r="BN9" s="17">
        <v>0.109133225951995</v>
      </c>
      <c r="BO9" s="17">
        <v>1.49147940352507E-2</v>
      </c>
      <c r="BP9" s="17"/>
      <c r="BQ9" s="17">
        <v>0.108629486152344</v>
      </c>
      <c r="BR9" s="17">
        <v>0.133275485641141</v>
      </c>
      <c r="BS9" s="17">
        <v>0.17824840848593199</v>
      </c>
      <c r="BT9" s="17">
        <v>0.19760435034993101</v>
      </c>
      <c r="BU9" s="17">
        <v>7.0424280851639695E-2</v>
      </c>
      <c r="BV9" s="17">
        <v>5.8273834040455302E-2</v>
      </c>
      <c r="BW9" s="17"/>
      <c r="BX9" s="17">
        <v>0.13181811303744401</v>
      </c>
      <c r="BY9" s="17">
        <v>0.132506677014048</v>
      </c>
      <c r="BZ9" s="17">
        <v>0.15687398472165401</v>
      </c>
      <c r="CA9" s="17">
        <v>0.17190719708168301</v>
      </c>
      <c r="CB9" s="17">
        <v>4.2221899710479703E-2</v>
      </c>
      <c r="CC9" s="17">
        <v>4.2361333085021199E-2</v>
      </c>
    </row>
    <row r="10" spans="2:81" x14ac:dyDescent="0.35">
      <c r="B10" s="18" t="s">
        <v>282</v>
      </c>
      <c r="C10" s="17">
        <v>0.208395580153278</v>
      </c>
      <c r="D10" s="17">
        <v>0.22659422120886999</v>
      </c>
      <c r="E10" s="17">
        <v>0.19166243959041099</v>
      </c>
      <c r="F10" s="17"/>
      <c r="G10" s="17">
        <v>0.20853942149482599</v>
      </c>
      <c r="H10" s="17">
        <v>0.190007049464993</v>
      </c>
      <c r="I10" s="17">
        <v>0.22062909690303301</v>
      </c>
      <c r="J10" s="17">
        <v>0.15962929928005001</v>
      </c>
      <c r="K10" s="17">
        <v>0.212811347831078</v>
      </c>
      <c r="L10" s="17">
        <v>0.24991446108725399</v>
      </c>
      <c r="M10" s="17"/>
      <c r="N10" s="17">
        <v>0.19445928668957499</v>
      </c>
      <c r="O10" s="17">
        <v>0.188886374904631</v>
      </c>
      <c r="P10" s="17">
        <v>0.23598307800629101</v>
      </c>
      <c r="Q10" s="17">
        <v>0.21996371859365799</v>
      </c>
      <c r="R10" s="17"/>
      <c r="S10" s="17">
        <v>0.20183891243218699</v>
      </c>
      <c r="T10" s="17">
        <v>0.20592528777698199</v>
      </c>
      <c r="U10" s="17">
        <v>0.212652862482795</v>
      </c>
      <c r="V10" s="17">
        <v>0.21975193738200799</v>
      </c>
      <c r="W10" s="17">
        <v>0.26604688848700098</v>
      </c>
      <c r="X10" s="17">
        <v>0.197579798913912</v>
      </c>
      <c r="Y10" s="17">
        <v>0.218053578878393</v>
      </c>
      <c r="Z10" s="17">
        <v>0.18039298583403199</v>
      </c>
      <c r="AA10" s="17">
        <v>0.23661057440751099</v>
      </c>
      <c r="AB10" s="17">
        <v>0.160575623769703</v>
      </c>
      <c r="AC10" s="17">
        <v>0.18046173986668701</v>
      </c>
      <c r="AD10" s="17">
        <v>0.20033701219877001</v>
      </c>
      <c r="AE10" s="17"/>
      <c r="AF10" s="17">
        <v>0.21363840623321101</v>
      </c>
      <c r="AG10" s="17">
        <v>0.177219311348047</v>
      </c>
      <c r="AH10" s="17">
        <v>0.17827161528670701</v>
      </c>
      <c r="AI10" s="17">
        <v>0.19127980380295101</v>
      </c>
      <c r="AJ10" s="17"/>
      <c r="AK10" s="17">
        <v>0.213421233202787</v>
      </c>
      <c r="AL10" s="17">
        <v>0.19527475911644099</v>
      </c>
      <c r="AM10" s="17"/>
      <c r="AN10" s="17">
        <v>0.197741723843429</v>
      </c>
      <c r="AO10" s="17">
        <v>0.20872205031249999</v>
      </c>
      <c r="AP10" s="17">
        <v>0.21657192584347801</v>
      </c>
      <c r="AQ10" s="17">
        <v>0.203509881328581</v>
      </c>
      <c r="AR10" s="17">
        <v>0.22361675166648901</v>
      </c>
      <c r="AS10" s="17">
        <v>0.220817995638424</v>
      </c>
      <c r="AT10" s="17"/>
      <c r="AU10" s="17">
        <v>0.217390575678133</v>
      </c>
      <c r="AV10" s="17">
        <v>0.19422970917749799</v>
      </c>
      <c r="AW10" s="17"/>
      <c r="AX10" s="17">
        <v>0.178800436212254</v>
      </c>
      <c r="AY10" s="17">
        <v>0.21549755608613999</v>
      </c>
      <c r="AZ10" s="17"/>
      <c r="BA10" s="17">
        <v>0.207345965421007</v>
      </c>
      <c r="BB10" s="17">
        <v>0.218196629181347</v>
      </c>
      <c r="BC10" s="17"/>
      <c r="BD10" s="17">
        <v>0.23587529644195401</v>
      </c>
      <c r="BE10" s="17"/>
      <c r="BF10" s="17">
        <v>0.23494397108221299</v>
      </c>
      <c r="BG10" s="17"/>
      <c r="BH10" s="17">
        <v>0.19124544426114601</v>
      </c>
      <c r="BI10" s="17"/>
      <c r="BJ10" s="17">
        <v>0.19786456814958001</v>
      </c>
      <c r="BK10" s="17"/>
      <c r="BL10" s="17">
        <v>6.1376124990239402E-2</v>
      </c>
      <c r="BM10" s="17">
        <v>0.302250722977632</v>
      </c>
      <c r="BN10" s="17">
        <v>0.295816589187404</v>
      </c>
      <c r="BO10" s="17">
        <v>0.112808106455975</v>
      </c>
      <c r="BP10" s="17"/>
      <c r="BQ10" s="17">
        <v>0.19261836275163499</v>
      </c>
      <c r="BR10" s="17">
        <v>0.31407344756827199</v>
      </c>
      <c r="BS10" s="17">
        <v>0.22123485272246901</v>
      </c>
      <c r="BT10" s="17">
        <v>0.18714147129886199</v>
      </c>
      <c r="BU10" s="17">
        <v>0.13262302943451901</v>
      </c>
      <c r="BV10" s="17">
        <v>0.16499075334341501</v>
      </c>
      <c r="BW10" s="17"/>
      <c r="BX10" s="17">
        <v>0.19224729551598899</v>
      </c>
      <c r="BY10" s="17">
        <v>0.29727708295385302</v>
      </c>
      <c r="BZ10" s="17">
        <v>0.25265991261478199</v>
      </c>
      <c r="CA10" s="17">
        <v>0.18564076951280301</v>
      </c>
      <c r="CB10" s="17">
        <v>0.13421500189695801</v>
      </c>
      <c r="CC10" s="17">
        <v>0.15339884487730501</v>
      </c>
    </row>
    <row r="11" spans="2:81" x14ac:dyDescent="0.35">
      <c r="B11" s="18" t="s">
        <v>283</v>
      </c>
      <c r="C11" s="17">
        <v>0.28865936547132398</v>
      </c>
      <c r="D11" s="17">
        <v>0.26808798840391002</v>
      </c>
      <c r="E11" s="17">
        <v>0.30921221801176801</v>
      </c>
      <c r="F11" s="17"/>
      <c r="G11" s="17">
        <v>0.158293553524636</v>
      </c>
      <c r="H11" s="17">
        <v>0.24733380679598699</v>
      </c>
      <c r="I11" s="17">
        <v>0.29957574510486001</v>
      </c>
      <c r="J11" s="17">
        <v>0.31161073487758201</v>
      </c>
      <c r="K11" s="17">
        <v>0.305721443885896</v>
      </c>
      <c r="L11" s="17">
        <v>0.369815194599588</v>
      </c>
      <c r="M11" s="17"/>
      <c r="N11" s="17">
        <v>0.25921425803849202</v>
      </c>
      <c r="O11" s="17">
        <v>0.28387242899943499</v>
      </c>
      <c r="P11" s="17">
        <v>0.30590964109295399</v>
      </c>
      <c r="Q11" s="17">
        <v>0.30877155664355699</v>
      </c>
      <c r="R11" s="17"/>
      <c r="S11" s="17">
        <v>0.222796440948303</v>
      </c>
      <c r="T11" s="17">
        <v>0.29676905120740199</v>
      </c>
      <c r="U11" s="17">
        <v>0.320389880051279</v>
      </c>
      <c r="V11" s="17">
        <v>0.32081904082353002</v>
      </c>
      <c r="W11" s="17">
        <v>0.30164707947406999</v>
      </c>
      <c r="X11" s="17">
        <v>0.270752341569237</v>
      </c>
      <c r="Y11" s="17">
        <v>0.29551451753392399</v>
      </c>
      <c r="Z11" s="17">
        <v>0.35183739714085399</v>
      </c>
      <c r="AA11" s="17">
        <v>0.284757404106391</v>
      </c>
      <c r="AB11" s="17">
        <v>0.29159083632259902</v>
      </c>
      <c r="AC11" s="17">
        <v>0.31330881918140002</v>
      </c>
      <c r="AD11" s="17">
        <v>0.26507868430197701</v>
      </c>
      <c r="AE11" s="17"/>
      <c r="AF11" s="17">
        <v>0.29234253691266099</v>
      </c>
      <c r="AG11" s="17">
        <v>0.30436108399884199</v>
      </c>
      <c r="AH11" s="17">
        <v>0.31293000771674201</v>
      </c>
      <c r="AI11" s="17">
        <v>0.30712145697134802</v>
      </c>
      <c r="AJ11" s="17"/>
      <c r="AK11" s="17">
        <v>0.209991309344255</v>
      </c>
      <c r="AL11" s="17">
        <v>0.25976805627131899</v>
      </c>
      <c r="AM11" s="17"/>
      <c r="AN11" s="17">
        <v>0.222729388450633</v>
      </c>
      <c r="AO11" s="17">
        <v>0.31178399359693598</v>
      </c>
      <c r="AP11" s="17">
        <v>0.310011798000003</v>
      </c>
      <c r="AQ11" s="17">
        <v>0.29965666889273301</v>
      </c>
      <c r="AR11" s="17">
        <v>0.32879928037496597</v>
      </c>
      <c r="AS11" s="17">
        <v>0.320344294711079</v>
      </c>
      <c r="AT11" s="17"/>
      <c r="AU11" s="17">
        <v>0.30815909003205599</v>
      </c>
      <c r="AV11" s="17">
        <v>0.26372978591051699</v>
      </c>
      <c r="AW11" s="17"/>
      <c r="AX11" s="17">
        <v>0.27795220932164599</v>
      </c>
      <c r="AY11" s="17">
        <v>0.29122877231171501</v>
      </c>
      <c r="AZ11" s="17"/>
      <c r="BA11" s="17">
        <v>0.29949739270204101</v>
      </c>
      <c r="BB11" s="17">
        <v>0.23450538306332699</v>
      </c>
      <c r="BC11" s="17"/>
      <c r="BD11" s="17">
        <v>0.29788296055277103</v>
      </c>
      <c r="BE11" s="17"/>
      <c r="BF11" s="17">
        <v>0.293429332537194</v>
      </c>
      <c r="BG11" s="17"/>
      <c r="BH11" s="17">
        <v>0.29400151754548698</v>
      </c>
      <c r="BI11" s="17"/>
      <c r="BJ11" s="17">
        <v>0.33424445117047902</v>
      </c>
      <c r="BK11" s="17"/>
      <c r="BL11" s="17">
        <v>0.23375872418426599</v>
      </c>
      <c r="BM11" s="17">
        <v>0.219982463057279</v>
      </c>
      <c r="BN11" s="17">
        <v>0.34621716476665598</v>
      </c>
      <c r="BO11" s="17">
        <v>0.330620553292788</v>
      </c>
      <c r="BP11" s="17"/>
      <c r="BQ11" s="17">
        <v>0.27838182245918303</v>
      </c>
      <c r="BR11" s="17">
        <v>0.31664929917807799</v>
      </c>
      <c r="BS11" s="17">
        <v>0.30732247302194399</v>
      </c>
      <c r="BT11" s="17">
        <v>0.24149776696251199</v>
      </c>
      <c r="BU11" s="17">
        <v>0.24082450974594699</v>
      </c>
      <c r="BV11" s="17">
        <v>0.30843029498777702</v>
      </c>
      <c r="BW11" s="17"/>
      <c r="BX11" s="17">
        <v>0.24167603292745499</v>
      </c>
      <c r="BY11" s="17">
        <v>0.31096870363936802</v>
      </c>
      <c r="BZ11" s="17">
        <v>0.296528096924637</v>
      </c>
      <c r="CA11" s="17">
        <v>0.28972350375413197</v>
      </c>
      <c r="CB11" s="17">
        <v>0.20077179890559499</v>
      </c>
      <c r="CC11" s="17">
        <v>0.33392842651441301</v>
      </c>
    </row>
    <row r="12" spans="2:81" x14ac:dyDescent="0.35">
      <c r="B12" s="18" t="s">
        <v>284</v>
      </c>
      <c r="C12" s="17">
        <v>0.206222217341128</v>
      </c>
      <c r="D12" s="17">
        <v>0.19703657803545399</v>
      </c>
      <c r="E12" s="17">
        <v>0.21475135972519399</v>
      </c>
      <c r="F12" s="17"/>
      <c r="G12" s="17">
        <v>0.18392836996523701</v>
      </c>
      <c r="H12" s="17">
        <v>0.200211522901451</v>
      </c>
      <c r="I12" s="17">
        <v>0.19611389670783799</v>
      </c>
      <c r="J12" s="17">
        <v>0.25504338522079401</v>
      </c>
      <c r="K12" s="17">
        <v>0.23013850577637199</v>
      </c>
      <c r="L12" s="17">
        <v>0.17847016352790901</v>
      </c>
      <c r="M12" s="17"/>
      <c r="N12" s="17">
        <v>0.2125050275766</v>
      </c>
      <c r="O12" s="17">
        <v>0.24518020413802699</v>
      </c>
      <c r="P12" s="17">
        <v>0.19978913502520901</v>
      </c>
      <c r="Q12" s="17">
        <v>0.16492748752432601</v>
      </c>
      <c r="R12" s="17"/>
      <c r="S12" s="17">
        <v>0.173525456324891</v>
      </c>
      <c r="T12" s="17">
        <v>0.21362501054784999</v>
      </c>
      <c r="U12" s="17">
        <v>0.17979005978822701</v>
      </c>
      <c r="V12" s="17">
        <v>0.17694848938369301</v>
      </c>
      <c r="W12" s="17">
        <v>0.20343485884073101</v>
      </c>
      <c r="X12" s="17">
        <v>0.23660869779153701</v>
      </c>
      <c r="Y12" s="17">
        <v>0.214670717937645</v>
      </c>
      <c r="Z12" s="17">
        <v>0.24271115362411799</v>
      </c>
      <c r="AA12" s="17">
        <v>0.19565262382557999</v>
      </c>
      <c r="AB12" s="17">
        <v>0.25049226003278102</v>
      </c>
      <c r="AC12" s="17">
        <v>0.23242251436135</v>
      </c>
      <c r="AD12" s="17">
        <v>0.19147048789573201</v>
      </c>
      <c r="AE12" s="17"/>
      <c r="AF12" s="17">
        <v>0.19831978252215399</v>
      </c>
      <c r="AG12" s="17">
        <v>0.240056412355594</v>
      </c>
      <c r="AH12" s="17">
        <v>0.236284515543533</v>
      </c>
      <c r="AI12" s="17">
        <v>0.184064551872298</v>
      </c>
      <c r="AJ12" s="17"/>
      <c r="AK12" s="17">
        <v>0.24216019833471</v>
      </c>
      <c r="AL12" s="17">
        <v>0.21698131023072501</v>
      </c>
      <c r="AM12" s="17"/>
      <c r="AN12" s="17">
        <v>0.17070967687392499</v>
      </c>
      <c r="AO12" s="17">
        <v>0.21479098542146899</v>
      </c>
      <c r="AP12" s="17">
        <v>0.20029431779630799</v>
      </c>
      <c r="AQ12" s="17">
        <v>0.24153219191012601</v>
      </c>
      <c r="AR12" s="17">
        <v>0.212468724563384</v>
      </c>
      <c r="AS12" s="17">
        <v>0.21435608661759301</v>
      </c>
      <c r="AT12" s="17"/>
      <c r="AU12" s="17">
        <v>0.202146134273372</v>
      </c>
      <c r="AV12" s="17">
        <v>0.212311700069651</v>
      </c>
      <c r="AW12" s="17"/>
      <c r="AX12" s="17">
        <v>0.21458286944604099</v>
      </c>
      <c r="AY12" s="17">
        <v>0.20421590339481099</v>
      </c>
      <c r="AZ12" s="17"/>
      <c r="BA12" s="17">
        <v>0.20765185756006799</v>
      </c>
      <c r="BB12" s="17">
        <v>0.197821558362897</v>
      </c>
      <c r="BC12" s="17"/>
      <c r="BD12" s="17">
        <v>0.17734170384751</v>
      </c>
      <c r="BE12" s="17"/>
      <c r="BF12" s="17">
        <v>0.18124906955794201</v>
      </c>
      <c r="BG12" s="17"/>
      <c r="BH12" s="17">
        <v>0.229921695149642</v>
      </c>
      <c r="BI12" s="17"/>
      <c r="BJ12" s="17">
        <v>0.22041670492738699</v>
      </c>
      <c r="BK12" s="17"/>
      <c r="BL12" s="17">
        <v>0.28672182171545302</v>
      </c>
      <c r="BM12" s="17">
        <v>0.115176596531038</v>
      </c>
      <c r="BN12" s="17">
        <v>0.16496184290975999</v>
      </c>
      <c r="BO12" s="17">
        <v>0.29133367996486698</v>
      </c>
      <c r="BP12" s="17"/>
      <c r="BQ12" s="17">
        <v>0.24381695445503099</v>
      </c>
      <c r="BR12" s="17">
        <v>0.14549803729712801</v>
      </c>
      <c r="BS12" s="17">
        <v>0.161919324179882</v>
      </c>
      <c r="BT12" s="17">
        <v>0.24059145386339401</v>
      </c>
      <c r="BU12" s="17">
        <v>0.238195335326844</v>
      </c>
      <c r="BV12" s="17">
        <v>0.20718014535871199</v>
      </c>
      <c r="BW12" s="17"/>
      <c r="BX12" s="17">
        <v>0.24574683662176899</v>
      </c>
      <c r="BY12" s="17">
        <v>0.15529416363444801</v>
      </c>
      <c r="BZ12" s="17">
        <v>0.16971060461043599</v>
      </c>
      <c r="CA12" s="17">
        <v>0.23011649666499101</v>
      </c>
      <c r="CB12" s="17">
        <v>0.24004343547458901</v>
      </c>
      <c r="CC12" s="17">
        <v>0.201081880497231</v>
      </c>
    </row>
    <row r="13" spans="2:81" x14ac:dyDescent="0.35">
      <c r="B13" s="18" t="s">
        <v>285</v>
      </c>
      <c r="C13" s="17">
        <v>0.161375893106524</v>
      </c>
      <c r="D13" s="17">
        <v>0.143614959423568</v>
      </c>
      <c r="E13" s="17">
        <v>0.178013615994355</v>
      </c>
      <c r="F13" s="17"/>
      <c r="G13" s="17">
        <v>0.212866589234047</v>
      </c>
      <c r="H13" s="17">
        <v>0.20524398550036399</v>
      </c>
      <c r="I13" s="17">
        <v>0.15735134446937701</v>
      </c>
      <c r="J13" s="17">
        <v>0.177752442853783</v>
      </c>
      <c r="K13" s="17">
        <v>0.163629776244123</v>
      </c>
      <c r="L13" s="17">
        <v>7.9998133410972297E-2</v>
      </c>
      <c r="M13" s="17"/>
      <c r="N13" s="17">
        <v>0.18084526450714999</v>
      </c>
      <c r="O13" s="17">
        <v>0.18484162607615301</v>
      </c>
      <c r="P13" s="17">
        <v>0.12638316100108399</v>
      </c>
      <c r="Q13" s="17">
        <v>0.14630194753957501</v>
      </c>
      <c r="R13" s="17"/>
      <c r="S13" s="17">
        <v>0.17741025195032001</v>
      </c>
      <c r="T13" s="17">
        <v>0.184073751650385</v>
      </c>
      <c r="U13" s="17">
        <v>0.151908592311852</v>
      </c>
      <c r="V13" s="17">
        <v>0.13149789092937</v>
      </c>
      <c r="W13" s="17">
        <v>0.117080554833333</v>
      </c>
      <c r="X13" s="17">
        <v>0.14495615932057199</v>
      </c>
      <c r="Y13" s="17">
        <v>0.152451801357537</v>
      </c>
      <c r="Z13" s="17">
        <v>0.13017993485844201</v>
      </c>
      <c r="AA13" s="17">
        <v>0.15440659752357</v>
      </c>
      <c r="AB13" s="17">
        <v>0.19150233347686399</v>
      </c>
      <c r="AC13" s="17">
        <v>0.157571477977687</v>
      </c>
      <c r="AD13" s="17">
        <v>0.262617471436496</v>
      </c>
      <c r="AE13" s="17"/>
      <c r="AF13" s="17">
        <v>0.14930421509752001</v>
      </c>
      <c r="AG13" s="17">
        <v>0.177188133713121</v>
      </c>
      <c r="AH13" s="17">
        <v>0.147339418380069</v>
      </c>
      <c r="AI13" s="17">
        <v>0.260879915480836</v>
      </c>
      <c r="AJ13" s="17"/>
      <c r="AK13" s="17">
        <v>0.23922794894802801</v>
      </c>
      <c r="AL13" s="17">
        <v>0.21422209353639701</v>
      </c>
      <c r="AM13" s="17"/>
      <c r="AN13" s="17">
        <v>0.185847248607169</v>
      </c>
      <c r="AO13" s="17">
        <v>0.14417310381981499</v>
      </c>
      <c r="AP13" s="17">
        <v>0.16411793490634899</v>
      </c>
      <c r="AQ13" s="17">
        <v>0.16907514314220401</v>
      </c>
      <c r="AR13" s="17">
        <v>0.13938924234678601</v>
      </c>
      <c r="AS13" s="17">
        <v>0.142858789842402</v>
      </c>
      <c r="AT13" s="17"/>
      <c r="AU13" s="17">
        <v>0.138873928854851</v>
      </c>
      <c r="AV13" s="17">
        <v>0.191679048070382</v>
      </c>
      <c r="AW13" s="17"/>
      <c r="AX13" s="17">
        <v>0.20835825413576001</v>
      </c>
      <c r="AY13" s="17">
        <v>0.15010148950965099</v>
      </c>
      <c r="AZ13" s="17"/>
      <c r="BA13" s="17">
        <v>0.155932402348921</v>
      </c>
      <c r="BB13" s="17">
        <v>0.18380333231659901</v>
      </c>
      <c r="BC13" s="17"/>
      <c r="BD13" s="17">
        <v>0.115752581339336</v>
      </c>
      <c r="BE13" s="17"/>
      <c r="BF13" s="17">
        <v>0.11069139260668701</v>
      </c>
      <c r="BG13" s="17"/>
      <c r="BH13" s="17">
        <v>0.19160388118112101</v>
      </c>
      <c r="BI13" s="17"/>
      <c r="BJ13" s="17">
        <v>0.14900942934276001</v>
      </c>
      <c r="BK13" s="17"/>
      <c r="BL13" s="17">
        <v>0.38302040566336398</v>
      </c>
      <c r="BM13" s="17">
        <v>5.86620595416893E-2</v>
      </c>
      <c r="BN13" s="17">
        <v>6.4706064594681506E-2</v>
      </c>
      <c r="BO13" s="17">
        <v>0.22948383858379301</v>
      </c>
      <c r="BP13" s="17"/>
      <c r="BQ13" s="17">
        <v>0.16229374763850299</v>
      </c>
      <c r="BR13" s="17">
        <v>7.4272898351327304E-2</v>
      </c>
      <c r="BS13" s="17">
        <v>0.11332911503877199</v>
      </c>
      <c r="BT13" s="17">
        <v>0.112606826609901</v>
      </c>
      <c r="BU13" s="17">
        <v>0.29994107512199403</v>
      </c>
      <c r="BV13" s="17">
        <v>0.23738828335644599</v>
      </c>
      <c r="BW13" s="17"/>
      <c r="BX13" s="17">
        <v>0.17859922061823</v>
      </c>
      <c r="BY13" s="17">
        <v>8.6231042708248606E-2</v>
      </c>
      <c r="BZ13" s="17">
        <v>0.106978041320911</v>
      </c>
      <c r="CA13" s="17">
        <v>0.104352962785242</v>
      </c>
      <c r="CB13" s="17">
        <v>0.36101841322735301</v>
      </c>
      <c r="CC13" s="17">
        <v>0.244685066908084</v>
      </c>
    </row>
    <row r="14" spans="2:81" x14ac:dyDescent="0.35">
      <c r="B14" s="18" t="s">
        <v>171</v>
      </c>
      <c r="C14" s="17">
        <v>1.8164117710587301E-2</v>
      </c>
      <c r="D14" s="17">
        <v>1.20448010608243E-2</v>
      </c>
      <c r="E14" s="17">
        <v>2.42276124189038E-2</v>
      </c>
      <c r="F14" s="17"/>
      <c r="G14" s="17">
        <v>1.50270316588624E-2</v>
      </c>
      <c r="H14" s="17">
        <v>1.8064009656599302E-2</v>
      </c>
      <c r="I14" s="17">
        <v>1.92481938525088E-2</v>
      </c>
      <c r="J14" s="17">
        <v>1.8946151414592001E-2</v>
      </c>
      <c r="K14" s="17">
        <v>1.8165602302669601E-2</v>
      </c>
      <c r="L14" s="17">
        <v>1.88087096878693E-2</v>
      </c>
      <c r="M14" s="17"/>
      <c r="N14" s="17">
        <v>1.4740612315198701E-2</v>
      </c>
      <c r="O14" s="17">
        <v>2.05297473003281E-2</v>
      </c>
      <c r="P14" s="17">
        <v>1.67240499669352E-2</v>
      </c>
      <c r="Q14" s="17">
        <v>2.09583359230609E-2</v>
      </c>
      <c r="R14" s="17"/>
      <c r="S14" s="17">
        <v>9.1973938659623902E-3</v>
      </c>
      <c r="T14" s="17">
        <v>2.0445282652657899E-2</v>
      </c>
      <c r="U14" s="17">
        <v>2.44439292058025E-2</v>
      </c>
      <c r="V14" s="17">
        <v>8.8190077265576407E-3</v>
      </c>
      <c r="W14" s="17">
        <v>1.06034230465504E-2</v>
      </c>
      <c r="X14" s="17">
        <v>2.7399695088932599E-2</v>
      </c>
      <c r="Y14" s="17">
        <v>2.21191603047802E-2</v>
      </c>
      <c r="Z14" s="17">
        <v>5.9817936466468402E-3</v>
      </c>
      <c r="AA14" s="17">
        <v>2.21819986262198E-2</v>
      </c>
      <c r="AB14" s="17">
        <v>1.8052120698302001E-2</v>
      </c>
      <c r="AC14" s="17">
        <v>3.4577600008873499E-2</v>
      </c>
      <c r="AD14" s="17">
        <v>1.5288805278064701E-2</v>
      </c>
      <c r="AE14" s="17"/>
      <c r="AF14" s="17">
        <v>1.88629302991534E-2</v>
      </c>
      <c r="AG14" s="17">
        <v>1.42750499572425E-2</v>
      </c>
      <c r="AH14" s="17">
        <v>2.7705293178122901E-2</v>
      </c>
      <c r="AI14" s="17">
        <v>1.5467621931927999E-2</v>
      </c>
      <c r="AJ14" s="17"/>
      <c r="AK14" s="17">
        <v>1.03081375836156E-2</v>
      </c>
      <c r="AL14" s="17">
        <v>2.6177142805634501E-2</v>
      </c>
      <c r="AM14" s="17"/>
      <c r="AN14" s="17">
        <v>1.2216341952373399E-2</v>
      </c>
      <c r="AO14" s="17">
        <v>2.2948336076218601E-2</v>
      </c>
      <c r="AP14" s="17">
        <v>2.2158114175073101E-2</v>
      </c>
      <c r="AQ14" s="17">
        <v>1.5386243185653001E-2</v>
      </c>
      <c r="AR14" s="17">
        <v>1.95868825253925E-2</v>
      </c>
      <c r="AS14" s="17">
        <v>1.9845713132510101E-2</v>
      </c>
      <c r="AT14" s="17"/>
      <c r="AU14" s="17">
        <v>1.5171060675111399E-2</v>
      </c>
      <c r="AV14" s="17">
        <v>2.1300650412116699E-2</v>
      </c>
      <c r="AW14" s="17"/>
      <c r="AX14" s="17">
        <v>1.6820382128001701E-2</v>
      </c>
      <c r="AY14" s="17">
        <v>1.84865752660117E-2</v>
      </c>
      <c r="AZ14" s="17"/>
      <c r="BA14" s="17">
        <v>1.7627213711759002E-2</v>
      </c>
      <c r="BB14" s="17">
        <v>1.97556394663705E-2</v>
      </c>
      <c r="BC14" s="17"/>
      <c r="BD14" s="17">
        <v>1.71569586879654E-2</v>
      </c>
      <c r="BE14" s="17"/>
      <c r="BF14" s="17">
        <v>1.32071014582408E-2</v>
      </c>
      <c r="BG14" s="17"/>
      <c r="BH14" s="17">
        <v>3.21068821000505E-3</v>
      </c>
      <c r="BI14" s="17"/>
      <c r="BJ14" s="17">
        <v>1.50627236992245E-2</v>
      </c>
      <c r="BK14" s="17"/>
      <c r="BL14" s="17">
        <v>2.6821123160056599E-2</v>
      </c>
      <c r="BM14" s="17">
        <v>9.1020637005211E-3</v>
      </c>
      <c r="BN14" s="17">
        <v>1.9165112589502899E-2</v>
      </c>
      <c r="BO14" s="17">
        <v>2.0839027667326399E-2</v>
      </c>
      <c r="BP14" s="17"/>
      <c r="BQ14" s="17">
        <v>1.4259626543304701E-2</v>
      </c>
      <c r="BR14" s="17">
        <v>1.6230831964054199E-2</v>
      </c>
      <c r="BS14" s="17">
        <v>1.79458265510005E-2</v>
      </c>
      <c r="BT14" s="17">
        <v>2.0558130915398699E-2</v>
      </c>
      <c r="BU14" s="17">
        <v>1.7991769519056899E-2</v>
      </c>
      <c r="BV14" s="17">
        <v>2.37366889131949E-2</v>
      </c>
      <c r="BW14" s="17"/>
      <c r="BX14" s="17">
        <v>9.9125012791135905E-3</v>
      </c>
      <c r="BY14" s="17">
        <v>1.7722330050033801E-2</v>
      </c>
      <c r="BZ14" s="17">
        <v>1.7249359807580099E-2</v>
      </c>
      <c r="CA14" s="17">
        <v>1.8259070201148999E-2</v>
      </c>
      <c r="CB14" s="17">
        <v>2.1729450785025001E-2</v>
      </c>
      <c r="CC14" s="17">
        <v>2.4544448117945698E-2</v>
      </c>
    </row>
    <row r="15" spans="2:81" x14ac:dyDescent="0.35">
      <c r="B15" s="18" t="s">
        <v>286</v>
      </c>
      <c r="C15" s="21">
        <v>0.325578406370436</v>
      </c>
      <c r="D15" s="21">
        <v>0.37921567307624399</v>
      </c>
      <c r="E15" s="21">
        <v>0.27379519384977902</v>
      </c>
      <c r="F15" s="21"/>
      <c r="G15" s="21">
        <v>0.429884455617217</v>
      </c>
      <c r="H15" s="21">
        <v>0.32914667514559898</v>
      </c>
      <c r="I15" s="21">
        <v>0.327710819865416</v>
      </c>
      <c r="J15" s="21">
        <v>0.23664728563324799</v>
      </c>
      <c r="K15" s="21">
        <v>0.28234467179093897</v>
      </c>
      <c r="L15" s="21">
        <v>0.35290779877366102</v>
      </c>
      <c r="M15" s="21"/>
      <c r="N15" s="21">
        <v>0.33269483756255902</v>
      </c>
      <c r="O15" s="21">
        <v>0.26557599348605598</v>
      </c>
      <c r="P15" s="21">
        <v>0.35119401291381802</v>
      </c>
      <c r="Q15" s="21">
        <v>0.35904067236948101</v>
      </c>
      <c r="R15" s="21"/>
      <c r="S15" s="21">
        <v>0.41707045691052402</v>
      </c>
      <c r="T15" s="21">
        <v>0.28508690394170499</v>
      </c>
      <c r="U15" s="21">
        <v>0.323467538642839</v>
      </c>
      <c r="V15" s="21">
        <v>0.36191557113684802</v>
      </c>
      <c r="W15" s="21">
        <v>0.36723408380531503</v>
      </c>
      <c r="X15" s="21">
        <v>0.320283106229722</v>
      </c>
      <c r="Y15" s="21">
        <v>0.31524380286611398</v>
      </c>
      <c r="Z15" s="21">
        <v>0.26928972072994001</v>
      </c>
      <c r="AA15" s="21">
        <v>0.34300137591823898</v>
      </c>
      <c r="AB15" s="21">
        <v>0.24836244946945399</v>
      </c>
      <c r="AC15" s="21">
        <v>0.262119588470689</v>
      </c>
      <c r="AD15" s="21">
        <v>0.26554455108772901</v>
      </c>
      <c r="AE15" s="21"/>
      <c r="AF15" s="21">
        <v>0.34117053516851098</v>
      </c>
      <c r="AG15" s="21">
        <v>0.26411931997520099</v>
      </c>
      <c r="AH15" s="21">
        <v>0.27574076518153301</v>
      </c>
      <c r="AI15" s="21">
        <v>0.23246645374358901</v>
      </c>
      <c r="AJ15" s="21"/>
      <c r="AK15" s="21">
        <v>0.298312405789392</v>
      </c>
      <c r="AL15" s="21">
        <v>0.282851397155925</v>
      </c>
      <c r="AM15" s="21"/>
      <c r="AN15" s="21">
        <v>0.4084973441159</v>
      </c>
      <c r="AO15" s="21">
        <v>0.30630358108556099</v>
      </c>
      <c r="AP15" s="21">
        <v>0.303417835122268</v>
      </c>
      <c r="AQ15" s="21">
        <v>0.27434975286928498</v>
      </c>
      <c r="AR15" s="21">
        <v>0.29975587018947097</v>
      </c>
      <c r="AS15" s="21">
        <v>0.30259511569641701</v>
      </c>
      <c r="AT15" s="21"/>
      <c r="AU15" s="21">
        <v>0.335649786164609</v>
      </c>
      <c r="AV15" s="21">
        <v>0.31097881553733298</v>
      </c>
      <c r="AW15" s="21"/>
      <c r="AX15" s="21">
        <v>0.28228628496855102</v>
      </c>
      <c r="AY15" s="21">
        <v>0.33596725951781098</v>
      </c>
      <c r="AZ15" s="21"/>
      <c r="BA15" s="21">
        <v>0.31929113367721101</v>
      </c>
      <c r="BB15" s="21">
        <v>0.36411408679080698</v>
      </c>
      <c r="BC15" s="21"/>
      <c r="BD15" s="21">
        <v>0.39186579557241902</v>
      </c>
      <c r="BE15" s="21"/>
      <c r="BF15" s="21">
        <v>0.40142310383993601</v>
      </c>
      <c r="BG15" s="21"/>
      <c r="BH15" s="21">
        <v>0.28126221791374501</v>
      </c>
      <c r="BI15" s="21"/>
      <c r="BJ15" s="21">
        <v>0.28126669086014999</v>
      </c>
      <c r="BK15" s="21"/>
      <c r="BL15" s="21">
        <v>6.9677925276860606E-2</v>
      </c>
      <c r="BM15" s="21">
        <v>0.59707681716947303</v>
      </c>
      <c r="BN15" s="21">
        <v>0.40494981513939898</v>
      </c>
      <c r="BO15" s="21">
        <v>0.127722900491226</v>
      </c>
      <c r="BP15" s="21"/>
      <c r="BQ15" s="21">
        <v>0.30124784890397899</v>
      </c>
      <c r="BR15" s="21">
        <v>0.44734893320941299</v>
      </c>
      <c r="BS15" s="21">
        <v>0.399483261208401</v>
      </c>
      <c r="BT15" s="21">
        <v>0.38474582164879401</v>
      </c>
      <c r="BU15" s="21">
        <v>0.20304731028615799</v>
      </c>
      <c r="BV15" s="21">
        <v>0.223264587383871</v>
      </c>
      <c r="BW15" s="21"/>
      <c r="BX15" s="21">
        <v>0.32406540855343302</v>
      </c>
      <c r="BY15" s="21">
        <v>0.42978375996790102</v>
      </c>
      <c r="BZ15" s="21">
        <v>0.40953389733643603</v>
      </c>
      <c r="CA15" s="21">
        <v>0.35754796659448501</v>
      </c>
      <c r="CB15" s="21">
        <v>0.176436901607438</v>
      </c>
      <c r="CC15" s="21">
        <v>0.195760177962327</v>
      </c>
    </row>
    <row r="16" spans="2:81" x14ac:dyDescent="0.35">
      <c r="B16" s="18" t="s">
        <v>287</v>
      </c>
      <c r="C16" s="21">
        <v>0.367598110447652</v>
      </c>
      <c r="D16" s="21">
        <v>0.34065153745902199</v>
      </c>
      <c r="E16" s="21">
        <v>0.39276497571954899</v>
      </c>
      <c r="F16" s="21"/>
      <c r="G16" s="21">
        <v>0.39679495919928398</v>
      </c>
      <c r="H16" s="21">
        <v>0.40545550840181399</v>
      </c>
      <c r="I16" s="21">
        <v>0.35346524117721501</v>
      </c>
      <c r="J16" s="21">
        <v>0.432795828074578</v>
      </c>
      <c r="K16" s="21">
        <v>0.39376828202049502</v>
      </c>
      <c r="L16" s="21">
        <v>0.25846829693888201</v>
      </c>
      <c r="M16" s="21"/>
      <c r="N16" s="21">
        <v>0.39335029208375</v>
      </c>
      <c r="O16" s="21">
        <v>0.43002183021418</v>
      </c>
      <c r="P16" s="21">
        <v>0.326172296026293</v>
      </c>
      <c r="Q16" s="21">
        <v>0.31122943506390099</v>
      </c>
      <c r="R16" s="21"/>
      <c r="S16" s="21">
        <v>0.35093570827520998</v>
      </c>
      <c r="T16" s="21">
        <v>0.39769876219823502</v>
      </c>
      <c r="U16" s="21">
        <v>0.33169865210007898</v>
      </c>
      <c r="V16" s="21">
        <v>0.30844638031306398</v>
      </c>
      <c r="W16" s="21">
        <v>0.320515413674065</v>
      </c>
      <c r="X16" s="21">
        <v>0.38156485711210902</v>
      </c>
      <c r="Y16" s="21">
        <v>0.36712251929518203</v>
      </c>
      <c r="Z16" s="21">
        <v>0.37289108848255897</v>
      </c>
      <c r="AA16" s="21">
        <v>0.35005922134915002</v>
      </c>
      <c r="AB16" s="21">
        <v>0.44199459350964498</v>
      </c>
      <c r="AC16" s="21">
        <v>0.38999399233903798</v>
      </c>
      <c r="AD16" s="21">
        <v>0.45408795933222901</v>
      </c>
      <c r="AE16" s="21"/>
      <c r="AF16" s="21">
        <v>0.347623997619675</v>
      </c>
      <c r="AG16" s="21">
        <v>0.41724454606871503</v>
      </c>
      <c r="AH16" s="21">
        <v>0.383623933923602</v>
      </c>
      <c r="AI16" s="21">
        <v>0.44494446735313498</v>
      </c>
      <c r="AJ16" s="21"/>
      <c r="AK16" s="21">
        <v>0.48138814728273799</v>
      </c>
      <c r="AL16" s="21">
        <v>0.43120340376712202</v>
      </c>
      <c r="AM16" s="21"/>
      <c r="AN16" s="21">
        <v>0.35655692548109402</v>
      </c>
      <c r="AO16" s="21">
        <v>0.35896408924128498</v>
      </c>
      <c r="AP16" s="21">
        <v>0.36441225270265598</v>
      </c>
      <c r="AQ16" s="21">
        <v>0.41060733505232999</v>
      </c>
      <c r="AR16" s="21">
        <v>0.35185796691017002</v>
      </c>
      <c r="AS16" s="21">
        <v>0.357214876459995</v>
      </c>
      <c r="AT16" s="21"/>
      <c r="AU16" s="21">
        <v>0.34102006312822303</v>
      </c>
      <c r="AV16" s="21">
        <v>0.403990748140033</v>
      </c>
      <c r="AW16" s="21"/>
      <c r="AX16" s="21">
        <v>0.42294112358180103</v>
      </c>
      <c r="AY16" s="21">
        <v>0.35431739290446201</v>
      </c>
      <c r="AZ16" s="21"/>
      <c r="BA16" s="21">
        <v>0.36358425990898902</v>
      </c>
      <c r="BB16" s="21">
        <v>0.38162489067949601</v>
      </c>
      <c r="BC16" s="21"/>
      <c r="BD16" s="21">
        <v>0.29309428518684499</v>
      </c>
      <c r="BE16" s="21"/>
      <c r="BF16" s="21">
        <v>0.29194046216462899</v>
      </c>
      <c r="BG16" s="21"/>
      <c r="BH16" s="21">
        <v>0.42152557633076299</v>
      </c>
      <c r="BI16" s="21"/>
      <c r="BJ16" s="21">
        <v>0.36942613427014698</v>
      </c>
      <c r="BK16" s="21"/>
      <c r="BL16" s="21">
        <v>0.66974222737881695</v>
      </c>
      <c r="BM16" s="21">
        <v>0.173838656072727</v>
      </c>
      <c r="BN16" s="21">
        <v>0.22966790750444199</v>
      </c>
      <c r="BO16" s="21">
        <v>0.52081751854865999</v>
      </c>
      <c r="BP16" s="21"/>
      <c r="BQ16" s="21">
        <v>0.406110702093534</v>
      </c>
      <c r="BR16" s="21">
        <v>0.21977093564845501</v>
      </c>
      <c r="BS16" s="21">
        <v>0.275248439218654</v>
      </c>
      <c r="BT16" s="21">
        <v>0.35319828047329499</v>
      </c>
      <c r="BU16" s="21">
        <v>0.53813641044883798</v>
      </c>
      <c r="BV16" s="21">
        <v>0.444568428715158</v>
      </c>
      <c r="BW16" s="21"/>
      <c r="BX16" s="21">
        <v>0.42434605723999902</v>
      </c>
      <c r="BY16" s="21">
        <v>0.241525206342697</v>
      </c>
      <c r="BZ16" s="21">
        <v>0.27668864593134701</v>
      </c>
      <c r="CA16" s="21">
        <v>0.33446945945023399</v>
      </c>
      <c r="CB16" s="21">
        <v>0.60106184870194201</v>
      </c>
      <c r="CC16" s="21">
        <v>0.44576694740531497</v>
      </c>
    </row>
    <row r="17" spans="2:81" x14ac:dyDescent="0.35">
      <c r="B17" s="18" t="s">
        <v>288</v>
      </c>
      <c r="C17" s="22">
        <v>-4.2019704077215399E-2</v>
      </c>
      <c r="D17" s="22">
        <v>3.8564135617222099E-2</v>
      </c>
      <c r="E17" s="22">
        <v>-0.118969781869769</v>
      </c>
      <c r="F17" s="22"/>
      <c r="G17" s="22">
        <v>3.3089496417933399E-2</v>
      </c>
      <c r="H17" s="22">
        <v>-7.6308833256215097E-2</v>
      </c>
      <c r="I17" s="22">
        <v>-2.5754421311798701E-2</v>
      </c>
      <c r="J17" s="22">
        <v>-0.19614854244133001</v>
      </c>
      <c r="K17" s="22">
        <v>-0.11142361022955601</v>
      </c>
      <c r="L17" s="22">
        <v>9.4439501834779394E-2</v>
      </c>
      <c r="M17" s="22"/>
      <c r="N17" s="22">
        <v>-6.0655454521191102E-2</v>
      </c>
      <c r="O17" s="22">
        <v>-0.16444583672812399</v>
      </c>
      <c r="P17" s="22">
        <v>2.5021716887524598E-2</v>
      </c>
      <c r="Q17" s="22">
        <v>4.7811237305580102E-2</v>
      </c>
      <c r="R17" s="22"/>
      <c r="S17" s="22">
        <v>6.6134748635313906E-2</v>
      </c>
      <c r="T17" s="22">
        <v>-0.11261185825653</v>
      </c>
      <c r="U17" s="22">
        <v>-8.2311134572392603E-3</v>
      </c>
      <c r="V17" s="22">
        <v>5.3469190823784402E-2</v>
      </c>
      <c r="W17" s="22">
        <v>4.6718670131250799E-2</v>
      </c>
      <c r="X17" s="22">
        <v>-6.1281750882386903E-2</v>
      </c>
      <c r="Y17" s="22">
        <v>-5.1878716429068099E-2</v>
      </c>
      <c r="Z17" s="22">
        <v>-0.10360136775261999</v>
      </c>
      <c r="AA17" s="22">
        <v>-7.0578454309111497E-3</v>
      </c>
      <c r="AB17" s="22">
        <v>-0.193632144040191</v>
      </c>
      <c r="AC17" s="22">
        <v>-0.127874403868349</v>
      </c>
      <c r="AD17" s="22">
        <v>-0.188543408244499</v>
      </c>
      <c r="AE17" s="22"/>
      <c r="AF17" s="22">
        <v>-6.4534624511633498E-3</v>
      </c>
      <c r="AG17" s="22">
        <v>-0.15312522609351301</v>
      </c>
      <c r="AH17" s="22">
        <v>-0.10788316874207</v>
      </c>
      <c r="AI17" s="22">
        <v>-0.21247801360954499</v>
      </c>
      <c r="AJ17" s="22"/>
      <c r="AK17" s="22">
        <v>-0.18307574149334599</v>
      </c>
      <c r="AL17" s="22">
        <v>-0.14835200661119699</v>
      </c>
      <c r="AM17" s="22"/>
      <c r="AN17" s="22">
        <v>5.1940418634806099E-2</v>
      </c>
      <c r="AO17" s="22">
        <v>-5.26605081557237E-2</v>
      </c>
      <c r="AP17" s="22">
        <v>-6.09944175803886E-2</v>
      </c>
      <c r="AQ17" s="22">
        <v>-0.13625758218304501</v>
      </c>
      <c r="AR17" s="22">
        <v>-5.2102096720699702E-2</v>
      </c>
      <c r="AS17" s="22">
        <v>-5.46197607635781E-2</v>
      </c>
      <c r="AT17" s="22"/>
      <c r="AU17" s="22">
        <v>-5.3702769636142502E-3</v>
      </c>
      <c r="AV17" s="22">
        <v>-9.3011932602700298E-2</v>
      </c>
      <c r="AW17" s="22"/>
      <c r="AX17" s="22">
        <v>-0.14065483861325001</v>
      </c>
      <c r="AY17" s="22">
        <v>-1.8350133386650501E-2</v>
      </c>
      <c r="AZ17" s="22"/>
      <c r="BA17" s="22">
        <v>-4.4293126231778598E-2</v>
      </c>
      <c r="BB17" s="22">
        <v>-1.7510803888689599E-2</v>
      </c>
      <c r="BC17" s="22"/>
      <c r="BD17" s="22">
        <v>9.8771510385573497E-2</v>
      </c>
      <c r="BE17" s="22"/>
      <c r="BF17" s="22">
        <v>0.109482641675307</v>
      </c>
      <c r="BG17" s="22"/>
      <c r="BH17" s="22">
        <v>-0.14026335841701901</v>
      </c>
      <c r="BI17" s="22"/>
      <c r="BJ17" s="22">
        <v>-8.8159443409997207E-2</v>
      </c>
      <c r="BK17" s="22"/>
      <c r="BL17" s="22">
        <v>-0.60006430210195605</v>
      </c>
      <c r="BM17" s="22">
        <v>0.423238161096745</v>
      </c>
      <c r="BN17" s="22">
        <v>0.17528190763495699</v>
      </c>
      <c r="BO17" s="22">
        <v>-0.39309461805743501</v>
      </c>
      <c r="BP17" s="22"/>
      <c r="BQ17" s="22">
        <v>-0.104862853189555</v>
      </c>
      <c r="BR17" s="22">
        <v>0.22757799756095701</v>
      </c>
      <c r="BS17" s="22">
        <v>0.124234821989746</v>
      </c>
      <c r="BT17" s="22">
        <v>3.1547541175498399E-2</v>
      </c>
      <c r="BU17" s="22">
        <v>-0.33508910016267901</v>
      </c>
      <c r="BV17" s="22">
        <v>-0.221303841331287</v>
      </c>
      <c r="BW17" s="22"/>
      <c r="BX17" s="22">
        <v>-0.100280648686566</v>
      </c>
      <c r="BY17" s="22">
        <v>0.18825855362520499</v>
      </c>
      <c r="BZ17" s="22">
        <v>0.13284525140508899</v>
      </c>
      <c r="CA17" s="22">
        <v>2.3078507144251598E-2</v>
      </c>
      <c r="CB17" s="22">
        <v>-0.42462494709450399</v>
      </c>
      <c r="CC17" s="22">
        <v>-0.250006769442988</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CC22"/>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304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297</v>
      </c>
      <c r="C9" s="17">
        <v>9.4161553977985604E-2</v>
      </c>
      <c r="D9" s="17">
        <v>0.13209696456414499</v>
      </c>
      <c r="E9" s="17">
        <v>5.7596112528272903E-2</v>
      </c>
      <c r="F9" s="17"/>
      <c r="G9" s="17">
        <v>0.244566159769698</v>
      </c>
      <c r="H9" s="17">
        <v>0.17988960599615</v>
      </c>
      <c r="I9" s="17">
        <v>0.10096765335534599</v>
      </c>
      <c r="J9" s="17">
        <v>2.9498425844039701E-2</v>
      </c>
      <c r="K9" s="17">
        <v>1.8139015102298602E-2</v>
      </c>
      <c r="L9" s="17">
        <v>2.2558049291034801E-2</v>
      </c>
      <c r="M9" s="17"/>
      <c r="N9" s="17">
        <v>0.16436611054439501</v>
      </c>
      <c r="O9" s="17">
        <v>4.7973163661592398E-2</v>
      </c>
      <c r="P9" s="17">
        <v>6.8305442986053996E-2</v>
      </c>
      <c r="Q9" s="17">
        <v>9.0711421711384202E-2</v>
      </c>
      <c r="R9" s="17"/>
      <c r="S9" s="17">
        <v>0.26924688640877897</v>
      </c>
      <c r="T9" s="17">
        <v>3.4617257094252202E-2</v>
      </c>
      <c r="U9" s="17">
        <v>5.7393459913561401E-2</v>
      </c>
      <c r="V9" s="17">
        <v>6.2214216355926201E-2</v>
      </c>
      <c r="W9" s="17">
        <v>7.8583933047565294E-2</v>
      </c>
      <c r="X9" s="17">
        <v>5.8466168191532199E-2</v>
      </c>
      <c r="Y9" s="17">
        <v>8.21693322881282E-2</v>
      </c>
      <c r="Z9" s="17">
        <v>9.40739536195105E-2</v>
      </c>
      <c r="AA9" s="17">
        <v>0.107647932829377</v>
      </c>
      <c r="AB9" s="17">
        <v>5.0342468406704401E-2</v>
      </c>
      <c r="AC9" s="17">
        <v>6.1118598149080702E-2</v>
      </c>
      <c r="AD9" s="17">
        <v>4.1686650632569898E-2</v>
      </c>
      <c r="AE9" s="17"/>
      <c r="AF9" s="17">
        <v>0.101168367132507</v>
      </c>
      <c r="AG9" s="17">
        <v>5.3055316335815297E-2</v>
      </c>
      <c r="AH9" s="17">
        <v>5.0133536279631498E-2</v>
      </c>
      <c r="AI9" s="17">
        <v>3.5161279204597197E-2</v>
      </c>
      <c r="AJ9" s="17"/>
      <c r="AK9" s="17">
        <v>0.117216497771263</v>
      </c>
      <c r="AL9" s="17">
        <v>8.9291877896646804E-2</v>
      </c>
      <c r="AM9" s="17"/>
      <c r="AN9" s="17">
        <v>0.22867879546705899</v>
      </c>
      <c r="AO9" s="17">
        <v>6.2680135069816206E-2</v>
      </c>
      <c r="AP9" s="17">
        <v>6.8198577429375698E-2</v>
      </c>
      <c r="AQ9" s="17">
        <v>2.5177212341894802E-2</v>
      </c>
      <c r="AR9" s="17">
        <v>2.6088307135077201E-2</v>
      </c>
      <c r="AS9" s="17">
        <v>4.4772044303891902E-2</v>
      </c>
      <c r="AT9" s="17"/>
      <c r="AU9" s="17">
        <v>9.4648523029854298E-2</v>
      </c>
      <c r="AV9" s="17">
        <v>9.3614699729316603E-2</v>
      </c>
      <c r="AW9" s="17"/>
      <c r="AX9" s="17">
        <v>3.4700063906835998E-2</v>
      </c>
      <c r="AY9" s="17">
        <v>0.108430586500988</v>
      </c>
      <c r="AZ9" s="17"/>
      <c r="BA9" s="17">
        <v>7.1189188423132294E-2</v>
      </c>
      <c r="BB9" s="17">
        <v>0.21504327552854899</v>
      </c>
      <c r="BC9" s="17"/>
      <c r="BD9" s="17">
        <v>0.12911092408157901</v>
      </c>
      <c r="BE9" s="17"/>
      <c r="BF9" s="17">
        <v>0.13321936606287799</v>
      </c>
      <c r="BG9" s="17"/>
      <c r="BH9" s="17">
        <v>5.4881548756698401E-2</v>
      </c>
      <c r="BI9" s="17"/>
      <c r="BJ9" s="17">
        <v>5.1325953954565101E-2</v>
      </c>
      <c r="BK9" s="17"/>
      <c r="BL9" s="17">
        <v>8.9531859842928996E-3</v>
      </c>
      <c r="BM9" s="17">
        <v>0.25636193953471798</v>
      </c>
      <c r="BN9" s="17">
        <v>5.1568501868514097E-2</v>
      </c>
      <c r="BO9" s="17">
        <v>2.9246215990400899E-2</v>
      </c>
      <c r="BP9" s="17"/>
      <c r="BQ9" s="17">
        <v>0.12084690091726299</v>
      </c>
      <c r="BR9" s="17">
        <v>9.2403456902773198E-2</v>
      </c>
      <c r="BS9" s="17">
        <v>3.6766204671970601E-2</v>
      </c>
      <c r="BT9" s="17">
        <v>0.22228896199959999</v>
      </c>
      <c r="BU9" s="17">
        <v>4.4018914275324797E-2</v>
      </c>
      <c r="BV9" s="17">
        <v>4.94179534673704E-2</v>
      </c>
      <c r="BW9" s="17"/>
      <c r="BX9" s="17">
        <v>0.16845084294927601</v>
      </c>
      <c r="BY9" s="17">
        <v>0.11738922942691001</v>
      </c>
      <c r="BZ9" s="17">
        <v>4.05604618256959E-2</v>
      </c>
      <c r="CA9" s="17">
        <v>0.19096408099922299</v>
      </c>
      <c r="CB9" s="17">
        <v>4.1178726101792303E-2</v>
      </c>
      <c r="CC9" s="17">
        <v>2.0304667223647099E-2</v>
      </c>
    </row>
    <row r="10" spans="2:81" x14ac:dyDescent="0.35">
      <c r="B10" s="18" t="s">
        <v>298</v>
      </c>
      <c r="C10" s="17">
        <v>0.26590280083061502</v>
      </c>
      <c r="D10" s="17">
        <v>0.284388314565441</v>
      </c>
      <c r="E10" s="17">
        <v>0.24813845856386901</v>
      </c>
      <c r="F10" s="17"/>
      <c r="G10" s="17">
        <v>0.309132240018618</v>
      </c>
      <c r="H10" s="17">
        <v>0.33635914845470799</v>
      </c>
      <c r="I10" s="17">
        <v>0.28007305463639898</v>
      </c>
      <c r="J10" s="17">
        <v>0.25338907342414302</v>
      </c>
      <c r="K10" s="17">
        <v>0.20709451835943199</v>
      </c>
      <c r="L10" s="17">
        <v>0.21796709434447101</v>
      </c>
      <c r="M10" s="17"/>
      <c r="N10" s="17">
        <v>0.30307789748015301</v>
      </c>
      <c r="O10" s="17">
        <v>0.274160507439213</v>
      </c>
      <c r="P10" s="17">
        <v>0.25196360454647798</v>
      </c>
      <c r="Q10" s="17">
        <v>0.22764061619196399</v>
      </c>
      <c r="R10" s="17"/>
      <c r="S10" s="17">
        <v>0.30276758888670002</v>
      </c>
      <c r="T10" s="17">
        <v>0.22068725820750301</v>
      </c>
      <c r="U10" s="17">
        <v>0.25281545354103602</v>
      </c>
      <c r="V10" s="17">
        <v>0.30713647918530901</v>
      </c>
      <c r="W10" s="17">
        <v>0.27676568360555098</v>
      </c>
      <c r="X10" s="17">
        <v>0.28776810850507101</v>
      </c>
      <c r="Y10" s="17">
        <v>0.244830412761502</v>
      </c>
      <c r="Z10" s="17">
        <v>0.276280156325662</v>
      </c>
      <c r="AA10" s="17">
        <v>0.276668340017026</v>
      </c>
      <c r="AB10" s="17">
        <v>0.25340802527982298</v>
      </c>
      <c r="AC10" s="17">
        <v>0.21563985041822001</v>
      </c>
      <c r="AD10" s="17">
        <v>0.23419745365172101</v>
      </c>
      <c r="AE10" s="17"/>
      <c r="AF10" s="17">
        <v>0.25998954793111001</v>
      </c>
      <c r="AG10" s="17">
        <v>0.23609131996035701</v>
      </c>
      <c r="AH10" s="17">
        <v>0.21617635717032699</v>
      </c>
      <c r="AI10" s="17">
        <v>0.24337633888549301</v>
      </c>
      <c r="AJ10" s="17"/>
      <c r="AK10" s="17">
        <v>0.40109452129546702</v>
      </c>
      <c r="AL10" s="17">
        <v>0.28423133094735298</v>
      </c>
      <c r="AM10" s="17"/>
      <c r="AN10" s="17">
        <v>0.33087938964438501</v>
      </c>
      <c r="AO10" s="17">
        <v>0.25915619184611099</v>
      </c>
      <c r="AP10" s="17">
        <v>0.27806536754833999</v>
      </c>
      <c r="AQ10" s="17">
        <v>0.227130702405372</v>
      </c>
      <c r="AR10" s="17">
        <v>0.20802529034323999</v>
      </c>
      <c r="AS10" s="17">
        <v>0.20395603228609199</v>
      </c>
      <c r="AT10" s="17"/>
      <c r="AU10" s="17">
        <v>0.281874269400963</v>
      </c>
      <c r="AV10" s="17">
        <v>0.24315478531748899</v>
      </c>
      <c r="AW10" s="17"/>
      <c r="AX10" s="17">
        <v>0.192602178521777</v>
      </c>
      <c r="AY10" s="17">
        <v>0.28349282359038103</v>
      </c>
      <c r="AZ10" s="17"/>
      <c r="BA10" s="17">
        <v>0.24427939453445699</v>
      </c>
      <c r="BB10" s="17">
        <v>0.38257996533580801</v>
      </c>
      <c r="BC10" s="17"/>
      <c r="BD10" s="17">
        <v>0.28011661246297698</v>
      </c>
      <c r="BE10" s="17"/>
      <c r="BF10" s="17">
        <v>0.26744370277338803</v>
      </c>
      <c r="BG10" s="17"/>
      <c r="BH10" s="17">
        <v>0.26037128950194199</v>
      </c>
      <c r="BI10" s="17"/>
      <c r="BJ10" s="17">
        <v>0.220175532253675</v>
      </c>
      <c r="BK10" s="17"/>
      <c r="BL10" s="17">
        <v>6.2517932717502001E-2</v>
      </c>
      <c r="BM10" s="17">
        <v>0.41812590331167199</v>
      </c>
      <c r="BN10" s="17">
        <v>0.25550771261351302</v>
      </c>
      <c r="BO10" s="17">
        <v>0.25002136561445099</v>
      </c>
      <c r="BP10" s="17"/>
      <c r="BQ10" s="17">
        <v>0.32924485629496397</v>
      </c>
      <c r="BR10" s="17">
        <v>0.29333937549052802</v>
      </c>
      <c r="BS10" s="17">
        <v>0.19231288920593001</v>
      </c>
      <c r="BT10" s="17">
        <v>0.16957994779928201</v>
      </c>
      <c r="BU10" s="17">
        <v>0.205338580113925</v>
      </c>
      <c r="BV10" s="17">
        <v>0.259029039505974</v>
      </c>
      <c r="BW10" s="17"/>
      <c r="BX10" s="17">
        <v>0.40506718060533298</v>
      </c>
      <c r="BY10" s="17">
        <v>0.34373013439255101</v>
      </c>
      <c r="BZ10" s="17">
        <v>0.180826732591336</v>
      </c>
      <c r="CA10" s="17">
        <v>0.193366755213257</v>
      </c>
      <c r="CB10" s="17">
        <v>0.18930343963281901</v>
      </c>
      <c r="CC10" s="17">
        <v>0.15992528610024201</v>
      </c>
    </row>
    <row r="11" spans="2:81" ht="29" x14ac:dyDescent="0.35">
      <c r="B11" s="18" t="s">
        <v>299</v>
      </c>
      <c r="C11" s="17">
        <v>0.25622460259852797</v>
      </c>
      <c r="D11" s="17">
        <v>0.22133784491338099</v>
      </c>
      <c r="E11" s="17">
        <v>0.29106475640753998</v>
      </c>
      <c r="F11" s="17"/>
      <c r="G11" s="17">
        <v>0.20957835690311999</v>
      </c>
      <c r="H11" s="17">
        <v>0.20973619989519901</v>
      </c>
      <c r="I11" s="17">
        <v>0.239855767392471</v>
      </c>
      <c r="J11" s="17">
        <v>0.268485631691608</v>
      </c>
      <c r="K11" s="17">
        <v>0.28993856314379801</v>
      </c>
      <c r="L11" s="17">
        <v>0.30575495670085701</v>
      </c>
      <c r="M11" s="17"/>
      <c r="N11" s="17">
        <v>0.21114115451205701</v>
      </c>
      <c r="O11" s="17">
        <v>0.28079408903158498</v>
      </c>
      <c r="P11" s="17">
        <v>0.27708660810133301</v>
      </c>
      <c r="Q11" s="17">
        <v>0.25896153068801098</v>
      </c>
      <c r="R11" s="17"/>
      <c r="S11" s="17">
        <v>0.191112461522007</v>
      </c>
      <c r="T11" s="17">
        <v>0.27131776767738103</v>
      </c>
      <c r="U11" s="17">
        <v>0.29541877834001101</v>
      </c>
      <c r="V11" s="17">
        <v>0.249379573362082</v>
      </c>
      <c r="W11" s="17">
        <v>0.29501383952881499</v>
      </c>
      <c r="X11" s="17">
        <v>0.25380449904976099</v>
      </c>
      <c r="Y11" s="17">
        <v>0.24312607708260001</v>
      </c>
      <c r="Z11" s="17">
        <v>0.29012897000971799</v>
      </c>
      <c r="AA11" s="17">
        <v>0.245121992910867</v>
      </c>
      <c r="AB11" s="17">
        <v>0.27013332933783901</v>
      </c>
      <c r="AC11" s="17">
        <v>0.238720233057124</v>
      </c>
      <c r="AD11" s="17">
        <v>0.34530145698147102</v>
      </c>
      <c r="AE11" s="17"/>
      <c r="AF11" s="17">
        <v>0.25321148874391702</v>
      </c>
      <c r="AG11" s="17">
        <v>0.28605659203162098</v>
      </c>
      <c r="AH11" s="17">
        <v>0.22081526382366001</v>
      </c>
      <c r="AI11" s="17">
        <v>0.371508404827539</v>
      </c>
      <c r="AJ11" s="17"/>
      <c r="AK11" s="17">
        <v>0.23009585729335999</v>
      </c>
      <c r="AL11" s="17">
        <v>0.29044773186130801</v>
      </c>
      <c r="AM11" s="17"/>
      <c r="AN11" s="17">
        <v>0.19156052573410201</v>
      </c>
      <c r="AO11" s="17">
        <v>0.27970696468432998</v>
      </c>
      <c r="AP11" s="17">
        <v>0.245293440658616</v>
      </c>
      <c r="AQ11" s="17">
        <v>0.29467831542316902</v>
      </c>
      <c r="AR11" s="17">
        <v>0.28316470222962598</v>
      </c>
      <c r="AS11" s="17">
        <v>0.28918590341322298</v>
      </c>
      <c r="AT11" s="17"/>
      <c r="AU11" s="17">
        <v>0.24065588180558301</v>
      </c>
      <c r="AV11" s="17">
        <v>0.27825873916499899</v>
      </c>
      <c r="AW11" s="17"/>
      <c r="AX11" s="17">
        <v>0.27516801309043898</v>
      </c>
      <c r="AY11" s="17">
        <v>0.25167873366584198</v>
      </c>
      <c r="AZ11" s="17"/>
      <c r="BA11" s="17">
        <v>0.26532174697211502</v>
      </c>
      <c r="BB11" s="17">
        <v>0.20290296580619599</v>
      </c>
      <c r="BC11" s="17"/>
      <c r="BD11" s="17">
        <v>0.240785287883238</v>
      </c>
      <c r="BE11" s="17"/>
      <c r="BF11" s="17">
        <v>0.23136147564064899</v>
      </c>
      <c r="BG11" s="17"/>
      <c r="BH11" s="17">
        <v>0.25796166704326301</v>
      </c>
      <c r="BI11" s="17"/>
      <c r="BJ11" s="17">
        <v>0.226584640327291</v>
      </c>
      <c r="BK11" s="17"/>
      <c r="BL11" s="17">
        <v>0.242271011776204</v>
      </c>
      <c r="BM11" s="17">
        <v>0.16608366907366401</v>
      </c>
      <c r="BN11" s="17">
        <v>0.29929254167230901</v>
      </c>
      <c r="BO11" s="17">
        <v>0.30970234143231901</v>
      </c>
      <c r="BP11" s="17"/>
      <c r="BQ11" s="17">
        <v>0.26190501659236098</v>
      </c>
      <c r="BR11" s="17">
        <v>0.251568891990685</v>
      </c>
      <c r="BS11" s="17">
        <v>0.19189894171549199</v>
      </c>
      <c r="BT11" s="17">
        <v>0.25844117442029901</v>
      </c>
      <c r="BU11" s="17">
        <v>0.23512658237478301</v>
      </c>
      <c r="BV11" s="17">
        <v>0.28381416591201403</v>
      </c>
      <c r="BW11" s="17"/>
      <c r="BX11" s="17">
        <v>0.24962713512426099</v>
      </c>
      <c r="BY11" s="17">
        <v>0.24518295238948901</v>
      </c>
      <c r="BZ11" s="17">
        <v>0.20042396803403201</v>
      </c>
      <c r="CA11" s="17">
        <v>0.26889825615482099</v>
      </c>
      <c r="CB11" s="17">
        <v>0.236072916278981</v>
      </c>
      <c r="CC11" s="17">
        <v>0.34523342801847101</v>
      </c>
    </row>
    <row r="12" spans="2:81" x14ac:dyDescent="0.35">
      <c r="B12" s="18" t="s">
        <v>300</v>
      </c>
      <c r="C12" s="17">
        <v>0.241962600607185</v>
      </c>
      <c r="D12" s="17">
        <v>0.22106924218409099</v>
      </c>
      <c r="E12" s="17">
        <v>0.26104272119583299</v>
      </c>
      <c r="F12" s="17"/>
      <c r="G12" s="17">
        <v>0.161188635481571</v>
      </c>
      <c r="H12" s="17">
        <v>0.16594227478996201</v>
      </c>
      <c r="I12" s="17">
        <v>0.25956025026721002</v>
      </c>
      <c r="J12" s="17">
        <v>0.27246195995713401</v>
      </c>
      <c r="K12" s="17">
        <v>0.29134224998781999</v>
      </c>
      <c r="L12" s="17">
        <v>0.28520171119178001</v>
      </c>
      <c r="M12" s="17"/>
      <c r="N12" s="17">
        <v>0.22301232639542601</v>
      </c>
      <c r="O12" s="17">
        <v>0.25080488946915303</v>
      </c>
      <c r="P12" s="17">
        <v>0.24308004882269599</v>
      </c>
      <c r="Q12" s="17">
        <v>0.25520949692066303</v>
      </c>
      <c r="R12" s="17"/>
      <c r="S12" s="17">
        <v>0.14864476284606801</v>
      </c>
      <c r="T12" s="17">
        <v>0.32470055570955603</v>
      </c>
      <c r="U12" s="17">
        <v>0.27808942351646299</v>
      </c>
      <c r="V12" s="17">
        <v>0.204662029863422</v>
      </c>
      <c r="W12" s="17">
        <v>0.21479297948131101</v>
      </c>
      <c r="X12" s="17">
        <v>0.23035484906689199</v>
      </c>
      <c r="Y12" s="17">
        <v>0.28070584942672899</v>
      </c>
      <c r="Z12" s="17">
        <v>0.22014564242806101</v>
      </c>
      <c r="AA12" s="17">
        <v>0.22586450740478001</v>
      </c>
      <c r="AB12" s="17">
        <v>0.26711329400580902</v>
      </c>
      <c r="AC12" s="17">
        <v>0.300472423742636</v>
      </c>
      <c r="AD12" s="17">
        <v>0.24450567298203299</v>
      </c>
      <c r="AE12" s="17"/>
      <c r="AF12" s="17">
        <v>0.242815395519341</v>
      </c>
      <c r="AG12" s="17">
        <v>0.270220774609709</v>
      </c>
      <c r="AH12" s="17">
        <v>0.31338925816881602</v>
      </c>
      <c r="AI12" s="17">
        <v>0.22431361306839201</v>
      </c>
      <c r="AJ12" s="17"/>
      <c r="AK12" s="17">
        <v>0.16454238642521701</v>
      </c>
      <c r="AL12" s="17">
        <v>0.203641312700653</v>
      </c>
      <c r="AM12" s="17"/>
      <c r="AN12" s="17">
        <v>0.15477695612755299</v>
      </c>
      <c r="AO12" s="17">
        <v>0.26281779412551998</v>
      </c>
      <c r="AP12" s="17">
        <v>0.25429902317442798</v>
      </c>
      <c r="AQ12" s="17">
        <v>0.262427355143037</v>
      </c>
      <c r="AR12" s="17">
        <v>0.32309203370093198</v>
      </c>
      <c r="AS12" s="17">
        <v>0.29247250844655898</v>
      </c>
      <c r="AT12" s="17"/>
      <c r="AU12" s="17">
        <v>0.240413165902124</v>
      </c>
      <c r="AV12" s="17">
        <v>0.245671714879798</v>
      </c>
      <c r="AW12" s="17"/>
      <c r="AX12" s="17">
        <v>0.28166048739488903</v>
      </c>
      <c r="AY12" s="17">
        <v>0.23243625949144001</v>
      </c>
      <c r="AZ12" s="17"/>
      <c r="BA12" s="17">
        <v>0.26660837281445898</v>
      </c>
      <c r="BB12" s="17">
        <v>0.11858494581227</v>
      </c>
      <c r="BC12" s="17"/>
      <c r="BD12" s="17">
        <v>0.220542207237302</v>
      </c>
      <c r="BE12" s="17"/>
      <c r="BF12" s="17">
        <v>0.22583030084696801</v>
      </c>
      <c r="BG12" s="17"/>
      <c r="BH12" s="17">
        <v>0.26669733484569702</v>
      </c>
      <c r="BI12" s="17"/>
      <c r="BJ12" s="17">
        <v>0.33049923532137099</v>
      </c>
      <c r="BK12" s="17"/>
      <c r="BL12" s="17">
        <v>0.350368615368014</v>
      </c>
      <c r="BM12" s="17">
        <v>0.11198185732837</v>
      </c>
      <c r="BN12" s="17">
        <v>0.25195956602636299</v>
      </c>
      <c r="BO12" s="17">
        <v>0.29468460514603501</v>
      </c>
      <c r="BP12" s="17"/>
      <c r="BQ12" s="17">
        <v>0.21157917399884099</v>
      </c>
      <c r="BR12" s="17">
        <v>0.248198386946474</v>
      </c>
      <c r="BS12" s="17">
        <v>0.25025631381990399</v>
      </c>
      <c r="BT12" s="17">
        <v>0.25035731009390999</v>
      </c>
      <c r="BU12" s="17">
        <v>0.33017624571991999</v>
      </c>
      <c r="BV12" s="17">
        <v>0.236878037536398</v>
      </c>
      <c r="BW12" s="17"/>
      <c r="BX12" s="17">
        <v>0.131048946955653</v>
      </c>
      <c r="BY12" s="17">
        <v>0.20669208196594499</v>
      </c>
      <c r="BZ12" s="17">
        <v>0.301497104071422</v>
      </c>
      <c r="CA12" s="17">
        <v>0.255850956489169</v>
      </c>
      <c r="CB12" s="17">
        <v>0.38715852010464402</v>
      </c>
      <c r="CC12" s="17">
        <v>0.24665502177681101</v>
      </c>
    </row>
    <row r="13" spans="2:81" x14ac:dyDescent="0.35">
      <c r="B13" s="18" t="s">
        <v>301</v>
      </c>
      <c r="C13" s="17">
        <v>0.12334993377522301</v>
      </c>
      <c r="D13" s="17">
        <v>0.12888067253563401</v>
      </c>
      <c r="E13" s="17">
        <v>0.11764380155706899</v>
      </c>
      <c r="F13" s="17"/>
      <c r="G13" s="17">
        <v>5.1807076689096399E-2</v>
      </c>
      <c r="H13" s="17">
        <v>8.8269693911038602E-2</v>
      </c>
      <c r="I13" s="17">
        <v>0.105607715684796</v>
      </c>
      <c r="J13" s="17">
        <v>0.152198075549654</v>
      </c>
      <c r="K13" s="17">
        <v>0.173531195078786</v>
      </c>
      <c r="L13" s="17">
        <v>0.156727288832545</v>
      </c>
      <c r="M13" s="17"/>
      <c r="N13" s="17">
        <v>7.7890386949240997E-2</v>
      </c>
      <c r="O13" s="17">
        <v>0.125988332506489</v>
      </c>
      <c r="P13" s="17">
        <v>0.146973409468413</v>
      </c>
      <c r="Q13" s="17">
        <v>0.14790642265027901</v>
      </c>
      <c r="R13" s="17"/>
      <c r="S13" s="17">
        <v>7.4348757421971001E-2</v>
      </c>
      <c r="T13" s="17">
        <v>0.130276052116689</v>
      </c>
      <c r="U13" s="17">
        <v>0.102175213844069</v>
      </c>
      <c r="V13" s="17">
        <v>0.16409981798724399</v>
      </c>
      <c r="W13" s="17">
        <v>0.124055482116466</v>
      </c>
      <c r="X13" s="17">
        <v>0.13327999011941799</v>
      </c>
      <c r="Y13" s="17">
        <v>0.134481939766353</v>
      </c>
      <c r="Z13" s="17">
        <v>0.106793138362469</v>
      </c>
      <c r="AA13" s="17">
        <v>0.1158102356601</v>
      </c>
      <c r="AB13" s="17">
        <v>0.14623579239279799</v>
      </c>
      <c r="AC13" s="17">
        <v>0.15359093426034101</v>
      </c>
      <c r="AD13" s="17">
        <v>0.125750306343833</v>
      </c>
      <c r="AE13" s="17"/>
      <c r="AF13" s="17">
        <v>0.12591250191207101</v>
      </c>
      <c r="AG13" s="17">
        <v>0.14003466724161201</v>
      </c>
      <c r="AH13" s="17">
        <v>0.16041067839541701</v>
      </c>
      <c r="AI13" s="17">
        <v>0.11698180554320101</v>
      </c>
      <c r="AJ13" s="17"/>
      <c r="AK13" s="17">
        <v>5.75065565182259E-2</v>
      </c>
      <c r="AL13" s="17">
        <v>0.107743851790415</v>
      </c>
      <c r="AM13" s="17"/>
      <c r="AN13" s="17">
        <v>8.0484283862894995E-2</v>
      </c>
      <c r="AO13" s="17">
        <v>0.116627090084427</v>
      </c>
      <c r="AP13" s="17">
        <v>0.13619784461027601</v>
      </c>
      <c r="AQ13" s="17">
        <v>0.16581238878988999</v>
      </c>
      <c r="AR13" s="17">
        <v>0.146968735290673</v>
      </c>
      <c r="AS13" s="17">
        <v>0.13938789285148701</v>
      </c>
      <c r="AT13" s="17"/>
      <c r="AU13" s="17">
        <v>0.13017513651403101</v>
      </c>
      <c r="AV13" s="17">
        <v>0.114425634936574</v>
      </c>
      <c r="AW13" s="17"/>
      <c r="AX13" s="17">
        <v>0.19334397884864199</v>
      </c>
      <c r="AY13" s="17">
        <v>0.106553393621687</v>
      </c>
      <c r="AZ13" s="17"/>
      <c r="BA13" s="17">
        <v>0.13567616422723799</v>
      </c>
      <c r="BB13" s="17">
        <v>5.7557494123756103E-2</v>
      </c>
      <c r="BC13" s="17"/>
      <c r="BD13" s="17">
        <v>0.109254004481636</v>
      </c>
      <c r="BE13" s="17"/>
      <c r="BF13" s="17">
        <v>0.127384341507152</v>
      </c>
      <c r="BG13" s="17"/>
      <c r="BH13" s="17">
        <v>0.14997356191893901</v>
      </c>
      <c r="BI13" s="17"/>
      <c r="BJ13" s="17">
        <v>0.127723019381006</v>
      </c>
      <c r="BK13" s="17"/>
      <c r="BL13" s="17">
        <v>0.30598646947661801</v>
      </c>
      <c r="BM13" s="17">
        <v>4.2154874248580998E-2</v>
      </c>
      <c r="BN13" s="17">
        <v>0.12431057918687199</v>
      </c>
      <c r="BO13" s="17">
        <v>9.0823262643725006E-2</v>
      </c>
      <c r="BP13" s="17"/>
      <c r="BQ13" s="17">
        <v>5.6338735545942702E-2</v>
      </c>
      <c r="BR13" s="17">
        <v>0.107091513664582</v>
      </c>
      <c r="BS13" s="17">
        <v>0.31241176080553801</v>
      </c>
      <c r="BT13" s="17">
        <v>8.3280962325542704E-2</v>
      </c>
      <c r="BU13" s="17">
        <v>0.17098304647262999</v>
      </c>
      <c r="BV13" s="17">
        <v>0.145016192488993</v>
      </c>
      <c r="BW13" s="17"/>
      <c r="BX13" s="17">
        <v>2.7419130718308399E-2</v>
      </c>
      <c r="BY13" s="17">
        <v>7.3324812826102398E-2</v>
      </c>
      <c r="BZ13" s="17">
        <v>0.26384596675234501</v>
      </c>
      <c r="CA13" s="17">
        <v>8.13632063892816E-2</v>
      </c>
      <c r="CB13" s="17">
        <v>0.13518525472516901</v>
      </c>
      <c r="CC13" s="17">
        <v>0.19186450592229101</v>
      </c>
    </row>
    <row r="14" spans="2:81" x14ac:dyDescent="0.35">
      <c r="B14" s="18" t="s">
        <v>171</v>
      </c>
      <c r="C14" s="17">
        <v>1.8398508210464199E-2</v>
      </c>
      <c r="D14" s="17">
        <v>1.2226961237309399E-2</v>
      </c>
      <c r="E14" s="17">
        <v>2.4514149747415798E-2</v>
      </c>
      <c r="F14" s="17"/>
      <c r="G14" s="17">
        <v>2.3727531137896898E-2</v>
      </c>
      <c r="H14" s="17">
        <v>1.9803076952943401E-2</v>
      </c>
      <c r="I14" s="17">
        <v>1.3935558663777801E-2</v>
      </c>
      <c r="J14" s="17">
        <v>2.3966833533421598E-2</v>
      </c>
      <c r="K14" s="17">
        <v>1.9954458327864799E-2</v>
      </c>
      <c r="L14" s="17">
        <v>1.17908996393115E-2</v>
      </c>
      <c r="M14" s="17"/>
      <c r="N14" s="17">
        <v>2.0512124118728201E-2</v>
      </c>
      <c r="O14" s="17">
        <v>2.0279017891967399E-2</v>
      </c>
      <c r="P14" s="17">
        <v>1.2590886075025801E-2</v>
      </c>
      <c r="Q14" s="17">
        <v>1.9570511837698899E-2</v>
      </c>
      <c r="R14" s="17"/>
      <c r="S14" s="17">
        <v>1.38795429144748E-2</v>
      </c>
      <c r="T14" s="17">
        <v>1.8401109194619299E-2</v>
      </c>
      <c r="U14" s="17">
        <v>1.41076708448605E-2</v>
      </c>
      <c r="V14" s="17">
        <v>1.2507883246015801E-2</v>
      </c>
      <c r="W14" s="17">
        <v>1.0788082220291199E-2</v>
      </c>
      <c r="X14" s="17">
        <v>3.6326385067324898E-2</v>
      </c>
      <c r="Y14" s="17">
        <v>1.46863886746886E-2</v>
      </c>
      <c r="Z14" s="17">
        <v>1.2578139254579601E-2</v>
      </c>
      <c r="AA14" s="17">
        <v>2.88869911778496E-2</v>
      </c>
      <c r="AB14" s="17">
        <v>1.2767090577026701E-2</v>
      </c>
      <c r="AC14" s="17">
        <v>3.0457960372597698E-2</v>
      </c>
      <c r="AD14" s="17">
        <v>8.5584594083728607E-3</v>
      </c>
      <c r="AE14" s="17"/>
      <c r="AF14" s="17">
        <v>1.6902698761055001E-2</v>
      </c>
      <c r="AG14" s="17">
        <v>1.4541329820886999E-2</v>
      </c>
      <c r="AH14" s="17">
        <v>3.9074906162148301E-2</v>
      </c>
      <c r="AI14" s="17">
        <v>8.6585584707780799E-3</v>
      </c>
      <c r="AJ14" s="17"/>
      <c r="AK14" s="17">
        <v>2.95441806964678E-2</v>
      </c>
      <c r="AL14" s="17">
        <v>2.4643894803624E-2</v>
      </c>
      <c r="AM14" s="17"/>
      <c r="AN14" s="17">
        <v>1.3620049164006101E-2</v>
      </c>
      <c r="AO14" s="17">
        <v>1.90118241897957E-2</v>
      </c>
      <c r="AP14" s="17">
        <v>1.7945746578965499E-2</v>
      </c>
      <c r="AQ14" s="17">
        <v>2.4774025896636701E-2</v>
      </c>
      <c r="AR14" s="17">
        <v>1.26609313004513E-2</v>
      </c>
      <c r="AS14" s="17">
        <v>3.0225618698747299E-2</v>
      </c>
      <c r="AT14" s="17"/>
      <c r="AU14" s="17">
        <v>1.2233023347445001E-2</v>
      </c>
      <c r="AV14" s="17">
        <v>2.4874425971822899E-2</v>
      </c>
      <c r="AW14" s="17"/>
      <c r="AX14" s="17">
        <v>2.2525278237416901E-2</v>
      </c>
      <c r="AY14" s="17">
        <v>1.7408203129661799E-2</v>
      </c>
      <c r="AZ14" s="17"/>
      <c r="BA14" s="17">
        <v>1.6925133028599201E-2</v>
      </c>
      <c r="BB14" s="17">
        <v>2.3331353393421302E-2</v>
      </c>
      <c r="BC14" s="17"/>
      <c r="BD14" s="17">
        <v>2.0190963853267699E-2</v>
      </c>
      <c r="BE14" s="17"/>
      <c r="BF14" s="17">
        <v>1.47608131689659E-2</v>
      </c>
      <c r="BG14" s="17"/>
      <c r="BH14" s="17">
        <v>1.01145979334612E-2</v>
      </c>
      <c r="BI14" s="17"/>
      <c r="BJ14" s="17">
        <v>4.3691618762090503E-2</v>
      </c>
      <c r="BK14" s="17"/>
      <c r="BL14" s="17">
        <v>2.99027846773691E-2</v>
      </c>
      <c r="BM14" s="17">
        <v>5.2917565029945201E-3</v>
      </c>
      <c r="BN14" s="17">
        <v>1.73610986324295E-2</v>
      </c>
      <c r="BO14" s="17">
        <v>2.5522209173068602E-2</v>
      </c>
      <c r="BP14" s="17"/>
      <c r="BQ14" s="17">
        <v>2.0085316650628099E-2</v>
      </c>
      <c r="BR14" s="17">
        <v>7.3983750049593502E-3</v>
      </c>
      <c r="BS14" s="17">
        <v>1.63538897811655E-2</v>
      </c>
      <c r="BT14" s="17">
        <v>1.6051643361366E-2</v>
      </c>
      <c r="BU14" s="17">
        <v>1.43566310434168E-2</v>
      </c>
      <c r="BV14" s="17">
        <v>2.5844611089251401E-2</v>
      </c>
      <c r="BW14" s="17"/>
      <c r="BX14" s="17">
        <v>1.83867636471691E-2</v>
      </c>
      <c r="BY14" s="17">
        <v>1.3680788999002699E-2</v>
      </c>
      <c r="BZ14" s="17">
        <v>1.2845766725170101E-2</v>
      </c>
      <c r="CA14" s="17">
        <v>9.5567447542493703E-3</v>
      </c>
      <c r="CB14" s="17">
        <v>1.11011431565941E-2</v>
      </c>
      <c r="CC14" s="17">
        <v>3.6017090958537598E-2</v>
      </c>
    </row>
    <row r="15" spans="2:81" x14ac:dyDescent="0.35">
      <c r="B15" s="18" t="s">
        <v>302</v>
      </c>
      <c r="C15" s="21">
        <v>0.3600643548086</v>
      </c>
      <c r="D15" s="21">
        <v>0.41648527912958599</v>
      </c>
      <c r="E15" s="21">
        <v>0.30573457109214203</v>
      </c>
      <c r="F15" s="21"/>
      <c r="G15" s="21">
        <v>0.55369839978831603</v>
      </c>
      <c r="H15" s="21">
        <v>0.51624875445085805</v>
      </c>
      <c r="I15" s="21">
        <v>0.381040707991745</v>
      </c>
      <c r="J15" s="21">
        <v>0.28288749926818202</v>
      </c>
      <c r="K15" s="21">
        <v>0.225233533461731</v>
      </c>
      <c r="L15" s="21">
        <v>0.24052514363550601</v>
      </c>
      <c r="M15" s="21"/>
      <c r="N15" s="21">
        <v>0.467444008024548</v>
      </c>
      <c r="O15" s="21">
        <v>0.32213367110080499</v>
      </c>
      <c r="P15" s="21">
        <v>0.32026904753253199</v>
      </c>
      <c r="Q15" s="21">
        <v>0.31835203790334898</v>
      </c>
      <c r="R15" s="21"/>
      <c r="S15" s="21">
        <v>0.57201447529548</v>
      </c>
      <c r="T15" s="21">
        <v>0.25530451530175502</v>
      </c>
      <c r="U15" s="21">
        <v>0.310208913454597</v>
      </c>
      <c r="V15" s="21">
        <v>0.36935069554123601</v>
      </c>
      <c r="W15" s="21">
        <v>0.35534961665311598</v>
      </c>
      <c r="X15" s="21">
        <v>0.346234276696604</v>
      </c>
      <c r="Y15" s="21">
        <v>0.32699974504962998</v>
      </c>
      <c r="Z15" s="21">
        <v>0.37035410994517298</v>
      </c>
      <c r="AA15" s="21">
        <v>0.38431627284640302</v>
      </c>
      <c r="AB15" s="21">
        <v>0.30375049368652801</v>
      </c>
      <c r="AC15" s="21">
        <v>0.27675844856730097</v>
      </c>
      <c r="AD15" s="21">
        <v>0.275884104284291</v>
      </c>
      <c r="AE15" s="21"/>
      <c r="AF15" s="21">
        <v>0.361157915063617</v>
      </c>
      <c r="AG15" s="21">
        <v>0.28914663629617199</v>
      </c>
      <c r="AH15" s="21">
        <v>0.26630989344995898</v>
      </c>
      <c r="AI15" s="21">
        <v>0.27853761809008998</v>
      </c>
      <c r="AJ15" s="21"/>
      <c r="AK15" s="21">
        <v>0.51831101906672905</v>
      </c>
      <c r="AL15" s="21">
        <v>0.37352320884399998</v>
      </c>
      <c r="AM15" s="21"/>
      <c r="AN15" s="21">
        <v>0.55955818511144395</v>
      </c>
      <c r="AO15" s="21">
        <v>0.32183632691592801</v>
      </c>
      <c r="AP15" s="21">
        <v>0.34626394497771501</v>
      </c>
      <c r="AQ15" s="21">
        <v>0.25230791474726699</v>
      </c>
      <c r="AR15" s="21">
        <v>0.234113597478317</v>
      </c>
      <c r="AS15" s="21">
        <v>0.248728076589984</v>
      </c>
      <c r="AT15" s="21"/>
      <c r="AU15" s="21">
        <v>0.37652279243081799</v>
      </c>
      <c r="AV15" s="21">
        <v>0.33676948504680598</v>
      </c>
      <c r="AW15" s="21"/>
      <c r="AX15" s="21">
        <v>0.22730224242861299</v>
      </c>
      <c r="AY15" s="21">
        <v>0.391923410091369</v>
      </c>
      <c r="AZ15" s="21"/>
      <c r="BA15" s="21">
        <v>0.31546858295759</v>
      </c>
      <c r="BB15" s="21">
        <v>0.59762324086435703</v>
      </c>
      <c r="BC15" s="21"/>
      <c r="BD15" s="21">
        <v>0.40922753654455601</v>
      </c>
      <c r="BE15" s="21"/>
      <c r="BF15" s="21">
        <v>0.40066306883626501</v>
      </c>
      <c r="BG15" s="21"/>
      <c r="BH15" s="21">
        <v>0.31525283825864098</v>
      </c>
      <c r="BI15" s="21"/>
      <c r="BJ15" s="21">
        <v>0.27150148620823999</v>
      </c>
      <c r="BK15" s="21"/>
      <c r="BL15" s="21">
        <v>7.14711187017949E-2</v>
      </c>
      <c r="BM15" s="21">
        <v>0.67448784284638996</v>
      </c>
      <c r="BN15" s="21">
        <v>0.30707621448202699</v>
      </c>
      <c r="BO15" s="21">
        <v>0.27926758160485199</v>
      </c>
      <c r="BP15" s="21"/>
      <c r="BQ15" s="21">
        <v>0.45009175721222699</v>
      </c>
      <c r="BR15" s="21">
        <v>0.38574283239330098</v>
      </c>
      <c r="BS15" s="21">
        <v>0.22907909387790101</v>
      </c>
      <c r="BT15" s="21">
        <v>0.391868909798883</v>
      </c>
      <c r="BU15" s="21">
        <v>0.24935749438925001</v>
      </c>
      <c r="BV15" s="21">
        <v>0.30844699297334399</v>
      </c>
      <c r="BW15" s="21"/>
      <c r="BX15" s="21">
        <v>0.57351802355460901</v>
      </c>
      <c r="BY15" s="21">
        <v>0.461119363819462</v>
      </c>
      <c r="BZ15" s="21">
        <v>0.221387194417031</v>
      </c>
      <c r="CA15" s="21">
        <v>0.38433083621247899</v>
      </c>
      <c r="CB15" s="21">
        <v>0.230482165734612</v>
      </c>
      <c r="CC15" s="21">
        <v>0.180229953323889</v>
      </c>
    </row>
    <row r="16" spans="2:81" x14ac:dyDescent="0.35">
      <c r="B16" s="18" t="s">
        <v>303</v>
      </c>
      <c r="C16" s="21">
        <v>0.36531253438240702</v>
      </c>
      <c r="D16" s="21">
        <v>0.34994991471972398</v>
      </c>
      <c r="E16" s="21">
        <v>0.37868652275290199</v>
      </c>
      <c r="F16" s="21"/>
      <c r="G16" s="21">
        <v>0.21299571217066701</v>
      </c>
      <c r="H16" s="21">
        <v>0.25421196870099999</v>
      </c>
      <c r="I16" s="21">
        <v>0.36516796595200601</v>
      </c>
      <c r="J16" s="21">
        <v>0.42466003550678799</v>
      </c>
      <c r="K16" s="21">
        <v>0.46487344506660599</v>
      </c>
      <c r="L16" s="21">
        <v>0.441929000024325</v>
      </c>
      <c r="M16" s="21"/>
      <c r="N16" s="21">
        <v>0.30090271334466701</v>
      </c>
      <c r="O16" s="21">
        <v>0.37679322197564202</v>
      </c>
      <c r="P16" s="21">
        <v>0.39005345829110799</v>
      </c>
      <c r="Q16" s="21">
        <v>0.40311591957094201</v>
      </c>
      <c r="R16" s="21"/>
      <c r="S16" s="21">
        <v>0.22299352026803901</v>
      </c>
      <c r="T16" s="21">
        <v>0.45497660782624499</v>
      </c>
      <c r="U16" s="21">
        <v>0.38026463736053201</v>
      </c>
      <c r="V16" s="21">
        <v>0.36876184785066601</v>
      </c>
      <c r="W16" s="21">
        <v>0.33884846159777798</v>
      </c>
      <c r="X16" s="21">
        <v>0.36363483918631101</v>
      </c>
      <c r="Y16" s="21">
        <v>0.41518778919308102</v>
      </c>
      <c r="Z16" s="21">
        <v>0.32693878079053001</v>
      </c>
      <c r="AA16" s="21">
        <v>0.34167474306487999</v>
      </c>
      <c r="AB16" s="21">
        <v>0.41334908639860701</v>
      </c>
      <c r="AC16" s="21">
        <v>0.45406335800297798</v>
      </c>
      <c r="AD16" s="21">
        <v>0.37025597932586601</v>
      </c>
      <c r="AE16" s="21"/>
      <c r="AF16" s="21">
        <v>0.36872789743141199</v>
      </c>
      <c r="AG16" s="21">
        <v>0.41025544185132101</v>
      </c>
      <c r="AH16" s="21">
        <v>0.47379993656423303</v>
      </c>
      <c r="AI16" s="21">
        <v>0.34129541861159302</v>
      </c>
      <c r="AJ16" s="21"/>
      <c r="AK16" s="21">
        <v>0.22204894294344299</v>
      </c>
      <c r="AL16" s="21">
        <v>0.31138516449106801</v>
      </c>
      <c r="AM16" s="21"/>
      <c r="AN16" s="21">
        <v>0.23526123999044801</v>
      </c>
      <c r="AO16" s="21">
        <v>0.37944488420994699</v>
      </c>
      <c r="AP16" s="21">
        <v>0.39049686778470299</v>
      </c>
      <c r="AQ16" s="21">
        <v>0.42823974393292702</v>
      </c>
      <c r="AR16" s="21">
        <v>0.47006076899160498</v>
      </c>
      <c r="AS16" s="21">
        <v>0.43186040129804498</v>
      </c>
      <c r="AT16" s="21"/>
      <c r="AU16" s="21">
        <v>0.37058830241615498</v>
      </c>
      <c r="AV16" s="21">
        <v>0.36009734981637198</v>
      </c>
      <c r="AW16" s="21"/>
      <c r="AX16" s="21">
        <v>0.47500446624353099</v>
      </c>
      <c r="AY16" s="21">
        <v>0.33898965311312701</v>
      </c>
      <c r="AZ16" s="21"/>
      <c r="BA16" s="21">
        <v>0.40228453704169598</v>
      </c>
      <c r="BB16" s="21">
        <v>0.17614243993602699</v>
      </c>
      <c r="BC16" s="21"/>
      <c r="BD16" s="21">
        <v>0.32979621171893803</v>
      </c>
      <c r="BE16" s="21"/>
      <c r="BF16" s="21">
        <v>0.35321464235411998</v>
      </c>
      <c r="BG16" s="21"/>
      <c r="BH16" s="21">
        <v>0.41667089676463598</v>
      </c>
      <c r="BI16" s="21"/>
      <c r="BJ16" s="21">
        <v>0.45822225470237798</v>
      </c>
      <c r="BK16" s="21"/>
      <c r="BL16" s="21">
        <v>0.65635508484463201</v>
      </c>
      <c r="BM16" s="21">
        <v>0.15413673157695101</v>
      </c>
      <c r="BN16" s="21">
        <v>0.37627014521323499</v>
      </c>
      <c r="BO16" s="21">
        <v>0.38550786778975998</v>
      </c>
      <c r="BP16" s="21"/>
      <c r="BQ16" s="21">
        <v>0.26791790954478401</v>
      </c>
      <c r="BR16" s="21">
        <v>0.35528990061105498</v>
      </c>
      <c r="BS16" s="21">
        <v>0.56266807462544199</v>
      </c>
      <c r="BT16" s="21">
        <v>0.33363827241945299</v>
      </c>
      <c r="BU16" s="21">
        <v>0.50115929219254995</v>
      </c>
      <c r="BV16" s="21">
        <v>0.38189423002539002</v>
      </c>
      <c r="BW16" s="21"/>
      <c r="BX16" s="21">
        <v>0.15846807767396201</v>
      </c>
      <c r="BY16" s="21">
        <v>0.280016894792047</v>
      </c>
      <c r="BZ16" s="21">
        <v>0.565343070823767</v>
      </c>
      <c r="CA16" s="21">
        <v>0.33721416287845102</v>
      </c>
      <c r="CB16" s="21">
        <v>0.52234377482981398</v>
      </c>
      <c r="CC16" s="21">
        <v>0.43851952769910202</v>
      </c>
    </row>
    <row r="17" spans="2:81" x14ac:dyDescent="0.35">
      <c r="B17" s="18" t="s">
        <v>288</v>
      </c>
      <c r="C17" s="22">
        <v>-5.2481795738069104E-3</v>
      </c>
      <c r="D17" s="22">
        <v>6.65353644098617E-2</v>
      </c>
      <c r="E17" s="22">
        <v>-7.2951951660759698E-2</v>
      </c>
      <c r="F17" s="22"/>
      <c r="G17" s="22">
        <v>0.34070268761764899</v>
      </c>
      <c r="H17" s="22">
        <v>0.262036785749858</v>
      </c>
      <c r="I17" s="22">
        <v>1.5872742039738499E-2</v>
      </c>
      <c r="J17" s="22">
        <v>-0.141772536238606</v>
      </c>
      <c r="K17" s="22">
        <v>-0.23963991160487599</v>
      </c>
      <c r="L17" s="22">
        <v>-0.201403856388819</v>
      </c>
      <c r="M17" s="22"/>
      <c r="N17" s="22">
        <v>0.16654129467988099</v>
      </c>
      <c r="O17" s="22">
        <v>-5.46595508748371E-2</v>
      </c>
      <c r="P17" s="22">
        <v>-6.9784410758575999E-2</v>
      </c>
      <c r="Q17" s="22">
        <v>-8.4763881667593299E-2</v>
      </c>
      <c r="R17" s="22"/>
      <c r="S17" s="22">
        <v>0.34902095502744102</v>
      </c>
      <c r="T17" s="22">
        <v>-0.19967209252449</v>
      </c>
      <c r="U17" s="22">
        <v>-7.0055723905934605E-2</v>
      </c>
      <c r="V17" s="22">
        <v>5.8884769056949404E-4</v>
      </c>
      <c r="W17" s="22">
        <v>1.6501155055338401E-2</v>
      </c>
      <c r="X17" s="22">
        <v>-1.7400562489706999E-2</v>
      </c>
      <c r="Y17" s="22">
        <v>-8.8188044143450994E-2</v>
      </c>
      <c r="Z17" s="22">
        <v>4.3415329154642801E-2</v>
      </c>
      <c r="AA17" s="22">
        <v>4.2641529781523101E-2</v>
      </c>
      <c r="AB17" s="22">
        <v>-0.109598592712079</v>
      </c>
      <c r="AC17" s="22">
        <v>-0.17730490943567701</v>
      </c>
      <c r="AD17" s="22">
        <v>-9.4371875041575098E-2</v>
      </c>
      <c r="AE17" s="22"/>
      <c r="AF17" s="22">
        <v>-7.5699823677953196E-3</v>
      </c>
      <c r="AG17" s="22">
        <v>-0.121108805555149</v>
      </c>
      <c r="AH17" s="22">
        <v>-0.20749004311427399</v>
      </c>
      <c r="AI17" s="22">
        <v>-6.2757800521503496E-2</v>
      </c>
      <c r="AJ17" s="22"/>
      <c r="AK17" s="22">
        <v>0.29626207612328598</v>
      </c>
      <c r="AL17" s="22">
        <v>6.2138044352931701E-2</v>
      </c>
      <c r="AM17" s="22"/>
      <c r="AN17" s="22">
        <v>0.32429694512099499</v>
      </c>
      <c r="AO17" s="22">
        <v>-5.7608557294018897E-2</v>
      </c>
      <c r="AP17" s="22">
        <v>-4.4232922806987998E-2</v>
      </c>
      <c r="AQ17" s="22">
        <v>-0.17593182918566</v>
      </c>
      <c r="AR17" s="22">
        <v>-0.23594717151328801</v>
      </c>
      <c r="AS17" s="22">
        <v>-0.18313232470806101</v>
      </c>
      <c r="AT17" s="22"/>
      <c r="AU17" s="22">
        <v>5.9344900146631697E-3</v>
      </c>
      <c r="AV17" s="22">
        <v>-2.3327864769566602E-2</v>
      </c>
      <c r="AW17" s="22"/>
      <c r="AX17" s="22">
        <v>-0.24770222381491799</v>
      </c>
      <c r="AY17" s="22">
        <v>5.2933756978242E-2</v>
      </c>
      <c r="AZ17" s="22"/>
      <c r="BA17" s="22">
        <v>-8.6815954084107E-2</v>
      </c>
      <c r="BB17" s="22">
        <v>0.42148080092833001</v>
      </c>
      <c r="BC17" s="22"/>
      <c r="BD17" s="22">
        <v>7.9431324825618294E-2</v>
      </c>
      <c r="BE17" s="22"/>
      <c r="BF17" s="22">
        <v>4.7448426482144999E-2</v>
      </c>
      <c r="BG17" s="22"/>
      <c r="BH17" s="22">
        <v>-0.101418058505995</v>
      </c>
      <c r="BI17" s="22"/>
      <c r="BJ17" s="22">
        <v>-0.18672076849413699</v>
      </c>
      <c r="BK17" s="22"/>
      <c r="BL17" s="22">
        <v>-0.584883966142838</v>
      </c>
      <c r="BM17" s="22">
        <v>0.520351111269439</v>
      </c>
      <c r="BN17" s="22">
        <v>-6.9193930731208095E-2</v>
      </c>
      <c r="BO17" s="22">
        <v>-0.10624028618490799</v>
      </c>
      <c r="BP17" s="22"/>
      <c r="BQ17" s="22">
        <v>0.18217384766744399</v>
      </c>
      <c r="BR17" s="22">
        <v>3.0452931782245601E-2</v>
      </c>
      <c r="BS17" s="22">
        <v>-0.33358898074754201</v>
      </c>
      <c r="BT17" s="22">
        <v>5.8230637379430003E-2</v>
      </c>
      <c r="BU17" s="22">
        <v>-0.25180179780329998</v>
      </c>
      <c r="BV17" s="22">
        <v>-7.3447237052046005E-2</v>
      </c>
      <c r="BW17" s="22"/>
      <c r="BX17" s="22">
        <v>0.41504994588064698</v>
      </c>
      <c r="BY17" s="22">
        <v>0.181102469027415</v>
      </c>
      <c r="BZ17" s="22">
        <v>-0.34395587640673497</v>
      </c>
      <c r="CA17" s="22">
        <v>4.71166733340289E-2</v>
      </c>
      <c r="CB17" s="22">
        <v>-0.29186160909520198</v>
      </c>
      <c r="CC17" s="22">
        <v>-0.25828957437521299</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CC22"/>
  <sheetViews>
    <sheetView showGridLines="0" workbookViewId="0">
      <pane xSplit="2" topLeftCell="C1" activePane="topRight" state="frozen"/>
      <selection pane="topRight" activeCell="BL9" sqref="BL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305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297</v>
      </c>
      <c r="C9" s="17">
        <v>9.1316295233537001E-2</v>
      </c>
      <c r="D9" s="17">
        <v>0.119419496091905</v>
      </c>
      <c r="E9" s="17">
        <v>6.4334755801818799E-2</v>
      </c>
      <c r="F9" s="17"/>
      <c r="G9" s="17">
        <v>0.22155434768025301</v>
      </c>
      <c r="H9" s="17">
        <v>0.16290159514560801</v>
      </c>
      <c r="I9" s="17">
        <v>9.9333665995741005E-2</v>
      </c>
      <c r="J9" s="17">
        <v>4.3685900098891103E-2</v>
      </c>
      <c r="K9" s="17">
        <v>1.8001261278762799E-2</v>
      </c>
      <c r="L9" s="17">
        <v>2.7974215075205401E-2</v>
      </c>
      <c r="M9" s="17"/>
      <c r="N9" s="17">
        <v>0.16031128633157901</v>
      </c>
      <c r="O9" s="17">
        <v>4.8687996298346602E-2</v>
      </c>
      <c r="P9" s="17">
        <v>6.4850478921655602E-2</v>
      </c>
      <c r="Q9" s="17">
        <v>8.59597529601622E-2</v>
      </c>
      <c r="R9" s="17"/>
      <c r="S9" s="17">
        <v>0.25276842189107401</v>
      </c>
      <c r="T9" s="17">
        <v>3.8420620397696399E-2</v>
      </c>
      <c r="U9" s="17">
        <v>5.7646914400522199E-2</v>
      </c>
      <c r="V9" s="17">
        <v>4.9293481565415097E-2</v>
      </c>
      <c r="W9" s="17">
        <v>4.5632366780264902E-2</v>
      </c>
      <c r="X9" s="17">
        <v>8.1972987845697301E-2</v>
      </c>
      <c r="Y9" s="17">
        <v>6.8753022892047599E-2</v>
      </c>
      <c r="Z9" s="17">
        <v>8.0885656047737106E-2</v>
      </c>
      <c r="AA9" s="17">
        <v>0.103173855765573</v>
      </c>
      <c r="AB9" s="17">
        <v>6.2921427086563203E-2</v>
      </c>
      <c r="AC9" s="17">
        <v>7.2211947961766998E-2</v>
      </c>
      <c r="AD9" s="17">
        <v>6.5254337694835296E-2</v>
      </c>
      <c r="AE9" s="17"/>
      <c r="AF9" s="17">
        <v>9.8405550352119106E-2</v>
      </c>
      <c r="AG9" s="17">
        <v>4.5746342316408797E-2</v>
      </c>
      <c r="AH9" s="17">
        <v>6.45006608259234E-2</v>
      </c>
      <c r="AI9" s="17">
        <v>8.4946806960493407E-2</v>
      </c>
      <c r="AJ9" s="17"/>
      <c r="AK9" s="17">
        <v>8.6486196502985793E-2</v>
      </c>
      <c r="AL9" s="17">
        <v>7.1081562777967705E-2</v>
      </c>
      <c r="AM9" s="17"/>
      <c r="AN9" s="17">
        <v>0.21586778975078599</v>
      </c>
      <c r="AO9" s="17">
        <v>6.3024541141832299E-2</v>
      </c>
      <c r="AP9" s="17">
        <v>6.0953815912601197E-2</v>
      </c>
      <c r="AQ9" s="17">
        <v>2.2009240041422601E-2</v>
      </c>
      <c r="AR9" s="17">
        <v>3.1704158147032001E-2</v>
      </c>
      <c r="AS9" s="17">
        <v>6.9890084833395094E-2</v>
      </c>
      <c r="AT9" s="17"/>
      <c r="AU9" s="17">
        <v>9.5582373533925402E-2</v>
      </c>
      <c r="AV9" s="17">
        <v>8.6233320723644494E-2</v>
      </c>
      <c r="AW9" s="17"/>
      <c r="AX9" s="17">
        <v>4.3675091844400098E-2</v>
      </c>
      <c r="AY9" s="17">
        <v>0.102748801882482</v>
      </c>
      <c r="AZ9" s="17"/>
      <c r="BA9" s="17">
        <v>7.7122006876043606E-2</v>
      </c>
      <c r="BB9" s="17">
        <v>0.16690837708050901</v>
      </c>
      <c r="BC9" s="17"/>
      <c r="BD9" s="17">
        <v>0.12305556259667</v>
      </c>
      <c r="BE9" s="17"/>
      <c r="BF9" s="17">
        <v>0.13054449841031401</v>
      </c>
      <c r="BG9" s="17"/>
      <c r="BH9" s="17">
        <v>5.6750460694209498E-2</v>
      </c>
      <c r="BI9" s="17"/>
      <c r="BJ9" s="17">
        <v>6.3380941765620494E-2</v>
      </c>
      <c r="BK9" s="17"/>
      <c r="BL9" s="17">
        <v>1.5949621128421201E-3</v>
      </c>
      <c r="BM9" s="17">
        <v>0.24741448964634299</v>
      </c>
      <c r="BN9" s="17">
        <v>4.74828388479775E-2</v>
      </c>
      <c r="BO9" s="17">
        <v>3.6619287692621801E-2</v>
      </c>
      <c r="BP9" s="17"/>
      <c r="BQ9" s="17">
        <v>0.11031400713662901</v>
      </c>
      <c r="BR9" s="17">
        <v>9.0400298053907605E-2</v>
      </c>
      <c r="BS9" s="17">
        <v>4.23418483448572E-2</v>
      </c>
      <c r="BT9" s="17">
        <v>0.204185932679982</v>
      </c>
      <c r="BU9" s="17">
        <v>5.8795054778140697E-2</v>
      </c>
      <c r="BV9" s="17">
        <v>5.1903334739099298E-2</v>
      </c>
      <c r="BW9" s="17"/>
      <c r="BX9" s="17">
        <v>0.16123474311170799</v>
      </c>
      <c r="BY9" s="17">
        <v>0.102310040190167</v>
      </c>
      <c r="BZ9" s="17">
        <v>4.1358575305784399E-2</v>
      </c>
      <c r="CA9" s="17">
        <v>0.18448756516070899</v>
      </c>
      <c r="CB9" s="17">
        <v>6.0733441682474097E-2</v>
      </c>
      <c r="CC9" s="17">
        <v>2.3616822274439401E-2</v>
      </c>
    </row>
    <row r="10" spans="2:81" x14ac:dyDescent="0.35">
      <c r="B10" s="18" t="s">
        <v>298</v>
      </c>
      <c r="C10" s="17">
        <v>0.32703825810310899</v>
      </c>
      <c r="D10" s="17">
        <v>0.32707485075628001</v>
      </c>
      <c r="E10" s="17">
        <v>0.32759052383010201</v>
      </c>
      <c r="F10" s="17"/>
      <c r="G10" s="17">
        <v>0.36799004716119299</v>
      </c>
      <c r="H10" s="17">
        <v>0.389732801056068</v>
      </c>
      <c r="I10" s="17">
        <v>0.33441688911253398</v>
      </c>
      <c r="J10" s="17">
        <v>0.30208307650833</v>
      </c>
      <c r="K10" s="17">
        <v>0.28724443398114602</v>
      </c>
      <c r="L10" s="17">
        <v>0.289799043703454</v>
      </c>
      <c r="M10" s="17"/>
      <c r="N10" s="17">
        <v>0.362716621672665</v>
      </c>
      <c r="O10" s="17">
        <v>0.343190529162897</v>
      </c>
      <c r="P10" s="17">
        <v>0.31927991962987601</v>
      </c>
      <c r="Q10" s="17">
        <v>0.27675124177288901</v>
      </c>
      <c r="R10" s="17"/>
      <c r="S10" s="17">
        <v>0.33384166867919701</v>
      </c>
      <c r="T10" s="17">
        <v>0.30895833836463898</v>
      </c>
      <c r="U10" s="17">
        <v>0.35765387840179103</v>
      </c>
      <c r="V10" s="17">
        <v>0.36533187951949098</v>
      </c>
      <c r="W10" s="17">
        <v>0.35790146994381</v>
      </c>
      <c r="X10" s="17">
        <v>0.28481251306983502</v>
      </c>
      <c r="Y10" s="17">
        <v>0.318651508196439</v>
      </c>
      <c r="Z10" s="17">
        <v>0.36639032344306599</v>
      </c>
      <c r="AA10" s="17">
        <v>0.31948772415426202</v>
      </c>
      <c r="AB10" s="17">
        <v>0.31322151589998698</v>
      </c>
      <c r="AC10" s="17">
        <v>0.2844672529526</v>
      </c>
      <c r="AD10" s="17">
        <v>0.341750324649501</v>
      </c>
      <c r="AE10" s="17"/>
      <c r="AF10" s="17">
        <v>0.31930825059197199</v>
      </c>
      <c r="AG10" s="17">
        <v>0.32967341283405599</v>
      </c>
      <c r="AH10" s="17">
        <v>0.31332111862333201</v>
      </c>
      <c r="AI10" s="17">
        <v>0.30804317391934299</v>
      </c>
      <c r="AJ10" s="17"/>
      <c r="AK10" s="17">
        <v>0.42161108650896401</v>
      </c>
      <c r="AL10" s="17">
        <v>0.38132397750638403</v>
      </c>
      <c r="AM10" s="17"/>
      <c r="AN10" s="17">
        <v>0.36886240958162497</v>
      </c>
      <c r="AO10" s="17">
        <v>0.31669364268910399</v>
      </c>
      <c r="AP10" s="17">
        <v>0.29048209793760299</v>
      </c>
      <c r="AQ10" s="17">
        <v>0.29704144620561801</v>
      </c>
      <c r="AR10" s="17">
        <v>0.33573912784628701</v>
      </c>
      <c r="AS10" s="17">
        <v>0.35481766907101098</v>
      </c>
      <c r="AT10" s="17"/>
      <c r="AU10" s="17">
        <v>0.343951925668388</v>
      </c>
      <c r="AV10" s="17">
        <v>0.30529564727587599</v>
      </c>
      <c r="AW10" s="17"/>
      <c r="AX10" s="17">
        <v>0.265578206257161</v>
      </c>
      <c r="AY10" s="17">
        <v>0.34178688746987901</v>
      </c>
      <c r="AZ10" s="17"/>
      <c r="BA10" s="17">
        <v>0.30439666063081799</v>
      </c>
      <c r="BB10" s="17">
        <v>0.44770740498320599</v>
      </c>
      <c r="BC10" s="17"/>
      <c r="BD10" s="17">
        <v>0.33182448088628202</v>
      </c>
      <c r="BE10" s="17"/>
      <c r="BF10" s="17">
        <v>0.31911210896474501</v>
      </c>
      <c r="BG10" s="17"/>
      <c r="BH10" s="17">
        <v>0.34086806206623699</v>
      </c>
      <c r="BI10" s="17"/>
      <c r="BJ10" s="17">
        <v>0.32327394080062</v>
      </c>
      <c r="BK10" s="17"/>
      <c r="BL10" s="17">
        <v>0.13264689371764901</v>
      </c>
      <c r="BM10" s="17">
        <v>0.45081941225169297</v>
      </c>
      <c r="BN10" s="17">
        <v>0.311860447010191</v>
      </c>
      <c r="BO10" s="17">
        <v>0.33916437791906601</v>
      </c>
      <c r="BP10" s="17"/>
      <c r="BQ10" s="17">
        <v>0.38733847188690101</v>
      </c>
      <c r="BR10" s="17">
        <v>0.35777806944078799</v>
      </c>
      <c r="BS10" s="17">
        <v>0.22355934291132001</v>
      </c>
      <c r="BT10" s="17">
        <v>0.27351021976487699</v>
      </c>
      <c r="BU10" s="17">
        <v>0.285499762369819</v>
      </c>
      <c r="BV10" s="17">
        <v>0.29859718667191898</v>
      </c>
      <c r="BW10" s="17"/>
      <c r="BX10" s="17">
        <v>0.45616226474711802</v>
      </c>
      <c r="BY10" s="17">
        <v>0.41422883038412101</v>
      </c>
      <c r="BZ10" s="17">
        <v>0.22924772198465501</v>
      </c>
      <c r="CA10" s="17">
        <v>0.27550556970953699</v>
      </c>
      <c r="CB10" s="17">
        <v>0.27489860776154301</v>
      </c>
      <c r="CC10" s="17">
        <v>0.21271958984546399</v>
      </c>
    </row>
    <row r="11" spans="2:81" ht="29" x14ac:dyDescent="0.35">
      <c r="B11" s="18" t="s">
        <v>299</v>
      </c>
      <c r="C11" s="17">
        <v>0.32003822027918</v>
      </c>
      <c r="D11" s="17">
        <v>0.30063777842797401</v>
      </c>
      <c r="E11" s="17">
        <v>0.338989400788202</v>
      </c>
      <c r="F11" s="17"/>
      <c r="G11" s="17">
        <v>0.222998908203943</v>
      </c>
      <c r="H11" s="17">
        <v>0.268392837633395</v>
      </c>
      <c r="I11" s="17">
        <v>0.30474614770603298</v>
      </c>
      <c r="J11" s="17">
        <v>0.330092225837819</v>
      </c>
      <c r="K11" s="17">
        <v>0.35094445081592301</v>
      </c>
      <c r="L11" s="17">
        <v>0.40999523116457698</v>
      </c>
      <c r="M11" s="17"/>
      <c r="N11" s="17">
        <v>0.28321255687087399</v>
      </c>
      <c r="O11" s="17">
        <v>0.33501512989481202</v>
      </c>
      <c r="P11" s="17">
        <v>0.33494807396968601</v>
      </c>
      <c r="Q11" s="17">
        <v>0.33097511701108401</v>
      </c>
      <c r="R11" s="17"/>
      <c r="S11" s="17">
        <v>0.22818806251320201</v>
      </c>
      <c r="T11" s="17">
        <v>0.34935358567021602</v>
      </c>
      <c r="U11" s="17">
        <v>0.382503804072026</v>
      </c>
      <c r="V11" s="17">
        <v>0.32355777385200102</v>
      </c>
      <c r="W11" s="17">
        <v>0.30481971662545798</v>
      </c>
      <c r="X11" s="17">
        <v>0.36249858742028002</v>
      </c>
      <c r="Y11" s="17">
        <v>0.32687238243153999</v>
      </c>
      <c r="Z11" s="17">
        <v>0.26144384613968902</v>
      </c>
      <c r="AA11" s="17">
        <v>0.30241373261360799</v>
      </c>
      <c r="AB11" s="17">
        <v>0.34192580599056899</v>
      </c>
      <c r="AC11" s="17">
        <v>0.32037643538546201</v>
      </c>
      <c r="AD11" s="17">
        <v>0.41089566735088201</v>
      </c>
      <c r="AE11" s="17"/>
      <c r="AF11" s="17">
        <v>0.31536995546009899</v>
      </c>
      <c r="AG11" s="17">
        <v>0.35126043172177301</v>
      </c>
      <c r="AH11" s="17">
        <v>0.29112881143382502</v>
      </c>
      <c r="AI11" s="17">
        <v>0.41539200454806102</v>
      </c>
      <c r="AJ11" s="17"/>
      <c r="AK11" s="17">
        <v>0.31381831864829901</v>
      </c>
      <c r="AL11" s="17">
        <v>0.313068834644748</v>
      </c>
      <c r="AM11" s="17"/>
      <c r="AN11" s="17">
        <v>0.238428182596996</v>
      </c>
      <c r="AO11" s="17">
        <v>0.35502304504554599</v>
      </c>
      <c r="AP11" s="17">
        <v>0.32187784917693701</v>
      </c>
      <c r="AQ11" s="17">
        <v>0.32837108633489698</v>
      </c>
      <c r="AR11" s="17">
        <v>0.38447516246200503</v>
      </c>
      <c r="AS11" s="17">
        <v>0.36853313074043398</v>
      </c>
      <c r="AT11" s="17"/>
      <c r="AU11" s="17">
        <v>0.31311563765606298</v>
      </c>
      <c r="AV11" s="17">
        <v>0.32832284972870301</v>
      </c>
      <c r="AW11" s="17"/>
      <c r="AX11" s="17">
        <v>0.322298796164673</v>
      </c>
      <c r="AY11" s="17">
        <v>0.31949574765038702</v>
      </c>
      <c r="AZ11" s="17"/>
      <c r="BA11" s="17">
        <v>0.33677916713501599</v>
      </c>
      <c r="BB11" s="17">
        <v>0.231820428296107</v>
      </c>
      <c r="BC11" s="17"/>
      <c r="BD11" s="17">
        <v>0.29604719181630801</v>
      </c>
      <c r="BE11" s="17"/>
      <c r="BF11" s="17">
        <v>0.29040298596507502</v>
      </c>
      <c r="BG11" s="17"/>
      <c r="BH11" s="17">
        <v>0.36346851241778999</v>
      </c>
      <c r="BI11" s="17"/>
      <c r="BJ11" s="17">
        <v>0.31206642071519902</v>
      </c>
      <c r="BK11" s="17"/>
      <c r="BL11" s="17">
        <v>0.37804063957301998</v>
      </c>
      <c r="BM11" s="17">
        <v>0.197710382118614</v>
      </c>
      <c r="BN11" s="17">
        <v>0.36628052071287998</v>
      </c>
      <c r="BO11" s="17">
        <v>0.35794399390878201</v>
      </c>
      <c r="BP11" s="17"/>
      <c r="BQ11" s="17">
        <v>0.30647863444441298</v>
      </c>
      <c r="BR11" s="17">
        <v>0.32272247084418598</v>
      </c>
      <c r="BS11" s="17">
        <v>0.290167865162477</v>
      </c>
      <c r="BT11" s="17">
        <v>0.30476856223326798</v>
      </c>
      <c r="BU11" s="17">
        <v>0.30469559083523201</v>
      </c>
      <c r="BV11" s="17">
        <v>0.33228560416376601</v>
      </c>
      <c r="BW11" s="17"/>
      <c r="BX11" s="17">
        <v>0.24558976003021299</v>
      </c>
      <c r="BY11" s="17">
        <v>0.29789115878779499</v>
      </c>
      <c r="BZ11" s="17">
        <v>0.32923987729786403</v>
      </c>
      <c r="CA11" s="17">
        <v>0.30075783724447003</v>
      </c>
      <c r="CB11" s="17">
        <v>0.38916749081940999</v>
      </c>
      <c r="CC11" s="17">
        <v>0.37062149382170101</v>
      </c>
    </row>
    <row r="12" spans="2:81" x14ac:dyDescent="0.35">
      <c r="B12" s="18" t="s">
        <v>300</v>
      </c>
      <c r="C12" s="17">
        <v>0.173206494784099</v>
      </c>
      <c r="D12" s="17">
        <v>0.17198936052116101</v>
      </c>
      <c r="E12" s="17">
        <v>0.17383523390178901</v>
      </c>
      <c r="F12" s="17"/>
      <c r="G12" s="17">
        <v>0.11864067786504499</v>
      </c>
      <c r="H12" s="17">
        <v>0.109596385941667</v>
      </c>
      <c r="I12" s="17">
        <v>0.16847303264771599</v>
      </c>
      <c r="J12" s="17">
        <v>0.21384847766567799</v>
      </c>
      <c r="K12" s="17">
        <v>0.24520088800409201</v>
      </c>
      <c r="L12" s="17">
        <v>0.18373929040824999</v>
      </c>
      <c r="M12" s="17"/>
      <c r="N12" s="17">
        <v>0.13362151158864</v>
      </c>
      <c r="O12" s="17">
        <v>0.184246605300526</v>
      </c>
      <c r="P12" s="17">
        <v>0.18285042640600699</v>
      </c>
      <c r="Q12" s="17">
        <v>0.19598346041752901</v>
      </c>
      <c r="R12" s="17"/>
      <c r="S12" s="17">
        <v>0.111607930483804</v>
      </c>
      <c r="T12" s="17">
        <v>0.22707613766842799</v>
      </c>
      <c r="U12" s="17">
        <v>0.113335324965289</v>
      </c>
      <c r="V12" s="17">
        <v>0.169741104147311</v>
      </c>
      <c r="W12" s="17">
        <v>0.178148135904973</v>
      </c>
      <c r="X12" s="17">
        <v>0.15018737901361501</v>
      </c>
      <c r="Y12" s="17">
        <v>0.196542108156087</v>
      </c>
      <c r="Z12" s="17">
        <v>0.226073230405299</v>
      </c>
      <c r="AA12" s="17">
        <v>0.17841208329111299</v>
      </c>
      <c r="AB12" s="17">
        <v>0.19265276799738901</v>
      </c>
      <c r="AC12" s="17">
        <v>0.22453079849365601</v>
      </c>
      <c r="AD12" s="17">
        <v>0.15911936527968701</v>
      </c>
      <c r="AE12" s="17"/>
      <c r="AF12" s="17">
        <v>0.17510964581177299</v>
      </c>
      <c r="AG12" s="17">
        <v>0.18959505687789299</v>
      </c>
      <c r="AH12" s="17">
        <v>0.22266195075742801</v>
      </c>
      <c r="AI12" s="17">
        <v>0.159529528835855</v>
      </c>
      <c r="AJ12" s="17"/>
      <c r="AK12" s="17">
        <v>0.109907724537192</v>
      </c>
      <c r="AL12" s="17">
        <v>0.12531079432711001</v>
      </c>
      <c r="AM12" s="17"/>
      <c r="AN12" s="17">
        <v>0.109432193212968</v>
      </c>
      <c r="AO12" s="17">
        <v>0.17632952657103501</v>
      </c>
      <c r="AP12" s="17">
        <v>0.218878840832194</v>
      </c>
      <c r="AQ12" s="17">
        <v>0.24308552858510599</v>
      </c>
      <c r="AR12" s="17">
        <v>0.157014812017853</v>
      </c>
      <c r="AS12" s="17">
        <v>0.14637041643770801</v>
      </c>
      <c r="AT12" s="17"/>
      <c r="AU12" s="17">
        <v>0.164951845909836</v>
      </c>
      <c r="AV12" s="17">
        <v>0.18488749112476999</v>
      </c>
      <c r="AW12" s="17"/>
      <c r="AX12" s="17">
        <v>0.238632958798176</v>
      </c>
      <c r="AY12" s="17">
        <v>0.157506041570349</v>
      </c>
      <c r="AZ12" s="17"/>
      <c r="BA12" s="17">
        <v>0.19041712334251501</v>
      </c>
      <c r="BB12" s="17">
        <v>8.3402518789426394E-2</v>
      </c>
      <c r="BC12" s="17"/>
      <c r="BD12" s="17">
        <v>0.16900699296489499</v>
      </c>
      <c r="BE12" s="17"/>
      <c r="BF12" s="17">
        <v>0.17155261777036901</v>
      </c>
      <c r="BG12" s="17"/>
      <c r="BH12" s="17">
        <v>0.15814567235071</v>
      </c>
      <c r="BI12" s="17"/>
      <c r="BJ12" s="17">
        <v>0.222804809917554</v>
      </c>
      <c r="BK12" s="17"/>
      <c r="BL12" s="17">
        <v>0.27600584612553702</v>
      </c>
      <c r="BM12" s="17">
        <v>7.3234449724606104E-2</v>
      </c>
      <c r="BN12" s="17">
        <v>0.19680625916140301</v>
      </c>
      <c r="BO12" s="17">
        <v>0.18493526021884901</v>
      </c>
      <c r="BP12" s="17"/>
      <c r="BQ12" s="17">
        <v>0.14021030115654601</v>
      </c>
      <c r="BR12" s="17">
        <v>0.15410657367422001</v>
      </c>
      <c r="BS12" s="17">
        <v>0.27032778272330599</v>
      </c>
      <c r="BT12" s="17">
        <v>0.16372520563314799</v>
      </c>
      <c r="BU12" s="17">
        <v>0.21317460845376099</v>
      </c>
      <c r="BV12" s="17">
        <v>0.19069857812222299</v>
      </c>
      <c r="BW12" s="17"/>
      <c r="BX12" s="17">
        <v>0.100954970188138</v>
      </c>
      <c r="BY12" s="17">
        <v>0.134662806485632</v>
      </c>
      <c r="BZ12" s="17">
        <v>0.251303164349296</v>
      </c>
      <c r="CA12" s="17">
        <v>0.17539863687939899</v>
      </c>
      <c r="CB12" s="17">
        <v>0.18092432825303001</v>
      </c>
      <c r="CC12" s="17">
        <v>0.218324793576781</v>
      </c>
    </row>
    <row r="13" spans="2:81" x14ac:dyDescent="0.35">
      <c r="B13" s="18" t="s">
        <v>301</v>
      </c>
      <c r="C13" s="17">
        <v>6.91872867804324E-2</v>
      </c>
      <c r="D13" s="17">
        <v>6.4549917084064198E-2</v>
      </c>
      <c r="E13" s="17">
        <v>7.3125368923782394E-2</v>
      </c>
      <c r="F13" s="17"/>
      <c r="G13" s="17">
        <v>4.2735997728826698E-2</v>
      </c>
      <c r="H13" s="17">
        <v>5.0637730868665201E-2</v>
      </c>
      <c r="I13" s="17">
        <v>7.3597798376373702E-2</v>
      </c>
      <c r="J13" s="17">
        <v>9.3281603374812394E-2</v>
      </c>
      <c r="K13" s="17">
        <v>8.3767305290334201E-2</v>
      </c>
      <c r="L13" s="17">
        <v>6.8904627882443198E-2</v>
      </c>
      <c r="M13" s="17"/>
      <c r="N13" s="17">
        <v>4.1638090621163297E-2</v>
      </c>
      <c r="O13" s="17">
        <v>7.1951791743182905E-2</v>
      </c>
      <c r="P13" s="17">
        <v>8.1928094407272195E-2</v>
      </c>
      <c r="Q13" s="17">
        <v>8.4936551497600196E-2</v>
      </c>
      <c r="R13" s="17"/>
      <c r="S13" s="17">
        <v>5.1911711731947002E-2</v>
      </c>
      <c r="T13" s="17">
        <v>6.3342298820651205E-2</v>
      </c>
      <c r="U13" s="17">
        <v>7.9035800609786502E-2</v>
      </c>
      <c r="V13" s="17">
        <v>7.6983801895908699E-2</v>
      </c>
      <c r="W13" s="17">
        <v>9.2127935827341204E-2</v>
      </c>
      <c r="X13" s="17">
        <v>7.5020917268469406E-2</v>
      </c>
      <c r="Y13" s="17">
        <v>7.11201359969659E-2</v>
      </c>
      <c r="Z13" s="17">
        <v>6.5206943964208494E-2</v>
      </c>
      <c r="AA13" s="17">
        <v>6.7930198294884003E-2</v>
      </c>
      <c r="AB13" s="17">
        <v>7.6469429679493703E-2</v>
      </c>
      <c r="AC13" s="17">
        <v>7.7814227876998002E-2</v>
      </c>
      <c r="AD13" s="17">
        <v>2.29803050250952E-2</v>
      </c>
      <c r="AE13" s="17"/>
      <c r="AF13" s="17">
        <v>7.3882540254528103E-2</v>
      </c>
      <c r="AG13" s="17">
        <v>6.8955296554014903E-2</v>
      </c>
      <c r="AH13" s="17">
        <v>7.5092488863321302E-2</v>
      </c>
      <c r="AI13" s="17">
        <v>3.2088485736247299E-2</v>
      </c>
      <c r="AJ13" s="17"/>
      <c r="AK13" s="17">
        <v>3.1417258498250999E-2</v>
      </c>
      <c r="AL13" s="17">
        <v>7.5235142417047096E-2</v>
      </c>
      <c r="AM13" s="17"/>
      <c r="AN13" s="17">
        <v>5.44853393469392E-2</v>
      </c>
      <c r="AO13" s="17">
        <v>6.9003166436949495E-2</v>
      </c>
      <c r="AP13" s="17">
        <v>8.3850061968660503E-2</v>
      </c>
      <c r="AQ13" s="17">
        <v>8.6340438513002701E-2</v>
      </c>
      <c r="AR13" s="17">
        <v>7.6058371410297407E-2</v>
      </c>
      <c r="AS13" s="17">
        <v>2.9723532430836599E-2</v>
      </c>
      <c r="AT13" s="17"/>
      <c r="AU13" s="17">
        <v>6.9145816691084397E-2</v>
      </c>
      <c r="AV13" s="17">
        <v>6.9281387910869796E-2</v>
      </c>
      <c r="AW13" s="17"/>
      <c r="AX13" s="17">
        <v>0.10246119014105801</v>
      </c>
      <c r="AY13" s="17">
        <v>6.1202515314868602E-2</v>
      </c>
      <c r="AZ13" s="17"/>
      <c r="BA13" s="17">
        <v>7.4842176654152798E-2</v>
      </c>
      <c r="BB13" s="17">
        <v>3.7823025595415803E-2</v>
      </c>
      <c r="BC13" s="17"/>
      <c r="BD13" s="17">
        <v>6.3591778504481E-2</v>
      </c>
      <c r="BE13" s="17"/>
      <c r="BF13" s="17">
        <v>7.3367723194044401E-2</v>
      </c>
      <c r="BG13" s="17"/>
      <c r="BH13" s="17">
        <v>6.7000662687955695E-2</v>
      </c>
      <c r="BI13" s="17"/>
      <c r="BJ13" s="17">
        <v>4.9005695244383599E-2</v>
      </c>
      <c r="BK13" s="17"/>
      <c r="BL13" s="17">
        <v>0.174905946075053</v>
      </c>
      <c r="BM13" s="17">
        <v>2.6264421420149401E-2</v>
      </c>
      <c r="BN13" s="17">
        <v>5.9974562986544001E-2</v>
      </c>
      <c r="BO13" s="17">
        <v>5.6596271657033799E-2</v>
      </c>
      <c r="BP13" s="17"/>
      <c r="BQ13" s="17">
        <v>3.5508872407775102E-2</v>
      </c>
      <c r="BR13" s="17">
        <v>6.6091566478439001E-2</v>
      </c>
      <c r="BS13" s="17">
        <v>0.15511409139204499</v>
      </c>
      <c r="BT13" s="17">
        <v>4.6196589554405899E-2</v>
      </c>
      <c r="BU13" s="17">
        <v>0.114008911456725</v>
      </c>
      <c r="BV13" s="17">
        <v>9.2152400350126798E-2</v>
      </c>
      <c r="BW13" s="17"/>
      <c r="BX13" s="17">
        <v>2.3180215833822501E-2</v>
      </c>
      <c r="BY13" s="17">
        <v>3.8395835370198597E-2</v>
      </c>
      <c r="BZ13" s="17">
        <v>0.134596379085409</v>
      </c>
      <c r="CA13" s="17">
        <v>5.9256206355273802E-2</v>
      </c>
      <c r="CB13" s="17">
        <v>7.5793407595434695E-2</v>
      </c>
      <c r="CC13" s="17">
        <v>0.12554295229293799</v>
      </c>
    </row>
    <row r="14" spans="2:81" x14ac:dyDescent="0.35">
      <c r="B14" s="18" t="s">
        <v>171</v>
      </c>
      <c r="C14" s="17">
        <v>1.92134448196431E-2</v>
      </c>
      <c r="D14" s="17">
        <v>1.6328597118616801E-2</v>
      </c>
      <c r="E14" s="17">
        <v>2.2124716754304399E-2</v>
      </c>
      <c r="F14" s="17"/>
      <c r="G14" s="17">
        <v>2.6080021360738798E-2</v>
      </c>
      <c r="H14" s="17">
        <v>1.8738649354597799E-2</v>
      </c>
      <c r="I14" s="17">
        <v>1.9432466161602699E-2</v>
      </c>
      <c r="J14" s="17">
        <v>1.70087165144692E-2</v>
      </c>
      <c r="K14" s="17">
        <v>1.48416606297418E-2</v>
      </c>
      <c r="L14" s="17">
        <v>1.9587591766069098E-2</v>
      </c>
      <c r="M14" s="17"/>
      <c r="N14" s="17">
        <v>1.8499932915078499E-2</v>
      </c>
      <c r="O14" s="17">
        <v>1.69079476002349E-2</v>
      </c>
      <c r="P14" s="17">
        <v>1.6143006665503501E-2</v>
      </c>
      <c r="Q14" s="17">
        <v>2.5393876340736098E-2</v>
      </c>
      <c r="R14" s="17"/>
      <c r="S14" s="17">
        <v>2.1682204700774799E-2</v>
      </c>
      <c r="T14" s="17">
        <v>1.2849019078369E-2</v>
      </c>
      <c r="U14" s="17">
        <v>9.8242775505855799E-3</v>
      </c>
      <c r="V14" s="17">
        <v>1.5091959019873201E-2</v>
      </c>
      <c r="W14" s="17">
        <v>2.13703749181526E-2</v>
      </c>
      <c r="X14" s="17">
        <v>4.5507615382102802E-2</v>
      </c>
      <c r="Y14" s="17">
        <v>1.8060842326920099E-2</v>
      </c>
      <c r="Z14" s="17">
        <v>0</v>
      </c>
      <c r="AA14" s="17">
        <v>2.8582405880560099E-2</v>
      </c>
      <c r="AB14" s="17">
        <v>1.2809053345998699E-2</v>
      </c>
      <c r="AC14" s="17">
        <v>2.0599337329516802E-2</v>
      </c>
      <c r="AD14" s="17">
        <v>0</v>
      </c>
      <c r="AE14" s="17"/>
      <c r="AF14" s="17">
        <v>1.7924057529508899E-2</v>
      </c>
      <c r="AG14" s="17">
        <v>1.4769459695854401E-2</v>
      </c>
      <c r="AH14" s="17">
        <v>3.3294969496171202E-2</v>
      </c>
      <c r="AI14" s="17">
        <v>0</v>
      </c>
      <c r="AJ14" s="17"/>
      <c r="AK14" s="17">
        <v>3.6759415304307999E-2</v>
      </c>
      <c r="AL14" s="17">
        <v>3.3979688326741898E-2</v>
      </c>
      <c r="AM14" s="17"/>
      <c r="AN14" s="17">
        <v>1.2924085510685201E-2</v>
      </c>
      <c r="AO14" s="17">
        <v>1.99260781155336E-2</v>
      </c>
      <c r="AP14" s="17">
        <v>2.3957334172004099E-2</v>
      </c>
      <c r="AQ14" s="17">
        <v>2.3152260319955001E-2</v>
      </c>
      <c r="AR14" s="17">
        <v>1.5008368116526401E-2</v>
      </c>
      <c r="AS14" s="17">
        <v>3.0665166486615901E-2</v>
      </c>
      <c r="AT14" s="17"/>
      <c r="AU14" s="17">
        <v>1.3252400540703899E-2</v>
      </c>
      <c r="AV14" s="17">
        <v>2.5979303236135599E-2</v>
      </c>
      <c r="AW14" s="17"/>
      <c r="AX14" s="17">
        <v>2.7353756794531801E-2</v>
      </c>
      <c r="AY14" s="17">
        <v>1.72600061120344E-2</v>
      </c>
      <c r="AZ14" s="17"/>
      <c r="BA14" s="17">
        <v>1.64428653614546E-2</v>
      </c>
      <c r="BB14" s="17">
        <v>3.2338245255335997E-2</v>
      </c>
      <c r="BC14" s="17"/>
      <c r="BD14" s="17">
        <v>1.6473993231364E-2</v>
      </c>
      <c r="BE14" s="17"/>
      <c r="BF14" s="17">
        <v>1.5020065695453199E-2</v>
      </c>
      <c r="BG14" s="17"/>
      <c r="BH14" s="17">
        <v>1.37666297830973E-2</v>
      </c>
      <c r="BI14" s="17"/>
      <c r="BJ14" s="17">
        <v>2.9468191556623301E-2</v>
      </c>
      <c r="BK14" s="17"/>
      <c r="BL14" s="17">
        <v>3.6805712395899699E-2</v>
      </c>
      <c r="BM14" s="17">
        <v>4.5568448385941498E-3</v>
      </c>
      <c r="BN14" s="17">
        <v>1.7595371281004499E-2</v>
      </c>
      <c r="BO14" s="17">
        <v>2.47408086036476E-2</v>
      </c>
      <c r="BP14" s="17"/>
      <c r="BQ14" s="17">
        <v>2.0149712967734799E-2</v>
      </c>
      <c r="BR14" s="17">
        <v>8.9010215084593201E-3</v>
      </c>
      <c r="BS14" s="17">
        <v>1.8489069465994601E-2</v>
      </c>
      <c r="BT14" s="17">
        <v>7.61349013431934E-3</v>
      </c>
      <c r="BU14" s="17">
        <v>2.3826072106321199E-2</v>
      </c>
      <c r="BV14" s="17">
        <v>3.43628959528657E-2</v>
      </c>
      <c r="BW14" s="17"/>
      <c r="BX14" s="17">
        <v>1.28780460889996E-2</v>
      </c>
      <c r="BY14" s="17">
        <v>1.2511328782085499E-2</v>
      </c>
      <c r="BZ14" s="17">
        <v>1.42542819769915E-2</v>
      </c>
      <c r="CA14" s="17">
        <v>4.5941846506110601E-3</v>
      </c>
      <c r="CB14" s="17">
        <v>1.8482723888108201E-2</v>
      </c>
      <c r="CC14" s="17">
        <v>4.9174348188676102E-2</v>
      </c>
    </row>
    <row r="15" spans="2:81" x14ac:dyDescent="0.35">
      <c r="B15" s="18" t="s">
        <v>302</v>
      </c>
      <c r="C15" s="21">
        <v>0.41835455333664601</v>
      </c>
      <c r="D15" s="21">
        <v>0.44649434684818501</v>
      </c>
      <c r="E15" s="21">
        <v>0.39192527963192098</v>
      </c>
      <c r="F15" s="21"/>
      <c r="G15" s="21">
        <v>0.58954439484144605</v>
      </c>
      <c r="H15" s="21">
        <v>0.55263439620167598</v>
      </c>
      <c r="I15" s="21">
        <v>0.43375055510827498</v>
      </c>
      <c r="J15" s="21">
        <v>0.345768976607221</v>
      </c>
      <c r="K15" s="21">
        <v>0.30524569525990902</v>
      </c>
      <c r="L15" s="21">
        <v>0.31777325877865997</v>
      </c>
      <c r="M15" s="21"/>
      <c r="N15" s="21">
        <v>0.52302790800424404</v>
      </c>
      <c r="O15" s="21">
        <v>0.39187852546124402</v>
      </c>
      <c r="P15" s="21">
        <v>0.38413039855153203</v>
      </c>
      <c r="Q15" s="21">
        <v>0.36271099473305102</v>
      </c>
      <c r="R15" s="21"/>
      <c r="S15" s="21">
        <v>0.58661009057027202</v>
      </c>
      <c r="T15" s="21">
        <v>0.34737895876233599</v>
      </c>
      <c r="U15" s="21">
        <v>0.41530079280231302</v>
      </c>
      <c r="V15" s="21">
        <v>0.414625361084906</v>
      </c>
      <c r="W15" s="21">
        <v>0.403533836724075</v>
      </c>
      <c r="X15" s="21">
        <v>0.36678550091553302</v>
      </c>
      <c r="Y15" s="21">
        <v>0.38740453108848699</v>
      </c>
      <c r="Z15" s="21">
        <v>0.447275979490803</v>
      </c>
      <c r="AA15" s="21">
        <v>0.422661579919835</v>
      </c>
      <c r="AB15" s="21">
        <v>0.37614294298654999</v>
      </c>
      <c r="AC15" s="21">
        <v>0.356679200914367</v>
      </c>
      <c r="AD15" s="21">
        <v>0.40700466234433602</v>
      </c>
      <c r="AE15" s="21"/>
      <c r="AF15" s="21">
        <v>0.417713800944091</v>
      </c>
      <c r="AG15" s="21">
        <v>0.375419755150465</v>
      </c>
      <c r="AH15" s="21">
        <v>0.37782177944925499</v>
      </c>
      <c r="AI15" s="21">
        <v>0.392989980879837</v>
      </c>
      <c r="AJ15" s="21"/>
      <c r="AK15" s="21">
        <v>0.50809728301194901</v>
      </c>
      <c r="AL15" s="21">
        <v>0.45240554028435198</v>
      </c>
      <c r="AM15" s="21"/>
      <c r="AN15" s="21">
        <v>0.58473019933241099</v>
      </c>
      <c r="AO15" s="21">
        <v>0.37971818383093597</v>
      </c>
      <c r="AP15" s="21">
        <v>0.35143591385020501</v>
      </c>
      <c r="AQ15" s="21">
        <v>0.31905068624704003</v>
      </c>
      <c r="AR15" s="21">
        <v>0.36744328599331899</v>
      </c>
      <c r="AS15" s="21">
        <v>0.42470775390440602</v>
      </c>
      <c r="AT15" s="21"/>
      <c r="AU15" s="21">
        <v>0.43953429920231302</v>
      </c>
      <c r="AV15" s="21">
        <v>0.39152896799952103</v>
      </c>
      <c r="AW15" s="21"/>
      <c r="AX15" s="21">
        <v>0.30925329810156099</v>
      </c>
      <c r="AY15" s="21">
        <v>0.44453568935236099</v>
      </c>
      <c r="AZ15" s="21"/>
      <c r="BA15" s="21">
        <v>0.38151866750686197</v>
      </c>
      <c r="BB15" s="21">
        <v>0.61461578206371503</v>
      </c>
      <c r="BC15" s="21"/>
      <c r="BD15" s="21">
        <v>0.45488004348295202</v>
      </c>
      <c r="BE15" s="21"/>
      <c r="BF15" s="21">
        <v>0.44965660737505903</v>
      </c>
      <c r="BG15" s="21"/>
      <c r="BH15" s="21">
        <v>0.39761852276044601</v>
      </c>
      <c r="BI15" s="21"/>
      <c r="BJ15" s="21">
        <v>0.38665488256623998</v>
      </c>
      <c r="BK15" s="21"/>
      <c r="BL15" s="21">
        <v>0.134241855830491</v>
      </c>
      <c r="BM15" s="21">
        <v>0.69823390189803602</v>
      </c>
      <c r="BN15" s="21">
        <v>0.35934328585816799</v>
      </c>
      <c r="BO15" s="21">
        <v>0.37578366561168802</v>
      </c>
      <c r="BP15" s="21"/>
      <c r="BQ15" s="21">
        <v>0.49765247902352999</v>
      </c>
      <c r="BR15" s="21">
        <v>0.44817836749469597</v>
      </c>
      <c r="BS15" s="21">
        <v>0.26590119125617701</v>
      </c>
      <c r="BT15" s="21">
        <v>0.47769615244485802</v>
      </c>
      <c r="BU15" s="21">
        <v>0.34429481714796001</v>
      </c>
      <c r="BV15" s="21">
        <v>0.35050052141101801</v>
      </c>
      <c r="BW15" s="21"/>
      <c r="BX15" s="21">
        <v>0.61739700785882701</v>
      </c>
      <c r="BY15" s="21">
        <v>0.51653887057428804</v>
      </c>
      <c r="BZ15" s="21">
        <v>0.27060629729044</v>
      </c>
      <c r="CA15" s="21">
        <v>0.45999313487024701</v>
      </c>
      <c r="CB15" s="21">
        <v>0.33563204944401698</v>
      </c>
      <c r="CC15" s="21">
        <v>0.236336412119904</v>
      </c>
    </row>
    <row r="16" spans="2:81" x14ac:dyDescent="0.35">
      <c r="B16" s="18" t="s">
        <v>303</v>
      </c>
      <c r="C16" s="21">
        <v>0.24239378156453101</v>
      </c>
      <c r="D16" s="21">
        <v>0.236539277605225</v>
      </c>
      <c r="E16" s="21">
        <v>0.246960602825572</v>
      </c>
      <c r="F16" s="21"/>
      <c r="G16" s="21">
        <v>0.161376675593872</v>
      </c>
      <c r="H16" s="21">
        <v>0.16023411681033201</v>
      </c>
      <c r="I16" s="21">
        <v>0.24207083102408899</v>
      </c>
      <c r="J16" s="21">
        <v>0.307130081040491</v>
      </c>
      <c r="K16" s="21">
        <v>0.328968193294426</v>
      </c>
      <c r="L16" s="21">
        <v>0.25264391829069399</v>
      </c>
      <c r="M16" s="21"/>
      <c r="N16" s="21">
        <v>0.17525960220980299</v>
      </c>
      <c r="O16" s="21">
        <v>0.256198397043709</v>
      </c>
      <c r="P16" s="21">
        <v>0.26477852081327902</v>
      </c>
      <c r="Q16" s="21">
        <v>0.280920011915129</v>
      </c>
      <c r="R16" s="21"/>
      <c r="S16" s="21">
        <v>0.16351964221575099</v>
      </c>
      <c r="T16" s="21">
        <v>0.29041843648908</v>
      </c>
      <c r="U16" s="21">
        <v>0.19237112557507499</v>
      </c>
      <c r="V16" s="21">
        <v>0.24672490604322</v>
      </c>
      <c r="W16" s="21">
        <v>0.27027607173231499</v>
      </c>
      <c r="X16" s="21">
        <v>0.225208296282084</v>
      </c>
      <c r="Y16" s="21">
        <v>0.26766224415305301</v>
      </c>
      <c r="Z16" s="21">
        <v>0.29128017436950798</v>
      </c>
      <c r="AA16" s="21">
        <v>0.246342281585997</v>
      </c>
      <c r="AB16" s="21">
        <v>0.269122197676882</v>
      </c>
      <c r="AC16" s="21">
        <v>0.30234502637065402</v>
      </c>
      <c r="AD16" s="21">
        <v>0.182099670304782</v>
      </c>
      <c r="AE16" s="21"/>
      <c r="AF16" s="21">
        <v>0.248992186066301</v>
      </c>
      <c r="AG16" s="21">
        <v>0.25855035343190802</v>
      </c>
      <c r="AH16" s="21">
        <v>0.29775443962074899</v>
      </c>
      <c r="AI16" s="21">
        <v>0.19161801457210201</v>
      </c>
      <c r="AJ16" s="21"/>
      <c r="AK16" s="21">
        <v>0.141324983035443</v>
      </c>
      <c r="AL16" s="21">
        <v>0.20054593674415699</v>
      </c>
      <c r="AM16" s="21"/>
      <c r="AN16" s="21">
        <v>0.16391753255990801</v>
      </c>
      <c r="AO16" s="21">
        <v>0.24533269300798399</v>
      </c>
      <c r="AP16" s="21">
        <v>0.30272890280085402</v>
      </c>
      <c r="AQ16" s="21">
        <v>0.32942596709810801</v>
      </c>
      <c r="AR16" s="21">
        <v>0.23307318342815</v>
      </c>
      <c r="AS16" s="21">
        <v>0.17609394886854399</v>
      </c>
      <c r="AT16" s="21"/>
      <c r="AU16" s="21">
        <v>0.23409766260091999</v>
      </c>
      <c r="AV16" s="21">
        <v>0.25416887903564001</v>
      </c>
      <c r="AW16" s="21"/>
      <c r="AX16" s="21">
        <v>0.34109414893923401</v>
      </c>
      <c r="AY16" s="21">
        <v>0.21870855688521801</v>
      </c>
      <c r="AZ16" s="21"/>
      <c r="BA16" s="21">
        <v>0.26525929999666797</v>
      </c>
      <c r="BB16" s="21">
        <v>0.121225544384842</v>
      </c>
      <c r="BC16" s="21"/>
      <c r="BD16" s="21">
        <v>0.23259877146937599</v>
      </c>
      <c r="BE16" s="21"/>
      <c r="BF16" s="21">
        <v>0.24492034096441301</v>
      </c>
      <c r="BG16" s="21"/>
      <c r="BH16" s="21">
        <v>0.22514633503866599</v>
      </c>
      <c r="BI16" s="21"/>
      <c r="BJ16" s="21">
        <v>0.271810505161937</v>
      </c>
      <c r="BK16" s="21"/>
      <c r="BL16" s="21">
        <v>0.45091179220058902</v>
      </c>
      <c r="BM16" s="21">
        <v>9.9498871144755405E-2</v>
      </c>
      <c r="BN16" s="21">
        <v>0.25678082214794701</v>
      </c>
      <c r="BO16" s="21">
        <v>0.241531531875882</v>
      </c>
      <c r="BP16" s="21"/>
      <c r="BQ16" s="21">
        <v>0.17571917356432101</v>
      </c>
      <c r="BR16" s="21">
        <v>0.22019814015265901</v>
      </c>
      <c r="BS16" s="21">
        <v>0.425441874115351</v>
      </c>
      <c r="BT16" s="21">
        <v>0.20992179518755399</v>
      </c>
      <c r="BU16" s="21">
        <v>0.327183519910486</v>
      </c>
      <c r="BV16" s="21">
        <v>0.28285097847235002</v>
      </c>
      <c r="BW16" s="21"/>
      <c r="BX16" s="21">
        <v>0.124135186021961</v>
      </c>
      <c r="BY16" s="21">
        <v>0.173058641855831</v>
      </c>
      <c r="BZ16" s="21">
        <v>0.38589954343470501</v>
      </c>
      <c r="CA16" s="21">
        <v>0.23465484323467301</v>
      </c>
      <c r="CB16" s="21">
        <v>0.25671773584846402</v>
      </c>
      <c r="CC16" s="21">
        <v>0.34386774586971902</v>
      </c>
    </row>
    <row r="17" spans="2:81" x14ac:dyDescent="0.35">
      <c r="B17" s="18" t="s">
        <v>288</v>
      </c>
      <c r="C17" s="22">
        <v>0.175960771772115</v>
      </c>
      <c r="D17" s="22">
        <v>0.20995506924296001</v>
      </c>
      <c r="E17" s="22">
        <v>0.144964676806349</v>
      </c>
      <c r="F17" s="22"/>
      <c r="G17" s="22">
        <v>0.42816771924757502</v>
      </c>
      <c r="H17" s="22">
        <v>0.39240027939134298</v>
      </c>
      <c r="I17" s="22">
        <v>0.19167972408418499</v>
      </c>
      <c r="J17" s="22">
        <v>3.86388955667301E-2</v>
      </c>
      <c r="K17" s="22">
        <v>-2.3722498034516599E-2</v>
      </c>
      <c r="L17" s="22">
        <v>6.51293404879663E-2</v>
      </c>
      <c r="M17" s="22"/>
      <c r="N17" s="22">
        <v>0.34776830579444001</v>
      </c>
      <c r="O17" s="22">
        <v>0.13568012841753499</v>
      </c>
      <c r="P17" s="22">
        <v>0.119351877738253</v>
      </c>
      <c r="Q17" s="22">
        <v>8.1790982817921701E-2</v>
      </c>
      <c r="R17" s="22"/>
      <c r="S17" s="22">
        <v>0.42309044835451998</v>
      </c>
      <c r="T17" s="22">
        <v>5.6960522273255897E-2</v>
      </c>
      <c r="U17" s="22">
        <v>0.222929667227238</v>
      </c>
      <c r="V17" s="22">
        <v>0.16790045504168599</v>
      </c>
      <c r="W17" s="22">
        <v>0.13325776499176001</v>
      </c>
      <c r="X17" s="22">
        <v>0.141577204633448</v>
      </c>
      <c r="Y17" s="22">
        <v>0.119742286935434</v>
      </c>
      <c r="Z17" s="22">
        <v>0.15599580512129499</v>
      </c>
      <c r="AA17" s="22">
        <v>0.176319298333838</v>
      </c>
      <c r="AB17" s="22">
        <v>0.107020745309668</v>
      </c>
      <c r="AC17" s="22">
        <v>5.4334174543712997E-2</v>
      </c>
      <c r="AD17" s="22">
        <v>0.224904992039554</v>
      </c>
      <c r="AE17" s="22"/>
      <c r="AF17" s="22">
        <v>0.168721614877791</v>
      </c>
      <c r="AG17" s="22">
        <v>0.116869401718556</v>
      </c>
      <c r="AH17" s="22">
        <v>8.0067339828506306E-2</v>
      </c>
      <c r="AI17" s="22">
        <v>0.20137196630773499</v>
      </c>
      <c r="AJ17" s="22"/>
      <c r="AK17" s="22">
        <v>0.36677229997650601</v>
      </c>
      <c r="AL17" s="22">
        <v>0.25185960354019499</v>
      </c>
      <c r="AM17" s="22"/>
      <c r="AN17" s="22">
        <v>0.42081266677250301</v>
      </c>
      <c r="AO17" s="22">
        <v>0.13438549082295201</v>
      </c>
      <c r="AP17" s="22">
        <v>4.8707011049350497E-2</v>
      </c>
      <c r="AQ17" s="22">
        <v>-1.0375280851068E-2</v>
      </c>
      <c r="AR17" s="22">
        <v>0.13437010256516799</v>
      </c>
      <c r="AS17" s="22">
        <v>0.248613805035862</v>
      </c>
      <c r="AT17" s="22"/>
      <c r="AU17" s="22">
        <v>0.205436636601393</v>
      </c>
      <c r="AV17" s="22">
        <v>0.13736008896388099</v>
      </c>
      <c r="AW17" s="22"/>
      <c r="AX17" s="22">
        <v>-3.1840850837673101E-2</v>
      </c>
      <c r="AY17" s="22">
        <v>0.225827132467143</v>
      </c>
      <c r="AZ17" s="22"/>
      <c r="BA17" s="22">
        <v>0.116259367510194</v>
      </c>
      <c r="BB17" s="22">
        <v>0.49339023767887302</v>
      </c>
      <c r="BC17" s="22"/>
      <c r="BD17" s="22">
        <v>0.222281272013576</v>
      </c>
      <c r="BE17" s="22"/>
      <c r="BF17" s="22">
        <v>0.20473626641064499</v>
      </c>
      <c r="BG17" s="22"/>
      <c r="BH17" s="22">
        <v>0.17247218772178</v>
      </c>
      <c r="BI17" s="22"/>
      <c r="BJ17" s="22">
        <v>0.11484437740430301</v>
      </c>
      <c r="BK17" s="22"/>
      <c r="BL17" s="22">
        <v>-0.31666993637009799</v>
      </c>
      <c r="BM17" s="22">
        <v>0.59873503075328105</v>
      </c>
      <c r="BN17" s="22">
        <v>0.102562463710222</v>
      </c>
      <c r="BO17" s="22">
        <v>0.134252133735806</v>
      </c>
      <c r="BP17" s="22"/>
      <c r="BQ17" s="22">
        <v>0.32193330545920901</v>
      </c>
      <c r="BR17" s="22">
        <v>0.22798022734203699</v>
      </c>
      <c r="BS17" s="22">
        <v>-0.159540682859174</v>
      </c>
      <c r="BT17" s="22">
        <v>0.26777435725730397</v>
      </c>
      <c r="BU17" s="22">
        <v>1.71112972374735E-2</v>
      </c>
      <c r="BV17" s="22">
        <v>6.76495429386684E-2</v>
      </c>
      <c r="BW17" s="22"/>
      <c r="BX17" s="22">
        <v>0.49326182183686601</v>
      </c>
      <c r="BY17" s="22">
        <v>0.34348022871845701</v>
      </c>
      <c r="BZ17" s="22">
        <v>-0.115293246144266</v>
      </c>
      <c r="CA17" s="22">
        <v>0.22533829163557401</v>
      </c>
      <c r="CB17" s="22">
        <v>7.8914313595552704E-2</v>
      </c>
      <c r="CC17" s="22">
        <v>-0.10753133374981599</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J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0" width="20.7265625" customWidth="1"/>
  </cols>
  <sheetData>
    <row r="2" spans="2:10" ht="40" customHeight="1" x14ac:dyDescent="0.35">
      <c r="D2" s="31" t="s">
        <v>316</v>
      </c>
      <c r="E2" s="27"/>
      <c r="F2" s="27"/>
      <c r="G2" s="27"/>
      <c r="H2" s="27"/>
      <c r="I2" s="27"/>
      <c r="J2" s="27"/>
    </row>
    <row r="6" spans="2:10" ht="50" customHeight="1" x14ac:dyDescent="0.35">
      <c r="B6" s="20" t="s">
        <v>15</v>
      </c>
      <c r="C6" s="20" t="s">
        <v>306</v>
      </c>
      <c r="D6" s="20" t="s">
        <v>307</v>
      </c>
      <c r="E6" s="20" t="s">
        <v>308</v>
      </c>
      <c r="F6" s="20" t="s">
        <v>309</v>
      </c>
      <c r="G6" s="20" t="s">
        <v>310</v>
      </c>
      <c r="H6" s="20" t="s">
        <v>311</v>
      </c>
      <c r="I6" s="20" t="s">
        <v>312</v>
      </c>
    </row>
    <row r="7" spans="2:10" ht="29" x14ac:dyDescent="0.35">
      <c r="B7" s="18" t="s">
        <v>313</v>
      </c>
      <c r="C7" s="17">
        <v>0.128316546822028</v>
      </c>
      <c r="D7" s="17">
        <v>0.26450742779335201</v>
      </c>
      <c r="E7" s="17">
        <v>0.48869091906547901</v>
      </c>
      <c r="F7" s="17">
        <v>0.48528041377158398</v>
      </c>
      <c r="G7" s="17">
        <v>0.17754778106208699</v>
      </c>
      <c r="H7" s="17">
        <v>0.45170581867453502</v>
      </c>
      <c r="I7" s="17">
        <v>0.30973602521063298</v>
      </c>
    </row>
    <row r="8" spans="2:10" ht="29" x14ac:dyDescent="0.35">
      <c r="B8" s="18" t="s">
        <v>314</v>
      </c>
      <c r="C8" s="17">
        <v>0.27555673378843398</v>
      </c>
      <c r="D8" s="17">
        <v>0.32986751189785601</v>
      </c>
      <c r="E8" s="17">
        <v>0.30531043190650498</v>
      </c>
      <c r="F8" s="17">
        <v>0.30139769180859199</v>
      </c>
      <c r="G8" s="17">
        <v>0.28421429134179299</v>
      </c>
      <c r="H8" s="17">
        <v>0.260953277631714</v>
      </c>
      <c r="I8" s="17">
        <v>0.32558040226621399</v>
      </c>
    </row>
    <row r="9" spans="2:10" x14ac:dyDescent="0.35">
      <c r="B9" s="18" t="s">
        <v>315</v>
      </c>
      <c r="C9" s="17">
        <v>0.57553149057806197</v>
      </c>
      <c r="D9" s="17">
        <v>0.39043224673023103</v>
      </c>
      <c r="E9" s="17">
        <v>0.188135866359468</v>
      </c>
      <c r="F9" s="17">
        <v>0.195232668373129</v>
      </c>
      <c r="G9" s="17">
        <v>0.51181511590075202</v>
      </c>
      <c r="H9" s="17">
        <v>0.21715375477719501</v>
      </c>
      <c r="I9" s="17">
        <v>0.223698179411225</v>
      </c>
    </row>
    <row r="10" spans="2:10" x14ac:dyDescent="0.35">
      <c r="B10" s="18" t="s">
        <v>165</v>
      </c>
      <c r="C10" s="17">
        <v>2.0595228811476199E-2</v>
      </c>
      <c r="D10" s="17">
        <v>1.51928135785611E-2</v>
      </c>
      <c r="E10" s="17">
        <v>1.7862782668548301E-2</v>
      </c>
      <c r="F10" s="17">
        <v>1.8089226046695502E-2</v>
      </c>
      <c r="G10" s="17">
        <v>2.64228116953691E-2</v>
      </c>
      <c r="H10" s="17">
        <v>7.0187148916555697E-2</v>
      </c>
      <c r="I10" s="17">
        <v>0.14098539311192801</v>
      </c>
    </row>
    <row r="11" spans="2:10" x14ac:dyDescent="0.35">
      <c r="B11" s="16"/>
      <c r="C11" s="16"/>
      <c r="D11" s="16"/>
      <c r="E11" s="16"/>
      <c r="F11" s="16"/>
      <c r="G11" s="16"/>
      <c r="H11" s="16"/>
      <c r="I11" s="16"/>
    </row>
    <row r="12" spans="2:10" x14ac:dyDescent="0.35">
      <c r="B12" t="s">
        <v>90</v>
      </c>
    </row>
    <row r="13" spans="2:10" x14ac:dyDescent="0.35">
      <c r="B13" t="s">
        <v>91</v>
      </c>
    </row>
    <row r="17" spans="2:2" x14ac:dyDescent="0.35">
      <c r="B17"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CC17"/>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317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0.128316546822028</v>
      </c>
      <c r="D9" s="17">
        <v>0.15387148592755301</v>
      </c>
      <c r="E9" s="17">
        <v>0.10259439703609</v>
      </c>
      <c r="F9" s="17"/>
      <c r="G9" s="17">
        <v>0.29396146316461802</v>
      </c>
      <c r="H9" s="17">
        <v>0.213866884698379</v>
      </c>
      <c r="I9" s="17">
        <v>0.14004856776698699</v>
      </c>
      <c r="J9" s="17">
        <v>6.5503145886003394E-2</v>
      </c>
      <c r="K9" s="17">
        <v>5.3504595076893202E-2</v>
      </c>
      <c r="L9" s="17">
        <v>4.0423326901570598E-2</v>
      </c>
      <c r="M9" s="17"/>
      <c r="N9" s="17">
        <v>0.19416464650131501</v>
      </c>
      <c r="O9" s="17">
        <v>8.8187751431857905E-2</v>
      </c>
      <c r="P9" s="17">
        <v>0.10833372565810601</v>
      </c>
      <c r="Q9" s="17">
        <v>0.116518672778294</v>
      </c>
      <c r="R9" s="17"/>
      <c r="S9" s="17">
        <v>0.24630159676368199</v>
      </c>
      <c r="T9" s="17">
        <v>7.4670883328175203E-2</v>
      </c>
      <c r="U9" s="17">
        <v>0.10977181047673</v>
      </c>
      <c r="V9" s="17">
        <v>7.8484151668666194E-2</v>
      </c>
      <c r="W9" s="17">
        <v>0.121782749253758</v>
      </c>
      <c r="X9" s="17">
        <v>0.12872196140897499</v>
      </c>
      <c r="Y9" s="17">
        <v>0.14956495595271499</v>
      </c>
      <c r="Z9" s="17">
        <v>0.11773844413092099</v>
      </c>
      <c r="AA9" s="17">
        <v>0.15069658080904899</v>
      </c>
      <c r="AB9" s="17">
        <v>8.7451728862694797E-2</v>
      </c>
      <c r="AC9" s="17">
        <v>6.4009714083696004E-2</v>
      </c>
      <c r="AD9" s="17">
        <v>0.12835548052840301</v>
      </c>
      <c r="AE9" s="17"/>
      <c r="AF9" s="17">
        <v>0.13852025028051199</v>
      </c>
      <c r="AG9" s="17">
        <v>8.4556182324490803E-2</v>
      </c>
      <c r="AH9" s="17">
        <v>7.7022982294458406E-2</v>
      </c>
      <c r="AI9" s="17">
        <v>0.104317237762031</v>
      </c>
      <c r="AJ9" s="17"/>
      <c r="AK9" s="17">
        <v>0.111021132488529</v>
      </c>
      <c r="AL9" s="17">
        <v>0.118680076530313</v>
      </c>
      <c r="AM9" s="17"/>
      <c r="AN9" s="17">
        <v>0.24150011848163799</v>
      </c>
      <c r="AO9" s="17">
        <v>9.8745779768493094E-2</v>
      </c>
      <c r="AP9" s="17">
        <v>0.110132519091308</v>
      </c>
      <c r="AQ9" s="17">
        <v>7.3107014482074198E-2</v>
      </c>
      <c r="AR9" s="17">
        <v>6.2016995693958098E-2</v>
      </c>
      <c r="AS9" s="17">
        <v>0.10423437522722601</v>
      </c>
      <c r="AT9" s="17"/>
      <c r="AU9" s="17">
        <v>0.116715157686111</v>
      </c>
      <c r="AV9" s="17">
        <v>0.14487505921309099</v>
      </c>
      <c r="AW9" s="17"/>
      <c r="AX9" s="17">
        <v>8.7232288028611701E-2</v>
      </c>
      <c r="AY9" s="17">
        <v>0.13817557699778099</v>
      </c>
      <c r="AZ9" s="17"/>
      <c r="BA9" s="17">
        <v>0.113600914759187</v>
      </c>
      <c r="BB9" s="17">
        <v>0.207599991464859</v>
      </c>
      <c r="BC9" s="17"/>
      <c r="BD9" s="17">
        <v>0.15673626373427299</v>
      </c>
      <c r="BE9" s="17"/>
      <c r="BF9" s="17">
        <v>0.16013460254987799</v>
      </c>
      <c r="BG9" s="17"/>
      <c r="BH9" s="17">
        <v>0.101119238547301</v>
      </c>
      <c r="BI9" s="17"/>
      <c r="BJ9" s="17">
        <v>9.0761262997133302E-2</v>
      </c>
      <c r="BK9" s="17"/>
      <c r="BL9" s="17">
        <v>5.0674211098494099E-2</v>
      </c>
      <c r="BM9" s="17">
        <v>0.27010808274145098</v>
      </c>
      <c r="BN9" s="17">
        <v>5.33737228411688E-2</v>
      </c>
      <c r="BO9" s="17">
        <v>0.113371398934369</v>
      </c>
      <c r="BP9" s="17"/>
      <c r="BQ9" s="17">
        <v>0.15932268043262399</v>
      </c>
      <c r="BR9" s="17">
        <v>0.10726498586465499</v>
      </c>
      <c r="BS9" s="17">
        <v>8.4819399843627602E-2</v>
      </c>
      <c r="BT9" s="17">
        <v>0.24345902048952001</v>
      </c>
      <c r="BU9" s="17">
        <v>0.11318584421455199</v>
      </c>
      <c r="BV9" s="17">
        <v>7.4782581712584603E-2</v>
      </c>
      <c r="BW9" s="17"/>
      <c r="BX9" s="17">
        <v>0.18604913801124201</v>
      </c>
      <c r="BY9" s="17">
        <v>0.115723717549459</v>
      </c>
      <c r="BZ9" s="17">
        <v>0.102400760349869</v>
      </c>
      <c r="CA9" s="17">
        <v>0.224830228082988</v>
      </c>
      <c r="CB9" s="17">
        <v>9.5955990688327303E-2</v>
      </c>
      <c r="CC9" s="17">
        <v>5.5510256978524797E-2</v>
      </c>
    </row>
    <row r="10" spans="2:81" ht="29" x14ac:dyDescent="0.35">
      <c r="B10" s="18" t="s">
        <v>314</v>
      </c>
      <c r="C10" s="17">
        <v>0.27555673378843398</v>
      </c>
      <c r="D10" s="17">
        <v>0.30247695238278</v>
      </c>
      <c r="E10" s="17">
        <v>0.25013235825015401</v>
      </c>
      <c r="F10" s="17"/>
      <c r="G10" s="17">
        <v>0.30628786112457201</v>
      </c>
      <c r="H10" s="17">
        <v>0.35161639714649301</v>
      </c>
      <c r="I10" s="17">
        <v>0.31223757313919298</v>
      </c>
      <c r="J10" s="17">
        <v>0.32605181819617701</v>
      </c>
      <c r="K10" s="17">
        <v>0.21989998574068201</v>
      </c>
      <c r="L10" s="17">
        <v>0.15978240778289399</v>
      </c>
      <c r="M10" s="17"/>
      <c r="N10" s="17">
        <v>0.33246863088151102</v>
      </c>
      <c r="O10" s="17">
        <v>0.29982424274785902</v>
      </c>
      <c r="P10" s="17">
        <v>0.255757597318929</v>
      </c>
      <c r="Q10" s="17">
        <v>0.203627273150115</v>
      </c>
      <c r="R10" s="17"/>
      <c r="S10" s="17">
        <v>0.35099647442618298</v>
      </c>
      <c r="T10" s="17">
        <v>0.27488939080583902</v>
      </c>
      <c r="U10" s="17">
        <v>0.23760959489254599</v>
      </c>
      <c r="V10" s="17">
        <v>0.29148759732153101</v>
      </c>
      <c r="W10" s="17">
        <v>0.266629305290844</v>
      </c>
      <c r="X10" s="17">
        <v>0.25236082911044999</v>
      </c>
      <c r="Y10" s="17">
        <v>0.25298773121908902</v>
      </c>
      <c r="Z10" s="17">
        <v>0.264918876961872</v>
      </c>
      <c r="AA10" s="17">
        <v>0.25356085055562899</v>
      </c>
      <c r="AB10" s="17">
        <v>0.27912494173803398</v>
      </c>
      <c r="AC10" s="17">
        <v>0.27590396786223098</v>
      </c>
      <c r="AD10" s="17">
        <v>0.21398828780620999</v>
      </c>
      <c r="AE10" s="17"/>
      <c r="AF10" s="17">
        <v>0.27311987620635703</v>
      </c>
      <c r="AG10" s="17">
        <v>0.31080722649852299</v>
      </c>
      <c r="AH10" s="17">
        <v>0.289183901838929</v>
      </c>
      <c r="AI10" s="17">
        <v>0.209767336224505</v>
      </c>
      <c r="AJ10" s="17"/>
      <c r="AK10" s="17">
        <v>0.28027855441518301</v>
      </c>
      <c r="AL10" s="17">
        <v>0.26210447756093902</v>
      </c>
      <c r="AM10" s="17"/>
      <c r="AN10" s="17">
        <v>0.336560787876171</v>
      </c>
      <c r="AO10" s="17">
        <v>0.26533088701859298</v>
      </c>
      <c r="AP10" s="17">
        <v>0.25128762582792202</v>
      </c>
      <c r="AQ10" s="17">
        <v>0.257016469906306</v>
      </c>
      <c r="AR10" s="17">
        <v>0.24059722483669499</v>
      </c>
      <c r="AS10" s="17">
        <v>0.220213687255194</v>
      </c>
      <c r="AT10" s="17"/>
      <c r="AU10" s="17">
        <v>0.28364350251996401</v>
      </c>
      <c r="AV10" s="17">
        <v>0.265626115384267</v>
      </c>
      <c r="AW10" s="17"/>
      <c r="AX10" s="17">
        <v>0.24625327714179901</v>
      </c>
      <c r="AY10" s="17">
        <v>0.28258871323306101</v>
      </c>
      <c r="AZ10" s="17"/>
      <c r="BA10" s="17">
        <v>0.26612222464569901</v>
      </c>
      <c r="BB10" s="17">
        <v>0.32597712859984701</v>
      </c>
      <c r="BC10" s="17"/>
      <c r="BD10" s="17">
        <v>0.2601718932489</v>
      </c>
      <c r="BE10" s="17"/>
      <c r="BF10" s="17">
        <v>0.25697727546833299</v>
      </c>
      <c r="BG10" s="17"/>
      <c r="BH10" s="17">
        <v>0.314680208024535</v>
      </c>
      <c r="BI10" s="17"/>
      <c r="BJ10" s="17">
        <v>0.28530882619829101</v>
      </c>
      <c r="BK10" s="17"/>
      <c r="BL10" s="17">
        <v>0.17866431703553901</v>
      </c>
      <c r="BM10" s="17">
        <v>0.361519476172947</v>
      </c>
      <c r="BN10" s="17">
        <v>0.19209844969839299</v>
      </c>
      <c r="BO10" s="17">
        <v>0.33748001133723599</v>
      </c>
      <c r="BP10" s="17"/>
      <c r="BQ10" s="17">
        <v>0.34547125405122803</v>
      </c>
      <c r="BR10" s="17">
        <v>0.260388904460717</v>
      </c>
      <c r="BS10" s="17">
        <v>0.29192791416798902</v>
      </c>
      <c r="BT10" s="17">
        <v>0.22530865490610599</v>
      </c>
      <c r="BU10" s="17">
        <v>0.24715230273644101</v>
      </c>
      <c r="BV10" s="17">
        <v>0.18680971377067199</v>
      </c>
      <c r="BW10" s="17"/>
      <c r="BX10" s="17">
        <v>0.35840084896806501</v>
      </c>
      <c r="BY10" s="17">
        <v>0.27481866847678499</v>
      </c>
      <c r="BZ10" s="17">
        <v>0.26808532260670298</v>
      </c>
      <c r="CA10" s="17">
        <v>0.24664017166692301</v>
      </c>
      <c r="CB10" s="17">
        <v>0.28644673285149402</v>
      </c>
      <c r="CC10" s="17">
        <v>0.16362478205859099</v>
      </c>
    </row>
    <row r="11" spans="2:81" x14ac:dyDescent="0.35">
      <c r="B11" s="18" t="s">
        <v>315</v>
      </c>
      <c r="C11" s="17">
        <v>0.57553149057806197</v>
      </c>
      <c r="D11" s="17">
        <v>0.52586806577438205</v>
      </c>
      <c r="E11" s="17">
        <v>0.623831274429268</v>
      </c>
      <c r="F11" s="17"/>
      <c r="G11" s="17">
        <v>0.36630765291499801</v>
      </c>
      <c r="H11" s="17">
        <v>0.40226696068741302</v>
      </c>
      <c r="I11" s="17">
        <v>0.52719631388249399</v>
      </c>
      <c r="J11" s="17">
        <v>0.58107156036348095</v>
      </c>
      <c r="K11" s="17">
        <v>0.71824252580519399</v>
      </c>
      <c r="L11" s="17">
        <v>0.79443022373196603</v>
      </c>
      <c r="M11" s="17"/>
      <c r="N11" s="17">
        <v>0.45648335063381101</v>
      </c>
      <c r="O11" s="17">
        <v>0.59011604611925905</v>
      </c>
      <c r="P11" s="17">
        <v>0.61668440101344002</v>
      </c>
      <c r="Q11" s="17">
        <v>0.65504255803426703</v>
      </c>
      <c r="R11" s="17"/>
      <c r="S11" s="17">
        <v>0.38040084996575702</v>
      </c>
      <c r="T11" s="17">
        <v>0.623832078182182</v>
      </c>
      <c r="U11" s="17">
        <v>0.63489184299370305</v>
      </c>
      <c r="V11" s="17">
        <v>0.62067496276228395</v>
      </c>
      <c r="W11" s="17">
        <v>0.59435077604841702</v>
      </c>
      <c r="X11" s="17">
        <v>0.58682280040259005</v>
      </c>
      <c r="Y11" s="17">
        <v>0.578801843256885</v>
      </c>
      <c r="Z11" s="17">
        <v>0.59965853863630503</v>
      </c>
      <c r="AA11" s="17">
        <v>0.56606126138274104</v>
      </c>
      <c r="AB11" s="17">
        <v>0.62265625883272502</v>
      </c>
      <c r="AC11" s="17">
        <v>0.64485447779154903</v>
      </c>
      <c r="AD11" s="17">
        <v>0.64217337569700195</v>
      </c>
      <c r="AE11" s="17"/>
      <c r="AF11" s="17">
        <v>0.56728622629794201</v>
      </c>
      <c r="AG11" s="17">
        <v>0.59271013781862003</v>
      </c>
      <c r="AH11" s="17">
        <v>0.61654371963135901</v>
      </c>
      <c r="AI11" s="17">
        <v>0.67025148378973398</v>
      </c>
      <c r="AJ11" s="17"/>
      <c r="AK11" s="17">
        <v>0.57945268090541502</v>
      </c>
      <c r="AL11" s="17">
        <v>0.58718936414075595</v>
      </c>
      <c r="AM11" s="17"/>
      <c r="AN11" s="17">
        <v>0.39204980529822803</v>
      </c>
      <c r="AO11" s="17">
        <v>0.62114901457567195</v>
      </c>
      <c r="AP11" s="17">
        <v>0.61236294801341995</v>
      </c>
      <c r="AQ11" s="17">
        <v>0.660302467013686</v>
      </c>
      <c r="AR11" s="17">
        <v>0.682151299581371</v>
      </c>
      <c r="AS11" s="17">
        <v>0.63239340028614999</v>
      </c>
      <c r="AT11" s="17"/>
      <c r="AU11" s="17">
        <v>0.58448929442201503</v>
      </c>
      <c r="AV11" s="17">
        <v>0.56291864714176298</v>
      </c>
      <c r="AW11" s="17"/>
      <c r="AX11" s="17">
        <v>0.65569549110326497</v>
      </c>
      <c r="AY11" s="17">
        <v>0.55629445616638795</v>
      </c>
      <c r="AZ11" s="17"/>
      <c r="BA11" s="17">
        <v>0.60281968834566402</v>
      </c>
      <c r="BB11" s="17">
        <v>0.43223250280603098</v>
      </c>
      <c r="BC11" s="17"/>
      <c r="BD11" s="17">
        <v>0.56772898854520504</v>
      </c>
      <c r="BE11" s="17"/>
      <c r="BF11" s="17">
        <v>0.56512085270802903</v>
      </c>
      <c r="BG11" s="17"/>
      <c r="BH11" s="17">
        <v>0.57745215776648096</v>
      </c>
      <c r="BI11" s="17"/>
      <c r="BJ11" s="17">
        <v>0.61669568949466202</v>
      </c>
      <c r="BK11" s="17"/>
      <c r="BL11" s="17">
        <v>0.73667013854890795</v>
      </c>
      <c r="BM11" s="17">
        <v>0.359638065866415</v>
      </c>
      <c r="BN11" s="17">
        <v>0.74265309775321198</v>
      </c>
      <c r="BO11" s="17">
        <v>0.51572861853293905</v>
      </c>
      <c r="BP11" s="17"/>
      <c r="BQ11" s="17">
        <v>0.480869888588973</v>
      </c>
      <c r="BR11" s="17">
        <v>0.60777457440958105</v>
      </c>
      <c r="BS11" s="17">
        <v>0.61285018158018301</v>
      </c>
      <c r="BT11" s="17">
        <v>0.52329029106300695</v>
      </c>
      <c r="BU11" s="17">
        <v>0.60451946814513502</v>
      </c>
      <c r="BV11" s="17">
        <v>0.71152733605664398</v>
      </c>
      <c r="BW11" s="17"/>
      <c r="BX11" s="17">
        <v>0.44637373281154202</v>
      </c>
      <c r="BY11" s="17">
        <v>0.57869547993351</v>
      </c>
      <c r="BZ11" s="17">
        <v>0.61660420295976703</v>
      </c>
      <c r="CA11" s="17">
        <v>0.51653478370520201</v>
      </c>
      <c r="CB11" s="17">
        <v>0.58570398443406702</v>
      </c>
      <c r="CC11" s="17">
        <v>0.737689755210168</v>
      </c>
    </row>
    <row r="12" spans="2:81" x14ac:dyDescent="0.35">
      <c r="B12" s="18" t="s">
        <v>165</v>
      </c>
      <c r="C12" s="19">
        <v>2.0595228811476199E-2</v>
      </c>
      <c r="D12" s="19">
        <v>1.77834959152843E-2</v>
      </c>
      <c r="E12" s="19">
        <v>2.3441970284488502E-2</v>
      </c>
      <c r="F12" s="19"/>
      <c r="G12" s="19">
        <v>3.3443022795811898E-2</v>
      </c>
      <c r="H12" s="19">
        <v>3.2249757467715003E-2</v>
      </c>
      <c r="I12" s="19">
        <v>2.0517545211326E-2</v>
      </c>
      <c r="J12" s="19">
        <v>2.7373475554338399E-2</v>
      </c>
      <c r="K12" s="19">
        <v>8.3528933772300494E-3</v>
      </c>
      <c r="L12" s="19">
        <v>5.36404158356982E-3</v>
      </c>
      <c r="M12" s="19"/>
      <c r="N12" s="19">
        <v>1.68833719833636E-2</v>
      </c>
      <c r="O12" s="19">
        <v>2.1871959701024901E-2</v>
      </c>
      <c r="P12" s="19">
        <v>1.9224276009524501E-2</v>
      </c>
      <c r="Q12" s="19">
        <v>2.4811496037323601E-2</v>
      </c>
      <c r="R12" s="19"/>
      <c r="S12" s="19">
        <v>2.2301078844377799E-2</v>
      </c>
      <c r="T12" s="19">
        <v>2.6607647683803901E-2</v>
      </c>
      <c r="U12" s="19">
        <v>1.77267516370208E-2</v>
      </c>
      <c r="V12" s="19">
        <v>9.3532882475181999E-3</v>
      </c>
      <c r="W12" s="19">
        <v>1.7237169406981102E-2</v>
      </c>
      <c r="X12" s="19">
        <v>3.2094409077985102E-2</v>
      </c>
      <c r="Y12" s="19">
        <v>1.8645469571311399E-2</v>
      </c>
      <c r="Z12" s="19">
        <v>1.76841402709021E-2</v>
      </c>
      <c r="AA12" s="19">
        <v>2.96813072525818E-2</v>
      </c>
      <c r="AB12" s="19">
        <v>1.0767070566546501E-2</v>
      </c>
      <c r="AC12" s="19">
        <v>1.52318402625238E-2</v>
      </c>
      <c r="AD12" s="19">
        <v>1.54828559683852E-2</v>
      </c>
      <c r="AE12" s="19"/>
      <c r="AF12" s="19">
        <v>2.1073647215188899E-2</v>
      </c>
      <c r="AG12" s="19">
        <v>1.1926453358366401E-2</v>
      </c>
      <c r="AH12" s="19">
        <v>1.7249396235253799E-2</v>
      </c>
      <c r="AI12" s="19">
        <v>1.5663942223730899E-2</v>
      </c>
      <c r="AJ12" s="19"/>
      <c r="AK12" s="19">
        <v>2.9247632190873601E-2</v>
      </c>
      <c r="AL12" s="19">
        <v>3.2026081767991703E-2</v>
      </c>
      <c r="AM12" s="19"/>
      <c r="AN12" s="19">
        <v>2.9889288343963399E-2</v>
      </c>
      <c r="AO12" s="19">
        <v>1.4774318637241801E-2</v>
      </c>
      <c r="AP12" s="19">
        <v>2.62169070673503E-2</v>
      </c>
      <c r="AQ12" s="19">
        <v>9.5740485979334197E-3</v>
      </c>
      <c r="AR12" s="19">
        <v>1.52344798879759E-2</v>
      </c>
      <c r="AS12" s="19">
        <v>4.31585372314299E-2</v>
      </c>
      <c r="AT12" s="19"/>
      <c r="AU12" s="19">
        <v>1.5152045371909201E-2</v>
      </c>
      <c r="AV12" s="19">
        <v>2.6580178260879599E-2</v>
      </c>
      <c r="AW12" s="19"/>
      <c r="AX12" s="19">
        <v>1.0818943726323501E-2</v>
      </c>
      <c r="AY12" s="19">
        <v>2.2941253602769999E-2</v>
      </c>
      <c r="AZ12" s="19"/>
      <c r="BA12" s="19">
        <v>1.74571722494502E-2</v>
      </c>
      <c r="BB12" s="19">
        <v>3.4190377129262699E-2</v>
      </c>
      <c r="BC12" s="19"/>
      <c r="BD12" s="19">
        <v>1.53628544716219E-2</v>
      </c>
      <c r="BE12" s="19"/>
      <c r="BF12" s="19">
        <v>1.7767269273760499E-2</v>
      </c>
      <c r="BG12" s="19"/>
      <c r="BH12" s="19">
        <v>6.7483956616833296E-3</v>
      </c>
      <c r="BI12" s="19"/>
      <c r="BJ12" s="19">
        <v>7.2342213099130196E-3</v>
      </c>
      <c r="BK12" s="19"/>
      <c r="BL12" s="19">
        <v>3.3991333317059197E-2</v>
      </c>
      <c r="BM12" s="19">
        <v>8.7343752191874503E-3</v>
      </c>
      <c r="BN12" s="19">
        <v>1.18747297072265E-2</v>
      </c>
      <c r="BO12" s="19">
        <v>3.3419971195456498E-2</v>
      </c>
      <c r="BP12" s="19"/>
      <c r="BQ12" s="19">
        <v>1.43361769271749E-2</v>
      </c>
      <c r="BR12" s="19">
        <v>2.4571535265047399E-2</v>
      </c>
      <c r="BS12" s="19">
        <v>1.04025044082003E-2</v>
      </c>
      <c r="BT12" s="19">
        <v>7.9420335413674607E-3</v>
      </c>
      <c r="BU12" s="19">
        <v>3.5142384903871698E-2</v>
      </c>
      <c r="BV12" s="19">
        <v>2.6880368460099099E-2</v>
      </c>
      <c r="BW12" s="19"/>
      <c r="BX12" s="19">
        <v>9.1762802091508895E-3</v>
      </c>
      <c r="BY12" s="19">
        <v>3.0762134040246501E-2</v>
      </c>
      <c r="BZ12" s="19">
        <v>1.2909714083660999E-2</v>
      </c>
      <c r="CA12" s="19">
        <v>1.19948165448869E-2</v>
      </c>
      <c r="CB12" s="19">
        <v>3.1893292026111603E-2</v>
      </c>
      <c r="CC12" s="19">
        <v>4.31752057527168E-2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CC17"/>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318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0.26450742779335201</v>
      </c>
      <c r="D9" s="17">
        <v>0.32756841503990403</v>
      </c>
      <c r="E9" s="17">
        <v>0.20329613951199199</v>
      </c>
      <c r="F9" s="17"/>
      <c r="G9" s="17">
        <v>0.46931984201261601</v>
      </c>
      <c r="H9" s="17">
        <v>0.39839003325781702</v>
      </c>
      <c r="I9" s="17">
        <v>0.29829643375248999</v>
      </c>
      <c r="J9" s="17">
        <v>0.208353940267411</v>
      </c>
      <c r="K9" s="17">
        <v>0.18309003773468199</v>
      </c>
      <c r="L9" s="17">
        <v>9.2375926087029006E-2</v>
      </c>
      <c r="M9" s="17"/>
      <c r="N9" s="17">
        <v>0.36937176944878197</v>
      </c>
      <c r="O9" s="17">
        <v>0.26146070163769303</v>
      </c>
      <c r="P9" s="17">
        <v>0.22639567569925301</v>
      </c>
      <c r="Q9" s="17">
        <v>0.18824165326426701</v>
      </c>
      <c r="R9" s="17"/>
      <c r="S9" s="17">
        <v>0.415186016445384</v>
      </c>
      <c r="T9" s="17">
        <v>0.19329135782573301</v>
      </c>
      <c r="U9" s="17">
        <v>0.22508608073065101</v>
      </c>
      <c r="V9" s="17">
        <v>0.219967669858493</v>
      </c>
      <c r="W9" s="17">
        <v>0.23883711248592901</v>
      </c>
      <c r="X9" s="17">
        <v>0.226603202790264</v>
      </c>
      <c r="Y9" s="17">
        <v>0.249211279968369</v>
      </c>
      <c r="Z9" s="17">
        <v>0.30450393489878202</v>
      </c>
      <c r="AA9" s="17">
        <v>0.30350959625285001</v>
      </c>
      <c r="AB9" s="17">
        <v>0.23159159457119899</v>
      </c>
      <c r="AC9" s="17">
        <v>0.20591679494417001</v>
      </c>
      <c r="AD9" s="17">
        <v>0.32320448010469499</v>
      </c>
      <c r="AE9" s="17"/>
      <c r="AF9" s="17">
        <v>0.263514297198926</v>
      </c>
      <c r="AG9" s="17">
        <v>0.250655105940358</v>
      </c>
      <c r="AH9" s="17">
        <v>0.23775586627070999</v>
      </c>
      <c r="AI9" s="17">
        <v>0.28583322033650899</v>
      </c>
      <c r="AJ9" s="17"/>
      <c r="AK9" s="17">
        <v>0.29825904877225301</v>
      </c>
      <c r="AL9" s="17">
        <v>0.26005100442510398</v>
      </c>
      <c r="AM9" s="17"/>
      <c r="AN9" s="17">
        <v>0.42946360092423402</v>
      </c>
      <c r="AO9" s="17">
        <v>0.22575299573740501</v>
      </c>
      <c r="AP9" s="17">
        <v>0.24158573770879499</v>
      </c>
      <c r="AQ9" s="17">
        <v>0.17930098431628799</v>
      </c>
      <c r="AR9" s="17">
        <v>0.16287718527598599</v>
      </c>
      <c r="AS9" s="17">
        <v>0.22569130062371301</v>
      </c>
      <c r="AT9" s="17"/>
      <c r="AU9" s="17">
        <v>0.25947137547251398</v>
      </c>
      <c r="AV9" s="17">
        <v>0.27143705063531998</v>
      </c>
      <c r="AW9" s="17"/>
      <c r="AX9" s="17">
        <v>0.19172736009519101</v>
      </c>
      <c r="AY9" s="17">
        <v>0.28197253254886201</v>
      </c>
      <c r="AZ9" s="17"/>
      <c r="BA9" s="17">
        <v>0.23928638835892599</v>
      </c>
      <c r="BB9" s="17">
        <v>0.39424620196067001</v>
      </c>
      <c r="BC9" s="17"/>
      <c r="BD9" s="17">
        <v>0.28574289932347902</v>
      </c>
      <c r="BE9" s="17"/>
      <c r="BF9" s="17">
        <v>0.29411199463714</v>
      </c>
      <c r="BG9" s="17"/>
      <c r="BH9" s="17">
        <v>0.272647631526239</v>
      </c>
      <c r="BI9" s="17"/>
      <c r="BJ9" s="17">
        <v>0.25311370511259701</v>
      </c>
      <c r="BK9" s="17"/>
      <c r="BL9" s="17">
        <v>0.106317264377988</v>
      </c>
      <c r="BM9" s="17">
        <v>0.48447435636674002</v>
      </c>
      <c r="BN9" s="17">
        <v>0.152894776161452</v>
      </c>
      <c r="BO9" s="17">
        <v>0.25974099438940201</v>
      </c>
      <c r="BP9" s="17"/>
      <c r="BQ9" s="17">
        <v>0.32235220254281</v>
      </c>
      <c r="BR9" s="17">
        <v>0.24175487582744401</v>
      </c>
      <c r="BS9" s="17">
        <v>0.23400367622099499</v>
      </c>
      <c r="BT9" s="17">
        <v>0.27861627410276202</v>
      </c>
      <c r="BU9" s="17">
        <v>0.21026169107801501</v>
      </c>
      <c r="BV9" s="17">
        <v>0.21034561297097701</v>
      </c>
      <c r="BW9" s="17"/>
      <c r="BX9" s="17">
        <v>0.36588317575665003</v>
      </c>
      <c r="BY9" s="17">
        <v>0.27033860365703999</v>
      </c>
      <c r="BZ9" s="17">
        <v>0.24272458896951099</v>
      </c>
      <c r="CA9" s="17">
        <v>0.28956896891800898</v>
      </c>
      <c r="CB9" s="17">
        <v>0.21726091666261699</v>
      </c>
      <c r="CC9" s="17">
        <v>0.15717827053101799</v>
      </c>
    </row>
    <row r="10" spans="2:81" ht="29" x14ac:dyDescent="0.35">
      <c r="B10" s="18" t="s">
        <v>314</v>
      </c>
      <c r="C10" s="17">
        <v>0.32986751189785601</v>
      </c>
      <c r="D10" s="17">
        <v>0.34052200899799301</v>
      </c>
      <c r="E10" s="17">
        <v>0.320032367771306</v>
      </c>
      <c r="F10" s="17"/>
      <c r="G10" s="17">
        <v>0.271218448960582</v>
      </c>
      <c r="H10" s="17">
        <v>0.32233600893863101</v>
      </c>
      <c r="I10" s="17">
        <v>0.35797518133230399</v>
      </c>
      <c r="J10" s="17">
        <v>0.37501384842229801</v>
      </c>
      <c r="K10" s="17">
        <v>0.33201215749021801</v>
      </c>
      <c r="L10" s="17">
        <v>0.31394850419641601</v>
      </c>
      <c r="M10" s="17"/>
      <c r="N10" s="17">
        <v>0.335356989689024</v>
      </c>
      <c r="O10" s="17">
        <v>0.33087361194529802</v>
      </c>
      <c r="P10" s="17">
        <v>0.35177284297469003</v>
      </c>
      <c r="Q10" s="17">
        <v>0.30477270484388103</v>
      </c>
      <c r="R10" s="17"/>
      <c r="S10" s="17">
        <v>0.31364568327814502</v>
      </c>
      <c r="T10" s="17">
        <v>0.35407438577906503</v>
      </c>
      <c r="U10" s="17">
        <v>0.32063930625763198</v>
      </c>
      <c r="V10" s="17">
        <v>0.32128489833616902</v>
      </c>
      <c r="W10" s="17">
        <v>0.35682524382007802</v>
      </c>
      <c r="X10" s="17">
        <v>0.34336133029068899</v>
      </c>
      <c r="Y10" s="17">
        <v>0.299887718303878</v>
      </c>
      <c r="Z10" s="17">
        <v>0.39591699994000601</v>
      </c>
      <c r="AA10" s="17">
        <v>0.29290942703692702</v>
      </c>
      <c r="AB10" s="17">
        <v>0.34677315618209698</v>
      </c>
      <c r="AC10" s="17">
        <v>0.34545361169312</v>
      </c>
      <c r="AD10" s="17">
        <v>0.29834458712088802</v>
      </c>
      <c r="AE10" s="17"/>
      <c r="AF10" s="17">
        <v>0.328408934714085</v>
      </c>
      <c r="AG10" s="17">
        <v>0.36709987566769098</v>
      </c>
      <c r="AH10" s="17">
        <v>0.33933702600203203</v>
      </c>
      <c r="AI10" s="17">
        <v>0.33706607114861697</v>
      </c>
      <c r="AJ10" s="17"/>
      <c r="AK10" s="17">
        <v>0.295130016062217</v>
      </c>
      <c r="AL10" s="17">
        <v>0.349581124829278</v>
      </c>
      <c r="AM10" s="17"/>
      <c r="AN10" s="17">
        <v>0.29651198264650203</v>
      </c>
      <c r="AO10" s="17">
        <v>0.32912218956151201</v>
      </c>
      <c r="AP10" s="17">
        <v>0.34320717019216401</v>
      </c>
      <c r="AQ10" s="17">
        <v>0.365828880646421</v>
      </c>
      <c r="AR10" s="17">
        <v>0.34293921212165701</v>
      </c>
      <c r="AS10" s="17">
        <v>0.305720782036147</v>
      </c>
      <c r="AT10" s="17"/>
      <c r="AU10" s="17">
        <v>0.33414872100840598</v>
      </c>
      <c r="AV10" s="17">
        <v>0.32691433596619701</v>
      </c>
      <c r="AW10" s="17"/>
      <c r="AX10" s="17">
        <v>0.29866274824193401</v>
      </c>
      <c r="AY10" s="17">
        <v>0.33735574986407901</v>
      </c>
      <c r="AZ10" s="17"/>
      <c r="BA10" s="17">
        <v>0.338280469864571</v>
      </c>
      <c r="BB10" s="17">
        <v>0.29126869719661802</v>
      </c>
      <c r="BC10" s="17"/>
      <c r="BD10" s="17">
        <v>0.32560769719259203</v>
      </c>
      <c r="BE10" s="17"/>
      <c r="BF10" s="17">
        <v>0.318733477540458</v>
      </c>
      <c r="BG10" s="17"/>
      <c r="BH10" s="17">
        <v>0.35133853598834403</v>
      </c>
      <c r="BI10" s="17"/>
      <c r="BJ10" s="17">
        <v>0.37347195847935999</v>
      </c>
      <c r="BK10" s="17"/>
      <c r="BL10" s="17">
        <v>0.287473523887186</v>
      </c>
      <c r="BM10" s="17">
        <v>0.311945857103891</v>
      </c>
      <c r="BN10" s="17">
        <v>0.31528664838416398</v>
      </c>
      <c r="BO10" s="17">
        <v>0.38945207013461702</v>
      </c>
      <c r="BP10" s="17"/>
      <c r="BQ10" s="17">
        <v>0.34914978845504102</v>
      </c>
      <c r="BR10" s="17">
        <v>0.334109349451851</v>
      </c>
      <c r="BS10" s="17">
        <v>0.36016815915897199</v>
      </c>
      <c r="BT10" s="17">
        <v>0.30171436291287901</v>
      </c>
      <c r="BU10" s="17">
        <v>0.28055224619380298</v>
      </c>
      <c r="BV10" s="17">
        <v>0.302478098196022</v>
      </c>
      <c r="BW10" s="17"/>
      <c r="BX10" s="17">
        <v>0.34159399010712099</v>
      </c>
      <c r="BY10" s="17">
        <v>0.31833353624121302</v>
      </c>
      <c r="BZ10" s="17">
        <v>0.36580728472315299</v>
      </c>
      <c r="CA10" s="17">
        <v>0.30814566825990097</v>
      </c>
      <c r="CB10" s="17">
        <v>0.30974859611572603</v>
      </c>
      <c r="CC10" s="17">
        <v>0.26008551234633098</v>
      </c>
    </row>
    <row r="11" spans="2:81" x14ac:dyDescent="0.35">
      <c r="B11" s="18" t="s">
        <v>315</v>
      </c>
      <c r="C11" s="17">
        <v>0.39043224673023103</v>
      </c>
      <c r="D11" s="17">
        <v>0.31622995296399597</v>
      </c>
      <c r="E11" s="17">
        <v>0.461878656721743</v>
      </c>
      <c r="F11" s="17"/>
      <c r="G11" s="17">
        <v>0.235597453492501</v>
      </c>
      <c r="H11" s="17">
        <v>0.25286605622657399</v>
      </c>
      <c r="I11" s="17">
        <v>0.32838182562796298</v>
      </c>
      <c r="J11" s="17">
        <v>0.40357648593032802</v>
      </c>
      <c r="K11" s="17">
        <v>0.48006226021256199</v>
      </c>
      <c r="L11" s="17">
        <v>0.58480362647380701</v>
      </c>
      <c r="M11" s="17"/>
      <c r="N11" s="17">
        <v>0.28542126319917099</v>
      </c>
      <c r="O11" s="17">
        <v>0.39408824553317501</v>
      </c>
      <c r="P11" s="17">
        <v>0.40673534343980999</v>
      </c>
      <c r="Q11" s="17">
        <v>0.48401677979887697</v>
      </c>
      <c r="R11" s="17"/>
      <c r="S11" s="17">
        <v>0.25841705128748699</v>
      </c>
      <c r="T11" s="17">
        <v>0.44244737308412901</v>
      </c>
      <c r="U11" s="17">
        <v>0.43921157658076898</v>
      </c>
      <c r="V11" s="17">
        <v>0.44978084121082401</v>
      </c>
      <c r="W11" s="17">
        <v>0.38453615161544302</v>
      </c>
      <c r="X11" s="17">
        <v>0.41459865937254697</v>
      </c>
      <c r="Y11" s="17">
        <v>0.432721246935654</v>
      </c>
      <c r="Z11" s="17">
        <v>0.28160258109928898</v>
      </c>
      <c r="AA11" s="17">
        <v>0.38575679479329</v>
      </c>
      <c r="AB11" s="17">
        <v>0.39616359091522402</v>
      </c>
      <c r="AC11" s="17">
        <v>0.44291422074771197</v>
      </c>
      <c r="AD11" s="17">
        <v>0.35899963779549099</v>
      </c>
      <c r="AE11" s="17"/>
      <c r="AF11" s="17">
        <v>0.39357653780829799</v>
      </c>
      <c r="AG11" s="17">
        <v>0.35676597602515803</v>
      </c>
      <c r="AH11" s="17">
        <v>0.40967588848270697</v>
      </c>
      <c r="AI11" s="17">
        <v>0.37710070851487398</v>
      </c>
      <c r="AJ11" s="17"/>
      <c r="AK11" s="17">
        <v>0.38817735093931099</v>
      </c>
      <c r="AL11" s="17">
        <v>0.37919160470730301</v>
      </c>
      <c r="AM11" s="17"/>
      <c r="AN11" s="17">
        <v>0.25399984344890802</v>
      </c>
      <c r="AO11" s="17">
        <v>0.43426792743729398</v>
      </c>
      <c r="AP11" s="17">
        <v>0.39794169429621401</v>
      </c>
      <c r="AQ11" s="17">
        <v>0.44096047575559699</v>
      </c>
      <c r="AR11" s="17">
        <v>0.48961559560442303</v>
      </c>
      <c r="AS11" s="17">
        <v>0.431276054111639</v>
      </c>
      <c r="AT11" s="17"/>
      <c r="AU11" s="17">
        <v>0.39152339591320401</v>
      </c>
      <c r="AV11" s="17">
        <v>0.38751348939549302</v>
      </c>
      <c r="AW11" s="17"/>
      <c r="AX11" s="17">
        <v>0.49649778750221901</v>
      </c>
      <c r="AY11" s="17">
        <v>0.364979594113648</v>
      </c>
      <c r="AZ11" s="17"/>
      <c r="BA11" s="17">
        <v>0.40998632751506903</v>
      </c>
      <c r="BB11" s="17">
        <v>0.28640342072618002</v>
      </c>
      <c r="BC11" s="17"/>
      <c r="BD11" s="17">
        <v>0.37422826508113399</v>
      </c>
      <c r="BE11" s="17"/>
      <c r="BF11" s="17">
        <v>0.37570394282880398</v>
      </c>
      <c r="BG11" s="17"/>
      <c r="BH11" s="17">
        <v>0.34967663319450898</v>
      </c>
      <c r="BI11" s="17"/>
      <c r="BJ11" s="17">
        <v>0.36525976972549201</v>
      </c>
      <c r="BK11" s="17"/>
      <c r="BL11" s="17">
        <v>0.58903030958158997</v>
      </c>
      <c r="BM11" s="17">
        <v>0.191328572547493</v>
      </c>
      <c r="BN11" s="17">
        <v>0.52145395479066803</v>
      </c>
      <c r="BO11" s="17">
        <v>0.328790491015509</v>
      </c>
      <c r="BP11" s="17"/>
      <c r="BQ11" s="17">
        <v>0.31487961295407002</v>
      </c>
      <c r="BR11" s="17">
        <v>0.41161238579172799</v>
      </c>
      <c r="BS11" s="17">
        <v>0.39580993582796897</v>
      </c>
      <c r="BT11" s="17">
        <v>0.41133691837688702</v>
      </c>
      <c r="BU11" s="17">
        <v>0.47849992284876602</v>
      </c>
      <c r="BV11" s="17">
        <v>0.46774379406030703</v>
      </c>
      <c r="BW11" s="17"/>
      <c r="BX11" s="17">
        <v>0.28454355821322402</v>
      </c>
      <c r="BY11" s="17">
        <v>0.39219156609551797</v>
      </c>
      <c r="BZ11" s="17">
        <v>0.37555277694171102</v>
      </c>
      <c r="CA11" s="17">
        <v>0.395266722246015</v>
      </c>
      <c r="CB11" s="17">
        <v>0.45117143832376699</v>
      </c>
      <c r="CC11" s="17">
        <v>0.56503303109078595</v>
      </c>
    </row>
    <row r="12" spans="2:81" x14ac:dyDescent="0.35">
      <c r="B12" s="18" t="s">
        <v>165</v>
      </c>
      <c r="C12" s="19">
        <v>1.51928135785611E-2</v>
      </c>
      <c r="D12" s="19">
        <v>1.5679622998108399E-2</v>
      </c>
      <c r="E12" s="19">
        <v>1.4792835994959201E-2</v>
      </c>
      <c r="F12" s="19"/>
      <c r="G12" s="19">
        <v>2.3864255534301399E-2</v>
      </c>
      <c r="H12" s="19">
        <v>2.6407901576978501E-2</v>
      </c>
      <c r="I12" s="19">
        <v>1.5346559287242901E-2</v>
      </c>
      <c r="J12" s="19">
        <v>1.3055725379962999E-2</v>
      </c>
      <c r="K12" s="19">
        <v>4.8355445625371E-3</v>
      </c>
      <c r="L12" s="19">
        <v>8.8719432427477596E-3</v>
      </c>
      <c r="M12" s="19"/>
      <c r="N12" s="19">
        <v>9.8499776630230993E-3</v>
      </c>
      <c r="O12" s="19">
        <v>1.3577440883834301E-2</v>
      </c>
      <c r="P12" s="19">
        <v>1.5096137886247E-2</v>
      </c>
      <c r="Q12" s="19">
        <v>2.2968862092975401E-2</v>
      </c>
      <c r="R12" s="19"/>
      <c r="S12" s="19">
        <v>1.27512489889842E-2</v>
      </c>
      <c r="T12" s="19">
        <v>1.0186883311073499E-2</v>
      </c>
      <c r="U12" s="19">
        <v>1.5063036430947399E-2</v>
      </c>
      <c r="V12" s="19">
        <v>8.9665905945142295E-3</v>
      </c>
      <c r="W12" s="19">
        <v>1.9801492078549698E-2</v>
      </c>
      <c r="X12" s="19">
        <v>1.5436807546500401E-2</v>
      </c>
      <c r="Y12" s="19">
        <v>1.81797547921001E-2</v>
      </c>
      <c r="Z12" s="19">
        <v>1.79764840619231E-2</v>
      </c>
      <c r="AA12" s="19">
        <v>1.7824181916932601E-2</v>
      </c>
      <c r="AB12" s="19">
        <v>2.54716583314804E-2</v>
      </c>
      <c r="AC12" s="19">
        <v>5.7153726149976498E-3</v>
      </c>
      <c r="AD12" s="19">
        <v>1.9451294978926E-2</v>
      </c>
      <c r="AE12" s="19"/>
      <c r="AF12" s="19">
        <v>1.45002302786912E-2</v>
      </c>
      <c r="AG12" s="19">
        <v>2.5479042366793599E-2</v>
      </c>
      <c r="AH12" s="19">
        <v>1.32312192445504E-2</v>
      </c>
      <c r="AI12" s="19">
        <v>0</v>
      </c>
      <c r="AJ12" s="19"/>
      <c r="AK12" s="19">
        <v>1.8433584226218502E-2</v>
      </c>
      <c r="AL12" s="19">
        <v>1.11762660383153E-2</v>
      </c>
      <c r="AM12" s="19"/>
      <c r="AN12" s="19">
        <v>2.0024572980355499E-2</v>
      </c>
      <c r="AO12" s="19">
        <v>1.08568872637889E-2</v>
      </c>
      <c r="AP12" s="19">
        <v>1.72653978028268E-2</v>
      </c>
      <c r="AQ12" s="19">
        <v>1.3909659281693999E-2</v>
      </c>
      <c r="AR12" s="19">
        <v>4.5680069979344403E-3</v>
      </c>
      <c r="AS12" s="19">
        <v>3.73118632285016E-2</v>
      </c>
      <c r="AT12" s="19"/>
      <c r="AU12" s="19">
        <v>1.48565076058768E-2</v>
      </c>
      <c r="AV12" s="19">
        <v>1.41351240029909E-2</v>
      </c>
      <c r="AW12" s="19"/>
      <c r="AX12" s="19">
        <v>1.3112104160656E-2</v>
      </c>
      <c r="AY12" s="19">
        <v>1.56921234734104E-2</v>
      </c>
      <c r="AZ12" s="19"/>
      <c r="BA12" s="19">
        <v>1.24468142614334E-2</v>
      </c>
      <c r="BB12" s="19">
        <v>2.8081680116532701E-2</v>
      </c>
      <c r="BC12" s="19"/>
      <c r="BD12" s="19">
        <v>1.4421138402794799E-2</v>
      </c>
      <c r="BE12" s="19"/>
      <c r="BF12" s="19">
        <v>1.1450584993597499E-2</v>
      </c>
      <c r="BG12" s="19"/>
      <c r="BH12" s="19">
        <v>2.6337199290907699E-2</v>
      </c>
      <c r="BI12" s="19"/>
      <c r="BJ12" s="19">
        <v>8.1545666825512293E-3</v>
      </c>
      <c r="BK12" s="19"/>
      <c r="BL12" s="19">
        <v>1.7178902153235798E-2</v>
      </c>
      <c r="BM12" s="19">
        <v>1.22512139818758E-2</v>
      </c>
      <c r="BN12" s="19">
        <v>1.0364620663715299E-2</v>
      </c>
      <c r="BO12" s="19">
        <v>2.2016444460471601E-2</v>
      </c>
      <c r="BP12" s="19"/>
      <c r="BQ12" s="19">
        <v>1.3618396048078499E-2</v>
      </c>
      <c r="BR12" s="19">
        <v>1.2523388928977299E-2</v>
      </c>
      <c r="BS12" s="19">
        <v>1.00182287920645E-2</v>
      </c>
      <c r="BT12" s="19">
        <v>8.3324446074713194E-3</v>
      </c>
      <c r="BU12" s="19">
        <v>3.0686139879415399E-2</v>
      </c>
      <c r="BV12" s="19">
        <v>1.9432494772694701E-2</v>
      </c>
      <c r="BW12" s="19"/>
      <c r="BX12" s="19">
        <v>7.9792759230055098E-3</v>
      </c>
      <c r="BY12" s="19">
        <v>1.9136294006228599E-2</v>
      </c>
      <c r="BZ12" s="19">
        <v>1.5915349365625098E-2</v>
      </c>
      <c r="CA12" s="19">
        <v>7.0186405760755801E-3</v>
      </c>
      <c r="CB12" s="19">
        <v>2.1819048897889701E-2</v>
      </c>
      <c r="CC12" s="19">
        <v>1.7703186031864802E-2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CC17"/>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319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0.48869091906547901</v>
      </c>
      <c r="D9" s="17">
        <v>0.506833116840683</v>
      </c>
      <c r="E9" s="17">
        <v>0.47091712306072198</v>
      </c>
      <c r="F9" s="17"/>
      <c r="G9" s="17">
        <v>0.35873971332730598</v>
      </c>
      <c r="H9" s="17">
        <v>0.43292409548777699</v>
      </c>
      <c r="I9" s="17">
        <v>0.47077155512005098</v>
      </c>
      <c r="J9" s="17">
        <v>0.47730494476753199</v>
      </c>
      <c r="K9" s="17">
        <v>0.55436192484255997</v>
      </c>
      <c r="L9" s="17">
        <v>0.60005383416739499</v>
      </c>
      <c r="M9" s="17"/>
      <c r="N9" s="17">
        <v>0.55350075369111795</v>
      </c>
      <c r="O9" s="17">
        <v>0.47359784379776299</v>
      </c>
      <c r="P9" s="17">
        <v>0.495565520103532</v>
      </c>
      <c r="Q9" s="17">
        <v>0.42648437101480402</v>
      </c>
      <c r="R9" s="17"/>
      <c r="S9" s="17">
        <v>0.45966879287196399</v>
      </c>
      <c r="T9" s="17">
        <v>0.47891719712944297</v>
      </c>
      <c r="U9" s="17">
        <v>0.47361554622105201</v>
      </c>
      <c r="V9" s="17">
        <v>0.54261650588756105</v>
      </c>
      <c r="W9" s="17">
        <v>0.478037578151848</v>
      </c>
      <c r="X9" s="17">
        <v>0.49170132495039998</v>
      </c>
      <c r="Y9" s="17">
        <v>0.50008630597134696</v>
      </c>
      <c r="Z9" s="17">
        <v>0.53522404428509196</v>
      </c>
      <c r="AA9" s="17">
        <v>0.50303148364832495</v>
      </c>
      <c r="AB9" s="17">
        <v>0.48216183592460599</v>
      </c>
      <c r="AC9" s="17">
        <v>0.45838442443706801</v>
      </c>
      <c r="AD9" s="17">
        <v>0.48579436739965998</v>
      </c>
      <c r="AE9" s="17"/>
      <c r="AF9" s="17">
        <v>0.49380408768615602</v>
      </c>
      <c r="AG9" s="17">
        <v>0.52209499661676895</v>
      </c>
      <c r="AH9" s="17">
        <v>0.464979607008421</v>
      </c>
      <c r="AI9" s="17">
        <v>0.50092982901108896</v>
      </c>
      <c r="AJ9" s="17"/>
      <c r="AK9" s="17">
        <v>0.40759044768282299</v>
      </c>
      <c r="AL9" s="17">
        <v>0.44375555260249</v>
      </c>
      <c r="AM9" s="17"/>
      <c r="AN9" s="17">
        <v>0.47351220779391801</v>
      </c>
      <c r="AO9" s="17">
        <v>0.51158302987017601</v>
      </c>
      <c r="AP9" s="17">
        <v>0.460763811070658</v>
      </c>
      <c r="AQ9" s="17">
        <v>0.49465878564103499</v>
      </c>
      <c r="AR9" s="17">
        <v>0.50769871567635205</v>
      </c>
      <c r="AS9" s="17">
        <v>0.45137839240980199</v>
      </c>
      <c r="AT9" s="17"/>
      <c r="AU9" s="17">
        <v>0.54937791213582299</v>
      </c>
      <c r="AV9" s="17">
        <v>0.407160158426151</v>
      </c>
      <c r="AW9" s="17"/>
      <c r="AX9" s="17">
        <v>0.52243799288103399</v>
      </c>
      <c r="AY9" s="17">
        <v>0.48059260041833302</v>
      </c>
      <c r="AZ9" s="17"/>
      <c r="BA9" s="17">
        <v>0.503688590203764</v>
      </c>
      <c r="BB9" s="17">
        <v>0.41646737171930598</v>
      </c>
      <c r="BC9" s="17"/>
      <c r="BD9" s="17">
        <v>0.53727899233294496</v>
      </c>
      <c r="BE9" s="17"/>
      <c r="BF9" s="17">
        <v>0.53201842222298701</v>
      </c>
      <c r="BG9" s="17"/>
      <c r="BH9" s="17">
        <v>0.54234359915200303</v>
      </c>
      <c r="BI9" s="17"/>
      <c r="BJ9" s="17">
        <v>0.48386107881491602</v>
      </c>
      <c r="BK9" s="17"/>
      <c r="BL9" s="17">
        <v>0.31911864310315302</v>
      </c>
      <c r="BM9" s="17">
        <v>0.62302462715923101</v>
      </c>
      <c r="BN9" s="17">
        <v>0.51282423541603805</v>
      </c>
      <c r="BO9" s="17">
        <v>0.43334978909081601</v>
      </c>
      <c r="BP9" s="17"/>
      <c r="BQ9" s="17">
        <v>0.51855611845133898</v>
      </c>
      <c r="BR9" s="17">
        <v>0.56772969927390304</v>
      </c>
      <c r="BS9" s="17">
        <v>0.47754929776918098</v>
      </c>
      <c r="BT9" s="17">
        <v>0.55666177545327999</v>
      </c>
      <c r="BU9" s="17">
        <v>0.458943324445653</v>
      </c>
      <c r="BV9" s="17">
        <v>0.31417542434600898</v>
      </c>
      <c r="BW9" s="17"/>
      <c r="BX9" s="17">
        <v>0.52377985884806599</v>
      </c>
      <c r="BY9" s="17">
        <v>0.54099244092700505</v>
      </c>
      <c r="BZ9" s="17">
        <v>0.49568776133863701</v>
      </c>
      <c r="CA9" s="17">
        <v>0.54655957660268795</v>
      </c>
      <c r="CB9" s="17">
        <v>0.43521736173513897</v>
      </c>
      <c r="CC9" s="17">
        <v>0.25118293033032701</v>
      </c>
    </row>
    <row r="10" spans="2:81" ht="29" x14ac:dyDescent="0.35">
      <c r="B10" s="18" t="s">
        <v>314</v>
      </c>
      <c r="C10" s="17">
        <v>0.30531043190650498</v>
      </c>
      <c r="D10" s="17">
        <v>0.28261849696367097</v>
      </c>
      <c r="E10" s="17">
        <v>0.32792792169218898</v>
      </c>
      <c r="F10" s="17"/>
      <c r="G10" s="17">
        <v>0.33970321219674698</v>
      </c>
      <c r="H10" s="17">
        <v>0.32685981710327899</v>
      </c>
      <c r="I10" s="17">
        <v>0.31136537551967303</v>
      </c>
      <c r="J10" s="17">
        <v>0.33337801746216</v>
      </c>
      <c r="K10" s="17">
        <v>0.262744851475543</v>
      </c>
      <c r="L10" s="17">
        <v>0.26580669307289501</v>
      </c>
      <c r="M10" s="17"/>
      <c r="N10" s="17">
        <v>0.29238281813631201</v>
      </c>
      <c r="O10" s="17">
        <v>0.30733785384064399</v>
      </c>
      <c r="P10" s="17">
        <v>0.292776524549891</v>
      </c>
      <c r="Q10" s="17">
        <v>0.328926427125873</v>
      </c>
      <c r="R10" s="17"/>
      <c r="S10" s="17">
        <v>0.28667277519944101</v>
      </c>
      <c r="T10" s="17">
        <v>0.35883334342291201</v>
      </c>
      <c r="U10" s="17">
        <v>0.31487718310877699</v>
      </c>
      <c r="V10" s="17">
        <v>0.28370954556346001</v>
      </c>
      <c r="W10" s="17">
        <v>0.32453909303026102</v>
      </c>
      <c r="X10" s="17">
        <v>0.27808865164900798</v>
      </c>
      <c r="Y10" s="17">
        <v>0.29873974981929602</v>
      </c>
      <c r="Z10" s="17">
        <v>0.24936645855488501</v>
      </c>
      <c r="AA10" s="17">
        <v>0.3011800240436</v>
      </c>
      <c r="AB10" s="17">
        <v>0.31531121522286099</v>
      </c>
      <c r="AC10" s="17">
        <v>0.30200421582086301</v>
      </c>
      <c r="AD10" s="17">
        <v>0.31921650251109202</v>
      </c>
      <c r="AE10" s="17"/>
      <c r="AF10" s="17">
        <v>0.31299806546964698</v>
      </c>
      <c r="AG10" s="17">
        <v>0.314546862664357</v>
      </c>
      <c r="AH10" s="17">
        <v>0.30319419151921101</v>
      </c>
      <c r="AI10" s="17">
        <v>0.29437975029679497</v>
      </c>
      <c r="AJ10" s="17"/>
      <c r="AK10" s="17">
        <v>0.21993855634912099</v>
      </c>
      <c r="AL10" s="17">
        <v>0.27603801280455598</v>
      </c>
      <c r="AM10" s="17"/>
      <c r="AN10" s="17">
        <v>0.295537736973426</v>
      </c>
      <c r="AO10" s="17">
        <v>0.28436796759889899</v>
      </c>
      <c r="AP10" s="17">
        <v>0.33188684473192698</v>
      </c>
      <c r="AQ10" s="17">
        <v>0.29979980999258099</v>
      </c>
      <c r="AR10" s="17">
        <v>0.35555348830397698</v>
      </c>
      <c r="AS10" s="17">
        <v>0.307057070844381</v>
      </c>
      <c r="AT10" s="17"/>
      <c r="AU10" s="17">
        <v>0.28972043367003297</v>
      </c>
      <c r="AV10" s="17">
        <v>0.325590577495245</v>
      </c>
      <c r="AW10" s="17"/>
      <c r="AX10" s="17">
        <v>0.30456306329101002</v>
      </c>
      <c r="AY10" s="17">
        <v>0.30548977869159899</v>
      </c>
      <c r="AZ10" s="17"/>
      <c r="BA10" s="17">
        <v>0.311461884516818</v>
      </c>
      <c r="BB10" s="17">
        <v>0.27587912262316999</v>
      </c>
      <c r="BC10" s="17"/>
      <c r="BD10" s="17">
        <v>0.296638909336711</v>
      </c>
      <c r="BE10" s="17"/>
      <c r="BF10" s="17">
        <v>0.30455476752824501</v>
      </c>
      <c r="BG10" s="17"/>
      <c r="BH10" s="17">
        <v>0.31713232394912999</v>
      </c>
      <c r="BI10" s="17"/>
      <c r="BJ10" s="17">
        <v>0.31429381666690698</v>
      </c>
      <c r="BK10" s="17"/>
      <c r="BL10" s="17">
        <v>0.33237325663540901</v>
      </c>
      <c r="BM10" s="17">
        <v>0.26729027460446397</v>
      </c>
      <c r="BN10" s="17">
        <v>0.29706792325757397</v>
      </c>
      <c r="BO10" s="17">
        <v>0.33540569278390298</v>
      </c>
      <c r="BP10" s="17"/>
      <c r="BQ10" s="17">
        <v>0.30991964205343803</v>
      </c>
      <c r="BR10" s="17">
        <v>0.27324357610063899</v>
      </c>
      <c r="BS10" s="17">
        <v>0.31746061790111602</v>
      </c>
      <c r="BT10" s="17">
        <v>0.30412467879009197</v>
      </c>
      <c r="BU10" s="17">
        <v>0.31862921505779801</v>
      </c>
      <c r="BV10" s="17">
        <v>0.31305184563559302</v>
      </c>
      <c r="BW10" s="17"/>
      <c r="BX10" s="17">
        <v>0.30043517880987802</v>
      </c>
      <c r="BY10" s="17">
        <v>0.28389802605352199</v>
      </c>
      <c r="BZ10" s="17">
        <v>0.30791783427425701</v>
      </c>
      <c r="CA10" s="17">
        <v>0.309636332943652</v>
      </c>
      <c r="CB10" s="17">
        <v>0.32801183034846598</v>
      </c>
      <c r="CC10" s="17">
        <v>0.31075601811160802</v>
      </c>
    </row>
    <row r="11" spans="2:81" x14ac:dyDescent="0.35">
      <c r="B11" s="18" t="s">
        <v>315</v>
      </c>
      <c r="C11" s="17">
        <v>0.188135866359468</v>
      </c>
      <c r="D11" s="17">
        <v>0.19356447463319301</v>
      </c>
      <c r="E11" s="17">
        <v>0.18234578040857599</v>
      </c>
      <c r="F11" s="17"/>
      <c r="G11" s="17">
        <v>0.26142955171789001</v>
      </c>
      <c r="H11" s="17">
        <v>0.21554174005058299</v>
      </c>
      <c r="I11" s="17">
        <v>0.20259361836964099</v>
      </c>
      <c r="J11" s="17">
        <v>0.17473142411395701</v>
      </c>
      <c r="K11" s="17">
        <v>0.17640395164252501</v>
      </c>
      <c r="L11" s="17">
        <v>0.12419006468756601</v>
      </c>
      <c r="M11" s="17"/>
      <c r="N11" s="17">
        <v>0.13893276978247299</v>
      </c>
      <c r="O11" s="17">
        <v>0.200021177688779</v>
      </c>
      <c r="P11" s="17">
        <v>0.20055156097155899</v>
      </c>
      <c r="Q11" s="17">
        <v>0.219738510530224</v>
      </c>
      <c r="R11" s="17"/>
      <c r="S11" s="17">
        <v>0.23288078818886601</v>
      </c>
      <c r="T11" s="17">
        <v>0.15873699890513099</v>
      </c>
      <c r="U11" s="17">
        <v>0.19151663920186099</v>
      </c>
      <c r="V11" s="17">
        <v>0.161692699917311</v>
      </c>
      <c r="W11" s="17">
        <v>0.164193923151874</v>
      </c>
      <c r="X11" s="17">
        <v>0.20177028759683699</v>
      </c>
      <c r="Y11" s="17">
        <v>0.17718403777175201</v>
      </c>
      <c r="Z11" s="17">
        <v>0.208360327068286</v>
      </c>
      <c r="AA11" s="17">
        <v>0.174818598611059</v>
      </c>
      <c r="AB11" s="17">
        <v>0.18636838760918401</v>
      </c>
      <c r="AC11" s="17">
        <v>0.22946276295829701</v>
      </c>
      <c r="AD11" s="17">
        <v>0.17950627412086301</v>
      </c>
      <c r="AE11" s="17"/>
      <c r="AF11" s="17">
        <v>0.175666238841099</v>
      </c>
      <c r="AG11" s="17">
        <v>0.14545964866237501</v>
      </c>
      <c r="AH11" s="17">
        <v>0.22552896155362101</v>
      </c>
      <c r="AI11" s="17">
        <v>0.189026478468385</v>
      </c>
      <c r="AJ11" s="17"/>
      <c r="AK11" s="17">
        <v>0.343109173600054</v>
      </c>
      <c r="AL11" s="17">
        <v>0.249809098399812</v>
      </c>
      <c r="AM11" s="17"/>
      <c r="AN11" s="17">
        <v>0.19894706328283501</v>
      </c>
      <c r="AO11" s="17">
        <v>0.189886897092502</v>
      </c>
      <c r="AP11" s="17">
        <v>0.19488194895899799</v>
      </c>
      <c r="AQ11" s="17">
        <v>0.18937040678589101</v>
      </c>
      <c r="AR11" s="17">
        <v>0.130399215261184</v>
      </c>
      <c r="AS11" s="17">
        <v>0.230859144838369</v>
      </c>
      <c r="AT11" s="17"/>
      <c r="AU11" s="17">
        <v>0.14919887312771399</v>
      </c>
      <c r="AV11" s="17">
        <v>0.24186814293387199</v>
      </c>
      <c r="AW11" s="17"/>
      <c r="AX11" s="17">
        <v>0.15440060624777199</v>
      </c>
      <c r="AY11" s="17">
        <v>0.196231350060427</v>
      </c>
      <c r="AZ11" s="17"/>
      <c r="BA11" s="17">
        <v>0.17124255819759299</v>
      </c>
      <c r="BB11" s="17">
        <v>0.26905280951083799</v>
      </c>
      <c r="BC11" s="17"/>
      <c r="BD11" s="17">
        <v>0.150825996461836</v>
      </c>
      <c r="BE11" s="17"/>
      <c r="BF11" s="17">
        <v>0.14686824818600799</v>
      </c>
      <c r="BG11" s="17"/>
      <c r="BH11" s="17">
        <v>0.129519680467819</v>
      </c>
      <c r="BI11" s="17"/>
      <c r="BJ11" s="17">
        <v>0.19369053783562601</v>
      </c>
      <c r="BK11" s="17"/>
      <c r="BL11" s="17">
        <v>0.31937202527040698</v>
      </c>
      <c r="BM11" s="17">
        <v>0.100949668510796</v>
      </c>
      <c r="BN11" s="17">
        <v>0.17741071996603899</v>
      </c>
      <c r="BO11" s="17">
        <v>0.20574177623128401</v>
      </c>
      <c r="BP11" s="17"/>
      <c r="BQ11" s="17">
        <v>0.159015091001519</v>
      </c>
      <c r="BR11" s="17">
        <v>0.145826195511183</v>
      </c>
      <c r="BS11" s="17">
        <v>0.19887249069062199</v>
      </c>
      <c r="BT11" s="17">
        <v>0.13081082949758699</v>
      </c>
      <c r="BU11" s="17">
        <v>0.19604566479187199</v>
      </c>
      <c r="BV11" s="17">
        <v>0.33808650496453302</v>
      </c>
      <c r="BW11" s="17"/>
      <c r="BX11" s="17">
        <v>0.159798879956178</v>
      </c>
      <c r="BY11" s="17">
        <v>0.15899752833064601</v>
      </c>
      <c r="BZ11" s="17">
        <v>0.188339166747231</v>
      </c>
      <c r="CA11" s="17">
        <v>0.138738876121657</v>
      </c>
      <c r="CB11" s="17">
        <v>0.202195853689139</v>
      </c>
      <c r="CC11" s="17">
        <v>0.41430834740790501</v>
      </c>
    </row>
    <row r="12" spans="2:81" x14ac:dyDescent="0.35">
      <c r="B12" s="18" t="s">
        <v>165</v>
      </c>
      <c r="C12" s="19">
        <v>1.7862782668548301E-2</v>
      </c>
      <c r="D12" s="19">
        <v>1.6983911562452901E-2</v>
      </c>
      <c r="E12" s="19">
        <v>1.8809174838512101E-2</v>
      </c>
      <c r="F12" s="19"/>
      <c r="G12" s="19">
        <v>4.0127522758057102E-2</v>
      </c>
      <c r="H12" s="19">
        <v>2.4674347358360299E-2</v>
      </c>
      <c r="I12" s="19">
        <v>1.5269450990635701E-2</v>
      </c>
      <c r="J12" s="19">
        <v>1.4585613656350801E-2</v>
      </c>
      <c r="K12" s="19">
        <v>6.4892720393729796E-3</v>
      </c>
      <c r="L12" s="19">
        <v>9.9494080721434092E-3</v>
      </c>
      <c r="M12" s="19"/>
      <c r="N12" s="19">
        <v>1.51836583900966E-2</v>
      </c>
      <c r="O12" s="19">
        <v>1.9043124672814601E-2</v>
      </c>
      <c r="P12" s="19">
        <v>1.1106394375018E-2</v>
      </c>
      <c r="Q12" s="19">
        <v>2.4850691329099599E-2</v>
      </c>
      <c r="R12" s="19"/>
      <c r="S12" s="19">
        <v>2.0777643739728999E-2</v>
      </c>
      <c r="T12" s="19">
        <v>3.5124605425141198E-3</v>
      </c>
      <c r="U12" s="19">
        <v>1.9990631468309799E-2</v>
      </c>
      <c r="V12" s="19">
        <v>1.19812486316678E-2</v>
      </c>
      <c r="W12" s="19">
        <v>3.3229405666017398E-2</v>
      </c>
      <c r="X12" s="19">
        <v>2.8439735803755299E-2</v>
      </c>
      <c r="Y12" s="19">
        <v>2.39899064376051E-2</v>
      </c>
      <c r="Z12" s="19">
        <v>7.0491700917374202E-3</v>
      </c>
      <c r="AA12" s="19">
        <v>2.09698936970153E-2</v>
      </c>
      <c r="AB12" s="19">
        <v>1.61585612433481E-2</v>
      </c>
      <c r="AC12" s="19">
        <v>1.0148596783772199E-2</v>
      </c>
      <c r="AD12" s="19">
        <v>1.54828559683852E-2</v>
      </c>
      <c r="AE12" s="19"/>
      <c r="AF12" s="19">
        <v>1.7531608003098099E-2</v>
      </c>
      <c r="AG12" s="19">
        <v>1.78984920564992E-2</v>
      </c>
      <c r="AH12" s="19">
        <v>6.29723991874683E-3</v>
      </c>
      <c r="AI12" s="19">
        <v>1.5663942223730899E-2</v>
      </c>
      <c r="AJ12" s="19"/>
      <c r="AK12" s="19">
        <v>2.93618223680021E-2</v>
      </c>
      <c r="AL12" s="19">
        <v>3.0397336193142201E-2</v>
      </c>
      <c r="AM12" s="19"/>
      <c r="AN12" s="19">
        <v>3.2002991949821702E-2</v>
      </c>
      <c r="AO12" s="19">
        <v>1.4162105438422799E-2</v>
      </c>
      <c r="AP12" s="19">
        <v>1.24673952384167E-2</v>
      </c>
      <c r="AQ12" s="19">
        <v>1.6170997580492601E-2</v>
      </c>
      <c r="AR12" s="19">
        <v>6.3485807584869897E-3</v>
      </c>
      <c r="AS12" s="19">
        <v>1.07053919074476E-2</v>
      </c>
      <c r="AT12" s="19"/>
      <c r="AU12" s="19">
        <v>1.1702781066429401E-2</v>
      </c>
      <c r="AV12" s="19">
        <v>2.5381121144732802E-2</v>
      </c>
      <c r="AW12" s="19"/>
      <c r="AX12" s="19">
        <v>1.8598337580184299E-2</v>
      </c>
      <c r="AY12" s="19">
        <v>1.76862708296417E-2</v>
      </c>
      <c r="AZ12" s="19"/>
      <c r="BA12" s="19">
        <v>1.3606967081824101E-2</v>
      </c>
      <c r="BB12" s="19">
        <v>3.8600696146684897E-2</v>
      </c>
      <c r="BC12" s="19"/>
      <c r="BD12" s="19">
        <v>1.52561018685078E-2</v>
      </c>
      <c r="BE12" s="19"/>
      <c r="BF12" s="19">
        <v>1.6558562062760102E-2</v>
      </c>
      <c r="BG12" s="19"/>
      <c r="BH12" s="19">
        <v>1.1004396431047499E-2</v>
      </c>
      <c r="BI12" s="19"/>
      <c r="BJ12" s="19">
        <v>8.1545666825512293E-3</v>
      </c>
      <c r="BK12" s="19"/>
      <c r="BL12" s="19">
        <v>2.9136074991031002E-2</v>
      </c>
      <c r="BM12" s="19">
        <v>8.7354297255086994E-3</v>
      </c>
      <c r="BN12" s="19">
        <v>1.2697121360348699E-2</v>
      </c>
      <c r="BO12" s="19">
        <v>2.5502741893997E-2</v>
      </c>
      <c r="BP12" s="19"/>
      <c r="BQ12" s="19">
        <v>1.2509148493703E-2</v>
      </c>
      <c r="BR12" s="19">
        <v>1.3200529114275199E-2</v>
      </c>
      <c r="BS12" s="19">
        <v>6.1175936390801197E-3</v>
      </c>
      <c r="BT12" s="19">
        <v>8.4027162590417301E-3</v>
      </c>
      <c r="BU12" s="19">
        <v>2.6381795704676098E-2</v>
      </c>
      <c r="BV12" s="19">
        <v>3.4686225053864803E-2</v>
      </c>
      <c r="BW12" s="19"/>
      <c r="BX12" s="19">
        <v>1.5986082385877901E-2</v>
      </c>
      <c r="BY12" s="19">
        <v>1.6112004688826499E-2</v>
      </c>
      <c r="BZ12" s="19">
        <v>8.0552376398754493E-3</v>
      </c>
      <c r="CA12" s="19">
        <v>5.0652143320027701E-3</v>
      </c>
      <c r="CB12" s="19">
        <v>3.4574954227256802E-2</v>
      </c>
      <c r="CC12" s="19">
        <v>2.3752704150159901E-2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CC17"/>
  <sheetViews>
    <sheetView showGridLines="0" workbookViewId="0">
      <pane xSplit="2" topLeftCell="AY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320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0.48528041377158398</v>
      </c>
      <c r="D9" s="17">
        <v>0.477153488344502</v>
      </c>
      <c r="E9" s="17">
        <v>0.49220476177419198</v>
      </c>
      <c r="F9" s="17"/>
      <c r="G9" s="17">
        <v>0.44049598291061298</v>
      </c>
      <c r="H9" s="17">
        <v>0.44745527234760202</v>
      </c>
      <c r="I9" s="17">
        <v>0.48912016382810902</v>
      </c>
      <c r="J9" s="17">
        <v>0.488610586706056</v>
      </c>
      <c r="K9" s="17">
        <v>0.49532014381995398</v>
      </c>
      <c r="L9" s="17">
        <v>0.53320403532391603</v>
      </c>
      <c r="M9" s="17"/>
      <c r="N9" s="17">
        <v>0.50843433524610604</v>
      </c>
      <c r="O9" s="17">
        <v>0.46858096232851498</v>
      </c>
      <c r="P9" s="17">
        <v>0.51818354923954302</v>
      </c>
      <c r="Q9" s="17">
        <v>0.44559537588522302</v>
      </c>
      <c r="R9" s="17"/>
      <c r="S9" s="17">
        <v>0.481016479103061</v>
      </c>
      <c r="T9" s="17">
        <v>0.48139609836095598</v>
      </c>
      <c r="U9" s="17">
        <v>0.48009872411001298</v>
      </c>
      <c r="V9" s="17">
        <v>0.53631111671984899</v>
      </c>
      <c r="W9" s="17">
        <v>0.52104226666277798</v>
      </c>
      <c r="X9" s="17">
        <v>0.45181997306476501</v>
      </c>
      <c r="Y9" s="17">
        <v>0.50203463343347299</v>
      </c>
      <c r="Z9" s="17">
        <v>0.52364182838824802</v>
      </c>
      <c r="AA9" s="17">
        <v>0.482009612623438</v>
      </c>
      <c r="AB9" s="17">
        <v>0.46880119148118099</v>
      </c>
      <c r="AC9" s="17">
        <v>0.44973615535248601</v>
      </c>
      <c r="AD9" s="17">
        <v>0.42450692552107799</v>
      </c>
      <c r="AE9" s="17"/>
      <c r="AF9" s="17">
        <v>0.50080564770934299</v>
      </c>
      <c r="AG9" s="17">
        <v>0.51916636039566899</v>
      </c>
      <c r="AH9" s="17">
        <v>0.44988355679295999</v>
      </c>
      <c r="AI9" s="17">
        <v>0.418207425633699</v>
      </c>
      <c r="AJ9" s="17"/>
      <c r="AK9" s="17">
        <v>0.33347193545319598</v>
      </c>
      <c r="AL9" s="17">
        <v>0.41085146050467802</v>
      </c>
      <c r="AM9" s="17"/>
      <c r="AN9" s="17">
        <v>0.44259568240244601</v>
      </c>
      <c r="AO9" s="17">
        <v>0.491584120964145</v>
      </c>
      <c r="AP9" s="17">
        <v>0.46917276827436999</v>
      </c>
      <c r="AQ9" s="17">
        <v>0.51222767044221396</v>
      </c>
      <c r="AR9" s="17">
        <v>0.52249101969987</v>
      </c>
      <c r="AS9" s="17">
        <v>0.532906128752067</v>
      </c>
      <c r="AT9" s="17"/>
      <c r="AU9" s="17">
        <v>0.52025984392684099</v>
      </c>
      <c r="AV9" s="17">
        <v>0.43996273427039401</v>
      </c>
      <c r="AW9" s="17"/>
      <c r="AX9" s="17">
        <v>0.52361684094737504</v>
      </c>
      <c r="AY9" s="17">
        <v>0.47608078346409399</v>
      </c>
      <c r="AZ9" s="17"/>
      <c r="BA9" s="17">
        <v>0.507829370405667</v>
      </c>
      <c r="BB9" s="17">
        <v>0.374571791415658</v>
      </c>
      <c r="BC9" s="17"/>
      <c r="BD9" s="17">
        <v>0.55138901101943405</v>
      </c>
      <c r="BE9" s="17"/>
      <c r="BF9" s="17">
        <v>0.54525413902937403</v>
      </c>
      <c r="BG9" s="17"/>
      <c r="BH9" s="17">
        <v>0.50457967888849298</v>
      </c>
      <c r="BI9" s="17"/>
      <c r="BJ9" s="17">
        <v>0.47760742647900201</v>
      </c>
      <c r="BK9" s="17"/>
      <c r="BL9" s="17">
        <v>0.30516748441116598</v>
      </c>
      <c r="BM9" s="17">
        <v>0.62603538525001501</v>
      </c>
      <c r="BN9" s="17">
        <v>0.509872163844313</v>
      </c>
      <c r="BO9" s="17">
        <v>0.42953392560324399</v>
      </c>
      <c r="BP9" s="17"/>
      <c r="BQ9" s="17">
        <v>0.48376288539412599</v>
      </c>
      <c r="BR9" s="17">
        <v>0.55911203325800296</v>
      </c>
      <c r="BS9" s="17">
        <v>0.502276884282295</v>
      </c>
      <c r="BT9" s="17">
        <v>0.53164136532030604</v>
      </c>
      <c r="BU9" s="17">
        <v>0.45805789326357799</v>
      </c>
      <c r="BV9" s="17">
        <v>0.37513612880595198</v>
      </c>
      <c r="BW9" s="17"/>
      <c r="BX9" s="17">
        <v>0.46847111347532899</v>
      </c>
      <c r="BY9" s="17">
        <v>0.54055136849887397</v>
      </c>
      <c r="BZ9" s="17">
        <v>0.53646401816622002</v>
      </c>
      <c r="CA9" s="17">
        <v>0.52893361457528099</v>
      </c>
      <c r="CB9" s="17">
        <v>0.43659620706971403</v>
      </c>
      <c r="CC9" s="17">
        <v>0.297913888483612</v>
      </c>
    </row>
    <row r="10" spans="2:81" ht="29" x14ac:dyDescent="0.35">
      <c r="B10" s="18" t="s">
        <v>314</v>
      </c>
      <c r="C10" s="17">
        <v>0.30139769180859199</v>
      </c>
      <c r="D10" s="17">
        <v>0.28903214961050899</v>
      </c>
      <c r="E10" s="17">
        <v>0.31447681767755398</v>
      </c>
      <c r="F10" s="17"/>
      <c r="G10" s="17">
        <v>0.33745788633676299</v>
      </c>
      <c r="H10" s="17">
        <v>0.33632817065570803</v>
      </c>
      <c r="I10" s="17">
        <v>0.29115487566996601</v>
      </c>
      <c r="J10" s="17">
        <v>0.30472758965791602</v>
      </c>
      <c r="K10" s="17">
        <v>0.29468212676364403</v>
      </c>
      <c r="L10" s="17">
        <v>0.259195199880289</v>
      </c>
      <c r="M10" s="17"/>
      <c r="N10" s="17">
        <v>0.31883774322281799</v>
      </c>
      <c r="O10" s="17">
        <v>0.31564007869009297</v>
      </c>
      <c r="P10" s="17">
        <v>0.26820314949826901</v>
      </c>
      <c r="Q10" s="17">
        <v>0.29883795102792599</v>
      </c>
      <c r="R10" s="17"/>
      <c r="S10" s="17">
        <v>0.29943964758601099</v>
      </c>
      <c r="T10" s="17">
        <v>0.33628183329783101</v>
      </c>
      <c r="U10" s="17">
        <v>0.30661729047783198</v>
      </c>
      <c r="V10" s="17">
        <v>0.27816172452751298</v>
      </c>
      <c r="W10" s="17">
        <v>0.238370250454493</v>
      </c>
      <c r="X10" s="17">
        <v>0.33631168572918302</v>
      </c>
      <c r="Y10" s="17">
        <v>0.29606009003481198</v>
      </c>
      <c r="Z10" s="17">
        <v>0.257168695572489</v>
      </c>
      <c r="AA10" s="17">
        <v>0.29340769237216702</v>
      </c>
      <c r="AB10" s="17">
        <v>0.292979942363924</v>
      </c>
      <c r="AC10" s="17">
        <v>0.342132215527923</v>
      </c>
      <c r="AD10" s="17">
        <v>0.31735384776072001</v>
      </c>
      <c r="AE10" s="17"/>
      <c r="AF10" s="17">
        <v>0.29777035982088401</v>
      </c>
      <c r="AG10" s="17">
        <v>0.27973961566871802</v>
      </c>
      <c r="AH10" s="17">
        <v>0.34905450031409502</v>
      </c>
      <c r="AI10" s="17">
        <v>0.35615894572383699</v>
      </c>
      <c r="AJ10" s="17"/>
      <c r="AK10" s="17">
        <v>0.31188307319439801</v>
      </c>
      <c r="AL10" s="17">
        <v>0.313618809172869</v>
      </c>
      <c r="AM10" s="17"/>
      <c r="AN10" s="17">
        <v>0.31960571630263201</v>
      </c>
      <c r="AO10" s="17">
        <v>0.29237050754772997</v>
      </c>
      <c r="AP10" s="17">
        <v>0.32823911586339299</v>
      </c>
      <c r="AQ10" s="17">
        <v>0.28314986104346901</v>
      </c>
      <c r="AR10" s="17">
        <v>0.29856596711495298</v>
      </c>
      <c r="AS10" s="17">
        <v>0.25776383999129798</v>
      </c>
      <c r="AT10" s="17"/>
      <c r="AU10" s="17">
        <v>0.28389817525088801</v>
      </c>
      <c r="AV10" s="17">
        <v>0.32486906455105602</v>
      </c>
      <c r="AW10" s="17"/>
      <c r="AX10" s="17">
        <v>0.27875955300822403</v>
      </c>
      <c r="AY10" s="17">
        <v>0.30683018834401599</v>
      </c>
      <c r="AZ10" s="17"/>
      <c r="BA10" s="17">
        <v>0.29497458206466598</v>
      </c>
      <c r="BB10" s="17">
        <v>0.33209992676317901</v>
      </c>
      <c r="BC10" s="17"/>
      <c r="BD10" s="17">
        <v>0.27736004364311301</v>
      </c>
      <c r="BE10" s="17"/>
      <c r="BF10" s="17">
        <v>0.27717011399539798</v>
      </c>
      <c r="BG10" s="17"/>
      <c r="BH10" s="17">
        <v>0.28639334074623102</v>
      </c>
      <c r="BI10" s="17"/>
      <c r="BJ10" s="17">
        <v>0.34305798607168297</v>
      </c>
      <c r="BK10" s="17"/>
      <c r="BL10" s="17">
        <v>0.32717559101358301</v>
      </c>
      <c r="BM10" s="17">
        <v>0.252625367151808</v>
      </c>
      <c r="BN10" s="17">
        <v>0.28886054879774098</v>
      </c>
      <c r="BO10" s="17">
        <v>0.34760500900216201</v>
      </c>
      <c r="BP10" s="17"/>
      <c r="BQ10" s="17">
        <v>0.32902523364383501</v>
      </c>
      <c r="BR10" s="17">
        <v>0.25669278932276401</v>
      </c>
      <c r="BS10" s="17">
        <v>0.29409072413402398</v>
      </c>
      <c r="BT10" s="17">
        <v>0.32206272191921498</v>
      </c>
      <c r="BU10" s="17">
        <v>0.31148841888201301</v>
      </c>
      <c r="BV10" s="17">
        <v>0.29353243024637099</v>
      </c>
      <c r="BW10" s="17"/>
      <c r="BX10" s="17">
        <v>0.337232496033263</v>
      </c>
      <c r="BY10" s="17">
        <v>0.25375247851043498</v>
      </c>
      <c r="BZ10" s="17">
        <v>0.27474521909966698</v>
      </c>
      <c r="CA10" s="17">
        <v>0.32460825205594201</v>
      </c>
      <c r="CB10" s="17">
        <v>0.34048213840200198</v>
      </c>
      <c r="CC10" s="17">
        <v>0.28704157088149801</v>
      </c>
    </row>
    <row r="11" spans="2:81" x14ac:dyDescent="0.35">
      <c r="B11" s="18" t="s">
        <v>315</v>
      </c>
      <c r="C11" s="17">
        <v>0.195232668373129</v>
      </c>
      <c r="D11" s="17">
        <v>0.217444656721997</v>
      </c>
      <c r="E11" s="17">
        <v>0.17346105688626301</v>
      </c>
      <c r="F11" s="17"/>
      <c r="G11" s="17">
        <v>0.19313537963358601</v>
      </c>
      <c r="H11" s="17">
        <v>0.187934191166271</v>
      </c>
      <c r="I11" s="17">
        <v>0.20762129115266401</v>
      </c>
      <c r="J11" s="17">
        <v>0.18771451084054</v>
      </c>
      <c r="K11" s="17">
        <v>0.198314388367171</v>
      </c>
      <c r="L11" s="17">
        <v>0.19651078898846999</v>
      </c>
      <c r="M11" s="17"/>
      <c r="N11" s="17">
        <v>0.16192588228229099</v>
      </c>
      <c r="O11" s="17">
        <v>0.202140983302359</v>
      </c>
      <c r="P11" s="17">
        <v>0.195294719521728</v>
      </c>
      <c r="Q11" s="17">
        <v>0.22489360782131401</v>
      </c>
      <c r="R11" s="17"/>
      <c r="S11" s="17">
        <v>0.18899740955911301</v>
      </c>
      <c r="T11" s="17">
        <v>0.171213024002137</v>
      </c>
      <c r="U11" s="17">
        <v>0.19628023180205101</v>
      </c>
      <c r="V11" s="17">
        <v>0.17361981870339099</v>
      </c>
      <c r="W11" s="17">
        <v>0.22186102078676601</v>
      </c>
      <c r="X11" s="17">
        <v>0.19271359560789</v>
      </c>
      <c r="Y11" s="17">
        <v>0.192667922287</v>
      </c>
      <c r="Z11" s="17">
        <v>0.21357697087873601</v>
      </c>
      <c r="AA11" s="17">
        <v>0.201201430816875</v>
      </c>
      <c r="AB11" s="17">
        <v>0.211475977571428</v>
      </c>
      <c r="AC11" s="17">
        <v>0.202829829547616</v>
      </c>
      <c r="AD11" s="17">
        <v>0.234985815638379</v>
      </c>
      <c r="AE11" s="17"/>
      <c r="AF11" s="17">
        <v>0.18685906375860201</v>
      </c>
      <c r="AG11" s="17">
        <v>0.17745321277516299</v>
      </c>
      <c r="AH11" s="17">
        <v>0.20106194289294599</v>
      </c>
      <c r="AI11" s="17">
        <v>0.19491964970651601</v>
      </c>
      <c r="AJ11" s="17"/>
      <c r="AK11" s="17">
        <v>0.29954739508964801</v>
      </c>
      <c r="AL11" s="17">
        <v>0.23551720135308901</v>
      </c>
      <c r="AM11" s="17"/>
      <c r="AN11" s="17">
        <v>0.210926802581371</v>
      </c>
      <c r="AO11" s="17">
        <v>0.20021449381213</v>
      </c>
      <c r="AP11" s="17">
        <v>0.18441077687549101</v>
      </c>
      <c r="AQ11" s="17">
        <v>0.186498851739441</v>
      </c>
      <c r="AR11" s="17">
        <v>0.17213379514396401</v>
      </c>
      <c r="AS11" s="17">
        <v>0.19953193246079801</v>
      </c>
      <c r="AT11" s="17"/>
      <c r="AU11" s="17">
        <v>0.18231155508608499</v>
      </c>
      <c r="AV11" s="17">
        <v>0.21124016298995199</v>
      </c>
      <c r="AW11" s="17"/>
      <c r="AX11" s="17">
        <v>0.18081955897868099</v>
      </c>
      <c r="AY11" s="17">
        <v>0.198691396475315</v>
      </c>
      <c r="AZ11" s="17"/>
      <c r="BA11" s="17">
        <v>0.18477944247008901</v>
      </c>
      <c r="BB11" s="17">
        <v>0.2469587278516</v>
      </c>
      <c r="BC11" s="17"/>
      <c r="BD11" s="17">
        <v>0.15762501584174199</v>
      </c>
      <c r="BE11" s="17"/>
      <c r="BF11" s="17">
        <v>0.16597714566882199</v>
      </c>
      <c r="BG11" s="17"/>
      <c r="BH11" s="17">
        <v>0.18817202928513399</v>
      </c>
      <c r="BI11" s="17"/>
      <c r="BJ11" s="17">
        <v>0.17933458744931499</v>
      </c>
      <c r="BK11" s="17"/>
      <c r="BL11" s="17">
        <v>0.34020915171201799</v>
      </c>
      <c r="BM11" s="17">
        <v>0.111757314131524</v>
      </c>
      <c r="BN11" s="17">
        <v>0.184734486687372</v>
      </c>
      <c r="BO11" s="17">
        <v>0.20038405920233601</v>
      </c>
      <c r="BP11" s="17"/>
      <c r="BQ11" s="17">
        <v>0.17904596637359599</v>
      </c>
      <c r="BR11" s="17">
        <v>0.16740058155211701</v>
      </c>
      <c r="BS11" s="17">
        <v>0.19336162454591899</v>
      </c>
      <c r="BT11" s="17">
        <v>0.138391766736366</v>
      </c>
      <c r="BU11" s="17">
        <v>0.200416100848233</v>
      </c>
      <c r="BV11" s="17">
        <v>0.29698926041382201</v>
      </c>
      <c r="BW11" s="17"/>
      <c r="BX11" s="17">
        <v>0.18288876643810401</v>
      </c>
      <c r="BY11" s="17">
        <v>0.18796031296506199</v>
      </c>
      <c r="BZ11" s="17">
        <v>0.17710117393664199</v>
      </c>
      <c r="CA11" s="17">
        <v>0.141873170687981</v>
      </c>
      <c r="CB11" s="17">
        <v>0.20489540019861299</v>
      </c>
      <c r="CC11" s="17">
        <v>0.37808715677515697</v>
      </c>
    </row>
    <row r="12" spans="2:81" x14ac:dyDescent="0.35">
      <c r="B12" s="18" t="s">
        <v>165</v>
      </c>
      <c r="C12" s="19">
        <v>1.8089226046695502E-2</v>
      </c>
      <c r="D12" s="19">
        <v>1.6369705322991899E-2</v>
      </c>
      <c r="E12" s="19">
        <v>1.98573636619911E-2</v>
      </c>
      <c r="F12" s="19"/>
      <c r="G12" s="19">
        <v>2.8910751119038E-2</v>
      </c>
      <c r="H12" s="19">
        <v>2.8282365830419001E-2</v>
      </c>
      <c r="I12" s="19">
        <v>1.2103669349261E-2</v>
      </c>
      <c r="J12" s="19">
        <v>1.8947312795487399E-2</v>
      </c>
      <c r="K12" s="19">
        <v>1.1683341049231501E-2</v>
      </c>
      <c r="L12" s="19">
        <v>1.1089975807325E-2</v>
      </c>
      <c r="M12" s="19"/>
      <c r="N12" s="19">
        <v>1.08020392487852E-2</v>
      </c>
      <c r="O12" s="19">
        <v>1.3637975679033401E-2</v>
      </c>
      <c r="P12" s="19">
        <v>1.8318581740459999E-2</v>
      </c>
      <c r="Q12" s="19">
        <v>3.06730652655379E-2</v>
      </c>
      <c r="R12" s="19"/>
      <c r="S12" s="19">
        <v>3.05464637518152E-2</v>
      </c>
      <c r="T12" s="19">
        <v>1.1109044339075599E-2</v>
      </c>
      <c r="U12" s="19">
        <v>1.7003753610103901E-2</v>
      </c>
      <c r="V12" s="19">
        <v>1.19073400492474E-2</v>
      </c>
      <c r="W12" s="19">
        <v>1.87264620959635E-2</v>
      </c>
      <c r="X12" s="19">
        <v>1.9154745598162101E-2</v>
      </c>
      <c r="Y12" s="19">
        <v>9.2373542447142694E-3</v>
      </c>
      <c r="Z12" s="19">
        <v>5.6125051605277303E-3</v>
      </c>
      <c r="AA12" s="19">
        <v>2.3381264187519998E-2</v>
      </c>
      <c r="AB12" s="19">
        <v>2.6742888583467E-2</v>
      </c>
      <c r="AC12" s="19">
        <v>5.3017995719747196E-3</v>
      </c>
      <c r="AD12" s="19">
        <v>2.3153411079823299E-2</v>
      </c>
      <c r="AE12" s="19"/>
      <c r="AF12" s="19">
        <v>1.45649287111713E-2</v>
      </c>
      <c r="AG12" s="19">
        <v>2.3640811160449401E-2</v>
      </c>
      <c r="AH12" s="19">
        <v>0</v>
      </c>
      <c r="AI12" s="19">
        <v>3.07139789359482E-2</v>
      </c>
      <c r="AJ12" s="19"/>
      <c r="AK12" s="19">
        <v>5.5097596262758397E-2</v>
      </c>
      <c r="AL12" s="19">
        <v>4.00125289693639E-2</v>
      </c>
      <c r="AM12" s="19"/>
      <c r="AN12" s="19">
        <v>2.6871798713551599E-2</v>
      </c>
      <c r="AO12" s="19">
        <v>1.5830877675994601E-2</v>
      </c>
      <c r="AP12" s="19">
        <v>1.81773389867462E-2</v>
      </c>
      <c r="AQ12" s="19">
        <v>1.8123616774877001E-2</v>
      </c>
      <c r="AR12" s="19">
        <v>6.8092180412136502E-3</v>
      </c>
      <c r="AS12" s="19">
        <v>9.7980987958372397E-3</v>
      </c>
      <c r="AT12" s="19"/>
      <c r="AU12" s="19">
        <v>1.35304257361855E-2</v>
      </c>
      <c r="AV12" s="19">
        <v>2.3928038188598299E-2</v>
      </c>
      <c r="AW12" s="19"/>
      <c r="AX12" s="19">
        <v>1.6804047065719599E-2</v>
      </c>
      <c r="AY12" s="19">
        <v>1.8397631716574901E-2</v>
      </c>
      <c r="AZ12" s="19"/>
      <c r="BA12" s="19">
        <v>1.2416605059577699E-2</v>
      </c>
      <c r="BB12" s="19">
        <v>4.6369553969563299E-2</v>
      </c>
      <c r="BC12" s="19"/>
      <c r="BD12" s="19">
        <v>1.3625929495710299E-2</v>
      </c>
      <c r="BE12" s="19"/>
      <c r="BF12" s="19">
        <v>1.1598601306406499E-2</v>
      </c>
      <c r="BG12" s="19"/>
      <c r="BH12" s="19">
        <v>2.0854951080142001E-2</v>
      </c>
      <c r="BI12" s="19"/>
      <c r="BJ12" s="19">
        <v>0</v>
      </c>
      <c r="BK12" s="19"/>
      <c r="BL12" s="19">
        <v>2.7447772863233001E-2</v>
      </c>
      <c r="BM12" s="19">
        <v>9.5819334666534806E-3</v>
      </c>
      <c r="BN12" s="19">
        <v>1.6532800670573802E-2</v>
      </c>
      <c r="BO12" s="19">
        <v>2.24770061922582E-2</v>
      </c>
      <c r="BP12" s="19"/>
      <c r="BQ12" s="19">
        <v>8.1659145884427908E-3</v>
      </c>
      <c r="BR12" s="19">
        <v>1.6794595867115101E-2</v>
      </c>
      <c r="BS12" s="19">
        <v>1.02707670377628E-2</v>
      </c>
      <c r="BT12" s="19">
        <v>7.9041460241134794E-3</v>
      </c>
      <c r="BU12" s="19">
        <v>3.0037587006174898E-2</v>
      </c>
      <c r="BV12" s="19">
        <v>3.4342180533855099E-2</v>
      </c>
      <c r="BW12" s="19"/>
      <c r="BX12" s="19">
        <v>1.1407624053304401E-2</v>
      </c>
      <c r="BY12" s="19">
        <v>1.7735840025628599E-2</v>
      </c>
      <c r="BZ12" s="19">
        <v>1.1689588797470601E-2</v>
      </c>
      <c r="CA12" s="19">
        <v>4.5849626807952298E-3</v>
      </c>
      <c r="CB12" s="19">
        <v>1.80262543296708E-2</v>
      </c>
      <c r="CC12" s="19">
        <v>3.6957383859733697E-2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CC17"/>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321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0.17754778106208699</v>
      </c>
      <c r="D9" s="17">
        <v>0.18883996399378</v>
      </c>
      <c r="E9" s="17">
        <v>0.16589481190934099</v>
      </c>
      <c r="F9" s="17"/>
      <c r="G9" s="17">
        <v>0.30457709094365099</v>
      </c>
      <c r="H9" s="17">
        <v>0.24572641081433499</v>
      </c>
      <c r="I9" s="17">
        <v>0.19272031347034399</v>
      </c>
      <c r="J9" s="17">
        <v>0.146029356241098</v>
      </c>
      <c r="K9" s="17">
        <v>0.10746022391946899</v>
      </c>
      <c r="L9" s="17">
        <v>9.8041328568689703E-2</v>
      </c>
      <c r="M9" s="17"/>
      <c r="N9" s="17">
        <v>0.266623899099524</v>
      </c>
      <c r="O9" s="17">
        <v>0.170377223321306</v>
      </c>
      <c r="P9" s="17">
        <v>0.145030451208565</v>
      </c>
      <c r="Q9" s="17">
        <v>0.11740468643313599</v>
      </c>
      <c r="R9" s="17"/>
      <c r="S9" s="17">
        <v>0.27153812160493601</v>
      </c>
      <c r="T9" s="17">
        <v>0.153793890131632</v>
      </c>
      <c r="U9" s="17">
        <v>0.16568664194798399</v>
      </c>
      <c r="V9" s="17">
        <v>0.151761543006218</v>
      </c>
      <c r="W9" s="17">
        <v>0.18517799816004099</v>
      </c>
      <c r="X9" s="17">
        <v>0.13764135367917801</v>
      </c>
      <c r="Y9" s="17">
        <v>0.17060055727381601</v>
      </c>
      <c r="Z9" s="17">
        <v>0.16744143845744999</v>
      </c>
      <c r="AA9" s="17">
        <v>0.15914778727580001</v>
      </c>
      <c r="AB9" s="17">
        <v>0.20413826308746999</v>
      </c>
      <c r="AC9" s="17">
        <v>0.13422113453911899</v>
      </c>
      <c r="AD9" s="17">
        <v>0.14471286539063</v>
      </c>
      <c r="AE9" s="17"/>
      <c r="AF9" s="17">
        <v>0.17732023189003501</v>
      </c>
      <c r="AG9" s="17">
        <v>0.18360558235718399</v>
      </c>
      <c r="AH9" s="17">
        <v>0.137712732361432</v>
      </c>
      <c r="AI9" s="17">
        <v>0.153410332155097</v>
      </c>
      <c r="AJ9" s="17"/>
      <c r="AK9" s="17">
        <v>0.207671534507301</v>
      </c>
      <c r="AL9" s="17">
        <v>0.17790607621335</v>
      </c>
      <c r="AM9" s="17"/>
      <c r="AN9" s="17">
        <v>0.27651473002141302</v>
      </c>
      <c r="AO9" s="17">
        <v>0.139220321793805</v>
      </c>
      <c r="AP9" s="17">
        <v>0.13884804851870899</v>
      </c>
      <c r="AQ9" s="17">
        <v>0.13407633541512901</v>
      </c>
      <c r="AR9" s="17">
        <v>0.15697130028179801</v>
      </c>
      <c r="AS9" s="17">
        <v>0.176818774067486</v>
      </c>
      <c r="AT9" s="17"/>
      <c r="AU9" s="17">
        <v>0.178561865243449</v>
      </c>
      <c r="AV9" s="17">
        <v>0.176479729685172</v>
      </c>
      <c r="AW9" s="17"/>
      <c r="AX9" s="17">
        <v>0.14636318522762901</v>
      </c>
      <c r="AY9" s="17">
        <v>0.18503117933626601</v>
      </c>
      <c r="AZ9" s="17"/>
      <c r="BA9" s="17">
        <v>0.157303293875691</v>
      </c>
      <c r="BB9" s="17">
        <v>0.28516098419821101</v>
      </c>
      <c r="BC9" s="17"/>
      <c r="BD9" s="17">
        <v>0.20348961089453199</v>
      </c>
      <c r="BE9" s="17"/>
      <c r="BF9" s="17">
        <v>0.19608916394200299</v>
      </c>
      <c r="BG9" s="17"/>
      <c r="BH9" s="17">
        <v>0.19866701014430899</v>
      </c>
      <c r="BI9" s="17"/>
      <c r="BJ9" s="17">
        <v>0.128739865424852</v>
      </c>
      <c r="BK9" s="17"/>
      <c r="BL9" s="17">
        <v>0.100190582374952</v>
      </c>
      <c r="BM9" s="17">
        <v>0.32777636374777203</v>
      </c>
      <c r="BN9" s="17">
        <v>0.109712092503449</v>
      </c>
      <c r="BO9" s="17">
        <v>0.14645727519623</v>
      </c>
      <c r="BP9" s="17"/>
      <c r="BQ9" s="17">
        <v>0.20319063015132699</v>
      </c>
      <c r="BR9" s="17">
        <v>0.176454806301131</v>
      </c>
      <c r="BS9" s="17">
        <v>0.136850068777745</v>
      </c>
      <c r="BT9" s="17">
        <v>0.23641053374198001</v>
      </c>
      <c r="BU9" s="17">
        <v>0.21790384386693601</v>
      </c>
      <c r="BV9" s="17">
        <v>0.10670969477287801</v>
      </c>
      <c r="BW9" s="17"/>
      <c r="BX9" s="17">
        <v>0.24929488513310399</v>
      </c>
      <c r="BY9" s="17">
        <v>0.18371144919812801</v>
      </c>
      <c r="BZ9" s="17">
        <v>0.134002097725029</v>
      </c>
      <c r="CA9" s="17">
        <v>0.23721140046976399</v>
      </c>
      <c r="CB9" s="17">
        <v>0.20836114970011901</v>
      </c>
      <c r="CC9" s="17">
        <v>5.4237895142517097E-2</v>
      </c>
    </row>
    <row r="10" spans="2:81" ht="29" x14ac:dyDescent="0.35">
      <c r="B10" s="18" t="s">
        <v>314</v>
      </c>
      <c r="C10" s="17">
        <v>0.28421429134179299</v>
      </c>
      <c r="D10" s="17">
        <v>0.27945525725078502</v>
      </c>
      <c r="E10" s="17">
        <v>0.28875149724510901</v>
      </c>
      <c r="F10" s="17"/>
      <c r="G10" s="17">
        <v>0.29251688060505998</v>
      </c>
      <c r="H10" s="17">
        <v>0.339598807216619</v>
      </c>
      <c r="I10" s="17">
        <v>0.29248260601274301</v>
      </c>
      <c r="J10" s="17">
        <v>0.25419339344562702</v>
      </c>
      <c r="K10" s="17">
        <v>0.31239880436197698</v>
      </c>
      <c r="L10" s="17">
        <v>0.23237033321599601</v>
      </c>
      <c r="M10" s="17"/>
      <c r="N10" s="17">
        <v>0.33546154555095697</v>
      </c>
      <c r="O10" s="17">
        <v>0.27205627564881601</v>
      </c>
      <c r="P10" s="17">
        <v>0.28235646028385097</v>
      </c>
      <c r="Q10" s="17">
        <v>0.24238528101979501</v>
      </c>
      <c r="R10" s="17"/>
      <c r="S10" s="17">
        <v>0.345068787765683</v>
      </c>
      <c r="T10" s="17">
        <v>0.27625382035007701</v>
      </c>
      <c r="U10" s="17">
        <v>0.26958234780674101</v>
      </c>
      <c r="V10" s="17">
        <v>0.29270848586526499</v>
      </c>
      <c r="W10" s="17">
        <v>0.23542394956434301</v>
      </c>
      <c r="X10" s="17">
        <v>0.26410035905735202</v>
      </c>
      <c r="Y10" s="17">
        <v>0.28455316947520898</v>
      </c>
      <c r="Z10" s="17">
        <v>0.26561163816192102</v>
      </c>
      <c r="AA10" s="17">
        <v>0.27168707680826998</v>
      </c>
      <c r="AB10" s="17">
        <v>0.27681291300113398</v>
      </c>
      <c r="AC10" s="17">
        <v>0.29984682366529197</v>
      </c>
      <c r="AD10" s="17">
        <v>0.28845543782752497</v>
      </c>
      <c r="AE10" s="17"/>
      <c r="AF10" s="17">
        <v>0.284554925955675</v>
      </c>
      <c r="AG10" s="17">
        <v>0.28642629632817901</v>
      </c>
      <c r="AH10" s="17">
        <v>0.309056368132263</v>
      </c>
      <c r="AI10" s="17">
        <v>0.29205056298737497</v>
      </c>
      <c r="AJ10" s="17"/>
      <c r="AK10" s="17">
        <v>0.259615369054082</v>
      </c>
      <c r="AL10" s="17">
        <v>0.24872196534786001</v>
      </c>
      <c r="AM10" s="17"/>
      <c r="AN10" s="17">
        <v>0.32559016846572802</v>
      </c>
      <c r="AO10" s="17">
        <v>0.27075493576748999</v>
      </c>
      <c r="AP10" s="17">
        <v>0.23390407016968401</v>
      </c>
      <c r="AQ10" s="17">
        <v>0.28220427426390199</v>
      </c>
      <c r="AR10" s="17">
        <v>0.28560292629252798</v>
      </c>
      <c r="AS10" s="17">
        <v>0.27825999195869999</v>
      </c>
      <c r="AT10" s="17"/>
      <c r="AU10" s="17">
        <v>0.27956028001000699</v>
      </c>
      <c r="AV10" s="17">
        <v>0.29196303787091998</v>
      </c>
      <c r="AW10" s="17"/>
      <c r="AX10" s="17">
        <v>0.288977387503427</v>
      </c>
      <c r="AY10" s="17">
        <v>0.28307128644973201</v>
      </c>
      <c r="AZ10" s="17"/>
      <c r="BA10" s="17">
        <v>0.28170973635791402</v>
      </c>
      <c r="BB10" s="17">
        <v>0.29504931604998902</v>
      </c>
      <c r="BC10" s="17"/>
      <c r="BD10" s="17">
        <v>0.27646558315261299</v>
      </c>
      <c r="BE10" s="17"/>
      <c r="BF10" s="17">
        <v>0.27295797127050297</v>
      </c>
      <c r="BG10" s="17"/>
      <c r="BH10" s="17">
        <v>0.27130699093278998</v>
      </c>
      <c r="BI10" s="17"/>
      <c r="BJ10" s="17">
        <v>0.33020562826022198</v>
      </c>
      <c r="BK10" s="17"/>
      <c r="BL10" s="17">
        <v>0.22801376714327301</v>
      </c>
      <c r="BM10" s="17">
        <v>0.31447081079213701</v>
      </c>
      <c r="BN10" s="17">
        <v>0.25247189397034703</v>
      </c>
      <c r="BO10" s="17">
        <v>0.32217230265890601</v>
      </c>
      <c r="BP10" s="17"/>
      <c r="BQ10" s="17">
        <v>0.31515056022462401</v>
      </c>
      <c r="BR10" s="17">
        <v>0.271485935539162</v>
      </c>
      <c r="BS10" s="17">
        <v>0.25034319946172501</v>
      </c>
      <c r="BT10" s="17">
        <v>0.33014559124884202</v>
      </c>
      <c r="BU10" s="17">
        <v>0.31273922573338397</v>
      </c>
      <c r="BV10" s="17">
        <v>0.217716006056761</v>
      </c>
      <c r="BW10" s="17"/>
      <c r="BX10" s="17">
        <v>0.32087346731625399</v>
      </c>
      <c r="BY10" s="17">
        <v>0.29077777769666402</v>
      </c>
      <c r="BZ10" s="17">
        <v>0.25897619893752399</v>
      </c>
      <c r="CA10" s="17">
        <v>0.313325337067481</v>
      </c>
      <c r="CB10" s="17">
        <v>0.31105998901051601</v>
      </c>
      <c r="CC10" s="17">
        <v>0.18998497219847599</v>
      </c>
    </row>
    <row r="11" spans="2:81" x14ac:dyDescent="0.35">
      <c r="B11" s="18" t="s">
        <v>315</v>
      </c>
      <c r="C11" s="17">
        <v>0.51181511590075202</v>
      </c>
      <c r="D11" s="17">
        <v>0.50883322171719003</v>
      </c>
      <c r="E11" s="17">
        <v>0.51533337404615998</v>
      </c>
      <c r="F11" s="17"/>
      <c r="G11" s="17">
        <v>0.35706967548889601</v>
      </c>
      <c r="H11" s="17">
        <v>0.38994768832679499</v>
      </c>
      <c r="I11" s="17">
        <v>0.48394309514122102</v>
      </c>
      <c r="J11" s="17">
        <v>0.57210845097737495</v>
      </c>
      <c r="K11" s="17">
        <v>0.56833118470042898</v>
      </c>
      <c r="L11" s="17">
        <v>0.64948174592922603</v>
      </c>
      <c r="M11" s="17"/>
      <c r="N11" s="17">
        <v>0.38057509718654198</v>
      </c>
      <c r="O11" s="17">
        <v>0.534744087950632</v>
      </c>
      <c r="P11" s="17">
        <v>0.54775211658710499</v>
      </c>
      <c r="Q11" s="17">
        <v>0.59843871032627005</v>
      </c>
      <c r="R11" s="17"/>
      <c r="S11" s="17">
        <v>0.361872902137786</v>
      </c>
      <c r="T11" s="17">
        <v>0.54344641811910699</v>
      </c>
      <c r="U11" s="17">
        <v>0.554355315123641</v>
      </c>
      <c r="V11" s="17">
        <v>0.53120494787561601</v>
      </c>
      <c r="W11" s="17">
        <v>0.552865618313225</v>
      </c>
      <c r="X11" s="17">
        <v>0.54904805735242701</v>
      </c>
      <c r="Y11" s="17">
        <v>0.51766557335027996</v>
      </c>
      <c r="Z11" s="17">
        <v>0.53819120277060895</v>
      </c>
      <c r="AA11" s="17">
        <v>0.53597763597814696</v>
      </c>
      <c r="AB11" s="17">
        <v>0.49996671028807399</v>
      </c>
      <c r="AC11" s="17">
        <v>0.54550617911127997</v>
      </c>
      <c r="AD11" s="17">
        <v>0.53534303627977897</v>
      </c>
      <c r="AE11" s="17"/>
      <c r="AF11" s="17">
        <v>0.51270569488056505</v>
      </c>
      <c r="AG11" s="17">
        <v>0.50171112122419703</v>
      </c>
      <c r="AH11" s="17">
        <v>0.53072553257135702</v>
      </c>
      <c r="AI11" s="17">
        <v>0.52268215547983099</v>
      </c>
      <c r="AJ11" s="17"/>
      <c r="AK11" s="17">
        <v>0.49754063368086299</v>
      </c>
      <c r="AL11" s="17">
        <v>0.53909742997383403</v>
      </c>
      <c r="AM11" s="17"/>
      <c r="AN11" s="17">
        <v>0.36401153145637299</v>
      </c>
      <c r="AO11" s="17">
        <v>0.56919851946349598</v>
      </c>
      <c r="AP11" s="17">
        <v>0.59281256069414001</v>
      </c>
      <c r="AQ11" s="17">
        <v>0.56221957538781198</v>
      </c>
      <c r="AR11" s="17">
        <v>0.53584456608922904</v>
      </c>
      <c r="AS11" s="17">
        <v>0.51777412639451403</v>
      </c>
      <c r="AT11" s="17"/>
      <c r="AU11" s="17">
        <v>0.52080699506825501</v>
      </c>
      <c r="AV11" s="17">
        <v>0.49919285433551802</v>
      </c>
      <c r="AW11" s="17"/>
      <c r="AX11" s="17">
        <v>0.52941713619399799</v>
      </c>
      <c r="AY11" s="17">
        <v>0.50759114169939301</v>
      </c>
      <c r="AZ11" s="17"/>
      <c r="BA11" s="17">
        <v>0.53810489477227597</v>
      </c>
      <c r="BB11" s="17">
        <v>0.37441150114027</v>
      </c>
      <c r="BC11" s="17"/>
      <c r="BD11" s="17">
        <v>0.495440875367825</v>
      </c>
      <c r="BE11" s="17"/>
      <c r="BF11" s="17">
        <v>0.50743625352060096</v>
      </c>
      <c r="BG11" s="17"/>
      <c r="BH11" s="17">
        <v>0.50375271123818699</v>
      </c>
      <c r="BI11" s="17"/>
      <c r="BJ11" s="17">
        <v>0.51191133918864595</v>
      </c>
      <c r="BK11" s="17"/>
      <c r="BL11" s="17">
        <v>0.637105889223198</v>
      </c>
      <c r="BM11" s="17">
        <v>0.34059260066200803</v>
      </c>
      <c r="BN11" s="17">
        <v>0.61577127755963101</v>
      </c>
      <c r="BO11" s="17">
        <v>0.49614583290684</v>
      </c>
      <c r="BP11" s="17"/>
      <c r="BQ11" s="17">
        <v>0.46000823083398201</v>
      </c>
      <c r="BR11" s="17">
        <v>0.53806710014108095</v>
      </c>
      <c r="BS11" s="17">
        <v>0.58871584879298999</v>
      </c>
      <c r="BT11" s="17">
        <v>0.41451334589410599</v>
      </c>
      <c r="BU11" s="17">
        <v>0.43460985799791302</v>
      </c>
      <c r="BV11" s="17">
        <v>0.64501580528263802</v>
      </c>
      <c r="BW11" s="17"/>
      <c r="BX11" s="17">
        <v>0.403185155423889</v>
      </c>
      <c r="BY11" s="17">
        <v>0.50816964479705995</v>
      </c>
      <c r="BZ11" s="17">
        <v>0.57708717154927502</v>
      </c>
      <c r="CA11" s="17">
        <v>0.43559170428233202</v>
      </c>
      <c r="CB11" s="17">
        <v>0.44205569828961799</v>
      </c>
      <c r="CC11" s="17">
        <v>0.72474222350427597</v>
      </c>
    </row>
    <row r="12" spans="2:81" x14ac:dyDescent="0.35">
      <c r="B12" s="18" t="s">
        <v>165</v>
      </c>
      <c r="C12" s="19">
        <v>2.64228116953691E-2</v>
      </c>
      <c r="D12" s="19">
        <v>2.28715570382448E-2</v>
      </c>
      <c r="E12" s="19">
        <v>3.0020316799389799E-2</v>
      </c>
      <c r="F12" s="19"/>
      <c r="G12" s="19">
        <v>4.5836352962392801E-2</v>
      </c>
      <c r="H12" s="19">
        <v>2.4727093642250501E-2</v>
      </c>
      <c r="I12" s="19">
        <v>3.0853985375691301E-2</v>
      </c>
      <c r="J12" s="19">
        <v>2.76687993358995E-2</v>
      </c>
      <c r="K12" s="19">
        <v>1.1809787018124801E-2</v>
      </c>
      <c r="L12" s="19">
        <v>2.01065922860875E-2</v>
      </c>
      <c r="M12" s="19"/>
      <c r="N12" s="19">
        <v>1.73394581629766E-2</v>
      </c>
      <c r="O12" s="19">
        <v>2.2822413079247001E-2</v>
      </c>
      <c r="P12" s="19">
        <v>2.4860971920478699E-2</v>
      </c>
      <c r="Q12" s="19">
        <v>4.1771322220800003E-2</v>
      </c>
      <c r="R12" s="19"/>
      <c r="S12" s="19">
        <v>2.1520188491595201E-2</v>
      </c>
      <c r="T12" s="19">
        <v>2.6505871399184699E-2</v>
      </c>
      <c r="U12" s="19">
        <v>1.03756951216353E-2</v>
      </c>
      <c r="V12" s="19">
        <v>2.43250232529005E-2</v>
      </c>
      <c r="W12" s="19">
        <v>2.6532433962391001E-2</v>
      </c>
      <c r="X12" s="19">
        <v>4.9210229911043797E-2</v>
      </c>
      <c r="Y12" s="19">
        <v>2.7180699900694601E-2</v>
      </c>
      <c r="Z12" s="19">
        <v>2.8755720610019998E-2</v>
      </c>
      <c r="AA12" s="19">
        <v>3.3187499937782597E-2</v>
      </c>
      <c r="AB12" s="19">
        <v>1.9082113623321899E-2</v>
      </c>
      <c r="AC12" s="19">
        <v>2.0425862684310101E-2</v>
      </c>
      <c r="AD12" s="19">
        <v>3.1488660502065703E-2</v>
      </c>
      <c r="AE12" s="19"/>
      <c r="AF12" s="19">
        <v>2.5419147273724799E-2</v>
      </c>
      <c r="AG12" s="19">
        <v>2.8257000090439899E-2</v>
      </c>
      <c r="AH12" s="19">
        <v>2.25053669349486E-2</v>
      </c>
      <c r="AI12" s="19">
        <v>3.1856949377697799E-2</v>
      </c>
      <c r="AJ12" s="19"/>
      <c r="AK12" s="19">
        <v>3.51724627577535E-2</v>
      </c>
      <c r="AL12" s="19">
        <v>3.4274528464955697E-2</v>
      </c>
      <c r="AM12" s="19"/>
      <c r="AN12" s="19">
        <v>3.3883570056485401E-2</v>
      </c>
      <c r="AO12" s="19">
        <v>2.08262229752086E-2</v>
      </c>
      <c r="AP12" s="19">
        <v>3.4435320617466E-2</v>
      </c>
      <c r="AQ12" s="19">
        <v>2.1499814933156398E-2</v>
      </c>
      <c r="AR12" s="19">
        <v>2.1581207336444901E-2</v>
      </c>
      <c r="AS12" s="19">
        <v>2.71471075792994E-2</v>
      </c>
      <c r="AT12" s="19"/>
      <c r="AU12" s="19">
        <v>2.1070859678289301E-2</v>
      </c>
      <c r="AV12" s="19">
        <v>3.2364378108389498E-2</v>
      </c>
      <c r="AW12" s="19"/>
      <c r="AX12" s="19">
        <v>3.5242291074945899E-2</v>
      </c>
      <c r="AY12" s="19">
        <v>2.43063925146094E-2</v>
      </c>
      <c r="AZ12" s="19"/>
      <c r="BA12" s="19">
        <v>2.2882074994118599E-2</v>
      </c>
      <c r="BB12" s="19">
        <v>4.5378198611530203E-2</v>
      </c>
      <c r="BC12" s="19"/>
      <c r="BD12" s="19">
        <v>2.4603930585030302E-2</v>
      </c>
      <c r="BE12" s="19"/>
      <c r="BF12" s="19">
        <v>2.35166112668929E-2</v>
      </c>
      <c r="BG12" s="19"/>
      <c r="BH12" s="19">
        <v>2.6273287684713102E-2</v>
      </c>
      <c r="BI12" s="19"/>
      <c r="BJ12" s="19">
        <v>2.91431671262803E-2</v>
      </c>
      <c r="BK12" s="19"/>
      <c r="BL12" s="19">
        <v>3.4689761258576798E-2</v>
      </c>
      <c r="BM12" s="19">
        <v>1.71602247980829E-2</v>
      </c>
      <c r="BN12" s="19">
        <v>2.20447359665733E-2</v>
      </c>
      <c r="BO12" s="19">
        <v>3.5224589238024101E-2</v>
      </c>
      <c r="BP12" s="19"/>
      <c r="BQ12" s="19">
        <v>2.1650578790066599E-2</v>
      </c>
      <c r="BR12" s="19">
        <v>1.3992158018626201E-2</v>
      </c>
      <c r="BS12" s="19">
        <v>2.4090882967540399E-2</v>
      </c>
      <c r="BT12" s="19">
        <v>1.8930529115071999E-2</v>
      </c>
      <c r="BU12" s="19">
        <v>3.4747072401766901E-2</v>
      </c>
      <c r="BV12" s="19">
        <v>3.0558493887723501E-2</v>
      </c>
      <c r="BW12" s="19"/>
      <c r="BX12" s="19">
        <v>2.6646492126753098E-2</v>
      </c>
      <c r="BY12" s="19">
        <v>1.73411283081484E-2</v>
      </c>
      <c r="BZ12" s="19">
        <v>2.9934531788172101E-2</v>
      </c>
      <c r="CA12" s="19">
        <v>1.3871558180423601E-2</v>
      </c>
      <c r="CB12" s="19">
        <v>3.8523162999746202E-2</v>
      </c>
      <c r="CC12" s="19">
        <v>3.1034909154731501E-2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C20"/>
  <sheetViews>
    <sheetView showGridLines="0" workbookViewId="0">
      <pane xSplit="2" topLeftCell="AX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108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101</v>
      </c>
      <c r="C9" s="17">
        <v>5.6561208422442E-2</v>
      </c>
      <c r="D9" s="17">
        <v>5.7178789021172002E-2</v>
      </c>
      <c r="E9" s="17">
        <v>5.6238432468404799E-2</v>
      </c>
      <c r="F9" s="17"/>
      <c r="G9" s="17">
        <v>5.4960773699201798E-2</v>
      </c>
      <c r="H9" s="17">
        <v>5.2908271839817403E-2</v>
      </c>
      <c r="I9" s="17">
        <v>6.4329469868678602E-2</v>
      </c>
      <c r="J9" s="17">
        <v>7.6653692810042098E-2</v>
      </c>
      <c r="K9" s="17">
        <v>6.6721858205144202E-2</v>
      </c>
      <c r="L9" s="17">
        <v>3.11500673303776E-2</v>
      </c>
      <c r="M9" s="17"/>
      <c r="N9" s="17">
        <v>4.9907699855009001E-2</v>
      </c>
      <c r="O9" s="17">
        <v>6.9212091528860001E-2</v>
      </c>
      <c r="P9" s="17">
        <v>4.74020072725524E-2</v>
      </c>
      <c r="Q9" s="17">
        <v>5.8476809149276998E-2</v>
      </c>
      <c r="R9" s="17"/>
      <c r="S9" s="17">
        <v>5.7021593803311198E-2</v>
      </c>
      <c r="T9" s="17">
        <v>4.98225377705259E-2</v>
      </c>
      <c r="U9" s="17">
        <v>4.4057059005995103E-2</v>
      </c>
      <c r="V9" s="17">
        <v>4.7344843166290597E-2</v>
      </c>
      <c r="W9" s="17">
        <v>4.2741450452012199E-2</v>
      </c>
      <c r="X9" s="17">
        <v>5.2634486970847202E-2</v>
      </c>
      <c r="Y9" s="17">
        <v>4.01629927801887E-2</v>
      </c>
      <c r="Z9" s="17">
        <v>1.1360601833307201E-2</v>
      </c>
      <c r="AA9" s="17">
        <v>3.1265302767138403E-2</v>
      </c>
      <c r="AB9" s="17">
        <v>0.12522676235730601</v>
      </c>
      <c r="AC9" s="17">
        <v>5.8448355549177697E-2</v>
      </c>
      <c r="AD9" s="17">
        <v>0.17625653554214199</v>
      </c>
      <c r="AE9" s="17"/>
      <c r="AF9" s="17">
        <v>2.8242540414223499E-2</v>
      </c>
      <c r="AG9" s="17">
        <v>0.11492679101419399</v>
      </c>
      <c r="AH9" s="17">
        <v>4.7485185237570497E-2</v>
      </c>
      <c r="AI9" s="17">
        <v>0.19718370808153099</v>
      </c>
      <c r="AJ9" s="17"/>
      <c r="AK9" s="17">
        <v>0.23838807241048901</v>
      </c>
      <c r="AL9" s="17">
        <v>7.1157708593778402E-2</v>
      </c>
      <c r="AM9" s="17"/>
      <c r="AN9" s="17">
        <v>7.3443470428657301E-2</v>
      </c>
      <c r="AO9" s="17">
        <v>5.3223825565204302E-2</v>
      </c>
      <c r="AP9" s="17">
        <v>4.9485013548904E-2</v>
      </c>
      <c r="AQ9" s="17">
        <v>4.3874986497041503E-2</v>
      </c>
      <c r="AR9" s="17">
        <v>5.5593894762329801E-2</v>
      </c>
      <c r="AS9" s="17">
        <v>4.9605535498411797E-2</v>
      </c>
      <c r="AT9" s="17"/>
      <c r="AU9" s="17">
        <v>4.1779270227107403E-2</v>
      </c>
      <c r="AV9" s="17">
        <v>7.5623266522727398E-2</v>
      </c>
      <c r="AW9" s="17"/>
      <c r="AX9" s="17">
        <v>6.5114971738817196E-2</v>
      </c>
      <c r="AY9" s="17">
        <v>5.4508553387908297E-2</v>
      </c>
      <c r="AZ9" s="17"/>
      <c r="BA9" s="17">
        <v>5.1547465102058203E-2</v>
      </c>
      <c r="BB9" s="17">
        <v>7.7688463747863895E-2</v>
      </c>
      <c r="BC9" s="17"/>
      <c r="BD9" s="17">
        <v>0</v>
      </c>
      <c r="BE9" s="17"/>
      <c r="BF9" s="17">
        <v>1.8927633928805799E-2</v>
      </c>
      <c r="BG9" s="17"/>
      <c r="BH9" s="17">
        <v>0.13012312962348799</v>
      </c>
      <c r="BI9" s="17"/>
      <c r="BJ9" s="17">
        <v>6.2203180700269103E-2</v>
      </c>
      <c r="BK9" s="17"/>
      <c r="BL9" s="17">
        <v>0.16280973412730901</v>
      </c>
      <c r="BM9" s="17">
        <v>1.7683899652419802E-2</v>
      </c>
      <c r="BN9" s="17">
        <v>3.1076334911403401E-2</v>
      </c>
      <c r="BO9" s="17">
        <v>5.6783633217381897E-2</v>
      </c>
      <c r="BP9" s="17"/>
      <c r="BQ9" s="17">
        <v>3.2396151716183999E-2</v>
      </c>
      <c r="BR9" s="17">
        <v>2.0235409880730099E-2</v>
      </c>
      <c r="BS9" s="17">
        <v>4.97114155125453E-2</v>
      </c>
      <c r="BT9" s="17">
        <v>2.4653736969792998E-2</v>
      </c>
      <c r="BU9" s="17">
        <v>7.0444230527309304E-2</v>
      </c>
      <c r="BV9" s="17">
        <v>0.13428643421425501</v>
      </c>
      <c r="BW9" s="17"/>
      <c r="BX9" s="17">
        <v>4.2110764894008501E-2</v>
      </c>
      <c r="BY9" s="17">
        <v>2.7396229642551201E-2</v>
      </c>
      <c r="BZ9" s="17">
        <v>3.44389428954699E-2</v>
      </c>
      <c r="CA9" s="17">
        <v>3.5978030130262503E-2</v>
      </c>
      <c r="CB9" s="17">
        <v>8.9018082187405007E-2</v>
      </c>
      <c r="CC9" s="17">
        <v>0.155679412829757</v>
      </c>
    </row>
    <row r="10" spans="2:81" x14ac:dyDescent="0.35">
      <c r="B10" s="18" t="s">
        <v>58</v>
      </c>
      <c r="C10" s="17">
        <v>2.7732669946774001E-2</v>
      </c>
      <c r="D10" s="17">
        <v>2.2600567400401401E-2</v>
      </c>
      <c r="E10" s="17">
        <v>3.1834054569393901E-2</v>
      </c>
      <c r="F10" s="17"/>
      <c r="G10" s="17">
        <v>2.32856220866678E-2</v>
      </c>
      <c r="H10" s="17">
        <v>2.6061166821475301E-2</v>
      </c>
      <c r="I10" s="17">
        <v>3.2068729820871597E-2</v>
      </c>
      <c r="J10" s="17">
        <v>3.7975876724524397E-2</v>
      </c>
      <c r="K10" s="17">
        <v>2.9224051499159399E-2</v>
      </c>
      <c r="L10" s="17">
        <v>1.9200209068012401E-2</v>
      </c>
      <c r="M10" s="17"/>
      <c r="N10" s="17">
        <v>3.3775817159073199E-2</v>
      </c>
      <c r="O10" s="17">
        <v>3.3576870005543803E-2</v>
      </c>
      <c r="P10" s="17">
        <v>2.1128005917630501E-2</v>
      </c>
      <c r="Q10" s="17">
        <v>2.1392347214444701E-2</v>
      </c>
      <c r="R10" s="17"/>
      <c r="S10" s="17">
        <v>2.57156465354242E-2</v>
      </c>
      <c r="T10" s="17">
        <v>2.65167414521668E-2</v>
      </c>
      <c r="U10" s="17">
        <v>1.81261291462371E-2</v>
      </c>
      <c r="V10" s="17">
        <v>2.3275179851254001E-2</v>
      </c>
      <c r="W10" s="17">
        <v>1.12296392119449E-2</v>
      </c>
      <c r="X10" s="17">
        <v>1.8582789170420499E-2</v>
      </c>
      <c r="Y10" s="17">
        <v>2.3993875892092301E-2</v>
      </c>
      <c r="Z10" s="17">
        <v>1.2427994671053599E-2</v>
      </c>
      <c r="AA10" s="17">
        <v>3.7838721625202097E-2</v>
      </c>
      <c r="AB10" s="17">
        <v>5.05178545451598E-2</v>
      </c>
      <c r="AC10" s="17">
        <v>3.3455737763825301E-2</v>
      </c>
      <c r="AD10" s="17">
        <v>6.2793493316477003E-2</v>
      </c>
      <c r="AE10" s="17"/>
      <c r="AF10" s="17">
        <v>1.8615691961855502E-2</v>
      </c>
      <c r="AG10" s="17">
        <v>5.5895675953820299E-2</v>
      </c>
      <c r="AH10" s="17">
        <v>1.6117927690214699E-2</v>
      </c>
      <c r="AI10" s="17">
        <v>5.5838451005546297E-2</v>
      </c>
      <c r="AJ10" s="17"/>
      <c r="AK10" s="17">
        <v>8.8208697456247695E-2</v>
      </c>
      <c r="AL10" s="17">
        <v>4.1429071890199398E-2</v>
      </c>
      <c r="AM10" s="17"/>
      <c r="AN10" s="17">
        <v>2.67244464988938E-2</v>
      </c>
      <c r="AO10" s="17">
        <v>2.4940225813947801E-2</v>
      </c>
      <c r="AP10" s="17">
        <v>3.3296189530445698E-2</v>
      </c>
      <c r="AQ10" s="17">
        <v>3.5379986184380999E-2</v>
      </c>
      <c r="AR10" s="17">
        <v>2.1158383016328101E-2</v>
      </c>
      <c r="AS10" s="17">
        <v>2.02931697579498E-2</v>
      </c>
      <c r="AT10" s="17"/>
      <c r="AU10" s="17">
        <v>2.4574226649281699E-2</v>
      </c>
      <c r="AV10" s="17">
        <v>3.1633876602275297E-2</v>
      </c>
      <c r="AW10" s="17"/>
      <c r="AX10" s="17">
        <v>3.7080217487777199E-2</v>
      </c>
      <c r="AY10" s="17">
        <v>2.5489529727561699E-2</v>
      </c>
      <c r="AZ10" s="17"/>
      <c r="BA10" s="17">
        <v>2.74683806200515E-2</v>
      </c>
      <c r="BB10" s="17">
        <v>2.6888857679807501E-2</v>
      </c>
      <c r="BC10" s="17"/>
      <c r="BD10" s="17">
        <v>0</v>
      </c>
      <c r="BE10" s="17"/>
      <c r="BF10" s="17">
        <v>7.4055352456674798E-3</v>
      </c>
      <c r="BG10" s="17"/>
      <c r="BH10" s="17">
        <v>5.9171436314383298E-2</v>
      </c>
      <c r="BI10" s="17"/>
      <c r="BJ10" s="17">
        <v>1.3963640442260301E-2</v>
      </c>
      <c r="BK10" s="17"/>
      <c r="BL10" s="17">
        <v>7.3250635324803998E-2</v>
      </c>
      <c r="BM10" s="17">
        <v>5.6576800005309104E-3</v>
      </c>
      <c r="BN10" s="17">
        <v>1.2743522920133201E-2</v>
      </c>
      <c r="BO10" s="17">
        <v>3.75635326506547E-2</v>
      </c>
      <c r="BP10" s="17"/>
      <c r="BQ10" s="17">
        <v>2.5328110188050298E-2</v>
      </c>
      <c r="BR10" s="17">
        <v>3.5574042252083998E-3</v>
      </c>
      <c r="BS10" s="17">
        <v>2.1991156379307202E-2</v>
      </c>
      <c r="BT10" s="17">
        <v>2.3825801027432501E-2</v>
      </c>
      <c r="BU10" s="17">
        <v>4.5728359289822801E-2</v>
      </c>
      <c r="BV10" s="17">
        <v>5.4498377988030297E-2</v>
      </c>
      <c r="BW10" s="17"/>
      <c r="BX10" s="17">
        <v>2.5780700148557802E-2</v>
      </c>
      <c r="BY10" s="17">
        <v>5.9293286337254898E-3</v>
      </c>
      <c r="BZ10" s="17">
        <v>2.2398081125339898E-2</v>
      </c>
      <c r="CA10" s="17">
        <v>2.5165051748403298E-2</v>
      </c>
      <c r="CB10" s="17">
        <v>4.9629359806711099E-2</v>
      </c>
      <c r="CC10" s="17">
        <v>3.8013301747260801E-2</v>
      </c>
    </row>
    <row r="11" spans="2:81" x14ac:dyDescent="0.35">
      <c r="B11" s="18" t="s">
        <v>59</v>
      </c>
      <c r="C11" s="17">
        <v>4.75073486050306E-2</v>
      </c>
      <c r="D11" s="17">
        <v>4.60436731755016E-2</v>
      </c>
      <c r="E11" s="17">
        <v>4.9171415047593002E-2</v>
      </c>
      <c r="F11" s="17"/>
      <c r="G11" s="17">
        <v>6.03555932878111E-2</v>
      </c>
      <c r="H11" s="17">
        <v>3.6844912306944998E-2</v>
      </c>
      <c r="I11" s="17">
        <v>6.1242356369695099E-2</v>
      </c>
      <c r="J11" s="17">
        <v>5.1269037755951298E-2</v>
      </c>
      <c r="K11" s="17">
        <v>4.4383389781515098E-2</v>
      </c>
      <c r="L11" s="17">
        <v>3.5519810646167001E-2</v>
      </c>
      <c r="M11" s="17"/>
      <c r="N11" s="17">
        <v>4.48016655003513E-2</v>
      </c>
      <c r="O11" s="17">
        <v>4.9908543734202698E-2</v>
      </c>
      <c r="P11" s="17">
        <v>4.19344729800461E-2</v>
      </c>
      <c r="Q11" s="17">
        <v>5.2597811770940202E-2</v>
      </c>
      <c r="R11" s="17"/>
      <c r="S11" s="17">
        <v>4.3505907451237003E-2</v>
      </c>
      <c r="T11" s="17">
        <v>5.6442106258987802E-2</v>
      </c>
      <c r="U11" s="17">
        <v>4.0603375514031002E-2</v>
      </c>
      <c r="V11" s="17">
        <v>3.7017521145555198E-2</v>
      </c>
      <c r="W11" s="17">
        <v>5.4028193286320997E-2</v>
      </c>
      <c r="X11" s="17">
        <v>6.0632237828717198E-2</v>
      </c>
      <c r="Y11" s="17">
        <v>2.82923364253094E-2</v>
      </c>
      <c r="Z11" s="17">
        <v>2.42243996663901E-2</v>
      </c>
      <c r="AA11" s="17">
        <v>2.4608772104456601E-2</v>
      </c>
      <c r="AB11" s="17">
        <v>8.5012384966716703E-2</v>
      </c>
      <c r="AC11" s="17">
        <v>6.9711422449935598E-2</v>
      </c>
      <c r="AD11" s="17">
        <v>3.9485059217771401E-2</v>
      </c>
      <c r="AE11" s="17"/>
      <c r="AF11" s="17">
        <v>4.0114675368768199E-2</v>
      </c>
      <c r="AG11" s="17">
        <v>9.5608859843934996E-2</v>
      </c>
      <c r="AH11" s="17">
        <v>8.3451338840666398E-2</v>
      </c>
      <c r="AI11" s="17">
        <v>3.9946873338528602E-2</v>
      </c>
      <c r="AJ11" s="17"/>
      <c r="AK11" s="17">
        <v>5.27047872165421E-2</v>
      </c>
      <c r="AL11" s="17">
        <v>7.2374731407290602E-2</v>
      </c>
      <c r="AM11" s="17"/>
      <c r="AN11" s="17">
        <v>4.1122515643465203E-2</v>
      </c>
      <c r="AO11" s="17">
        <v>4.8404270642881497E-2</v>
      </c>
      <c r="AP11" s="17">
        <v>5.1397839742494102E-2</v>
      </c>
      <c r="AQ11" s="17">
        <v>5.0649583675458597E-2</v>
      </c>
      <c r="AR11" s="17">
        <v>4.9322932852227198E-2</v>
      </c>
      <c r="AS11" s="17">
        <v>5.0251218241745797E-2</v>
      </c>
      <c r="AT11" s="17"/>
      <c r="AU11" s="17">
        <v>4.3173802331835501E-2</v>
      </c>
      <c r="AV11" s="17">
        <v>5.28652148412583E-2</v>
      </c>
      <c r="AW11" s="17"/>
      <c r="AX11" s="17">
        <v>4.1913495095947897E-2</v>
      </c>
      <c r="AY11" s="17">
        <v>4.8849711158584302E-2</v>
      </c>
      <c r="AZ11" s="17"/>
      <c r="BA11" s="17">
        <v>4.4501885577496597E-2</v>
      </c>
      <c r="BB11" s="17">
        <v>6.1654387273896501E-2</v>
      </c>
      <c r="BC11" s="17"/>
      <c r="BD11" s="17">
        <v>0</v>
      </c>
      <c r="BE11" s="17"/>
      <c r="BF11" s="17">
        <v>1.59324655581881E-2</v>
      </c>
      <c r="BG11" s="17"/>
      <c r="BH11" s="17">
        <v>9.4839262985695796E-2</v>
      </c>
      <c r="BI11" s="17"/>
      <c r="BJ11" s="17">
        <v>0.10028582889608401</v>
      </c>
      <c r="BK11" s="17"/>
      <c r="BL11" s="17">
        <v>0.10688756252188999</v>
      </c>
      <c r="BM11" s="17">
        <v>1.6149787679647001E-2</v>
      </c>
      <c r="BN11" s="17">
        <v>2.7347753823617801E-2</v>
      </c>
      <c r="BO11" s="17">
        <v>6.3538291468460198E-2</v>
      </c>
      <c r="BP11" s="17"/>
      <c r="BQ11" s="17">
        <v>5.0912782539500497E-2</v>
      </c>
      <c r="BR11" s="17">
        <v>2.0651477834319799E-2</v>
      </c>
      <c r="BS11" s="17">
        <v>4.0940798620303497E-2</v>
      </c>
      <c r="BT11" s="17">
        <v>3.54039582292896E-2</v>
      </c>
      <c r="BU11" s="17">
        <v>5.1593092306141099E-2</v>
      </c>
      <c r="BV11" s="17">
        <v>6.9092874855999895E-2</v>
      </c>
      <c r="BW11" s="17"/>
      <c r="BX11" s="17">
        <v>6.59076290916846E-2</v>
      </c>
      <c r="BY11" s="17">
        <v>2.38326595533228E-2</v>
      </c>
      <c r="BZ11" s="17">
        <v>2.8448906573080902E-2</v>
      </c>
      <c r="CA11" s="17">
        <v>3.7065274116014603E-2</v>
      </c>
      <c r="CB11" s="17">
        <v>7.8593507988137995E-2</v>
      </c>
      <c r="CC11" s="17">
        <v>5.72542196382924E-2</v>
      </c>
    </row>
    <row r="12" spans="2:81" x14ac:dyDescent="0.35">
      <c r="B12" s="18" t="s">
        <v>102</v>
      </c>
      <c r="C12" s="17">
        <v>0.12490371218622801</v>
      </c>
      <c r="D12" s="17">
        <v>0.11804363985979301</v>
      </c>
      <c r="E12" s="17">
        <v>0.13170889198263899</v>
      </c>
      <c r="F12" s="17"/>
      <c r="G12" s="17">
        <v>0.108774821408417</v>
      </c>
      <c r="H12" s="17">
        <v>0.13909940893589301</v>
      </c>
      <c r="I12" s="17">
        <v>0.17001409234784601</v>
      </c>
      <c r="J12" s="17">
        <v>0.12781990206010099</v>
      </c>
      <c r="K12" s="17">
        <v>0.12500655253894799</v>
      </c>
      <c r="L12" s="17">
        <v>8.4896150437121898E-2</v>
      </c>
      <c r="M12" s="17"/>
      <c r="N12" s="17">
        <v>0.123239871542331</v>
      </c>
      <c r="O12" s="17">
        <v>0.13766757807091901</v>
      </c>
      <c r="P12" s="17">
        <v>0.119185981377515</v>
      </c>
      <c r="Q12" s="17">
        <v>0.117367398507465</v>
      </c>
      <c r="R12" s="17"/>
      <c r="S12" s="17">
        <v>0.111626956514658</v>
      </c>
      <c r="T12" s="17">
        <v>0.123057445677658</v>
      </c>
      <c r="U12" s="17">
        <v>0.112985206353046</v>
      </c>
      <c r="V12" s="17">
        <v>9.9402498406292505E-2</v>
      </c>
      <c r="W12" s="17">
        <v>0.123641364924184</v>
      </c>
      <c r="X12" s="17">
        <v>0.147839022023591</v>
      </c>
      <c r="Y12" s="17">
        <v>0.10453577428816201</v>
      </c>
      <c r="Z12" s="17">
        <v>0.10570761687017401</v>
      </c>
      <c r="AA12" s="17">
        <v>0.112691016113023</v>
      </c>
      <c r="AB12" s="17">
        <v>0.14990998074206</v>
      </c>
      <c r="AC12" s="17">
        <v>0.17991729412117399</v>
      </c>
      <c r="AD12" s="17">
        <v>0.19527604366218199</v>
      </c>
      <c r="AE12" s="17"/>
      <c r="AF12" s="17">
        <v>0.11103624346740699</v>
      </c>
      <c r="AG12" s="17">
        <v>0.14071268970741599</v>
      </c>
      <c r="AH12" s="17">
        <v>0.20282556265971599</v>
      </c>
      <c r="AI12" s="17">
        <v>0.17926805176680899</v>
      </c>
      <c r="AJ12" s="17"/>
      <c r="AK12" s="17">
        <v>0.182951915911989</v>
      </c>
      <c r="AL12" s="17">
        <v>0.173655585948366</v>
      </c>
      <c r="AM12" s="17"/>
      <c r="AN12" s="17">
        <v>0.11365090485733099</v>
      </c>
      <c r="AO12" s="17">
        <v>0.13106559491011099</v>
      </c>
      <c r="AP12" s="17">
        <v>0.11143206717672</v>
      </c>
      <c r="AQ12" s="17">
        <v>0.13641681396709801</v>
      </c>
      <c r="AR12" s="17">
        <v>0.135402418675482</v>
      </c>
      <c r="AS12" s="17">
        <v>0.118355696304336</v>
      </c>
      <c r="AT12" s="17"/>
      <c r="AU12" s="17">
        <v>0.120915586095011</v>
      </c>
      <c r="AV12" s="17">
        <v>0.12973538571280099</v>
      </c>
      <c r="AW12" s="17"/>
      <c r="AX12" s="17">
        <v>0.11027547585682999</v>
      </c>
      <c r="AY12" s="17">
        <v>0.12841406451154899</v>
      </c>
      <c r="AZ12" s="17"/>
      <c r="BA12" s="17">
        <v>0.11354025561758301</v>
      </c>
      <c r="BB12" s="17">
        <v>0.182497820085289</v>
      </c>
      <c r="BC12" s="17"/>
      <c r="BD12" s="17">
        <v>0</v>
      </c>
      <c r="BE12" s="17"/>
      <c r="BF12" s="17">
        <v>4.6553667409187101E-2</v>
      </c>
      <c r="BG12" s="17"/>
      <c r="BH12" s="17">
        <v>0.130005735280569</v>
      </c>
      <c r="BI12" s="17"/>
      <c r="BJ12" s="17">
        <v>0.16584405163385299</v>
      </c>
      <c r="BK12" s="17"/>
      <c r="BL12" s="17">
        <v>0.176825724199006</v>
      </c>
      <c r="BM12" s="17">
        <v>5.4912385524536297E-2</v>
      </c>
      <c r="BN12" s="17">
        <v>9.6309343342119894E-2</v>
      </c>
      <c r="BO12" s="17">
        <v>0.19318982388887701</v>
      </c>
      <c r="BP12" s="17"/>
      <c r="BQ12" s="17">
        <v>0.12736534955199499</v>
      </c>
      <c r="BR12" s="17">
        <v>9.1563633010721901E-2</v>
      </c>
      <c r="BS12" s="17">
        <v>0.117043965067542</v>
      </c>
      <c r="BT12" s="17">
        <v>0.105004508441309</v>
      </c>
      <c r="BU12" s="17">
        <v>0.16904603245363101</v>
      </c>
      <c r="BV12" s="17">
        <v>0.13366269149559101</v>
      </c>
      <c r="BW12" s="17"/>
      <c r="BX12" s="17">
        <v>0.126353618057895</v>
      </c>
      <c r="BY12" s="17">
        <v>9.2902947577525E-2</v>
      </c>
      <c r="BZ12" s="17">
        <v>0.101814051643352</v>
      </c>
      <c r="CA12" s="17">
        <v>0.102791789579231</v>
      </c>
      <c r="CB12" s="17">
        <v>0.16787875060597299</v>
      </c>
      <c r="CC12" s="17">
        <v>0.17204615654854</v>
      </c>
    </row>
    <row r="13" spans="2:81" x14ac:dyDescent="0.35">
      <c r="B13" s="18" t="s">
        <v>103</v>
      </c>
      <c r="C13" s="17">
        <v>0.16786740669219499</v>
      </c>
      <c r="D13" s="17">
        <v>0.16256164731111</v>
      </c>
      <c r="E13" s="17">
        <v>0.17247570115003899</v>
      </c>
      <c r="F13" s="17"/>
      <c r="G13" s="17">
        <v>0.19592502785086199</v>
      </c>
      <c r="H13" s="17">
        <v>0.180294891809713</v>
      </c>
      <c r="I13" s="17">
        <v>0.168257085057129</v>
      </c>
      <c r="J13" s="17">
        <v>0.17691382371846401</v>
      </c>
      <c r="K13" s="17">
        <v>0.147915454511654</v>
      </c>
      <c r="L13" s="17">
        <v>0.14486693672242101</v>
      </c>
      <c r="M13" s="17"/>
      <c r="N13" s="17">
        <v>0.16684998480384999</v>
      </c>
      <c r="O13" s="17">
        <v>0.17812694780209401</v>
      </c>
      <c r="P13" s="17">
        <v>0.16535431269574899</v>
      </c>
      <c r="Q13" s="17">
        <v>0.16011503257305401</v>
      </c>
      <c r="R13" s="17"/>
      <c r="S13" s="17">
        <v>0.17479124227463599</v>
      </c>
      <c r="T13" s="17">
        <v>0.174216181512825</v>
      </c>
      <c r="U13" s="17">
        <v>0.16914957595853999</v>
      </c>
      <c r="V13" s="17">
        <v>0.152934760652535</v>
      </c>
      <c r="W13" s="17">
        <v>0.20435559750978299</v>
      </c>
      <c r="X13" s="17">
        <v>0.18015455347986101</v>
      </c>
      <c r="Y13" s="17">
        <v>0.15191858579152301</v>
      </c>
      <c r="Z13" s="17">
        <v>0.18663539371003099</v>
      </c>
      <c r="AA13" s="17">
        <v>0.16042797462039701</v>
      </c>
      <c r="AB13" s="17">
        <v>0.15985419780332</v>
      </c>
      <c r="AC13" s="17">
        <v>0.153299863214097</v>
      </c>
      <c r="AD13" s="17">
        <v>0.120526676104078</v>
      </c>
      <c r="AE13" s="17"/>
      <c r="AF13" s="17">
        <v>0.16992812716928701</v>
      </c>
      <c r="AG13" s="17">
        <v>0.16947006156112501</v>
      </c>
      <c r="AH13" s="17">
        <v>0.15952070149463801</v>
      </c>
      <c r="AI13" s="17">
        <v>0.151995890851152</v>
      </c>
      <c r="AJ13" s="17"/>
      <c r="AK13" s="17">
        <v>0.15600992710994499</v>
      </c>
      <c r="AL13" s="17">
        <v>0.20204571184237399</v>
      </c>
      <c r="AM13" s="17"/>
      <c r="AN13" s="17">
        <v>0.16165932279145201</v>
      </c>
      <c r="AO13" s="17">
        <v>0.17179938992195201</v>
      </c>
      <c r="AP13" s="17">
        <v>0.17176539184782999</v>
      </c>
      <c r="AQ13" s="17">
        <v>0.16171232242647601</v>
      </c>
      <c r="AR13" s="17">
        <v>0.18332666738471501</v>
      </c>
      <c r="AS13" s="17">
        <v>0.15779025718444001</v>
      </c>
      <c r="AT13" s="17"/>
      <c r="AU13" s="17">
        <v>0.162025604192895</v>
      </c>
      <c r="AV13" s="17">
        <v>0.17634637345485499</v>
      </c>
      <c r="AW13" s="17"/>
      <c r="AX13" s="17">
        <v>0.14939152550680901</v>
      </c>
      <c r="AY13" s="17">
        <v>0.172301082155254</v>
      </c>
      <c r="AZ13" s="17"/>
      <c r="BA13" s="17">
        <v>0.16221281844341701</v>
      </c>
      <c r="BB13" s="17">
        <v>0.19692027202331999</v>
      </c>
      <c r="BC13" s="17"/>
      <c r="BD13" s="17">
        <v>0</v>
      </c>
      <c r="BE13" s="17"/>
      <c r="BF13" s="17">
        <v>0.116123965598876</v>
      </c>
      <c r="BG13" s="17"/>
      <c r="BH13" s="17">
        <v>0.148499284056371</v>
      </c>
      <c r="BI13" s="17"/>
      <c r="BJ13" s="17">
        <v>0.16437345188084199</v>
      </c>
      <c r="BK13" s="17"/>
      <c r="BL13" s="17">
        <v>0.172499967354029</v>
      </c>
      <c r="BM13" s="17">
        <v>0.14249525438767</v>
      </c>
      <c r="BN13" s="17">
        <v>0.156162960735442</v>
      </c>
      <c r="BO13" s="17">
        <v>0.202808506337463</v>
      </c>
      <c r="BP13" s="17"/>
      <c r="BQ13" s="17">
        <v>0.20134993692537401</v>
      </c>
      <c r="BR13" s="17">
        <v>0.16100140868194701</v>
      </c>
      <c r="BS13" s="17">
        <v>0.13580073900644599</v>
      </c>
      <c r="BT13" s="17">
        <v>0.16316585777244799</v>
      </c>
      <c r="BU13" s="17">
        <v>0.19229200042249001</v>
      </c>
      <c r="BV13" s="17">
        <v>0.13327990374681001</v>
      </c>
      <c r="BW13" s="17"/>
      <c r="BX13" s="17">
        <v>0.189315814021878</v>
      </c>
      <c r="BY13" s="17">
        <v>0.16437247915113501</v>
      </c>
      <c r="BZ13" s="17">
        <v>0.14934373720645</v>
      </c>
      <c r="CA13" s="17">
        <v>0.18225475986386899</v>
      </c>
      <c r="CB13" s="17">
        <v>0.17709915341108401</v>
      </c>
      <c r="CC13" s="17">
        <v>0.149252899753372</v>
      </c>
    </row>
    <row r="14" spans="2:81" x14ac:dyDescent="0.35">
      <c r="B14" s="18" t="s">
        <v>104</v>
      </c>
      <c r="C14" s="17">
        <v>0.20029569668484001</v>
      </c>
      <c r="D14" s="17">
        <v>0.22150357731134801</v>
      </c>
      <c r="E14" s="17">
        <v>0.18011133786872499</v>
      </c>
      <c r="F14" s="17"/>
      <c r="G14" s="17">
        <v>0.197686262676944</v>
      </c>
      <c r="H14" s="17">
        <v>0.190442398365465</v>
      </c>
      <c r="I14" s="17">
        <v>0.20954504003868701</v>
      </c>
      <c r="J14" s="17">
        <v>0.20050306220164299</v>
      </c>
      <c r="K14" s="17">
        <v>0.19760235388507499</v>
      </c>
      <c r="L14" s="17">
        <v>0.20415234322804601</v>
      </c>
      <c r="M14" s="17"/>
      <c r="N14" s="17">
        <v>0.21099144437327599</v>
      </c>
      <c r="O14" s="17">
        <v>0.20229708551036199</v>
      </c>
      <c r="P14" s="17">
        <v>0.18515877200511199</v>
      </c>
      <c r="Q14" s="17">
        <v>0.201126293737765</v>
      </c>
      <c r="R14" s="17"/>
      <c r="S14" s="17">
        <v>0.178938390422507</v>
      </c>
      <c r="T14" s="17">
        <v>0.2049954957732</v>
      </c>
      <c r="U14" s="17">
        <v>0.24561250418851499</v>
      </c>
      <c r="V14" s="17">
        <v>0.20353652904167599</v>
      </c>
      <c r="W14" s="17">
        <v>0.20089618867370701</v>
      </c>
      <c r="X14" s="17">
        <v>0.189680157870353</v>
      </c>
      <c r="Y14" s="17">
        <v>0.227081409279066</v>
      </c>
      <c r="Z14" s="17">
        <v>0.238168996267278</v>
      </c>
      <c r="AA14" s="17">
        <v>0.19102017369871899</v>
      </c>
      <c r="AB14" s="17">
        <v>0.191582854312837</v>
      </c>
      <c r="AC14" s="17">
        <v>0.20504984891525699</v>
      </c>
      <c r="AD14" s="17">
        <v>0.109753111932575</v>
      </c>
      <c r="AE14" s="17"/>
      <c r="AF14" s="17">
        <v>0.21111839061741899</v>
      </c>
      <c r="AG14" s="17">
        <v>0.19021546862462901</v>
      </c>
      <c r="AH14" s="17">
        <v>0.18549068158465001</v>
      </c>
      <c r="AI14" s="17">
        <v>0.103151098823864</v>
      </c>
      <c r="AJ14" s="17"/>
      <c r="AK14" s="17">
        <v>0.146135711937007</v>
      </c>
      <c r="AL14" s="17">
        <v>0.16176651879894299</v>
      </c>
      <c r="AM14" s="17"/>
      <c r="AN14" s="17">
        <v>0.212674469200655</v>
      </c>
      <c r="AO14" s="17">
        <v>0.20758493654080101</v>
      </c>
      <c r="AP14" s="17">
        <v>0.21702300347592399</v>
      </c>
      <c r="AQ14" s="17">
        <v>0.18997591690528101</v>
      </c>
      <c r="AR14" s="17">
        <v>0.16480612111281501</v>
      </c>
      <c r="AS14" s="17">
        <v>0.17191467997103799</v>
      </c>
      <c r="AT14" s="17"/>
      <c r="AU14" s="17">
        <v>0.20123301175562699</v>
      </c>
      <c r="AV14" s="17">
        <v>0.19945225588262799</v>
      </c>
      <c r="AW14" s="17"/>
      <c r="AX14" s="17">
        <v>0.164797067218902</v>
      </c>
      <c r="AY14" s="17">
        <v>0.208814337872025</v>
      </c>
      <c r="AZ14" s="17"/>
      <c r="BA14" s="17">
        <v>0.200524040441665</v>
      </c>
      <c r="BB14" s="17">
        <v>0.20286990658894499</v>
      </c>
      <c r="BC14" s="17"/>
      <c r="BD14" s="17">
        <v>0.34808145774926103</v>
      </c>
      <c r="BE14" s="17"/>
      <c r="BF14" s="17">
        <v>0.234228342428911</v>
      </c>
      <c r="BG14" s="17"/>
      <c r="BH14" s="17">
        <v>0.204406491739934</v>
      </c>
      <c r="BI14" s="17"/>
      <c r="BJ14" s="17">
        <v>0.18623248538072901</v>
      </c>
      <c r="BK14" s="17"/>
      <c r="BL14" s="17">
        <v>0.111598650949935</v>
      </c>
      <c r="BM14" s="17">
        <v>0.231664892195134</v>
      </c>
      <c r="BN14" s="17">
        <v>0.22021602343737101</v>
      </c>
      <c r="BO14" s="17">
        <v>0.20263019345740299</v>
      </c>
      <c r="BP14" s="17"/>
      <c r="BQ14" s="17">
        <v>0.22566888920032399</v>
      </c>
      <c r="BR14" s="17">
        <v>0.21430962360869901</v>
      </c>
      <c r="BS14" s="17">
        <v>0.210685863978639</v>
      </c>
      <c r="BT14" s="17">
        <v>0.20957650644244999</v>
      </c>
      <c r="BU14" s="17">
        <v>0.17198377510672</v>
      </c>
      <c r="BV14" s="17">
        <v>0.15023550839584701</v>
      </c>
      <c r="BW14" s="17"/>
      <c r="BX14" s="17">
        <v>0.22112466866317099</v>
      </c>
      <c r="BY14" s="17">
        <v>0.21570346730259701</v>
      </c>
      <c r="BZ14" s="17">
        <v>0.21380461517643201</v>
      </c>
      <c r="CA14" s="17">
        <v>0.20978523238378299</v>
      </c>
      <c r="CB14" s="17">
        <v>0.175369194055424</v>
      </c>
      <c r="CC14" s="17">
        <v>0.12669401290573301</v>
      </c>
    </row>
    <row r="15" spans="2:81" x14ac:dyDescent="0.35">
      <c r="B15" s="18" t="s">
        <v>105</v>
      </c>
      <c r="C15" s="19">
        <v>0.37513195746249001</v>
      </c>
      <c r="D15" s="19">
        <v>0.37206810592067402</v>
      </c>
      <c r="E15" s="19">
        <v>0.378460166913206</v>
      </c>
      <c r="F15" s="19"/>
      <c r="G15" s="19">
        <v>0.359011898990096</v>
      </c>
      <c r="H15" s="19">
        <v>0.37434894992069101</v>
      </c>
      <c r="I15" s="19">
        <v>0.29454322649709203</v>
      </c>
      <c r="J15" s="19">
        <v>0.32886460472927398</v>
      </c>
      <c r="K15" s="19">
        <v>0.38914633957850298</v>
      </c>
      <c r="L15" s="19">
        <v>0.48021448256785398</v>
      </c>
      <c r="M15" s="19"/>
      <c r="N15" s="19">
        <v>0.37043351676610897</v>
      </c>
      <c r="O15" s="19">
        <v>0.32921088334801901</v>
      </c>
      <c r="P15" s="19">
        <v>0.419836447751395</v>
      </c>
      <c r="Q15" s="19">
        <v>0.388924307047055</v>
      </c>
      <c r="R15" s="19"/>
      <c r="S15" s="19">
        <v>0.40840026299822602</v>
      </c>
      <c r="T15" s="19">
        <v>0.36494949155463702</v>
      </c>
      <c r="U15" s="19">
        <v>0.36946614983363602</v>
      </c>
      <c r="V15" s="19">
        <v>0.436488667736397</v>
      </c>
      <c r="W15" s="19">
        <v>0.36310756594204702</v>
      </c>
      <c r="X15" s="19">
        <v>0.35047675265621098</v>
      </c>
      <c r="Y15" s="19">
        <v>0.424015025543659</v>
      </c>
      <c r="Z15" s="19">
        <v>0.42147499698176599</v>
      </c>
      <c r="AA15" s="19">
        <v>0.44214803907106498</v>
      </c>
      <c r="AB15" s="19">
        <v>0.23789596527260101</v>
      </c>
      <c r="AC15" s="19">
        <v>0.30011747798653399</v>
      </c>
      <c r="AD15" s="19">
        <v>0.29590908022477502</v>
      </c>
      <c r="AE15" s="19"/>
      <c r="AF15" s="19">
        <v>0.42094433100103901</v>
      </c>
      <c r="AG15" s="19">
        <v>0.23317045329488001</v>
      </c>
      <c r="AH15" s="19">
        <v>0.30510860249254401</v>
      </c>
      <c r="AI15" s="19">
        <v>0.27261592613257002</v>
      </c>
      <c r="AJ15" s="19"/>
      <c r="AK15" s="19">
        <v>0.13560088795778</v>
      </c>
      <c r="AL15" s="19">
        <v>0.27757067151904802</v>
      </c>
      <c r="AM15" s="19"/>
      <c r="AN15" s="19">
        <v>0.37072487057954701</v>
      </c>
      <c r="AO15" s="19">
        <v>0.36298175660510301</v>
      </c>
      <c r="AP15" s="19">
        <v>0.36560049467768202</v>
      </c>
      <c r="AQ15" s="19">
        <v>0.38199039034426302</v>
      </c>
      <c r="AR15" s="19">
        <v>0.39038958219610198</v>
      </c>
      <c r="AS15" s="19">
        <v>0.431789443042079</v>
      </c>
      <c r="AT15" s="19"/>
      <c r="AU15" s="19">
        <v>0.40629849874824198</v>
      </c>
      <c r="AV15" s="19">
        <v>0.33434362698345599</v>
      </c>
      <c r="AW15" s="19"/>
      <c r="AX15" s="19">
        <v>0.43142724709491698</v>
      </c>
      <c r="AY15" s="19">
        <v>0.36162272118711702</v>
      </c>
      <c r="AZ15" s="19"/>
      <c r="BA15" s="19">
        <v>0.40020515419773001</v>
      </c>
      <c r="BB15" s="19">
        <v>0.25148029260087901</v>
      </c>
      <c r="BC15" s="19"/>
      <c r="BD15" s="19">
        <v>0.65191854225073897</v>
      </c>
      <c r="BE15" s="19"/>
      <c r="BF15" s="19">
        <v>0.56082838983036398</v>
      </c>
      <c r="BG15" s="19"/>
      <c r="BH15" s="19">
        <v>0.232954659999559</v>
      </c>
      <c r="BI15" s="19"/>
      <c r="BJ15" s="19">
        <v>0.30709736106596303</v>
      </c>
      <c r="BK15" s="19"/>
      <c r="BL15" s="19">
        <v>0.19612772552302701</v>
      </c>
      <c r="BM15" s="19">
        <v>0.53143610056006196</v>
      </c>
      <c r="BN15" s="19">
        <v>0.45614406082991299</v>
      </c>
      <c r="BO15" s="19">
        <v>0.24348601897976099</v>
      </c>
      <c r="BP15" s="19"/>
      <c r="BQ15" s="19">
        <v>0.336978779878573</v>
      </c>
      <c r="BR15" s="19">
        <v>0.48868104275837299</v>
      </c>
      <c r="BS15" s="19">
        <v>0.42382606143521601</v>
      </c>
      <c r="BT15" s="19">
        <v>0.438369631117277</v>
      </c>
      <c r="BU15" s="19">
        <v>0.29891250989388701</v>
      </c>
      <c r="BV15" s="19">
        <v>0.32494420930346701</v>
      </c>
      <c r="BW15" s="19"/>
      <c r="BX15" s="19">
        <v>0.32940680512280501</v>
      </c>
      <c r="BY15" s="19">
        <v>0.46986288813914401</v>
      </c>
      <c r="BZ15" s="19">
        <v>0.44975166537987499</v>
      </c>
      <c r="CA15" s="19">
        <v>0.40695986217843599</v>
      </c>
      <c r="CB15" s="19">
        <v>0.26241195194526401</v>
      </c>
      <c r="CC15" s="19">
        <v>0.30105999657704302</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CC17"/>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322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0.45170581867453502</v>
      </c>
      <c r="D9" s="17">
        <v>0.43180617358853501</v>
      </c>
      <c r="E9" s="17">
        <v>0.47030052501175801</v>
      </c>
      <c r="F9" s="17"/>
      <c r="G9" s="17">
        <v>0.42635873617776199</v>
      </c>
      <c r="H9" s="17">
        <v>0.50498463619556799</v>
      </c>
      <c r="I9" s="17">
        <v>0.45811363377172198</v>
      </c>
      <c r="J9" s="17">
        <v>0.43344335975473097</v>
      </c>
      <c r="K9" s="17">
        <v>0.44376927796157001</v>
      </c>
      <c r="L9" s="17">
        <v>0.44010218880844898</v>
      </c>
      <c r="M9" s="17"/>
      <c r="N9" s="17">
        <v>0.50914534608429796</v>
      </c>
      <c r="O9" s="17">
        <v>0.43451326230292397</v>
      </c>
      <c r="P9" s="17">
        <v>0.47591531278027199</v>
      </c>
      <c r="Q9" s="17">
        <v>0.38339646762219598</v>
      </c>
      <c r="R9" s="17"/>
      <c r="S9" s="17">
        <v>0.44795204211730599</v>
      </c>
      <c r="T9" s="17">
        <v>0.42321520960486297</v>
      </c>
      <c r="U9" s="17">
        <v>0.45079763761582498</v>
      </c>
      <c r="V9" s="17">
        <v>0.442777926537329</v>
      </c>
      <c r="W9" s="17">
        <v>0.44511526286713599</v>
      </c>
      <c r="X9" s="17">
        <v>0.46353601337466499</v>
      </c>
      <c r="Y9" s="17">
        <v>0.47482851885855498</v>
      </c>
      <c r="Z9" s="17">
        <v>0.49089310172088102</v>
      </c>
      <c r="AA9" s="17">
        <v>0.42909711349875101</v>
      </c>
      <c r="AB9" s="17">
        <v>0.46571673121055501</v>
      </c>
      <c r="AC9" s="17">
        <v>0.48734884723585498</v>
      </c>
      <c r="AD9" s="17">
        <v>0.469322040185498</v>
      </c>
      <c r="AE9" s="17"/>
      <c r="AF9" s="17">
        <v>0.44338433854322101</v>
      </c>
      <c r="AG9" s="17">
        <v>0.44669000047866497</v>
      </c>
      <c r="AH9" s="17">
        <v>0.49564952502191001</v>
      </c>
      <c r="AI9" s="17">
        <v>0.45728798577006802</v>
      </c>
      <c r="AJ9" s="17"/>
      <c r="AK9" s="17">
        <v>0.51531554674984403</v>
      </c>
      <c r="AL9" s="17">
        <v>0.43836113584033798</v>
      </c>
      <c r="AM9" s="17"/>
      <c r="AN9" s="17">
        <v>0.488012613390438</v>
      </c>
      <c r="AO9" s="17">
        <v>0.423647156556267</v>
      </c>
      <c r="AP9" s="17">
        <v>0.42531235006405899</v>
      </c>
      <c r="AQ9" s="17">
        <v>0.41964437455649101</v>
      </c>
      <c r="AR9" s="17">
        <v>0.48695950433316798</v>
      </c>
      <c r="AS9" s="17">
        <v>0.52291727349585204</v>
      </c>
      <c r="AT9" s="17"/>
      <c r="AU9" s="17">
        <v>0.47259462453314899</v>
      </c>
      <c r="AV9" s="17">
        <v>0.42435433853000598</v>
      </c>
      <c r="AW9" s="17"/>
      <c r="AX9" s="17">
        <v>0.45032130046287999</v>
      </c>
      <c r="AY9" s="17">
        <v>0.452038062877752</v>
      </c>
      <c r="AZ9" s="17"/>
      <c r="BA9" s="17">
        <v>0.44421625482472599</v>
      </c>
      <c r="BB9" s="17">
        <v>0.49379251898487098</v>
      </c>
      <c r="BC9" s="17"/>
      <c r="BD9" s="17">
        <v>0.49876169245194002</v>
      </c>
      <c r="BE9" s="17"/>
      <c r="BF9" s="17">
        <v>0.47927265468685099</v>
      </c>
      <c r="BG9" s="17"/>
      <c r="BH9" s="17">
        <v>0.47834490692853598</v>
      </c>
      <c r="BI9" s="17"/>
      <c r="BJ9" s="17">
        <v>0.53176185489120698</v>
      </c>
      <c r="BK9" s="17"/>
      <c r="BL9" s="17">
        <v>0.27474412979327401</v>
      </c>
      <c r="BM9" s="17">
        <v>0.62828304540924296</v>
      </c>
      <c r="BN9" s="17">
        <v>0.43169511259430798</v>
      </c>
      <c r="BO9" s="17">
        <v>0.40523599453013698</v>
      </c>
      <c r="BP9" s="17"/>
      <c r="BQ9" s="17">
        <v>0.48786718559703501</v>
      </c>
      <c r="BR9" s="17">
        <v>0.48858207428091099</v>
      </c>
      <c r="BS9" s="17">
        <v>0.43529823714099602</v>
      </c>
      <c r="BT9" s="17">
        <v>0.50493940912762503</v>
      </c>
      <c r="BU9" s="17">
        <v>0.39538670818391197</v>
      </c>
      <c r="BV9" s="17">
        <v>0.34609388652513501</v>
      </c>
      <c r="BW9" s="17"/>
      <c r="BX9" s="17">
        <v>0.510624785665172</v>
      </c>
      <c r="BY9" s="17">
        <v>0.47645161412813097</v>
      </c>
      <c r="BZ9" s="17">
        <v>0.45078932539300398</v>
      </c>
      <c r="CA9" s="17">
        <v>0.47846615927986103</v>
      </c>
      <c r="CB9" s="17">
        <v>0.42741393093220598</v>
      </c>
      <c r="CC9" s="17">
        <v>0.289748976046729</v>
      </c>
    </row>
    <row r="10" spans="2:81" ht="29" x14ac:dyDescent="0.35">
      <c r="B10" s="18" t="s">
        <v>314</v>
      </c>
      <c r="C10" s="17">
        <v>0.260953277631714</v>
      </c>
      <c r="D10" s="17">
        <v>0.28434413039078099</v>
      </c>
      <c r="E10" s="17">
        <v>0.238933903723313</v>
      </c>
      <c r="F10" s="17"/>
      <c r="G10" s="17">
        <v>0.27386124298238501</v>
      </c>
      <c r="H10" s="17">
        <v>0.24813504491841401</v>
      </c>
      <c r="I10" s="17">
        <v>0.22890165667711199</v>
      </c>
      <c r="J10" s="17">
        <v>0.260588658217772</v>
      </c>
      <c r="K10" s="17">
        <v>0.27073864295651701</v>
      </c>
      <c r="L10" s="17">
        <v>0.28264265461701998</v>
      </c>
      <c r="M10" s="17"/>
      <c r="N10" s="17">
        <v>0.26036326033630702</v>
      </c>
      <c r="O10" s="17">
        <v>0.25607674890209298</v>
      </c>
      <c r="P10" s="17">
        <v>0.26181590928802201</v>
      </c>
      <c r="Q10" s="17">
        <v>0.26511996461857001</v>
      </c>
      <c r="R10" s="17"/>
      <c r="S10" s="17">
        <v>0.28432740775492199</v>
      </c>
      <c r="T10" s="17">
        <v>0.28326947445418899</v>
      </c>
      <c r="U10" s="17">
        <v>0.21729142181128699</v>
      </c>
      <c r="V10" s="17">
        <v>0.29449644372919098</v>
      </c>
      <c r="W10" s="17">
        <v>0.26615616237638401</v>
      </c>
      <c r="X10" s="17">
        <v>0.28461577259550702</v>
      </c>
      <c r="Y10" s="17">
        <v>0.24314552974100601</v>
      </c>
      <c r="Z10" s="17">
        <v>0.226155243437998</v>
      </c>
      <c r="AA10" s="17">
        <v>0.263273742882979</v>
      </c>
      <c r="AB10" s="17">
        <v>0.23049007126086901</v>
      </c>
      <c r="AC10" s="17">
        <v>0.23387104116274901</v>
      </c>
      <c r="AD10" s="17">
        <v>0.20975986635743299</v>
      </c>
      <c r="AE10" s="17"/>
      <c r="AF10" s="17">
        <v>0.27069318735504899</v>
      </c>
      <c r="AG10" s="17">
        <v>0.24867134783489001</v>
      </c>
      <c r="AH10" s="17">
        <v>0.24329868371543301</v>
      </c>
      <c r="AI10" s="17">
        <v>0.236161501091492</v>
      </c>
      <c r="AJ10" s="17"/>
      <c r="AK10" s="17">
        <v>0.19310058830903801</v>
      </c>
      <c r="AL10" s="17">
        <v>0.2496735990119</v>
      </c>
      <c r="AM10" s="17"/>
      <c r="AN10" s="17">
        <v>0.25585384867919803</v>
      </c>
      <c r="AO10" s="17">
        <v>0.25942316307170299</v>
      </c>
      <c r="AP10" s="17">
        <v>0.27922264626932303</v>
      </c>
      <c r="AQ10" s="17">
        <v>0.258938173685277</v>
      </c>
      <c r="AR10" s="17">
        <v>0.26563227002684398</v>
      </c>
      <c r="AS10" s="17">
        <v>0.24734536415463301</v>
      </c>
      <c r="AT10" s="17"/>
      <c r="AU10" s="17">
        <v>0.26953709648470597</v>
      </c>
      <c r="AV10" s="17">
        <v>0.24955094970146099</v>
      </c>
      <c r="AW10" s="17"/>
      <c r="AX10" s="17">
        <v>0.25065779118556297</v>
      </c>
      <c r="AY10" s="17">
        <v>0.26342389568660102</v>
      </c>
      <c r="AZ10" s="17"/>
      <c r="BA10" s="17">
        <v>0.26356863104771</v>
      </c>
      <c r="BB10" s="17">
        <v>0.248283078671788</v>
      </c>
      <c r="BC10" s="17"/>
      <c r="BD10" s="17">
        <v>0.26032228264704299</v>
      </c>
      <c r="BE10" s="17"/>
      <c r="BF10" s="17">
        <v>0.273179124622349</v>
      </c>
      <c r="BG10" s="17"/>
      <c r="BH10" s="17">
        <v>0.234906234724648</v>
      </c>
      <c r="BI10" s="17"/>
      <c r="BJ10" s="17">
        <v>0.23604249726625301</v>
      </c>
      <c r="BK10" s="17"/>
      <c r="BL10" s="17">
        <v>0.228265586191822</v>
      </c>
      <c r="BM10" s="17">
        <v>0.2448814844387</v>
      </c>
      <c r="BN10" s="17">
        <v>0.28285771090606998</v>
      </c>
      <c r="BO10" s="17">
        <v>0.27412444537069802</v>
      </c>
      <c r="BP10" s="17"/>
      <c r="BQ10" s="17">
        <v>0.24223789018113701</v>
      </c>
      <c r="BR10" s="17">
        <v>0.27769063543802802</v>
      </c>
      <c r="BS10" s="17">
        <v>0.30568519363180902</v>
      </c>
      <c r="BT10" s="17">
        <v>0.29123720858816099</v>
      </c>
      <c r="BU10" s="17">
        <v>0.26623327540013803</v>
      </c>
      <c r="BV10" s="17">
        <v>0.23228806939251301</v>
      </c>
      <c r="BW10" s="17"/>
      <c r="BX10" s="17">
        <v>0.239582151469937</v>
      </c>
      <c r="BY10" s="17">
        <v>0.26503291888455799</v>
      </c>
      <c r="BZ10" s="17">
        <v>0.28443017288252997</v>
      </c>
      <c r="CA10" s="17">
        <v>0.297862997373328</v>
      </c>
      <c r="CB10" s="17">
        <v>0.27672464591815299</v>
      </c>
      <c r="CC10" s="17">
        <v>0.20799783208877901</v>
      </c>
    </row>
    <row r="11" spans="2:81" x14ac:dyDescent="0.35">
      <c r="B11" s="18" t="s">
        <v>315</v>
      </c>
      <c r="C11" s="17">
        <v>0.21715375477719501</v>
      </c>
      <c r="D11" s="17">
        <v>0.227976010499921</v>
      </c>
      <c r="E11" s="17">
        <v>0.20625835793488201</v>
      </c>
      <c r="F11" s="17"/>
      <c r="G11" s="17">
        <v>0.239966347461358</v>
      </c>
      <c r="H11" s="17">
        <v>0.204326204152707</v>
      </c>
      <c r="I11" s="17">
        <v>0.23731707370334501</v>
      </c>
      <c r="J11" s="17">
        <v>0.221009385118768</v>
      </c>
      <c r="K11" s="17">
        <v>0.22150568429331899</v>
      </c>
      <c r="L11" s="17">
        <v>0.189992798735203</v>
      </c>
      <c r="M11" s="17"/>
      <c r="N11" s="17">
        <v>0.18002040829362501</v>
      </c>
      <c r="O11" s="17">
        <v>0.24149565682988999</v>
      </c>
      <c r="P11" s="17">
        <v>0.19184025048929099</v>
      </c>
      <c r="Q11" s="17">
        <v>0.25673736293876598</v>
      </c>
      <c r="R11" s="17"/>
      <c r="S11" s="17">
        <v>0.19937855717563999</v>
      </c>
      <c r="T11" s="17">
        <v>0.22319373218854999</v>
      </c>
      <c r="U11" s="17">
        <v>0.24953887815527201</v>
      </c>
      <c r="V11" s="17">
        <v>0.21110728486342201</v>
      </c>
      <c r="W11" s="17">
        <v>0.21715227124305</v>
      </c>
      <c r="X11" s="17">
        <v>0.19169176016294501</v>
      </c>
      <c r="Y11" s="17">
        <v>0.21395392048852599</v>
      </c>
      <c r="Z11" s="17">
        <v>0.22633098150360201</v>
      </c>
      <c r="AA11" s="17">
        <v>0.23200648395539</v>
      </c>
      <c r="AB11" s="17">
        <v>0.217767465960235</v>
      </c>
      <c r="AC11" s="17">
        <v>0.207616608793431</v>
      </c>
      <c r="AD11" s="17">
        <v>0.2379810438113</v>
      </c>
      <c r="AE11" s="17"/>
      <c r="AF11" s="17">
        <v>0.21987521279059299</v>
      </c>
      <c r="AG11" s="17">
        <v>0.212040701106994</v>
      </c>
      <c r="AH11" s="17">
        <v>0.191896982822929</v>
      </c>
      <c r="AI11" s="17">
        <v>0.21477075324775199</v>
      </c>
      <c r="AJ11" s="17"/>
      <c r="AK11" s="17">
        <v>0.21081122446828501</v>
      </c>
      <c r="AL11" s="17">
        <v>0.24574015331044599</v>
      </c>
      <c r="AM11" s="17"/>
      <c r="AN11" s="17">
        <v>0.19375220167603099</v>
      </c>
      <c r="AO11" s="17">
        <v>0.235165767071987</v>
      </c>
      <c r="AP11" s="17">
        <v>0.21515323775791101</v>
      </c>
      <c r="AQ11" s="17">
        <v>0.26152871064333599</v>
      </c>
      <c r="AR11" s="17">
        <v>0.174629132525596</v>
      </c>
      <c r="AS11" s="17">
        <v>0.17558246601967001</v>
      </c>
      <c r="AT11" s="17"/>
      <c r="AU11" s="17">
        <v>0.19089872809271999</v>
      </c>
      <c r="AV11" s="17">
        <v>0.25380661013322298</v>
      </c>
      <c r="AW11" s="17"/>
      <c r="AX11" s="17">
        <v>0.21757979569333499</v>
      </c>
      <c r="AY11" s="17">
        <v>0.217051517317601</v>
      </c>
      <c r="AZ11" s="17"/>
      <c r="BA11" s="17">
        <v>0.22237262121988499</v>
      </c>
      <c r="BB11" s="17">
        <v>0.19026598171016401</v>
      </c>
      <c r="BC11" s="17"/>
      <c r="BD11" s="17">
        <v>0.17854365258110499</v>
      </c>
      <c r="BE11" s="17"/>
      <c r="BF11" s="17">
        <v>0.191600191555406</v>
      </c>
      <c r="BG11" s="17"/>
      <c r="BH11" s="17">
        <v>0.202537098083754</v>
      </c>
      <c r="BI11" s="17"/>
      <c r="BJ11" s="17">
        <v>0.177056202080842</v>
      </c>
      <c r="BK11" s="17"/>
      <c r="BL11" s="17">
        <v>0.40869435557802197</v>
      </c>
      <c r="BM11" s="17">
        <v>9.0443529740689393E-2</v>
      </c>
      <c r="BN11" s="17">
        <v>0.205907930051347</v>
      </c>
      <c r="BO11" s="17">
        <v>0.23765137353798599</v>
      </c>
      <c r="BP11" s="17"/>
      <c r="BQ11" s="17">
        <v>0.20358819446092699</v>
      </c>
      <c r="BR11" s="17">
        <v>0.17818695311513699</v>
      </c>
      <c r="BS11" s="17">
        <v>0.18969019535795201</v>
      </c>
      <c r="BT11" s="17">
        <v>0.163162998407682</v>
      </c>
      <c r="BU11" s="17">
        <v>0.26895841009406402</v>
      </c>
      <c r="BV11" s="17">
        <v>0.32933056095945101</v>
      </c>
      <c r="BW11" s="17"/>
      <c r="BX11" s="17">
        <v>0.192814204515069</v>
      </c>
      <c r="BY11" s="17">
        <v>0.19378753766908199</v>
      </c>
      <c r="BZ11" s="17">
        <v>0.19597719597050101</v>
      </c>
      <c r="CA11" s="17">
        <v>0.18750194211635099</v>
      </c>
      <c r="CB11" s="17">
        <v>0.23263079234631501</v>
      </c>
      <c r="CC11" s="17">
        <v>0.40968144352333602</v>
      </c>
    </row>
    <row r="12" spans="2:81" x14ac:dyDescent="0.35">
      <c r="B12" s="18" t="s">
        <v>165</v>
      </c>
      <c r="C12" s="19">
        <v>7.0187148916555697E-2</v>
      </c>
      <c r="D12" s="19">
        <v>5.5873685520763203E-2</v>
      </c>
      <c r="E12" s="19">
        <v>8.4507213330046502E-2</v>
      </c>
      <c r="F12" s="19"/>
      <c r="G12" s="19">
        <v>5.9813673378495198E-2</v>
      </c>
      <c r="H12" s="19">
        <v>4.2554114733310798E-2</v>
      </c>
      <c r="I12" s="19">
        <v>7.5667635847821102E-2</v>
      </c>
      <c r="J12" s="19">
        <v>8.4958596908728701E-2</v>
      </c>
      <c r="K12" s="19">
        <v>6.3986394788593207E-2</v>
      </c>
      <c r="L12" s="19">
        <v>8.7262357839328106E-2</v>
      </c>
      <c r="M12" s="19"/>
      <c r="N12" s="19">
        <v>5.04709852857698E-2</v>
      </c>
      <c r="O12" s="19">
        <v>6.7914331965092695E-2</v>
      </c>
      <c r="P12" s="19">
        <v>7.0428527442414804E-2</v>
      </c>
      <c r="Q12" s="19">
        <v>9.4746204820468194E-2</v>
      </c>
      <c r="R12" s="19"/>
      <c r="S12" s="19">
        <v>6.83419929521311E-2</v>
      </c>
      <c r="T12" s="19">
        <v>7.0321583752397901E-2</v>
      </c>
      <c r="U12" s="19">
        <v>8.2372062417615202E-2</v>
      </c>
      <c r="V12" s="19">
        <v>5.1618344870058001E-2</v>
      </c>
      <c r="W12" s="19">
        <v>7.1576303513429904E-2</v>
      </c>
      <c r="X12" s="19">
        <v>6.0156453866883203E-2</v>
      </c>
      <c r="Y12" s="19">
        <v>6.8072030911911996E-2</v>
      </c>
      <c r="Z12" s="19">
        <v>5.6620673337520001E-2</v>
      </c>
      <c r="AA12" s="19">
        <v>7.5622659662879899E-2</v>
      </c>
      <c r="AB12" s="19">
        <v>8.6025731568340702E-2</v>
      </c>
      <c r="AC12" s="19">
        <v>7.1163502807965004E-2</v>
      </c>
      <c r="AD12" s="19">
        <v>8.29370496457697E-2</v>
      </c>
      <c r="AE12" s="19"/>
      <c r="AF12" s="19">
        <v>6.6047261311137001E-2</v>
      </c>
      <c r="AG12" s="19">
        <v>9.2597950579450805E-2</v>
      </c>
      <c r="AH12" s="19">
        <v>6.9154808439727905E-2</v>
      </c>
      <c r="AI12" s="19">
        <v>9.1779759890688206E-2</v>
      </c>
      <c r="AJ12" s="19"/>
      <c r="AK12" s="19">
        <v>8.0772640472832599E-2</v>
      </c>
      <c r="AL12" s="19">
        <v>6.62251118373159E-2</v>
      </c>
      <c r="AM12" s="19"/>
      <c r="AN12" s="19">
        <v>6.2381336254333501E-2</v>
      </c>
      <c r="AO12" s="19">
        <v>8.17639133000439E-2</v>
      </c>
      <c r="AP12" s="19">
        <v>8.0311765908707297E-2</v>
      </c>
      <c r="AQ12" s="19">
        <v>5.98887411148964E-2</v>
      </c>
      <c r="AR12" s="19">
        <v>7.2779093114392304E-2</v>
      </c>
      <c r="AS12" s="19">
        <v>5.4154896329845603E-2</v>
      </c>
      <c r="AT12" s="19"/>
      <c r="AU12" s="19">
        <v>6.69695508894253E-2</v>
      </c>
      <c r="AV12" s="19">
        <v>7.2288101635309798E-2</v>
      </c>
      <c r="AW12" s="19"/>
      <c r="AX12" s="19">
        <v>8.1441112658221598E-2</v>
      </c>
      <c r="AY12" s="19">
        <v>6.7486524118045302E-2</v>
      </c>
      <c r="AZ12" s="19"/>
      <c r="BA12" s="19">
        <v>6.9842492907678799E-2</v>
      </c>
      <c r="BB12" s="19">
        <v>6.7658420633176897E-2</v>
      </c>
      <c r="BC12" s="19"/>
      <c r="BD12" s="19">
        <v>6.2372372319912397E-2</v>
      </c>
      <c r="BE12" s="19"/>
      <c r="BF12" s="19">
        <v>5.5948029135394303E-2</v>
      </c>
      <c r="BG12" s="19"/>
      <c r="BH12" s="19">
        <v>8.4211760263061805E-2</v>
      </c>
      <c r="BI12" s="19"/>
      <c r="BJ12" s="19">
        <v>5.51394457616977E-2</v>
      </c>
      <c r="BK12" s="19"/>
      <c r="BL12" s="19">
        <v>8.8295928436881693E-2</v>
      </c>
      <c r="BM12" s="19">
        <v>3.6391940411368E-2</v>
      </c>
      <c r="BN12" s="19">
        <v>7.9539246448274994E-2</v>
      </c>
      <c r="BO12" s="19">
        <v>8.29881865611794E-2</v>
      </c>
      <c r="BP12" s="19"/>
      <c r="BQ12" s="19">
        <v>6.6306729760901406E-2</v>
      </c>
      <c r="BR12" s="19">
        <v>5.5540337165924603E-2</v>
      </c>
      <c r="BS12" s="19">
        <v>6.9326373869243396E-2</v>
      </c>
      <c r="BT12" s="19">
        <v>4.0660383876530697E-2</v>
      </c>
      <c r="BU12" s="19">
        <v>6.9421606321886195E-2</v>
      </c>
      <c r="BV12" s="19">
        <v>9.2287483122901207E-2</v>
      </c>
      <c r="BW12" s="19"/>
      <c r="BX12" s="19">
        <v>5.6978858349822803E-2</v>
      </c>
      <c r="BY12" s="19">
        <v>6.4727929318228197E-2</v>
      </c>
      <c r="BZ12" s="19">
        <v>6.8803305753964802E-2</v>
      </c>
      <c r="CA12" s="19">
        <v>3.61689012304603E-2</v>
      </c>
      <c r="CB12" s="19">
        <v>6.3230630803326096E-2</v>
      </c>
      <c r="CC12" s="19">
        <v>9.2571748341156404E-2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CC17"/>
  <sheetViews>
    <sheetView showGridLines="0" topLeftCell="A6" workbookViewId="0">
      <pane xSplit="2" topLeftCell="C1" activePane="topRight" state="frozen"/>
      <selection pane="topRight" activeCell="BI7" sqref="BI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323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2336</v>
      </c>
      <c r="D7" s="10">
        <v>1084</v>
      </c>
      <c r="E7" s="10">
        <v>1251</v>
      </c>
      <c r="F7" s="10"/>
      <c r="G7" s="10">
        <v>97</v>
      </c>
      <c r="H7" s="10">
        <v>310</v>
      </c>
      <c r="I7" s="10">
        <v>406</v>
      </c>
      <c r="J7" s="10">
        <v>430</v>
      </c>
      <c r="K7" s="10">
        <v>401</v>
      </c>
      <c r="L7" s="10">
        <v>692</v>
      </c>
      <c r="M7" s="10"/>
      <c r="N7" s="10">
        <v>677</v>
      </c>
      <c r="O7" s="10">
        <v>538</v>
      </c>
      <c r="P7" s="10">
        <v>564</v>
      </c>
      <c r="Q7" s="10">
        <v>546</v>
      </c>
      <c r="R7" s="10"/>
      <c r="S7" s="10">
        <v>263</v>
      </c>
      <c r="T7" s="10">
        <v>329</v>
      </c>
      <c r="U7" s="10">
        <v>166</v>
      </c>
      <c r="V7" s="10">
        <v>201</v>
      </c>
      <c r="W7" s="10">
        <v>175</v>
      </c>
      <c r="X7" s="10">
        <v>181</v>
      </c>
      <c r="Y7" s="10">
        <v>190</v>
      </c>
      <c r="Z7" s="10">
        <v>109</v>
      </c>
      <c r="AA7" s="10">
        <v>279</v>
      </c>
      <c r="AB7" s="10">
        <v>240</v>
      </c>
      <c r="AC7" s="10">
        <v>129</v>
      </c>
      <c r="AD7" s="10">
        <v>74</v>
      </c>
      <c r="AE7" s="10"/>
      <c r="AF7" s="10">
        <v>1776</v>
      </c>
      <c r="AG7" s="10">
        <v>223</v>
      </c>
      <c r="AH7" s="10">
        <v>116</v>
      </c>
      <c r="AI7" s="10">
        <v>72</v>
      </c>
      <c r="AJ7" s="10"/>
      <c r="AK7" s="10">
        <v>149</v>
      </c>
      <c r="AL7" s="10">
        <v>194</v>
      </c>
      <c r="AM7" s="10"/>
      <c r="AN7" s="10">
        <v>473</v>
      </c>
      <c r="AO7" s="10">
        <v>679</v>
      </c>
      <c r="AP7" s="10">
        <v>272</v>
      </c>
      <c r="AQ7" s="10">
        <v>481</v>
      </c>
      <c r="AR7" s="10">
        <v>307</v>
      </c>
      <c r="AS7" s="10">
        <v>124</v>
      </c>
      <c r="AT7" s="10"/>
      <c r="AU7" s="10">
        <v>2336</v>
      </c>
      <c r="AV7" s="10" t="s">
        <v>56</v>
      </c>
      <c r="AW7" s="10"/>
      <c r="AX7" s="10">
        <v>461</v>
      </c>
      <c r="AY7" s="10">
        <v>1875</v>
      </c>
      <c r="AZ7" s="10"/>
      <c r="BA7" s="10">
        <v>2013</v>
      </c>
      <c r="BB7" s="10">
        <v>317</v>
      </c>
      <c r="BC7" s="10"/>
      <c r="BD7" s="10">
        <v>1419</v>
      </c>
      <c r="BE7" s="10"/>
      <c r="BF7" s="10">
        <v>1316</v>
      </c>
      <c r="BG7" s="10"/>
      <c r="BH7" s="10">
        <v>194</v>
      </c>
      <c r="BI7" s="10"/>
      <c r="BJ7" s="10">
        <v>93</v>
      </c>
      <c r="BK7" s="10"/>
      <c r="BL7" s="10">
        <v>332</v>
      </c>
      <c r="BM7" s="10">
        <v>703</v>
      </c>
      <c r="BN7" s="10">
        <v>741</v>
      </c>
      <c r="BO7" s="10">
        <v>560</v>
      </c>
      <c r="BP7" s="10"/>
      <c r="BQ7" s="10">
        <v>768</v>
      </c>
      <c r="BR7" s="10">
        <v>560</v>
      </c>
      <c r="BS7" s="10">
        <v>279</v>
      </c>
      <c r="BT7" s="10">
        <v>201</v>
      </c>
      <c r="BU7" s="10">
        <v>92</v>
      </c>
      <c r="BV7" s="10">
        <v>274</v>
      </c>
      <c r="BW7" s="10"/>
      <c r="BX7" s="10">
        <v>529</v>
      </c>
      <c r="BY7" s="10">
        <v>451</v>
      </c>
      <c r="BZ7" s="10">
        <v>540</v>
      </c>
      <c r="CA7" s="10">
        <v>222</v>
      </c>
      <c r="CB7" s="10">
        <v>119</v>
      </c>
      <c r="CC7" s="10">
        <v>145</v>
      </c>
    </row>
    <row r="8" spans="2:81" ht="30" customHeight="1" x14ac:dyDescent="0.35">
      <c r="B8" s="11" t="s">
        <v>20</v>
      </c>
      <c r="C8" s="11">
        <v>2314</v>
      </c>
      <c r="D8" s="11">
        <v>1084</v>
      </c>
      <c r="E8" s="11">
        <v>1229</v>
      </c>
      <c r="F8" s="11"/>
      <c r="G8" s="11">
        <v>97</v>
      </c>
      <c r="H8" s="11">
        <v>342</v>
      </c>
      <c r="I8" s="11">
        <v>422</v>
      </c>
      <c r="J8" s="11">
        <v>422</v>
      </c>
      <c r="K8" s="11">
        <v>375</v>
      </c>
      <c r="L8" s="11">
        <v>655</v>
      </c>
      <c r="M8" s="11"/>
      <c r="N8" s="11">
        <v>650</v>
      </c>
      <c r="O8" s="11">
        <v>533</v>
      </c>
      <c r="P8" s="11">
        <v>575</v>
      </c>
      <c r="Q8" s="11">
        <v>545</v>
      </c>
      <c r="R8" s="11"/>
      <c r="S8" s="11">
        <v>257</v>
      </c>
      <c r="T8" s="11">
        <v>311</v>
      </c>
      <c r="U8" s="11">
        <v>179</v>
      </c>
      <c r="V8" s="11">
        <v>215</v>
      </c>
      <c r="W8" s="11">
        <v>174</v>
      </c>
      <c r="X8" s="11">
        <v>199</v>
      </c>
      <c r="Y8" s="11">
        <v>181</v>
      </c>
      <c r="Z8" s="11">
        <v>102</v>
      </c>
      <c r="AA8" s="11">
        <v>271</v>
      </c>
      <c r="AB8" s="11">
        <v>233</v>
      </c>
      <c r="AC8" s="11">
        <v>122</v>
      </c>
      <c r="AD8" s="11">
        <v>71</v>
      </c>
      <c r="AE8" s="11"/>
      <c r="AF8" s="11">
        <v>1770</v>
      </c>
      <c r="AG8" s="11">
        <v>215</v>
      </c>
      <c r="AH8" s="11">
        <v>111</v>
      </c>
      <c r="AI8" s="11">
        <v>68</v>
      </c>
      <c r="AJ8" s="11"/>
      <c r="AK8" s="11">
        <v>149</v>
      </c>
      <c r="AL8" s="11">
        <v>191</v>
      </c>
      <c r="AM8" s="11"/>
      <c r="AN8" s="11">
        <v>485</v>
      </c>
      <c r="AO8" s="11">
        <v>666</v>
      </c>
      <c r="AP8" s="11">
        <v>272</v>
      </c>
      <c r="AQ8" s="11">
        <v>472</v>
      </c>
      <c r="AR8" s="11">
        <v>296</v>
      </c>
      <c r="AS8" s="11">
        <v>123</v>
      </c>
      <c r="AT8" s="11"/>
      <c r="AU8" s="11">
        <v>2314</v>
      </c>
      <c r="AV8" s="11" t="s">
        <v>56</v>
      </c>
      <c r="AW8" s="11"/>
      <c r="AX8" s="11">
        <v>450</v>
      </c>
      <c r="AY8" s="11">
        <v>1864</v>
      </c>
      <c r="AZ8" s="11"/>
      <c r="BA8" s="11">
        <v>1982</v>
      </c>
      <c r="BB8" s="11">
        <v>326</v>
      </c>
      <c r="BC8" s="11"/>
      <c r="BD8" s="11">
        <v>1406</v>
      </c>
      <c r="BE8" s="11"/>
      <c r="BF8" s="11">
        <v>1309</v>
      </c>
      <c r="BG8" s="11"/>
      <c r="BH8" s="11">
        <v>187</v>
      </c>
      <c r="BI8" s="11"/>
      <c r="BJ8" s="11">
        <v>88</v>
      </c>
      <c r="BK8" s="11"/>
      <c r="BL8" s="11">
        <v>329</v>
      </c>
      <c r="BM8" s="11">
        <v>712</v>
      </c>
      <c r="BN8" s="11">
        <v>717</v>
      </c>
      <c r="BO8" s="11">
        <v>556</v>
      </c>
      <c r="BP8" s="11"/>
      <c r="BQ8" s="11">
        <v>766</v>
      </c>
      <c r="BR8" s="11">
        <v>551</v>
      </c>
      <c r="BS8" s="11">
        <v>278</v>
      </c>
      <c r="BT8" s="11">
        <v>195</v>
      </c>
      <c r="BU8" s="11">
        <v>92</v>
      </c>
      <c r="BV8" s="11">
        <v>274</v>
      </c>
      <c r="BW8" s="11"/>
      <c r="BX8" s="11">
        <v>533</v>
      </c>
      <c r="BY8" s="11">
        <v>448</v>
      </c>
      <c r="BZ8" s="11">
        <v>533</v>
      </c>
      <c r="CA8" s="11">
        <v>214</v>
      </c>
      <c r="CB8" s="11">
        <v>121</v>
      </c>
      <c r="CC8" s="11">
        <v>144</v>
      </c>
    </row>
    <row r="9" spans="2:81" ht="29" x14ac:dyDescent="0.35">
      <c r="B9" s="18" t="s">
        <v>313</v>
      </c>
      <c r="C9" s="17">
        <v>0.30973602521063298</v>
      </c>
      <c r="D9" s="17">
        <v>0.30889060300090598</v>
      </c>
      <c r="E9" s="17">
        <v>0.31071780142521499</v>
      </c>
      <c r="F9" s="17"/>
      <c r="G9" s="17">
        <v>0.472990920863822</v>
      </c>
      <c r="H9" s="17">
        <v>0.53104902849640001</v>
      </c>
      <c r="I9" s="17">
        <v>0.53374966877419805</v>
      </c>
      <c r="J9" s="17">
        <v>0.350933114323075</v>
      </c>
      <c r="K9" s="17">
        <v>0.151476796000416</v>
      </c>
      <c r="L9" s="17">
        <v>8.9681144965971293E-2</v>
      </c>
      <c r="M9" s="17"/>
      <c r="N9" s="17">
        <v>0.44710432107607401</v>
      </c>
      <c r="O9" s="17">
        <v>0.30606560490928603</v>
      </c>
      <c r="P9" s="17">
        <v>0.27817866335999197</v>
      </c>
      <c r="Q9" s="17">
        <v>0.187071674169248</v>
      </c>
      <c r="R9" s="17"/>
      <c r="S9" s="17">
        <v>0.464267508875088</v>
      </c>
      <c r="T9" s="17">
        <v>0.255511929836782</v>
      </c>
      <c r="U9" s="17">
        <v>0.25328107988534998</v>
      </c>
      <c r="V9" s="17">
        <v>0.25065776806079598</v>
      </c>
      <c r="W9" s="17">
        <v>0.28595810921845399</v>
      </c>
      <c r="X9" s="17">
        <v>0.31093345892332802</v>
      </c>
      <c r="Y9" s="17">
        <v>0.27369543512158301</v>
      </c>
      <c r="Z9" s="17">
        <v>0.28693201352485298</v>
      </c>
      <c r="AA9" s="17">
        <v>0.39695618995819898</v>
      </c>
      <c r="AB9" s="17">
        <v>0.26340174702199898</v>
      </c>
      <c r="AC9" s="17">
        <v>0.32998738794027799</v>
      </c>
      <c r="AD9" s="17">
        <v>0.27313298684145598</v>
      </c>
      <c r="AE9" s="17"/>
      <c r="AF9" s="17">
        <v>0.31308059605986999</v>
      </c>
      <c r="AG9" s="17">
        <v>0.24737415551772901</v>
      </c>
      <c r="AH9" s="17">
        <v>0.29335721706385298</v>
      </c>
      <c r="AI9" s="17">
        <v>0.27017544024261098</v>
      </c>
      <c r="AJ9" s="17"/>
      <c r="AK9" s="17">
        <v>0.39034291141440097</v>
      </c>
      <c r="AL9" s="17">
        <v>0.38483463571073501</v>
      </c>
      <c r="AM9" s="17"/>
      <c r="AN9" s="17">
        <v>0.48489579166875002</v>
      </c>
      <c r="AO9" s="17">
        <v>0.28537608833427203</v>
      </c>
      <c r="AP9" s="17">
        <v>0.250700062188773</v>
      </c>
      <c r="AQ9" s="17">
        <v>0.226195844311672</v>
      </c>
      <c r="AR9" s="17">
        <v>0.26394170515029802</v>
      </c>
      <c r="AS9" s="17">
        <v>0.31189332625093902</v>
      </c>
      <c r="AT9" s="17"/>
      <c r="AU9" s="17">
        <v>0.30973602521063298</v>
      </c>
      <c r="AV9" s="17" t="s">
        <v>88</v>
      </c>
      <c r="AW9" s="17"/>
      <c r="AX9" s="17">
        <v>0.24049116244291099</v>
      </c>
      <c r="AY9" s="17">
        <v>0.32643851482059399</v>
      </c>
      <c r="AZ9" s="17"/>
      <c r="BA9" s="17">
        <v>0.27111637234112701</v>
      </c>
      <c r="BB9" s="17">
        <v>0.54727687006590098</v>
      </c>
      <c r="BC9" s="17"/>
      <c r="BD9" s="17">
        <v>0.33675527131667798</v>
      </c>
      <c r="BE9" s="17"/>
      <c r="BF9" s="17">
        <v>0.31575280556514002</v>
      </c>
      <c r="BG9" s="17"/>
      <c r="BH9" s="17">
        <v>0.26183675979653998</v>
      </c>
      <c r="BI9" s="17"/>
      <c r="BJ9" s="17">
        <v>0.28317957128929799</v>
      </c>
      <c r="BK9" s="17"/>
      <c r="BL9" s="17">
        <v>0.194519698588525</v>
      </c>
      <c r="BM9" s="17">
        <v>0.48535806609354798</v>
      </c>
      <c r="BN9" s="17">
        <v>0.18664247156785899</v>
      </c>
      <c r="BO9" s="17">
        <v>0.31193485477407401</v>
      </c>
      <c r="BP9" s="17"/>
      <c r="BQ9" s="17">
        <v>0.37966012111923902</v>
      </c>
      <c r="BR9" s="17">
        <v>0.28073816598856399</v>
      </c>
      <c r="BS9" s="17">
        <v>0.222792964948406</v>
      </c>
      <c r="BT9" s="17">
        <v>0.30376071027198598</v>
      </c>
      <c r="BU9" s="17">
        <v>0.28598387951718202</v>
      </c>
      <c r="BV9" s="17">
        <v>0.29929656230150897</v>
      </c>
      <c r="BW9" s="17"/>
      <c r="BX9" s="17">
        <v>0.43919216901202301</v>
      </c>
      <c r="BY9" s="17">
        <v>0.30655341326760799</v>
      </c>
      <c r="BZ9" s="17">
        <v>0.24382794557863599</v>
      </c>
      <c r="CA9" s="17">
        <v>0.312969489243968</v>
      </c>
      <c r="CB9" s="17">
        <v>0.33406612899172899</v>
      </c>
      <c r="CC9" s="17">
        <v>0.252651496247909</v>
      </c>
    </row>
    <row r="10" spans="2:81" ht="29" x14ac:dyDescent="0.35">
      <c r="B10" s="18" t="s">
        <v>314</v>
      </c>
      <c r="C10" s="17">
        <v>0.32558040226621399</v>
      </c>
      <c r="D10" s="17">
        <v>0.31902827854911397</v>
      </c>
      <c r="E10" s="17">
        <v>0.33160597976992401</v>
      </c>
      <c r="F10" s="17"/>
      <c r="G10" s="17">
        <v>0.27048806690885902</v>
      </c>
      <c r="H10" s="17">
        <v>0.23631401971699101</v>
      </c>
      <c r="I10" s="17">
        <v>0.221485392890821</v>
      </c>
      <c r="J10" s="17">
        <v>0.35312744720002698</v>
      </c>
      <c r="K10" s="17">
        <v>0.395507050029899</v>
      </c>
      <c r="L10" s="17">
        <v>0.38961661990232299</v>
      </c>
      <c r="M10" s="17"/>
      <c r="N10" s="17">
        <v>0.30407495174742399</v>
      </c>
      <c r="O10" s="17">
        <v>0.32209037244672301</v>
      </c>
      <c r="P10" s="17">
        <v>0.34724706942516198</v>
      </c>
      <c r="Q10" s="17">
        <v>0.32918513123195298</v>
      </c>
      <c r="R10" s="17"/>
      <c r="S10" s="17">
        <v>0.26579285226801003</v>
      </c>
      <c r="T10" s="17">
        <v>0.32616532544556998</v>
      </c>
      <c r="U10" s="17">
        <v>0.36249007034047798</v>
      </c>
      <c r="V10" s="17">
        <v>0.33071935279249498</v>
      </c>
      <c r="W10" s="17">
        <v>0.35813042648861299</v>
      </c>
      <c r="X10" s="17">
        <v>0.36441972976950698</v>
      </c>
      <c r="Y10" s="17">
        <v>0.34343682000304898</v>
      </c>
      <c r="Z10" s="17">
        <v>0.32355906862045403</v>
      </c>
      <c r="AA10" s="17">
        <v>0.26816479532800602</v>
      </c>
      <c r="AB10" s="17">
        <v>0.33765005911280599</v>
      </c>
      <c r="AC10" s="17">
        <v>0.32751488138427398</v>
      </c>
      <c r="AD10" s="17">
        <v>0.375672528682857</v>
      </c>
      <c r="AE10" s="17"/>
      <c r="AF10" s="17">
        <v>0.32811452753323</v>
      </c>
      <c r="AG10" s="17">
        <v>0.35888228186747101</v>
      </c>
      <c r="AH10" s="17">
        <v>0.356044317808071</v>
      </c>
      <c r="AI10" s="17">
        <v>0.40025772410907201</v>
      </c>
      <c r="AJ10" s="17"/>
      <c r="AK10" s="17">
        <v>0.19069291149082501</v>
      </c>
      <c r="AL10" s="17">
        <v>0.28287398725568202</v>
      </c>
      <c r="AM10" s="17"/>
      <c r="AN10" s="17">
        <v>0.25326790368546198</v>
      </c>
      <c r="AO10" s="17">
        <v>0.305615126798575</v>
      </c>
      <c r="AP10" s="17">
        <v>0.39411978881242699</v>
      </c>
      <c r="AQ10" s="17">
        <v>0.370270575622554</v>
      </c>
      <c r="AR10" s="17">
        <v>0.36095637161289001</v>
      </c>
      <c r="AS10" s="17">
        <v>0.310762656745949</v>
      </c>
      <c r="AT10" s="17"/>
      <c r="AU10" s="17">
        <v>0.32558040226621399</v>
      </c>
      <c r="AV10" s="17" t="s">
        <v>88</v>
      </c>
      <c r="AW10" s="17"/>
      <c r="AX10" s="17">
        <v>0.349731749489187</v>
      </c>
      <c r="AY10" s="17">
        <v>0.319754878033298</v>
      </c>
      <c r="AZ10" s="17"/>
      <c r="BA10" s="17">
        <v>0.34139492072427502</v>
      </c>
      <c r="BB10" s="17">
        <v>0.23213440757137299</v>
      </c>
      <c r="BC10" s="17"/>
      <c r="BD10" s="17">
        <v>0.32472259482328603</v>
      </c>
      <c r="BE10" s="17"/>
      <c r="BF10" s="17">
        <v>0.32433796712712898</v>
      </c>
      <c r="BG10" s="17"/>
      <c r="BH10" s="17">
        <v>0.34356735625773099</v>
      </c>
      <c r="BI10" s="17"/>
      <c r="BJ10" s="17">
        <v>0.399445527215678</v>
      </c>
      <c r="BK10" s="17"/>
      <c r="BL10" s="17">
        <v>0.24920788590622101</v>
      </c>
      <c r="BM10" s="17">
        <v>0.28888971239369099</v>
      </c>
      <c r="BN10" s="17">
        <v>0.38539981320147199</v>
      </c>
      <c r="BO10" s="17">
        <v>0.34050267096001102</v>
      </c>
      <c r="BP10" s="17"/>
      <c r="BQ10" s="17">
        <v>0.32495405030531199</v>
      </c>
      <c r="BR10" s="17">
        <v>0.33312757350153499</v>
      </c>
      <c r="BS10" s="17">
        <v>0.36012761730898601</v>
      </c>
      <c r="BT10" s="17">
        <v>0.33874659813223001</v>
      </c>
      <c r="BU10" s="17">
        <v>0.34883978485498202</v>
      </c>
      <c r="BV10" s="17">
        <v>0.23828397717658101</v>
      </c>
      <c r="BW10" s="17"/>
      <c r="BX10" s="17">
        <v>0.31341609221671701</v>
      </c>
      <c r="BY10" s="17">
        <v>0.32179338766141002</v>
      </c>
      <c r="BZ10" s="17">
        <v>0.32206869525836501</v>
      </c>
      <c r="CA10" s="17">
        <v>0.35354053922048201</v>
      </c>
      <c r="CB10" s="17">
        <v>0.36670716564103201</v>
      </c>
      <c r="CC10" s="17">
        <v>0.25530476639482802</v>
      </c>
    </row>
    <row r="11" spans="2:81" x14ac:dyDescent="0.35">
      <c r="B11" s="18" t="s">
        <v>315</v>
      </c>
      <c r="C11" s="17">
        <v>0.223698179411225</v>
      </c>
      <c r="D11" s="17">
        <v>0.22937427245383801</v>
      </c>
      <c r="E11" s="17">
        <v>0.21810108255684199</v>
      </c>
      <c r="F11" s="17"/>
      <c r="G11" s="17">
        <v>0.22446245452574101</v>
      </c>
      <c r="H11" s="17">
        <v>0.191350126345358</v>
      </c>
      <c r="I11" s="17">
        <v>0.16431820285753701</v>
      </c>
      <c r="J11" s="17">
        <v>0.16957203365076101</v>
      </c>
      <c r="K11" s="17">
        <v>0.26527257006162402</v>
      </c>
      <c r="L11" s="17">
        <v>0.28983690619561397</v>
      </c>
      <c r="M11" s="17"/>
      <c r="N11" s="17">
        <v>0.15969479600031</v>
      </c>
      <c r="O11" s="17">
        <v>0.228768119633322</v>
      </c>
      <c r="P11" s="17">
        <v>0.24022727752280501</v>
      </c>
      <c r="Q11" s="17">
        <v>0.28196632080623502</v>
      </c>
      <c r="R11" s="17"/>
      <c r="S11" s="17">
        <v>0.183222750838891</v>
      </c>
      <c r="T11" s="17">
        <v>0.246082954269327</v>
      </c>
      <c r="U11" s="17">
        <v>0.23518656752783201</v>
      </c>
      <c r="V11" s="17">
        <v>0.25720746408838802</v>
      </c>
      <c r="W11" s="17">
        <v>0.22198632280771999</v>
      </c>
      <c r="X11" s="17">
        <v>0.20909103729747</v>
      </c>
      <c r="Y11" s="17">
        <v>0.237072928016727</v>
      </c>
      <c r="Z11" s="17">
        <v>0.22148061744915401</v>
      </c>
      <c r="AA11" s="17">
        <v>0.216587313957227</v>
      </c>
      <c r="AB11" s="17">
        <v>0.222556557930671</v>
      </c>
      <c r="AC11" s="17">
        <v>0.21501502464113401</v>
      </c>
      <c r="AD11" s="17">
        <v>0.20171760128536301</v>
      </c>
      <c r="AE11" s="17"/>
      <c r="AF11" s="17">
        <v>0.22185347296239399</v>
      </c>
      <c r="AG11" s="17">
        <v>0.21682579434726901</v>
      </c>
      <c r="AH11" s="17">
        <v>0.19754517691120599</v>
      </c>
      <c r="AI11" s="17">
        <v>0.18060727657033601</v>
      </c>
      <c r="AJ11" s="17"/>
      <c r="AK11" s="17">
        <v>0.294599456612608</v>
      </c>
      <c r="AL11" s="17">
        <v>0.19620223331103501</v>
      </c>
      <c r="AM11" s="17"/>
      <c r="AN11" s="17">
        <v>0.17346472765523999</v>
      </c>
      <c r="AO11" s="17">
        <v>0.26148768943758099</v>
      </c>
      <c r="AP11" s="17">
        <v>0.23337353253901899</v>
      </c>
      <c r="AQ11" s="17">
        <v>0.24382704823141599</v>
      </c>
      <c r="AR11" s="17">
        <v>0.20030463900876599</v>
      </c>
      <c r="AS11" s="17">
        <v>0.17515017995377599</v>
      </c>
      <c r="AT11" s="17"/>
      <c r="AU11" s="17">
        <v>0.223698179411225</v>
      </c>
      <c r="AV11" s="17" t="s">
        <v>88</v>
      </c>
      <c r="AW11" s="17"/>
      <c r="AX11" s="17">
        <v>0.224609727455679</v>
      </c>
      <c r="AY11" s="17">
        <v>0.22347830574648</v>
      </c>
      <c r="AZ11" s="17"/>
      <c r="BA11" s="17">
        <v>0.23222881326205</v>
      </c>
      <c r="BB11" s="17">
        <v>0.17242336500684</v>
      </c>
      <c r="BC11" s="17"/>
      <c r="BD11" s="17">
        <v>0.20354143224004401</v>
      </c>
      <c r="BE11" s="17"/>
      <c r="BF11" s="17">
        <v>0.22136108250476899</v>
      </c>
      <c r="BG11" s="17"/>
      <c r="BH11" s="17">
        <v>0.230296233961297</v>
      </c>
      <c r="BI11" s="17"/>
      <c r="BJ11" s="17">
        <v>0.17140376253482001</v>
      </c>
      <c r="BK11" s="17"/>
      <c r="BL11" s="17">
        <v>0.35628103037532999</v>
      </c>
      <c r="BM11" s="17">
        <v>0.14835477311774301</v>
      </c>
      <c r="BN11" s="17">
        <v>0.25378050593561202</v>
      </c>
      <c r="BO11" s="17">
        <v>0.202916617545636</v>
      </c>
      <c r="BP11" s="17"/>
      <c r="BQ11" s="17">
        <v>0.18164002137952201</v>
      </c>
      <c r="BR11" s="17">
        <v>0.222294690301375</v>
      </c>
      <c r="BS11" s="17">
        <v>0.27641505145620099</v>
      </c>
      <c r="BT11" s="17">
        <v>0.25493283841399</v>
      </c>
      <c r="BU11" s="17">
        <v>0.21543298438737801</v>
      </c>
      <c r="BV11" s="17">
        <v>0.29604419480848698</v>
      </c>
      <c r="BW11" s="17"/>
      <c r="BX11" s="17">
        <v>0.169591512631073</v>
      </c>
      <c r="BY11" s="17">
        <v>0.228131265032054</v>
      </c>
      <c r="BZ11" s="17">
        <v>0.26773238037837599</v>
      </c>
      <c r="CA11" s="17">
        <v>0.23731430931171299</v>
      </c>
      <c r="CB11" s="17">
        <v>0.16055732161024699</v>
      </c>
      <c r="CC11" s="17">
        <v>0.34139748406815401</v>
      </c>
    </row>
    <row r="12" spans="2:81" x14ac:dyDescent="0.35">
      <c r="B12" s="18" t="s">
        <v>165</v>
      </c>
      <c r="C12" s="19">
        <v>0.14098539311192801</v>
      </c>
      <c r="D12" s="19">
        <v>0.142706845996142</v>
      </c>
      <c r="E12" s="19">
        <v>0.13957513624801901</v>
      </c>
      <c r="F12" s="19"/>
      <c r="G12" s="19">
        <v>3.2058557701577603E-2</v>
      </c>
      <c r="H12" s="19">
        <v>4.1286825441251403E-2</v>
      </c>
      <c r="I12" s="19">
        <v>8.0446735477443895E-2</v>
      </c>
      <c r="J12" s="19">
        <v>0.12636740482613701</v>
      </c>
      <c r="K12" s="19">
        <v>0.18774358390806101</v>
      </c>
      <c r="L12" s="19">
        <v>0.23086532893609199</v>
      </c>
      <c r="M12" s="19"/>
      <c r="N12" s="19">
        <v>8.91259311761914E-2</v>
      </c>
      <c r="O12" s="19">
        <v>0.143075903010669</v>
      </c>
      <c r="P12" s="19">
        <v>0.13434698969204101</v>
      </c>
      <c r="Q12" s="19">
        <v>0.20177687379256401</v>
      </c>
      <c r="R12" s="19"/>
      <c r="S12" s="19">
        <v>8.6716888018010502E-2</v>
      </c>
      <c r="T12" s="19">
        <v>0.172239790448321</v>
      </c>
      <c r="U12" s="19">
        <v>0.149042282246339</v>
      </c>
      <c r="V12" s="19">
        <v>0.16141541505832099</v>
      </c>
      <c r="W12" s="19">
        <v>0.13392514148521301</v>
      </c>
      <c r="X12" s="19">
        <v>0.115555774009694</v>
      </c>
      <c r="Y12" s="19">
        <v>0.14579481685864101</v>
      </c>
      <c r="Z12" s="19">
        <v>0.16802830040553901</v>
      </c>
      <c r="AA12" s="19">
        <v>0.118291700756568</v>
      </c>
      <c r="AB12" s="19">
        <v>0.17639163593452301</v>
      </c>
      <c r="AC12" s="19">
        <v>0.127482706034314</v>
      </c>
      <c r="AD12" s="19">
        <v>0.14947688319032501</v>
      </c>
      <c r="AE12" s="19"/>
      <c r="AF12" s="19">
        <v>0.13695140344450499</v>
      </c>
      <c r="AG12" s="19">
        <v>0.176917768267532</v>
      </c>
      <c r="AH12" s="19">
        <v>0.15305328821687</v>
      </c>
      <c r="AI12" s="19">
        <v>0.14895955907798</v>
      </c>
      <c r="AJ12" s="19"/>
      <c r="AK12" s="19">
        <v>0.124364720482166</v>
      </c>
      <c r="AL12" s="19">
        <v>0.13608914372254799</v>
      </c>
      <c r="AM12" s="19"/>
      <c r="AN12" s="19">
        <v>8.8371576990547596E-2</v>
      </c>
      <c r="AO12" s="19">
        <v>0.14752109542957301</v>
      </c>
      <c r="AP12" s="19">
        <v>0.121806616459781</v>
      </c>
      <c r="AQ12" s="19">
        <v>0.15970653183435801</v>
      </c>
      <c r="AR12" s="19">
        <v>0.174797284228046</v>
      </c>
      <c r="AS12" s="19">
        <v>0.20219383704933699</v>
      </c>
      <c r="AT12" s="19"/>
      <c r="AU12" s="19">
        <v>0.14098539311192801</v>
      </c>
      <c r="AV12" s="19" t="s">
        <v>88</v>
      </c>
      <c r="AW12" s="19"/>
      <c r="AX12" s="19">
        <v>0.185167360612223</v>
      </c>
      <c r="AY12" s="19">
        <v>0.13032830139962701</v>
      </c>
      <c r="AZ12" s="19"/>
      <c r="BA12" s="19">
        <v>0.155259893672548</v>
      </c>
      <c r="BB12" s="19">
        <v>4.8165357355886097E-2</v>
      </c>
      <c r="BC12" s="19"/>
      <c r="BD12" s="19">
        <v>0.13498070161999201</v>
      </c>
      <c r="BE12" s="19"/>
      <c r="BF12" s="19">
        <v>0.13854814480296199</v>
      </c>
      <c r="BG12" s="19"/>
      <c r="BH12" s="19">
        <v>0.164299649984432</v>
      </c>
      <c r="BI12" s="19"/>
      <c r="BJ12" s="19">
        <v>0.145971138960204</v>
      </c>
      <c r="BK12" s="19"/>
      <c r="BL12" s="19">
        <v>0.19999138512992301</v>
      </c>
      <c r="BM12" s="19">
        <v>7.7397448395018595E-2</v>
      </c>
      <c r="BN12" s="19">
        <v>0.17417720929505601</v>
      </c>
      <c r="BO12" s="19">
        <v>0.14464585672027899</v>
      </c>
      <c r="BP12" s="19"/>
      <c r="BQ12" s="19">
        <v>0.113745807195927</v>
      </c>
      <c r="BR12" s="19">
        <v>0.16383957020852699</v>
      </c>
      <c r="BS12" s="19">
        <v>0.14066436628640699</v>
      </c>
      <c r="BT12" s="19">
        <v>0.102559853181794</v>
      </c>
      <c r="BU12" s="19">
        <v>0.14974335124045801</v>
      </c>
      <c r="BV12" s="19">
        <v>0.16637526571342401</v>
      </c>
      <c r="BW12" s="19"/>
      <c r="BX12" s="19">
        <v>7.7800226140187306E-2</v>
      </c>
      <c r="BY12" s="19">
        <v>0.14352193403892699</v>
      </c>
      <c r="BZ12" s="19">
        <v>0.16637097878462301</v>
      </c>
      <c r="CA12" s="19">
        <v>9.6175662223837499E-2</v>
      </c>
      <c r="CB12" s="19">
        <v>0.138669383756992</v>
      </c>
      <c r="CC12" s="19">
        <v>0.15064625328910899</v>
      </c>
    </row>
    <row r="13" spans="2:81" x14ac:dyDescent="0.35">
      <c r="B13" s="16" t="s">
        <v>626</v>
      </c>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I17"/>
  <sheetViews>
    <sheetView showGridLines="0" workbookViewId="0">
      <pane xSplit="2" topLeftCell="D1" activePane="topRight" state="frozen"/>
      <selection pane="topRight"/>
    </sheetView>
  </sheetViews>
  <sheetFormatPr defaultColWidth="10.90625" defaultRowHeight="14.5" x14ac:dyDescent="0.35"/>
  <cols>
    <col min="2" max="2" width="25.7265625" customWidth="1"/>
    <col min="3" max="9" width="20.7265625" customWidth="1"/>
  </cols>
  <sheetData>
    <row r="2" spans="2:9" ht="40" customHeight="1" x14ac:dyDescent="0.35">
      <c r="D2" s="31" t="s">
        <v>316</v>
      </c>
      <c r="E2" s="27"/>
      <c r="F2" s="27"/>
      <c r="G2" s="27"/>
      <c r="H2" s="27"/>
      <c r="I2" s="27"/>
    </row>
    <row r="6" spans="2:9" ht="50" customHeight="1" x14ac:dyDescent="0.35">
      <c r="B6" s="20" t="s">
        <v>15</v>
      </c>
      <c r="C6" s="20" t="s">
        <v>324</v>
      </c>
      <c r="D6" s="20" t="s">
        <v>325</v>
      </c>
      <c r="E6" s="20" t="s">
        <v>326</v>
      </c>
      <c r="F6" s="20" t="s">
        <v>327</v>
      </c>
      <c r="G6" s="20" t="s">
        <v>328</v>
      </c>
      <c r="H6" s="20" t="s">
        <v>329</v>
      </c>
    </row>
    <row r="7" spans="2:9" ht="29" x14ac:dyDescent="0.35">
      <c r="B7" s="18" t="s">
        <v>313</v>
      </c>
      <c r="C7" s="17">
        <v>0.11142170244548</v>
      </c>
      <c r="D7" s="17">
        <v>0.24417522927784799</v>
      </c>
      <c r="E7" s="17">
        <v>0.12721179490557799</v>
      </c>
      <c r="F7" s="17">
        <v>0.25908300758548403</v>
      </c>
      <c r="G7" s="17">
        <v>0.41332391018887898</v>
      </c>
      <c r="H7" s="17">
        <v>0.21746993171387899</v>
      </c>
    </row>
    <row r="8" spans="2:9" ht="29" x14ac:dyDescent="0.35">
      <c r="B8" s="18" t="s">
        <v>314</v>
      </c>
      <c r="C8" s="17">
        <v>0.18087194506755</v>
      </c>
      <c r="D8" s="17">
        <v>0.38262089715437198</v>
      </c>
      <c r="E8" s="17">
        <v>0.42852936080911003</v>
      </c>
      <c r="F8" s="17">
        <v>0.33318960039404399</v>
      </c>
      <c r="G8" s="17">
        <v>0.28609915293393501</v>
      </c>
      <c r="H8" s="17">
        <v>0.29471797268040001</v>
      </c>
    </row>
    <row r="9" spans="2:9" x14ac:dyDescent="0.35">
      <c r="B9" s="18" t="s">
        <v>315</v>
      </c>
      <c r="C9" s="17">
        <v>0.68790993224826802</v>
      </c>
      <c r="D9" s="17">
        <v>0.34981371991862897</v>
      </c>
      <c r="E9" s="17">
        <v>0.42614620467826198</v>
      </c>
      <c r="F9" s="17">
        <v>0.30824189944057701</v>
      </c>
      <c r="G9" s="17">
        <v>0.27874938009657801</v>
      </c>
      <c r="H9" s="17">
        <v>0.46158276629877398</v>
      </c>
    </row>
    <row r="10" spans="2:9" x14ac:dyDescent="0.35">
      <c r="B10" s="18" t="s">
        <v>165</v>
      </c>
      <c r="C10" s="17">
        <v>1.9796420238702199E-2</v>
      </c>
      <c r="D10" s="17">
        <v>2.3390153649150799E-2</v>
      </c>
      <c r="E10" s="17">
        <v>1.8112639607049501E-2</v>
      </c>
      <c r="F10" s="17">
        <v>9.9485492579895807E-2</v>
      </c>
      <c r="G10" s="17">
        <v>2.1827556780607198E-2</v>
      </c>
      <c r="H10" s="17">
        <v>2.62293293069473E-2</v>
      </c>
    </row>
    <row r="11" spans="2:9" x14ac:dyDescent="0.35">
      <c r="B11" s="16"/>
      <c r="C11" s="16"/>
      <c r="D11" s="16"/>
      <c r="E11" s="16"/>
      <c r="F11" s="16"/>
      <c r="G11" s="16"/>
      <c r="H11" s="16"/>
    </row>
    <row r="12" spans="2:9" x14ac:dyDescent="0.35">
      <c r="B12" t="s">
        <v>90</v>
      </c>
    </row>
    <row r="13" spans="2:9" x14ac:dyDescent="0.35">
      <c r="B13" t="s">
        <v>91</v>
      </c>
    </row>
    <row r="17" spans="2:2" x14ac:dyDescent="0.35">
      <c r="B17"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CC17"/>
  <sheetViews>
    <sheetView showGridLines="0" workbookViewId="0">
      <pane xSplit="2" topLeftCell="BD1" activePane="topRight" state="frozen"/>
      <selection pane="topRight" activeCell="BJ9" sqref="BJ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330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0.11142170244548</v>
      </c>
      <c r="D9" s="17">
        <v>0.13509378143037401</v>
      </c>
      <c r="E9" s="17">
        <v>8.8391739223741606E-2</v>
      </c>
      <c r="F9" s="17"/>
      <c r="G9" s="17">
        <v>0.28295823945188497</v>
      </c>
      <c r="H9" s="17">
        <v>0.21021844156837999</v>
      </c>
      <c r="I9" s="17">
        <v>0.12831533001890399</v>
      </c>
      <c r="J9" s="17">
        <v>5.5644566269941499E-2</v>
      </c>
      <c r="K9" s="17">
        <v>1.8051268358587801E-2</v>
      </c>
      <c r="L9" s="17">
        <v>1.1379510226873101E-2</v>
      </c>
      <c r="M9" s="17"/>
      <c r="N9" s="17">
        <v>0.17464837820481099</v>
      </c>
      <c r="O9" s="17">
        <v>9.2539597595858794E-2</v>
      </c>
      <c r="P9" s="17">
        <v>8.7132570758509303E-2</v>
      </c>
      <c r="Q9" s="17">
        <v>8.50001194120696E-2</v>
      </c>
      <c r="R9" s="17"/>
      <c r="S9" s="17">
        <v>0.25612762475692802</v>
      </c>
      <c r="T9" s="17">
        <v>5.3010063135379898E-2</v>
      </c>
      <c r="U9" s="17">
        <v>7.3557034893536696E-2</v>
      </c>
      <c r="V9" s="17">
        <v>8.3744862392146804E-2</v>
      </c>
      <c r="W9" s="17">
        <v>0.10627734774221501</v>
      </c>
      <c r="X9" s="17">
        <v>0.105330742431232</v>
      </c>
      <c r="Y9" s="17">
        <v>9.5854763748753E-2</v>
      </c>
      <c r="Z9" s="17">
        <v>0.102870288465557</v>
      </c>
      <c r="AA9" s="17">
        <v>0.123433654525271</v>
      </c>
      <c r="AB9" s="17">
        <v>7.3413035616147204E-2</v>
      </c>
      <c r="AC9" s="17">
        <v>7.6376594297867501E-2</v>
      </c>
      <c r="AD9" s="17">
        <v>8.4881588291099402E-2</v>
      </c>
      <c r="AE9" s="17"/>
      <c r="AF9" s="17">
        <v>0.117288216738988</v>
      </c>
      <c r="AG9" s="17">
        <v>7.4817353805139597E-2</v>
      </c>
      <c r="AH9" s="17">
        <v>8.9745858154480398E-2</v>
      </c>
      <c r="AI9" s="17">
        <v>7.9041121132420594E-2</v>
      </c>
      <c r="AJ9" s="17"/>
      <c r="AK9" s="17">
        <v>0.116853691528938</v>
      </c>
      <c r="AL9" s="17">
        <v>0.13225434660642901</v>
      </c>
      <c r="AM9" s="17"/>
      <c r="AN9" s="17">
        <v>0.23383578943882699</v>
      </c>
      <c r="AO9" s="17">
        <v>7.8989657489287504E-2</v>
      </c>
      <c r="AP9" s="17">
        <v>0.10815255455713001</v>
      </c>
      <c r="AQ9" s="17">
        <v>4.70740213207844E-2</v>
      </c>
      <c r="AR9" s="17">
        <v>4.4446154886075798E-2</v>
      </c>
      <c r="AS9" s="17">
        <v>5.21295004638819E-2</v>
      </c>
      <c r="AT9" s="17"/>
      <c r="AU9" s="17">
        <v>0.10890873790198501</v>
      </c>
      <c r="AV9" s="17">
        <v>0.115245214353216</v>
      </c>
      <c r="AW9" s="17"/>
      <c r="AX9" s="17">
        <v>7.0254592417701794E-2</v>
      </c>
      <c r="AY9" s="17">
        <v>0.121300614513804</v>
      </c>
      <c r="AZ9" s="17"/>
      <c r="BA9" s="17">
        <v>9.4739587898901204E-2</v>
      </c>
      <c r="BB9" s="17">
        <v>0.20037427462563701</v>
      </c>
      <c r="BC9" s="17"/>
      <c r="BD9" s="17">
        <v>0.13422512574482301</v>
      </c>
      <c r="BE9" s="17"/>
      <c r="BF9" s="17">
        <v>0.13869142531946199</v>
      </c>
      <c r="BG9" s="17"/>
      <c r="BH9" s="17">
        <v>7.6776509624004396E-2</v>
      </c>
      <c r="BI9" s="17"/>
      <c r="BJ9" s="17">
        <v>8.6649464123742095E-2</v>
      </c>
      <c r="BK9" s="17"/>
      <c r="BL9" s="17">
        <v>2.4443331570320002E-2</v>
      </c>
      <c r="BM9" s="17">
        <v>0.269948735255511</v>
      </c>
      <c r="BN9" s="17">
        <v>4.5658254793219298E-2</v>
      </c>
      <c r="BO9" s="17">
        <v>7.5770018539723705E-2</v>
      </c>
      <c r="BP9" s="17"/>
      <c r="BQ9" s="17">
        <v>0.14290336006255</v>
      </c>
      <c r="BR9" s="17">
        <v>9.2864818583581199E-2</v>
      </c>
      <c r="BS9" s="17">
        <v>9.7185741837138406E-2</v>
      </c>
      <c r="BT9" s="17">
        <v>0.18848011447264901</v>
      </c>
      <c r="BU9" s="17">
        <v>8.3194465153076005E-2</v>
      </c>
      <c r="BV9" s="17">
        <v>5.6385703153278802E-2</v>
      </c>
      <c r="BW9" s="17"/>
      <c r="BX9" s="17">
        <v>0.17790380195025199</v>
      </c>
      <c r="BY9" s="17">
        <v>0.116511661160397</v>
      </c>
      <c r="BZ9" s="17">
        <v>8.0715191939222899E-2</v>
      </c>
      <c r="CA9" s="17">
        <v>0.18049328688678701</v>
      </c>
      <c r="CB9" s="17">
        <v>7.9188601111098197E-2</v>
      </c>
      <c r="CC9" s="17">
        <v>5.0303061243653302E-2</v>
      </c>
    </row>
    <row r="10" spans="2:81" ht="29" x14ac:dyDescent="0.35">
      <c r="B10" s="18" t="s">
        <v>314</v>
      </c>
      <c r="C10" s="17">
        <v>0.18087194506755</v>
      </c>
      <c r="D10" s="17">
        <v>0.18064823227370699</v>
      </c>
      <c r="E10" s="17">
        <v>0.18198601247674501</v>
      </c>
      <c r="F10" s="17"/>
      <c r="G10" s="17">
        <v>0.27232942915500302</v>
      </c>
      <c r="H10" s="17">
        <v>0.28799107599620399</v>
      </c>
      <c r="I10" s="17">
        <v>0.22123162660215201</v>
      </c>
      <c r="J10" s="17">
        <v>0.154367575967677</v>
      </c>
      <c r="K10" s="17">
        <v>0.108453918121917</v>
      </c>
      <c r="L10" s="17">
        <v>7.0273631233378694E-2</v>
      </c>
      <c r="M10" s="17"/>
      <c r="N10" s="17">
        <v>0.215570015567045</v>
      </c>
      <c r="O10" s="17">
        <v>0.18144090820405301</v>
      </c>
      <c r="P10" s="17">
        <v>0.190742389657518</v>
      </c>
      <c r="Q10" s="17">
        <v>0.134692397164063</v>
      </c>
      <c r="R10" s="17"/>
      <c r="S10" s="17">
        <v>0.20893653149946401</v>
      </c>
      <c r="T10" s="17">
        <v>0.17866018723959701</v>
      </c>
      <c r="U10" s="17">
        <v>0.17689658292336999</v>
      </c>
      <c r="V10" s="17">
        <v>0.195895814479526</v>
      </c>
      <c r="W10" s="17">
        <v>0.175599074717214</v>
      </c>
      <c r="X10" s="17">
        <v>0.20393932008754201</v>
      </c>
      <c r="Y10" s="17">
        <v>0.177943683743958</v>
      </c>
      <c r="Z10" s="17">
        <v>0.177997151493548</v>
      </c>
      <c r="AA10" s="17">
        <v>0.18846253498483301</v>
      </c>
      <c r="AB10" s="17">
        <v>0.145138710097128</v>
      </c>
      <c r="AC10" s="17">
        <v>0.13811305936033999</v>
      </c>
      <c r="AD10" s="17">
        <v>0.130394649053476</v>
      </c>
      <c r="AE10" s="17"/>
      <c r="AF10" s="17">
        <v>0.19299266805440801</v>
      </c>
      <c r="AG10" s="17">
        <v>0.14026951140358199</v>
      </c>
      <c r="AH10" s="17">
        <v>0.16781014306829001</v>
      </c>
      <c r="AI10" s="17">
        <v>0.131272516966741</v>
      </c>
      <c r="AJ10" s="17"/>
      <c r="AK10" s="17">
        <v>0.12658754340589701</v>
      </c>
      <c r="AL10" s="17">
        <v>0.145406094991398</v>
      </c>
      <c r="AM10" s="17"/>
      <c r="AN10" s="17">
        <v>0.23271271930762399</v>
      </c>
      <c r="AO10" s="17">
        <v>0.14386549656953401</v>
      </c>
      <c r="AP10" s="17">
        <v>0.179626874731622</v>
      </c>
      <c r="AQ10" s="17">
        <v>0.18076125192256601</v>
      </c>
      <c r="AR10" s="17">
        <v>0.153945850255857</v>
      </c>
      <c r="AS10" s="17">
        <v>0.173910631370369</v>
      </c>
      <c r="AT10" s="17"/>
      <c r="AU10" s="17">
        <v>0.19357098723211899</v>
      </c>
      <c r="AV10" s="17">
        <v>0.164229771589641</v>
      </c>
      <c r="AW10" s="17"/>
      <c r="AX10" s="17">
        <v>0.146594764470419</v>
      </c>
      <c r="AY10" s="17">
        <v>0.18909747396283999</v>
      </c>
      <c r="AZ10" s="17"/>
      <c r="BA10" s="17">
        <v>0.170938630836282</v>
      </c>
      <c r="BB10" s="17">
        <v>0.23541308600330099</v>
      </c>
      <c r="BC10" s="17"/>
      <c r="BD10" s="17">
        <v>0.19248203004136699</v>
      </c>
      <c r="BE10" s="17"/>
      <c r="BF10" s="17">
        <v>0.202432612061484</v>
      </c>
      <c r="BG10" s="17"/>
      <c r="BH10" s="17">
        <v>0.144476641329148</v>
      </c>
      <c r="BI10" s="17"/>
      <c r="BJ10" s="17">
        <v>0.16677702480763501</v>
      </c>
      <c r="BK10" s="17"/>
      <c r="BL10" s="17">
        <v>8.1755892761173302E-2</v>
      </c>
      <c r="BM10" s="17">
        <v>0.258175691354118</v>
      </c>
      <c r="BN10" s="17">
        <v>0.14713757281237</v>
      </c>
      <c r="BO10" s="17">
        <v>0.20030148677927501</v>
      </c>
      <c r="BP10" s="17"/>
      <c r="BQ10" s="17">
        <v>0.20785397808026401</v>
      </c>
      <c r="BR10" s="17">
        <v>0.1776873944041</v>
      </c>
      <c r="BS10" s="17">
        <v>0.18784040913538899</v>
      </c>
      <c r="BT10" s="17">
        <v>0.169948422334885</v>
      </c>
      <c r="BU10" s="17">
        <v>0.21407015961412401</v>
      </c>
      <c r="BV10" s="17">
        <v>0.12619697994630499</v>
      </c>
      <c r="BW10" s="17"/>
      <c r="BX10" s="17">
        <v>0.23930332214210001</v>
      </c>
      <c r="BY10" s="17">
        <v>0.177993337914054</v>
      </c>
      <c r="BZ10" s="17">
        <v>0.19577058652408999</v>
      </c>
      <c r="CA10" s="17">
        <v>0.16945563043417</v>
      </c>
      <c r="CB10" s="17">
        <v>0.17954218644145001</v>
      </c>
      <c r="CC10" s="17">
        <v>0.102551070635973</v>
      </c>
    </row>
    <row r="11" spans="2:81" x14ac:dyDescent="0.35">
      <c r="B11" s="18" t="s">
        <v>315</v>
      </c>
      <c r="C11" s="17">
        <v>0.68790993224826802</v>
      </c>
      <c r="D11" s="17">
        <v>0.668493609970637</v>
      </c>
      <c r="E11" s="17">
        <v>0.70579180092464999</v>
      </c>
      <c r="F11" s="17"/>
      <c r="G11" s="17">
        <v>0.40757494233566199</v>
      </c>
      <c r="H11" s="17">
        <v>0.47085017631216802</v>
      </c>
      <c r="I11" s="17">
        <v>0.62889564436359702</v>
      </c>
      <c r="J11" s="17">
        <v>0.77558533097265703</v>
      </c>
      <c r="K11" s="17">
        <v>0.86553611705134403</v>
      </c>
      <c r="L11" s="17">
        <v>0.90823751398324104</v>
      </c>
      <c r="M11" s="17"/>
      <c r="N11" s="17">
        <v>0.59078368516875901</v>
      </c>
      <c r="O11" s="17">
        <v>0.70475789556268198</v>
      </c>
      <c r="P11" s="17">
        <v>0.70634361141295499</v>
      </c>
      <c r="Q11" s="17">
        <v>0.75840013413610796</v>
      </c>
      <c r="R11" s="17"/>
      <c r="S11" s="17">
        <v>0.512115933915822</v>
      </c>
      <c r="T11" s="17">
        <v>0.75944190422943803</v>
      </c>
      <c r="U11" s="17">
        <v>0.73205330467109098</v>
      </c>
      <c r="V11" s="17">
        <v>0.69957167252036401</v>
      </c>
      <c r="W11" s="17">
        <v>0.69453561731894597</v>
      </c>
      <c r="X11" s="17">
        <v>0.66519013263518101</v>
      </c>
      <c r="Y11" s="17">
        <v>0.69331602871448295</v>
      </c>
      <c r="Z11" s="17">
        <v>0.68993375011527602</v>
      </c>
      <c r="AA11" s="17">
        <v>0.66967124000911504</v>
      </c>
      <c r="AB11" s="17">
        <v>0.76664356304835302</v>
      </c>
      <c r="AC11" s="17">
        <v>0.77406667859246303</v>
      </c>
      <c r="AD11" s="17">
        <v>0.76822116451237599</v>
      </c>
      <c r="AE11" s="17"/>
      <c r="AF11" s="17">
        <v>0.67024738524036398</v>
      </c>
      <c r="AG11" s="17">
        <v>0.77149982508285797</v>
      </c>
      <c r="AH11" s="17">
        <v>0.729835280812131</v>
      </c>
      <c r="AI11" s="17">
        <v>0.78205799220958905</v>
      </c>
      <c r="AJ11" s="17"/>
      <c r="AK11" s="17">
        <v>0.71688807254772502</v>
      </c>
      <c r="AL11" s="17">
        <v>0.704093053106566</v>
      </c>
      <c r="AM11" s="17"/>
      <c r="AN11" s="17">
        <v>0.505709545117214</v>
      </c>
      <c r="AO11" s="17">
        <v>0.76329656519327105</v>
      </c>
      <c r="AP11" s="17">
        <v>0.69296227317948</v>
      </c>
      <c r="AQ11" s="17">
        <v>0.75007633697735598</v>
      </c>
      <c r="AR11" s="17">
        <v>0.79020283044128803</v>
      </c>
      <c r="AS11" s="17">
        <v>0.751075087739841</v>
      </c>
      <c r="AT11" s="17"/>
      <c r="AU11" s="17">
        <v>0.68371882108140003</v>
      </c>
      <c r="AV11" s="17">
        <v>0.69414291569454301</v>
      </c>
      <c r="AW11" s="17"/>
      <c r="AX11" s="17">
        <v>0.77474565660508599</v>
      </c>
      <c r="AY11" s="17">
        <v>0.66707187767675702</v>
      </c>
      <c r="AZ11" s="17"/>
      <c r="BA11" s="17">
        <v>0.72003793802001104</v>
      </c>
      <c r="BB11" s="17">
        <v>0.51715266317138997</v>
      </c>
      <c r="BC11" s="17"/>
      <c r="BD11" s="17">
        <v>0.65787636715021902</v>
      </c>
      <c r="BE11" s="17"/>
      <c r="BF11" s="17">
        <v>0.64289981467402002</v>
      </c>
      <c r="BG11" s="17"/>
      <c r="BH11" s="17">
        <v>0.76657202523825496</v>
      </c>
      <c r="BI11" s="17"/>
      <c r="BJ11" s="17">
        <v>0.73841894438607203</v>
      </c>
      <c r="BK11" s="17"/>
      <c r="BL11" s="17">
        <v>0.87074462999373503</v>
      </c>
      <c r="BM11" s="17">
        <v>0.45959508075383398</v>
      </c>
      <c r="BN11" s="17">
        <v>0.797430385349022</v>
      </c>
      <c r="BO11" s="17">
        <v>0.68802049440776902</v>
      </c>
      <c r="BP11" s="17"/>
      <c r="BQ11" s="17">
        <v>0.630898009947647</v>
      </c>
      <c r="BR11" s="17">
        <v>0.71216537914112699</v>
      </c>
      <c r="BS11" s="17">
        <v>0.70072983236140995</v>
      </c>
      <c r="BT11" s="17">
        <v>0.63705619503762401</v>
      </c>
      <c r="BU11" s="17">
        <v>0.67603835828749503</v>
      </c>
      <c r="BV11" s="17">
        <v>0.791117553361949</v>
      </c>
      <c r="BW11" s="17"/>
      <c r="BX11" s="17">
        <v>0.56871015719803397</v>
      </c>
      <c r="BY11" s="17">
        <v>0.68273886758453095</v>
      </c>
      <c r="BZ11" s="17">
        <v>0.70962280834226699</v>
      </c>
      <c r="CA11" s="17">
        <v>0.64072467520991006</v>
      </c>
      <c r="CB11" s="17">
        <v>0.71932634892120095</v>
      </c>
      <c r="CC11" s="17">
        <v>0.81903850944687895</v>
      </c>
    </row>
    <row r="12" spans="2:81" x14ac:dyDescent="0.35">
      <c r="B12" s="18" t="s">
        <v>165</v>
      </c>
      <c r="C12" s="19">
        <v>1.9796420238702199E-2</v>
      </c>
      <c r="D12" s="19">
        <v>1.5764376325281399E-2</v>
      </c>
      <c r="E12" s="19">
        <v>2.3830447374863499E-2</v>
      </c>
      <c r="F12" s="19"/>
      <c r="G12" s="19">
        <v>3.7137389057449101E-2</v>
      </c>
      <c r="H12" s="19">
        <v>3.0940306123247899E-2</v>
      </c>
      <c r="I12" s="19">
        <v>2.15573990153471E-2</v>
      </c>
      <c r="J12" s="19">
        <v>1.44025267897251E-2</v>
      </c>
      <c r="K12" s="19">
        <v>7.9586964681518605E-3</v>
      </c>
      <c r="L12" s="19">
        <v>1.0109344556506999E-2</v>
      </c>
      <c r="M12" s="19"/>
      <c r="N12" s="19">
        <v>1.8997921059385199E-2</v>
      </c>
      <c r="O12" s="19">
        <v>2.1261598637405701E-2</v>
      </c>
      <c r="P12" s="19">
        <v>1.57814281710176E-2</v>
      </c>
      <c r="Q12" s="19">
        <v>2.19073492877595E-2</v>
      </c>
      <c r="R12" s="19"/>
      <c r="S12" s="19">
        <v>2.28199098277857E-2</v>
      </c>
      <c r="T12" s="19">
        <v>8.8878453955858697E-3</v>
      </c>
      <c r="U12" s="19">
        <v>1.74930775120021E-2</v>
      </c>
      <c r="V12" s="19">
        <v>2.0787650607962602E-2</v>
      </c>
      <c r="W12" s="19">
        <v>2.3587960221624901E-2</v>
      </c>
      <c r="X12" s="19">
        <v>2.5539804846045799E-2</v>
      </c>
      <c r="Y12" s="19">
        <v>3.2885523792806903E-2</v>
      </c>
      <c r="Z12" s="19">
        <v>2.9198809925619299E-2</v>
      </c>
      <c r="AA12" s="19">
        <v>1.8432570480780001E-2</v>
      </c>
      <c r="AB12" s="19">
        <v>1.48046912383713E-2</v>
      </c>
      <c r="AC12" s="19">
        <v>1.14436677493291E-2</v>
      </c>
      <c r="AD12" s="19">
        <v>1.6502598143049E-2</v>
      </c>
      <c r="AE12" s="19"/>
      <c r="AF12" s="19">
        <v>1.9471729966239502E-2</v>
      </c>
      <c r="AG12" s="19">
        <v>1.3413309708420701E-2</v>
      </c>
      <c r="AH12" s="19">
        <v>1.2608717965098199E-2</v>
      </c>
      <c r="AI12" s="19">
        <v>7.6283696912494096E-3</v>
      </c>
      <c r="AJ12" s="19"/>
      <c r="AK12" s="19">
        <v>3.9670692517441097E-2</v>
      </c>
      <c r="AL12" s="19">
        <v>1.8246505295607202E-2</v>
      </c>
      <c r="AM12" s="19"/>
      <c r="AN12" s="19">
        <v>2.7741946136335498E-2</v>
      </c>
      <c r="AO12" s="19">
        <v>1.3848280747907201E-2</v>
      </c>
      <c r="AP12" s="19">
        <v>1.9258297531768599E-2</v>
      </c>
      <c r="AQ12" s="19">
        <v>2.2088389779293699E-2</v>
      </c>
      <c r="AR12" s="19">
        <v>1.14051644167792E-2</v>
      </c>
      <c r="AS12" s="19">
        <v>2.2884780425907799E-2</v>
      </c>
      <c r="AT12" s="19"/>
      <c r="AU12" s="19">
        <v>1.38014537844952E-2</v>
      </c>
      <c r="AV12" s="19">
        <v>2.6382098362599301E-2</v>
      </c>
      <c r="AW12" s="19"/>
      <c r="AX12" s="19">
        <v>8.4049865067921704E-3</v>
      </c>
      <c r="AY12" s="19">
        <v>2.2530033846597901E-2</v>
      </c>
      <c r="AZ12" s="19"/>
      <c r="BA12" s="19">
        <v>1.42838432448061E-2</v>
      </c>
      <c r="BB12" s="19">
        <v>4.70599761996719E-2</v>
      </c>
      <c r="BC12" s="19"/>
      <c r="BD12" s="19">
        <v>1.5416477063591401E-2</v>
      </c>
      <c r="BE12" s="19"/>
      <c r="BF12" s="19">
        <v>1.59761479450348E-2</v>
      </c>
      <c r="BG12" s="19"/>
      <c r="BH12" s="19">
        <v>1.2174823808592699E-2</v>
      </c>
      <c r="BI12" s="19"/>
      <c r="BJ12" s="19">
        <v>8.1545666825512293E-3</v>
      </c>
      <c r="BK12" s="19"/>
      <c r="BL12" s="19">
        <v>2.3056145674771399E-2</v>
      </c>
      <c r="BM12" s="19">
        <v>1.2280492636537001E-2</v>
      </c>
      <c r="BN12" s="19">
        <v>9.7737870453881003E-3</v>
      </c>
      <c r="BO12" s="19">
        <v>3.59080002732328E-2</v>
      </c>
      <c r="BP12" s="19"/>
      <c r="BQ12" s="19">
        <v>1.8344651909539E-2</v>
      </c>
      <c r="BR12" s="19">
        <v>1.7282407871191799E-2</v>
      </c>
      <c r="BS12" s="19">
        <v>1.4244016666062599E-2</v>
      </c>
      <c r="BT12" s="19">
        <v>4.5152681548411098E-3</v>
      </c>
      <c r="BU12" s="19">
        <v>2.66970169453053E-2</v>
      </c>
      <c r="BV12" s="19">
        <v>2.6299763538467798E-2</v>
      </c>
      <c r="BW12" s="19"/>
      <c r="BX12" s="19">
        <v>1.4082718709613799E-2</v>
      </c>
      <c r="BY12" s="19">
        <v>2.2756133341018801E-2</v>
      </c>
      <c r="BZ12" s="19">
        <v>1.3891413194420299E-2</v>
      </c>
      <c r="CA12" s="19">
        <v>9.3264074691334995E-3</v>
      </c>
      <c r="CB12" s="19">
        <v>2.1942863526250401E-2</v>
      </c>
      <c r="CC12" s="19">
        <v>2.81073586734952E-2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CC17"/>
  <sheetViews>
    <sheetView showGridLines="0" workbookViewId="0">
      <pane xSplit="2" topLeftCell="C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331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0.24417522927784799</v>
      </c>
      <c r="D9" s="17">
        <v>0.28442910281044997</v>
      </c>
      <c r="E9" s="17">
        <v>0.205531461658402</v>
      </c>
      <c r="F9" s="17"/>
      <c r="G9" s="17">
        <v>0.337139143448768</v>
      </c>
      <c r="H9" s="17">
        <v>0.33886254540509297</v>
      </c>
      <c r="I9" s="17">
        <v>0.23118993715265901</v>
      </c>
      <c r="J9" s="17">
        <v>0.18397067836033801</v>
      </c>
      <c r="K9" s="17">
        <v>0.192232565417398</v>
      </c>
      <c r="L9" s="17">
        <v>0.19973190044451899</v>
      </c>
      <c r="M9" s="17"/>
      <c r="N9" s="17">
        <v>0.32256978977327599</v>
      </c>
      <c r="O9" s="17">
        <v>0.20880821203453301</v>
      </c>
      <c r="P9" s="17">
        <v>0.24325823021957199</v>
      </c>
      <c r="Q9" s="17">
        <v>0.19815100286614001</v>
      </c>
      <c r="R9" s="17"/>
      <c r="S9" s="17">
        <v>0.35392645677443102</v>
      </c>
      <c r="T9" s="17">
        <v>0.200395279135722</v>
      </c>
      <c r="U9" s="17">
        <v>0.203395598588652</v>
      </c>
      <c r="V9" s="17">
        <v>0.228071539455237</v>
      </c>
      <c r="W9" s="17">
        <v>0.25789002880004003</v>
      </c>
      <c r="X9" s="17">
        <v>0.188122934539836</v>
      </c>
      <c r="Y9" s="17">
        <v>0.22687595551752399</v>
      </c>
      <c r="Z9" s="17">
        <v>0.28106732434050102</v>
      </c>
      <c r="AA9" s="17">
        <v>0.27179232740533499</v>
      </c>
      <c r="AB9" s="17">
        <v>0.18755929652310899</v>
      </c>
      <c r="AC9" s="17">
        <v>0.276102227573984</v>
      </c>
      <c r="AD9" s="17">
        <v>0.22728702936880099</v>
      </c>
      <c r="AE9" s="17"/>
      <c r="AF9" s="17">
        <v>0.24875412516532699</v>
      </c>
      <c r="AG9" s="17">
        <v>0.207089570272284</v>
      </c>
      <c r="AH9" s="17">
        <v>0.30585742376784297</v>
      </c>
      <c r="AI9" s="17">
        <v>0.22896841610165999</v>
      </c>
      <c r="AJ9" s="17"/>
      <c r="AK9" s="17">
        <v>0.205090983185862</v>
      </c>
      <c r="AL9" s="17">
        <v>0.210004325660611</v>
      </c>
      <c r="AM9" s="17"/>
      <c r="AN9" s="17">
        <v>0.35224226621194599</v>
      </c>
      <c r="AO9" s="17">
        <v>0.222688469810182</v>
      </c>
      <c r="AP9" s="17">
        <v>0.195472428306911</v>
      </c>
      <c r="AQ9" s="17">
        <v>0.18038964083687201</v>
      </c>
      <c r="AR9" s="17">
        <v>0.20112170649986699</v>
      </c>
      <c r="AS9" s="17">
        <v>0.25598210281310801</v>
      </c>
      <c r="AT9" s="17"/>
      <c r="AU9" s="17">
        <v>0.268154364311324</v>
      </c>
      <c r="AV9" s="17">
        <v>0.21251803228212501</v>
      </c>
      <c r="AW9" s="17"/>
      <c r="AX9" s="17">
        <v>0.16097058580090501</v>
      </c>
      <c r="AY9" s="17">
        <v>0.26414192978294299</v>
      </c>
      <c r="AZ9" s="17"/>
      <c r="BA9" s="17">
        <v>0.232733872386646</v>
      </c>
      <c r="BB9" s="17">
        <v>0.30825890272287698</v>
      </c>
      <c r="BC9" s="17"/>
      <c r="BD9" s="17">
        <v>0.30889070546045999</v>
      </c>
      <c r="BE9" s="17"/>
      <c r="BF9" s="17">
        <v>0.30056436224542399</v>
      </c>
      <c r="BG9" s="17"/>
      <c r="BH9" s="17">
        <v>0.218575209716206</v>
      </c>
      <c r="BI9" s="17"/>
      <c r="BJ9" s="17">
        <v>0.309671982404849</v>
      </c>
      <c r="BK9" s="17"/>
      <c r="BL9" s="17">
        <v>5.9102170365603897E-2</v>
      </c>
      <c r="BM9" s="17">
        <v>0.47751062985050102</v>
      </c>
      <c r="BN9" s="17">
        <v>0.198952803133297</v>
      </c>
      <c r="BO9" s="17">
        <v>0.172464118749314</v>
      </c>
      <c r="BP9" s="17"/>
      <c r="BQ9" s="17">
        <v>0.250331402399742</v>
      </c>
      <c r="BR9" s="17">
        <v>0.30689196603886298</v>
      </c>
      <c r="BS9" s="17">
        <v>0.24854870173704799</v>
      </c>
      <c r="BT9" s="17">
        <v>0.32388655695450902</v>
      </c>
      <c r="BU9" s="17">
        <v>0.18161130291376401</v>
      </c>
      <c r="BV9" s="17">
        <v>0.137781521329532</v>
      </c>
      <c r="BW9" s="17"/>
      <c r="BX9" s="17">
        <v>0.27628764812031198</v>
      </c>
      <c r="BY9" s="17">
        <v>0.31692263068719401</v>
      </c>
      <c r="BZ9" s="17">
        <v>0.25090569720242301</v>
      </c>
      <c r="CA9" s="17">
        <v>0.31042877325687501</v>
      </c>
      <c r="CB9" s="17">
        <v>0.13644154508014</v>
      </c>
      <c r="CC9" s="17">
        <v>8.9439090999756901E-2</v>
      </c>
    </row>
    <row r="10" spans="2:81" ht="29" x14ac:dyDescent="0.35">
      <c r="B10" s="18" t="s">
        <v>314</v>
      </c>
      <c r="C10" s="17">
        <v>0.38262089715437198</v>
      </c>
      <c r="D10" s="17">
        <v>0.35959152966066299</v>
      </c>
      <c r="E10" s="17">
        <v>0.406078445167038</v>
      </c>
      <c r="F10" s="17"/>
      <c r="G10" s="17">
        <v>0.30149858258185402</v>
      </c>
      <c r="H10" s="17">
        <v>0.28622173216350899</v>
      </c>
      <c r="I10" s="17">
        <v>0.35297056074671901</v>
      </c>
      <c r="J10" s="17">
        <v>0.37842425676255398</v>
      </c>
      <c r="K10" s="17">
        <v>0.40469774924744101</v>
      </c>
      <c r="L10" s="17">
        <v>0.52760549507247001</v>
      </c>
      <c r="M10" s="17"/>
      <c r="N10" s="17">
        <v>0.401826112990539</v>
      </c>
      <c r="O10" s="17">
        <v>0.376007463530105</v>
      </c>
      <c r="P10" s="17">
        <v>0.38027389405094902</v>
      </c>
      <c r="Q10" s="17">
        <v>0.36802497891995301</v>
      </c>
      <c r="R10" s="17"/>
      <c r="S10" s="17">
        <v>0.295673886158901</v>
      </c>
      <c r="T10" s="17">
        <v>0.40421822621438203</v>
      </c>
      <c r="U10" s="17">
        <v>0.43117068516999801</v>
      </c>
      <c r="V10" s="17">
        <v>0.44333968926731698</v>
      </c>
      <c r="W10" s="17">
        <v>0.38067905859822299</v>
      </c>
      <c r="X10" s="17">
        <v>0.37915434877076898</v>
      </c>
      <c r="Y10" s="17">
        <v>0.39613671207434797</v>
      </c>
      <c r="Z10" s="17">
        <v>0.36489384514804801</v>
      </c>
      <c r="AA10" s="17">
        <v>0.38269392429398202</v>
      </c>
      <c r="AB10" s="17">
        <v>0.389004242881267</v>
      </c>
      <c r="AC10" s="17">
        <v>0.39418114793096298</v>
      </c>
      <c r="AD10" s="17">
        <v>0.34695886123845099</v>
      </c>
      <c r="AE10" s="17"/>
      <c r="AF10" s="17">
        <v>0.393665566119141</v>
      </c>
      <c r="AG10" s="17">
        <v>0.40868484805638</v>
      </c>
      <c r="AH10" s="17">
        <v>0.37616958595586097</v>
      </c>
      <c r="AI10" s="17">
        <v>0.36073666256260301</v>
      </c>
      <c r="AJ10" s="17"/>
      <c r="AK10" s="17">
        <v>0.25039231670002399</v>
      </c>
      <c r="AL10" s="17">
        <v>0.30347108507549098</v>
      </c>
      <c r="AM10" s="17"/>
      <c r="AN10" s="17">
        <v>0.29003587293315902</v>
      </c>
      <c r="AO10" s="17">
        <v>0.38825114646936298</v>
      </c>
      <c r="AP10" s="17">
        <v>0.41791855491816399</v>
      </c>
      <c r="AQ10" s="17">
        <v>0.43356588516053202</v>
      </c>
      <c r="AR10" s="17">
        <v>0.45812477617601199</v>
      </c>
      <c r="AS10" s="17">
        <v>0.38513718180161099</v>
      </c>
      <c r="AT10" s="17"/>
      <c r="AU10" s="17">
        <v>0.40791158898622398</v>
      </c>
      <c r="AV10" s="17">
        <v>0.34860743128369198</v>
      </c>
      <c r="AW10" s="17"/>
      <c r="AX10" s="17">
        <v>0.42727011476320398</v>
      </c>
      <c r="AY10" s="17">
        <v>0.37190638028934297</v>
      </c>
      <c r="AZ10" s="17"/>
      <c r="BA10" s="17">
        <v>0.40455075124394402</v>
      </c>
      <c r="BB10" s="17">
        <v>0.27162038925118198</v>
      </c>
      <c r="BC10" s="17"/>
      <c r="BD10" s="17">
        <v>0.393044728452004</v>
      </c>
      <c r="BE10" s="17"/>
      <c r="BF10" s="17">
        <v>0.405894233514693</v>
      </c>
      <c r="BG10" s="17"/>
      <c r="BH10" s="17">
        <v>0.40057021680487398</v>
      </c>
      <c r="BI10" s="17"/>
      <c r="BJ10" s="17">
        <v>0.42773318178556602</v>
      </c>
      <c r="BK10" s="17"/>
      <c r="BL10" s="17">
        <v>0.241730943590444</v>
      </c>
      <c r="BM10" s="17">
        <v>0.36133090475002499</v>
      </c>
      <c r="BN10" s="17">
        <v>0.48473269019168203</v>
      </c>
      <c r="BO10" s="17">
        <v>0.38315157163123098</v>
      </c>
      <c r="BP10" s="17"/>
      <c r="BQ10" s="17">
        <v>0.38165702575702198</v>
      </c>
      <c r="BR10" s="17">
        <v>0.437024378495943</v>
      </c>
      <c r="BS10" s="17">
        <v>0.41940940690947798</v>
      </c>
      <c r="BT10" s="17">
        <v>0.41125975310809698</v>
      </c>
      <c r="BU10" s="17">
        <v>0.299961868788446</v>
      </c>
      <c r="BV10" s="17">
        <v>0.29951169868758298</v>
      </c>
      <c r="BW10" s="17"/>
      <c r="BX10" s="17">
        <v>0.38733667540468603</v>
      </c>
      <c r="BY10" s="17">
        <v>0.40724668728449398</v>
      </c>
      <c r="BZ10" s="17">
        <v>0.42083368552685102</v>
      </c>
      <c r="CA10" s="17">
        <v>0.40166832574648398</v>
      </c>
      <c r="CB10" s="17">
        <v>0.310041404844836</v>
      </c>
      <c r="CC10" s="17">
        <v>0.23496446353328701</v>
      </c>
    </row>
    <row r="11" spans="2:81" x14ac:dyDescent="0.35">
      <c r="B11" s="18" t="s">
        <v>315</v>
      </c>
      <c r="C11" s="17">
        <v>0.34981371991862897</v>
      </c>
      <c r="D11" s="17">
        <v>0.33182587521800699</v>
      </c>
      <c r="E11" s="17">
        <v>0.36611364742076402</v>
      </c>
      <c r="F11" s="17"/>
      <c r="G11" s="17">
        <v>0.31970788003500999</v>
      </c>
      <c r="H11" s="17">
        <v>0.34579071389650201</v>
      </c>
      <c r="I11" s="17">
        <v>0.38931309290079003</v>
      </c>
      <c r="J11" s="17">
        <v>0.42055798292188401</v>
      </c>
      <c r="K11" s="17">
        <v>0.38593700201666198</v>
      </c>
      <c r="L11" s="17">
        <v>0.25926380807078597</v>
      </c>
      <c r="M11" s="17"/>
      <c r="N11" s="17">
        <v>0.25955993286699802</v>
      </c>
      <c r="O11" s="17">
        <v>0.38872746692629001</v>
      </c>
      <c r="P11" s="17">
        <v>0.354340324319873</v>
      </c>
      <c r="Q11" s="17">
        <v>0.40420758153308001</v>
      </c>
      <c r="R11" s="17"/>
      <c r="S11" s="17">
        <v>0.31832253872808203</v>
      </c>
      <c r="T11" s="17">
        <v>0.37614969179480501</v>
      </c>
      <c r="U11" s="17">
        <v>0.34055983023291098</v>
      </c>
      <c r="V11" s="17">
        <v>0.31953171393598101</v>
      </c>
      <c r="W11" s="17">
        <v>0.32382853104694698</v>
      </c>
      <c r="X11" s="17">
        <v>0.40801604877568198</v>
      </c>
      <c r="Y11" s="17">
        <v>0.34685024080061699</v>
      </c>
      <c r="Z11" s="17">
        <v>0.32943796010018001</v>
      </c>
      <c r="AA11" s="17">
        <v>0.32412567208292098</v>
      </c>
      <c r="AB11" s="17">
        <v>0.41197112275443998</v>
      </c>
      <c r="AC11" s="17">
        <v>0.305955732973129</v>
      </c>
      <c r="AD11" s="17">
        <v>0.40008033370668999</v>
      </c>
      <c r="AE11" s="17"/>
      <c r="AF11" s="17">
        <v>0.33558163522738998</v>
      </c>
      <c r="AG11" s="17">
        <v>0.37152567261476799</v>
      </c>
      <c r="AH11" s="17">
        <v>0.28974364377300899</v>
      </c>
      <c r="AI11" s="17">
        <v>0.402666551644487</v>
      </c>
      <c r="AJ11" s="17"/>
      <c r="AK11" s="17">
        <v>0.491249720169668</v>
      </c>
      <c r="AL11" s="17">
        <v>0.45508014407950298</v>
      </c>
      <c r="AM11" s="17"/>
      <c r="AN11" s="17">
        <v>0.32650787243761598</v>
      </c>
      <c r="AO11" s="17">
        <v>0.37010268603074298</v>
      </c>
      <c r="AP11" s="17">
        <v>0.36741494660301899</v>
      </c>
      <c r="AQ11" s="17">
        <v>0.36268913006013798</v>
      </c>
      <c r="AR11" s="17">
        <v>0.318593058439469</v>
      </c>
      <c r="AS11" s="17">
        <v>0.33804026278347199</v>
      </c>
      <c r="AT11" s="17"/>
      <c r="AU11" s="17">
        <v>0.30655067356938898</v>
      </c>
      <c r="AV11" s="17">
        <v>0.408803928870139</v>
      </c>
      <c r="AW11" s="17"/>
      <c r="AX11" s="17">
        <v>0.39209436694382599</v>
      </c>
      <c r="AY11" s="17">
        <v>0.33966759127681001</v>
      </c>
      <c r="AZ11" s="17"/>
      <c r="BA11" s="17">
        <v>0.345035630989658</v>
      </c>
      <c r="BB11" s="17">
        <v>0.37004658709972399</v>
      </c>
      <c r="BC11" s="17"/>
      <c r="BD11" s="17">
        <v>0.279193945677078</v>
      </c>
      <c r="BE11" s="17"/>
      <c r="BF11" s="17">
        <v>0.27941838080764397</v>
      </c>
      <c r="BG11" s="17"/>
      <c r="BH11" s="17">
        <v>0.37638233379903502</v>
      </c>
      <c r="BI11" s="17"/>
      <c r="BJ11" s="17">
        <v>0.241987386640314</v>
      </c>
      <c r="BK11" s="17"/>
      <c r="BL11" s="17">
        <v>0.68211698035242296</v>
      </c>
      <c r="BM11" s="17">
        <v>0.14964912160385599</v>
      </c>
      <c r="BN11" s="17">
        <v>0.29863437862127101</v>
      </c>
      <c r="BO11" s="17">
        <v>0.399129526531666</v>
      </c>
      <c r="BP11" s="17"/>
      <c r="BQ11" s="17">
        <v>0.34778148462709602</v>
      </c>
      <c r="BR11" s="17">
        <v>0.241537345581255</v>
      </c>
      <c r="BS11" s="17">
        <v>0.31017129665910098</v>
      </c>
      <c r="BT11" s="17">
        <v>0.24860149719718</v>
      </c>
      <c r="BU11" s="17">
        <v>0.48160341368916698</v>
      </c>
      <c r="BV11" s="17">
        <v>0.527295894665473</v>
      </c>
      <c r="BW11" s="17"/>
      <c r="BX11" s="17">
        <v>0.31623188852056</v>
      </c>
      <c r="BY11" s="17">
        <v>0.258835463641158</v>
      </c>
      <c r="BZ11" s="17">
        <v>0.30960775692933501</v>
      </c>
      <c r="CA11" s="17">
        <v>0.27316689259069599</v>
      </c>
      <c r="CB11" s="17">
        <v>0.52694155451114</v>
      </c>
      <c r="CC11" s="17">
        <v>0.63368218981603297</v>
      </c>
    </row>
    <row r="12" spans="2:81" x14ac:dyDescent="0.35">
      <c r="B12" s="18" t="s">
        <v>165</v>
      </c>
      <c r="C12" s="19">
        <v>2.3390153649150799E-2</v>
      </c>
      <c r="D12" s="19">
        <v>2.4153492310880199E-2</v>
      </c>
      <c r="E12" s="19">
        <v>2.2276445753795799E-2</v>
      </c>
      <c r="F12" s="19"/>
      <c r="G12" s="19">
        <v>4.16543939343672E-2</v>
      </c>
      <c r="H12" s="19">
        <v>2.9125008534895701E-2</v>
      </c>
      <c r="I12" s="19">
        <v>2.65264091998328E-2</v>
      </c>
      <c r="J12" s="19">
        <v>1.7047081955223899E-2</v>
      </c>
      <c r="K12" s="19">
        <v>1.71326833184995E-2</v>
      </c>
      <c r="L12" s="19">
        <v>1.33987964122248E-2</v>
      </c>
      <c r="M12" s="19"/>
      <c r="N12" s="19">
        <v>1.6044164369187E-2</v>
      </c>
      <c r="O12" s="19">
        <v>2.6456857509072899E-2</v>
      </c>
      <c r="P12" s="19">
        <v>2.2127551409605699E-2</v>
      </c>
      <c r="Q12" s="19">
        <v>2.9616436680826901E-2</v>
      </c>
      <c r="R12" s="19"/>
      <c r="S12" s="19">
        <v>3.2077118338586397E-2</v>
      </c>
      <c r="T12" s="19">
        <v>1.9236802855090999E-2</v>
      </c>
      <c r="U12" s="19">
        <v>2.4873886008438199E-2</v>
      </c>
      <c r="V12" s="19">
        <v>9.0570573414643606E-3</v>
      </c>
      <c r="W12" s="19">
        <v>3.7602381554789899E-2</v>
      </c>
      <c r="X12" s="19">
        <v>2.47066679137126E-2</v>
      </c>
      <c r="Y12" s="19">
        <v>3.0137091607511199E-2</v>
      </c>
      <c r="Z12" s="19">
        <v>2.4600870411270501E-2</v>
      </c>
      <c r="AA12" s="19">
        <v>2.13880762177617E-2</v>
      </c>
      <c r="AB12" s="19">
        <v>1.14653378411837E-2</v>
      </c>
      <c r="AC12" s="19">
        <v>2.37608915219235E-2</v>
      </c>
      <c r="AD12" s="19">
        <v>2.5673775686058099E-2</v>
      </c>
      <c r="AE12" s="19"/>
      <c r="AF12" s="19">
        <v>2.1998673488142301E-2</v>
      </c>
      <c r="AG12" s="19">
        <v>1.2699909056568001E-2</v>
      </c>
      <c r="AH12" s="19">
        <v>2.8229346503287199E-2</v>
      </c>
      <c r="AI12" s="19">
        <v>7.6283696912494096E-3</v>
      </c>
      <c r="AJ12" s="19"/>
      <c r="AK12" s="19">
        <v>5.3266979944445798E-2</v>
      </c>
      <c r="AL12" s="19">
        <v>3.1444445184395001E-2</v>
      </c>
      <c r="AM12" s="19"/>
      <c r="AN12" s="19">
        <v>3.12139884172782E-2</v>
      </c>
      <c r="AO12" s="19">
        <v>1.89576976897123E-2</v>
      </c>
      <c r="AP12" s="19">
        <v>1.9194070171906399E-2</v>
      </c>
      <c r="AQ12" s="19">
        <v>2.33553439424583E-2</v>
      </c>
      <c r="AR12" s="19">
        <v>2.21604588846517E-2</v>
      </c>
      <c r="AS12" s="19">
        <v>2.0840452601808699E-2</v>
      </c>
      <c r="AT12" s="19"/>
      <c r="AU12" s="19">
        <v>1.7383373133062201E-2</v>
      </c>
      <c r="AV12" s="19">
        <v>3.0070607564044099E-2</v>
      </c>
      <c r="AW12" s="19"/>
      <c r="AX12" s="19">
        <v>1.96649324920645E-2</v>
      </c>
      <c r="AY12" s="19">
        <v>2.4284098650902999E-2</v>
      </c>
      <c r="AZ12" s="19"/>
      <c r="BA12" s="19">
        <v>1.7679745379752702E-2</v>
      </c>
      <c r="BB12" s="19">
        <v>5.0074120926217401E-2</v>
      </c>
      <c r="BC12" s="19"/>
      <c r="BD12" s="19">
        <v>1.8870620410457999E-2</v>
      </c>
      <c r="BE12" s="19"/>
      <c r="BF12" s="19">
        <v>1.4123023432239199E-2</v>
      </c>
      <c r="BG12" s="19"/>
      <c r="BH12" s="19">
        <v>4.4722396798850999E-3</v>
      </c>
      <c r="BI12" s="19"/>
      <c r="BJ12" s="19">
        <v>2.0607449169270799E-2</v>
      </c>
      <c r="BK12" s="19"/>
      <c r="BL12" s="19">
        <v>1.7049905691528498E-2</v>
      </c>
      <c r="BM12" s="19">
        <v>1.1509343795617201E-2</v>
      </c>
      <c r="BN12" s="19">
        <v>1.76801280537493E-2</v>
      </c>
      <c r="BO12" s="19">
        <v>4.5254783087790303E-2</v>
      </c>
      <c r="BP12" s="19"/>
      <c r="BQ12" s="19">
        <v>2.0230087216140599E-2</v>
      </c>
      <c r="BR12" s="19">
        <v>1.4546309883939E-2</v>
      </c>
      <c r="BS12" s="19">
        <v>2.1870594694372698E-2</v>
      </c>
      <c r="BT12" s="19">
        <v>1.62521927402129E-2</v>
      </c>
      <c r="BU12" s="19">
        <v>3.68234146086227E-2</v>
      </c>
      <c r="BV12" s="19">
        <v>3.5410885317412301E-2</v>
      </c>
      <c r="BW12" s="19"/>
      <c r="BX12" s="19">
        <v>2.01437879544419E-2</v>
      </c>
      <c r="BY12" s="19">
        <v>1.69952183871542E-2</v>
      </c>
      <c r="BZ12" s="19">
        <v>1.8652860341390701E-2</v>
      </c>
      <c r="CA12" s="19">
        <v>1.47360084059453E-2</v>
      </c>
      <c r="CB12" s="19">
        <v>2.6575495563883399E-2</v>
      </c>
      <c r="CC12" s="19">
        <v>4.19142556509235E-2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CC17"/>
  <sheetViews>
    <sheetView showGridLines="0" workbookViewId="0">
      <pane xSplit="2" topLeftCell="BH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332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0.12721179490557799</v>
      </c>
      <c r="D9" s="17">
        <v>0.150062558509374</v>
      </c>
      <c r="E9" s="17">
        <v>0.10553532753009</v>
      </c>
      <c r="F9" s="17"/>
      <c r="G9" s="17">
        <v>0.282060228919845</v>
      </c>
      <c r="H9" s="17">
        <v>0.217479343546533</v>
      </c>
      <c r="I9" s="17">
        <v>0.14783553475252101</v>
      </c>
      <c r="J9" s="17">
        <v>6.2573533797006406E-2</v>
      </c>
      <c r="K9" s="17">
        <v>4.6897883260589003E-2</v>
      </c>
      <c r="L9" s="17">
        <v>4.0576638478405702E-2</v>
      </c>
      <c r="M9" s="17"/>
      <c r="N9" s="17">
        <v>0.19718074703004401</v>
      </c>
      <c r="O9" s="17">
        <v>9.7563561086264197E-2</v>
      </c>
      <c r="P9" s="17">
        <v>0.11343604273731001</v>
      </c>
      <c r="Q9" s="17">
        <v>9.6705439557252901E-2</v>
      </c>
      <c r="R9" s="17"/>
      <c r="S9" s="17">
        <v>0.28733399125546899</v>
      </c>
      <c r="T9" s="17">
        <v>8.5122118006636105E-2</v>
      </c>
      <c r="U9" s="17">
        <v>7.6798923041725101E-2</v>
      </c>
      <c r="V9" s="17">
        <v>9.1404677201030404E-2</v>
      </c>
      <c r="W9" s="17">
        <v>0.14104160882078501</v>
      </c>
      <c r="X9" s="17">
        <v>8.9895840680838696E-2</v>
      </c>
      <c r="Y9" s="17">
        <v>0.123562028124355</v>
      </c>
      <c r="Z9" s="17">
        <v>0.11565879285069</v>
      </c>
      <c r="AA9" s="17">
        <v>0.15329918989132901</v>
      </c>
      <c r="AB9" s="17">
        <v>6.8907491780527394E-2</v>
      </c>
      <c r="AC9" s="17">
        <v>5.3663699217438098E-2</v>
      </c>
      <c r="AD9" s="17">
        <v>0.11093528147328501</v>
      </c>
      <c r="AE9" s="17"/>
      <c r="AF9" s="17">
        <v>0.13694500612371499</v>
      </c>
      <c r="AG9" s="17">
        <v>8.1859157631416102E-2</v>
      </c>
      <c r="AH9" s="17">
        <v>4.1694494029492997E-2</v>
      </c>
      <c r="AI9" s="17">
        <v>9.59475794060385E-2</v>
      </c>
      <c r="AJ9" s="17"/>
      <c r="AK9" s="17">
        <v>0.14077459717313801</v>
      </c>
      <c r="AL9" s="17">
        <v>0.125783322566561</v>
      </c>
      <c r="AM9" s="17"/>
      <c r="AN9" s="17">
        <v>0.25372946203672903</v>
      </c>
      <c r="AO9" s="17">
        <v>9.9476678348864603E-2</v>
      </c>
      <c r="AP9" s="17">
        <v>8.90985604514897E-2</v>
      </c>
      <c r="AQ9" s="17">
        <v>6.1782826653426201E-2</v>
      </c>
      <c r="AR9" s="17">
        <v>8.2575458924507406E-2</v>
      </c>
      <c r="AS9" s="17">
        <v>6.4441001487927405E-2</v>
      </c>
      <c r="AT9" s="17"/>
      <c r="AU9" s="17">
        <v>0.136229540593472</v>
      </c>
      <c r="AV9" s="17">
        <v>0.115873894197009</v>
      </c>
      <c r="AW9" s="17"/>
      <c r="AX9" s="17">
        <v>7.2816309284360295E-2</v>
      </c>
      <c r="AY9" s="17">
        <v>0.14026513333529</v>
      </c>
      <c r="AZ9" s="17"/>
      <c r="BA9" s="17">
        <v>0.105648821911988</v>
      </c>
      <c r="BB9" s="17">
        <v>0.240193367928179</v>
      </c>
      <c r="BC9" s="17"/>
      <c r="BD9" s="17">
        <v>0.14717627865614399</v>
      </c>
      <c r="BE9" s="17"/>
      <c r="BF9" s="17">
        <v>0.16197112004311801</v>
      </c>
      <c r="BG9" s="17"/>
      <c r="BH9" s="17">
        <v>8.3868667859051393E-2</v>
      </c>
      <c r="BI9" s="17"/>
      <c r="BJ9" s="17">
        <v>4.7755639787502101E-2</v>
      </c>
      <c r="BK9" s="17"/>
      <c r="BL9" s="17">
        <v>2.51006333415149E-2</v>
      </c>
      <c r="BM9" s="17">
        <v>0.29273678842892298</v>
      </c>
      <c r="BN9" s="17">
        <v>6.6742532892336504E-2</v>
      </c>
      <c r="BO9" s="17">
        <v>8.8305058393090302E-2</v>
      </c>
      <c r="BP9" s="17"/>
      <c r="BQ9" s="17">
        <v>0.156638603280881</v>
      </c>
      <c r="BR9" s="17">
        <v>0.12830680812374701</v>
      </c>
      <c r="BS9" s="17">
        <v>9.7030933907284095E-2</v>
      </c>
      <c r="BT9" s="17">
        <v>0.19843347828100599</v>
      </c>
      <c r="BU9" s="17">
        <v>0.120974992802294</v>
      </c>
      <c r="BV9" s="17">
        <v>6.5214792113187106E-2</v>
      </c>
      <c r="BW9" s="17"/>
      <c r="BX9" s="17">
        <v>0.19833473322794801</v>
      </c>
      <c r="BY9" s="17">
        <v>0.14020181982022401</v>
      </c>
      <c r="BZ9" s="17">
        <v>9.3417519682703801E-2</v>
      </c>
      <c r="CA9" s="17">
        <v>0.187019579893176</v>
      </c>
      <c r="CB9" s="17">
        <v>0.111496113431317</v>
      </c>
      <c r="CC9" s="17">
        <v>4.4975700778336999E-2</v>
      </c>
    </row>
    <row r="10" spans="2:81" ht="29" x14ac:dyDescent="0.35">
      <c r="B10" s="18" t="s">
        <v>314</v>
      </c>
      <c r="C10" s="17">
        <v>0.42852936080911003</v>
      </c>
      <c r="D10" s="17">
        <v>0.40913478666220998</v>
      </c>
      <c r="E10" s="17">
        <v>0.44659575947215802</v>
      </c>
      <c r="F10" s="17"/>
      <c r="G10" s="17">
        <v>0.37862072608006903</v>
      </c>
      <c r="H10" s="17">
        <v>0.36797835496349202</v>
      </c>
      <c r="I10" s="17">
        <v>0.37818005008390698</v>
      </c>
      <c r="J10" s="17">
        <v>0.46324967364632902</v>
      </c>
      <c r="K10" s="17">
        <v>0.48954392234275201</v>
      </c>
      <c r="L10" s="17">
        <v>0.48278880656258399</v>
      </c>
      <c r="M10" s="17"/>
      <c r="N10" s="17">
        <v>0.42758322153031803</v>
      </c>
      <c r="O10" s="17">
        <v>0.44487442581312803</v>
      </c>
      <c r="P10" s="17">
        <v>0.45912943559624803</v>
      </c>
      <c r="Q10" s="17">
        <v>0.38221193083202398</v>
      </c>
      <c r="R10" s="17"/>
      <c r="S10" s="17">
        <v>0.36903160581353001</v>
      </c>
      <c r="T10" s="17">
        <v>0.49428590510484899</v>
      </c>
      <c r="U10" s="17">
        <v>0.44925207133231998</v>
      </c>
      <c r="V10" s="17">
        <v>0.48268243220392798</v>
      </c>
      <c r="W10" s="17">
        <v>0.375565532915208</v>
      </c>
      <c r="X10" s="17">
        <v>0.47826045132036998</v>
      </c>
      <c r="Y10" s="17">
        <v>0.42618690147343502</v>
      </c>
      <c r="Z10" s="17">
        <v>0.48818265147113199</v>
      </c>
      <c r="AA10" s="17">
        <v>0.41945617293038401</v>
      </c>
      <c r="AB10" s="17">
        <v>0.319451514744652</v>
      </c>
      <c r="AC10" s="17">
        <v>0.47959369728846302</v>
      </c>
      <c r="AD10" s="17">
        <v>0.37997663008300703</v>
      </c>
      <c r="AE10" s="17"/>
      <c r="AF10" s="17">
        <v>0.44792648337378299</v>
      </c>
      <c r="AG10" s="17">
        <v>0.329985404955214</v>
      </c>
      <c r="AH10" s="17">
        <v>0.49975570652511497</v>
      </c>
      <c r="AI10" s="17">
        <v>0.40256159702751498</v>
      </c>
      <c r="AJ10" s="17"/>
      <c r="AK10" s="17">
        <v>0.30019353638763402</v>
      </c>
      <c r="AL10" s="17">
        <v>0.35554488800155098</v>
      </c>
      <c r="AM10" s="17"/>
      <c r="AN10" s="17">
        <v>0.36774609328072999</v>
      </c>
      <c r="AO10" s="17">
        <v>0.41952850151476301</v>
      </c>
      <c r="AP10" s="17">
        <v>0.41586794835528301</v>
      </c>
      <c r="AQ10" s="17">
        <v>0.480091736015684</v>
      </c>
      <c r="AR10" s="17">
        <v>0.48576530998609402</v>
      </c>
      <c r="AS10" s="17">
        <v>0.50293816519257295</v>
      </c>
      <c r="AT10" s="17"/>
      <c r="AU10" s="17">
        <v>0.45833589437529199</v>
      </c>
      <c r="AV10" s="17">
        <v>0.38943856685195799</v>
      </c>
      <c r="AW10" s="17"/>
      <c r="AX10" s="17">
        <v>0.450248419946016</v>
      </c>
      <c r="AY10" s="17">
        <v>0.423317416728619</v>
      </c>
      <c r="AZ10" s="17"/>
      <c r="BA10" s="17">
        <v>0.446915670673799</v>
      </c>
      <c r="BB10" s="17">
        <v>0.33668073280084199</v>
      </c>
      <c r="BC10" s="17"/>
      <c r="BD10" s="17">
        <v>0.47263998851616601</v>
      </c>
      <c r="BE10" s="17"/>
      <c r="BF10" s="17">
        <v>0.46320758654087302</v>
      </c>
      <c r="BG10" s="17"/>
      <c r="BH10" s="17">
        <v>0.33280137714452401</v>
      </c>
      <c r="BI10" s="17"/>
      <c r="BJ10" s="17">
        <v>0.54510578668505605</v>
      </c>
      <c r="BK10" s="17"/>
      <c r="BL10" s="17">
        <v>0.26515854166365699</v>
      </c>
      <c r="BM10" s="17">
        <v>0.45797851800002498</v>
      </c>
      <c r="BN10" s="17">
        <v>0.47099798817836802</v>
      </c>
      <c r="BO10" s="17">
        <v>0.45512406120399801</v>
      </c>
      <c r="BP10" s="17"/>
      <c r="BQ10" s="17">
        <v>0.428286885932749</v>
      </c>
      <c r="BR10" s="17">
        <v>0.495791898582706</v>
      </c>
      <c r="BS10" s="17">
        <v>0.44449861147103198</v>
      </c>
      <c r="BT10" s="17">
        <v>0.43832787905255399</v>
      </c>
      <c r="BU10" s="17">
        <v>0.43564646842735699</v>
      </c>
      <c r="BV10" s="17">
        <v>0.33568568872974303</v>
      </c>
      <c r="BW10" s="17"/>
      <c r="BX10" s="17">
        <v>0.41672033159091199</v>
      </c>
      <c r="BY10" s="17">
        <v>0.469266320412976</v>
      </c>
      <c r="BZ10" s="17">
        <v>0.47010369299325799</v>
      </c>
      <c r="CA10" s="17">
        <v>0.46317676320289802</v>
      </c>
      <c r="CB10" s="17">
        <v>0.38820838210509101</v>
      </c>
      <c r="CC10" s="17">
        <v>0.30009123129112802</v>
      </c>
    </row>
    <row r="11" spans="2:81" x14ac:dyDescent="0.35">
      <c r="B11" s="18" t="s">
        <v>315</v>
      </c>
      <c r="C11" s="17">
        <v>0.42614620467826198</v>
      </c>
      <c r="D11" s="17">
        <v>0.42623646728256798</v>
      </c>
      <c r="E11" s="17">
        <v>0.426204608721587</v>
      </c>
      <c r="F11" s="17"/>
      <c r="G11" s="17">
        <v>0.30435678865166099</v>
      </c>
      <c r="H11" s="17">
        <v>0.39452724919655302</v>
      </c>
      <c r="I11" s="17">
        <v>0.450772358823401</v>
      </c>
      <c r="J11" s="17">
        <v>0.45857991725531</v>
      </c>
      <c r="K11" s="17">
        <v>0.45222483162907701</v>
      </c>
      <c r="L11" s="17">
        <v>0.46881070588060803</v>
      </c>
      <c r="M11" s="17"/>
      <c r="N11" s="17">
        <v>0.35936789338351899</v>
      </c>
      <c r="O11" s="17">
        <v>0.43752399291267502</v>
      </c>
      <c r="P11" s="17">
        <v>0.41138088034090398</v>
      </c>
      <c r="Q11" s="17">
        <v>0.50044620625663205</v>
      </c>
      <c r="R11" s="17"/>
      <c r="S11" s="17">
        <v>0.31839724700653099</v>
      </c>
      <c r="T11" s="17">
        <v>0.40952635499400097</v>
      </c>
      <c r="U11" s="17">
        <v>0.45965452563541398</v>
      </c>
      <c r="V11" s="17">
        <v>0.41688574100975001</v>
      </c>
      <c r="W11" s="17">
        <v>0.44958073518048602</v>
      </c>
      <c r="X11" s="17">
        <v>0.40997056050734998</v>
      </c>
      <c r="Y11" s="17">
        <v>0.42949537238521801</v>
      </c>
      <c r="Z11" s="17">
        <v>0.37111882279857</v>
      </c>
      <c r="AA11" s="17">
        <v>0.40615120706678098</v>
      </c>
      <c r="AB11" s="17">
        <v>0.60364334621761895</v>
      </c>
      <c r="AC11" s="17">
        <v>0.44831894926471599</v>
      </c>
      <c r="AD11" s="17">
        <v>0.50154790810364902</v>
      </c>
      <c r="AE11" s="17"/>
      <c r="AF11" s="17">
        <v>0.39827261518101098</v>
      </c>
      <c r="AG11" s="17">
        <v>0.58228214446698401</v>
      </c>
      <c r="AH11" s="17">
        <v>0.44313503988502501</v>
      </c>
      <c r="AI11" s="17">
        <v>0.493862453875198</v>
      </c>
      <c r="AJ11" s="17"/>
      <c r="AK11" s="17">
        <v>0.50820839632676995</v>
      </c>
      <c r="AL11" s="17">
        <v>0.49564408094662299</v>
      </c>
      <c r="AM11" s="17"/>
      <c r="AN11" s="17">
        <v>0.35113809404240298</v>
      </c>
      <c r="AO11" s="17">
        <v>0.46512966906680198</v>
      </c>
      <c r="AP11" s="17">
        <v>0.47627558709524498</v>
      </c>
      <c r="AQ11" s="17">
        <v>0.44707891775869801</v>
      </c>
      <c r="AR11" s="17">
        <v>0.41696577405191099</v>
      </c>
      <c r="AS11" s="17">
        <v>0.41790875988038401</v>
      </c>
      <c r="AT11" s="17"/>
      <c r="AU11" s="17">
        <v>0.38866999956356202</v>
      </c>
      <c r="AV11" s="17">
        <v>0.47623590886010703</v>
      </c>
      <c r="AW11" s="17"/>
      <c r="AX11" s="17">
        <v>0.46117565485300899</v>
      </c>
      <c r="AY11" s="17">
        <v>0.41774015290915401</v>
      </c>
      <c r="AZ11" s="17"/>
      <c r="BA11" s="17">
        <v>0.434474127548509</v>
      </c>
      <c r="BB11" s="17">
        <v>0.381144915553981</v>
      </c>
      <c r="BC11" s="17"/>
      <c r="BD11" s="17">
        <v>0.36502289427974</v>
      </c>
      <c r="BE11" s="17"/>
      <c r="BF11" s="17">
        <v>0.36003624300434001</v>
      </c>
      <c r="BG11" s="17"/>
      <c r="BH11" s="17">
        <v>0.58000536445176798</v>
      </c>
      <c r="BI11" s="17"/>
      <c r="BJ11" s="17">
        <v>0.40081334776558902</v>
      </c>
      <c r="BK11" s="17"/>
      <c r="BL11" s="17">
        <v>0.69243464943853705</v>
      </c>
      <c r="BM11" s="17">
        <v>0.239135935544318</v>
      </c>
      <c r="BN11" s="17">
        <v>0.44927440751842501</v>
      </c>
      <c r="BO11" s="17">
        <v>0.424556976579398</v>
      </c>
      <c r="BP11" s="17"/>
      <c r="BQ11" s="17">
        <v>0.40161073621036902</v>
      </c>
      <c r="BR11" s="17">
        <v>0.36319247142963401</v>
      </c>
      <c r="BS11" s="17">
        <v>0.44034455682729401</v>
      </c>
      <c r="BT11" s="17">
        <v>0.35234217491291098</v>
      </c>
      <c r="BU11" s="17">
        <v>0.43367184001107101</v>
      </c>
      <c r="BV11" s="17">
        <v>0.563938069754366</v>
      </c>
      <c r="BW11" s="17"/>
      <c r="BX11" s="17">
        <v>0.37530841067802101</v>
      </c>
      <c r="BY11" s="17">
        <v>0.37672639125008001</v>
      </c>
      <c r="BZ11" s="17">
        <v>0.42137920190156303</v>
      </c>
      <c r="CA11" s="17">
        <v>0.34200931998281803</v>
      </c>
      <c r="CB11" s="17">
        <v>0.48560485247116297</v>
      </c>
      <c r="CC11" s="17">
        <v>0.61881502267533905</v>
      </c>
    </row>
    <row r="12" spans="2:81" x14ac:dyDescent="0.35">
      <c r="B12" s="18" t="s">
        <v>165</v>
      </c>
      <c r="C12" s="19">
        <v>1.8112639607049501E-2</v>
      </c>
      <c r="D12" s="19">
        <v>1.4566187545848101E-2</v>
      </c>
      <c r="E12" s="19">
        <v>2.1664304276165201E-2</v>
      </c>
      <c r="F12" s="19"/>
      <c r="G12" s="19">
        <v>3.49622563484248E-2</v>
      </c>
      <c r="H12" s="19">
        <v>2.0015052293422101E-2</v>
      </c>
      <c r="I12" s="19">
        <v>2.3212056340171101E-2</v>
      </c>
      <c r="J12" s="19">
        <v>1.5596875301355201E-2</v>
      </c>
      <c r="K12" s="19">
        <v>1.13333627675813E-2</v>
      </c>
      <c r="L12" s="19">
        <v>7.8238490784023808E-3</v>
      </c>
      <c r="M12" s="19"/>
      <c r="N12" s="19">
        <v>1.5868138056119099E-2</v>
      </c>
      <c r="O12" s="19">
        <v>2.0038020187932899E-2</v>
      </c>
      <c r="P12" s="19">
        <v>1.6053641325537899E-2</v>
      </c>
      <c r="Q12" s="19">
        <v>2.0636423354091101E-2</v>
      </c>
      <c r="R12" s="19"/>
      <c r="S12" s="19">
        <v>2.52371559244709E-2</v>
      </c>
      <c r="T12" s="19">
        <v>1.10656218945139E-2</v>
      </c>
      <c r="U12" s="19">
        <v>1.42944799905409E-2</v>
      </c>
      <c r="V12" s="19">
        <v>9.0271495852915495E-3</v>
      </c>
      <c r="W12" s="19">
        <v>3.3812123083521203E-2</v>
      </c>
      <c r="X12" s="19">
        <v>2.1873147491441501E-2</v>
      </c>
      <c r="Y12" s="19">
        <v>2.0755698016992102E-2</v>
      </c>
      <c r="Z12" s="19">
        <v>2.5039732879608499E-2</v>
      </c>
      <c r="AA12" s="19">
        <v>2.1093430111506901E-2</v>
      </c>
      <c r="AB12" s="19">
        <v>7.9976472572012396E-3</v>
      </c>
      <c r="AC12" s="19">
        <v>1.8423654229382899E-2</v>
      </c>
      <c r="AD12" s="19">
        <v>7.5401803400598896E-3</v>
      </c>
      <c r="AE12" s="19"/>
      <c r="AF12" s="19">
        <v>1.6855895321491701E-2</v>
      </c>
      <c r="AG12" s="19">
        <v>5.8732929463857896E-3</v>
      </c>
      <c r="AH12" s="19">
        <v>1.54147595603677E-2</v>
      </c>
      <c r="AI12" s="19">
        <v>7.6283696912494096E-3</v>
      </c>
      <c r="AJ12" s="19"/>
      <c r="AK12" s="19">
        <v>5.08234701124579E-2</v>
      </c>
      <c r="AL12" s="19">
        <v>2.30277084852646E-2</v>
      </c>
      <c r="AM12" s="19"/>
      <c r="AN12" s="19">
        <v>2.73863506401382E-2</v>
      </c>
      <c r="AO12" s="19">
        <v>1.586515106957E-2</v>
      </c>
      <c r="AP12" s="19">
        <v>1.8757904097982701E-2</v>
      </c>
      <c r="AQ12" s="19">
        <v>1.10465195721914E-2</v>
      </c>
      <c r="AR12" s="19">
        <v>1.46934570374871E-2</v>
      </c>
      <c r="AS12" s="19">
        <v>1.47120734391164E-2</v>
      </c>
      <c r="AT12" s="19"/>
      <c r="AU12" s="19">
        <v>1.6764565467673999E-2</v>
      </c>
      <c r="AV12" s="19">
        <v>1.84516300909261E-2</v>
      </c>
      <c r="AW12" s="19"/>
      <c r="AX12" s="19">
        <v>1.5759615916614698E-2</v>
      </c>
      <c r="AY12" s="19">
        <v>1.8677297026936501E-2</v>
      </c>
      <c r="AZ12" s="19"/>
      <c r="BA12" s="19">
        <v>1.2961379865704101E-2</v>
      </c>
      <c r="BB12" s="19">
        <v>4.1980983716998703E-2</v>
      </c>
      <c r="BC12" s="19"/>
      <c r="BD12" s="19">
        <v>1.51608385479502E-2</v>
      </c>
      <c r="BE12" s="19"/>
      <c r="BF12" s="19">
        <v>1.4785050411669101E-2</v>
      </c>
      <c r="BG12" s="19"/>
      <c r="BH12" s="19">
        <v>3.3245905446570999E-3</v>
      </c>
      <c r="BI12" s="19"/>
      <c r="BJ12" s="19">
        <v>6.3252257618525102E-3</v>
      </c>
      <c r="BK12" s="19"/>
      <c r="BL12" s="19">
        <v>1.73061755562906E-2</v>
      </c>
      <c r="BM12" s="19">
        <v>1.01487580267338E-2</v>
      </c>
      <c r="BN12" s="19">
        <v>1.29850714108711E-2</v>
      </c>
      <c r="BO12" s="19">
        <v>3.2013903823513302E-2</v>
      </c>
      <c r="BP12" s="19"/>
      <c r="BQ12" s="19">
        <v>1.34637745760005E-2</v>
      </c>
      <c r="BR12" s="19">
        <v>1.27088218639137E-2</v>
      </c>
      <c r="BS12" s="19">
        <v>1.8125897794390701E-2</v>
      </c>
      <c r="BT12" s="19">
        <v>1.0896467753528399E-2</v>
      </c>
      <c r="BU12" s="19">
        <v>9.7066987592774497E-3</v>
      </c>
      <c r="BV12" s="19">
        <v>3.5161449402704298E-2</v>
      </c>
      <c r="BW12" s="19"/>
      <c r="BX12" s="19">
        <v>9.6365245031195708E-3</v>
      </c>
      <c r="BY12" s="19">
        <v>1.38054685167192E-2</v>
      </c>
      <c r="BZ12" s="19">
        <v>1.5099585422474301E-2</v>
      </c>
      <c r="CA12" s="19">
        <v>7.7943369211084298E-3</v>
      </c>
      <c r="CB12" s="19">
        <v>1.46906519924285E-2</v>
      </c>
      <c r="CC12" s="19">
        <v>3.6118045255196601E-2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CC17"/>
  <sheetViews>
    <sheetView showGridLines="0" workbookViewId="0">
      <pane xSplit="2" topLeftCell="C1" activePane="topRight" state="frozen"/>
      <selection pane="topRight" activeCell="T8" sqref="T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333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0.25908300758548403</v>
      </c>
      <c r="D9" s="17">
        <v>0.30502205294712798</v>
      </c>
      <c r="E9" s="17">
        <v>0.21257298454993501</v>
      </c>
      <c r="F9" s="17"/>
      <c r="G9" s="17">
        <v>0.34610593664303602</v>
      </c>
      <c r="H9" s="17">
        <v>0.34626422728954898</v>
      </c>
      <c r="I9" s="17">
        <v>0.256822733770939</v>
      </c>
      <c r="J9" s="17">
        <v>0.198747867069346</v>
      </c>
      <c r="K9" s="17">
        <v>0.20425470011303501</v>
      </c>
      <c r="L9" s="17">
        <v>0.21799888912097201</v>
      </c>
      <c r="M9" s="17"/>
      <c r="N9" s="17">
        <v>0.31349027830850601</v>
      </c>
      <c r="O9" s="17">
        <v>0.21391905756440999</v>
      </c>
      <c r="P9" s="17">
        <v>0.27060686396926198</v>
      </c>
      <c r="Q9" s="17">
        <v>0.23545100551047099</v>
      </c>
      <c r="R9" s="17"/>
      <c r="S9" s="17">
        <v>0.38045533135714399</v>
      </c>
      <c r="T9" s="17">
        <v>0.23444677454150301</v>
      </c>
      <c r="U9" s="17">
        <v>0.23487496867711599</v>
      </c>
      <c r="V9" s="17">
        <v>0.222833509982682</v>
      </c>
      <c r="W9" s="17">
        <v>0.25824805458021699</v>
      </c>
      <c r="X9" s="17">
        <v>0.24161249601859799</v>
      </c>
      <c r="Y9" s="17">
        <v>0.243954337939779</v>
      </c>
      <c r="Z9" s="17">
        <v>0.24815233805942599</v>
      </c>
      <c r="AA9" s="17">
        <v>0.28231010089889302</v>
      </c>
      <c r="AB9" s="17">
        <v>0.22238613872879501</v>
      </c>
      <c r="AC9" s="17">
        <v>0.19123485593416201</v>
      </c>
      <c r="AD9" s="17">
        <v>0.220066449807579</v>
      </c>
      <c r="AE9" s="17"/>
      <c r="AF9" s="17">
        <v>0.262063432324315</v>
      </c>
      <c r="AG9" s="17">
        <v>0.215995856087422</v>
      </c>
      <c r="AH9" s="17">
        <v>0.21672403192831499</v>
      </c>
      <c r="AI9" s="17">
        <v>0.21620444026107399</v>
      </c>
      <c r="AJ9" s="17"/>
      <c r="AK9" s="17">
        <v>0.31912658206386701</v>
      </c>
      <c r="AL9" s="17">
        <v>0.24210080677363799</v>
      </c>
      <c r="AM9" s="17"/>
      <c r="AN9" s="17">
        <v>0.355650442532083</v>
      </c>
      <c r="AO9" s="17">
        <v>0.25568759046905998</v>
      </c>
      <c r="AP9" s="17">
        <v>0.22097897963376401</v>
      </c>
      <c r="AQ9" s="17">
        <v>0.192435720805639</v>
      </c>
      <c r="AR9" s="17">
        <v>0.20968202228706501</v>
      </c>
      <c r="AS9" s="17">
        <v>0.228902537703987</v>
      </c>
      <c r="AT9" s="17"/>
      <c r="AU9" s="17">
        <v>0.27042769846263498</v>
      </c>
      <c r="AV9" s="17">
        <v>0.244688334841626</v>
      </c>
      <c r="AW9" s="17"/>
      <c r="AX9" s="17">
        <v>0.21706748408401999</v>
      </c>
      <c r="AY9" s="17">
        <v>0.269165514273358</v>
      </c>
      <c r="AZ9" s="17"/>
      <c r="BA9" s="17">
        <v>0.242009117412159</v>
      </c>
      <c r="BB9" s="17">
        <v>0.34799504601030901</v>
      </c>
      <c r="BC9" s="17"/>
      <c r="BD9" s="17">
        <v>0.30559459177619303</v>
      </c>
      <c r="BE9" s="17"/>
      <c r="BF9" s="17">
        <v>0.31000478608227799</v>
      </c>
      <c r="BG9" s="17"/>
      <c r="BH9" s="17">
        <v>0.21441155582628199</v>
      </c>
      <c r="BI9" s="17"/>
      <c r="BJ9" s="17">
        <v>0.23909339590920101</v>
      </c>
      <c r="BK9" s="17"/>
      <c r="BL9" s="17">
        <v>8.2423175022728501E-2</v>
      </c>
      <c r="BM9" s="17">
        <v>0.48791453263757101</v>
      </c>
      <c r="BN9" s="17">
        <v>0.23806065956917299</v>
      </c>
      <c r="BO9" s="17">
        <v>0.16111075702495301</v>
      </c>
      <c r="BP9" s="17"/>
      <c r="BQ9" s="17">
        <v>0.27490464052146402</v>
      </c>
      <c r="BR9" s="17">
        <v>0.30063224625163698</v>
      </c>
      <c r="BS9" s="17">
        <v>0.283738609672053</v>
      </c>
      <c r="BT9" s="17">
        <v>0.30511560314708902</v>
      </c>
      <c r="BU9" s="17">
        <v>0.24384861252137999</v>
      </c>
      <c r="BV9" s="17">
        <v>0.154501683466679</v>
      </c>
      <c r="BW9" s="17"/>
      <c r="BX9" s="17">
        <v>0.31415135311009601</v>
      </c>
      <c r="BY9" s="17">
        <v>0.30444222025006501</v>
      </c>
      <c r="BZ9" s="17">
        <v>0.29084067148139298</v>
      </c>
      <c r="CA9" s="17">
        <v>0.269704697589224</v>
      </c>
      <c r="CB9" s="17">
        <v>0.202764052810947</v>
      </c>
      <c r="CC9" s="17">
        <v>9.3293627428783693E-2</v>
      </c>
    </row>
    <row r="10" spans="2:81" ht="29" x14ac:dyDescent="0.35">
      <c r="B10" s="18" t="s">
        <v>314</v>
      </c>
      <c r="C10" s="17">
        <v>0.33318960039404399</v>
      </c>
      <c r="D10" s="17">
        <v>0.34104625258565502</v>
      </c>
      <c r="E10" s="17">
        <v>0.32669651880262202</v>
      </c>
      <c r="F10" s="17"/>
      <c r="G10" s="17">
        <v>0.31992845541514298</v>
      </c>
      <c r="H10" s="17">
        <v>0.27235590066771398</v>
      </c>
      <c r="I10" s="17">
        <v>0.35211265950121801</v>
      </c>
      <c r="J10" s="17">
        <v>0.31287534291201902</v>
      </c>
      <c r="K10" s="17">
        <v>0.35249639371157898</v>
      </c>
      <c r="L10" s="17">
        <v>0.37961153514738899</v>
      </c>
      <c r="M10" s="17"/>
      <c r="N10" s="17">
        <v>0.34354631838679001</v>
      </c>
      <c r="O10" s="17">
        <v>0.337137571086009</v>
      </c>
      <c r="P10" s="17">
        <v>0.34572175304325897</v>
      </c>
      <c r="Q10" s="17">
        <v>0.305074056823124</v>
      </c>
      <c r="R10" s="17"/>
      <c r="S10" s="17">
        <v>0.29195375796429202</v>
      </c>
      <c r="T10" s="17">
        <v>0.36640980987635302</v>
      </c>
      <c r="U10" s="17">
        <v>0.34707179395634402</v>
      </c>
      <c r="V10" s="17">
        <v>0.37871583970886402</v>
      </c>
      <c r="W10" s="17">
        <v>0.31629978679103199</v>
      </c>
      <c r="X10" s="17">
        <v>0.35988747471649501</v>
      </c>
      <c r="Y10" s="17">
        <v>0.35099655068820101</v>
      </c>
      <c r="Z10" s="17">
        <v>0.38209375386323002</v>
      </c>
      <c r="AA10" s="17">
        <v>0.28429134390757999</v>
      </c>
      <c r="AB10" s="17">
        <v>0.32244637418664301</v>
      </c>
      <c r="AC10" s="17">
        <v>0.33720282009151997</v>
      </c>
      <c r="AD10" s="17">
        <v>0.25950723544982401</v>
      </c>
      <c r="AE10" s="17"/>
      <c r="AF10" s="17">
        <v>0.34145945547005302</v>
      </c>
      <c r="AG10" s="17">
        <v>0.33860596544365701</v>
      </c>
      <c r="AH10" s="17">
        <v>0.3356586488653</v>
      </c>
      <c r="AI10" s="17">
        <v>0.300607651756223</v>
      </c>
      <c r="AJ10" s="17"/>
      <c r="AK10" s="17">
        <v>0.25185501460573501</v>
      </c>
      <c r="AL10" s="17">
        <v>0.33372000585494899</v>
      </c>
      <c r="AM10" s="17"/>
      <c r="AN10" s="17">
        <v>0.30995172806010701</v>
      </c>
      <c r="AO10" s="17">
        <v>0.319809560758195</v>
      </c>
      <c r="AP10" s="17">
        <v>0.34275244082519402</v>
      </c>
      <c r="AQ10" s="17">
        <v>0.38108189809908399</v>
      </c>
      <c r="AR10" s="17">
        <v>0.339151666707663</v>
      </c>
      <c r="AS10" s="17">
        <v>0.31244832936433198</v>
      </c>
      <c r="AT10" s="17"/>
      <c r="AU10" s="17">
        <v>0.34565597913364299</v>
      </c>
      <c r="AV10" s="17">
        <v>0.31574528638572902</v>
      </c>
      <c r="AW10" s="17"/>
      <c r="AX10" s="17">
        <v>0.35187632585138801</v>
      </c>
      <c r="AY10" s="17">
        <v>0.32870532842271899</v>
      </c>
      <c r="AZ10" s="17"/>
      <c r="BA10" s="17">
        <v>0.33836706693367202</v>
      </c>
      <c r="BB10" s="17">
        <v>0.31051049286329202</v>
      </c>
      <c r="BC10" s="17"/>
      <c r="BD10" s="17">
        <v>0.34089417183305798</v>
      </c>
      <c r="BE10" s="17"/>
      <c r="BF10" s="17">
        <v>0.341902421699599</v>
      </c>
      <c r="BG10" s="17"/>
      <c r="BH10" s="17">
        <v>0.32533610449077699</v>
      </c>
      <c r="BI10" s="17"/>
      <c r="BJ10" s="17">
        <v>0.35905584468239399</v>
      </c>
      <c r="BK10" s="17"/>
      <c r="BL10" s="17">
        <v>0.226110929416</v>
      </c>
      <c r="BM10" s="17">
        <v>0.32671035959945</v>
      </c>
      <c r="BN10" s="17">
        <v>0.36305847611349901</v>
      </c>
      <c r="BO10" s="17">
        <v>0.37431723998682098</v>
      </c>
      <c r="BP10" s="17"/>
      <c r="BQ10" s="17">
        <v>0.34134393227208698</v>
      </c>
      <c r="BR10" s="17">
        <v>0.33176650920379003</v>
      </c>
      <c r="BS10" s="17">
        <v>0.37354930767253602</v>
      </c>
      <c r="BT10" s="17">
        <v>0.361412237054971</v>
      </c>
      <c r="BU10" s="17">
        <v>0.31006016374157702</v>
      </c>
      <c r="BV10" s="17">
        <v>0.29473053311029002</v>
      </c>
      <c r="BW10" s="17"/>
      <c r="BX10" s="17">
        <v>0.33910858449713399</v>
      </c>
      <c r="BY10" s="17">
        <v>0.32970079298110599</v>
      </c>
      <c r="BZ10" s="17">
        <v>0.34223569942059801</v>
      </c>
      <c r="CA10" s="17">
        <v>0.392147559505786</v>
      </c>
      <c r="CB10" s="17">
        <v>0.32249705865761102</v>
      </c>
      <c r="CC10" s="17">
        <v>0.24392725943841301</v>
      </c>
    </row>
    <row r="11" spans="2:81" x14ac:dyDescent="0.35">
      <c r="B11" s="18" t="s">
        <v>315</v>
      </c>
      <c r="C11" s="17">
        <v>0.30824189944057701</v>
      </c>
      <c r="D11" s="17">
        <v>0.28954898341366803</v>
      </c>
      <c r="E11" s="17">
        <v>0.32648576772195798</v>
      </c>
      <c r="F11" s="17"/>
      <c r="G11" s="17">
        <v>0.28128899738608798</v>
      </c>
      <c r="H11" s="17">
        <v>0.30068451943483399</v>
      </c>
      <c r="I11" s="17">
        <v>0.30270500035074399</v>
      </c>
      <c r="J11" s="17">
        <v>0.34312263483919297</v>
      </c>
      <c r="K11" s="17">
        <v>0.32153229661610699</v>
      </c>
      <c r="L11" s="17">
        <v>0.299558462612105</v>
      </c>
      <c r="M11" s="17"/>
      <c r="N11" s="17">
        <v>0.24523697431482899</v>
      </c>
      <c r="O11" s="17">
        <v>0.33031073163279301</v>
      </c>
      <c r="P11" s="17">
        <v>0.30555720929376701</v>
      </c>
      <c r="Q11" s="17">
        <v>0.35759088738579298</v>
      </c>
      <c r="R11" s="17"/>
      <c r="S11" s="17">
        <v>0.24564300156278701</v>
      </c>
      <c r="T11" s="17">
        <v>0.28011284939256398</v>
      </c>
      <c r="U11" s="17">
        <v>0.310924462742321</v>
      </c>
      <c r="V11" s="17">
        <v>0.31489537010243801</v>
      </c>
      <c r="W11" s="17">
        <v>0.361351667465732</v>
      </c>
      <c r="X11" s="17">
        <v>0.27608762758657102</v>
      </c>
      <c r="Y11" s="17">
        <v>0.32237170066243298</v>
      </c>
      <c r="Z11" s="17">
        <v>0.30080243589594202</v>
      </c>
      <c r="AA11" s="17">
        <v>0.32885448842460702</v>
      </c>
      <c r="AB11" s="17">
        <v>0.32902666757305599</v>
      </c>
      <c r="AC11" s="17">
        <v>0.36261369337441302</v>
      </c>
      <c r="AD11" s="17">
        <v>0.41135410896670099</v>
      </c>
      <c r="AE11" s="17"/>
      <c r="AF11" s="17">
        <v>0.299815651220666</v>
      </c>
      <c r="AG11" s="17">
        <v>0.32616655225423102</v>
      </c>
      <c r="AH11" s="17">
        <v>0.35751961199628901</v>
      </c>
      <c r="AI11" s="17">
        <v>0.365550234942776</v>
      </c>
      <c r="AJ11" s="17"/>
      <c r="AK11" s="17">
        <v>0.323263493898375</v>
      </c>
      <c r="AL11" s="17">
        <v>0.33481193620626498</v>
      </c>
      <c r="AM11" s="17"/>
      <c r="AN11" s="17">
        <v>0.259308463593936</v>
      </c>
      <c r="AO11" s="17">
        <v>0.313706387502595</v>
      </c>
      <c r="AP11" s="17">
        <v>0.32990361135009399</v>
      </c>
      <c r="AQ11" s="17">
        <v>0.33375195723643603</v>
      </c>
      <c r="AR11" s="17">
        <v>0.33979469229894899</v>
      </c>
      <c r="AS11" s="17">
        <v>0.31276804847878098</v>
      </c>
      <c r="AT11" s="17"/>
      <c r="AU11" s="17">
        <v>0.29129600033493502</v>
      </c>
      <c r="AV11" s="17">
        <v>0.33335975992307998</v>
      </c>
      <c r="AW11" s="17"/>
      <c r="AX11" s="17">
        <v>0.30775486876028002</v>
      </c>
      <c r="AY11" s="17">
        <v>0.30835877267413597</v>
      </c>
      <c r="AZ11" s="17"/>
      <c r="BA11" s="17">
        <v>0.31460699466269998</v>
      </c>
      <c r="BB11" s="17">
        <v>0.27521237345159799</v>
      </c>
      <c r="BC11" s="17"/>
      <c r="BD11" s="17">
        <v>0.25968817250211601</v>
      </c>
      <c r="BE11" s="17"/>
      <c r="BF11" s="17">
        <v>0.25970618965973202</v>
      </c>
      <c r="BG11" s="17"/>
      <c r="BH11" s="17">
        <v>0.354361763006873</v>
      </c>
      <c r="BI11" s="17"/>
      <c r="BJ11" s="17">
        <v>0.30639038905940003</v>
      </c>
      <c r="BK11" s="17"/>
      <c r="BL11" s="17">
        <v>0.56352884653053503</v>
      </c>
      <c r="BM11" s="17">
        <v>0.13841680568664899</v>
      </c>
      <c r="BN11" s="17">
        <v>0.28366655596495899</v>
      </c>
      <c r="BO11" s="17">
        <v>0.34663979289416302</v>
      </c>
      <c r="BP11" s="17"/>
      <c r="BQ11" s="17">
        <v>0.29671138576038503</v>
      </c>
      <c r="BR11" s="17">
        <v>0.27478246967645398</v>
      </c>
      <c r="BS11" s="17">
        <v>0.26306787155777001</v>
      </c>
      <c r="BT11" s="17">
        <v>0.24647298749098201</v>
      </c>
      <c r="BU11" s="17">
        <v>0.324752249933287</v>
      </c>
      <c r="BV11" s="17">
        <v>0.41589505447451097</v>
      </c>
      <c r="BW11" s="17"/>
      <c r="BX11" s="17">
        <v>0.27683014041597198</v>
      </c>
      <c r="BY11" s="17">
        <v>0.280603508359618</v>
      </c>
      <c r="BZ11" s="17">
        <v>0.28629685119012399</v>
      </c>
      <c r="CA11" s="17">
        <v>0.26410385028601302</v>
      </c>
      <c r="CB11" s="17">
        <v>0.35508646470803801</v>
      </c>
      <c r="CC11" s="17">
        <v>0.533838815007739</v>
      </c>
    </row>
    <row r="12" spans="2:81" x14ac:dyDescent="0.35">
      <c r="B12" s="18" t="s">
        <v>165</v>
      </c>
      <c r="C12" s="19">
        <v>9.9485492579895807E-2</v>
      </c>
      <c r="D12" s="19">
        <v>6.4382711053548702E-2</v>
      </c>
      <c r="E12" s="19">
        <v>0.134244728925485</v>
      </c>
      <c r="F12" s="19"/>
      <c r="G12" s="19">
        <v>5.2676610555732001E-2</v>
      </c>
      <c r="H12" s="19">
        <v>8.0695352607903503E-2</v>
      </c>
      <c r="I12" s="19">
        <v>8.8359606377098804E-2</v>
      </c>
      <c r="J12" s="19">
        <v>0.14525415517944201</v>
      </c>
      <c r="K12" s="19">
        <v>0.121716609559278</v>
      </c>
      <c r="L12" s="19">
        <v>0.102831113119533</v>
      </c>
      <c r="M12" s="19"/>
      <c r="N12" s="19">
        <v>9.7726428989876005E-2</v>
      </c>
      <c r="O12" s="19">
        <v>0.118632639716788</v>
      </c>
      <c r="P12" s="19">
        <v>7.8114173693711694E-2</v>
      </c>
      <c r="Q12" s="19">
        <v>0.101884050280612</v>
      </c>
      <c r="R12" s="19"/>
      <c r="S12" s="19">
        <v>8.1947909115776096E-2</v>
      </c>
      <c r="T12" s="19">
        <v>0.11903056618957999</v>
      </c>
      <c r="U12" s="19">
        <v>0.10712877462421901</v>
      </c>
      <c r="V12" s="19">
        <v>8.3555280206015894E-2</v>
      </c>
      <c r="W12" s="19">
        <v>6.4100491163018206E-2</v>
      </c>
      <c r="X12" s="19">
        <v>0.122412401678336</v>
      </c>
      <c r="Y12" s="19">
        <v>8.2677410709587396E-2</v>
      </c>
      <c r="Z12" s="19">
        <v>6.8951472181402296E-2</v>
      </c>
      <c r="AA12" s="19">
        <v>0.104544066768921</v>
      </c>
      <c r="AB12" s="19">
        <v>0.12614081951150599</v>
      </c>
      <c r="AC12" s="19">
        <v>0.10894863059990501</v>
      </c>
      <c r="AD12" s="19">
        <v>0.10907220577589601</v>
      </c>
      <c r="AE12" s="19"/>
      <c r="AF12" s="19">
        <v>9.6661460984965294E-2</v>
      </c>
      <c r="AG12" s="19">
        <v>0.11923162621469</v>
      </c>
      <c r="AH12" s="19">
        <v>9.0097707210096703E-2</v>
      </c>
      <c r="AI12" s="19">
        <v>0.117637673039927</v>
      </c>
      <c r="AJ12" s="19"/>
      <c r="AK12" s="19">
        <v>0.10575490943202299</v>
      </c>
      <c r="AL12" s="19">
        <v>8.9367251165147002E-2</v>
      </c>
      <c r="AM12" s="19"/>
      <c r="AN12" s="19">
        <v>7.5089365813874695E-2</v>
      </c>
      <c r="AO12" s="19">
        <v>0.11079646127015</v>
      </c>
      <c r="AP12" s="19">
        <v>0.106364968190949</v>
      </c>
      <c r="AQ12" s="19">
        <v>9.2730423858840394E-2</v>
      </c>
      <c r="AR12" s="19">
        <v>0.11137161870632201</v>
      </c>
      <c r="AS12" s="19">
        <v>0.14588108445289999</v>
      </c>
      <c r="AT12" s="19"/>
      <c r="AU12" s="19">
        <v>9.2620322068786606E-2</v>
      </c>
      <c r="AV12" s="19">
        <v>0.10620661884956401</v>
      </c>
      <c r="AW12" s="19"/>
      <c r="AX12" s="19">
        <v>0.123301321304312</v>
      </c>
      <c r="AY12" s="19">
        <v>9.3770384629786693E-2</v>
      </c>
      <c r="AZ12" s="19"/>
      <c r="BA12" s="19">
        <v>0.105016820991469</v>
      </c>
      <c r="BB12" s="19">
        <v>6.6282087674801302E-2</v>
      </c>
      <c r="BC12" s="19"/>
      <c r="BD12" s="19">
        <v>9.3823063888632693E-2</v>
      </c>
      <c r="BE12" s="19"/>
      <c r="BF12" s="19">
        <v>8.8386602558391203E-2</v>
      </c>
      <c r="BG12" s="19"/>
      <c r="BH12" s="19">
        <v>0.10589057667606699</v>
      </c>
      <c r="BI12" s="19"/>
      <c r="BJ12" s="19">
        <v>9.5460370349005202E-2</v>
      </c>
      <c r="BK12" s="19"/>
      <c r="BL12" s="19">
        <v>0.12793704903073699</v>
      </c>
      <c r="BM12" s="19">
        <v>4.6958302076330602E-2</v>
      </c>
      <c r="BN12" s="19">
        <v>0.115214308352369</v>
      </c>
      <c r="BO12" s="19">
        <v>0.117932210094063</v>
      </c>
      <c r="BP12" s="19"/>
      <c r="BQ12" s="19">
        <v>8.70400414460646E-2</v>
      </c>
      <c r="BR12" s="19">
        <v>9.2818774868118403E-2</v>
      </c>
      <c r="BS12" s="19">
        <v>7.9644211097641499E-2</v>
      </c>
      <c r="BT12" s="19">
        <v>8.6999172306957806E-2</v>
      </c>
      <c r="BU12" s="19">
        <v>0.121338973803755</v>
      </c>
      <c r="BV12" s="19">
        <v>0.13487272894852001</v>
      </c>
      <c r="BW12" s="19"/>
      <c r="BX12" s="19">
        <v>6.9909921976797906E-2</v>
      </c>
      <c r="BY12" s="19">
        <v>8.5253478409210298E-2</v>
      </c>
      <c r="BZ12" s="19">
        <v>8.06267779078855E-2</v>
      </c>
      <c r="CA12" s="19">
        <v>7.4043892618976107E-2</v>
      </c>
      <c r="CB12" s="19">
        <v>0.11965242382340301</v>
      </c>
      <c r="CC12" s="19">
        <v>0.128940298125064</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CC17"/>
  <sheetViews>
    <sheetView showGridLines="0" topLeftCell="A2" workbookViewId="0">
      <pane xSplit="2" topLeftCell="C1" activePane="topRight" state="frozen"/>
      <selection pane="topRight" activeCell="BF10" sqref="BF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334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0.41332391018887898</v>
      </c>
      <c r="D9" s="17">
        <v>0.42334488071283299</v>
      </c>
      <c r="E9" s="17">
        <v>0.404650379366428</v>
      </c>
      <c r="F9" s="17"/>
      <c r="G9" s="17">
        <v>0.363522572738812</v>
      </c>
      <c r="H9" s="17">
        <v>0.379620018537912</v>
      </c>
      <c r="I9" s="17">
        <v>0.37360410221128798</v>
      </c>
      <c r="J9" s="17">
        <v>0.39068563842780502</v>
      </c>
      <c r="K9" s="17">
        <v>0.453235875156416</v>
      </c>
      <c r="L9" s="17">
        <v>0.49771898271008402</v>
      </c>
      <c r="M9" s="17"/>
      <c r="N9" s="17">
        <v>0.44197054747346998</v>
      </c>
      <c r="O9" s="17">
        <v>0.35477764051041999</v>
      </c>
      <c r="P9" s="17">
        <v>0.42366205268012802</v>
      </c>
      <c r="Q9" s="17">
        <v>0.43393164199902701</v>
      </c>
      <c r="R9" s="17"/>
      <c r="S9" s="17">
        <v>0.40340966176326798</v>
      </c>
      <c r="T9" s="17">
        <v>0.41027906049482099</v>
      </c>
      <c r="U9" s="17">
        <v>0.39921295211802699</v>
      </c>
      <c r="V9" s="17">
        <v>0.44240238209006499</v>
      </c>
      <c r="W9" s="17">
        <v>0.42037566708166901</v>
      </c>
      <c r="X9" s="17">
        <v>0.408088995306502</v>
      </c>
      <c r="Y9" s="17">
        <v>0.45383141003307198</v>
      </c>
      <c r="Z9" s="17">
        <v>0.47387759031966598</v>
      </c>
      <c r="AA9" s="17">
        <v>0.415749211695708</v>
      </c>
      <c r="AB9" s="17">
        <v>0.37693159063185599</v>
      </c>
      <c r="AC9" s="17">
        <v>0.41712545638149601</v>
      </c>
      <c r="AD9" s="17">
        <v>0.32760324206521702</v>
      </c>
      <c r="AE9" s="17"/>
      <c r="AF9" s="17">
        <v>0.42881464934062402</v>
      </c>
      <c r="AG9" s="17">
        <v>0.41348155271956399</v>
      </c>
      <c r="AH9" s="17">
        <v>0.40424097441883899</v>
      </c>
      <c r="AI9" s="17">
        <v>0.330665506660826</v>
      </c>
      <c r="AJ9" s="17"/>
      <c r="AK9" s="17">
        <v>0.28929773172809597</v>
      </c>
      <c r="AL9" s="17">
        <v>0.310396551722323</v>
      </c>
      <c r="AM9" s="17"/>
      <c r="AN9" s="17">
        <v>0.391873662214478</v>
      </c>
      <c r="AO9" s="17">
        <v>0.41236566660360502</v>
      </c>
      <c r="AP9" s="17">
        <v>0.394560638307206</v>
      </c>
      <c r="AQ9" s="17">
        <v>0.42111066284772097</v>
      </c>
      <c r="AR9" s="17">
        <v>0.483995515887091</v>
      </c>
      <c r="AS9" s="17">
        <v>0.38766145851495698</v>
      </c>
      <c r="AT9" s="17"/>
      <c r="AU9" s="17">
        <v>0.46985341395987501</v>
      </c>
      <c r="AV9" s="17">
        <v>0.33580659716685202</v>
      </c>
      <c r="AW9" s="17"/>
      <c r="AX9" s="17">
        <v>0.39203482590529298</v>
      </c>
      <c r="AY9" s="17">
        <v>0.41843267277898499</v>
      </c>
      <c r="AZ9" s="17"/>
      <c r="BA9" s="17">
        <v>0.43543774156217901</v>
      </c>
      <c r="BB9" s="17">
        <v>0.30659392138685598</v>
      </c>
      <c r="BC9" s="17"/>
      <c r="BD9" s="17">
        <v>0.49796650789019697</v>
      </c>
      <c r="BE9" s="17"/>
      <c r="BF9" s="17">
        <v>0.50637935065397299</v>
      </c>
      <c r="BG9" s="17"/>
      <c r="BH9" s="17">
        <v>0.40636049030052002</v>
      </c>
      <c r="BI9" s="17"/>
      <c r="BJ9" s="17">
        <v>0.435330987660557</v>
      </c>
      <c r="BK9" s="17"/>
      <c r="BL9" s="17">
        <v>0.19320045021693799</v>
      </c>
      <c r="BM9" s="17">
        <v>0.58259693601526497</v>
      </c>
      <c r="BN9" s="17">
        <v>0.482269629896523</v>
      </c>
      <c r="BO9" s="17">
        <v>0.30684933988431901</v>
      </c>
      <c r="BP9" s="17"/>
      <c r="BQ9" s="17">
        <v>0.39472677996128602</v>
      </c>
      <c r="BR9" s="17">
        <v>0.49864916670688902</v>
      </c>
      <c r="BS9" s="17">
        <v>0.52198272479544405</v>
      </c>
      <c r="BT9" s="17">
        <v>0.46207629905083297</v>
      </c>
      <c r="BU9" s="17">
        <v>0.33880786424767101</v>
      </c>
      <c r="BV9" s="17">
        <v>0.27693896935240397</v>
      </c>
      <c r="BW9" s="17"/>
      <c r="BX9" s="17">
        <v>0.40773818529765199</v>
      </c>
      <c r="BY9" s="17">
        <v>0.455128594171817</v>
      </c>
      <c r="BZ9" s="17">
        <v>0.50754686098493895</v>
      </c>
      <c r="CA9" s="17">
        <v>0.466088307121796</v>
      </c>
      <c r="CB9" s="17">
        <v>0.26406537783844303</v>
      </c>
      <c r="CC9" s="17">
        <v>0.22738755170321101</v>
      </c>
    </row>
    <row r="10" spans="2:81" ht="29" x14ac:dyDescent="0.35">
      <c r="B10" s="18" t="s">
        <v>314</v>
      </c>
      <c r="C10" s="17">
        <v>0.28609915293393501</v>
      </c>
      <c r="D10" s="17">
        <v>0.284674404678876</v>
      </c>
      <c r="E10" s="17">
        <v>0.28746529507748703</v>
      </c>
      <c r="F10" s="17"/>
      <c r="G10" s="17">
        <v>0.32711792186466099</v>
      </c>
      <c r="H10" s="17">
        <v>0.32231878235639799</v>
      </c>
      <c r="I10" s="17">
        <v>0.30383541201601999</v>
      </c>
      <c r="J10" s="17">
        <v>0.29767540012812499</v>
      </c>
      <c r="K10" s="17">
        <v>0.21681198800991699</v>
      </c>
      <c r="L10" s="17">
        <v>0.25206202344939099</v>
      </c>
      <c r="M10" s="17"/>
      <c r="N10" s="17">
        <v>0.281339581586943</v>
      </c>
      <c r="O10" s="17">
        <v>0.310292154205765</v>
      </c>
      <c r="P10" s="17">
        <v>0.30110477038121403</v>
      </c>
      <c r="Q10" s="17">
        <v>0.25142374114161098</v>
      </c>
      <c r="R10" s="17"/>
      <c r="S10" s="17">
        <v>0.28850846159536497</v>
      </c>
      <c r="T10" s="17">
        <v>0.29446507599990401</v>
      </c>
      <c r="U10" s="17">
        <v>0.30143504819642702</v>
      </c>
      <c r="V10" s="17">
        <v>0.30500937228293601</v>
      </c>
      <c r="W10" s="17">
        <v>0.27611003146879098</v>
      </c>
      <c r="X10" s="17">
        <v>0.281659670282838</v>
      </c>
      <c r="Y10" s="17">
        <v>0.24337396102635001</v>
      </c>
      <c r="Z10" s="17">
        <v>0.29586837310382702</v>
      </c>
      <c r="AA10" s="17">
        <v>0.30357768245585298</v>
      </c>
      <c r="AB10" s="17">
        <v>0.27656759719058499</v>
      </c>
      <c r="AC10" s="17">
        <v>0.28655792971838401</v>
      </c>
      <c r="AD10" s="17">
        <v>0.24225125246442999</v>
      </c>
      <c r="AE10" s="17"/>
      <c r="AF10" s="17">
        <v>0.29370436411928302</v>
      </c>
      <c r="AG10" s="17">
        <v>0.25477805038033602</v>
      </c>
      <c r="AH10" s="17">
        <v>0.31851624983905102</v>
      </c>
      <c r="AI10" s="17">
        <v>0.24426874424219999</v>
      </c>
      <c r="AJ10" s="17"/>
      <c r="AK10" s="17">
        <v>0.23769623543572799</v>
      </c>
      <c r="AL10" s="17">
        <v>0.27307903049161802</v>
      </c>
      <c r="AM10" s="17"/>
      <c r="AN10" s="17">
        <v>0.29255005783382099</v>
      </c>
      <c r="AO10" s="17">
        <v>0.274990155165726</v>
      </c>
      <c r="AP10" s="17">
        <v>0.31176419584894199</v>
      </c>
      <c r="AQ10" s="17">
        <v>0.29204473652212998</v>
      </c>
      <c r="AR10" s="17">
        <v>0.26623245739257101</v>
      </c>
      <c r="AS10" s="17">
        <v>0.27139811898062499</v>
      </c>
      <c r="AT10" s="17"/>
      <c r="AU10" s="17">
        <v>0.27497093598258998</v>
      </c>
      <c r="AV10" s="17">
        <v>0.30277944667960199</v>
      </c>
      <c r="AW10" s="17"/>
      <c r="AX10" s="17">
        <v>0.29448264434608201</v>
      </c>
      <c r="AY10" s="17">
        <v>0.284087358216495</v>
      </c>
      <c r="AZ10" s="17"/>
      <c r="BA10" s="17">
        <v>0.282700815513862</v>
      </c>
      <c r="BB10" s="17">
        <v>0.30339525239467102</v>
      </c>
      <c r="BC10" s="17"/>
      <c r="BD10" s="17">
        <v>0.277104798438433</v>
      </c>
      <c r="BE10" s="17"/>
      <c r="BF10" s="17">
        <v>0.264966613191228</v>
      </c>
      <c r="BG10" s="17"/>
      <c r="BH10" s="17">
        <v>0.26310340878182198</v>
      </c>
      <c r="BI10" s="17"/>
      <c r="BJ10" s="17">
        <v>0.32502915149946698</v>
      </c>
      <c r="BK10" s="17"/>
      <c r="BL10" s="17">
        <v>0.27079797470629702</v>
      </c>
      <c r="BM10" s="17">
        <v>0.264669274800099</v>
      </c>
      <c r="BN10" s="17">
        <v>0.24907786469877299</v>
      </c>
      <c r="BO10" s="17">
        <v>0.356166820224398</v>
      </c>
      <c r="BP10" s="17"/>
      <c r="BQ10" s="17">
        <v>0.30942722612872797</v>
      </c>
      <c r="BR10" s="17">
        <v>0.25445065318285898</v>
      </c>
      <c r="BS10" s="17">
        <v>0.25229486439017001</v>
      </c>
      <c r="BT10" s="17">
        <v>0.307384363638594</v>
      </c>
      <c r="BU10" s="17">
        <v>0.29425552892996598</v>
      </c>
      <c r="BV10" s="17">
        <v>0.29762108296959899</v>
      </c>
      <c r="BW10" s="17"/>
      <c r="BX10" s="17">
        <v>0.29511745436036702</v>
      </c>
      <c r="BY10" s="17">
        <v>0.27051908743025399</v>
      </c>
      <c r="BZ10" s="17">
        <v>0.27143179421309699</v>
      </c>
      <c r="CA10" s="17">
        <v>0.30899557574722503</v>
      </c>
      <c r="CB10" s="17">
        <v>0.340898140789963</v>
      </c>
      <c r="CC10" s="17">
        <v>0.24544938575616501</v>
      </c>
    </row>
    <row r="11" spans="2:81" x14ac:dyDescent="0.35">
      <c r="B11" s="18" t="s">
        <v>315</v>
      </c>
      <c r="C11" s="17">
        <v>0.27874938009657801</v>
      </c>
      <c r="D11" s="17">
        <v>0.27388823094813303</v>
      </c>
      <c r="E11" s="17">
        <v>0.28278696179518997</v>
      </c>
      <c r="F11" s="17"/>
      <c r="G11" s="17">
        <v>0.25855455699893398</v>
      </c>
      <c r="H11" s="17">
        <v>0.270474245343029</v>
      </c>
      <c r="I11" s="17">
        <v>0.29281647825254398</v>
      </c>
      <c r="J11" s="17">
        <v>0.29447093299365201</v>
      </c>
      <c r="K11" s="17">
        <v>0.32335219593636699</v>
      </c>
      <c r="L11" s="17">
        <v>0.24475082912674001</v>
      </c>
      <c r="M11" s="17"/>
      <c r="N11" s="17">
        <v>0.256741639863374</v>
      </c>
      <c r="O11" s="17">
        <v>0.30841961603725598</v>
      </c>
      <c r="P11" s="17">
        <v>0.25977362882570199</v>
      </c>
      <c r="Q11" s="17">
        <v>0.28970196167763201</v>
      </c>
      <c r="R11" s="17"/>
      <c r="S11" s="17">
        <v>0.27837506454924799</v>
      </c>
      <c r="T11" s="17">
        <v>0.279818284130877</v>
      </c>
      <c r="U11" s="17">
        <v>0.28192527077219098</v>
      </c>
      <c r="V11" s="17">
        <v>0.23345642594108301</v>
      </c>
      <c r="W11" s="17">
        <v>0.27779054878840098</v>
      </c>
      <c r="X11" s="17">
        <v>0.28787374504094598</v>
      </c>
      <c r="Y11" s="17">
        <v>0.27922682947312699</v>
      </c>
      <c r="Z11" s="17">
        <v>0.21276673918644701</v>
      </c>
      <c r="AA11" s="17">
        <v>0.26392319525124602</v>
      </c>
      <c r="AB11" s="17">
        <v>0.324089837864176</v>
      </c>
      <c r="AC11" s="17">
        <v>0.27452874001119498</v>
      </c>
      <c r="AD11" s="17">
        <v>0.39023186070393301</v>
      </c>
      <c r="AE11" s="17"/>
      <c r="AF11" s="17">
        <v>0.25936747837364199</v>
      </c>
      <c r="AG11" s="17">
        <v>0.30412162503981099</v>
      </c>
      <c r="AH11" s="17">
        <v>0.248031845715496</v>
      </c>
      <c r="AI11" s="17">
        <v>0.39272604209364897</v>
      </c>
      <c r="AJ11" s="17"/>
      <c r="AK11" s="17">
        <v>0.42736550969648202</v>
      </c>
      <c r="AL11" s="17">
        <v>0.38745762536682199</v>
      </c>
      <c r="AM11" s="17"/>
      <c r="AN11" s="17">
        <v>0.27952417553516801</v>
      </c>
      <c r="AO11" s="17">
        <v>0.294650091195998</v>
      </c>
      <c r="AP11" s="17">
        <v>0.26961384197898802</v>
      </c>
      <c r="AQ11" s="17">
        <v>0.27442011877080802</v>
      </c>
      <c r="AR11" s="17">
        <v>0.24071885304420099</v>
      </c>
      <c r="AS11" s="17">
        <v>0.31389589193592299</v>
      </c>
      <c r="AT11" s="17"/>
      <c r="AU11" s="17">
        <v>0.239470377266567</v>
      </c>
      <c r="AV11" s="17">
        <v>0.33227088900101098</v>
      </c>
      <c r="AW11" s="17"/>
      <c r="AX11" s="17">
        <v>0.29394461440117903</v>
      </c>
      <c r="AY11" s="17">
        <v>0.27510296470692802</v>
      </c>
      <c r="AZ11" s="17"/>
      <c r="BA11" s="17">
        <v>0.26465959565032798</v>
      </c>
      <c r="BB11" s="17">
        <v>0.34543237154782502</v>
      </c>
      <c r="BC11" s="17"/>
      <c r="BD11" s="17">
        <v>0.20829842768078299</v>
      </c>
      <c r="BE11" s="17"/>
      <c r="BF11" s="17">
        <v>0.21450254954317899</v>
      </c>
      <c r="BG11" s="17"/>
      <c r="BH11" s="17">
        <v>0.30168735480440101</v>
      </c>
      <c r="BI11" s="17"/>
      <c r="BJ11" s="17">
        <v>0.22369524788395101</v>
      </c>
      <c r="BK11" s="17"/>
      <c r="BL11" s="17">
        <v>0.51065028215661801</v>
      </c>
      <c r="BM11" s="17">
        <v>0.138188105014587</v>
      </c>
      <c r="BN11" s="17">
        <v>0.25733581467723399</v>
      </c>
      <c r="BO11" s="17">
        <v>0.29892658702262598</v>
      </c>
      <c r="BP11" s="17"/>
      <c r="BQ11" s="17">
        <v>0.280335371304893</v>
      </c>
      <c r="BR11" s="17">
        <v>0.23744434937866701</v>
      </c>
      <c r="BS11" s="17">
        <v>0.21602782967524201</v>
      </c>
      <c r="BT11" s="17">
        <v>0.21737579860748299</v>
      </c>
      <c r="BU11" s="17">
        <v>0.32099791990149901</v>
      </c>
      <c r="BV11" s="17">
        <v>0.38667460889520799</v>
      </c>
      <c r="BW11" s="17"/>
      <c r="BX11" s="17">
        <v>0.282994406520722</v>
      </c>
      <c r="BY11" s="17">
        <v>0.259949170816135</v>
      </c>
      <c r="BZ11" s="17">
        <v>0.20958235934036001</v>
      </c>
      <c r="CA11" s="17">
        <v>0.213162679692528</v>
      </c>
      <c r="CB11" s="17">
        <v>0.35108468603642301</v>
      </c>
      <c r="CC11" s="17">
        <v>0.478480170292993</v>
      </c>
    </row>
    <row r="12" spans="2:81" x14ac:dyDescent="0.35">
      <c r="B12" s="18" t="s">
        <v>165</v>
      </c>
      <c r="C12" s="19">
        <v>2.1827556780607198E-2</v>
      </c>
      <c r="D12" s="19">
        <v>1.8092483660157699E-2</v>
      </c>
      <c r="E12" s="19">
        <v>2.50973637608954E-2</v>
      </c>
      <c r="F12" s="19"/>
      <c r="G12" s="19">
        <v>5.0804948397593697E-2</v>
      </c>
      <c r="H12" s="19">
        <v>2.7586953762660599E-2</v>
      </c>
      <c r="I12" s="19">
        <v>2.9744007520148601E-2</v>
      </c>
      <c r="J12" s="19">
        <v>1.71680284504181E-2</v>
      </c>
      <c r="K12" s="19">
        <v>6.5999408972998701E-3</v>
      </c>
      <c r="L12" s="19">
        <v>5.4681647137849697E-3</v>
      </c>
      <c r="M12" s="19"/>
      <c r="N12" s="19">
        <v>1.99482310762133E-2</v>
      </c>
      <c r="O12" s="19">
        <v>2.65105892465579E-2</v>
      </c>
      <c r="P12" s="19">
        <v>1.5459548112955499E-2</v>
      </c>
      <c r="Q12" s="19">
        <v>2.49426551817306E-2</v>
      </c>
      <c r="R12" s="19"/>
      <c r="S12" s="19">
        <v>2.9706812092118999E-2</v>
      </c>
      <c r="T12" s="19">
        <v>1.5437579374397801E-2</v>
      </c>
      <c r="U12" s="19">
        <v>1.74267289133542E-2</v>
      </c>
      <c r="V12" s="19">
        <v>1.91318196859162E-2</v>
      </c>
      <c r="W12" s="19">
        <v>2.5723752661139299E-2</v>
      </c>
      <c r="X12" s="19">
        <v>2.2377589369714901E-2</v>
      </c>
      <c r="Y12" s="19">
        <v>2.3567799467451599E-2</v>
      </c>
      <c r="Z12" s="19">
        <v>1.7487297390060101E-2</v>
      </c>
      <c r="AA12" s="19">
        <v>1.6749910597192399E-2</v>
      </c>
      <c r="AB12" s="19">
        <v>2.24109743133829E-2</v>
      </c>
      <c r="AC12" s="19">
        <v>2.17878738889246E-2</v>
      </c>
      <c r="AD12" s="19">
        <v>3.9913644766420099E-2</v>
      </c>
      <c r="AE12" s="19"/>
      <c r="AF12" s="19">
        <v>1.8113508166450701E-2</v>
      </c>
      <c r="AG12" s="19">
        <v>2.7618771860289E-2</v>
      </c>
      <c r="AH12" s="19">
        <v>2.9210930026614901E-2</v>
      </c>
      <c r="AI12" s="19">
        <v>3.2339707003325099E-2</v>
      </c>
      <c r="AJ12" s="19"/>
      <c r="AK12" s="19">
        <v>4.5640523139694203E-2</v>
      </c>
      <c r="AL12" s="19">
        <v>2.9066792419237899E-2</v>
      </c>
      <c r="AM12" s="19"/>
      <c r="AN12" s="19">
        <v>3.6052104416531797E-2</v>
      </c>
      <c r="AO12" s="19">
        <v>1.7994087034670599E-2</v>
      </c>
      <c r="AP12" s="19">
        <v>2.4061323864863999E-2</v>
      </c>
      <c r="AQ12" s="19">
        <v>1.2424481859341301E-2</v>
      </c>
      <c r="AR12" s="19">
        <v>9.0531736761371995E-3</v>
      </c>
      <c r="AS12" s="19">
        <v>2.7044530568494901E-2</v>
      </c>
      <c r="AT12" s="19"/>
      <c r="AU12" s="19">
        <v>1.5705272790967499E-2</v>
      </c>
      <c r="AV12" s="19">
        <v>2.9143067152535299E-2</v>
      </c>
      <c r="AW12" s="19"/>
      <c r="AX12" s="19">
        <v>1.95379153474456E-2</v>
      </c>
      <c r="AY12" s="19">
        <v>2.2377004297591801E-2</v>
      </c>
      <c r="AZ12" s="19"/>
      <c r="BA12" s="19">
        <v>1.72018472736301E-2</v>
      </c>
      <c r="BB12" s="19">
        <v>4.4578454670647999E-2</v>
      </c>
      <c r="BC12" s="19"/>
      <c r="BD12" s="19">
        <v>1.66302659905865E-2</v>
      </c>
      <c r="BE12" s="19"/>
      <c r="BF12" s="19">
        <v>1.4151486611620301E-2</v>
      </c>
      <c r="BG12" s="19"/>
      <c r="BH12" s="19">
        <v>2.8848746113258002E-2</v>
      </c>
      <c r="BI12" s="19"/>
      <c r="BJ12" s="19">
        <v>1.5944612956024201E-2</v>
      </c>
      <c r="BK12" s="19"/>
      <c r="BL12" s="19">
        <v>2.5351292920147001E-2</v>
      </c>
      <c r="BM12" s="19">
        <v>1.4545684170048701E-2</v>
      </c>
      <c r="BN12" s="19">
        <v>1.13166907274695E-2</v>
      </c>
      <c r="BO12" s="19">
        <v>3.8057252868657097E-2</v>
      </c>
      <c r="BP12" s="19"/>
      <c r="BQ12" s="19">
        <v>1.55106226050928E-2</v>
      </c>
      <c r="BR12" s="19">
        <v>9.4558307315841302E-3</v>
      </c>
      <c r="BS12" s="19">
        <v>9.6945811391433104E-3</v>
      </c>
      <c r="BT12" s="19">
        <v>1.3163538703090101E-2</v>
      </c>
      <c r="BU12" s="19">
        <v>4.5938686920864301E-2</v>
      </c>
      <c r="BV12" s="19">
        <v>3.8765338782789101E-2</v>
      </c>
      <c r="BW12" s="19"/>
      <c r="BX12" s="19">
        <v>1.41499538212588E-2</v>
      </c>
      <c r="BY12" s="19">
        <v>1.4403147581793899E-2</v>
      </c>
      <c r="BZ12" s="19">
        <v>1.1438985461603299E-2</v>
      </c>
      <c r="CA12" s="19">
        <v>1.17534374384514E-2</v>
      </c>
      <c r="CB12" s="19">
        <v>4.3951795335170803E-2</v>
      </c>
      <c r="CC12" s="19">
        <v>4.86828922476309E-2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CC17"/>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335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ht="29" x14ac:dyDescent="0.35">
      <c r="B9" s="18" t="s">
        <v>313</v>
      </c>
      <c r="C9" s="17">
        <v>0.21746993171387899</v>
      </c>
      <c r="D9" s="17">
        <v>0.26063240958557998</v>
      </c>
      <c r="E9" s="17">
        <v>0.175902563987579</v>
      </c>
      <c r="F9" s="17"/>
      <c r="G9" s="17">
        <v>0.28675925613405701</v>
      </c>
      <c r="H9" s="17">
        <v>0.28218611436145702</v>
      </c>
      <c r="I9" s="17">
        <v>0.21393345947648401</v>
      </c>
      <c r="J9" s="17">
        <v>0.18930508351411901</v>
      </c>
      <c r="K9" s="17">
        <v>0.19963487078563499</v>
      </c>
      <c r="L9" s="17">
        <v>0.15654595327614201</v>
      </c>
      <c r="M9" s="17"/>
      <c r="N9" s="17">
        <v>0.268738183917687</v>
      </c>
      <c r="O9" s="17">
        <v>0.17535669161057499</v>
      </c>
      <c r="P9" s="17">
        <v>0.21671251868340499</v>
      </c>
      <c r="Q9" s="17">
        <v>0.20616882499873701</v>
      </c>
      <c r="R9" s="17"/>
      <c r="S9" s="17">
        <v>0.31284391762237101</v>
      </c>
      <c r="T9" s="17">
        <v>0.12154961210000199</v>
      </c>
      <c r="U9" s="17">
        <v>0.17626296938601901</v>
      </c>
      <c r="V9" s="17">
        <v>0.19024019373064599</v>
      </c>
      <c r="W9" s="17">
        <v>0.19125371775709099</v>
      </c>
      <c r="X9" s="17">
        <v>0.21685549997099601</v>
      </c>
      <c r="Y9" s="17">
        <v>0.19448002179926399</v>
      </c>
      <c r="Z9" s="17">
        <v>0.22142896378291699</v>
      </c>
      <c r="AA9" s="17">
        <v>0.22439416290957201</v>
      </c>
      <c r="AB9" s="17">
        <v>0.24751485273716201</v>
      </c>
      <c r="AC9" s="17">
        <v>0.342664922506074</v>
      </c>
      <c r="AD9" s="17">
        <v>0.174522434230753</v>
      </c>
      <c r="AE9" s="17"/>
      <c r="AF9" s="17">
        <v>0.208710063650379</v>
      </c>
      <c r="AG9" s="17">
        <v>0.27362617995696598</v>
      </c>
      <c r="AH9" s="17">
        <v>0.38575379553292</v>
      </c>
      <c r="AI9" s="17">
        <v>0.191351794225881</v>
      </c>
      <c r="AJ9" s="17"/>
      <c r="AK9" s="17">
        <v>0.15363932383841</v>
      </c>
      <c r="AL9" s="17">
        <v>0.188260877282697</v>
      </c>
      <c r="AM9" s="17"/>
      <c r="AN9" s="17">
        <v>0.29593993092029802</v>
      </c>
      <c r="AO9" s="17">
        <v>0.20088207545314499</v>
      </c>
      <c r="AP9" s="17">
        <v>0.191884904672733</v>
      </c>
      <c r="AQ9" s="17">
        <v>0.178604415263796</v>
      </c>
      <c r="AR9" s="17">
        <v>0.167887859295697</v>
      </c>
      <c r="AS9" s="17">
        <v>0.22374216992759899</v>
      </c>
      <c r="AT9" s="17"/>
      <c r="AU9" s="17">
        <v>0.23783236328333399</v>
      </c>
      <c r="AV9" s="17">
        <v>0.19001271286528401</v>
      </c>
      <c r="AW9" s="17"/>
      <c r="AX9" s="17">
        <v>0.179269949550141</v>
      </c>
      <c r="AY9" s="17">
        <v>0.226636819177013</v>
      </c>
      <c r="AZ9" s="17"/>
      <c r="BA9" s="17">
        <v>0.21152443325096801</v>
      </c>
      <c r="BB9" s="17">
        <v>0.25252050786451402</v>
      </c>
      <c r="BC9" s="17"/>
      <c r="BD9" s="17">
        <v>0.25282424471599102</v>
      </c>
      <c r="BE9" s="17"/>
      <c r="BF9" s="17">
        <v>0.24836749448147899</v>
      </c>
      <c r="BG9" s="17"/>
      <c r="BH9" s="17">
        <v>0.32252379684050198</v>
      </c>
      <c r="BI9" s="17"/>
      <c r="BJ9" s="17">
        <v>0.44093882780822802</v>
      </c>
      <c r="BK9" s="17"/>
      <c r="BL9" s="17">
        <v>8.5916651540774602E-2</v>
      </c>
      <c r="BM9" s="17">
        <v>0.40386896544850198</v>
      </c>
      <c r="BN9" s="17">
        <v>0.18506566816356701</v>
      </c>
      <c r="BO9" s="17">
        <v>0.146179098766409</v>
      </c>
      <c r="BP9" s="17"/>
      <c r="BQ9" s="17">
        <v>0.21909511693667499</v>
      </c>
      <c r="BR9" s="17">
        <v>0.243466720626663</v>
      </c>
      <c r="BS9" s="17">
        <v>0.287520548234034</v>
      </c>
      <c r="BT9" s="17">
        <v>0.21857923787785499</v>
      </c>
      <c r="BU9" s="17">
        <v>0.176224981699315</v>
      </c>
      <c r="BV9" s="17">
        <v>0.11573765127395901</v>
      </c>
      <c r="BW9" s="17"/>
      <c r="BX9" s="17">
        <v>0.24536773022703401</v>
      </c>
      <c r="BY9" s="17">
        <v>0.23364018168299699</v>
      </c>
      <c r="BZ9" s="17">
        <v>0.26813769459820502</v>
      </c>
      <c r="CA9" s="17">
        <v>0.23906415069242701</v>
      </c>
      <c r="CB9" s="17">
        <v>0.15448892649401899</v>
      </c>
      <c r="CC9" s="17">
        <v>6.2726603163416994E-2</v>
      </c>
    </row>
    <row r="10" spans="2:81" ht="29" x14ac:dyDescent="0.35">
      <c r="B10" s="18" t="s">
        <v>314</v>
      </c>
      <c r="C10" s="17">
        <v>0.29471797268040001</v>
      </c>
      <c r="D10" s="17">
        <v>0.29933645652275698</v>
      </c>
      <c r="E10" s="17">
        <v>0.29023305147355299</v>
      </c>
      <c r="F10" s="17"/>
      <c r="G10" s="17">
        <v>0.299615475094893</v>
      </c>
      <c r="H10" s="17">
        <v>0.29697532941496901</v>
      </c>
      <c r="I10" s="17">
        <v>0.33800314315532898</v>
      </c>
      <c r="J10" s="17">
        <v>0.29499718306779799</v>
      </c>
      <c r="K10" s="17">
        <v>0.28391582495190898</v>
      </c>
      <c r="L10" s="17">
        <v>0.26141442424226902</v>
      </c>
      <c r="M10" s="17"/>
      <c r="N10" s="17">
        <v>0.30408427951032402</v>
      </c>
      <c r="O10" s="17">
        <v>0.30292650797871401</v>
      </c>
      <c r="P10" s="17">
        <v>0.29875995399530803</v>
      </c>
      <c r="Q10" s="17">
        <v>0.27196298267520103</v>
      </c>
      <c r="R10" s="17"/>
      <c r="S10" s="17">
        <v>0.26086664513069902</v>
      </c>
      <c r="T10" s="17">
        <v>0.30386985993644899</v>
      </c>
      <c r="U10" s="17">
        <v>0.28809740108535697</v>
      </c>
      <c r="V10" s="17">
        <v>0.29396115333305201</v>
      </c>
      <c r="W10" s="17">
        <v>0.28801384642792799</v>
      </c>
      <c r="X10" s="17">
        <v>0.30104877198683599</v>
      </c>
      <c r="Y10" s="17">
        <v>0.27679357525565201</v>
      </c>
      <c r="Z10" s="17">
        <v>0.29915786744818401</v>
      </c>
      <c r="AA10" s="17">
        <v>0.28943569910664502</v>
      </c>
      <c r="AB10" s="17">
        <v>0.36215088037089699</v>
      </c>
      <c r="AC10" s="17">
        <v>0.31955092354642001</v>
      </c>
      <c r="AD10" s="17">
        <v>0.247162918750396</v>
      </c>
      <c r="AE10" s="17"/>
      <c r="AF10" s="17">
        <v>0.29335630686849901</v>
      </c>
      <c r="AG10" s="17">
        <v>0.38803814957766403</v>
      </c>
      <c r="AH10" s="17">
        <v>0.332787754936055</v>
      </c>
      <c r="AI10" s="17">
        <v>0.24826442204097199</v>
      </c>
      <c r="AJ10" s="17"/>
      <c r="AK10" s="17">
        <v>0.20074810635995699</v>
      </c>
      <c r="AL10" s="17">
        <v>0.23165713782934</v>
      </c>
      <c r="AM10" s="17"/>
      <c r="AN10" s="17">
        <v>0.30123455742681199</v>
      </c>
      <c r="AO10" s="17">
        <v>0.27680005125353502</v>
      </c>
      <c r="AP10" s="17">
        <v>0.33366822596739099</v>
      </c>
      <c r="AQ10" s="17">
        <v>0.29793476456469797</v>
      </c>
      <c r="AR10" s="17">
        <v>0.29129007710888</v>
      </c>
      <c r="AS10" s="17">
        <v>0.25070264718609397</v>
      </c>
      <c r="AT10" s="17"/>
      <c r="AU10" s="17">
        <v>0.30723982936903099</v>
      </c>
      <c r="AV10" s="17">
        <v>0.27771235590955601</v>
      </c>
      <c r="AW10" s="17"/>
      <c r="AX10" s="17">
        <v>0.30353402855503098</v>
      </c>
      <c r="AY10" s="17">
        <v>0.29260237504150399</v>
      </c>
      <c r="AZ10" s="17"/>
      <c r="BA10" s="17">
        <v>0.29867677044170898</v>
      </c>
      <c r="BB10" s="17">
        <v>0.27948996980999902</v>
      </c>
      <c r="BC10" s="17"/>
      <c r="BD10" s="17">
        <v>0.311334198445403</v>
      </c>
      <c r="BE10" s="17"/>
      <c r="BF10" s="17">
        <v>0.31403106593934998</v>
      </c>
      <c r="BG10" s="17"/>
      <c r="BH10" s="17">
        <v>0.36960666237151601</v>
      </c>
      <c r="BI10" s="17"/>
      <c r="BJ10" s="17">
        <v>0.38262378771383898</v>
      </c>
      <c r="BK10" s="17"/>
      <c r="BL10" s="17">
        <v>0.198513259501088</v>
      </c>
      <c r="BM10" s="17">
        <v>0.350763177597751</v>
      </c>
      <c r="BN10" s="17">
        <v>0.28524956060560303</v>
      </c>
      <c r="BO10" s="17">
        <v>0.30801467601402099</v>
      </c>
      <c r="BP10" s="17"/>
      <c r="BQ10" s="17">
        <v>0.30525350964990999</v>
      </c>
      <c r="BR10" s="17">
        <v>0.298983161977742</v>
      </c>
      <c r="BS10" s="17">
        <v>0.32570996699238097</v>
      </c>
      <c r="BT10" s="17">
        <v>0.32574663925347902</v>
      </c>
      <c r="BU10" s="17">
        <v>0.26460117506805603</v>
      </c>
      <c r="BV10" s="17">
        <v>0.23024548863757599</v>
      </c>
      <c r="BW10" s="17"/>
      <c r="BX10" s="17">
        <v>0.30897628865709797</v>
      </c>
      <c r="BY10" s="17">
        <v>0.31315071895077301</v>
      </c>
      <c r="BZ10" s="17">
        <v>0.31343995477005798</v>
      </c>
      <c r="CA10" s="17">
        <v>0.30425168592389201</v>
      </c>
      <c r="CB10" s="17">
        <v>0.22428388548023701</v>
      </c>
      <c r="CC10" s="17">
        <v>0.21763386318154401</v>
      </c>
    </row>
    <row r="11" spans="2:81" x14ac:dyDescent="0.35">
      <c r="B11" s="18" t="s">
        <v>315</v>
      </c>
      <c r="C11" s="17">
        <v>0.46158276629877398</v>
      </c>
      <c r="D11" s="17">
        <v>0.41658733713902502</v>
      </c>
      <c r="E11" s="17">
        <v>0.50478598971965705</v>
      </c>
      <c r="F11" s="17"/>
      <c r="G11" s="17">
        <v>0.37122708710777702</v>
      </c>
      <c r="H11" s="17">
        <v>0.386606145521251</v>
      </c>
      <c r="I11" s="17">
        <v>0.42468374695595901</v>
      </c>
      <c r="J11" s="17">
        <v>0.49423995225814499</v>
      </c>
      <c r="K11" s="17">
        <v>0.49626338571901901</v>
      </c>
      <c r="L11" s="17">
        <v>0.56280282799433901</v>
      </c>
      <c r="M11" s="17"/>
      <c r="N11" s="17">
        <v>0.40687792972410097</v>
      </c>
      <c r="O11" s="17">
        <v>0.49457857031531699</v>
      </c>
      <c r="P11" s="17">
        <v>0.45516293122708101</v>
      </c>
      <c r="Q11" s="17">
        <v>0.493435603571312</v>
      </c>
      <c r="R11" s="17"/>
      <c r="S11" s="17">
        <v>0.39448797853689699</v>
      </c>
      <c r="T11" s="17">
        <v>0.54619686260609601</v>
      </c>
      <c r="U11" s="17">
        <v>0.511830839404528</v>
      </c>
      <c r="V11" s="17">
        <v>0.49842996203923601</v>
      </c>
      <c r="W11" s="17">
        <v>0.486261841827553</v>
      </c>
      <c r="X11" s="17">
        <v>0.450480995880779</v>
      </c>
      <c r="Y11" s="17">
        <v>0.51082188192702505</v>
      </c>
      <c r="Z11" s="17">
        <v>0.46228590933846397</v>
      </c>
      <c r="AA11" s="17">
        <v>0.45889072333859798</v>
      </c>
      <c r="AB11" s="17">
        <v>0.37069297935423501</v>
      </c>
      <c r="AC11" s="17">
        <v>0.307303055249942</v>
      </c>
      <c r="AD11" s="17">
        <v>0.54660618224277502</v>
      </c>
      <c r="AE11" s="17"/>
      <c r="AF11" s="17">
        <v>0.47234615577102501</v>
      </c>
      <c r="AG11" s="17">
        <v>0.31657943711769099</v>
      </c>
      <c r="AH11" s="17">
        <v>0.252541623393637</v>
      </c>
      <c r="AI11" s="17">
        <v>0.53737170079882102</v>
      </c>
      <c r="AJ11" s="17"/>
      <c r="AK11" s="17">
        <v>0.60803276835167797</v>
      </c>
      <c r="AL11" s="17">
        <v>0.55731299445169602</v>
      </c>
      <c r="AM11" s="17"/>
      <c r="AN11" s="17">
        <v>0.37527134204376</v>
      </c>
      <c r="AO11" s="17">
        <v>0.49143404394151802</v>
      </c>
      <c r="AP11" s="17">
        <v>0.44492525686601098</v>
      </c>
      <c r="AQ11" s="17">
        <v>0.50559952509648098</v>
      </c>
      <c r="AR11" s="17">
        <v>0.51207752374775595</v>
      </c>
      <c r="AS11" s="17">
        <v>0.51453314042713905</v>
      </c>
      <c r="AT11" s="17"/>
      <c r="AU11" s="17">
        <v>0.43408491892872902</v>
      </c>
      <c r="AV11" s="17">
        <v>0.49898755360220198</v>
      </c>
      <c r="AW11" s="17"/>
      <c r="AX11" s="17">
        <v>0.49644754788568601</v>
      </c>
      <c r="AY11" s="17">
        <v>0.45321623021338903</v>
      </c>
      <c r="AZ11" s="17"/>
      <c r="BA11" s="17">
        <v>0.46707114243533099</v>
      </c>
      <c r="BB11" s="17">
        <v>0.42637529644390598</v>
      </c>
      <c r="BC11" s="17"/>
      <c r="BD11" s="17">
        <v>0.41164969717639699</v>
      </c>
      <c r="BE11" s="17"/>
      <c r="BF11" s="17">
        <v>0.41531091877149201</v>
      </c>
      <c r="BG11" s="17"/>
      <c r="BH11" s="17">
        <v>0.28590205701046001</v>
      </c>
      <c r="BI11" s="17"/>
      <c r="BJ11" s="17">
        <v>0.15390478203684499</v>
      </c>
      <c r="BK11" s="17"/>
      <c r="BL11" s="17">
        <v>0.68624388740293896</v>
      </c>
      <c r="BM11" s="17">
        <v>0.22838938732613201</v>
      </c>
      <c r="BN11" s="17">
        <v>0.50516494294724101</v>
      </c>
      <c r="BO11" s="17">
        <v>0.51041082671006099</v>
      </c>
      <c r="BP11" s="17"/>
      <c r="BQ11" s="17">
        <v>0.45172577119993002</v>
      </c>
      <c r="BR11" s="17">
        <v>0.43592580456418201</v>
      </c>
      <c r="BS11" s="17">
        <v>0.37032784069911001</v>
      </c>
      <c r="BT11" s="17">
        <v>0.43807850367950901</v>
      </c>
      <c r="BU11" s="17">
        <v>0.53753971114750099</v>
      </c>
      <c r="BV11" s="17">
        <v>0.61353480445267805</v>
      </c>
      <c r="BW11" s="17"/>
      <c r="BX11" s="17">
        <v>0.42074447828623301</v>
      </c>
      <c r="BY11" s="17">
        <v>0.423742144060549</v>
      </c>
      <c r="BZ11" s="17">
        <v>0.39977962060369798</v>
      </c>
      <c r="CA11" s="17">
        <v>0.44348143684867503</v>
      </c>
      <c r="CB11" s="17">
        <v>0.60389232432606399</v>
      </c>
      <c r="CC11" s="17">
        <v>0.67530832451385403</v>
      </c>
    </row>
    <row r="12" spans="2:81" x14ac:dyDescent="0.35">
      <c r="B12" s="18" t="s">
        <v>165</v>
      </c>
      <c r="C12" s="19">
        <v>2.62293293069473E-2</v>
      </c>
      <c r="D12" s="19">
        <v>2.34437967526369E-2</v>
      </c>
      <c r="E12" s="19">
        <v>2.9078394819211199E-2</v>
      </c>
      <c r="F12" s="19"/>
      <c r="G12" s="19">
        <v>4.2398181663272999E-2</v>
      </c>
      <c r="H12" s="19">
        <v>3.4232410702322899E-2</v>
      </c>
      <c r="I12" s="19">
        <v>2.3379650412228101E-2</v>
      </c>
      <c r="J12" s="19">
        <v>2.1457781159937499E-2</v>
      </c>
      <c r="K12" s="19">
        <v>2.0185918543436501E-2</v>
      </c>
      <c r="L12" s="19">
        <v>1.92367944872507E-2</v>
      </c>
      <c r="M12" s="19"/>
      <c r="N12" s="19">
        <v>2.0299606847888702E-2</v>
      </c>
      <c r="O12" s="19">
        <v>2.71382300953944E-2</v>
      </c>
      <c r="P12" s="19">
        <v>2.9364596094206701E-2</v>
      </c>
      <c r="Q12" s="19">
        <v>2.84325887547505E-2</v>
      </c>
      <c r="R12" s="19"/>
      <c r="S12" s="19">
        <v>3.18014587100338E-2</v>
      </c>
      <c r="T12" s="19">
        <v>2.8383665357452001E-2</v>
      </c>
      <c r="U12" s="19">
        <v>2.3808790124095602E-2</v>
      </c>
      <c r="V12" s="19">
        <v>1.7368690897066601E-2</v>
      </c>
      <c r="W12" s="19">
        <v>3.4470593987428098E-2</v>
      </c>
      <c r="X12" s="19">
        <v>3.1614732161388499E-2</v>
      </c>
      <c r="Y12" s="19">
        <v>1.7904521018059599E-2</v>
      </c>
      <c r="Z12" s="19">
        <v>1.71272594304351E-2</v>
      </c>
      <c r="AA12" s="19">
        <v>2.7279414645185001E-2</v>
      </c>
      <c r="AB12" s="19">
        <v>1.9641287537706099E-2</v>
      </c>
      <c r="AC12" s="19">
        <v>3.0481098697562801E-2</v>
      </c>
      <c r="AD12" s="19">
        <v>3.17084647760753E-2</v>
      </c>
      <c r="AE12" s="19"/>
      <c r="AF12" s="19">
        <v>2.5587473710096099E-2</v>
      </c>
      <c r="AG12" s="19">
        <v>2.1756233347679201E-2</v>
      </c>
      <c r="AH12" s="19">
        <v>2.8916826137388201E-2</v>
      </c>
      <c r="AI12" s="19">
        <v>2.30120829343252E-2</v>
      </c>
      <c r="AJ12" s="19"/>
      <c r="AK12" s="19">
        <v>3.7579801449955097E-2</v>
      </c>
      <c r="AL12" s="19">
        <v>2.2768990436267001E-2</v>
      </c>
      <c r="AM12" s="19"/>
      <c r="AN12" s="19">
        <v>2.7554169609129101E-2</v>
      </c>
      <c r="AO12" s="19">
        <v>3.0883829351801301E-2</v>
      </c>
      <c r="AP12" s="19">
        <v>2.9521612493865201E-2</v>
      </c>
      <c r="AQ12" s="19">
        <v>1.78612950750257E-2</v>
      </c>
      <c r="AR12" s="19">
        <v>2.8744539847666499E-2</v>
      </c>
      <c r="AS12" s="19">
        <v>1.1022042459168E-2</v>
      </c>
      <c r="AT12" s="19"/>
      <c r="AU12" s="19">
        <v>2.0842888418906198E-2</v>
      </c>
      <c r="AV12" s="19">
        <v>3.3287377622958601E-2</v>
      </c>
      <c r="AW12" s="19"/>
      <c r="AX12" s="19">
        <v>2.07484740091421E-2</v>
      </c>
      <c r="AY12" s="19">
        <v>2.75445755680934E-2</v>
      </c>
      <c r="AZ12" s="19"/>
      <c r="BA12" s="19">
        <v>2.27276538719915E-2</v>
      </c>
      <c r="BB12" s="19">
        <v>4.1614225881581798E-2</v>
      </c>
      <c r="BC12" s="19"/>
      <c r="BD12" s="19">
        <v>2.41918596622091E-2</v>
      </c>
      <c r="BE12" s="19"/>
      <c r="BF12" s="19">
        <v>2.2290520807678901E-2</v>
      </c>
      <c r="BG12" s="19"/>
      <c r="BH12" s="19">
        <v>2.19674837775229E-2</v>
      </c>
      <c r="BI12" s="19"/>
      <c r="BJ12" s="19">
        <v>2.2532602441088002E-2</v>
      </c>
      <c r="BK12" s="19"/>
      <c r="BL12" s="19">
        <v>2.9326201555198501E-2</v>
      </c>
      <c r="BM12" s="19">
        <v>1.69784696276153E-2</v>
      </c>
      <c r="BN12" s="19">
        <v>2.4519828283588702E-2</v>
      </c>
      <c r="BO12" s="19">
        <v>3.5395398509508201E-2</v>
      </c>
      <c r="BP12" s="19"/>
      <c r="BQ12" s="19">
        <v>2.3925602213485098E-2</v>
      </c>
      <c r="BR12" s="19">
        <v>2.16243128314134E-2</v>
      </c>
      <c r="BS12" s="19">
        <v>1.6441644074475001E-2</v>
      </c>
      <c r="BT12" s="19">
        <v>1.7595619189156399E-2</v>
      </c>
      <c r="BU12" s="19">
        <v>2.16341320851277E-2</v>
      </c>
      <c r="BV12" s="19">
        <v>4.0482055635786197E-2</v>
      </c>
      <c r="BW12" s="19"/>
      <c r="BX12" s="19">
        <v>2.4911502829635099E-2</v>
      </c>
      <c r="BY12" s="19">
        <v>2.94669553056803E-2</v>
      </c>
      <c r="BZ12" s="19">
        <v>1.86427300280394E-2</v>
      </c>
      <c r="CA12" s="19">
        <v>1.32027265350061E-2</v>
      </c>
      <c r="CB12" s="19">
        <v>1.7334863699679799E-2</v>
      </c>
      <c r="CC12" s="19">
        <v>4.4331209141185199E-2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K18"/>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1" width="20.7265625" customWidth="1"/>
  </cols>
  <sheetData>
    <row r="2" spans="2:11" ht="40" customHeight="1" x14ac:dyDescent="0.35">
      <c r="D2" s="31" t="s">
        <v>348</v>
      </c>
      <c r="E2" s="27"/>
      <c r="F2" s="27"/>
      <c r="G2" s="27"/>
      <c r="H2" s="27"/>
      <c r="I2" s="27"/>
      <c r="J2" s="27"/>
      <c r="K2" s="27"/>
    </row>
    <row r="6" spans="2:11" ht="50" customHeight="1" x14ac:dyDescent="0.35">
      <c r="B6" s="20" t="s">
        <v>15</v>
      </c>
      <c r="C6" s="20" t="s">
        <v>336</v>
      </c>
      <c r="D6" s="20" t="s">
        <v>337</v>
      </c>
      <c r="E6" s="20" t="s">
        <v>338</v>
      </c>
      <c r="F6" s="20" t="s">
        <v>339</v>
      </c>
      <c r="G6" s="20" t="s">
        <v>340</v>
      </c>
      <c r="H6" s="20" t="s">
        <v>341</v>
      </c>
      <c r="I6" s="20" t="s">
        <v>342</v>
      </c>
      <c r="J6" s="20" t="s">
        <v>343</v>
      </c>
    </row>
    <row r="7" spans="2:11" x14ac:dyDescent="0.35">
      <c r="B7" s="18" t="s">
        <v>167</v>
      </c>
      <c r="C7" s="17">
        <v>0.25282056848828299</v>
      </c>
      <c r="D7" s="17">
        <v>0.35489663351745498</v>
      </c>
      <c r="E7" s="17">
        <v>0.221294973328656</v>
      </c>
      <c r="F7" s="17">
        <v>0.21401683924453399</v>
      </c>
      <c r="G7" s="17">
        <v>0.180164897934005</v>
      </c>
      <c r="H7" s="17">
        <v>0.29592719150918001</v>
      </c>
      <c r="I7" s="17">
        <v>0.304167695429928</v>
      </c>
      <c r="J7" s="17">
        <v>0.201091387253308</v>
      </c>
    </row>
    <row r="8" spans="2:11" x14ac:dyDescent="0.35">
      <c r="B8" s="18" t="s">
        <v>344</v>
      </c>
      <c r="C8" s="17">
        <v>0.36707344437046802</v>
      </c>
      <c r="D8" s="17">
        <v>0.34139421639940998</v>
      </c>
      <c r="E8" s="17">
        <v>0.37628202882260903</v>
      </c>
      <c r="F8" s="17">
        <v>0.37131414261613799</v>
      </c>
      <c r="G8" s="17">
        <v>0.37462816753973599</v>
      </c>
      <c r="H8" s="17">
        <v>0.41873004067555603</v>
      </c>
      <c r="I8" s="17">
        <v>0.43478847974596901</v>
      </c>
      <c r="J8" s="17">
        <v>0.38621594634608503</v>
      </c>
    </row>
    <row r="9" spans="2:11" x14ac:dyDescent="0.35">
      <c r="B9" s="18" t="s">
        <v>345</v>
      </c>
      <c r="C9" s="17">
        <v>0.19572753136872201</v>
      </c>
      <c r="D9" s="17">
        <v>0.156704341115637</v>
      </c>
      <c r="E9" s="17">
        <v>0.24080834813015001</v>
      </c>
      <c r="F9" s="17">
        <v>0.23109320157396501</v>
      </c>
      <c r="G9" s="17">
        <v>0.27045300449056098</v>
      </c>
      <c r="H9" s="17">
        <v>0.176278150146815</v>
      </c>
      <c r="I9" s="17">
        <v>0.174847342528021</v>
      </c>
      <c r="J9" s="17">
        <v>0.26984168967856798</v>
      </c>
    </row>
    <row r="10" spans="2:11" x14ac:dyDescent="0.35">
      <c r="B10" s="18" t="s">
        <v>346</v>
      </c>
      <c r="C10" s="17">
        <v>0.16469864645789101</v>
      </c>
      <c r="D10" s="17">
        <v>0.134368412866193</v>
      </c>
      <c r="E10" s="17">
        <v>0.138750465644392</v>
      </c>
      <c r="F10" s="17">
        <v>0.15040956307536901</v>
      </c>
      <c r="G10" s="17">
        <v>0.13145679360260101</v>
      </c>
      <c r="H10" s="17">
        <v>8.0705196173512697E-2</v>
      </c>
      <c r="I10" s="17">
        <v>7.0743994395686696E-2</v>
      </c>
      <c r="J10" s="17">
        <v>0.110340459632829</v>
      </c>
    </row>
    <row r="11" spans="2:11" x14ac:dyDescent="0.35">
      <c r="B11" s="18" t="s">
        <v>347</v>
      </c>
      <c r="C11" s="17">
        <v>1.9679809314636101E-2</v>
      </c>
      <c r="D11" s="17">
        <v>1.2636396101305399E-2</v>
      </c>
      <c r="E11" s="17">
        <v>2.2864184074191399E-2</v>
      </c>
      <c r="F11" s="17">
        <v>3.3166253489994503E-2</v>
      </c>
      <c r="G11" s="17">
        <v>4.3297136433097697E-2</v>
      </c>
      <c r="H11" s="17">
        <v>2.8359421494936199E-2</v>
      </c>
      <c r="I11" s="17">
        <v>1.5452487900394499E-2</v>
      </c>
      <c r="J11" s="17">
        <v>3.2510517089210197E-2</v>
      </c>
    </row>
    <row r="12" spans="2:11" x14ac:dyDescent="0.35">
      <c r="B12" s="16"/>
      <c r="C12" s="16"/>
      <c r="D12" s="16"/>
      <c r="E12" s="16"/>
      <c r="F12" s="16"/>
      <c r="G12" s="16"/>
      <c r="H12" s="16"/>
      <c r="I12" s="16"/>
      <c r="J12" s="16"/>
    </row>
    <row r="13" spans="2:11" x14ac:dyDescent="0.35">
      <c r="B13" t="s">
        <v>90</v>
      </c>
    </row>
    <row r="14" spans="2:11" x14ac:dyDescent="0.35">
      <c r="B14" t="s">
        <v>91</v>
      </c>
    </row>
    <row r="18" spans="2:2" x14ac:dyDescent="0.35">
      <c r="B18"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C20"/>
  <sheetViews>
    <sheetView showGridLines="0" topLeftCell="A4" workbookViewId="0">
      <pane xSplit="2" topLeftCell="AV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109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3389</v>
      </c>
      <c r="D7" s="10">
        <v>1669</v>
      </c>
      <c r="E7" s="10">
        <v>1710</v>
      </c>
      <c r="F7" s="10"/>
      <c r="G7" s="10">
        <v>502</v>
      </c>
      <c r="H7" s="10">
        <v>542</v>
      </c>
      <c r="I7" s="10">
        <v>537</v>
      </c>
      <c r="J7" s="10">
        <v>559</v>
      </c>
      <c r="K7" s="10">
        <v>431</v>
      </c>
      <c r="L7" s="10">
        <v>818</v>
      </c>
      <c r="M7" s="10"/>
      <c r="N7" s="10">
        <v>934</v>
      </c>
      <c r="O7" s="10">
        <v>841</v>
      </c>
      <c r="P7" s="10">
        <v>760</v>
      </c>
      <c r="Q7" s="10">
        <v>845</v>
      </c>
      <c r="R7" s="10"/>
      <c r="S7" s="10">
        <v>564</v>
      </c>
      <c r="T7" s="10">
        <v>547</v>
      </c>
      <c r="U7" s="10">
        <v>294</v>
      </c>
      <c r="V7" s="10">
        <v>332</v>
      </c>
      <c r="W7" s="10">
        <v>279</v>
      </c>
      <c r="X7" s="10">
        <v>325</v>
      </c>
      <c r="Y7" s="10">
        <v>334</v>
      </c>
      <c r="Z7" s="10">
        <v>170</v>
      </c>
      <c r="AA7" s="10">
        <v>452</v>
      </c>
      <c r="AB7" s="10">
        <v>49</v>
      </c>
      <c r="AC7" s="10">
        <v>36</v>
      </c>
      <c r="AD7" s="10">
        <v>7</v>
      </c>
      <c r="AE7" s="10"/>
      <c r="AF7" s="10">
        <v>3065</v>
      </c>
      <c r="AG7" s="10">
        <v>42</v>
      </c>
      <c r="AH7" s="10">
        <v>24</v>
      </c>
      <c r="AI7" s="10">
        <v>12</v>
      </c>
      <c r="AJ7" s="10"/>
      <c r="AK7" s="10">
        <v>246</v>
      </c>
      <c r="AL7" s="10">
        <v>327</v>
      </c>
      <c r="AM7" s="10"/>
      <c r="AN7" s="10">
        <v>871</v>
      </c>
      <c r="AO7" s="10">
        <v>929</v>
      </c>
      <c r="AP7" s="10">
        <v>430</v>
      </c>
      <c r="AQ7" s="10">
        <v>635</v>
      </c>
      <c r="AR7" s="10">
        <v>377</v>
      </c>
      <c r="AS7" s="10">
        <v>146</v>
      </c>
      <c r="AT7" s="10"/>
      <c r="AU7" s="10">
        <v>1952</v>
      </c>
      <c r="AV7" s="10">
        <v>1422</v>
      </c>
      <c r="AW7" s="10"/>
      <c r="AX7" s="10">
        <v>648</v>
      </c>
      <c r="AY7" s="10">
        <v>2741</v>
      </c>
      <c r="AZ7" s="10"/>
      <c r="BA7" s="10">
        <v>2793</v>
      </c>
      <c r="BB7" s="10">
        <v>578</v>
      </c>
      <c r="BC7" s="10"/>
      <c r="BD7" s="10">
        <v>2044</v>
      </c>
      <c r="BE7" s="10"/>
      <c r="BF7" s="10">
        <v>2092</v>
      </c>
      <c r="BG7" s="10"/>
      <c r="BH7" s="10">
        <v>39</v>
      </c>
      <c r="BI7" s="10"/>
      <c r="BJ7" s="10">
        <v>19</v>
      </c>
      <c r="BK7" s="10"/>
      <c r="BL7" s="10">
        <v>532</v>
      </c>
      <c r="BM7" s="10">
        <v>935</v>
      </c>
      <c r="BN7" s="10">
        <v>1023</v>
      </c>
      <c r="BO7" s="10">
        <v>899</v>
      </c>
      <c r="BP7" s="10"/>
      <c r="BQ7" s="10">
        <v>1101</v>
      </c>
      <c r="BR7" s="10">
        <v>730</v>
      </c>
      <c r="BS7" s="10">
        <v>431</v>
      </c>
      <c r="BT7" s="10">
        <v>351</v>
      </c>
      <c r="BU7" s="10">
        <v>208</v>
      </c>
      <c r="BV7" s="10">
        <v>471</v>
      </c>
      <c r="BW7" s="10"/>
      <c r="BX7" s="10">
        <v>774</v>
      </c>
      <c r="BY7" s="10">
        <v>588</v>
      </c>
      <c r="BZ7" s="10">
        <v>769</v>
      </c>
      <c r="CA7" s="10">
        <v>409</v>
      </c>
      <c r="CB7" s="10">
        <v>254</v>
      </c>
      <c r="CC7" s="10">
        <v>236</v>
      </c>
    </row>
    <row r="8" spans="2:81" ht="30" customHeight="1" x14ac:dyDescent="0.35">
      <c r="B8" s="11" t="s">
        <v>20</v>
      </c>
      <c r="C8" s="11">
        <v>3408</v>
      </c>
      <c r="D8" s="11">
        <v>1705</v>
      </c>
      <c r="E8" s="11">
        <v>1693</v>
      </c>
      <c r="F8" s="11"/>
      <c r="G8" s="11">
        <v>513</v>
      </c>
      <c r="H8" s="11">
        <v>602</v>
      </c>
      <c r="I8" s="11">
        <v>563</v>
      </c>
      <c r="J8" s="11">
        <v>551</v>
      </c>
      <c r="K8" s="11">
        <v>405</v>
      </c>
      <c r="L8" s="11">
        <v>774</v>
      </c>
      <c r="M8" s="11"/>
      <c r="N8" s="11">
        <v>905</v>
      </c>
      <c r="O8" s="11">
        <v>846</v>
      </c>
      <c r="P8" s="11">
        <v>784</v>
      </c>
      <c r="Q8" s="11">
        <v>865</v>
      </c>
      <c r="R8" s="11"/>
      <c r="S8" s="11">
        <v>560</v>
      </c>
      <c r="T8" s="11">
        <v>520</v>
      </c>
      <c r="U8" s="11">
        <v>320</v>
      </c>
      <c r="V8" s="11">
        <v>360</v>
      </c>
      <c r="W8" s="11">
        <v>280</v>
      </c>
      <c r="X8" s="11">
        <v>360</v>
      </c>
      <c r="Y8" s="11">
        <v>320</v>
      </c>
      <c r="Z8" s="11">
        <v>160</v>
      </c>
      <c r="AA8" s="11">
        <v>440</v>
      </c>
      <c r="AB8" s="11">
        <v>47</v>
      </c>
      <c r="AC8" s="11">
        <v>34</v>
      </c>
      <c r="AD8" s="11">
        <v>7</v>
      </c>
      <c r="AE8" s="11"/>
      <c r="AF8" s="11">
        <v>3082</v>
      </c>
      <c r="AG8" s="11">
        <v>40</v>
      </c>
      <c r="AH8" s="11">
        <v>23</v>
      </c>
      <c r="AI8" s="11">
        <v>12</v>
      </c>
      <c r="AJ8" s="11"/>
      <c r="AK8" s="11">
        <v>251</v>
      </c>
      <c r="AL8" s="11">
        <v>327</v>
      </c>
      <c r="AM8" s="11"/>
      <c r="AN8" s="11">
        <v>900</v>
      </c>
      <c r="AO8" s="11">
        <v>924</v>
      </c>
      <c r="AP8" s="11">
        <v>434</v>
      </c>
      <c r="AQ8" s="11">
        <v>631</v>
      </c>
      <c r="AR8" s="11">
        <v>370</v>
      </c>
      <c r="AS8" s="11">
        <v>147</v>
      </c>
      <c r="AT8" s="11"/>
      <c r="AU8" s="11">
        <v>1944</v>
      </c>
      <c r="AV8" s="11">
        <v>1449</v>
      </c>
      <c r="AW8" s="11"/>
      <c r="AX8" s="11">
        <v>644</v>
      </c>
      <c r="AY8" s="11">
        <v>2764</v>
      </c>
      <c r="AZ8" s="11"/>
      <c r="BA8" s="11">
        <v>2792</v>
      </c>
      <c r="BB8" s="11">
        <v>598</v>
      </c>
      <c r="BC8" s="11"/>
      <c r="BD8" s="11">
        <v>2050</v>
      </c>
      <c r="BE8" s="11"/>
      <c r="BF8" s="11">
        <v>2098</v>
      </c>
      <c r="BG8" s="11"/>
      <c r="BH8" s="11">
        <v>37</v>
      </c>
      <c r="BI8" s="11"/>
      <c r="BJ8" s="11">
        <v>18</v>
      </c>
      <c r="BK8" s="11"/>
      <c r="BL8" s="11">
        <v>534</v>
      </c>
      <c r="BM8" s="11">
        <v>956</v>
      </c>
      <c r="BN8" s="11">
        <v>1005</v>
      </c>
      <c r="BO8" s="11">
        <v>913</v>
      </c>
      <c r="BP8" s="11"/>
      <c r="BQ8" s="11">
        <v>1116</v>
      </c>
      <c r="BR8" s="11">
        <v>722</v>
      </c>
      <c r="BS8" s="11">
        <v>434</v>
      </c>
      <c r="BT8" s="11">
        <v>349</v>
      </c>
      <c r="BU8" s="11">
        <v>209</v>
      </c>
      <c r="BV8" s="11">
        <v>479</v>
      </c>
      <c r="BW8" s="11"/>
      <c r="BX8" s="11">
        <v>788</v>
      </c>
      <c r="BY8" s="11">
        <v>589</v>
      </c>
      <c r="BZ8" s="11">
        <v>768</v>
      </c>
      <c r="CA8" s="11">
        <v>409</v>
      </c>
      <c r="CB8" s="11">
        <v>257</v>
      </c>
      <c r="CC8" s="11">
        <v>240</v>
      </c>
    </row>
    <row r="9" spans="2:81" x14ac:dyDescent="0.35">
      <c r="B9" s="18" t="s">
        <v>101</v>
      </c>
      <c r="C9" s="17">
        <v>5.8942130479441003E-2</v>
      </c>
      <c r="D9" s="17">
        <v>5.18623803451621E-2</v>
      </c>
      <c r="E9" s="17">
        <v>6.6422923921368296E-2</v>
      </c>
      <c r="F9" s="17"/>
      <c r="G9" s="17">
        <v>4.3272013849793803E-2</v>
      </c>
      <c r="H9" s="17">
        <v>5.7606977156547001E-2</v>
      </c>
      <c r="I9" s="17">
        <v>6.7278924488535993E-2</v>
      </c>
      <c r="J9" s="17">
        <v>8.4175625898000095E-2</v>
      </c>
      <c r="K9" s="17">
        <v>6.8312737833491205E-2</v>
      </c>
      <c r="L9" s="17">
        <v>4.1433692459899897E-2</v>
      </c>
      <c r="M9" s="17"/>
      <c r="N9" s="17">
        <v>5.7047987333556503E-2</v>
      </c>
      <c r="O9" s="17">
        <v>7.3903687248056002E-2</v>
      </c>
      <c r="P9" s="17">
        <v>5.0533002613914899E-2</v>
      </c>
      <c r="Q9" s="17">
        <v>5.3288507446592401E-2</v>
      </c>
      <c r="R9" s="17"/>
      <c r="S9" s="17">
        <v>9.1701895686632603E-2</v>
      </c>
      <c r="T9" s="17">
        <v>6.1855471366989601E-2</v>
      </c>
      <c r="U9" s="17">
        <v>5.4391197459264101E-2</v>
      </c>
      <c r="V9" s="17">
        <v>4.5071326575563501E-2</v>
      </c>
      <c r="W9" s="17">
        <v>3.3189876225283202E-2</v>
      </c>
      <c r="X9" s="17">
        <v>5.3892593780498502E-2</v>
      </c>
      <c r="Y9" s="17">
        <v>4.73087850580384E-2</v>
      </c>
      <c r="Z9" s="17">
        <v>4.67373260411834E-2</v>
      </c>
      <c r="AA9" s="17">
        <v>4.9507422796167801E-2</v>
      </c>
      <c r="AB9" s="17">
        <v>0.144705306015772</v>
      </c>
      <c r="AC9" s="17">
        <v>0.11270216153188101</v>
      </c>
      <c r="AD9" s="17">
        <v>0</v>
      </c>
      <c r="AE9" s="17"/>
      <c r="AF9" s="17">
        <v>3.3538892875707403E-2</v>
      </c>
      <c r="AG9" s="17">
        <v>0.499530514582115</v>
      </c>
      <c r="AH9" s="17">
        <v>0.20642439735962401</v>
      </c>
      <c r="AI9" s="17">
        <v>0.40745575598276301</v>
      </c>
      <c r="AJ9" s="17"/>
      <c r="AK9" s="17">
        <v>0.27100406057361898</v>
      </c>
      <c r="AL9" s="17">
        <v>0.122476253170392</v>
      </c>
      <c r="AM9" s="17"/>
      <c r="AN9" s="17">
        <v>7.8678606550863603E-2</v>
      </c>
      <c r="AO9" s="17">
        <v>4.8186154598719298E-2</v>
      </c>
      <c r="AP9" s="17">
        <v>4.10000864238841E-2</v>
      </c>
      <c r="AQ9" s="17">
        <v>7.2146239775302407E-2</v>
      </c>
      <c r="AR9" s="17">
        <v>3.8822233759061499E-2</v>
      </c>
      <c r="AS9" s="17">
        <v>5.3088151140472002E-2</v>
      </c>
      <c r="AT9" s="17"/>
      <c r="AU9" s="17">
        <v>4.5783121327398403E-2</v>
      </c>
      <c r="AV9" s="17">
        <v>7.5184056100184402E-2</v>
      </c>
      <c r="AW9" s="17"/>
      <c r="AX9" s="17">
        <v>5.0907172595887597E-2</v>
      </c>
      <c r="AY9" s="17">
        <v>6.0812638873010499E-2</v>
      </c>
      <c r="AZ9" s="17"/>
      <c r="BA9" s="17">
        <v>4.6723942758020699E-2</v>
      </c>
      <c r="BB9" s="17">
        <v>0.111500004782856</v>
      </c>
      <c r="BC9" s="17"/>
      <c r="BD9" s="17">
        <v>2.38707557479058E-2</v>
      </c>
      <c r="BE9" s="17"/>
      <c r="BF9" s="17">
        <v>0</v>
      </c>
      <c r="BG9" s="17"/>
      <c r="BH9" s="17">
        <v>0.53373729679214699</v>
      </c>
      <c r="BI9" s="17"/>
      <c r="BJ9" s="17">
        <v>0.31999058660562302</v>
      </c>
      <c r="BK9" s="17"/>
      <c r="BL9" s="17">
        <v>0.146759760044371</v>
      </c>
      <c r="BM9" s="17">
        <v>2.5157063610097799E-2</v>
      </c>
      <c r="BN9" s="17">
        <v>4.1661352674470097E-2</v>
      </c>
      <c r="BO9" s="17">
        <v>6.19888925512029E-2</v>
      </c>
      <c r="BP9" s="17"/>
      <c r="BQ9" s="17">
        <v>4.3803329045668603E-2</v>
      </c>
      <c r="BR9" s="17">
        <v>3.1208189540113999E-2</v>
      </c>
      <c r="BS9" s="17">
        <v>2.3680069387550299E-2</v>
      </c>
      <c r="BT9" s="17">
        <v>6.5468833372382601E-2</v>
      </c>
      <c r="BU9" s="17">
        <v>9.2797096015507702E-2</v>
      </c>
      <c r="BV9" s="17">
        <v>0.13942813521287201</v>
      </c>
      <c r="BW9" s="17"/>
      <c r="BX9" s="17">
        <v>4.4942607369475397E-2</v>
      </c>
      <c r="BY9" s="17">
        <v>3.7279130867586101E-2</v>
      </c>
      <c r="BZ9" s="17">
        <v>2.78975137865194E-2</v>
      </c>
      <c r="CA9" s="17">
        <v>6.5997958454912894E-2</v>
      </c>
      <c r="CB9" s="17">
        <v>0.107472740414487</v>
      </c>
      <c r="CC9" s="17">
        <v>0.17287569838062899</v>
      </c>
    </row>
    <row r="10" spans="2:81" x14ac:dyDescent="0.35">
      <c r="B10" s="18" t="s">
        <v>58</v>
      </c>
      <c r="C10" s="17">
        <v>3.4110885978575499E-2</v>
      </c>
      <c r="D10" s="17">
        <v>2.7731071929725001E-2</v>
      </c>
      <c r="E10" s="17">
        <v>3.9492334095691799E-2</v>
      </c>
      <c r="F10" s="17"/>
      <c r="G10" s="17">
        <v>3.7778851819444299E-2</v>
      </c>
      <c r="H10" s="17">
        <v>1.92195216467041E-2</v>
      </c>
      <c r="I10" s="17">
        <v>3.4275239588999001E-2</v>
      </c>
      <c r="J10" s="17">
        <v>5.5007699765301198E-2</v>
      </c>
      <c r="K10" s="17">
        <v>4.6786863125553399E-2</v>
      </c>
      <c r="L10" s="17">
        <v>2.16356167612161E-2</v>
      </c>
      <c r="M10" s="17"/>
      <c r="N10" s="17">
        <v>3.3005241837854998E-2</v>
      </c>
      <c r="O10" s="17">
        <v>4.0807363821159799E-2</v>
      </c>
      <c r="P10" s="17">
        <v>3.0642891072603901E-2</v>
      </c>
      <c r="Q10" s="17">
        <v>3.09614200358613E-2</v>
      </c>
      <c r="R10" s="17"/>
      <c r="S10" s="17">
        <v>4.5013101947250701E-2</v>
      </c>
      <c r="T10" s="17">
        <v>3.3399032607442099E-2</v>
      </c>
      <c r="U10" s="17">
        <v>2.3181743613019799E-2</v>
      </c>
      <c r="V10" s="17">
        <v>3.01351319445698E-2</v>
      </c>
      <c r="W10" s="17">
        <v>2.4418163210629E-2</v>
      </c>
      <c r="X10" s="17">
        <v>5.2370139716263801E-2</v>
      </c>
      <c r="Y10" s="17">
        <v>3.5382669496629299E-2</v>
      </c>
      <c r="Z10" s="17">
        <v>1.2082495266291999E-2</v>
      </c>
      <c r="AA10" s="17">
        <v>2.6718257004727401E-2</v>
      </c>
      <c r="AB10" s="17">
        <v>6.16563271004264E-2</v>
      </c>
      <c r="AC10" s="17">
        <v>5.3159968634957498E-2</v>
      </c>
      <c r="AD10" s="17">
        <v>0</v>
      </c>
      <c r="AE10" s="17"/>
      <c r="AF10" s="17">
        <v>2.7718633753481998E-2</v>
      </c>
      <c r="AG10" s="17">
        <v>8.8935914757756293E-2</v>
      </c>
      <c r="AH10" s="17">
        <v>0.210746826512378</v>
      </c>
      <c r="AI10" s="17">
        <v>8.0951151873523794E-2</v>
      </c>
      <c r="AJ10" s="17"/>
      <c r="AK10" s="17">
        <v>8.5376437014223303E-2</v>
      </c>
      <c r="AL10" s="17">
        <v>7.8015046502331306E-2</v>
      </c>
      <c r="AM10" s="17"/>
      <c r="AN10" s="17">
        <v>3.4084080357600702E-2</v>
      </c>
      <c r="AO10" s="17">
        <v>3.3460207744147E-2</v>
      </c>
      <c r="AP10" s="17">
        <v>2.2758733860933002E-2</v>
      </c>
      <c r="AQ10" s="17">
        <v>3.6636315073611703E-2</v>
      </c>
      <c r="AR10" s="17">
        <v>4.7838453723606497E-2</v>
      </c>
      <c r="AS10" s="17">
        <v>2.67275584951513E-2</v>
      </c>
      <c r="AT10" s="17"/>
      <c r="AU10" s="17">
        <v>2.9391650993853401E-2</v>
      </c>
      <c r="AV10" s="17">
        <v>3.9965152162782999E-2</v>
      </c>
      <c r="AW10" s="17"/>
      <c r="AX10" s="17">
        <v>5.2280449020453902E-2</v>
      </c>
      <c r="AY10" s="17">
        <v>2.98810790934779E-2</v>
      </c>
      <c r="AZ10" s="17"/>
      <c r="BA10" s="17">
        <v>2.9870534391483499E-2</v>
      </c>
      <c r="BB10" s="17">
        <v>5.1696612463085601E-2</v>
      </c>
      <c r="BC10" s="17"/>
      <c r="BD10" s="17">
        <v>1.0884924819571E-2</v>
      </c>
      <c r="BE10" s="17"/>
      <c r="BF10" s="17">
        <v>0</v>
      </c>
      <c r="BG10" s="17"/>
      <c r="BH10" s="17">
        <v>7.1926566097495398E-2</v>
      </c>
      <c r="BI10" s="17"/>
      <c r="BJ10" s="17">
        <v>0.20714902555162801</v>
      </c>
      <c r="BK10" s="17"/>
      <c r="BL10" s="17">
        <v>7.0712348102316996E-2</v>
      </c>
      <c r="BM10" s="17">
        <v>8.0295388643724201E-3</v>
      </c>
      <c r="BN10" s="17">
        <v>2.17875689725677E-2</v>
      </c>
      <c r="BO10" s="17">
        <v>5.3592103162192997E-2</v>
      </c>
      <c r="BP10" s="17"/>
      <c r="BQ10" s="17">
        <v>3.9272969188179699E-2</v>
      </c>
      <c r="BR10" s="17">
        <v>1.1207761217016599E-2</v>
      </c>
      <c r="BS10" s="17">
        <v>2.4142663394188399E-2</v>
      </c>
      <c r="BT10" s="17">
        <v>2.80751928082121E-2</v>
      </c>
      <c r="BU10" s="17">
        <v>4.6866561396494803E-2</v>
      </c>
      <c r="BV10" s="17">
        <v>6.24917522659501E-2</v>
      </c>
      <c r="BW10" s="17"/>
      <c r="BX10" s="17">
        <v>3.4360599014972897E-2</v>
      </c>
      <c r="BY10" s="17">
        <v>2.2337535407278401E-2</v>
      </c>
      <c r="BZ10" s="17">
        <v>1.4897622152931E-2</v>
      </c>
      <c r="CA10" s="17">
        <v>3.0411933602900201E-2</v>
      </c>
      <c r="CB10" s="17">
        <v>6.8757712859028694E-2</v>
      </c>
      <c r="CC10" s="17">
        <v>6.1247381874812497E-2</v>
      </c>
    </row>
    <row r="11" spans="2:81" x14ac:dyDescent="0.35">
      <c r="B11" s="18" t="s">
        <v>59</v>
      </c>
      <c r="C11" s="17">
        <v>3.7206604206362001E-2</v>
      </c>
      <c r="D11" s="17">
        <v>3.5780269512698297E-2</v>
      </c>
      <c r="E11" s="17">
        <v>3.8863373829570703E-2</v>
      </c>
      <c r="F11" s="17"/>
      <c r="G11" s="17">
        <v>5.5914211805905001E-2</v>
      </c>
      <c r="H11" s="17">
        <v>3.6191339283405802E-2</v>
      </c>
      <c r="I11" s="17">
        <v>4.7698709661458803E-2</v>
      </c>
      <c r="J11" s="17">
        <v>4.0393238161732202E-2</v>
      </c>
      <c r="K11" s="17">
        <v>3.32910295121066E-2</v>
      </c>
      <c r="L11" s="17">
        <v>1.7750495992181599E-2</v>
      </c>
      <c r="M11" s="17"/>
      <c r="N11" s="17">
        <v>5.0978093507263803E-2</v>
      </c>
      <c r="O11" s="17">
        <v>4.3259718034115602E-2</v>
      </c>
      <c r="P11" s="17">
        <v>2.9670573075493901E-2</v>
      </c>
      <c r="Q11" s="17">
        <v>2.4100451972152499E-2</v>
      </c>
      <c r="R11" s="17"/>
      <c r="S11" s="17">
        <v>4.7052636731476097E-2</v>
      </c>
      <c r="T11" s="17">
        <v>3.9372787261481197E-2</v>
      </c>
      <c r="U11" s="17">
        <v>4.0269769933775297E-2</v>
      </c>
      <c r="V11" s="17">
        <v>2.1076230187472001E-2</v>
      </c>
      <c r="W11" s="17">
        <v>4.5931369662386701E-2</v>
      </c>
      <c r="X11" s="17">
        <v>3.7596082789465898E-2</v>
      </c>
      <c r="Y11" s="17">
        <v>2.7305606206297101E-2</v>
      </c>
      <c r="Z11" s="17">
        <v>3.0144352802719401E-2</v>
      </c>
      <c r="AA11" s="17">
        <v>3.5641541361635103E-2</v>
      </c>
      <c r="AB11" s="17">
        <v>8.2161052059916695E-2</v>
      </c>
      <c r="AC11" s="17">
        <v>0</v>
      </c>
      <c r="AD11" s="17">
        <v>0</v>
      </c>
      <c r="AE11" s="17"/>
      <c r="AF11" s="17">
        <v>3.4752296723640601E-2</v>
      </c>
      <c r="AG11" s="17">
        <v>6.5721901596432805E-2</v>
      </c>
      <c r="AH11" s="17">
        <v>8.5178504430028404E-2</v>
      </c>
      <c r="AI11" s="17">
        <v>7.4788101202982404E-2</v>
      </c>
      <c r="AJ11" s="17"/>
      <c r="AK11" s="17">
        <v>5.6625038873826201E-2</v>
      </c>
      <c r="AL11" s="17">
        <v>7.4438601286931194E-2</v>
      </c>
      <c r="AM11" s="17"/>
      <c r="AN11" s="17">
        <v>4.4430606639628098E-2</v>
      </c>
      <c r="AO11" s="17">
        <v>4.6783253157112702E-2</v>
      </c>
      <c r="AP11" s="17">
        <v>3.8100224095822498E-2</v>
      </c>
      <c r="AQ11" s="17">
        <v>2.6295610048121299E-2</v>
      </c>
      <c r="AR11" s="17">
        <v>1.80196373499797E-2</v>
      </c>
      <c r="AS11" s="17">
        <v>2.55918042489061E-2</v>
      </c>
      <c r="AT11" s="17"/>
      <c r="AU11" s="17">
        <v>3.3124029344238998E-2</v>
      </c>
      <c r="AV11" s="17">
        <v>4.3071205338784203E-2</v>
      </c>
      <c r="AW11" s="17"/>
      <c r="AX11" s="17">
        <v>3.7414746848639401E-2</v>
      </c>
      <c r="AY11" s="17">
        <v>3.7158149371242503E-2</v>
      </c>
      <c r="AZ11" s="17"/>
      <c r="BA11" s="17">
        <v>2.98557871522665E-2</v>
      </c>
      <c r="BB11" s="17">
        <v>6.9115308886195798E-2</v>
      </c>
      <c r="BC11" s="17"/>
      <c r="BD11" s="17">
        <v>1.09828414413949E-2</v>
      </c>
      <c r="BE11" s="17"/>
      <c r="BF11" s="17">
        <v>0</v>
      </c>
      <c r="BG11" s="17"/>
      <c r="BH11" s="17">
        <v>7.37918603392448E-2</v>
      </c>
      <c r="BI11" s="17"/>
      <c r="BJ11" s="17">
        <v>5.2500315728817699E-2</v>
      </c>
      <c r="BK11" s="17"/>
      <c r="BL11" s="17">
        <v>8.0638967326918096E-2</v>
      </c>
      <c r="BM11" s="17">
        <v>2.1341097363543601E-2</v>
      </c>
      <c r="BN11" s="17">
        <v>2.2471773561326801E-2</v>
      </c>
      <c r="BO11" s="17">
        <v>4.4646007588934999E-2</v>
      </c>
      <c r="BP11" s="17"/>
      <c r="BQ11" s="17">
        <v>4.1156466479003499E-2</v>
      </c>
      <c r="BR11" s="17">
        <v>1.84574663011891E-2</v>
      </c>
      <c r="BS11" s="17">
        <v>1.5969167003007299E-2</v>
      </c>
      <c r="BT11" s="17">
        <v>5.3678739688481303E-2</v>
      </c>
      <c r="BU11" s="17">
        <v>5.8464020161707798E-2</v>
      </c>
      <c r="BV11" s="17">
        <v>5.3949894547842603E-2</v>
      </c>
      <c r="BW11" s="17"/>
      <c r="BX11" s="17">
        <v>5.5392074713365401E-2</v>
      </c>
      <c r="BY11" s="17">
        <v>1.9144738498932699E-2</v>
      </c>
      <c r="BZ11" s="17">
        <v>1.1832972018250299E-2</v>
      </c>
      <c r="CA11" s="17">
        <v>4.5867079227520202E-2</v>
      </c>
      <c r="CB11" s="17">
        <v>6.5682693206710996E-2</v>
      </c>
      <c r="CC11" s="17">
        <v>5.14486268503309E-2</v>
      </c>
    </row>
    <row r="12" spans="2:81" x14ac:dyDescent="0.35">
      <c r="B12" s="18" t="s">
        <v>102</v>
      </c>
      <c r="C12" s="17">
        <v>0.103095979322939</v>
      </c>
      <c r="D12" s="17">
        <v>0.101371878571669</v>
      </c>
      <c r="E12" s="17">
        <v>0.103727780543323</v>
      </c>
      <c r="F12" s="17"/>
      <c r="G12" s="17">
        <v>0.108185341134843</v>
      </c>
      <c r="H12" s="17">
        <v>0.12513121501997601</v>
      </c>
      <c r="I12" s="17">
        <v>0.121192659277163</v>
      </c>
      <c r="J12" s="17">
        <v>0.119038490514681</v>
      </c>
      <c r="K12" s="17">
        <v>8.7482410084543702E-2</v>
      </c>
      <c r="L12" s="17">
        <v>6.6243070244411506E-2</v>
      </c>
      <c r="M12" s="17"/>
      <c r="N12" s="17">
        <v>0.101891214382675</v>
      </c>
      <c r="O12" s="17">
        <v>0.114455840161796</v>
      </c>
      <c r="P12" s="17">
        <v>8.6284910029499895E-2</v>
      </c>
      <c r="Q12" s="17">
        <v>0.107101348428339</v>
      </c>
      <c r="R12" s="17"/>
      <c r="S12" s="17">
        <v>0.10843029267781901</v>
      </c>
      <c r="T12" s="17">
        <v>0.12290664416109399</v>
      </c>
      <c r="U12" s="17">
        <v>9.2727708704205394E-2</v>
      </c>
      <c r="V12" s="17">
        <v>8.8100046279891805E-2</v>
      </c>
      <c r="W12" s="17">
        <v>0.113078813840484</v>
      </c>
      <c r="X12" s="17">
        <v>0.11968491343248</v>
      </c>
      <c r="Y12" s="17">
        <v>8.8735975963299601E-2</v>
      </c>
      <c r="Z12" s="17">
        <v>6.9356472664780303E-2</v>
      </c>
      <c r="AA12" s="17">
        <v>8.5924899533285803E-2</v>
      </c>
      <c r="AB12" s="17">
        <v>0.183500596193997</v>
      </c>
      <c r="AC12" s="17">
        <v>0.13682370694651899</v>
      </c>
      <c r="AD12" s="17">
        <v>0</v>
      </c>
      <c r="AE12" s="17"/>
      <c r="AF12" s="17">
        <v>9.9053782242242497E-2</v>
      </c>
      <c r="AG12" s="17">
        <v>6.8027650536954004E-2</v>
      </c>
      <c r="AH12" s="17">
        <v>0.1664268581875</v>
      </c>
      <c r="AI12" s="17">
        <v>0.17789831254282501</v>
      </c>
      <c r="AJ12" s="17"/>
      <c r="AK12" s="17">
        <v>0.148858722081535</v>
      </c>
      <c r="AL12" s="17">
        <v>0.181385934741433</v>
      </c>
      <c r="AM12" s="17"/>
      <c r="AN12" s="17">
        <v>9.9540642065973198E-2</v>
      </c>
      <c r="AO12" s="17">
        <v>0.11745722046499001</v>
      </c>
      <c r="AP12" s="17">
        <v>0.111940107979105</v>
      </c>
      <c r="AQ12" s="17">
        <v>9.0385237100256505E-2</v>
      </c>
      <c r="AR12" s="17">
        <v>9.3785309828579397E-2</v>
      </c>
      <c r="AS12" s="17">
        <v>8.7272725953857794E-2</v>
      </c>
      <c r="AT12" s="17"/>
      <c r="AU12" s="17">
        <v>8.6425034416865207E-2</v>
      </c>
      <c r="AV12" s="17">
        <v>0.124352478745222</v>
      </c>
      <c r="AW12" s="17"/>
      <c r="AX12" s="17">
        <v>0.11285634638656</v>
      </c>
      <c r="AY12" s="17">
        <v>0.100823802071806</v>
      </c>
      <c r="AZ12" s="17"/>
      <c r="BA12" s="17">
        <v>9.1300603054844304E-2</v>
      </c>
      <c r="BB12" s="17">
        <v>0.15456661033897101</v>
      </c>
      <c r="BC12" s="17"/>
      <c r="BD12" s="17">
        <v>4.7273401471932798E-2</v>
      </c>
      <c r="BE12" s="17"/>
      <c r="BF12" s="17">
        <v>0</v>
      </c>
      <c r="BG12" s="17"/>
      <c r="BH12" s="17">
        <v>5.6379426563146103E-2</v>
      </c>
      <c r="BI12" s="17"/>
      <c r="BJ12" s="17">
        <v>0.164340832956682</v>
      </c>
      <c r="BK12" s="17"/>
      <c r="BL12" s="17">
        <v>0.14967836678850599</v>
      </c>
      <c r="BM12" s="17">
        <v>3.8592671962129899E-2</v>
      </c>
      <c r="BN12" s="17">
        <v>7.6180926414720296E-2</v>
      </c>
      <c r="BO12" s="17">
        <v>0.173059414234356</v>
      </c>
      <c r="BP12" s="17"/>
      <c r="BQ12" s="17">
        <v>0.125407924461929</v>
      </c>
      <c r="BR12" s="17">
        <v>5.8258908380065699E-2</v>
      </c>
      <c r="BS12" s="17">
        <v>7.0839047889099699E-2</v>
      </c>
      <c r="BT12" s="17">
        <v>0.10887537843338201</v>
      </c>
      <c r="BU12" s="17">
        <v>0.14590295220081601</v>
      </c>
      <c r="BV12" s="17">
        <v>0.12474280570445</v>
      </c>
      <c r="BW12" s="17"/>
      <c r="BX12" s="17">
        <v>0.131356107544055</v>
      </c>
      <c r="BY12" s="17">
        <v>6.6056069156242403E-2</v>
      </c>
      <c r="BZ12" s="17">
        <v>5.7829341806044599E-2</v>
      </c>
      <c r="CA12" s="17">
        <v>9.0985603754298996E-2</v>
      </c>
      <c r="CB12" s="17">
        <v>0.17799722011147201</v>
      </c>
      <c r="CC12" s="17">
        <v>0.12385888565671101</v>
      </c>
    </row>
    <row r="13" spans="2:81" x14ac:dyDescent="0.35">
      <c r="B13" s="18" t="s">
        <v>103</v>
      </c>
      <c r="C13" s="17">
        <v>0.151106475138931</v>
      </c>
      <c r="D13" s="17">
        <v>0.154021088512239</v>
      </c>
      <c r="E13" s="17">
        <v>0.148397124867547</v>
      </c>
      <c r="F13" s="17"/>
      <c r="G13" s="17">
        <v>0.189484554229746</v>
      </c>
      <c r="H13" s="17">
        <v>0.189210912372344</v>
      </c>
      <c r="I13" s="17">
        <v>0.158471625377297</v>
      </c>
      <c r="J13" s="17">
        <v>0.175485204763734</v>
      </c>
      <c r="K13" s="17">
        <v>0.10657901151513501</v>
      </c>
      <c r="L13" s="17">
        <v>9.6631916557964506E-2</v>
      </c>
      <c r="M13" s="17"/>
      <c r="N13" s="17">
        <v>0.14971771907724199</v>
      </c>
      <c r="O13" s="17">
        <v>0.17437130103126899</v>
      </c>
      <c r="P13" s="17">
        <v>0.14601998631693799</v>
      </c>
      <c r="Q13" s="17">
        <v>0.13599542452265301</v>
      </c>
      <c r="R13" s="17"/>
      <c r="S13" s="17">
        <v>0.14122077707358399</v>
      </c>
      <c r="T13" s="17">
        <v>0.15848642436808499</v>
      </c>
      <c r="U13" s="17">
        <v>0.157280406391343</v>
      </c>
      <c r="V13" s="17">
        <v>0.148311335439026</v>
      </c>
      <c r="W13" s="17">
        <v>0.124647619167791</v>
      </c>
      <c r="X13" s="17">
        <v>0.177727041556619</v>
      </c>
      <c r="Y13" s="17">
        <v>0.150491894838156</v>
      </c>
      <c r="Z13" s="17">
        <v>0.17033341336379801</v>
      </c>
      <c r="AA13" s="17">
        <v>0.14043425387866901</v>
      </c>
      <c r="AB13" s="17">
        <v>0.18562915512956699</v>
      </c>
      <c r="AC13" s="17">
        <v>8.3845090212429405E-2</v>
      </c>
      <c r="AD13" s="17">
        <v>0.30089049750139901</v>
      </c>
      <c r="AE13" s="17"/>
      <c r="AF13" s="17">
        <v>0.15155703149059199</v>
      </c>
      <c r="AG13" s="17">
        <v>0.123675321837627</v>
      </c>
      <c r="AH13" s="17">
        <v>0.131363170011594</v>
      </c>
      <c r="AI13" s="17">
        <v>0.15169147381862699</v>
      </c>
      <c r="AJ13" s="17"/>
      <c r="AK13" s="17">
        <v>0.15170049019953599</v>
      </c>
      <c r="AL13" s="17">
        <v>0.14917367239986101</v>
      </c>
      <c r="AM13" s="17"/>
      <c r="AN13" s="17">
        <v>0.15328788690970499</v>
      </c>
      <c r="AO13" s="17">
        <v>0.16869864615480601</v>
      </c>
      <c r="AP13" s="17">
        <v>0.158299638108686</v>
      </c>
      <c r="AQ13" s="17">
        <v>0.123200174053247</v>
      </c>
      <c r="AR13" s="17">
        <v>0.133023399687001</v>
      </c>
      <c r="AS13" s="17">
        <v>0.17244046935430599</v>
      </c>
      <c r="AT13" s="17"/>
      <c r="AU13" s="17">
        <v>0.13168115669831101</v>
      </c>
      <c r="AV13" s="17">
        <v>0.17735528111003901</v>
      </c>
      <c r="AW13" s="17"/>
      <c r="AX13" s="17">
        <v>0.123851531979029</v>
      </c>
      <c r="AY13" s="17">
        <v>0.157451324817759</v>
      </c>
      <c r="AZ13" s="17"/>
      <c r="BA13" s="17">
        <v>0.140144862241532</v>
      </c>
      <c r="BB13" s="17">
        <v>0.203513463783279</v>
      </c>
      <c r="BC13" s="17"/>
      <c r="BD13" s="17">
        <v>9.3464493683813599E-2</v>
      </c>
      <c r="BE13" s="17"/>
      <c r="BF13" s="17">
        <v>0</v>
      </c>
      <c r="BG13" s="17"/>
      <c r="BH13" s="17">
        <v>0.12557158741622201</v>
      </c>
      <c r="BI13" s="17"/>
      <c r="BJ13" s="17">
        <v>0.105317878782103</v>
      </c>
      <c r="BK13" s="17"/>
      <c r="BL13" s="17">
        <v>0.15834574224777201</v>
      </c>
      <c r="BM13" s="17">
        <v>0.11052374224971399</v>
      </c>
      <c r="BN13" s="17">
        <v>0.12499918736945</v>
      </c>
      <c r="BO13" s="17">
        <v>0.21814082687452099</v>
      </c>
      <c r="BP13" s="17"/>
      <c r="BQ13" s="17">
        <v>0.18369792244758701</v>
      </c>
      <c r="BR13" s="17">
        <v>0.14140170965284199</v>
      </c>
      <c r="BS13" s="17">
        <v>0.10630310206419601</v>
      </c>
      <c r="BT13" s="17">
        <v>0.13964507963139999</v>
      </c>
      <c r="BU13" s="17">
        <v>0.19228688274290601</v>
      </c>
      <c r="BV13" s="17">
        <v>0.119180684598013</v>
      </c>
      <c r="BW13" s="17"/>
      <c r="BX13" s="17">
        <v>0.186646773666201</v>
      </c>
      <c r="BY13" s="17">
        <v>0.14408950375570301</v>
      </c>
      <c r="BZ13" s="17">
        <v>0.108744540927741</v>
      </c>
      <c r="CA13" s="17">
        <v>0.153260616463962</v>
      </c>
      <c r="CB13" s="17">
        <v>0.168395748209311</v>
      </c>
      <c r="CC13" s="17">
        <v>0.140058093819725</v>
      </c>
    </row>
    <row r="14" spans="2:81" x14ac:dyDescent="0.35">
      <c r="B14" s="18" t="s">
        <v>104</v>
      </c>
      <c r="C14" s="17">
        <v>0.17520776905110999</v>
      </c>
      <c r="D14" s="17">
        <v>0.183852380134821</v>
      </c>
      <c r="E14" s="17">
        <v>0.16695578065670799</v>
      </c>
      <c r="F14" s="17"/>
      <c r="G14" s="17">
        <v>0.15649967976791199</v>
      </c>
      <c r="H14" s="17">
        <v>0.19263310472094</v>
      </c>
      <c r="I14" s="17">
        <v>0.21000603404857399</v>
      </c>
      <c r="J14" s="17">
        <v>0.14252202276848999</v>
      </c>
      <c r="K14" s="17">
        <v>0.18698778371896899</v>
      </c>
      <c r="L14" s="17">
        <v>0.16582781987164799</v>
      </c>
      <c r="M14" s="17"/>
      <c r="N14" s="17">
        <v>0.18355143430589399</v>
      </c>
      <c r="O14" s="17">
        <v>0.18058345622403901</v>
      </c>
      <c r="P14" s="17">
        <v>0.179708306485864</v>
      </c>
      <c r="Q14" s="17">
        <v>0.15896608387462099</v>
      </c>
      <c r="R14" s="17"/>
      <c r="S14" s="17">
        <v>0.15038444065478301</v>
      </c>
      <c r="T14" s="17">
        <v>0.15953512211288501</v>
      </c>
      <c r="U14" s="17">
        <v>0.188018214896818</v>
      </c>
      <c r="V14" s="17">
        <v>0.14958281742635399</v>
      </c>
      <c r="W14" s="17">
        <v>0.22645014013883499</v>
      </c>
      <c r="X14" s="17">
        <v>0.18038698339760401</v>
      </c>
      <c r="Y14" s="17">
        <v>0.188430056407938</v>
      </c>
      <c r="Z14" s="17">
        <v>0.20504416253640401</v>
      </c>
      <c r="AA14" s="17">
        <v>0.18859862751138201</v>
      </c>
      <c r="AB14" s="17">
        <v>0.14116412223687899</v>
      </c>
      <c r="AC14" s="17">
        <v>0.114081482970884</v>
      </c>
      <c r="AD14" s="17">
        <v>0.13744892195095301</v>
      </c>
      <c r="AE14" s="17"/>
      <c r="AF14" s="17">
        <v>0.18041346774681699</v>
      </c>
      <c r="AG14" s="17">
        <v>4.48191933957603E-2</v>
      </c>
      <c r="AH14" s="17">
        <v>0.122476146960051</v>
      </c>
      <c r="AI14" s="17">
        <v>0</v>
      </c>
      <c r="AJ14" s="17"/>
      <c r="AK14" s="17">
        <v>0.144990586063826</v>
      </c>
      <c r="AL14" s="17">
        <v>0.15479852458813301</v>
      </c>
      <c r="AM14" s="17"/>
      <c r="AN14" s="17">
        <v>0.18020081002532401</v>
      </c>
      <c r="AO14" s="17">
        <v>0.18531548747711599</v>
      </c>
      <c r="AP14" s="17">
        <v>0.17101425251105701</v>
      </c>
      <c r="AQ14" s="17">
        <v>0.158998630198117</v>
      </c>
      <c r="AR14" s="17">
        <v>0.17933555106236901</v>
      </c>
      <c r="AS14" s="17">
        <v>0.15401462853003101</v>
      </c>
      <c r="AT14" s="17"/>
      <c r="AU14" s="17">
        <v>0.172690357803753</v>
      </c>
      <c r="AV14" s="17">
        <v>0.17908169266896901</v>
      </c>
      <c r="AW14" s="17"/>
      <c r="AX14" s="17">
        <v>0.16236476700482</v>
      </c>
      <c r="AY14" s="17">
        <v>0.17819757229269101</v>
      </c>
      <c r="AZ14" s="17"/>
      <c r="BA14" s="17">
        <v>0.17388795490445</v>
      </c>
      <c r="BB14" s="17">
        <v>0.18510084644948399</v>
      </c>
      <c r="BC14" s="17"/>
      <c r="BD14" s="17">
        <v>0.194825831544263</v>
      </c>
      <c r="BE14" s="17"/>
      <c r="BF14" s="17">
        <v>0.284641712510314</v>
      </c>
      <c r="BG14" s="17"/>
      <c r="BH14" s="17">
        <v>2.3525644777645901E-2</v>
      </c>
      <c r="BI14" s="17"/>
      <c r="BJ14" s="17">
        <v>0.10069406992186899</v>
      </c>
      <c r="BK14" s="17"/>
      <c r="BL14" s="17">
        <v>0.11785887192906699</v>
      </c>
      <c r="BM14" s="17">
        <v>0.203263814820446</v>
      </c>
      <c r="BN14" s="17">
        <v>0.172665155521496</v>
      </c>
      <c r="BO14" s="17">
        <v>0.18217176936103699</v>
      </c>
      <c r="BP14" s="17"/>
      <c r="BQ14" s="17">
        <v>0.207082624148196</v>
      </c>
      <c r="BR14" s="17">
        <v>0.19299346349693999</v>
      </c>
      <c r="BS14" s="17">
        <v>0.14202631215105299</v>
      </c>
      <c r="BT14" s="17">
        <v>0.162963815220318</v>
      </c>
      <c r="BU14" s="17">
        <v>0.112401733840155</v>
      </c>
      <c r="BV14" s="17">
        <v>0.140153716498155</v>
      </c>
      <c r="BW14" s="17"/>
      <c r="BX14" s="17">
        <v>0.21385376635117401</v>
      </c>
      <c r="BY14" s="17">
        <v>0.20624759292995001</v>
      </c>
      <c r="BZ14" s="17">
        <v>0.15651101777071899</v>
      </c>
      <c r="CA14" s="17">
        <v>0.178168267635679</v>
      </c>
      <c r="CB14" s="17">
        <v>0.122295791919275</v>
      </c>
      <c r="CC14" s="17">
        <v>0.110836415280176</v>
      </c>
    </row>
    <row r="15" spans="2:81" x14ac:dyDescent="0.35">
      <c r="B15" s="18" t="s">
        <v>105</v>
      </c>
      <c r="C15" s="19">
        <v>0.44033015582264201</v>
      </c>
      <c r="D15" s="19">
        <v>0.44538093099368598</v>
      </c>
      <c r="E15" s="19">
        <v>0.43614068208579099</v>
      </c>
      <c r="F15" s="19"/>
      <c r="G15" s="19">
        <v>0.40886534739235603</v>
      </c>
      <c r="H15" s="19">
        <v>0.38000692980008299</v>
      </c>
      <c r="I15" s="19">
        <v>0.361076807557972</v>
      </c>
      <c r="J15" s="19">
        <v>0.38337771812806198</v>
      </c>
      <c r="K15" s="19">
        <v>0.47056016421020103</v>
      </c>
      <c r="L15" s="19">
        <v>0.59047738811267902</v>
      </c>
      <c r="M15" s="19"/>
      <c r="N15" s="19">
        <v>0.42380830955551302</v>
      </c>
      <c r="O15" s="19">
        <v>0.37261863347956498</v>
      </c>
      <c r="P15" s="19">
        <v>0.47714033040568499</v>
      </c>
      <c r="Q15" s="19">
        <v>0.48958676371978099</v>
      </c>
      <c r="R15" s="19"/>
      <c r="S15" s="19">
        <v>0.41619685522845401</v>
      </c>
      <c r="T15" s="19">
        <v>0.42444451812202399</v>
      </c>
      <c r="U15" s="19">
        <v>0.44413095900157501</v>
      </c>
      <c r="V15" s="19">
        <v>0.51772311214712297</v>
      </c>
      <c r="W15" s="19">
        <v>0.43228401775459102</v>
      </c>
      <c r="X15" s="19">
        <v>0.378342245327069</v>
      </c>
      <c r="Y15" s="19">
        <v>0.46234501202964201</v>
      </c>
      <c r="Z15" s="19">
        <v>0.46630177732482297</v>
      </c>
      <c r="AA15" s="19">
        <v>0.47317499791413298</v>
      </c>
      <c r="AB15" s="19">
        <v>0.20118344126344201</v>
      </c>
      <c r="AC15" s="19">
        <v>0.49938758970332903</v>
      </c>
      <c r="AD15" s="19">
        <v>0.561660580547648</v>
      </c>
      <c r="AE15" s="19"/>
      <c r="AF15" s="19">
        <v>0.47296589516751802</v>
      </c>
      <c r="AG15" s="19">
        <v>0.109289503293354</v>
      </c>
      <c r="AH15" s="19">
        <v>7.7384096538824096E-2</v>
      </c>
      <c r="AI15" s="19">
        <v>0.107215204579278</v>
      </c>
      <c r="AJ15" s="19"/>
      <c r="AK15" s="19">
        <v>0.14144466519343399</v>
      </c>
      <c r="AL15" s="19">
        <v>0.23971196731091901</v>
      </c>
      <c r="AM15" s="19"/>
      <c r="AN15" s="19">
        <v>0.40977736745090498</v>
      </c>
      <c r="AO15" s="19">
        <v>0.40009903040310801</v>
      </c>
      <c r="AP15" s="19">
        <v>0.45688695702051302</v>
      </c>
      <c r="AQ15" s="19">
        <v>0.49233779375134501</v>
      </c>
      <c r="AR15" s="19">
        <v>0.489175414589403</v>
      </c>
      <c r="AS15" s="19">
        <v>0.48086466227727598</v>
      </c>
      <c r="AT15" s="19"/>
      <c r="AU15" s="19">
        <v>0.50090464941557999</v>
      </c>
      <c r="AV15" s="19">
        <v>0.36099013387401901</v>
      </c>
      <c r="AW15" s="19"/>
      <c r="AX15" s="19">
        <v>0.46032498616460998</v>
      </c>
      <c r="AY15" s="19">
        <v>0.43567543348001397</v>
      </c>
      <c r="AZ15" s="19"/>
      <c r="BA15" s="19">
        <v>0.48821631549740302</v>
      </c>
      <c r="BB15" s="19">
        <v>0.22450715329613</v>
      </c>
      <c r="BC15" s="19"/>
      <c r="BD15" s="19">
        <v>0.61869775129111904</v>
      </c>
      <c r="BE15" s="19"/>
      <c r="BF15" s="19">
        <v>0.715358287489685</v>
      </c>
      <c r="BG15" s="19"/>
      <c r="BH15" s="19">
        <v>0.115067618014099</v>
      </c>
      <c r="BI15" s="19"/>
      <c r="BJ15" s="19">
        <v>5.00072904532766E-2</v>
      </c>
      <c r="BK15" s="19"/>
      <c r="BL15" s="19">
        <v>0.27600594356104802</v>
      </c>
      <c r="BM15" s="19">
        <v>0.59309207112969597</v>
      </c>
      <c r="BN15" s="19">
        <v>0.54023403548596904</v>
      </c>
      <c r="BO15" s="19">
        <v>0.26640098622775499</v>
      </c>
      <c r="BP15" s="19"/>
      <c r="BQ15" s="19">
        <v>0.35957876422943602</v>
      </c>
      <c r="BR15" s="19">
        <v>0.54647250141183301</v>
      </c>
      <c r="BS15" s="19">
        <v>0.61703963811090601</v>
      </c>
      <c r="BT15" s="19">
        <v>0.44129296084582398</v>
      </c>
      <c r="BU15" s="19">
        <v>0.35128075364241201</v>
      </c>
      <c r="BV15" s="19">
        <v>0.36005301117271798</v>
      </c>
      <c r="BW15" s="19"/>
      <c r="BX15" s="19">
        <v>0.33344807134075599</v>
      </c>
      <c r="BY15" s="19">
        <v>0.50484542938430799</v>
      </c>
      <c r="BZ15" s="19">
        <v>0.62228699153779499</v>
      </c>
      <c r="CA15" s="19">
        <v>0.43530854086072701</v>
      </c>
      <c r="CB15" s="19">
        <v>0.289398093279716</v>
      </c>
      <c r="CC15" s="19">
        <v>0.33967489813761598</v>
      </c>
    </row>
    <row r="16" spans="2:81" x14ac:dyDescent="0.35">
      <c r="B16" s="16" t="s">
        <v>622</v>
      </c>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CC18"/>
  <sheetViews>
    <sheetView showGridLines="0" workbookViewId="0">
      <pane xSplit="2" topLeftCell="C1" activePane="topRight" state="frozen"/>
      <selection pane="topRight" activeCell="BF9" sqref="BF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349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0.25282056848828299</v>
      </c>
      <c r="D9" s="17">
        <v>0.225852236167463</v>
      </c>
      <c r="E9" s="17">
        <v>0.27984048555376301</v>
      </c>
      <c r="F9" s="17"/>
      <c r="G9" s="17">
        <v>0.25363210440684802</v>
      </c>
      <c r="H9" s="17">
        <v>0.223631942824185</v>
      </c>
      <c r="I9" s="17">
        <v>0.21055052372726901</v>
      </c>
      <c r="J9" s="17">
        <v>0.22068510662840601</v>
      </c>
      <c r="K9" s="17">
        <v>0.24956676720774701</v>
      </c>
      <c r="L9" s="17">
        <v>0.33870183787057301</v>
      </c>
      <c r="M9" s="17"/>
      <c r="N9" s="17">
        <v>0.29229806558521099</v>
      </c>
      <c r="O9" s="17">
        <v>0.21368126513317701</v>
      </c>
      <c r="P9" s="17">
        <v>0.25387403815479398</v>
      </c>
      <c r="Q9" s="17">
        <v>0.249259960754037</v>
      </c>
      <c r="R9" s="17"/>
      <c r="S9" s="17">
        <v>0.32230138002535902</v>
      </c>
      <c r="T9" s="17">
        <v>0.24349223750945101</v>
      </c>
      <c r="U9" s="17">
        <v>0.28999481992149101</v>
      </c>
      <c r="V9" s="17">
        <v>0.27205383505497499</v>
      </c>
      <c r="W9" s="17">
        <v>0.25160461119419097</v>
      </c>
      <c r="X9" s="17">
        <v>0.234520116021178</v>
      </c>
      <c r="Y9" s="17">
        <v>0.21143640758868301</v>
      </c>
      <c r="Z9" s="17">
        <v>0.271895702501878</v>
      </c>
      <c r="AA9" s="17">
        <v>0.25836125539050803</v>
      </c>
      <c r="AB9" s="17">
        <v>0.166607160888464</v>
      </c>
      <c r="AC9" s="17">
        <v>0.22365689197121899</v>
      </c>
      <c r="AD9" s="17">
        <v>0.24177492169829701</v>
      </c>
      <c r="AE9" s="17"/>
      <c r="AF9" s="17">
        <v>0.26398831324411798</v>
      </c>
      <c r="AG9" s="17">
        <v>0.16344319475875099</v>
      </c>
      <c r="AH9" s="17">
        <v>0.23435817100828299</v>
      </c>
      <c r="AI9" s="17">
        <v>0.20111830019298901</v>
      </c>
      <c r="AJ9" s="17"/>
      <c r="AK9" s="17">
        <v>0.26685936195641402</v>
      </c>
      <c r="AL9" s="17">
        <v>0.20890190402030601</v>
      </c>
      <c r="AM9" s="17"/>
      <c r="AN9" s="17">
        <v>0.28445763000233398</v>
      </c>
      <c r="AO9" s="17">
        <v>0.246374846994139</v>
      </c>
      <c r="AP9" s="17">
        <v>0.23286365290838601</v>
      </c>
      <c r="AQ9" s="17">
        <v>0.233678844710416</v>
      </c>
      <c r="AR9" s="17">
        <v>0.25088614516606</v>
      </c>
      <c r="AS9" s="17">
        <v>0.25223847877223199</v>
      </c>
      <c r="AT9" s="17"/>
      <c r="AU9" s="17">
        <v>0.292759982736716</v>
      </c>
      <c r="AV9" s="17">
        <v>0.199270044194193</v>
      </c>
      <c r="AW9" s="17"/>
      <c r="AX9" s="17">
        <v>0.233733714381505</v>
      </c>
      <c r="AY9" s="17">
        <v>0.25740085972695798</v>
      </c>
      <c r="AZ9" s="17"/>
      <c r="BA9" s="17">
        <v>0.25194952499032702</v>
      </c>
      <c r="BB9" s="17">
        <v>0.26106246456844401</v>
      </c>
      <c r="BC9" s="17"/>
      <c r="BD9" s="17">
        <v>0.32923335114629199</v>
      </c>
      <c r="BE9" s="17"/>
      <c r="BF9" s="17">
        <v>0.33057778987602898</v>
      </c>
      <c r="BG9" s="17"/>
      <c r="BH9" s="17">
        <v>0.16534063966236501</v>
      </c>
      <c r="BI9" s="17"/>
      <c r="BJ9" s="17">
        <v>0.23720262550491</v>
      </c>
      <c r="BK9" s="17"/>
      <c r="BL9" s="17">
        <v>3.1155129990822299E-2</v>
      </c>
      <c r="BM9" s="17">
        <v>0.47066107730766299</v>
      </c>
      <c r="BN9" s="17">
        <v>0.32223864456227902</v>
      </c>
      <c r="BO9" s="17">
        <v>9.8111184355745895E-2</v>
      </c>
      <c r="BP9" s="17"/>
      <c r="BQ9" s="17">
        <v>0.22322850678679901</v>
      </c>
      <c r="BR9" s="17">
        <v>0.40331071042846001</v>
      </c>
      <c r="BS9" s="17">
        <v>0.27923714468760202</v>
      </c>
      <c r="BT9" s="17">
        <v>0.29236671498536598</v>
      </c>
      <c r="BU9" s="17">
        <v>0.16862157340495301</v>
      </c>
      <c r="BV9" s="17">
        <v>0.14495638747425801</v>
      </c>
      <c r="BW9" s="17"/>
      <c r="BX9" s="17">
        <v>0.246396572185198</v>
      </c>
      <c r="BY9" s="17">
        <v>0.37514974161571801</v>
      </c>
      <c r="BZ9" s="17">
        <v>0.29334867409037002</v>
      </c>
      <c r="CA9" s="17">
        <v>0.30030730079811202</v>
      </c>
      <c r="CB9" s="17">
        <v>0.109545980910248</v>
      </c>
      <c r="CC9" s="17">
        <v>0.109646475411131</v>
      </c>
    </row>
    <row r="10" spans="2:81" x14ac:dyDescent="0.35">
      <c r="B10" s="18" t="s">
        <v>344</v>
      </c>
      <c r="C10" s="17">
        <v>0.36707344437046802</v>
      </c>
      <c r="D10" s="17">
        <v>0.37219771565441601</v>
      </c>
      <c r="E10" s="17">
        <v>0.36340461866637502</v>
      </c>
      <c r="F10" s="17"/>
      <c r="G10" s="17">
        <v>0.316481464432739</v>
      </c>
      <c r="H10" s="17">
        <v>0.362017019653252</v>
      </c>
      <c r="I10" s="17">
        <v>0.40770454826029301</v>
      </c>
      <c r="J10" s="17">
        <v>0.37586455956013398</v>
      </c>
      <c r="K10" s="17">
        <v>0.35732964701488301</v>
      </c>
      <c r="L10" s="17">
        <v>0.37107777613095999</v>
      </c>
      <c r="M10" s="17"/>
      <c r="N10" s="17">
        <v>0.37395088593217601</v>
      </c>
      <c r="O10" s="17">
        <v>0.36867563690097199</v>
      </c>
      <c r="P10" s="17">
        <v>0.37123128091409202</v>
      </c>
      <c r="Q10" s="17">
        <v>0.35416813882773901</v>
      </c>
      <c r="R10" s="17"/>
      <c r="S10" s="17">
        <v>0.35688910137485202</v>
      </c>
      <c r="T10" s="17">
        <v>0.38173684527274199</v>
      </c>
      <c r="U10" s="17">
        <v>0.331443491599062</v>
      </c>
      <c r="V10" s="17">
        <v>0.379948990113878</v>
      </c>
      <c r="W10" s="17">
        <v>0.377514627341277</v>
      </c>
      <c r="X10" s="17">
        <v>0.39125807279944902</v>
      </c>
      <c r="Y10" s="17">
        <v>0.41624416006410297</v>
      </c>
      <c r="Z10" s="17">
        <v>0.41982233421542198</v>
      </c>
      <c r="AA10" s="17">
        <v>0.365724516068546</v>
      </c>
      <c r="AB10" s="17">
        <v>0.29041397474907199</v>
      </c>
      <c r="AC10" s="17">
        <v>0.341207325528332</v>
      </c>
      <c r="AD10" s="17">
        <v>0.38709745914273402</v>
      </c>
      <c r="AE10" s="17"/>
      <c r="AF10" s="17">
        <v>0.37215031175669699</v>
      </c>
      <c r="AG10" s="17">
        <v>0.32026071092364899</v>
      </c>
      <c r="AH10" s="17">
        <v>0.31575057075826202</v>
      </c>
      <c r="AI10" s="17">
        <v>0.38732845940448701</v>
      </c>
      <c r="AJ10" s="17"/>
      <c r="AK10" s="17">
        <v>0.38919387098006902</v>
      </c>
      <c r="AL10" s="17">
        <v>0.33645131217478103</v>
      </c>
      <c r="AM10" s="17"/>
      <c r="AN10" s="17">
        <v>0.347958964087275</v>
      </c>
      <c r="AO10" s="17">
        <v>0.369004326269807</v>
      </c>
      <c r="AP10" s="17">
        <v>0.34536522055005697</v>
      </c>
      <c r="AQ10" s="17">
        <v>0.36925165841052898</v>
      </c>
      <c r="AR10" s="17">
        <v>0.41739690226092901</v>
      </c>
      <c r="AS10" s="17">
        <v>0.38741262641882501</v>
      </c>
      <c r="AT10" s="17"/>
      <c r="AU10" s="17">
        <v>0.37960262068940498</v>
      </c>
      <c r="AV10" s="17">
        <v>0.35056095696420198</v>
      </c>
      <c r="AW10" s="17"/>
      <c r="AX10" s="17">
        <v>0.30365922262097</v>
      </c>
      <c r="AY10" s="17">
        <v>0.38229101781980002</v>
      </c>
      <c r="AZ10" s="17"/>
      <c r="BA10" s="17">
        <v>0.36554254237519301</v>
      </c>
      <c r="BB10" s="17">
        <v>0.37346822892523801</v>
      </c>
      <c r="BC10" s="17"/>
      <c r="BD10" s="17">
        <v>0.38895386570229101</v>
      </c>
      <c r="BE10" s="17"/>
      <c r="BF10" s="17">
        <v>0.38936034981184597</v>
      </c>
      <c r="BG10" s="17"/>
      <c r="BH10" s="17">
        <v>0.30903953230519199</v>
      </c>
      <c r="BI10" s="17"/>
      <c r="BJ10" s="17">
        <v>0.32148676138409898</v>
      </c>
      <c r="BK10" s="17"/>
      <c r="BL10" s="17">
        <v>0.17011538785970501</v>
      </c>
      <c r="BM10" s="17">
        <v>0.422708070274601</v>
      </c>
      <c r="BN10" s="17">
        <v>0.43743962222093702</v>
      </c>
      <c r="BO10" s="17">
        <v>0.35869889697174001</v>
      </c>
      <c r="BP10" s="17"/>
      <c r="BQ10" s="17">
        <v>0.37723189819191399</v>
      </c>
      <c r="BR10" s="17">
        <v>0.39735376452326898</v>
      </c>
      <c r="BS10" s="17">
        <v>0.38138292952422997</v>
      </c>
      <c r="BT10" s="17">
        <v>0.36816472090054497</v>
      </c>
      <c r="BU10" s="17">
        <v>0.28102424998651199</v>
      </c>
      <c r="BV10" s="17">
        <v>0.34378534641670799</v>
      </c>
      <c r="BW10" s="17"/>
      <c r="BX10" s="17">
        <v>0.36598663521416303</v>
      </c>
      <c r="BY10" s="17">
        <v>0.41210941113236599</v>
      </c>
      <c r="BZ10" s="17">
        <v>0.37878124254138001</v>
      </c>
      <c r="CA10" s="17">
        <v>0.35858649543847199</v>
      </c>
      <c r="CB10" s="17">
        <v>0.266286990623264</v>
      </c>
      <c r="CC10" s="17">
        <v>0.326598839926732</v>
      </c>
    </row>
    <row r="11" spans="2:81" x14ac:dyDescent="0.35">
      <c r="B11" s="18" t="s">
        <v>345</v>
      </c>
      <c r="C11" s="17">
        <v>0.19572753136872201</v>
      </c>
      <c r="D11" s="17">
        <v>0.21094779324836099</v>
      </c>
      <c r="E11" s="17">
        <v>0.18037115103802101</v>
      </c>
      <c r="F11" s="17"/>
      <c r="G11" s="17">
        <v>0.231014486671346</v>
      </c>
      <c r="H11" s="17">
        <v>0.21891634985212299</v>
      </c>
      <c r="I11" s="17">
        <v>0.203874808015582</v>
      </c>
      <c r="J11" s="17">
        <v>0.20361142125348</v>
      </c>
      <c r="K11" s="17">
        <v>0.15956182589342499</v>
      </c>
      <c r="L11" s="17">
        <v>0.164679699579351</v>
      </c>
      <c r="M11" s="17"/>
      <c r="N11" s="17">
        <v>0.185959453083752</v>
      </c>
      <c r="O11" s="17">
        <v>0.21792467463128301</v>
      </c>
      <c r="P11" s="17">
        <v>0.19022451757562001</v>
      </c>
      <c r="Q11" s="17">
        <v>0.188962222416902</v>
      </c>
      <c r="R11" s="17"/>
      <c r="S11" s="17">
        <v>0.16055285191147101</v>
      </c>
      <c r="T11" s="17">
        <v>0.196326466942914</v>
      </c>
      <c r="U11" s="17">
        <v>0.19823677488236199</v>
      </c>
      <c r="V11" s="17">
        <v>0.173208418917839</v>
      </c>
      <c r="W11" s="17">
        <v>0.218311552035378</v>
      </c>
      <c r="X11" s="17">
        <v>0.19746429778249899</v>
      </c>
      <c r="Y11" s="17">
        <v>0.22042789408361901</v>
      </c>
      <c r="Z11" s="17">
        <v>0.182539086797428</v>
      </c>
      <c r="AA11" s="17">
        <v>0.186490045833937</v>
      </c>
      <c r="AB11" s="17">
        <v>0.26633473570918198</v>
      </c>
      <c r="AC11" s="17">
        <v>0.191742691122122</v>
      </c>
      <c r="AD11" s="17">
        <v>0.140638202360689</v>
      </c>
      <c r="AE11" s="17"/>
      <c r="AF11" s="17">
        <v>0.188408757457175</v>
      </c>
      <c r="AG11" s="17">
        <v>0.271428114693744</v>
      </c>
      <c r="AH11" s="17">
        <v>0.20121871188908999</v>
      </c>
      <c r="AI11" s="17">
        <v>0.17491758328760801</v>
      </c>
      <c r="AJ11" s="17"/>
      <c r="AK11" s="17">
        <v>0.193763793712179</v>
      </c>
      <c r="AL11" s="17">
        <v>0.23715303776115099</v>
      </c>
      <c r="AM11" s="17"/>
      <c r="AN11" s="17">
        <v>0.18468917622372999</v>
      </c>
      <c r="AO11" s="17">
        <v>0.204394706429843</v>
      </c>
      <c r="AP11" s="17">
        <v>0.23809078748648499</v>
      </c>
      <c r="AQ11" s="17">
        <v>0.193065911118601</v>
      </c>
      <c r="AR11" s="17">
        <v>0.168175000522302</v>
      </c>
      <c r="AS11" s="17">
        <v>0.169246551268113</v>
      </c>
      <c r="AT11" s="17"/>
      <c r="AU11" s="17">
        <v>0.168615051104826</v>
      </c>
      <c r="AV11" s="17">
        <v>0.23208993762409399</v>
      </c>
      <c r="AW11" s="17"/>
      <c r="AX11" s="17">
        <v>0.21425861542361599</v>
      </c>
      <c r="AY11" s="17">
        <v>0.19128060881852399</v>
      </c>
      <c r="AZ11" s="17"/>
      <c r="BA11" s="17">
        <v>0.19582156823858299</v>
      </c>
      <c r="BB11" s="17">
        <v>0.19595989599437899</v>
      </c>
      <c r="BC11" s="17"/>
      <c r="BD11" s="17">
        <v>0.16203452135014099</v>
      </c>
      <c r="BE11" s="17"/>
      <c r="BF11" s="17">
        <v>0.15930877671466501</v>
      </c>
      <c r="BG11" s="17"/>
      <c r="BH11" s="17">
        <v>0.25412115647593497</v>
      </c>
      <c r="BI11" s="17"/>
      <c r="BJ11" s="17">
        <v>0.214449165042567</v>
      </c>
      <c r="BK11" s="17"/>
      <c r="BL11" s="17">
        <v>0.27341676432963002</v>
      </c>
      <c r="BM11" s="17">
        <v>7.8349180018297507E-2</v>
      </c>
      <c r="BN11" s="17">
        <v>0.15777099789729301</v>
      </c>
      <c r="BO11" s="17">
        <v>0.30548342750222501</v>
      </c>
      <c r="BP11" s="17"/>
      <c r="BQ11" s="17">
        <v>0.216208772659819</v>
      </c>
      <c r="BR11" s="17">
        <v>0.12170277804068599</v>
      </c>
      <c r="BS11" s="17">
        <v>0.15900242721615801</v>
      </c>
      <c r="BT11" s="17">
        <v>0.20771908094783101</v>
      </c>
      <c r="BU11" s="17">
        <v>0.20697949025416701</v>
      </c>
      <c r="BV11" s="17">
        <v>0.25906092279756199</v>
      </c>
      <c r="BW11" s="17"/>
      <c r="BX11" s="17">
        <v>0.22542886381747401</v>
      </c>
      <c r="BY11" s="17">
        <v>0.126193472472726</v>
      </c>
      <c r="BZ11" s="17">
        <v>0.16958514322941101</v>
      </c>
      <c r="CA11" s="17">
        <v>0.203044039524133</v>
      </c>
      <c r="CB11" s="17">
        <v>0.239222672790561</v>
      </c>
      <c r="CC11" s="17">
        <v>0.224989542648178</v>
      </c>
    </row>
    <row r="12" spans="2:81" x14ac:dyDescent="0.35">
      <c r="B12" s="18" t="s">
        <v>346</v>
      </c>
      <c r="C12" s="17">
        <v>0.16469864645789101</v>
      </c>
      <c r="D12" s="17">
        <v>0.17170952514243501</v>
      </c>
      <c r="E12" s="17">
        <v>0.15622862165198201</v>
      </c>
      <c r="F12" s="17"/>
      <c r="G12" s="17">
        <v>0.16047254155492399</v>
      </c>
      <c r="H12" s="17">
        <v>0.16732002389355499</v>
      </c>
      <c r="I12" s="17">
        <v>0.158784074145324</v>
      </c>
      <c r="J12" s="17">
        <v>0.18531246921064201</v>
      </c>
      <c r="K12" s="17">
        <v>0.21965203508122899</v>
      </c>
      <c r="L12" s="17">
        <v>0.116593537410075</v>
      </c>
      <c r="M12" s="17"/>
      <c r="N12" s="17">
        <v>0.131344126898884</v>
      </c>
      <c r="O12" s="17">
        <v>0.180048522813815</v>
      </c>
      <c r="P12" s="17">
        <v>0.17328847403056899</v>
      </c>
      <c r="Q12" s="17">
        <v>0.176808021230628</v>
      </c>
      <c r="R12" s="17"/>
      <c r="S12" s="17">
        <v>0.131440689976831</v>
      </c>
      <c r="T12" s="17">
        <v>0.16906410945327399</v>
      </c>
      <c r="U12" s="17">
        <v>0.16669755211388099</v>
      </c>
      <c r="V12" s="17">
        <v>0.15408179585561499</v>
      </c>
      <c r="W12" s="17">
        <v>0.141780069596494</v>
      </c>
      <c r="X12" s="17">
        <v>0.133825624396783</v>
      </c>
      <c r="Y12" s="17">
        <v>0.13628341871355301</v>
      </c>
      <c r="Z12" s="17">
        <v>0.120028503810228</v>
      </c>
      <c r="AA12" s="17">
        <v>0.165197821134136</v>
      </c>
      <c r="AB12" s="17">
        <v>0.26268408265787901</v>
      </c>
      <c r="AC12" s="17">
        <v>0.223666568734157</v>
      </c>
      <c r="AD12" s="17">
        <v>0.21487618605851699</v>
      </c>
      <c r="AE12" s="17"/>
      <c r="AF12" s="17">
        <v>0.15538999751589</v>
      </c>
      <c r="AG12" s="17">
        <v>0.23619450201535899</v>
      </c>
      <c r="AH12" s="17">
        <v>0.22693771745027799</v>
      </c>
      <c r="AI12" s="17">
        <v>0.220839815266822</v>
      </c>
      <c r="AJ12" s="17"/>
      <c r="AK12" s="17">
        <v>0.12202213242252501</v>
      </c>
      <c r="AL12" s="17">
        <v>0.199962694035692</v>
      </c>
      <c r="AM12" s="17"/>
      <c r="AN12" s="17">
        <v>0.16126436632590399</v>
      </c>
      <c r="AO12" s="17">
        <v>0.16226557903738401</v>
      </c>
      <c r="AP12" s="17">
        <v>0.15788428033949201</v>
      </c>
      <c r="AQ12" s="17">
        <v>0.17815369295438599</v>
      </c>
      <c r="AR12" s="17">
        <v>0.15689016634125</v>
      </c>
      <c r="AS12" s="17">
        <v>0.18164410111616799</v>
      </c>
      <c r="AT12" s="17"/>
      <c r="AU12" s="17">
        <v>0.14401749820804199</v>
      </c>
      <c r="AV12" s="17">
        <v>0.192385276468058</v>
      </c>
      <c r="AW12" s="17"/>
      <c r="AX12" s="17">
        <v>0.22191019936204801</v>
      </c>
      <c r="AY12" s="17">
        <v>0.15096953357988999</v>
      </c>
      <c r="AZ12" s="17"/>
      <c r="BA12" s="17">
        <v>0.16975989342054601</v>
      </c>
      <c r="BB12" s="17">
        <v>0.13678092098757899</v>
      </c>
      <c r="BC12" s="17"/>
      <c r="BD12" s="17">
        <v>0.103830414058321</v>
      </c>
      <c r="BE12" s="17"/>
      <c r="BF12" s="17">
        <v>0.107276112702249</v>
      </c>
      <c r="BG12" s="17"/>
      <c r="BH12" s="17">
        <v>0.26131801779042702</v>
      </c>
      <c r="BI12" s="17"/>
      <c r="BJ12" s="17">
        <v>0.219672430189156</v>
      </c>
      <c r="BK12" s="17"/>
      <c r="BL12" s="17">
        <v>0.49859681215387502</v>
      </c>
      <c r="BM12" s="17">
        <v>1.70763656089136E-2</v>
      </c>
      <c r="BN12" s="17">
        <v>7.0635954996210906E-2</v>
      </c>
      <c r="BO12" s="17">
        <v>0.20567463154863699</v>
      </c>
      <c r="BP12" s="17"/>
      <c r="BQ12" s="17">
        <v>0.163395195437602</v>
      </c>
      <c r="BR12" s="17">
        <v>7.0045121078430098E-2</v>
      </c>
      <c r="BS12" s="17">
        <v>0.16512773429715999</v>
      </c>
      <c r="BT12" s="17">
        <v>0.128866990929415</v>
      </c>
      <c r="BU12" s="17">
        <v>0.317303504137318</v>
      </c>
      <c r="BV12" s="17">
        <v>0.212927079799138</v>
      </c>
      <c r="BW12" s="17"/>
      <c r="BX12" s="17">
        <v>0.142038943776298</v>
      </c>
      <c r="BY12" s="17">
        <v>7.5654890465387897E-2</v>
      </c>
      <c r="BZ12" s="17">
        <v>0.146325821353083</v>
      </c>
      <c r="CA12" s="17">
        <v>0.12619012737261101</v>
      </c>
      <c r="CB12" s="17">
        <v>0.36332343931558098</v>
      </c>
      <c r="CC12" s="17">
        <v>0.290401145313121</v>
      </c>
    </row>
    <row r="13" spans="2:81" x14ac:dyDescent="0.35">
      <c r="B13" s="18" t="s">
        <v>347</v>
      </c>
      <c r="C13" s="19">
        <v>1.9679809314636101E-2</v>
      </c>
      <c r="D13" s="19">
        <v>1.92927297873242E-2</v>
      </c>
      <c r="E13" s="19">
        <v>2.0155123089858999E-2</v>
      </c>
      <c r="F13" s="19"/>
      <c r="G13" s="19">
        <v>3.8399402934142901E-2</v>
      </c>
      <c r="H13" s="19">
        <v>2.81146637768852E-2</v>
      </c>
      <c r="I13" s="19">
        <v>1.9086045851532701E-2</v>
      </c>
      <c r="J13" s="19">
        <v>1.4526443347338399E-2</v>
      </c>
      <c r="K13" s="19">
        <v>1.3889724802716099E-2</v>
      </c>
      <c r="L13" s="19">
        <v>8.9471490090408407E-3</v>
      </c>
      <c r="M13" s="19"/>
      <c r="N13" s="19">
        <v>1.6447468499976699E-2</v>
      </c>
      <c r="O13" s="19">
        <v>1.9669900520753E-2</v>
      </c>
      <c r="P13" s="19">
        <v>1.1381689324924799E-2</v>
      </c>
      <c r="Q13" s="19">
        <v>3.0801656770693301E-2</v>
      </c>
      <c r="R13" s="19"/>
      <c r="S13" s="19">
        <v>2.8815976711486498E-2</v>
      </c>
      <c r="T13" s="19">
        <v>9.3803408216185397E-3</v>
      </c>
      <c r="U13" s="19">
        <v>1.36273614832048E-2</v>
      </c>
      <c r="V13" s="19">
        <v>2.0706960057693801E-2</v>
      </c>
      <c r="W13" s="19">
        <v>1.07891398326597E-2</v>
      </c>
      <c r="X13" s="19">
        <v>4.2931889000090998E-2</v>
      </c>
      <c r="Y13" s="19">
        <v>1.5608119550041599E-2</v>
      </c>
      <c r="Z13" s="19">
        <v>5.7143726750436804E-3</v>
      </c>
      <c r="AA13" s="19">
        <v>2.4226361572873702E-2</v>
      </c>
      <c r="AB13" s="19">
        <v>1.3960045995402501E-2</v>
      </c>
      <c r="AC13" s="19">
        <v>1.9726522644168899E-2</v>
      </c>
      <c r="AD13" s="19">
        <v>1.56132307397634E-2</v>
      </c>
      <c r="AE13" s="19"/>
      <c r="AF13" s="19">
        <v>2.0062620026120598E-2</v>
      </c>
      <c r="AG13" s="19">
        <v>8.6734776084969895E-3</v>
      </c>
      <c r="AH13" s="19">
        <v>2.1734828894086899E-2</v>
      </c>
      <c r="AI13" s="19">
        <v>1.57958418480941E-2</v>
      </c>
      <c r="AJ13" s="19"/>
      <c r="AK13" s="19">
        <v>2.81608409288133E-2</v>
      </c>
      <c r="AL13" s="19">
        <v>1.7531052008070602E-2</v>
      </c>
      <c r="AM13" s="19"/>
      <c r="AN13" s="19">
        <v>2.16298633607582E-2</v>
      </c>
      <c r="AO13" s="19">
        <v>1.7960541268827498E-2</v>
      </c>
      <c r="AP13" s="19">
        <v>2.5796058715579599E-2</v>
      </c>
      <c r="AQ13" s="19">
        <v>2.5849892806067701E-2</v>
      </c>
      <c r="AR13" s="19">
        <v>6.6517857094589303E-3</v>
      </c>
      <c r="AS13" s="19">
        <v>9.4582424246622901E-3</v>
      </c>
      <c r="AT13" s="19"/>
      <c r="AU13" s="19">
        <v>1.50048472610112E-2</v>
      </c>
      <c r="AV13" s="19">
        <v>2.5693784749452601E-2</v>
      </c>
      <c r="AW13" s="19"/>
      <c r="AX13" s="19">
        <v>2.64382482118606E-2</v>
      </c>
      <c r="AY13" s="19">
        <v>1.80579800548273E-2</v>
      </c>
      <c r="AZ13" s="19"/>
      <c r="BA13" s="19">
        <v>1.6926470975351101E-2</v>
      </c>
      <c r="BB13" s="19">
        <v>3.2728489524359299E-2</v>
      </c>
      <c r="BC13" s="19"/>
      <c r="BD13" s="19">
        <v>1.59478477429543E-2</v>
      </c>
      <c r="BE13" s="19"/>
      <c r="BF13" s="19">
        <v>1.3476970895209999E-2</v>
      </c>
      <c r="BG13" s="19"/>
      <c r="BH13" s="19">
        <v>1.01806537660806E-2</v>
      </c>
      <c r="BI13" s="19"/>
      <c r="BJ13" s="19">
        <v>7.1890178792684001E-3</v>
      </c>
      <c r="BK13" s="19"/>
      <c r="BL13" s="19">
        <v>2.6715905665968199E-2</v>
      </c>
      <c r="BM13" s="19">
        <v>1.1205306790524901E-2</v>
      </c>
      <c r="BN13" s="19">
        <v>1.19147803232794E-2</v>
      </c>
      <c r="BO13" s="19">
        <v>3.2031859621651698E-2</v>
      </c>
      <c r="BP13" s="19"/>
      <c r="BQ13" s="19">
        <v>1.99356269238662E-2</v>
      </c>
      <c r="BR13" s="19">
        <v>7.5876259291538604E-3</v>
      </c>
      <c r="BS13" s="19">
        <v>1.5249764274849999E-2</v>
      </c>
      <c r="BT13" s="19">
        <v>2.8824922368434298E-3</v>
      </c>
      <c r="BU13" s="19">
        <v>2.6071182217049901E-2</v>
      </c>
      <c r="BV13" s="19">
        <v>3.9270263512333502E-2</v>
      </c>
      <c r="BW13" s="19"/>
      <c r="BX13" s="19">
        <v>2.0148985006867098E-2</v>
      </c>
      <c r="BY13" s="19">
        <v>1.0892484313802899E-2</v>
      </c>
      <c r="BZ13" s="19">
        <v>1.1959118785755099E-2</v>
      </c>
      <c r="CA13" s="19">
        <v>1.18720368666725E-2</v>
      </c>
      <c r="CB13" s="19">
        <v>2.16209163603448E-2</v>
      </c>
      <c r="CC13" s="19">
        <v>4.8363996700836999E-2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CC18"/>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350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0.35489663351745498</v>
      </c>
      <c r="D9" s="17">
        <v>0.44070021986875302</v>
      </c>
      <c r="E9" s="17">
        <v>0.271900091710497</v>
      </c>
      <c r="F9" s="17"/>
      <c r="G9" s="17">
        <v>0.33928787629878698</v>
      </c>
      <c r="H9" s="17">
        <v>0.388950142934673</v>
      </c>
      <c r="I9" s="17">
        <v>0.36319899231932601</v>
      </c>
      <c r="J9" s="17">
        <v>0.37788548636460401</v>
      </c>
      <c r="K9" s="17">
        <v>0.35950574032645999</v>
      </c>
      <c r="L9" s="17">
        <v>0.30904001602916897</v>
      </c>
      <c r="M9" s="17"/>
      <c r="N9" s="17">
        <v>0.42592957534422698</v>
      </c>
      <c r="O9" s="17">
        <v>0.33219522257864498</v>
      </c>
      <c r="P9" s="17">
        <v>0.350414329738441</v>
      </c>
      <c r="Q9" s="17">
        <v>0.30843267499405802</v>
      </c>
      <c r="R9" s="17"/>
      <c r="S9" s="17">
        <v>0.42646976462492298</v>
      </c>
      <c r="T9" s="17">
        <v>0.33666709406031797</v>
      </c>
      <c r="U9" s="17">
        <v>0.36192624293661102</v>
      </c>
      <c r="V9" s="17">
        <v>0.30456638332942898</v>
      </c>
      <c r="W9" s="17">
        <v>0.32521391328254801</v>
      </c>
      <c r="X9" s="17">
        <v>0.369412118803573</v>
      </c>
      <c r="Y9" s="17">
        <v>0.31468724608341803</v>
      </c>
      <c r="Z9" s="17">
        <v>0.40998064849097898</v>
      </c>
      <c r="AA9" s="17">
        <v>0.40080661535540801</v>
      </c>
      <c r="AB9" s="17">
        <v>0.31562397539381098</v>
      </c>
      <c r="AC9" s="17">
        <v>0.32500109771721802</v>
      </c>
      <c r="AD9" s="17">
        <v>0.29094644766156302</v>
      </c>
      <c r="AE9" s="17"/>
      <c r="AF9" s="17">
        <v>0.36578736146225999</v>
      </c>
      <c r="AG9" s="17">
        <v>0.328590468548496</v>
      </c>
      <c r="AH9" s="17">
        <v>0.31445233161170499</v>
      </c>
      <c r="AI9" s="17">
        <v>0.26783301747529897</v>
      </c>
      <c r="AJ9" s="17"/>
      <c r="AK9" s="17">
        <v>0.32982224732432602</v>
      </c>
      <c r="AL9" s="17">
        <v>0.36206673216744301</v>
      </c>
      <c r="AM9" s="17"/>
      <c r="AN9" s="17">
        <v>0.43772504439405002</v>
      </c>
      <c r="AO9" s="17">
        <v>0.35212720546873999</v>
      </c>
      <c r="AP9" s="17">
        <v>0.33480271338871698</v>
      </c>
      <c r="AQ9" s="17">
        <v>0.30540420312175698</v>
      </c>
      <c r="AR9" s="17">
        <v>0.30037917209535397</v>
      </c>
      <c r="AS9" s="17">
        <v>0.29976143163743002</v>
      </c>
      <c r="AT9" s="17"/>
      <c r="AU9" s="17">
        <v>0.383016392566777</v>
      </c>
      <c r="AV9" s="17">
        <v>0.31740822441066102</v>
      </c>
      <c r="AW9" s="17"/>
      <c r="AX9" s="17">
        <v>0.288594192622106</v>
      </c>
      <c r="AY9" s="17">
        <v>0.37080729576890897</v>
      </c>
      <c r="AZ9" s="17"/>
      <c r="BA9" s="17">
        <v>0.34845817884938002</v>
      </c>
      <c r="BB9" s="17">
        <v>0.388780413386559</v>
      </c>
      <c r="BC9" s="17"/>
      <c r="BD9" s="17">
        <v>0.40800143622958202</v>
      </c>
      <c r="BE9" s="17"/>
      <c r="BF9" s="17">
        <v>0.41675235858515303</v>
      </c>
      <c r="BG9" s="17"/>
      <c r="BH9" s="17">
        <v>0.34595555808922002</v>
      </c>
      <c r="BI9" s="17"/>
      <c r="BJ9" s="17">
        <v>0.32482600162547498</v>
      </c>
      <c r="BK9" s="17"/>
      <c r="BL9" s="17">
        <v>0.117648423149616</v>
      </c>
      <c r="BM9" s="17">
        <v>0.59034936461668097</v>
      </c>
      <c r="BN9" s="17">
        <v>0.30038237224990799</v>
      </c>
      <c r="BO9" s="17">
        <v>0.32313837091861902</v>
      </c>
      <c r="BP9" s="17"/>
      <c r="BQ9" s="17">
        <v>0.40204466947165302</v>
      </c>
      <c r="BR9" s="17">
        <v>0.415517734910129</v>
      </c>
      <c r="BS9" s="17">
        <v>0.363558594796481</v>
      </c>
      <c r="BT9" s="17">
        <v>0.372638219207439</v>
      </c>
      <c r="BU9" s="17">
        <v>0.24232131240004701</v>
      </c>
      <c r="BV9" s="17">
        <v>0.24524867679383</v>
      </c>
      <c r="BW9" s="17"/>
      <c r="BX9" s="17">
        <v>0.441084588356916</v>
      </c>
      <c r="BY9" s="17">
        <v>0.41530763372898599</v>
      </c>
      <c r="BZ9" s="17">
        <v>0.37377754557700399</v>
      </c>
      <c r="CA9" s="17">
        <v>0.385216497824235</v>
      </c>
      <c r="CB9" s="17">
        <v>0.23316102159382199</v>
      </c>
      <c r="CC9" s="17">
        <v>0.17591402111864601</v>
      </c>
    </row>
    <row r="10" spans="2:81" x14ac:dyDescent="0.35">
      <c r="B10" s="18" t="s">
        <v>344</v>
      </c>
      <c r="C10" s="17">
        <v>0.34139421639940998</v>
      </c>
      <c r="D10" s="17">
        <v>0.33621743276090099</v>
      </c>
      <c r="E10" s="17">
        <v>0.347102336261285</v>
      </c>
      <c r="F10" s="17"/>
      <c r="G10" s="17">
        <v>0.37311041393177202</v>
      </c>
      <c r="H10" s="17">
        <v>0.33678509576580901</v>
      </c>
      <c r="I10" s="17">
        <v>0.359255456724342</v>
      </c>
      <c r="J10" s="17">
        <v>0.33040808539090699</v>
      </c>
      <c r="K10" s="17">
        <v>0.31130663530805602</v>
      </c>
      <c r="L10" s="17">
        <v>0.33865999509595102</v>
      </c>
      <c r="M10" s="17"/>
      <c r="N10" s="17">
        <v>0.35850895926805199</v>
      </c>
      <c r="O10" s="17">
        <v>0.34798062132812402</v>
      </c>
      <c r="P10" s="17">
        <v>0.34212910668484497</v>
      </c>
      <c r="Q10" s="17">
        <v>0.31381890324413297</v>
      </c>
      <c r="R10" s="17"/>
      <c r="S10" s="17">
        <v>0.36456948147531498</v>
      </c>
      <c r="T10" s="17">
        <v>0.308863071818196</v>
      </c>
      <c r="U10" s="17">
        <v>0.30103970843424999</v>
      </c>
      <c r="V10" s="17">
        <v>0.37552838556863399</v>
      </c>
      <c r="W10" s="17">
        <v>0.405255741583045</v>
      </c>
      <c r="X10" s="17">
        <v>0.32410879384556301</v>
      </c>
      <c r="Y10" s="17">
        <v>0.36539430902946601</v>
      </c>
      <c r="Z10" s="17">
        <v>0.33684210081015697</v>
      </c>
      <c r="AA10" s="17">
        <v>0.317888993633485</v>
      </c>
      <c r="AB10" s="17">
        <v>0.33307190335001802</v>
      </c>
      <c r="AC10" s="17">
        <v>0.32961623238257398</v>
      </c>
      <c r="AD10" s="17">
        <v>0.35512757148170399</v>
      </c>
      <c r="AE10" s="17"/>
      <c r="AF10" s="17">
        <v>0.33813076229365502</v>
      </c>
      <c r="AG10" s="17">
        <v>0.34848615955208201</v>
      </c>
      <c r="AH10" s="17">
        <v>0.31863545758003298</v>
      </c>
      <c r="AI10" s="17">
        <v>0.36496794490683898</v>
      </c>
      <c r="AJ10" s="17"/>
      <c r="AK10" s="17">
        <v>0.372410843449062</v>
      </c>
      <c r="AL10" s="17">
        <v>0.35848341912168802</v>
      </c>
      <c r="AM10" s="17"/>
      <c r="AN10" s="17">
        <v>0.33297340333141801</v>
      </c>
      <c r="AO10" s="17">
        <v>0.35702270008919401</v>
      </c>
      <c r="AP10" s="17">
        <v>0.31126261024771401</v>
      </c>
      <c r="AQ10" s="17">
        <v>0.322075028396337</v>
      </c>
      <c r="AR10" s="17">
        <v>0.395431671394675</v>
      </c>
      <c r="AS10" s="17">
        <v>0.32424152834035003</v>
      </c>
      <c r="AT10" s="17"/>
      <c r="AU10" s="17">
        <v>0.33528248827568102</v>
      </c>
      <c r="AV10" s="17">
        <v>0.35049704572748902</v>
      </c>
      <c r="AW10" s="17"/>
      <c r="AX10" s="17">
        <v>0.30673588088307402</v>
      </c>
      <c r="AY10" s="17">
        <v>0.34971121141726003</v>
      </c>
      <c r="AZ10" s="17"/>
      <c r="BA10" s="17">
        <v>0.33569790800190002</v>
      </c>
      <c r="BB10" s="17">
        <v>0.37089019047543997</v>
      </c>
      <c r="BC10" s="17"/>
      <c r="BD10" s="17">
        <v>0.31955299501946399</v>
      </c>
      <c r="BE10" s="17"/>
      <c r="BF10" s="17">
        <v>0.32074447741623202</v>
      </c>
      <c r="BG10" s="17"/>
      <c r="BH10" s="17">
        <v>0.362066471615063</v>
      </c>
      <c r="BI10" s="17"/>
      <c r="BJ10" s="17">
        <v>0.35549389894280398</v>
      </c>
      <c r="BK10" s="17"/>
      <c r="BL10" s="17">
        <v>0.29136924310788898</v>
      </c>
      <c r="BM10" s="17">
        <v>0.31948712017944297</v>
      </c>
      <c r="BN10" s="17">
        <v>0.34558724350445802</v>
      </c>
      <c r="BO10" s="17">
        <v>0.38985123804694699</v>
      </c>
      <c r="BP10" s="17"/>
      <c r="BQ10" s="17">
        <v>0.35388958642638901</v>
      </c>
      <c r="BR10" s="17">
        <v>0.31964802160782002</v>
      </c>
      <c r="BS10" s="17">
        <v>0.34858235410698002</v>
      </c>
      <c r="BT10" s="17">
        <v>0.31725984432346799</v>
      </c>
      <c r="BU10" s="17">
        <v>0.33890105067889098</v>
      </c>
      <c r="BV10" s="17">
        <v>0.33404661968948002</v>
      </c>
      <c r="BW10" s="17"/>
      <c r="BX10" s="17">
        <v>0.331338946821503</v>
      </c>
      <c r="BY10" s="17">
        <v>0.33605010989984502</v>
      </c>
      <c r="BZ10" s="17">
        <v>0.33939403418060299</v>
      </c>
      <c r="CA10" s="17">
        <v>0.32894895796394302</v>
      </c>
      <c r="CB10" s="17">
        <v>0.35276388708932999</v>
      </c>
      <c r="CC10" s="17">
        <v>0.31158181326807799</v>
      </c>
    </row>
    <row r="11" spans="2:81" x14ac:dyDescent="0.35">
      <c r="B11" s="18" t="s">
        <v>345</v>
      </c>
      <c r="C11" s="17">
        <v>0.156704341115637</v>
      </c>
      <c r="D11" s="17">
        <v>0.121367624359677</v>
      </c>
      <c r="E11" s="17">
        <v>0.19149090770969199</v>
      </c>
      <c r="F11" s="17"/>
      <c r="G11" s="17">
        <v>0.17139353085291001</v>
      </c>
      <c r="H11" s="17">
        <v>0.156367266094013</v>
      </c>
      <c r="I11" s="17">
        <v>0.143651154857036</v>
      </c>
      <c r="J11" s="17">
        <v>0.12942374238295601</v>
      </c>
      <c r="K11" s="17">
        <v>0.16441375374293299</v>
      </c>
      <c r="L11" s="17">
        <v>0.174826419805306</v>
      </c>
      <c r="M11" s="17"/>
      <c r="N11" s="17">
        <v>0.121143066250307</v>
      </c>
      <c r="O11" s="17">
        <v>0.171666769189534</v>
      </c>
      <c r="P11" s="17">
        <v>0.15556807279023999</v>
      </c>
      <c r="Q11" s="17">
        <v>0.17896669354383701</v>
      </c>
      <c r="R11" s="17"/>
      <c r="S11" s="17">
        <v>0.113557852915579</v>
      </c>
      <c r="T11" s="17">
        <v>0.194080517325568</v>
      </c>
      <c r="U11" s="17">
        <v>0.17261899701684899</v>
      </c>
      <c r="V11" s="17">
        <v>0.16059190527446299</v>
      </c>
      <c r="W11" s="17">
        <v>0.13886775672986801</v>
      </c>
      <c r="X11" s="17">
        <v>0.17450819510049201</v>
      </c>
      <c r="Y11" s="17">
        <v>0.15306223799879801</v>
      </c>
      <c r="Z11" s="17">
        <v>0.11976668653926199</v>
      </c>
      <c r="AA11" s="17">
        <v>0.124163705347045</v>
      </c>
      <c r="AB11" s="17">
        <v>0.191476255246152</v>
      </c>
      <c r="AC11" s="17">
        <v>0.14760984523325699</v>
      </c>
      <c r="AD11" s="17">
        <v>0.21930902115918699</v>
      </c>
      <c r="AE11" s="17"/>
      <c r="AF11" s="17">
        <v>0.149878294547514</v>
      </c>
      <c r="AG11" s="17">
        <v>0.17096887100879901</v>
      </c>
      <c r="AH11" s="17">
        <v>0.17894982316417099</v>
      </c>
      <c r="AI11" s="17">
        <v>0.230143421936882</v>
      </c>
      <c r="AJ11" s="17"/>
      <c r="AK11" s="17">
        <v>0.16917102419285401</v>
      </c>
      <c r="AL11" s="17">
        <v>0.15455739256517001</v>
      </c>
      <c r="AM11" s="17"/>
      <c r="AN11" s="17">
        <v>0.114416865716852</v>
      </c>
      <c r="AO11" s="17">
        <v>0.15377388159917299</v>
      </c>
      <c r="AP11" s="17">
        <v>0.196907373684584</v>
      </c>
      <c r="AQ11" s="17">
        <v>0.196599068566777</v>
      </c>
      <c r="AR11" s="17">
        <v>0.151601113840372</v>
      </c>
      <c r="AS11" s="17">
        <v>0.15260645944620399</v>
      </c>
      <c r="AT11" s="17"/>
      <c r="AU11" s="17">
        <v>0.14910676092776401</v>
      </c>
      <c r="AV11" s="17">
        <v>0.16748611458281501</v>
      </c>
      <c r="AW11" s="17"/>
      <c r="AX11" s="17">
        <v>0.182398472960072</v>
      </c>
      <c r="AY11" s="17">
        <v>0.15053849490996901</v>
      </c>
      <c r="AZ11" s="17"/>
      <c r="BA11" s="17">
        <v>0.15935717118793999</v>
      </c>
      <c r="BB11" s="17">
        <v>0.142639731131328</v>
      </c>
      <c r="BC11" s="17"/>
      <c r="BD11" s="17">
        <v>0.141563759031401</v>
      </c>
      <c r="BE11" s="17"/>
      <c r="BF11" s="17">
        <v>0.13421106723812601</v>
      </c>
      <c r="BG11" s="17"/>
      <c r="BH11" s="17">
        <v>0.14385890186189501</v>
      </c>
      <c r="BI11" s="17"/>
      <c r="BJ11" s="17">
        <v>0.17422248744206301</v>
      </c>
      <c r="BK11" s="17"/>
      <c r="BL11" s="17">
        <v>0.23482641008004801</v>
      </c>
      <c r="BM11" s="17">
        <v>6.4396229872689406E-2</v>
      </c>
      <c r="BN11" s="17">
        <v>0.18314239470173099</v>
      </c>
      <c r="BO11" s="17">
        <v>0.17300644104910501</v>
      </c>
      <c r="BP11" s="17"/>
      <c r="BQ11" s="17">
        <v>0.12685334096010401</v>
      </c>
      <c r="BR11" s="17">
        <v>0.153402819676104</v>
      </c>
      <c r="BS11" s="17">
        <v>0.15443364397378501</v>
      </c>
      <c r="BT11" s="17">
        <v>0.15892082406541999</v>
      </c>
      <c r="BU11" s="17">
        <v>0.19703512865932599</v>
      </c>
      <c r="BV11" s="17">
        <v>0.196828352867328</v>
      </c>
      <c r="BW11" s="17"/>
      <c r="BX11" s="17">
        <v>0.124035938157249</v>
      </c>
      <c r="BY11" s="17">
        <v>0.150081798961087</v>
      </c>
      <c r="BZ11" s="17">
        <v>0.15138208682833901</v>
      </c>
      <c r="CA11" s="17">
        <v>0.15278666808533201</v>
      </c>
      <c r="CB11" s="17">
        <v>0.187470062177685</v>
      </c>
      <c r="CC11" s="17">
        <v>0.212348112885618</v>
      </c>
    </row>
    <row r="12" spans="2:81" x14ac:dyDescent="0.35">
      <c r="B12" s="18" t="s">
        <v>346</v>
      </c>
      <c r="C12" s="17">
        <v>0.134368412866193</v>
      </c>
      <c r="D12" s="17">
        <v>9.3465976962017694E-2</v>
      </c>
      <c r="E12" s="17">
        <v>0.17252456268397401</v>
      </c>
      <c r="F12" s="17"/>
      <c r="G12" s="17">
        <v>9.6704688328576302E-2</v>
      </c>
      <c r="H12" s="17">
        <v>9.7413558173503306E-2</v>
      </c>
      <c r="I12" s="17">
        <v>0.12684421228437601</v>
      </c>
      <c r="J12" s="17">
        <v>0.146836734761912</v>
      </c>
      <c r="K12" s="17">
        <v>0.15653342918896901</v>
      </c>
      <c r="L12" s="17">
        <v>0.170561488966229</v>
      </c>
      <c r="M12" s="17"/>
      <c r="N12" s="17">
        <v>8.3750205247291903E-2</v>
      </c>
      <c r="O12" s="17">
        <v>0.13854445959636699</v>
      </c>
      <c r="P12" s="17">
        <v>0.14441896928605699</v>
      </c>
      <c r="Q12" s="17">
        <v>0.176123582708855</v>
      </c>
      <c r="R12" s="17"/>
      <c r="S12" s="17">
        <v>8.6610978659420496E-2</v>
      </c>
      <c r="T12" s="17">
        <v>0.14620443503733699</v>
      </c>
      <c r="U12" s="17">
        <v>0.15186668368164699</v>
      </c>
      <c r="V12" s="17">
        <v>0.1474491834376</v>
      </c>
      <c r="W12" s="17">
        <v>0.119733102857079</v>
      </c>
      <c r="X12" s="17">
        <v>0.115199323220956</v>
      </c>
      <c r="Y12" s="17">
        <v>0.151519927129211</v>
      </c>
      <c r="Z12" s="17">
        <v>0.127905820597356</v>
      </c>
      <c r="AA12" s="17">
        <v>0.14110402296163599</v>
      </c>
      <c r="AB12" s="17">
        <v>0.14821916944349001</v>
      </c>
      <c r="AC12" s="17">
        <v>0.17858513370741</v>
      </c>
      <c r="AD12" s="17">
        <v>0.134616959697545</v>
      </c>
      <c r="AE12" s="17"/>
      <c r="AF12" s="17">
        <v>0.13435881663961999</v>
      </c>
      <c r="AG12" s="17">
        <v>0.139095796445768</v>
      </c>
      <c r="AH12" s="17">
        <v>0.166821247494816</v>
      </c>
      <c r="AI12" s="17">
        <v>0.13705561568098101</v>
      </c>
      <c r="AJ12" s="17"/>
      <c r="AK12" s="17">
        <v>0.108032714888635</v>
      </c>
      <c r="AL12" s="17">
        <v>0.118952398778663</v>
      </c>
      <c r="AM12" s="17"/>
      <c r="AN12" s="17">
        <v>0.10146115041100499</v>
      </c>
      <c r="AO12" s="17">
        <v>0.12775295989493399</v>
      </c>
      <c r="AP12" s="17">
        <v>0.14171932008532301</v>
      </c>
      <c r="AQ12" s="17">
        <v>0.16368375196660601</v>
      </c>
      <c r="AR12" s="17">
        <v>0.13724048161306501</v>
      </c>
      <c r="AS12" s="17">
        <v>0.208021735594624</v>
      </c>
      <c r="AT12" s="17"/>
      <c r="AU12" s="17">
        <v>0.122079944734427</v>
      </c>
      <c r="AV12" s="17">
        <v>0.15009150275354799</v>
      </c>
      <c r="AW12" s="17"/>
      <c r="AX12" s="17">
        <v>0.197464577276698</v>
      </c>
      <c r="AY12" s="17">
        <v>0.119227163950753</v>
      </c>
      <c r="AZ12" s="17"/>
      <c r="BA12" s="17">
        <v>0.14482600383511199</v>
      </c>
      <c r="BB12" s="17">
        <v>7.9684438163372506E-2</v>
      </c>
      <c r="BC12" s="17"/>
      <c r="BD12" s="17">
        <v>0.12046833770092299</v>
      </c>
      <c r="BE12" s="17"/>
      <c r="BF12" s="17">
        <v>0.119923723337463</v>
      </c>
      <c r="BG12" s="17"/>
      <c r="BH12" s="17">
        <v>0.13641018795762699</v>
      </c>
      <c r="BI12" s="17"/>
      <c r="BJ12" s="17">
        <v>0.125049878029273</v>
      </c>
      <c r="BK12" s="17"/>
      <c r="BL12" s="17">
        <v>0.33038278378798902</v>
      </c>
      <c r="BM12" s="17">
        <v>2.1377733003544001E-2</v>
      </c>
      <c r="BN12" s="17">
        <v>0.162434138539543</v>
      </c>
      <c r="BO12" s="17">
        <v>9.6801301253413394E-2</v>
      </c>
      <c r="BP12" s="17"/>
      <c r="BQ12" s="17">
        <v>0.106183748706963</v>
      </c>
      <c r="BR12" s="17">
        <v>0.10651460495770999</v>
      </c>
      <c r="BS12" s="17">
        <v>0.12194957557111399</v>
      </c>
      <c r="BT12" s="17">
        <v>0.148751854363529</v>
      </c>
      <c r="BU12" s="17">
        <v>0.20299933862021999</v>
      </c>
      <c r="BV12" s="17">
        <v>0.197218632677476</v>
      </c>
      <c r="BW12" s="17"/>
      <c r="BX12" s="17">
        <v>9.4710447843263504E-2</v>
      </c>
      <c r="BY12" s="17">
        <v>9.4248513889016894E-2</v>
      </c>
      <c r="BZ12" s="17">
        <v>0.125470748133758</v>
      </c>
      <c r="CA12" s="17">
        <v>0.12604622092618101</v>
      </c>
      <c r="CB12" s="17">
        <v>0.20129220090021299</v>
      </c>
      <c r="CC12" s="17">
        <v>0.26850298995187799</v>
      </c>
    </row>
    <row r="13" spans="2:81" x14ac:dyDescent="0.35">
      <c r="B13" s="18" t="s">
        <v>347</v>
      </c>
      <c r="C13" s="19">
        <v>1.2636396101305399E-2</v>
      </c>
      <c r="D13" s="19">
        <v>8.2487460486502292E-3</v>
      </c>
      <c r="E13" s="19">
        <v>1.6982101634552299E-2</v>
      </c>
      <c r="F13" s="19"/>
      <c r="G13" s="19">
        <v>1.95034905879546E-2</v>
      </c>
      <c r="H13" s="19">
        <v>2.0483937032002401E-2</v>
      </c>
      <c r="I13" s="19">
        <v>7.0501838149186298E-3</v>
      </c>
      <c r="J13" s="19">
        <v>1.5445951099620501E-2</v>
      </c>
      <c r="K13" s="19">
        <v>8.2404414335814202E-3</v>
      </c>
      <c r="L13" s="19">
        <v>6.9120801033446897E-3</v>
      </c>
      <c r="M13" s="19"/>
      <c r="N13" s="19">
        <v>1.06681938901212E-2</v>
      </c>
      <c r="O13" s="19">
        <v>9.6129273073308902E-3</v>
      </c>
      <c r="P13" s="19">
        <v>7.4695215004173003E-3</v>
      </c>
      <c r="Q13" s="19">
        <v>2.26581455091171E-2</v>
      </c>
      <c r="R13" s="19"/>
      <c r="S13" s="19">
        <v>8.7919223247626098E-3</v>
      </c>
      <c r="T13" s="19">
        <v>1.4184881758581199E-2</v>
      </c>
      <c r="U13" s="19">
        <v>1.2548367930642399E-2</v>
      </c>
      <c r="V13" s="19">
        <v>1.18641423898737E-2</v>
      </c>
      <c r="W13" s="19">
        <v>1.09294855474603E-2</v>
      </c>
      <c r="X13" s="19">
        <v>1.67715690294169E-2</v>
      </c>
      <c r="Y13" s="19">
        <v>1.5336279759106701E-2</v>
      </c>
      <c r="Z13" s="19">
        <v>5.5047435622467703E-3</v>
      </c>
      <c r="AA13" s="19">
        <v>1.60366627024267E-2</v>
      </c>
      <c r="AB13" s="19">
        <v>1.16086965665288E-2</v>
      </c>
      <c r="AC13" s="19">
        <v>1.9187690959539799E-2</v>
      </c>
      <c r="AD13" s="19">
        <v>0</v>
      </c>
      <c r="AE13" s="19"/>
      <c r="AF13" s="19">
        <v>1.18447650569511E-2</v>
      </c>
      <c r="AG13" s="19">
        <v>1.28587044448563E-2</v>
      </c>
      <c r="AH13" s="19">
        <v>2.1141140149274599E-2</v>
      </c>
      <c r="AI13" s="19">
        <v>0</v>
      </c>
      <c r="AJ13" s="19"/>
      <c r="AK13" s="19">
        <v>2.0563170145123998E-2</v>
      </c>
      <c r="AL13" s="19">
        <v>5.9400573670360703E-3</v>
      </c>
      <c r="AM13" s="19"/>
      <c r="AN13" s="19">
        <v>1.3423536146673999E-2</v>
      </c>
      <c r="AO13" s="19">
        <v>9.3232529479593002E-3</v>
      </c>
      <c r="AP13" s="19">
        <v>1.5307982593662599E-2</v>
      </c>
      <c r="AQ13" s="19">
        <v>1.22379479485221E-2</v>
      </c>
      <c r="AR13" s="19">
        <v>1.53475610565336E-2</v>
      </c>
      <c r="AS13" s="19">
        <v>1.53688449813923E-2</v>
      </c>
      <c r="AT13" s="19"/>
      <c r="AU13" s="19">
        <v>1.0514413495350899E-2</v>
      </c>
      <c r="AV13" s="19">
        <v>1.45171125254876E-2</v>
      </c>
      <c r="AW13" s="19"/>
      <c r="AX13" s="19">
        <v>2.4806876258051499E-2</v>
      </c>
      <c r="AY13" s="19">
        <v>9.7158339531088506E-3</v>
      </c>
      <c r="AZ13" s="19"/>
      <c r="BA13" s="19">
        <v>1.1660738125667E-2</v>
      </c>
      <c r="BB13" s="19">
        <v>1.80052268433008E-2</v>
      </c>
      <c r="BC13" s="19"/>
      <c r="BD13" s="19">
        <v>1.04134720186296E-2</v>
      </c>
      <c r="BE13" s="19"/>
      <c r="BF13" s="19">
        <v>8.3683734230255696E-3</v>
      </c>
      <c r="BG13" s="19"/>
      <c r="BH13" s="19">
        <v>1.1708880476195499E-2</v>
      </c>
      <c r="BI13" s="19"/>
      <c r="BJ13" s="19">
        <v>2.04077339603842E-2</v>
      </c>
      <c r="BK13" s="19"/>
      <c r="BL13" s="19">
        <v>2.57731398744587E-2</v>
      </c>
      <c r="BM13" s="19">
        <v>4.3895523276427104E-3</v>
      </c>
      <c r="BN13" s="19">
        <v>8.4538510043592092E-3</v>
      </c>
      <c r="BO13" s="19">
        <v>1.7202648731914801E-2</v>
      </c>
      <c r="BP13" s="19"/>
      <c r="BQ13" s="19">
        <v>1.1028654434891001E-2</v>
      </c>
      <c r="BR13" s="19">
        <v>4.9168188482369502E-3</v>
      </c>
      <c r="BS13" s="19">
        <v>1.1475831551640499E-2</v>
      </c>
      <c r="BT13" s="19">
        <v>2.42925804014475E-3</v>
      </c>
      <c r="BU13" s="19">
        <v>1.8743169641515699E-2</v>
      </c>
      <c r="BV13" s="19">
        <v>2.6657717971885899E-2</v>
      </c>
      <c r="BW13" s="19"/>
      <c r="BX13" s="19">
        <v>8.8300788210695196E-3</v>
      </c>
      <c r="BY13" s="19">
        <v>4.3119435210651697E-3</v>
      </c>
      <c r="BZ13" s="19">
        <v>9.9755852802960298E-3</v>
      </c>
      <c r="CA13" s="19">
        <v>7.0016552003086896E-3</v>
      </c>
      <c r="CB13" s="19">
        <v>2.53128282389493E-2</v>
      </c>
      <c r="CC13" s="19">
        <v>3.1653062775779298E-2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CC18"/>
  <sheetViews>
    <sheetView showGridLines="0" workbookViewId="0">
      <pane xSplit="2" topLeftCell="P1" activePane="topRight" state="frozen"/>
      <selection pane="topRight" activeCell="BH8" sqref="BH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351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0.221294973328656</v>
      </c>
      <c r="D9" s="17">
        <v>0.24003245217798799</v>
      </c>
      <c r="E9" s="17">
        <v>0.20304416473113701</v>
      </c>
      <c r="F9" s="17"/>
      <c r="G9" s="17">
        <v>0.34864462226700699</v>
      </c>
      <c r="H9" s="17">
        <v>0.32335189178972901</v>
      </c>
      <c r="I9" s="17">
        <v>0.229972863519702</v>
      </c>
      <c r="J9" s="17">
        <v>0.200460194389187</v>
      </c>
      <c r="K9" s="17">
        <v>0.184284843305625</v>
      </c>
      <c r="L9" s="17">
        <v>8.8441512925725899E-2</v>
      </c>
      <c r="M9" s="17"/>
      <c r="N9" s="17">
        <v>0.26529181319865902</v>
      </c>
      <c r="O9" s="17">
        <v>0.22192955957452801</v>
      </c>
      <c r="P9" s="17">
        <v>0.20541734996248801</v>
      </c>
      <c r="Q9" s="17">
        <v>0.187596630774298</v>
      </c>
      <c r="R9" s="17"/>
      <c r="S9" s="17">
        <v>0.328015447855942</v>
      </c>
      <c r="T9" s="17">
        <v>0.195556468003906</v>
      </c>
      <c r="U9" s="17">
        <v>0.23203128994281799</v>
      </c>
      <c r="V9" s="17">
        <v>0.17180141399958199</v>
      </c>
      <c r="W9" s="17">
        <v>0.17089179894509399</v>
      </c>
      <c r="X9" s="17">
        <v>0.199944233499285</v>
      </c>
      <c r="Y9" s="17">
        <v>0.20710361986417899</v>
      </c>
      <c r="Z9" s="17">
        <v>0.26182768198545497</v>
      </c>
      <c r="AA9" s="17">
        <v>0.24444864177436601</v>
      </c>
      <c r="AB9" s="17">
        <v>0.17966067498785401</v>
      </c>
      <c r="AC9" s="17">
        <v>0.183151990163404</v>
      </c>
      <c r="AD9" s="17">
        <v>0.223722821644776</v>
      </c>
      <c r="AE9" s="17"/>
      <c r="AF9" s="17">
        <v>0.222442760579876</v>
      </c>
      <c r="AG9" s="17">
        <v>0.181514199173056</v>
      </c>
      <c r="AH9" s="17">
        <v>0.20940433730977601</v>
      </c>
      <c r="AI9" s="17">
        <v>0.186606967628999</v>
      </c>
      <c r="AJ9" s="17"/>
      <c r="AK9" s="17">
        <v>0.274756354114776</v>
      </c>
      <c r="AL9" s="17">
        <v>0.19554877808287799</v>
      </c>
      <c r="AM9" s="17"/>
      <c r="AN9" s="17">
        <v>0.33963191734398201</v>
      </c>
      <c r="AO9" s="17">
        <v>0.179127569159614</v>
      </c>
      <c r="AP9" s="17">
        <v>0.21302814858417499</v>
      </c>
      <c r="AQ9" s="17">
        <v>0.164005643968367</v>
      </c>
      <c r="AR9" s="17">
        <v>0.148493681073365</v>
      </c>
      <c r="AS9" s="17">
        <v>0.23155616895596001</v>
      </c>
      <c r="AT9" s="17"/>
      <c r="AU9" s="17">
        <v>0.217294808213887</v>
      </c>
      <c r="AV9" s="17">
        <v>0.22882826078681601</v>
      </c>
      <c r="AW9" s="17"/>
      <c r="AX9" s="17">
        <v>0.18328576900121499</v>
      </c>
      <c r="AY9" s="17">
        <v>0.23041607964591701</v>
      </c>
      <c r="AZ9" s="17"/>
      <c r="BA9" s="17">
        <v>0.211291980403884</v>
      </c>
      <c r="BB9" s="17">
        <v>0.274397012711252</v>
      </c>
      <c r="BC9" s="17"/>
      <c r="BD9" s="17">
        <v>0.24904103419423801</v>
      </c>
      <c r="BE9" s="17"/>
      <c r="BF9" s="17">
        <v>0.24602628510624</v>
      </c>
      <c r="BG9" s="17"/>
      <c r="BH9" s="17">
        <v>0.207822396093124</v>
      </c>
      <c r="BI9" s="17"/>
      <c r="BJ9" s="17">
        <v>0.229517946425804</v>
      </c>
      <c r="BK9" s="17"/>
      <c r="BL9" s="17">
        <v>7.7295879163797807E-2</v>
      </c>
      <c r="BM9" s="17">
        <v>0.43875668344070901</v>
      </c>
      <c r="BN9" s="17">
        <v>5.6417757823569697E-2</v>
      </c>
      <c r="BO9" s="17">
        <v>0.26655771951455498</v>
      </c>
      <c r="BP9" s="17"/>
      <c r="BQ9" s="17">
        <v>0.28409000163445203</v>
      </c>
      <c r="BR9" s="17">
        <v>0.17898508406975899</v>
      </c>
      <c r="BS9" s="17">
        <v>0.16460147389383301</v>
      </c>
      <c r="BT9" s="17">
        <v>0.24757522985271099</v>
      </c>
      <c r="BU9" s="17">
        <v>0.25599502731708002</v>
      </c>
      <c r="BV9" s="17">
        <v>0.17834657252174399</v>
      </c>
      <c r="BW9" s="17"/>
      <c r="BX9" s="17">
        <v>0.31563264364874299</v>
      </c>
      <c r="BY9" s="17">
        <v>0.20301227756946599</v>
      </c>
      <c r="BZ9" s="17">
        <v>0.17313246570520099</v>
      </c>
      <c r="CA9" s="17">
        <v>0.25682227294828502</v>
      </c>
      <c r="CB9" s="17">
        <v>0.28055260048442698</v>
      </c>
      <c r="CC9" s="17">
        <v>0.12808133005083799</v>
      </c>
    </row>
    <row r="10" spans="2:81" x14ac:dyDescent="0.35">
      <c r="B10" s="18" t="s">
        <v>344</v>
      </c>
      <c r="C10" s="17">
        <v>0.37628202882260903</v>
      </c>
      <c r="D10" s="17">
        <v>0.365367948569496</v>
      </c>
      <c r="E10" s="17">
        <v>0.38725796021629799</v>
      </c>
      <c r="F10" s="17"/>
      <c r="G10" s="17">
        <v>0.38528897648388899</v>
      </c>
      <c r="H10" s="17">
        <v>0.41334214312708301</v>
      </c>
      <c r="I10" s="17">
        <v>0.42644828426294701</v>
      </c>
      <c r="J10" s="17">
        <v>0.40472899417638603</v>
      </c>
      <c r="K10" s="17">
        <v>0.32551284169880101</v>
      </c>
      <c r="L10" s="17">
        <v>0.310286212678903</v>
      </c>
      <c r="M10" s="17"/>
      <c r="N10" s="17">
        <v>0.397031470402261</v>
      </c>
      <c r="O10" s="17">
        <v>0.38302236465025802</v>
      </c>
      <c r="P10" s="17">
        <v>0.37337679021079601</v>
      </c>
      <c r="Q10" s="17">
        <v>0.34929373034424799</v>
      </c>
      <c r="R10" s="17"/>
      <c r="S10" s="17">
        <v>0.38109449728605299</v>
      </c>
      <c r="T10" s="17">
        <v>0.33305551378829801</v>
      </c>
      <c r="U10" s="17">
        <v>0.35418941743062099</v>
      </c>
      <c r="V10" s="17">
        <v>0.36311332334382501</v>
      </c>
      <c r="W10" s="17">
        <v>0.44883607409583698</v>
      </c>
      <c r="X10" s="17">
        <v>0.38556799005849801</v>
      </c>
      <c r="Y10" s="17">
        <v>0.36028086207173099</v>
      </c>
      <c r="Z10" s="17">
        <v>0.40953760759888502</v>
      </c>
      <c r="AA10" s="17">
        <v>0.37439985758101602</v>
      </c>
      <c r="AB10" s="17">
        <v>0.36629204210278499</v>
      </c>
      <c r="AC10" s="17">
        <v>0.41791330426991802</v>
      </c>
      <c r="AD10" s="17">
        <v>0.40822362043251698</v>
      </c>
      <c r="AE10" s="17"/>
      <c r="AF10" s="17">
        <v>0.37096807369849799</v>
      </c>
      <c r="AG10" s="17">
        <v>0.36682842691356798</v>
      </c>
      <c r="AH10" s="17">
        <v>0.40855906145888399</v>
      </c>
      <c r="AI10" s="17">
        <v>0.45275893365944803</v>
      </c>
      <c r="AJ10" s="17"/>
      <c r="AK10" s="17">
        <v>0.391707936037201</v>
      </c>
      <c r="AL10" s="17">
        <v>0.38393790979276099</v>
      </c>
      <c r="AM10" s="17"/>
      <c r="AN10" s="17">
        <v>0.38370349547775201</v>
      </c>
      <c r="AO10" s="17">
        <v>0.38292515529297</v>
      </c>
      <c r="AP10" s="17">
        <v>0.388107296966755</v>
      </c>
      <c r="AQ10" s="17">
        <v>0.367065075826987</v>
      </c>
      <c r="AR10" s="17">
        <v>0.35518476015913097</v>
      </c>
      <c r="AS10" s="17">
        <v>0.35447570558199498</v>
      </c>
      <c r="AT10" s="17"/>
      <c r="AU10" s="17">
        <v>0.37939037216245303</v>
      </c>
      <c r="AV10" s="17">
        <v>0.37364080604768002</v>
      </c>
      <c r="AW10" s="17"/>
      <c r="AX10" s="17">
        <v>0.37779503215718002</v>
      </c>
      <c r="AY10" s="17">
        <v>0.37591895191749702</v>
      </c>
      <c r="AZ10" s="17"/>
      <c r="BA10" s="17">
        <v>0.37357535468794301</v>
      </c>
      <c r="BB10" s="17">
        <v>0.39891902151831199</v>
      </c>
      <c r="BC10" s="17"/>
      <c r="BD10" s="17">
        <v>0.36908763901351799</v>
      </c>
      <c r="BE10" s="17"/>
      <c r="BF10" s="17">
        <v>0.36322416052051598</v>
      </c>
      <c r="BG10" s="17"/>
      <c r="BH10" s="17">
        <v>0.399842348453881</v>
      </c>
      <c r="BI10" s="17"/>
      <c r="BJ10" s="17">
        <v>0.42121993373785799</v>
      </c>
      <c r="BK10" s="17"/>
      <c r="BL10" s="17">
        <v>0.289325311576832</v>
      </c>
      <c r="BM10" s="17">
        <v>0.43695683942349201</v>
      </c>
      <c r="BN10" s="17">
        <v>0.24361576574404201</v>
      </c>
      <c r="BO10" s="17">
        <v>0.50941784102607501</v>
      </c>
      <c r="BP10" s="17"/>
      <c r="BQ10" s="17">
        <v>0.40450440319161002</v>
      </c>
      <c r="BR10" s="17">
        <v>0.35508554856132202</v>
      </c>
      <c r="BS10" s="17">
        <v>0.35759750910480798</v>
      </c>
      <c r="BT10" s="17">
        <v>0.342094418448534</v>
      </c>
      <c r="BU10" s="17">
        <v>0.41988424151988002</v>
      </c>
      <c r="BV10" s="17">
        <v>0.36576398446442798</v>
      </c>
      <c r="BW10" s="17"/>
      <c r="BX10" s="17">
        <v>0.39735445070288899</v>
      </c>
      <c r="BY10" s="17">
        <v>0.378370160110376</v>
      </c>
      <c r="BZ10" s="17">
        <v>0.36345337992368898</v>
      </c>
      <c r="CA10" s="17">
        <v>0.360190443595031</v>
      </c>
      <c r="CB10" s="17">
        <v>0.40784709006451603</v>
      </c>
      <c r="CC10" s="17">
        <v>0.33216855033729098</v>
      </c>
    </row>
    <row r="11" spans="2:81" x14ac:dyDescent="0.35">
      <c r="B11" s="18" t="s">
        <v>345</v>
      </c>
      <c r="C11" s="17">
        <v>0.24080834813015001</v>
      </c>
      <c r="D11" s="17">
        <v>0.237340381640813</v>
      </c>
      <c r="E11" s="17">
        <v>0.24398012289845</v>
      </c>
      <c r="F11" s="17"/>
      <c r="G11" s="17">
        <v>0.15959767851448201</v>
      </c>
      <c r="H11" s="17">
        <v>0.14038769611815799</v>
      </c>
      <c r="I11" s="17">
        <v>0.219564111541697</v>
      </c>
      <c r="J11" s="17">
        <v>0.23942082407603099</v>
      </c>
      <c r="K11" s="17">
        <v>0.30139885650235099</v>
      </c>
      <c r="L11" s="17">
        <v>0.35416574266815498</v>
      </c>
      <c r="M11" s="17"/>
      <c r="N11" s="17">
        <v>0.22548718600963299</v>
      </c>
      <c r="O11" s="17">
        <v>0.23883512633903001</v>
      </c>
      <c r="P11" s="17">
        <v>0.25166297105132202</v>
      </c>
      <c r="Q11" s="17">
        <v>0.24691573864674499</v>
      </c>
      <c r="R11" s="17"/>
      <c r="S11" s="17">
        <v>0.15966025057748001</v>
      </c>
      <c r="T11" s="17">
        <v>0.27188093090264598</v>
      </c>
      <c r="U11" s="17">
        <v>0.24434378362352799</v>
      </c>
      <c r="V11" s="17">
        <v>0.29641417289661398</v>
      </c>
      <c r="W11" s="17">
        <v>0.23679819087278001</v>
      </c>
      <c r="X11" s="17">
        <v>0.256529398566821</v>
      </c>
      <c r="Y11" s="17">
        <v>0.22719429703970601</v>
      </c>
      <c r="Z11" s="17">
        <v>0.20055893556545401</v>
      </c>
      <c r="AA11" s="17">
        <v>0.222859968991174</v>
      </c>
      <c r="AB11" s="17">
        <v>0.32777005252590002</v>
      </c>
      <c r="AC11" s="17">
        <v>0.20944525423177701</v>
      </c>
      <c r="AD11" s="17">
        <v>0.21794247955480101</v>
      </c>
      <c r="AE11" s="17"/>
      <c r="AF11" s="17">
        <v>0.237420950006966</v>
      </c>
      <c r="AG11" s="17">
        <v>0.33465419385609602</v>
      </c>
      <c r="AH11" s="17">
        <v>0.17613541112023101</v>
      </c>
      <c r="AI11" s="17">
        <v>0.21957245474177201</v>
      </c>
      <c r="AJ11" s="17"/>
      <c r="AK11" s="17">
        <v>0.22100552524366601</v>
      </c>
      <c r="AL11" s="17">
        <v>0.2167873812667</v>
      </c>
      <c r="AM11" s="17"/>
      <c r="AN11" s="17">
        <v>0.154299546930422</v>
      </c>
      <c r="AO11" s="17">
        <v>0.26580650069459399</v>
      </c>
      <c r="AP11" s="17">
        <v>0.26752034791412199</v>
      </c>
      <c r="AQ11" s="17">
        <v>0.282405527094719</v>
      </c>
      <c r="AR11" s="17">
        <v>0.27992303058968498</v>
      </c>
      <c r="AS11" s="17">
        <v>0.24305445914332899</v>
      </c>
      <c r="AT11" s="17"/>
      <c r="AU11" s="17">
        <v>0.249551828225057</v>
      </c>
      <c r="AV11" s="17">
        <v>0.22652433383362</v>
      </c>
      <c r="AW11" s="17"/>
      <c r="AX11" s="17">
        <v>0.262556077914742</v>
      </c>
      <c r="AY11" s="17">
        <v>0.23558952392600599</v>
      </c>
      <c r="AZ11" s="17"/>
      <c r="BA11" s="17">
        <v>0.25168323017892302</v>
      </c>
      <c r="BB11" s="17">
        <v>0.181137584207297</v>
      </c>
      <c r="BC11" s="17"/>
      <c r="BD11" s="17">
        <v>0.23449471274876901</v>
      </c>
      <c r="BE11" s="17"/>
      <c r="BF11" s="17">
        <v>0.233456860978941</v>
      </c>
      <c r="BG11" s="17"/>
      <c r="BH11" s="17">
        <v>0.301758348063003</v>
      </c>
      <c r="BI11" s="17"/>
      <c r="BJ11" s="17">
        <v>0.19476715687564999</v>
      </c>
      <c r="BK11" s="17"/>
      <c r="BL11" s="17">
        <v>0.33006428323592601</v>
      </c>
      <c r="BM11" s="17">
        <v>9.6031430982047306E-2</v>
      </c>
      <c r="BN11" s="17">
        <v>0.41077970510309297</v>
      </c>
      <c r="BO11" s="17">
        <v>0.15113881815546901</v>
      </c>
      <c r="BP11" s="17"/>
      <c r="BQ11" s="17">
        <v>0.19399938373960399</v>
      </c>
      <c r="BR11" s="17">
        <v>0.28395459091694603</v>
      </c>
      <c r="BS11" s="17">
        <v>0.28476335467553898</v>
      </c>
      <c r="BT11" s="17">
        <v>0.23604512497827801</v>
      </c>
      <c r="BU11" s="17">
        <v>0.19880149250526799</v>
      </c>
      <c r="BV11" s="17">
        <v>0.25335249332569598</v>
      </c>
      <c r="BW11" s="17"/>
      <c r="BX11" s="17">
        <v>0.17068464921964699</v>
      </c>
      <c r="BY11" s="17">
        <v>0.238835784236029</v>
      </c>
      <c r="BZ11" s="17">
        <v>0.28938185982133302</v>
      </c>
      <c r="CA11" s="17">
        <v>0.23584628998985199</v>
      </c>
      <c r="CB11" s="17">
        <v>0.195264555896669</v>
      </c>
      <c r="CC11" s="17">
        <v>0.285013557552039</v>
      </c>
    </row>
    <row r="12" spans="2:81" x14ac:dyDescent="0.35">
      <c r="B12" s="18" t="s">
        <v>346</v>
      </c>
      <c r="C12" s="17">
        <v>0.138750465644392</v>
      </c>
      <c r="D12" s="17">
        <v>0.13865400606765699</v>
      </c>
      <c r="E12" s="17">
        <v>0.139067208342744</v>
      </c>
      <c r="F12" s="17"/>
      <c r="G12" s="17">
        <v>7.9587502610924801E-2</v>
      </c>
      <c r="H12" s="17">
        <v>8.7519862343348298E-2</v>
      </c>
      <c r="I12" s="17">
        <v>0.105738112635666</v>
      </c>
      <c r="J12" s="17">
        <v>0.137038111023741</v>
      </c>
      <c r="K12" s="17">
        <v>0.16779243727579099</v>
      </c>
      <c r="L12" s="17">
        <v>0.22846578528788</v>
      </c>
      <c r="M12" s="17"/>
      <c r="N12" s="17">
        <v>9.5750749374941005E-2</v>
      </c>
      <c r="O12" s="17">
        <v>0.130205726666519</v>
      </c>
      <c r="P12" s="17">
        <v>0.15118364330349501</v>
      </c>
      <c r="Q12" s="17">
        <v>0.18532993875083201</v>
      </c>
      <c r="R12" s="17"/>
      <c r="S12" s="17">
        <v>0.101551138831226</v>
      </c>
      <c r="T12" s="17">
        <v>0.17804849956125299</v>
      </c>
      <c r="U12" s="17">
        <v>0.13824605007913901</v>
      </c>
      <c r="V12" s="17">
        <v>0.152508504898964</v>
      </c>
      <c r="W12" s="17">
        <v>0.132850568148493</v>
      </c>
      <c r="X12" s="17">
        <v>0.129168444689366</v>
      </c>
      <c r="Y12" s="17">
        <v>0.167460477604469</v>
      </c>
      <c r="Z12" s="17">
        <v>0.11654711009361</v>
      </c>
      <c r="AA12" s="17">
        <v>0.145273334302711</v>
      </c>
      <c r="AB12" s="17">
        <v>0.11201521939935701</v>
      </c>
      <c r="AC12" s="17">
        <v>0.15181154687839199</v>
      </c>
      <c r="AD12" s="17">
        <v>0.13219123660956</v>
      </c>
      <c r="AE12" s="17"/>
      <c r="AF12" s="17">
        <v>0.14608632013843101</v>
      </c>
      <c r="AG12" s="17">
        <v>0.1043339224252</v>
      </c>
      <c r="AH12" s="17">
        <v>0.16767269461947501</v>
      </c>
      <c r="AI12" s="17">
        <v>0.133543767415021</v>
      </c>
      <c r="AJ12" s="17"/>
      <c r="AK12" s="17">
        <v>8.3953603103057495E-2</v>
      </c>
      <c r="AL12" s="17">
        <v>0.17804897947619999</v>
      </c>
      <c r="AM12" s="17"/>
      <c r="AN12" s="17">
        <v>9.7350283926647505E-2</v>
      </c>
      <c r="AO12" s="17">
        <v>0.14775348694326501</v>
      </c>
      <c r="AP12" s="17">
        <v>0.10331922029186801</v>
      </c>
      <c r="AQ12" s="17">
        <v>0.165030951813669</v>
      </c>
      <c r="AR12" s="17">
        <v>0.197964908213978</v>
      </c>
      <c r="AS12" s="17">
        <v>0.165762625186572</v>
      </c>
      <c r="AT12" s="17"/>
      <c r="AU12" s="17">
        <v>0.13427594266270099</v>
      </c>
      <c r="AV12" s="17">
        <v>0.14389653600275201</v>
      </c>
      <c r="AW12" s="17"/>
      <c r="AX12" s="17">
        <v>0.150677662066662</v>
      </c>
      <c r="AY12" s="17">
        <v>0.13588828453433299</v>
      </c>
      <c r="AZ12" s="17"/>
      <c r="BA12" s="17">
        <v>0.143691302274816</v>
      </c>
      <c r="BB12" s="17">
        <v>0.11111435437867501</v>
      </c>
      <c r="BC12" s="17"/>
      <c r="BD12" s="17">
        <v>0.13204062215332499</v>
      </c>
      <c r="BE12" s="17"/>
      <c r="BF12" s="17">
        <v>0.14112542230544001</v>
      </c>
      <c r="BG12" s="17"/>
      <c r="BH12" s="17">
        <v>8.33357117859862E-2</v>
      </c>
      <c r="BI12" s="17"/>
      <c r="BJ12" s="17">
        <v>0.128269182617473</v>
      </c>
      <c r="BK12" s="17"/>
      <c r="BL12" s="17">
        <v>0.27509098628506701</v>
      </c>
      <c r="BM12" s="17">
        <v>2.3118836549277998E-2</v>
      </c>
      <c r="BN12" s="17">
        <v>0.258240849342603</v>
      </c>
      <c r="BO12" s="17">
        <v>4.4103319806963699E-2</v>
      </c>
      <c r="BP12" s="17"/>
      <c r="BQ12" s="17">
        <v>0.10145782245073</v>
      </c>
      <c r="BR12" s="17">
        <v>0.16393443011785799</v>
      </c>
      <c r="BS12" s="17">
        <v>0.17502888725676799</v>
      </c>
      <c r="BT12" s="17">
        <v>0.15239610732911299</v>
      </c>
      <c r="BU12" s="17">
        <v>0.102974772888469</v>
      </c>
      <c r="BV12" s="17">
        <v>0.15772106262236499</v>
      </c>
      <c r="BW12" s="17"/>
      <c r="BX12" s="17">
        <v>0.103955582853375</v>
      </c>
      <c r="BY12" s="17">
        <v>0.159967361242603</v>
      </c>
      <c r="BZ12" s="17">
        <v>0.15611699891654801</v>
      </c>
      <c r="CA12" s="17">
        <v>0.131177820680871</v>
      </c>
      <c r="CB12" s="17">
        <v>9.7797793191782195E-2</v>
      </c>
      <c r="CC12" s="17">
        <v>0.201678212554222</v>
      </c>
    </row>
    <row r="13" spans="2:81" x14ac:dyDescent="0.35">
      <c r="B13" s="18" t="s">
        <v>347</v>
      </c>
      <c r="C13" s="19">
        <v>2.2864184074191399E-2</v>
      </c>
      <c r="D13" s="19">
        <v>1.8605211544045899E-2</v>
      </c>
      <c r="E13" s="19">
        <v>2.66505438113704E-2</v>
      </c>
      <c r="F13" s="19"/>
      <c r="G13" s="19">
        <v>2.6881220123696498E-2</v>
      </c>
      <c r="H13" s="19">
        <v>3.5398406621682602E-2</v>
      </c>
      <c r="I13" s="19">
        <v>1.8276628039986899E-2</v>
      </c>
      <c r="J13" s="19">
        <v>1.8351876334653201E-2</v>
      </c>
      <c r="K13" s="19">
        <v>2.1011021217432101E-2</v>
      </c>
      <c r="L13" s="19">
        <v>1.8640746439335599E-2</v>
      </c>
      <c r="M13" s="19"/>
      <c r="N13" s="19">
        <v>1.6438781014506701E-2</v>
      </c>
      <c r="O13" s="19">
        <v>2.60072227696647E-2</v>
      </c>
      <c r="P13" s="19">
        <v>1.8359245471900501E-2</v>
      </c>
      <c r="Q13" s="19">
        <v>3.08639614838771E-2</v>
      </c>
      <c r="R13" s="19"/>
      <c r="S13" s="19">
        <v>2.9678665449299001E-2</v>
      </c>
      <c r="T13" s="19">
        <v>2.1458587743896598E-2</v>
      </c>
      <c r="U13" s="19">
        <v>3.1189458923893802E-2</v>
      </c>
      <c r="V13" s="19">
        <v>1.6162584861014601E-2</v>
      </c>
      <c r="W13" s="19">
        <v>1.06233679377957E-2</v>
      </c>
      <c r="X13" s="19">
        <v>2.8789933186028599E-2</v>
      </c>
      <c r="Y13" s="19">
        <v>3.7960743419915198E-2</v>
      </c>
      <c r="Z13" s="19">
        <v>1.1528664756596099E-2</v>
      </c>
      <c r="AA13" s="19">
        <v>1.3018197350732501E-2</v>
      </c>
      <c r="AB13" s="19">
        <v>1.42620109841037E-2</v>
      </c>
      <c r="AC13" s="19">
        <v>3.7677904456510598E-2</v>
      </c>
      <c r="AD13" s="19">
        <v>1.7919841758345899E-2</v>
      </c>
      <c r="AE13" s="19"/>
      <c r="AF13" s="19">
        <v>2.3081895576229399E-2</v>
      </c>
      <c r="AG13" s="19">
        <v>1.2669257632079999E-2</v>
      </c>
      <c r="AH13" s="19">
        <v>3.8228495491634297E-2</v>
      </c>
      <c r="AI13" s="19">
        <v>7.51787655475975E-3</v>
      </c>
      <c r="AJ13" s="19"/>
      <c r="AK13" s="19">
        <v>2.85765815012997E-2</v>
      </c>
      <c r="AL13" s="19">
        <v>2.56769513814613E-2</v>
      </c>
      <c r="AM13" s="19"/>
      <c r="AN13" s="19">
        <v>2.5014756321195701E-2</v>
      </c>
      <c r="AO13" s="19">
        <v>2.4387287909556899E-2</v>
      </c>
      <c r="AP13" s="19">
        <v>2.8024986243080401E-2</v>
      </c>
      <c r="AQ13" s="19">
        <v>2.1492801296258E-2</v>
      </c>
      <c r="AR13" s="19">
        <v>1.84336199638413E-2</v>
      </c>
      <c r="AS13" s="19">
        <v>5.1510411321454997E-3</v>
      </c>
      <c r="AT13" s="19"/>
      <c r="AU13" s="19">
        <v>1.9487048735901302E-2</v>
      </c>
      <c r="AV13" s="19">
        <v>2.71100633291315E-2</v>
      </c>
      <c r="AW13" s="19"/>
      <c r="AX13" s="19">
        <v>2.5685458860199999E-2</v>
      </c>
      <c r="AY13" s="19">
        <v>2.2187159976246401E-2</v>
      </c>
      <c r="AZ13" s="19"/>
      <c r="BA13" s="19">
        <v>1.97581324544342E-2</v>
      </c>
      <c r="BB13" s="19">
        <v>3.4432027184463899E-2</v>
      </c>
      <c r="BC13" s="19"/>
      <c r="BD13" s="19">
        <v>1.53359918901501E-2</v>
      </c>
      <c r="BE13" s="19"/>
      <c r="BF13" s="19">
        <v>1.61672710888624E-2</v>
      </c>
      <c r="BG13" s="19"/>
      <c r="BH13" s="19">
        <v>7.2411956040054097E-3</v>
      </c>
      <c r="BI13" s="19"/>
      <c r="BJ13" s="19">
        <v>2.62257803432147E-2</v>
      </c>
      <c r="BK13" s="19"/>
      <c r="BL13" s="19">
        <v>2.82235397383763E-2</v>
      </c>
      <c r="BM13" s="19">
        <v>5.1362096044732797E-3</v>
      </c>
      <c r="BN13" s="19">
        <v>3.09459219866931E-2</v>
      </c>
      <c r="BO13" s="19">
        <v>2.8782301496936499E-2</v>
      </c>
      <c r="BP13" s="19"/>
      <c r="BQ13" s="19">
        <v>1.5948388983604699E-2</v>
      </c>
      <c r="BR13" s="19">
        <v>1.8040346334114499E-2</v>
      </c>
      <c r="BS13" s="19">
        <v>1.8008775069051099E-2</v>
      </c>
      <c r="BT13" s="19">
        <v>2.1889119391364301E-2</v>
      </c>
      <c r="BU13" s="19">
        <v>2.2344465769302199E-2</v>
      </c>
      <c r="BV13" s="19">
        <v>4.4815887065766197E-2</v>
      </c>
      <c r="BW13" s="19"/>
      <c r="BX13" s="19">
        <v>1.2372673575346301E-2</v>
      </c>
      <c r="BY13" s="19">
        <v>1.98144168415255E-2</v>
      </c>
      <c r="BZ13" s="19">
        <v>1.79152956332287E-2</v>
      </c>
      <c r="CA13" s="19">
        <v>1.59631727859606E-2</v>
      </c>
      <c r="CB13" s="19">
        <v>1.8537960362605601E-2</v>
      </c>
      <c r="CC13" s="19">
        <v>5.30583495056101E-2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CC18"/>
  <sheetViews>
    <sheetView showGridLines="0" workbookViewId="0">
      <pane xSplit="2" topLeftCell="C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352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0.21401683924453399</v>
      </c>
      <c r="D9" s="17">
        <v>0.22477664124260699</v>
      </c>
      <c r="E9" s="17">
        <v>0.20457317016047699</v>
      </c>
      <c r="F9" s="17"/>
      <c r="G9" s="17">
        <v>0.24113237245020899</v>
      </c>
      <c r="H9" s="17">
        <v>0.19605786343713</v>
      </c>
      <c r="I9" s="17">
        <v>0.15394755755958101</v>
      </c>
      <c r="J9" s="17">
        <v>0.17246012722850601</v>
      </c>
      <c r="K9" s="17">
        <v>0.21547108105910501</v>
      </c>
      <c r="L9" s="17">
        <v>0.29228756085505903</v>
      </c>
      <c r="M9" s="17"/>
      <c r="N9" s="17">
        <v>0.219923644488565</v>
      </c>
      <c r="O9" s="17">
        <v>0.196936448693385</v>
      </c>
      <c r="P9" s="17">
        <v>0.21457556050025001</v>
      </c>
      <c r="Q9" s="17">
        <v>0.223581111969226</v>
      </c>
      <c r="R9" s="17"/>
      <c r="S9" s="17">
        <v>0.244961720147816</v>
      </c>
      <c r="T9" s="17">
        <v>0.18524368466685601</v>
      </c>
      <c r="U9" s="17">
        <v>0.243342193949865</v>
      </c>
      <c r="V9" s="17">
        <v>0.218416767169305</v>
      </c>
      <c r="W9" s="17">
        <v>0.23052492951131501</v>
      </c>
      <c r="X9" s="17">
        <v>0.20868334707539701</v>
      </c>
      <c r="Y9" s="17">
        <v>0.204006315835355</v>
      </c>
      <c r="Z9" s="17">
        <v>0.273941854901191</v>
      </c>
      <c r="AA9" s="17">
        <v>0.20552121928978401</v>
      </c>
      <c r="AB9" s="17">
        <v>0.198945925750867</v>
      </c>
      <c r="AC9" s="17">
        <v>0.175232732974826</v>
      </c>
      <c r="AD9" s="17">
        <v>0.16816727622623501</v>
      </c>
      <c r="AE9" s="17"/>
      <c r="AF9" s="17">
        <v>0.22055525597192099</v>
      </c>
      <c r="AG9" s="17">
        <v>0.208321855755978</v>
      </c>
      <c r="AH9" s="17">
        <v>0.172918991093888</v>
      </c>
      <c r="AI9" s="17">
        <v>0.15223149923596199</v>
      </c>
      <c r="AJ9" s="17"/>
      <c r="AK9" s="17">
        <v>0.20203182282326301</v>
      </c>
      <c r="AL9" s="17">
        <v>0.14342556518107799</v>
      </c>
      <c r="AM9" s="17"/>
      <c r="AN9" s="17">
        <v>0.261440965918601</v>
      </c>
      <c r="AO9" s="17">
        <v>0.19797559165329101</v>
      </c>
      <c r="AP9" s="17">
        <v>0.20307762033155399</v>
      </c>
      <c r="AQ9" s="17">
        <v>0.20640263003612699</v>
      </c>
      <c r="AR9" s="17">
        <v>0.17884477198891199</v>
      </c>
      <c r="AS9" s="17">
        <v>0.19194239738699301</v>
      </c>
      <c r="AT9" s="17"/>
      <c r="AU9" s="17">
        <v>0.24089678255035901</v>
      </c>
      <c r="AV9" s="17">
        <v>0.17819695091532101</v>
      </c>
      <c r="AW9" s="17"/>
      <c r="AX9" s="17">
        <v>0.240202630753279</v>
      </c>
      <c r="AY9" s="17">
        <v>0.20773300898343899</v>
      </c>
      <c r="AZ9" s="17"/>
      <c r="BA9" s="17">
        <v>0.21504938506083701</v>
      </c>
      <c r="BB9" s="17">
        <v>0.208284421308878</v>
      </c>
      <c r="BC9" s="17"/>
      <c r="BD9" s="17">
        <v>0.28159621624828601</v>
      </c>
      <c r="BE9" s="17"/>
      <c r="BF9" s="17">
        <v>0.282507484653578</v>
      </c>
      <c r="BG9" s="17"/>
      <c r="BH9" s="17">
        <v>0.211819801663401</v>
      </c>
      <c r="BI9" s="17"/>
      <c r="BJ9" s="17">
        <v>0.189824973178217</v>
      </c>
      <c r="BK9" s="17"/>
      <c r="BL9" s="17">
        <v>3.5696183973196002E-2</v>
      </c>
      <c r="BM9" s="17">
        <v>0.41392950705328801</v>
      </c>
      <c r="BN9" s="17">
        <v>0.236410018897867</v>
      </c>
      <c r="BO9" s="17">
        <v>0.10018022891515101</v>
      </c>
      <c r="BP9" s="17"/>
      <c r="BQ9" s="17">
        <v>0.169423535241189</v>
      </c>
      <c r="BR9" s="17">
        <v>0.34390570225033801</v>
      </c>
      <c r="BS9" s="17">
        <v>0.26931095505691499</v>
      </c>
      <c r="BT9" s="17">
        <v>0.243146433834213</v>
      </c>
      <c r="BU9" s="17">
        <v>0.15315845152604199</v>
      </c>
      <c r="BV9" s="17">
        <v>0.11491697455410201</v>
      </c>
      <c r="BW9" s="17"/>
      <c r="BX9" s="17">
        <v>0.18306906988029301</v>
      </c>
      <c r="BY9" s="17">
        <v>0.29269846198385402</v>
      </c>
      <c r="BZ9" s="17">
        <v>0.296152035738942</v>
      </c>
      <c r="CA9" s="17">
        <v>0.26382725901492399</v>
      </c>
      <c r="CB9" s="17">
        <v>0.108792355244794</v>
      </c>
      <c r="CC9" s="17">
        <v>7.6075471851094298E-2</v>
      </c>
    </row>
    <row r="10" spans="2:81" x14ac:dyDescent="0.35">
      <c r="B10" s="18" t="s">
        <v>344</v>
      </c>
      <c r="C10" s="17">
        <v>0.37131414261613799</v>
      </c>
      <c r="D10" s="17">
        <v>0.377300385081204</v>
      </c>
      <c r="E10" s="17">
        <v>0.36532442293746897</v>
      </c>
      <c r="F10" s="17"/>
      <c r="G10" s="17">
        <v>0.32605226900543499</v>
      </c>
      <c r="H10" s="17">
        <v>0.36020346035936401</v>
      </c>
      <c r="I10" s="17">
        <v>0.40634909440934902</v>
      </c>
      <c r="J10" s="17">
        <v>0.344150461419089</v>
      </c>
      <c r="K10" s="17">
        <v>0.34566893418982603</v>
      </c>
      <c r="L10" s="17">
        <v>0.42110806339356799</v>
      </c>
      <c r="M10" s="17"/>
      <c r="N10" s="17">
        <v>0.39649741519934001</v>
      </c>
      <c r="O10" s="17">
        <v>0.32024816057204403</v>
      </c>
      <c r="P10" s="17">
        <v>0.410685613159812</v>
      </c>
      <c r="Q10" s="17">
        <v>0.36422919308184298</v>
      </c>
      <c r="R10" s="17"/>
      <c r="S10" s="17">
        <v>0.39185967552928902</v>
      </c>
      <c r="T10" s="17">
        <v>0.35628374766259902</v>
      </c>
      <c r="U10" s="17">
        <v>0.35115122668096799</v>
      </c>
      <c r="V10" s="17">
        <v>0.40049343488164102</v>
      </c>
      <c r="W10" s="17">
        <v>0.37419677048907701</v>
      </c>
      <c r="X10" s="17">
        <v>0.38156398799955699</v>
      </c>
      <c r="Y10" s="17">
        <v>0.36560891173944698</v>
      </c>
      <c r="Z10" s="17">
        <v>0.36554769249922497</v>
      </c>
      <c r="AA10" s="17">
        <v>0.38711392239780001</v>
      </c>
      <c r="AB10" s="17">
        <v>0.37416106622482598</v>
      </c>
      <c r="AC10" s="17">
        <v>0.329288554965742</v>
      </c>
      <c r="AD10" s="17">
        <v>0.29579443413073098</v>
      </c>
      <c r="AE10" s="17"/>
      <c r="AF10" s="17">
        <v>0.37700636444989599</v>
      </c>
      <c r="AG10" s="17">
        <v>0.39195244554544501</v>
      </c>
      <c r="AH10" s="17">
        <v>0.34998099408721001</v>
      </c>
      <c r="AI10" s="17">
        <v>0.271765765365658</v>
      </c>
      <c r="AJ10" s="17"/>
      <c r="AK10" s="17">
        <v>0.34206287038792199</v>
      </c>
      <c r="AL10" s="17">
        <v>0.37743277375155998</v>
      </c>
      <c r="AM10" s="17"/>
      <c r="AN10" s="17">
        <v>0.370240852654455</v>
      </c>
      <c r="AO10" s="17">
        <v>0.37103153006001999</v>
      </c>
      <c r="AP10" s="17">
        <v>0.37368563330851601</v>
      </c>
      <c r="AQ10" s="17">
        <v>0.349437607830205</v>
      </c>
      <c r="AR10" s="17">
        <v>0.40485704836046599</v>
      </c>
      <c r="AS10" s="17">
        <v>0.37548526429708901</v>
      </c>
      <c r="AT10" s="17"/>
      <c r="AU10" s="17">
        <v>0.40578284067039799</v>
      </c>
      <c r="AV10" s="17">
        <v>0.32576023654729402</v>
      </c>
      <c r="AW10" s="17"/>
      <c r="AX10" s="17">
        <v>0.30898947595493598</v>
      </c>
      <c r="AY10" s="17">
        <v>0.386270254454402</v>
      </c>
      <c r="AZ10" s="17"/>
      <c r="BA10" s="17">
        <v>0.37318506525905498</v>
      </c>
      <c r="BB10" s="17">
        <v>0.3647620024564</v>
      </c>
      <c r="BC10" s="17"/>
      <c r="BD10" s="17">
        <v>0.39453219345540103</v>
      </c>
      <c r="BE10" s="17"/>
      <c r="BF10" s="17">
        <v>0.40495628246964799</v>
      </c>
      <c r="BG10" s="17"/>
      <c r="BH10" s="17">
        <v>0.38780087467179603</v>
      </c>
      <c r="BI10" s="17"/>
      <c r="BJ10" s="17">
        <v>0.35728180809941201</v>
      </c>
      <c r="BK10" s="17"/>
      <c r="BL10" s="17">
        <v>0.19300269129175601</v>
      </c>
      <c r="BM10" s="17">
        <v>0.44206515846918598</v>
      </c>
      <c r="BN10" s="17">
        <v>0.43438750300871198</v>
      </c>
      <c r="BO10" s="17">
        <v>0.34396489057468099</v>
      </c>
      <c r="BP10" s="17"/>
      <c r="BQ10" s="17">
        <v>0.390072235327168</v>
      </c>
      <c r="BR10" s="17">
        <v>0.39796113054329202</v>
      </c>
      <c r="BS10" s="17">
        <v>0.43168100988234398</v>
      </c>
      <c r="BT10" s="17">
        <v>0.39047925503456798</v>
      </c>
      <c r="BU10" s="17">
        <v>0.26159062662113702</v>
      </c>
      <c r="BV10" s="17">
        <v>0.31141223669479001</v>
      </c>
      <c r="BW10" s="17"/>
      <c r="BX10" s="17">
        <v>0.40486428131714097</v>
      </c>
      <c r="BY10" s="17">
        <v>0.40134445099275801</v>
      </c>
      <c r="BZ10" s="17">
        <v>0.39481936451587701</v>
      </c>
      <c r="CA10" s="17">
        <v>0.37180583854493199</v>
      </c>
      <c r="CB10" s="17">
        <v>0.222648851931363</v>
      </c>
      <c r="CC10" s="17">
        <v>0.27127212055807098</v>
      </c>
    </row>
    <row r="11" spans="2:81" x14ac:dyDescent="0.35">
      <c r="B11" s="18" t="s">
        <v>345</v>
      </c>
      <c r="C11" s="17">
        <v>0.23109320157396501</v>
      </c>
      <c r="D11" s="17">
        <v>0.23463185435565001</v>
      </c>
      <c r="E11" s="17">
        <v>0.22778884131869401</v>
      </c>
      <c r="F11" s="17"/>
      <c r="G11" s="17">
        <v>0.232829162896314</v>
      </c>
      <c r="H11" s="17">
        <v>0.21988750060885101</v>
      </c>
      <c r="I11" s="17">
        <v>0.251434115322479</v>
      </c>
      <c r="J11" s="17">
        <v>0.27423519087669401</v>
      </c>
      <c r="K11" s="17">
        <v>0.232253746259942</v>
      </c>
      <c r="L11" s="17">
        <v>0.186710732462955</v>
      </c>
      <c r="M11" s="17"/>
      <c r="N11" s="17">
        <v>0.21145015938189701</v>
      </c>
      <c r="O11" s="17">
        <v>0.26516837831169998</v>
      </c>
      <c r="P11" s="17">
        <v>0.21440759238690399</v>
      </c>
      <c r="Q11" s="17">
        <v>0.232435643531022</v>
      </c>
      <c r="R11" s="17"/>
      <c r="S11" s="17">
        <v>0.19073687494487601</v>
      </c>
      <c r="T11" s="17">
        <v>0.26030956152376999</v>
      </c>
      <c r="U11" s="17">
        <v>0.20318121961489599</v>
      </c>
      <c r="V11" s="17">
        <v>0.24266527233230201</v>
      </c>
      <c r="W11" s="17">
        <v>0.21630102901603501</v>
      </c>
      <c r="X11" s="17">
        <v>0.23339725307255499</v>
      </c>
      <c r="Y11" s="17">
        <v>0.25405934042125899</v>
      </c>
      <c r="Z11" s="17">
        <v>0.234796180441629</v>
      </c>
      <c r="AA11" s="17">
        <v>0.23295413799839201</v>
      </c>
      <c r="AB11" s="17">
        <v>0.246383108255981</v>
      </c>
      <c r="AC11" s="17">
        <v>0.236295877986442</v>
      </c>
      <c r="AD11" s="17">
        <v>0.232583359110106</v>
      </c>
      <c r="AE11" s="17"/>
      <c r="AF11" s="17">
        <v>0.22782786624260701</v>
      </c>
      <c r="AG11" s="17">
        <v>0.21873608868806099</v>
      </c>
      <c r="AH11" s="17">
        <v>0.2335479252888</v>
      </c>
      <c r="AI11" s="17">
        <v>0.27740059901299202</v>
      </c>
      <c r="AJ11" s="17"/>
      <c r="AK11" s="17">
        <v>0.25887980786660397</v>
      </c>
      <c r="AL11" s="17">
        <v>0.241829970237085</v>
      </c>
      <c r="AM11" s="17"/>
      <c r="AN11" s="17">
        <v>0.177190982316176</v>
      </c>
      <c r="AO11" s="17">
        <v>0.25505651865183399</v>
      </c>
      <c r="AP11" s="17">
        <v>0.23271656841230801</v>
      </c>
      <c r="AQ11" s="17">
        <v>0.258671888196643</v>
      </c>
      <c r="AR11" s="17">
        <v>0.24780762869075801</v>
      </c>
      <c r="AS11" s="17">
        <v>0.23645207196040599</v>
      </c>
      <c r="AT11" s="17"/>
      <c r="AU11" s="17">
        <v>0.20515613630955301</v>
      </c>
      <c r="AV11" s="17">
        <v>0.26426529799449699</v>
      </c>
      <c r="AW11" s="17"/>
      <c r="AX11" s="17">
        <v>0.22867203244408901</v>
      </c>
      <c r="AY11" s="17">
        <v>0.23167421192228599</v>
      </c>
      <c r="AZ11" s="17"/>
      <c r="BA11" s="17">
        <v>0.23366251186691001</v>
      </c>
      <c r="BB11" s="17">
        <v>0.21659958841698801</v>
      </c>
      <c r="BC11" s="17"/>
      <c r="BD11" s="17">
        <v>0.20060848140823601</v>
      </c>
      <c r="BE11" s="17"/>
      <c r="BF11" s="17">
        <v>0.189871519629189</v>
      </c>
      <c r="BG11" s="17"/>
      <c r="BH11" s="17">
        <v>0.21513452975602099</v>
      </c>
      <c r="BI11" s="17"/>
      <c r="BJ11" s="17">
        <v>0.23089887527956099</v>
      </c>
      <c r="BK11" s="17"/>
      <c r="BL11" s="17">
        <v>0.30124488411050698</v>
      </c>
      <c r="BM11" s="17">
        <v>0.116582110506902</v>
      </c>
      <c r="BN11" s="17">
        <v>0.211973208007635</v>
      </c>
      <c r="BO11" s="17">
        <v>0.32272775566379702</v>
      </c>
      <c r="BP11" s="17"/>
      <c r="BQ11" s="17">
        <v>0.252256768236229</v>
      </c>
      <c r="BR11" s="17">
        <v>0.16830280379187401</v>
      </c>
      <c r="BS11" s="17">
        <v>0.17579746353616599</v>
      </c>
      <c r="BT11" s="17">
        <v>0.21399345404308301</v>
      </c>
      <c r="BU11" s="17">
        <v>0.29123122215747599</v>
      </c>
      <c r="BV11" s="17">
        <v>0.27785260188084099</v>
      </c>
      <c r="BW11" s="17"/>
      <c r="BX11" s="17">
        <v>0.24424839401339099</v>
      </c>
      <c r="BY11" s="17">
        <v>0.19442999189134999</v>
      </c>
      <c r="BZ11" s="17">
        <v>0.19117423660482799</v>
      </c>
      <c r="CA11" s="17">
        <v>0.215735834786006</v>
      </c>
      <c r="CB11" s="17">
        <v>0.27006842850991097</v>
      </c>
      <c r="CC11" s="17">
        <v>0.284391231029478</v>
      </c>
    </row>
    <row r="12" spans="2:81" x14ac:dyDescent="0.35">
      <c r="B12" s="18" t="s">
        <v>346</v>
      </c>
      <c r="C12" s="17">
        <v>0.15040956307536901</v>
      </c>
      <c r="D12" s="17">
        <v>0.135966686012607</v>
      </c>
      <c r="E12" s="17">
        <v>0.163753964773902</v>
      </c>
      <c r="F12" s="17"/>
      <c r="G12" s="17">
        <v>0.15591433163184101</v>
      </c>
      <c r="H12" s="17">
        <v>0.173392677027707</v>
      </c>
      <c r="I12" s="17">
        <v>0.148496659865127</v>
      </c>
      <c r="J12" s="17">
        <v>0.17489408099624801</v>
      </c>
      <c r="K12" s="17">
        <v>0.1878145610999</v>
      </c>
      <c r="L12" s="17">
        <v>8.4654912652954994E-2</v>
      </c>
      <c r="M12" s="17"/>
      <c r="N12" s="17">
        <v>0.14611794288682101</v>
      </c>
      <c r="O12" s="17">
        <v>0.182765954233787</v>
      </c>
      <c r="P12" s="17">
        <v>0.12710325023302599</v>
      </c>
      <c r="Q12" s="17">
        <v>0.14017007043697599</v>
      </c>
      <c r="R12" s="17"/>
      <c r="S12" s="17">
        <v>0.14090625900846199</v>
      </c>
      <c r="T12" s="17">
        <v>0.173608851199997</v>
      </c>
      <c r="U12" s="17">
        <v>0.154517277878707</v>
      </c>
      <c r="V12" s="17">
        <v>0.107434609196447</v>
      </c>
      <c r="W12" s="17">
        <v>0.139089001258588</v>
      </c>
      <c r="X12" s="17">
        <v>0.12849006052562101</v>
      </c>
      <c r="Y12" s="17">
        <v>0.13129570564530199</v>
      </c>
      <c r="Z12" s="17">
        <v>8.2272486464418607E-2</v>
      </c>
      <c r="AA12" s="17">
        <v>0.148584962783259</v>
      </c>
      <c r="AB12" s="17">
        <v>0.16670574410895</v>
      </c>
      <c r="AC12" s="17">
        <v>0.22924110152605101</v>
      </c>
      <c r="AD12" s="17">
        <v>0.27262583231153098</v>
      </c>
      <c r="AE12" s="17"/>
      <c r="AF12" s="17">
        <v>0.13969555858743701</v>
      </c>
      <c r="AG12" s="17">
        <v>0.165621108839205</v>
      </c>
      <c r="AH12" s="17">
        <v>0.21568718130622999</v>
      </c>
      <c r="AI12" s="17">
        <v>0.26741246347647801</v>
      </c>
      <c r="AJ12" s="17"/>
      <c r="AK12" s="17">
        <v>0.158426919370425</v>
      </c>
      <c r="AL12" s="17">
        <v>0.20377657818956199</v>
      </c>
      <c r="AM12" s="17"/>
      <c r="AN12" s="17">
        <v>0.15391679322658</v>
      </c>
      <c r="AO12" s="17">
        <v>0.14693203304805699</v>
      </c>
      <c r="AP12" s="17">
        <v>0.15547033937027699</v>
      </c>
      <c r="AQ12" s="17">
        <v>0.14737093488956199</v>
      </c>
      <c r="AR12" s="17">
        <v>0.144254330049081</v>
      </c>
      <c r="AS12" s="17">
        <v>0.164281977723126</v>
      </c>
      <c r="AT12" s="17"/>
      <c r="AU12" s="17">
        <v>0.12062918751047901</v>
      </c>
      <c r="AV12" s="17">
        <v>0.191873414270336</v>
      </c>
      <c r="AW12" s="17"/>
      <c r="AX12" s="17">
        <v>0.17986705434172101</v>
      </c>
      <c r="AY12" s="17">
        <v>0.143340619790855</v>
      </c>
      <c r="AZ12" s="17"/>
      <c r="BA12" s="17">
        <v>0.14861405578050799</v>
      </c>
      <c r="BB12" s="17">
        <v>0.160940246500863</v>
      </c>
      <c r="BC12" s="17"/>
      <c r="BD12" s="17">
        <v>9.7061896986071095E-2</v>
      </c>
      <c r="BE12" s="17"/>
      <c r="BF12" s="17">
        <v>9.5925803375032898E-2</v>
      </c>
      <c r="BG12" s="17"/>
      <c r="BH12" s="17">
        <v>0.171043448178857</v>
      </c>
      <c r="BI12" s="17"/>
      <c r="BJ12" s="17">
        <v>0.19299022804258001</v>
      </c>
      <c r="BK12" s="17"/>
      <c r="BL12" s="17">
        <v>0.42984095934295602</v>
      </c>
      <c r="BM12" s="17">
        <v>1.8499895254673899E-2</v>
      </c>
      <c r="BN12" s="17">
        <v>8.6523873682498295E-2</v>
      </c>
      <c r="BO12" s="17">
        <v>0.17741451139030501</v>
      </c>
      <c r="BP12" s="17"/>
      <c r="BQ12" s="17">
        <v>0.16398267669380501</v>
      </c>
      <c r="BR12" s="17">
        <v>6.3865669829215196E-2</v>
      </c>
      <c r="BS12" s="17">
        <v>0.100200892902487</v>
      </c>
      <c r="BT12" s="17">
        <v>0.12833621326487701</v>
      </c>
      <c r="BU12" s="17">
        <v>0.25174317295731802</v>
      </c>
      <c r="BV12" s="17">
        <v>0.23386385966651199</v>
      </c>
      <c r="BW12" s="17"/>
      <c r="BX12" s="17">
        <v>0.153541868995729</v>
      </c>
      <c r="BY12" s="17">
        <v>8.1966661939210095E-2</v>
      </c>
      <c r="BZ12" s="17">
        <v>9.4644413987581694E-2</v>
      </c>
      <c r="CA12" s="17">
        <v>0.11970980291385901</v>
      </c>
      <c r="CB12" s="17">
        <v>0.34698348784335398</v>
      </c>
      <c r="CC12" s="17">
        <v>0.30484057688323302</v>
      </c>
    </row>
    <row r="13" spans="2:81" x14ac:dyDescent="0.35">
      <c r="B13" s="18" t="s">
        <v>347</v>
      </c>
      <c r="C13" s="19">
        <v>3.3166253489994503E-2</v>
      </c>
      <c r="D13" s="19">
        <v>2.73244333079324E-2</v>
      </c>
      <c r="E13" s="19">
        <v>3.85596008094585E-2</v>
      </c>
      <c r="F13" s="19"/>
      <c r="G13" s="19">
        <v>4.4071864016201501E-2</v>
      </c>
      <c r="H13" s="19">
        <v>5.0458498566947403E-2</v>
      </c>
      <c r="I13" s="19">
        <v>3.9772572843463902E-2</v>
      </c>
      <c r="J13" s="19">
        <v>3.4260139479462298E-2</v>
      </c>
      <c r="K13" s="19">
        <v>1.87916773912279E-2</v>
      </c>
      <c r="L13" s="19">
        <v>1.52387306354627E-2</v>
      </c>
      <c r="M13" s="19"/>
      <c r="N13" s="19">
        <v>2.6010838043377001E-2</v>
      </c>
      <c r="O13" s="19">
        <v>3.4881058189083797E-2</v>
      </c>
      <c r="P13" s="19">
        <v>3.3227983720009201E-2</v>
      </c>
      <c r="Q13" s="19">
        <v>3.9583980980932597E-2</v>
      </c>
      <c r="R13" s="19"/>
      <c r="S13" s="19">
        <v>3.1535470369556999E-2</v>
      </c>
      <c r="T13" s="19">
        <v>2.4554154946778699E-2</v>
      </c>
      <c r="U13" s="19">
        <v>4.7808081875563797E-2</v>
      </c>
      <c r="V13" s="19">
        <v>3.0989916420305099E-2</v>
      </c>
      <c r="W13" s="19">
        <v>3.9888269724985402E-2</v>
      </c>
      <c r="X13" s="19">
        <v>4.7865351326869497E-2</v>
      </c>
      <c r="Y13" s="19">
        <v>4.5029726358637001E-2</v>
      </c>
      <c r="Z13" s="19">
        <v>4.3441785693536503E-2</v>
      </c>
      <c r="AA13" s="19">
        <v>2.5825757530764201E-2</v>
      </c>
      <c r="AB13" s="19">
        <v>1.3804155659375801E-2</v>
      </c>
      <c r="AC13" s="19">
        <v>2.9941732546939E-2</v>
      </c>
      <c r="AD13" s="19">
        <v>3.08290982213975E-2</v>
      </c>
      <c r="AE13" s="19"/>
      <c r="AF13" s="19">
        <v>3.4914954748139201E-2</v>
      </c>
      <c r="AG13" s="19">
        <v>1.5368501171311E-2</v>
      </c>
      <c r="AH13" s="19">
        <v>2.7864908223871901E-2</v>
      </c>
      <c r="AI13" s="19">
        <v>3.1189672908909699E-2</v>
      </c>
      <c r="AJ13" s="19"/>
      <c r="AK13" s="19">
        <v>3.8598579551786603E-2</v>
      </c>
      <c r="AL13" s="19">
        <v>3.3535112640715098E-2</v>
      </c>
      <c r="AM13" s="19"/>
      <c r="AN13" s="19">
        <v>3.72104058841876E-2</v>
      </c>
      <c r="AO13" s="19">
        <v>2.90043265867986E-2</v>
      </c>
      <c r="AP13" s="19">
        <v>3.5049838577345803E-2</v>
      </c>
      <c r="AQ13" s="19">
        <v>3.8116939047462398E-2</v>
      </c>
      <c r="AR13" s="19">
        <v>2.42362209107824E-2</v>
      </c>
      <c r="AS13" s="19">
        <v>3.18382886323864E-2</v>
      </c>
      <c r="AT13" s="19"/>
      <c r="AU13" s="19">
        <v>2.7535052959211201E-2</v>
      </c>
      <c r="AV13" s="19">
        <v>3.9904100272551403E-2</v>
      </c>
      <c r="AW13" s="19"/>
      <c r="AX13" s="19">
        <v>4.2268806505973498E-2</v>
      </c>
      <c r="AY13" s="19">
        <v>3.0981904849017899E-2</v>
      </c>
      <c r="AZ13" s="19"/>
      <c r="BA13" s="19">
        <v>2.9488982032689699E-2</v>
      </c>
      <c r="BB13" s="19">
        <v>4.9413741316870097E-2</v>
      </c>
      <c r="BC13" s="19"/>
      <c r="BD13" s="19">
        <v>2.62012119020066E-2</v>
      </c>
      <c r="BE13" s="19"/>
      <c r="BF13" s="19">
        <v>2.6738909872552299E-2</v>
      </c>
      <c r="BG13" s="19"/>
      <c r="BH13" s="19">
        <v>1.42013457299256E-2</v>
      </c>
      <c r="BI13" s="19"/>
      <c r="BJ13" s="19">
        <v>2.9004115400229499E-2</v>
      </c>
      <c r="BK13" s="19"/>
      <c r="BL13" s="19">
        <v>4.0215281281584601E-2</v>
      </c>
      <c r="BM13" s="19">
        <v>8.9233287159500609E-3</v>
      </c>
      <c r="BN13" s="19">
        <v>3.0705396403287299E-2</v>
      </c>
      <c r="BO13" s="19">
        <v>5.5712613456065901E-2</v>
      </c>
      <c r="BP13" s="19"/>
      <c r="BQ13" s="19">
        <v>2.4264784501608402E-2</v>
      </c>
      <c r="BR13" s="19">
        <v>2.59646935852808E-2</v>
      </c>
      <c r="BS13" s="19">
        <v>2.3009678622087099E-2</v>
      </c>
      <c r="BT13" s="19">
        <v>2.4044643823258501E-2</v>
      </c>
      <c r="BU13" s="19">
        <v>4.2276526738027502E-2</v>
      </c>
      <c r="BV13" s="19">
        <v>6.1954327203756099E-2</v>
      </c>
      <c r="BW13" s="19"/>
      <c r="BX13" s="19">
        <v>1.4276385793446001E-2</v>
      </c>
      <c r="BY13" s="19">
        <v>2.9560433192827501E-2</v>
      </c>
      <c r="BZ13" s="19">
        <v>2.3209949152771001E-2</v>
      </c>
      <c r="CA13" s="19">
        <v>2.8921264740279101E-2</v>
      </c>
      <c r="CB13" s="19">
        <v>5.1506876470577098E-2</v>
      </c>
      <c r="CC13" s="19">
        <v>6.3420599678123898E-2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CC18"/>
  <sheetViews>
    <sheetView showGridLines="0" workbookViewId="0">
      <pane xSplit="2" topLeftCell="C1" activePane="topRight" state="frozen"/>
      <selection pane="topRight" activeCell="BH8" sqref="BH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353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0.180164897934005</v>
      </c>
      <c r="D9" s="17">
        <v>0.18948577045032899</v>
      </c>
      <c r="E9" s="17">
        <v>0.169948984744517</v>
      </c>
      <c r="F9" s="17"/>
      <c r="G9" s="17">
        <v>0.32426723052717399</v>
      </c>
      <c r="H9" s="17">
        <v>0.27439692003059901</v>
      </c>
      <c r="I9" s="17">
        <v>0.199229848785935</v>
      </c>
      <c r="J9" s="17">
        <v>0.13073732681484401</v>
      </c>
      <c r="K9" s="17">
        <v>0.115070307921235</v>
      </c>
      <c r="L9" s="17">
        <v>7.61498982467851E-2</v>
      </c>
      <c r="M9" s="17"/>
      <c r="N9" s="17">
        <v>0.255668863915891</v>
      </c>
      <c r="O9" s="17">
        <v>0.16030072486729499</v>
      </c>
      <c r="P9" s="17">
        <v>0.149936801270808</v>
      </c>
      <c r="Q9" s="17">
        <v>0.14676724247549</v>
      </c>
      <c r="R9" s="17"/>
      <c r="S9" s="17">
        <v>0.31194692884802599</v>
      </c>
      <c r="T9" s="17">
        <v>0.134725838686933</v>
      </c>
      <c r="U9" s="17">
        <v>0.148620300990364</v>
      </c>
      <c r="V9" s="17">
        <v>0.13126057940861699</v>
      </c>
      <c r="W9" s="17">
        <v>0.14456612034212499</v>
      </c>
      <c r="X9" s="17">
        <v>0.15965588848803899</v>
      </c>
      <c r="Y9" s="17">
        <v>0.160992181893789</v>
      </c>
      <c r="Z9" s="17">
        <v>0.25177174005694902</v>
      </c>
      <c r="AA9" s="17">
        <v>0.196367660406883</v>
      </c>
      <c r="AB9" s="17">
        <v>0.178981449638727</v>
      </c>
      <c r="AC9" s="17">
        <v>0.112990126825984</v>
      </c>
      <c r="AD9" s="17">
        <v>0.149305648458012</v>
      </c>
      <c r="AE9" s="17"/>
      <c r="AF9" s="17">
        <v>0.17693671772931799</v>
      </c>
      <c r="AG9" s="17">
        <v>0.16686363099132101</v>
      </c>
      <c r="AH9" s="17">
        <v>0.119769173979885</v>
      </c>
      <c r="AI9" s="17">
        <v>0.11412078510174301</v>
      </c>
      <c r="AJ9" s="17"/>
      <c r="AK9" s="17">
        <v>0.293026536967738</v>
      </c>
      <c r="AL9" s="17">
        <v>0.207247531240424</v>
      </c>
      <c r="AM9" s="17"/>
      <c r="AN9" s="17">
        <v>0.33548247762592098</v>
      </c>
      <c r="AO9" s="17">
        <v>0.145154976902442</v>
      </c>
      <c r="AP9" s="17">
        <v>0.16542898727715499</v>
      </c>
      <c r="AQ9" s="17">
        <v>0.10952616924238499</v>
      </c>
      <c r="AR9" s="17">
        <v>6.7714868638970194E-2</v>
      </c>
      <c r="AS9" s="17">
        <v>0.11357764810717</v>
      </c>
      <c r="AT9" s="17"/>
      <c r="AU9" s="17">
        <v>0.16781586537555301</v>
      </c>
      <c r="AV9" s="17">
        <v>0.19835126409949899</v>
      </c>
      <c r="AW9" s="17"/>
      <c r="AX9" s="17">
        <v>0.148630355312526</v>
      </c>
      <c r="AY9" s="17">
        <v>0.18773227328442799</v>
      </c>
      <c r="AZ9" s="17"/>
      <c r="BA9" s="17">
        <v>0.15833673678033899</v>
      </c>
      <c r="BB9" s="17">
        <v>0.294550920590187</v>
      </c>
      <c r="BC9" s="17"/>
      <c r="BD9" s="17">
        <v>0.203401011252798</v>
      </c>
      <c r="BE9" s="17"/>
      <c r="BF9" s="17">
        <v>0.19609835533796499</v>
      </c>
      <c r="BG9" s="17"/>
      <c r="BH9" s="17">
        <v>0.20664809601666501</v>
      </c>
      <c r="BI9" s="17"/>
      <c r="BJ9" s="17">
        <v>0.13813819489719301</v>
      </c>
      <c r="BK9" s="17"/>
      <c r="BL9" s="17">
        <v>6.3735003795663603E-2</v>
      </c>
      <c r="BM9" s="17">
        <v>0.38760745909052202</v>
      </c>
      <c r="BN9" s="17">
        <v>6.2980505848796803E-2</v>
      </c>
      <c r="BO9" s="17">
        <v>0.16802543457283201</v>
      </c>
      <c r="BP9" s="17"/>
      <c r="BQ9" s="17">
        <v>0.21700661420848399</v>
      </c>
      <c r="BR9" s="17">
        <v>0.14401841869736301</v>
      </c>
      <c r="BS9" s="17">
        <v>0.15370759936083001</v>
      </c>
      <c r="BT9" s="17">
        <v>0.239516660801635</v>
      </c>
      <c r="BU9" s="17">
        <v>0.18582187511829501</v>
      </c>
      <c r="BV9" s="17">
        <v>0.150879820145392</v>
      </c>
      <c r="BW9" s="17"/>
      <c r="BX9" s="17">
        <v>0.26498990124044303</v>
      </c>
      <c r="BY9" s="17">
        <v>0.17788877641367701</v>
      </c>
      <c r="BZ9" s="17">
        <v>0.123576727436278</v>
      </c>
      <c r="CA9" s="17">
        <v>0.22920522433076701</v>
      </c>
      <c r="CB9" s="17">
        <v>0.22729849519586701</v>
      </c>
      <c r="CC9" s="17">
        <v>9.6884263358032602E-2</v>
      </c>
    </row>
    <row r="10" spans="2:81" x14ac:dyDescent="0.35">
      <c r="B10" s="18" t="s">
        <v>344</v>
      </c>
      <c r="C10" s="17">
        <v>0.37462816753973599</v>
      </c>
      <c r="D10" s="17">
        <v>0.37726237031950399</v>
      </c>
      <c r="E10" s="17">
        <v>0.37286953933762901</v>
      </c>
      <c r="F10" s="17"/>
      <c r="G10" s="17">
        <v>0.34088652790638801</v>
      </c>
      <c r="H10" s="17">
        <v>0.41531630878793002</v>
      </c>
      <c r="I10" s="17">
        <v>0.40216551153098701</v>
      </c>
      <c r="J10" s="17">
        <v>0.41914971985626598</v>
      </c>
      <c r="K10" s="17">
        <v>0.36301357991011401</v>
      </c>
      <c r="L10" s="17">
        <v>0.31315391532379999</v>
      </c>
      <c r="M10" s="17"/>
      <c r="N10" s="17">
        <v>0.39046148791030499</v>
      </c>
      <c r="O10" s="17">
        <v>0.394330015644903</v>
      </c>
      <c r="P10" s="17">
        <v>0.36730160442316301</v>
      </c>
      <c r="Q10" s="17">
        <v>0.343225570728527</v>
      </c>
      <c r="R10" s="17"/>
      <c r="S10" s="17">
        <v>0.387637719621999</v>
      </c>
      <c r="T10" s="17">
        <v>0.32692982996825898</v>
      </c>
      <c r="U10" s="17">
        <v>0.37565361112665002</v>
      </c>
      <c r="V10" s="17">
        <v>0.33810062986816902</v>
      </c>
      <c r="W10" s="17">
        <v>0.40462801615264099</v>
      </c>
      <c r="X10" s="17">
        <v>0.383380307926942</v>
      </c>
      <c r="Y10" s="17">
        <v>0.35049548628340199</v>
      </c>
      <c r="Z10" s="17">
        <v>0.35435538499938302</v>
      </c>
      <c r="AA10" s="17">
        <v>0.37699375671224999</v>
      </c>
      <c r="AB10" s="17">
        <v>0.47113058760794702</v>
      </c>
      <c r="AC10" s="17">
        <v>0.33477256774400899</v>
      </c>
      <c r="AD10" s="17">
        <v>0.39084061802928199</v>
      </c>
      <c r="AE10" s="17"/>
      <c r="AF10" s="17">
        <v>0.36029856002781901</v>
      </c>
      <c r="AG10" s="17">
        <v>0.46967088299239801</v>
      </c>
      <c r="AH10" s="17">
        <v>0.333857409717284</v>
      </c>
      <c r="AI10" s="17">
        <v>0.40400224300307602</v>
      </c>
      <c r="AJ10" s="17"/>
      <c r="AK10" s="17">
        <v>0.43329815823865497</v>
      </c>
      <c r="AL10" s="17">
        <v>0.37225256130043699</v>
      </c>
      <c r="AM10" s="17"/>
      <c r="AN10" s="17">
        <v>0.38168957321256203</v>
      </c>
      <c r="AO10" s="17">
        <v>0.38004097623532801</v>
      </c>
      <c r="AP10" s="17">
        <v>0.35110161463763201</v>
      </c>
      <c r="AQ10" s="17">
        <v>0.37529729432019399</v>
      </c>
      <c r="AR10" s="17">
        <v>0.35961623827980899</v>
      </c>
      <c r="AS10" s="17">
        <v>0.40195875095493899</v>
      </c>
      <c r="AT10" s="17"/>
      <c r="AU10" s="17">
        <v>0.38378186402985098</v>
      </c>
      <c r="AV10" s="17">
        <v>0.36341570477535601</v>
      </c>
      <c r="AW10" s="17"/>
      <c r="AX10" s="17">
        <v>0.35224215596277297</v>
      </c>
      <c r="AY10" s="17">
        <v>0.38000016085624699</v>
      </c>
      <c r="AZ10" s="17"/>
      <c r="BA10" s="17">
        <v>0.36892168491201999</v>
      </c>
      <c r="BB10" s="17">
        <v>0.40791289117010399</v>
      </c>
      <c r="BC10" s="17"/>
      <c r="BD10" s="17">
        <v>0.368872391059752</v>
      </c>
      <c r="BE10" s="17"/>
      <c r="BF10" s="17">
        <v>0.34431053916196602</v>
      </c>
      <c r="BG10" s="17"/>
      <c r="BH10" s="17">
        <v>0.45415233880123701</v>
      </c>
      <c r="BI10" s="17"/>
      <c r="BJ10" s="17">
        <v>0.32804695484332802</v>
      </c>
      <c r="BK10" s="17"/>
      <c r="BL10" s="17">
        <v>0.242714887572483</v>
      </c>
      <c r="BM10" s="17">
        <v>0.444808324568361</v>
      </c>
      <c r="BN10" s="17">
        <v>0.27655994237453302</v>
      </c>
      <c r="BO10" s="17">
        <v>0.48946410545462898</v>
      </c>
      <c r="BP10" s="17"/>
      <c r="BQ10" s="17">
        <v>0.43807475078866898</v>
      </c>
      <c r="BR10" s="17">
        <v>0.36615788546636502</v>
      </c>
      <c r="BS10" s="17">
        <v>0.26930951468234898</v>
      </c>
      <c r="BT10" s="17">
        <v>0.361458902520501</v>
      </c>
      <c r="BU10" s="17">
        <v>0.37442693292485202</v>
      </c>
      <c r="BV10" s="17">
        <v>0.34004878459100002</v>
      </c>
      <c r="BW10" s="17"/>
      <c r="BX10" s="17">
        <v>0.43640053080498897</v>
      </c>
      <c r="BY10" s="17">
        <v>0.35742626348557099</v>
      </c>
      <c r="BZ10" s="17">
        <v>0.33717989516755797</v>
      </c>
      <c r="CA10" s="17">
        <v>0.37691266170273402</v>
      </c>
      <c r="CB10" s="17">
        <v>0.39506078471820899</v>
      </c>
      <c r="CC10" s="17">
        <v>0.31330731448459398</v>
      </c>
    </row>
    <row r="11" spans="2:81" x14ac:dyDescent="0.35">
      <c r="B11" s="18" t="s">
        <v>345</v>
      </c>
      <c r="C11" s="17">
        <v>0.27045300449056098</v>
      </c>
      <c r="D11" s="17">
        <v>0.25691083361561001</v>
      </c>
      <c r="E11" s="17">
        <v>0.28406034511677503</v>
      </c>
      <c r="F11" s="17"/>
      <c r="G11" s="17">
        <v>0.200638804062481</v>
      </c>
      <c r="H11" s="17">
        <v>0.174080721566614</v>
      </c>
      <c r="I11" s="17">
        <v>0.23211103118287901</v>
      </c>
      <c r="J11" s="17">
        <v>0.28545009069129201</v>
      </c>
      <c r="K11" s="17">
        <v>0.31615471932250899</v>
      </c>
      <c r="L11" s="17">
        <v>0.383565553435809</v>
      </c>
      <c r="M11" s="17"/>
      <c r="N11" s="17">
        <v>0.23421039554320799</v>
      </c>
      <c r="O11" s="17">
        <v>0.28361440422573603</v>
      </c>
      <c r="P11" s="17">
        <v>0.28839201138383602</v>
      </c>
      <c r="Q11" s="17">
        <v>0.27764429023221998</v>
      </c>
      <c r="R11" s="17"/>
      <c r="S11" s="17">
        <v>0.18540230752727499</v>
      </c>
      <c r="T11" s="17">
        <v>0.324639487913639</v>
      </c>
      <c r="U11" s="17">
        <v>0.28938608862061199</v>
      </c>
      <c r="V11" s="17">
        <v>0.34495963107542899</v>
      </c>
      <c r="W11" s="17">
        <v>0.27665739027775699</v>
      </c>
      <c r="X11" s="17">
        <v>0.282462264924912</v>
      </c>
      <c r="Y11" s="17">
        <v>0.26991883883461198</v>
      </c>
      <c r="Z11" s="17">
        <v>0.24755920700767201</v>
      </c>
      <c r="AA11" s="17">
        <v>0.249333517799224</v>
      </c>
      <c r="AB11" s="17">
        <v>0.213226992096364</v>
      </c>
      <c r="AC11" s="17">
        <v>0.33691362604432401</v>
      </c>
      <c r="AD11" s="17">
        <v>0.27829845764522099</v>
      </c>
      <c r="AE11" s="17"/>
      <c r="AF11" s="17">
        <v>0.279548208488404</v>
      </c>
      <c r="AG11" s="17">
        <v>0.23727209899068299</v>
      </c>
      <c r="AH11" s="17">
        <v>0.33355891940939802</v>
      </c>
      <c r="AI11" s="17">
        <v>0.28923792471937299</v>
      </c>
      <c r="AJ11" s="17"/>
      <c r="AK11" s="17">
        <v>0.164890214001778</v>
      </c>
      <c r="AL11" s="17">
        <v>0.256667426568365</v>
      </c>
      <c r="AM11" s="17"/>
      <c r="AN11" s="17">
        <v>0.16280000514954801</v>
      </c>
      <c r="AO11" s="17">
        <v>0.30015270389874099</v>
      </c>
      <c r="AP11" s="17">
        <v>0.29598345368937901</v>
      </c>
      <c r="AQ11" s="17">
        <v>0.29884446062139702</v>
      </c>
      <c r="AR11" s="17">
        <v>0.35997177004012598</v>
      </c>
      <c r="AS11" s="17">
        <v>0.296564551976777</v>
      </c>
      <c r="AT11" s="17"/>
      <c r="AU11" s="17">
        <v>0.27693354245954099</v>
      </c>
      <c r="AV11" s="17">
        <v>0.26033633607339002</v>
      </c>
      <c r="AW11" s="17"/>
      <c r="AX11" s="17">
        <v>0.29474671867853602</v>
      </c>
      <c r="AY11" s="17">
        <v>0.26462321789359</v>
      </c>
      <c r="AZ11" s="17"/>
      <c r="BA11" s="17">
        <v>0.28868288171539602</v>
      </c>
      <c r="BB11" s="17">
        <v>0.17405330222370499</v>
      </c>
      <c r="BC11" s="17"/>
      <c r="BD11" s="17">
        <v>0.268434253285941</v>
      </c>
      <c r="BE11" s="17"/>
      <c r="BF11" s="17">
        <v>0.282830820752486</v>
      </c>
      <c r="BG11" s="17"/>
      <c r="BH11" s="17">
        <v>0.22084045641376099</v>
      </c>
      <c r="BI11" s="17"/>
      <c r="BJ11" s="17">
        <v>0.337563116996768</v>
      </c>
      <c r="BK11" s="17"/>
      <c r="BL11" s="17">
        <v>0.34121517558556003</v>
      </c>
      <c r="BM11" s="17">
        <v>0.123179122856915</v>
      </c>
      <c r="BN11" s="17">
        <v>0.41467642111316799</v>
      </c>
      <c r="BO11" s="17">
        <v>0.221930749852011</v>
      </c>
      <c r="BP11" s="17"/>
      <c r="BQ11" s="17">
        <v>0.232329191249915</v>
      </c>
      <c r="BR11" s="17">
        <v>0.30858425754580598</v>
      </c>
      <c r="BS11" s="17">
        <v>0.31750910509727098</v>
      </c>
      <c r="BT11" s="17">
        <v>0.27239181381049199</v>
      </c>
      <c r="BU11" s="17">
        <v>0.23998377481024499</v>
      </c>
      <c r="BV11" s="17">
        <v>0.26622323611437498</v>
      </c>
      <c r="BW11" s="17"/>
      <c r="BX11" s="17">
        <v>0.200402724663372</v>
      </c>
      <c r="BY11" s="17">
        <v>0.288750014806405</v>
      </c>
      <c r="BZ11" s="17">
        <v>0.30194329036373102</v>
      </c>
      <c r="CA11" s="17">
        <v>0.27553269349111897</v>
      </c>
      <c r="CB11" s="17">
        <v>0.18702621356261501</v>
      </c>
      <c r="CC11" s="17">
        <v>0.304141463631451</v>
      </c>
    </row>
    <row r="12" spans="2:81" x14ac:dyDescent="0.35">
      <c r="B12" s="18" t="s">
        <v>346</v>
      </c>
      <c r="C12" s="17">
        <v>0.13145679360260101</v>
      </c>
      <c r="D12" s="17">
        <v>0.14359269260799901</v>
      </c>
      <c r="E12" s="17">
        <v>0.119796452236061</v>
      </c>
      <c r="F12" s="17"/>
      <c r="G12" s="17">
        <v>8.4446128568020598E-2</v>
      </c>
      <c r="H12" s="17">
        <v>8.8844407984624493E-2</v>
      </c>
      <c r="I12" s="17">
        <v>0.119788761093889</v>
      </c>
      <c r="J12" s="17">
        <v>0.123161387818819</v>
      </c>
      <c r="K12" s="17">
        <v>0.166313557462581</v>
      </c>
      <c r="L12" s="17">
        <v>0.19016381675392199</v>
      </c>
      <c r="M12" s="17"/>
      <c r="N12" s="17">
        <v>8.57618151549948E-2</v>
      </c>
      <c r="O12" s="17">
        <v>0.125079409398791</v>
      </c>
      <c r="P12" s="17">
        <v>0.14527522541433899</v>
      </c>
      <c r="Q12" s="17">
        <v>0.17644192568286099</v>
      </c>
      <c r="R12" s="17"/>
      <c r="S12" s="17">
        <v>8.2343072419408594E-2</v>
      </c>
      <c r="T12" s="17">
        <v>0.16990623183690601</v>
      </c>
      <c r="U12" s="17">
        <v>0.131319886708023</v>
      </c>
      <c r="V12" s="17">
        <v>0.149657823881574</v>
      </c>
      <c r="W12" s="17">
        <v>0.12748877831275501</v>
      </c>
      <c r="X12" s="17">
        <v>0.11829265870148099</v>
      </c>
      <c r="Y12" s="17">
        <v>0.177244173879299</v>
      </c>
      <c r="Z12" s="17">
        <v>0.11683920499039099</v>
      </c>
      <c r="AA12" s="17">
        <v>0.14206814783874999</v>
      </c>
      <c r="AB12" s="17">
        <v>0.101419666962763</v>
      </c>
      <c r="AC12" s="17">
        <v>0.13731949123525999</v>
      </c>
      <c r="AD12" s="17">
        <v>0.127355536248309</v>
      </c>
      <c r="AE12" s="17"/>
      <c r="AF12" s="17">
        <v>0.14109618505279201</v>
      </c>
      <c r="AG12" s="17">
        <v>9.0818649921934905E-2</v>
      </c>
      <c r="AH12" s="17">
        <v>0.14233581062451001</v>
      </c>
      <c r="AI12" s="17">
        <v>0.13814443060471701</v>
      </c>
      <c r="AJ12" s="17"/>
      <c r="AK12" s="17">
        <v>6.5694326716367699E-2</v>
      </c>
      <c r="AL12" s="17">
        <v>0.115175257116243</v>
      </c>
      <c r="AM12" s="17"/>
      <c r="AN12" s="17">
        <v>8.8229583480262594E-2</v>
      </c>
      <c r="AO12" s="17">
        <v>0.128921787874898</v>
      </c>
      <c r="AP12" s="17">
        <v>0.12635881350046799</v>
      </c>
      <c r="AQ12" s="17">
        <v>0.17089155903091399</v>
      </c>
      <c r="AR12" s="17">
        <v>0.16305445678309499</v>
      </c>
      <c r="AS12" s="17">
        <v>0.16606552423160401</v>
      </c>
      <c r="AT12" s="17"/>
      <c r="AU12" s="17">
        <v>0.13395566583554</v>
      </c>
      <c r="AV12" s="17">
        <v>0.12683711666553901</v>
      </c>
      <c r="AW12" s="17"/>
      <c r="AX12" s="17">
        <v>0.150353182035625</v>
      </c>
      <c r="AY12" s="17">
        <v>0.12692220859984499</v>
      </c>
      <c r="AZ12" s="17"/>
      <c r="BA12" s="17">
        <v>0.141314443512112</v>
      </c>
      <c r="BB12" s="17">
        <v>7.9783694140652298E-2</v>
      </c>
      <c r="BC12" s="17"/>
      <c r="BD12" s="17">
        <v>0.123558928350795</v>
      </c>
      <c r="BE12" s="17"/>
      <c r="BF12" s="17">
        <v>0.14138695871915799</v>
      </c>
      <c r="BG12" s="17"/>
      <c r="BH12" s="17">
        <v>9.0466119268544601E-2</v>
      </c>
      <c r="BI12" s="17"/>
      <c r="BJ12" s="17">
        <v>0.119349799374234</v>
      </c>
      <c r="BK12" s="17"/>
      <c r="BL12" s="17">
        <v>0.28845832539681199</v>
      </c>
      <c r="BM12" s="17">
        <v>3.0032840903451499E-2</v>
      </c>
      <c r="BN12" s="17">
        <v>0.201041667168808</v>
      </c>
      <c r="BO12" s="17">
        <v>6.2534400408562202E-2</v>
      </c>
      <c r="BP12" s="17"/>
      <c r="BQ12" s="17">
        <v>8.0751353587892094E-2</v>
      </c>
      <c r="BR12" s="17">
        <v>0.14586958776803899</v>
      </c>
      <c r="BS12" s="17">
        <v>0.22098232513109001</v>
      </c>
      <c r="BT12" s="17">
        <v>8.8493140630793096E-2</v>
      </c>
      <c r="BU12" s="17">
        <v>0.130857606635707</v>
      </c>
      <c r="BV12" s="17">
        <v>0.17859535171404201</v>
      </c>
      <c r="BW12" s="17"/>
      <c r="BX12" s="17">
        <v>7.5505601623004501E-2</v>
      </c>
      <c r="BY12" s="17">
        <v>0.13500475541090301</v>
      </c>
      <c r="BZ12" s="17">
        <v>0.19503160111605899</v>
      </c>
      <c r="CA12" s="17">
        <v>8.5619010077595301E-2</v>
      </c>
      <c r="CB12" s="17">
        <v>0.13354308527401501</v>
      </c>
      <c r="CC12" s="17">
        <v>0.20994740830796299</v>
      </c>
    </row>
    <row r="13" spans="2:81" x14ac:dyDescent="0.35">
      <c r="B13" s="18" t="s">
        <v>347</v>
      </c>
      <c r="C13" s="19">
        <v>4.3297136433097697E-2</v>
      </c>
      <c r="D13" s="19">
        <v>3.2748333006558702E-2</v>
      </c>
      <c r="E13" s="19">
        <v>5.3324678565017797E-2</v>
      </c>
      <c r="F13" s="19"/>
      <c r="G13" s="19">
        <v>4.9761308935937103E-2</v>
      </c>
      <c r="H13" s="19">
        <v>4.7361641630232897E-2</v>
      </c>
      <c r="I13" s="19">
        <v>4.6704847406309598E-2</v>
      </c>
      <c r="J13" s="19">
        <v>4.15014748187802E-2</v>
      </c>
      <c r="K13" s="19">
        <v>3.9447835383562099E-2</v>
      </c>
      <c r="L13" s="19">
        <v>3.6966816239684203E-2</v>
      </c>
      <c r="M13" s="19"/>
      <c r="N13" s="19">
        <v>3.3897437475601602E-2</v>
      </c>
      <c r="O13" s="19">
        <v>3.66754458632748E-2</v>
      </c>
      <c r="P13" s="19">
        <v>4.9094357507853702E-2</v>
      </c>
      <c r="Q13" s="19">
        <v>5.5920970880902199E-2</v>
      </c>
      <c r="R13" s="19"/>
      <c r="S13" s="19">
        <v>3.26699715832907E-2</v>
      </c>
      <c r="T13" s="19">
        <v>4.3798611594264E-2</v>
      </c>
      <c r="U13" s="19">
        <v>5.5020112554350603E-2</v>
      </c>
      <c r="V13" s="19">
        <v>3.6021335766210603E-2</v>
      </c>
      <c r="W13" s="19">
        <v>4.66596949147218E-2</v>
      </c>
      <c r="X13" s="19">
        <v>5.62088799586253E-2</v>
      </c>
      <c r="Y13" s="19">
        <v>4.1349319108897699E-2</v>
      </c>
      <c r="Z13" s="19">
        <v>2.9474462945605798E-2</v>
      </c>
      <c r="AA13" s="19">
        <v>3.5236917242892497E-2</v>
      </c>
      <c r="AB13" s="19">
        <v>3.5241303694198797E-2</v>
      </c>
      <c r="AC13" s="19">
        <v>7.8004188150421705E-2</v>
      </c>
      <c r="AD13" s="19">
        <v>5.4199739619176797E-2</v>
      </c>
      <c r="AE13" s="19"/>
      <c r="AF13" s="19">
        <v>4.2120328701667299E-2</v>
      </c>
      <c r="AG13" s="19">
        <v>3.5374737103663602E-2</v>
      </c>
      <c r="AH13" s="19">
        <v>7.0478686268922994E-2</v>
      </c>
      <c r="AI13" s="19">
        <v>5.4494616571090802E-2</v>
      </c>
      <c r="AJ13" s="19"/>
      <c r="AK13" s="19">
        <v>4.3090764075460697E-2</v>
      </c>
      <c r="AL13" s="19">
        <v>4.8657223774531001E-2</v>
      </c>
      <c r="AM13" s="19"/>
      <c r="AN13" s="19">
        <v>3.1798360531706399E-2</v>
      </c>
      <c r="AO13" s="19">
        <v>4.5729555088591202E-2</v>
      </c>
      <c r="AP13" s="19">
        <v>6.1127130895365499E-2</v>
      </c>
      <c r="AQ13" s="19">
        <v>4.5440516785109603E-2</v>
      </c>
      <c r="AR13" s="19">
        <v>4.9642666257999797E-2</v>
      </c>
      <c r="AS13" s="19">
        <v>2.1833524729510001E-2</v>
      </c>
      <c r="AT13" s="19"/>
      <c r="AU13" s="19">
        <v>3.7513062299515801E-2</v>
      </c>
      <c r="AV13" s="19">
        <v>5.1059578386216803E-2</v>
      </c>
      <c r="AW13" s="19"/>
      <c r="AX13" s="19">
        <v>5.4027588010539501E-2</v>
      </c>
      <c r="AY13" s="19">
        <v>4.0722139365889802E-2</v>
      </c>
      <c r="AZ13" s="19"/>
      <c r="BA13" s="19">
        <v>4.2744253080132799E-2</v>
      </c>
      <c r="BB13" s="19">
        <v>4.3699191875351803E-2</v>
      </c>
      <c r="BC13" s="19"/>
      <c r="BD13" s="19">
        <v>3.5733416050714603E-2</v>
      </c>
      <c r="BE13" s="19"/>
      <c r="BF13" s="19">
        <v>3.5373326028424003E-2</v>
      </c>
      <c r="BG13" s="19"/>
      <c r="BH13" s="19">
        <v>2.7892989499792398E-2</v>
      </c>
      <c r="BI13" s="19"/>
      <c r="BJ13" s="19">
        <v>7.6901933888477103E-2</v>
      </c>
      <c r="BK13" s="19"/>
      <c r="BL13" s="19">
        <v>6.3876607649481096E-2</v>
      </c>
      <c r="BM13" s="19">
        <v>1.43722525807505E-2</v>
      </c>
      <c r="BN13" s="19">
        <v>4.4741463494693497E-2</v>
      </c>
      <c r="BO13" s="19">
        <v>5.8045309711965198E-2</v>
      </c>
      <c r="BP13" s="19"/>
      <c r="BQ13" s="19">
        <v>3.1838090165040502E-2</v>
      </c>
      <c r="BR13" s="19">
        <v>3.5369850522427103E-2</v>
      </c>
      <c r="BS13" s="19">
        <v>3.8491455728461202E-2</v>
      </c>
      <c r="BT13" s="19">
        <v>3.8139482236579002E-2</v>
      </c>
      <c r="BU13" s="19">
        <v>6.8909810510900504E-2</v>
      </c>
      <c r="BV13" s="19">
        <v>6.4252807435190407E-2</v>
      </c>
      <c r="BW13" s="19"/>
      <c r="BX13" s="19">
        <v>2.2701241668192099E-2</v>
      </c>
      <c r="BY13" s="19">
        <v>4.0930189883443498E-2</v>
      </c>
      <c r="BZ13" s="19">
        <v>4.2268485916373701E-2</v>
      </c>
      <c r="CA13" s="19">
        <v>3.27304103977843E-2</v>
      </c>
      <c r="CB13" s="19">
        <v>5.7071421249294298E-2</v>
      </c>
      <c r="CC13" s="19">
        <v>7.5719550217960396E-2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CC18"/>
  <sheetViews>
    <sheetView showGridLines="0" workbookViewId="0">
      <pane xSplit="2" topLeftCell="C1" activePane="topRight" state="frozen"/>
      <selection pane="topRight" activeCell="BB10" sqref="BB10"/>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354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0.29592719150918001</v>
      </c>
      <c r="D9" s="17">
        <v>0.30959686249972701</v>
      </c>
      <c r="E9" s="17">
        <v>0.28255256022091002</v>
      </c>
      <c r="F9" s="17"/>
      <c r="G9" s="17">
        <v>0.266708709348425</v>
      </c>
      <c r="H9" s="17">
        <v>0.245878082922274</v>
      </c>
      <c r="I9" s="17">
        <v>0.230142500254544</v>
      </c>
      <c r="J9" s="17">
        <v>0.279677925574085</v>
      </c>
      <c r="K9" s="17">
        <v>0.34662916080270001</v>
      </c>
      <c r="L9" s="17">
        <v>0.38876113107721799</v>
      </c>
      <c r="M9" s="17"/>
      <c r="N9" s="17">
        <v>0.28379702445734301</v>
      </c>
      <c r="O9" s="17">
        <v>0.256751792351954</v>
      </c>
      <c r="P9" s="17">
        <v>0.316726764693535</v>
      </c>
      <c r="Q9" s="17">
        <v>0.332387828872448</v>
      </c>
      <c r="R9" s="17"/>
      <c r="S9" s="17">
        <v>0.31483330167067197</v>
      </c>
      <c r="T9" s="17">
        <v>0.305699872272437</v>
      </c>
      <c r="U9" s="17">
        <v>0.30978376378139499</v>
      </c>
      <c r="V9" s="17">
        <v>0.32247384365002801</v>
      </c>
      <c r="W9" s="17">
        <v>0.25353258221903202</v>
      </c>
      <c r="X9" s="17">
        <v>0.29107053810340999</v>
      </c>
      <c r="Y9" s="17">
        <v>0.29628729957920302</v>
      </c>
      <c r="Z9" s="17">
        <v>0.38466952073425698</v>
      </c>
      <c r="AA9" s="17">
        <v>0.30187925323300202</v>
      </c>
      <c r="AB9" s="17">
        <v>0.23685575352952801</v>
      </c>
      <c r="AC9" s="17">
        <v>0.28207675948495198</v>
      </c>
      <c r="AD9" s="17">
        <v>0.22143291744355501</v>
      </c>
      <c r="AE9" s="17"/>
      <c r="AF9" s="17">
        <v>0.308298259053644</v>
      </c>
      <c r="AG9" s="17">
        <v>0.25961782680836798</v>
      </c>
      <c r="AH9" s="17">
        <v>0.31244505849396198</v>
      </c>
      <c r="AI9" s="17">
        <v>0.21404762731919399</v>
      </c>
      <c r="AJ9" s="17"/>
      <c r="AK9" s="17">
        <v>0.22898994402959</v>
      </c>
      <c r="AL9" s="17">
        <v>0.21696297317437699</v>
      </c>
      <c r="AM9" s="17"/>
      <c r="AN9" s="17">
        <v>0.30968784443852998</v>
      </c>
      <c r="AO9" s="17">
        <v>0.28757680020784199</v>
      </c>
      <c r="AP9" s="17">
        <v>0.28682775528448801</v>
      </c>
      <c r="AQ9" s="17">
        <v>0.30281761122241002</v>
      </c>
      <c r="AR9" s="17">
        <v>0.28788497310719902</v>
      </c>
      <c r="AS9" s="17">
        <v>0.28750221145827598</v>
      </c>
      <c r="AT9" s="17"/>
      <c r="AU9" s="17">
        <v>0.334737419398207</v>
      </c>
      <c r="AV9" s="17">
        <v>0.243637737013992</v>
      </c>
      <c r="AW9" s="17"/>
      <c r="AX9" s="17">
        <v>0.32999311538320902</v>
      </c>
      <c r="AY9" s="17">
        <v>0.287752358098463</v>
      </c>
      <c r="AZ9" s="17"/>
      <c r="BA9" s="17">
        <v>0.30656858828577799</v>
      </c>
      <c r="BB9" s="17">
        <v>0.241501983936111</v>
      </c>
      <c r="BC9" s="17"/>
      <c r="BD9" s="17">
        <v>0.37867855014642998</v>
      </c>
      <c r="BE9" s="17"/>
      <c r="BF9" s="17">
        <v>0.38187473647697201</v>
      </c>
      <c r="BG9" s="17"/>
      <c r="BH9" s="17">
        <v>0.26671281655766499</v>
      </c>
      <c r="BI9" s="17"/>
      <c r="BJ9" s="17">
        <v>0.33472375968099699</v>
      </c>
      <c r="BK9" s="17"/>
      <c r="BL9" s="17">
        <v>7.4548980655636005E-2</v>
      </c>
      <c r="BM9" s="17">
        <v>0.51650332523328901</v>
      </c>
      <c r="BN9" s="17">
        <v>0.35727182509821398</v>
      </c>
      <c r="BO9" s="17">
        <v>0.146829924804527</v>
      </c>
      <c r="BP9" s="17"/>
      <c r="BQ9" s="17">
        <v>0.25872821814459501</v>
      </c>
      <c r="BR9" s="17">
        <v>0.41130022458585602</v>
      </c>
      <c r="BS9" s="17">
        <v>0.43693033279197502</v>
      </c>
      <c r="BT9" s="17">
        <v>0.34381156378947098</v>
      </c>
      <c r="BU9" s="17">
        <v>0.19020912813240201</v>
      </c>
      <c r="BV9" s="17">
        <v>0.14913751888049001</v>
      </c>
      <c r="BW9" s="17"/>
      <c r="BX9" s="17">
        <v>0.25295627651368502</v>
      </c>
      <c r="BY9" s="17">
        <v>0.35724699043557001</v>
      </c>
      <c r="BZ9" s="17">
        <v>0.42201561194850001</v>
      </c>
      <c r="CA9" s="17">
        <v>0.32173568625523402</v>
      </c>
      <c r="CB9" s="17">
        <v>0.17088095057696501</v>
      </c>
      <c r="CC9" s="17">
        <v>0.14373422563506399</v>
      </c>
    </row>
    <row r="10" spans="2:81" x14ac:dyDescent="0.35">
      <c r="B10" s="18" t="s">
        <v>344</v>
      </c>
      <c r="C10" s="17">
        <v>0.41873004067555603</v>
      </c>
      <c r="D10" s="17">
        <v>0.41184834709624701</v>
      </c>
      <c r="E10" s="17">
        <v>0.42604900705524301</v>
      </c>
      <c r="F10" s="17"/>
      <c r="G10" s="17">
        <v>0.39477477383902898</v>
      </c>
      <c r="H10" s="17">
        <v>0.42066835020541798</v>
      </c>
      <c r="I10" s="17">
        <v>0.47909867120875199</v>
      </c>
      <c r="J10" s="17">
        <v>0.42540719830865598</v>
      </c>
      <c r="K10" s="17">
        <v>0.368505683142205</v>
      </c>
      <c r="L10" s="17">
        <v>0.41217349892523902</v>
      </c>
      <c r="M10" s="17"/>
      <c r="N10" s="17">
        <v>0.442866205205031</v>
      </c>
      <c r="O10" s="17">
        <v>0.42831778387901498</v>
      </c>
      <c r="P10" s="17">
        <v>0.42550302019110697</v>
      </c>
      <c r="Q10" s="17">
        <v>0.37245542103593998</v>
      </c>
      <c r="R10" s="17"/>
      <c r="S10" s="17">
        <v>0.38882209870129802</v>
      </c>
      <c r="T10" s="17">
        <v>0.39240156371422902</v>
      </c>
      <c r="U10" s="17">
        <v>0.416888979646654</v>
      </c>
      <c r="V10" s="17">
        <v>0.44192535196253802</v>
      </c>
      <c r="W10" s="17">
        <v>0.46346639803700301</v>
      </c>
      <c r="X10" s="17">
        <v>0.43553742904757597</v>
      </c>
      <c r="Y10" s="17">
        <v>0.420494155059706</v>
      </c>
      <c r="Z10" s="17">
        <v>0.408244399368412</v>
      </c>
      <c r="AA10" s="17">
        <v>0.42611024294764899</v>
      </c>
      <c r="AB10" s="17">
        <v>0.429066843616774</v>
      </c>
      <c r="AC10" s="17">
        <v>0.41963294900485199</v>
      </c>
      <c r="AD10" s="17">
        <v>0.40258963131944903</v>
      </c>
      <c r="AE10" s="17"/>
      <c r="AF10" s="17">
        <v>0.42114968729074898</v>
      </c>
      <c r="AG10" s="17">
        <v>0.43723522300308698</v>
      </c>
      <c r="AH10" s="17">
        <v>0.35675184301666601</v>
      </c>
      <c r="AI10" s="17">
        <v>0.40642436958290101</v>
      </c>
      <c r="AJ10" s="17"/>
      <c r="AK10" s="17">
        <v>0.416130664349041</v>
      </c>
      <c r="AL10" s="17">
        <v>0.43211966773235999</v>
      </c>
      <c r="AM10" s="17"/>
      <c r="AN10" s="17">
        <v>0.393156270295409</v>
      </c>
      <c r="AO10" s="17">
        <v>0.42693490934990902</v>
      </c>
      <c r="AP10" s="17">
        <v>0.42840602751261098</v>
      </c>
      <c r="AQ10" s="17">
        <v>0.41878062080907902</v>
      </c>
      <c r="AR10" s="17">
        <v>0.45149952102077701</v>
      </c>
      <c r="AS10" s="17">
        <v>0.40493191613567697</v>
      </c>
      <c r="AT10" s="17"/>
      <c r="AU10" s="17">
        <v>0.43072915675087597</v>
      </c>
      <c r="AV10" s="17">
        <v>0.40454121035167601</v>
      </c>
      <c r="AW10" s="17"/>
      <c r="AX10" s="17">
        <v>0.37291250483001098</v>
      </c>
      <c r="AY10" s="17">
        <v>0.42972492002219898</v>
      </c>
      <c r="AZ10" s="17"/>
      <c r="BA10" s="17">
        <v>0.421533770194507</v>
      </c>
      <c r="BB10" s="17">
        <v>0.40743467782018</v>
      </c>
      <c r="BC10" s="17"/>
      <c r="BD10" s="17">
        <v>0.42535897695632702</v>
      </c>
      <c r="BE10" s="17"/>
      <c r="BF10" s="17">
        <v>0.43339507904212698</v>
      </c>
      <c r="BG10" s="17"/>
      <c r="BH10" s="17">
        <v>0.44372934582465101</v>
      </c>
      <c r="BI10" s="17"/>
      <c r="BJ10" s="17">
        <v>0.36788498226424698</v>
      </c>
      <c r="BK10" s="17"/>
      <c r="BL10" s="17">
        <v>0.28088160224117797</v>
      </c>
      <c r="BM10" s="17">
        <v>0.39998829551464199</v>
      </c>
      <c r="BN10" s="17">
        <v>0.45105636303338897</v>
      </c>
      <c r="BO10" s="17">
        <v>0.488576243492642</v>
      </c>
      <c r="BP10" s="17"/>
      <c r="BQ10" s="17">
        <v>0.44799251780953497</v>
      </c>
      <c r="BR10" s="17">
        <v>0.411841880727354</v>
      </c>
      <c r="BS10" s="17">
        <v>0.374913125261364</v>
      </c>
      <c r="BT10" s="17">
        <v>0.401601383864925</v>
      </c>
      <c r="BU10" s="17">
        <v>0.39383263599595902</v>
      </c>
      <c r="BV10" s="17">
        <v>0.43114532433636199</v>
      </c>
      <c r="BW10" s="17"/>
      <c r="BX10" s="17">
        <v>0.447591674764652</v>
      </c>
      <c r="BY10" s="17">
        <v>0.43770091405289901</v>
      </c>
      <c r="BZ10" s="17">
        <v>0.386159225127164</v>
      </c>
      <c r="CA10" s="17">
        <v>0.43590596612885901</v>
      </c>
      <c r="CB10" s="17">
        <v>0.353770432655867</v>
      </c>
      <c r="CC10" s="17">
        <v>0.37341003640519099</v>
      </c>
    </row>
    <row r="11" spans="2:81" x14ac:dyDescent="0.35">
      <c r="B11" s="18" t="s">
        <v>345</v>
      </c>
      <c r="C11" s="17">
        <v>0.176278150146815</v>
      </c>
      <c r="D11" s="17">
        <v>0.17581848290486099</v>
      </c>
      <c r="E11" s="17">
        <v>0.176568772624138</v>
      </c>
      <c r="F11" s="17"/>
      <c r="G11" s="17">
        <v>0.19774879700325701</v>
      </c>
      <c r="H11" s="17">
        <v>0.207534329331893</v>
      </c>
      <c r="I11" s="17">
        <v>0.17614059142042299</v>
      </c>
      <c r="J11" s="17">
        <v>0.19026147122606299</v>
      </c>
      <c r="K11" s="17">
        <v>0.16030528283550299</v>
      </c>
      <c r="L11" s="17">
        <v>0.13608243539154999</v>
      </c>
      <c r="M11" s="17"/>
      <c r="N11" s="17">
        <v>0.17044783217947801</v>
      </c>
      <c r="O11" s="17">
        <v>0.20681567181609301</v>
      </c>
      <c r="P11" s="17">
        <v>0.16827040582056099</v>
      </c>
      <c r="Q11" s="17">
        <v>0.159459313968112</v>
      </c>
      <c r="R11" s="17"/>
      <c r="S11" s="17">
        <v>0.185605870705325</v>
      </c>
      <c r="T11" s="17">
        <v>0.193207640819023</v>
      </c>
      <c r="U11" s="17">
        <v>0.17277420934055501</v>
      </c>
      <c r="V11" s="17">
        <v>0.15459736706864199</v>
      </c>
      <c r="W11" s="17">
        <v>0.188097866098419</v>
      </c>
      <c r="X11" s="17">
        <v>0.170044108153424</v>
      </c>
      <c r="Y11" s="17">
        <v>0.16662526261743599</v>
      </c>
      <c r="Z11" s="17">
        <v>0.14662253875151601</v>
      </c>
      <c r="AA11" s="17">
        <v>0.165880305673971</v>
      </c>
      <c r="AB11" s="17">
        <v>0.19691668041652399</v>
      </c>
      <c r="AC11" s="17">
        <v>0.17179368113188201</v>
      </c>
      <c r="AD11" s="17">
        <v>0.17387511645756501</v>
      </c>
      <c r="AE11" s="17"/>
      <c r="AF11" s="17">
        <v>0.170803791277606</v>
      </c>
      <c r="AG11" s="17">
        <v>0.17529404164710299</v>
      </c>
      <c r="AH11" s="17">
        <v>0.178176954614643</v>
      </c>
      <c r="AI11" s="17">
        <v>0.20210180144789899</v>
      </c>
      <c r="AJ11" s="17"/>
      <c r="AK11" s="17">
        <v>0.223321779599641</v>
      </c>
      <c r="AL11" s="17">
        <v>0.20353438924418299</v>
      </c>
      <c r="AM11" s="17"/>
      <c r="AN11" s="17">
        <v>0.174131545203011</v>
      </c>
      <c r="AO11" s="17">
        <v>0.18228456198430501</v>
      </c>
      <c r="AP11" s="17">
        <v>0.162646184720277</v>
      </c>
      <c r="AQ11" s="17">
        <v>0.17680227860446901</v>
      </c>
      <c r="AR11" s="17">
        <v>0.165916545190266</v>
      </c>
      <c r="AS11" s="17">
        <v>0.21185706536429999</v>
      </c>
      <c r="AT11" s="17"/>
      <c r="AU11" s="17">
        <v>0.15013421292607701</v>
      </c>
      <c r="AV11" s="17">
        <v>0.21112876044988499</v>
      </c>
      <c r="AW11" s="17"/>
      <c r="AX11" s="17">
        <v>0.171909564458296</v>
      </c>
      <c r="AY11" s="17">
        <v>0.17732648397084799</v>
      </c>
      <c r="AZ11" s="17"/>
      <c r="BA11" s="17">
        <v>0.17151656562433701</v>
      </c>
      <c r="BB11" s="17">
        <v>0.20070938627715801</v>
      </c>
      <c r="BC11" s="17"/>
      <c r="BD11" s="17">
        <v>0.130429495637162</v>
      </c>
      <c r="BE11" s="17"/>
      <c r="BF11" s="17">
        <v>0.120623192634722</v>
      </c>
      <c r="BG11" s="17"/>
      <c r="BH11" s="17">
        <v>0.167727677654917</v>
      </c>
      <c r="BI11" s="17"/>
      <c r="BJ11" s="17">
        <v>0.18026630939768501</v>
      </c>
      <c r="BK11" s="17"/>
      <c r="BL11" s="17">
        <v>0.32261665810151202</v>
      </c>
      <c r="BM11" s="17">
        <v>6.8468432493298995E-2</v>
      </c>
      <c r="BN11" s="17">
        <v>0.123940045702135</v>
      </c>
      <c r="BO11" s="17">
        <v>0.24919985048603899</v>
      </c>
      <c r="BP11" s="17"/>
      <c r="BQ11" s="17">
        <v>0.18753356686356401</v>
      </c>
      <c r="BR11" s="17">
        <v>0.117766360953272</v>
      </c>
      <c r="BS11" s="17">
        <v>0.120250554657714</v>
      </c>
      <c r="BT11" s="17">
        <v>0.16789353088862199</v>
      </c>
      <c r="BU11" s="17">
        <v>0.28048029484511799</v>
      </c>
      <c r="BV11" s="17">
        <v>0.21899001068065299</v>
      </c>
      <c r="BW11" s="17"/>
      <c r="BX11" s="17">
        <v>0.19294800453113101</v>
      </c>
      <c r="BY11" s="17">
        <v>0.13265532157455501</v>
      </c>
      <c r="BZ11" s="17">
        <v>0.12510012575646001</v>
      </c>
      <c r="CA11" s="17">
        <v>0.17338696280124399</v>
      </c>
      <c r="CB11" s="17">
        <v>0.299772316310918</v>
      </c>
      <c r="CC11" s="17">
        <v>0.23264413881676099</v>
      </c>
    </row>
    <row r="12" spans="2:81" x14ac:dyDescent="0.35">
      <c r="B12" s="18" t="s">
        <v>346</v>
      </c>
      <c r="C12" s="17">
        <v>8.0705196173512697E-2</v>
      </c>
      <c r="D12" s="17">
        <v>7.93157366421159E-2</v>
      </c>
      <c r="E12" s="17">
        <v>8.1992983874633302E-2</v>
      </c>
      <c r="F12" s="17"/>
      <c r="G12" s="17">
        <v>0.104540853855366</v>
      </c>
      <c r="H12" s="17">
        <v>8.0123624830645696E-2</v>
      </c>
      <c r="I12" s="17">
        <v>8.3374730214781395E-2</v>
      </c>
      <c r="J12" s="17">
        <v>8.7203637240270804E-2</v>
      </c>
      <c r="K12" s="17">
        <v>9.3471789536918801E-2</v>
      </c>
      <c r="L12" s="17">
        <v>4.9354133761871803E-2</v>
      </c>
      <c r="M12" s="17"/>
      <c r="N12" s="17">
        <v>7.6253555918145505E-2</v>
      </c>
      <c r="O12" s="17">
        <v>7.8634314267704897E-2</v>
      </c>
      <c r="P12" s="17">
        <v>7.2755528329732699E-2</v>
      </c>
      <c r="Q12" s="17">
        <v>9.5960305377034802E-2</v>
      </c>
      <c r="R12" s="17"/>
      <c r="S12" s="17">
        <v>7.7935708519274505E-2</v>
      </c>
      <c r="T12" s="17">
        <v>7.3885904220669096E-2</v>
      </c>
      <c r="U12" s="17">
        <v>6.3813045029956397E-2</v>
      </c>
      <c r="V12" s="17">
        <v>6.2872591216314902E-2</v>
      </c>
      <c r="W12" s="17">
        <v>7.2902441489828496E-2</v>
      </c>
      <c r="X12" s="17">
        <v>7.13214396814012E-2</v>
      </c>
      <c r="Y12" s="17">
        <v>8.9425520168663397E-2</v>
      </c>
      <c r="Z12" s="17">
        <v>5.4661207372782801E-2</v>
      </c>
      <c r="AA12" s="17">
        <v>8.5564827084767897E-2</v>
      </c>
      <c r="AB12" s="17">
        <v>9.9143928467904902E-2</v>
      </c>
      <c r="AC12" s="17">
        <v>9.7319916440650203E-2</v>
      </c>
      <c r="AD12" s="17">
        <v>0.17873521878204901</v>
      </c>
      <c r="AE12" s="17"/>
      <c r="AF12" s="17">
        <v>7.4736425313016899E-2</v>
      </c>
      <c r="AG12" s="17">
        <v>0.10130668457514901</v>
      </c>
      <c r="AH12" s="17">
        <v>0.11548846359029701</v>
      </c>
      <c r="AI12" s="17">
        <v>0.145781288370851</v>
      </c>
      <c r="AJ12" s="17"/>
      <c r="AK12" s="17">
        <v>7.2743597674893995E-2</v>
      </c>
      <c r="AL12" s="17">
        <v>0.113020030806065</v>
      </c>
      <c r="AM12" s="17"/>
      <c r="AN12" s="17">
        <v>8.8388638725793403E-2</v>
      </c>
      <c r="AO12" s="17">
        <v>7.9807024167760393E-2</v>
      </c>
      <c r="AP12" s="17">
        <v>7.5003712506458001E-2</v>
      </c>
      <c r="AQ12" s="17">
        <v>7.7140023799385393E-2</v>
      </c>
      <c r="AR12" s="17">
        <v>7.5300062671682003E-2</v>
      </c>
      <c r="AS12" s="17">
        <v>8.62306520501121E-2</v>
      </c>
      <c r="AT12" s="17"/>
      <c r="AU12" s="17">
        <v>6.2237058502051003E-2</v>
      </c>
      <c r="AV12" s="17">
        <v>0.10534388823235399</v>
      </c>
      <c r="AW12" s="17"/>
      <c r="AX12" s="17">
        <v>8.6769620301413206E-2</v>
      </c>
      <c r="AY12" s="17">
        <v>7.9249910323616404E-2</v>
      </c>
      <c r="AZ12" s="17"/>
      <c r="BA12" s="17">
        <v>7.5503493064102797E-2</v>
      </c>
      <c r="BB12" s="17">
        <v>0.106884347263838</v>
      </c>
      <c r="BC12" s="17"/>
      <c r="BD12" s="17">
        <v>4.9509915213748798E-2</v>
      </c>
      <c r="BE12" s="17"/>
      <c r="BF12" s="17">
        <v>4.8690396238010199E-2</v>
      </c>
      <c r="BG12" s="17"/>
      <c r="BH12" s="17">
        <v>9.4819663272828106E-2</v>
      </c>
      <c r="BI12" s="17"/>
      <c r="BJ12" s="17">
        <v>8.9469059559672104E-2</v>
      </c>
      <c r="BK12" s="17"/>
      <c r="BL12" s="17">
        <v>0.27046239193080202</v>
      </c>
      <c r="BM12" s="17">
        <v>3.8105976860368799E-3</v>
      </c>
      <c r="BN12" s="17">
        <v>4.78411514034498E-2</v>
      </c>
      <c r="BO12" s="17">
        <v>7.5211688113598504E-2</v>
      </c>
      <c r="BP12" s="17"/>
      <c r="BQ12" s="17">
        <v>8.1271286898782699E-2</v>
      </c>
      <c r="BR12" s="17">
        <v>4.2249934107212103E-2</v>
      </c>
      <c r="BS12" s="17">
        <v>5.3561430207462499E-2</v>
      </c>
      <c r="BT12" s="17">
        <v>6.7427681043064805E-2</v>
      </c>
      <c r="BU12" s="17">
        <v>9.0877926847966903E-2</v>
      </c>
      <c r="BV12" s="17">
        <v>0.13969611889498501</v>
      </c>
      <c r="BW12" s="17"/>
      <c r="BX12" s="17">
        <v>8.3792869308440404E-2</v>
      </c>
      <c r="BY12" s="17">
        <v>4.7234040327618299E-2</v>
      </c>
      <c r="BZ12" s="17">
        <v>5.3642072796665802E-2</v>
      </c>
      <c r="CA12" s="17">
        <v>5.1906204482943398E-2</v>
      </c>
      <c r="CB12" s="17">
        <v>0.142401256729767</v>
      </c>
      <c r="CC12" s="17">
        <v>0.172013523896834</v>
      </c>
    </row>
    <row r="13" spans="2:81" x14ac:dyDescent="0.35">
      <c r="B13" s="18" t="s">
        <v>347</v>
      </c>
      <c r="C13" s="19">
        <v>2.8359421494936199E-2</v>
      </c>
      <c r="D13" s="19">
        <v>2.34205708570491E-2</v>
      </c>
      <c r="E13" s="19">
        <v>3.2836676225076598E-2</v>
      </c>
      <c r="F13" s="19"/>
      <c r="G13" s="19">
        <v>3.6226865953923E-2</v>
      </c>
      <c r="H13" s="19">
        <v>4.5795612709769701E-2</v>
      </c>
      <c r="I13" s="19">
        <v>3.1243506901500399E-2</v>
      </c>
      <c r="J13" s="19">
        <v>1.7449767650924701E-2</v>
      </c>
      <c r="K13" s="19">
        <v>3.1088083682672699E-2</v>
      </c>
      <c r="L13" s="19">
        <v>1.36288008441206E-2</v>
      </c>
      <c r="M13" s="19"/>
      <c r="N13" s="19">
        <v>2.6635382240002298E-2</v>
      </c>
      <c r="O13" s="19">
        <v>2.9480437685233701E-2</v>
      </c>
      <c r="P13" s="19">
        <v>1.6744280965063699E-2</v>
      </c>
      <c r="Q13" s="19">
        <v>3.9737130746465198E-2</v>
      </c>
      <c r="R13" s="19"/>
      <c r="S13" s="19">
        <v>3.2803020403430298E-2</v>
      </c>
      <c r="T13" s="19">
        <v>3.4805018973641903E-2</v>
      </c>
      <c r="U13" s="19">
        <v>3.6740002201439997E-2</v>
      </c>
      <c r="V13" s="19">
        <v>1.8130846102476599E-2</v>
      </c>
      <c r="W13" s="19">
        <v>2.20007121557181E-2</v>
      </c>
      <c r="X13" s="19">
        <v>3.2026485014188998E-2</v>
      </c>
      <c r="Y13" s="19">
        <v>2.7167762574991299E-2</v>
      </c>
      <c r="Z13" s="19">
        <v>5.8023337730332301E-3</v>
      </c>
      <c r="AA13" s="19">
        <v>2.0565371060609499E-2</v>
      </c>
      <c r="AB13" s="19">
        <v>3.8016793969269103E-2</v>
      </c>
      <c r="AC13" s="19">
        <v>2.9176693937663801E-2</v>
      </c>
      <c r="AD13" s="19">
        <v>2.3367115997383E-2</v>
      </c>
      <c r="AE13" s="19"/>
      <c r="AF13" s="19">
        <v>2.5011837064983999E-2</v>
      </c>
      <c r="AG13" s="19">
        <v>2.6546223966292599E-2</v>
      </c>
      <c r="AH13" s="19">
        <v>3.7137680284432102E-2</v>
      </c>
      <c r="AI13" s="19">
        <v>3.16449132791536E-2</v>
      </c>
      <c r="AJ13" s="19"/>
      <c r="AK13" s="19">
        <v>5.8814014346834198E-2</v>
      </c>
      <c r="AL13" s="19">
        <v>3.4362939043014101E-2</v>
      </c>
      <c r="AM13" s="19"/>
      <c r="AN13" s="19">
        <v>3.46357013372567E-2</v>
      </c>
      <c r="AO13" s="19">
        <v>2.33967042901824E-2</v>
      </c>
      <c r="AP13" s="19">
        <v>4.7116319976166297E-2</v>
      </c>
      <c r="AQ13" s="19">
        <v>2.4459465564657501E-2</v>
      </c>
      <c r="AR13" s="19">
        <v>1.9398898010076601E-2</v>
      </c>
      <c r="AS13" s="19">
        <v>9.4781549916344993E-3</v>
      </c>
      <c r="AT13" s="19"/>
      <c r="AU13" s="19">
        <v>2.2162152422788899E-2</v>
      </c>
      <c r="AV13" s="19">
        <v>3.5348403952093703E-2</v>
      </c>
      <c r="AW13" s="19"/>
      <c r="AX13" s="19">
        <v>3.8415195027070997E-2</v>
      </c>
      <c r="AY13" s="19">
        <v>2.5946327584872898E-2</v>
      </c>
      <c r="AZ13" s="19"/>
      <c r="BA13" s="19">
        <v>2.4877582831276199E-2</v>
      </c>
      <c r="BB13" s="19">
        <v>4.3469604702712598E-2</v>
      </c>
      <c r="BC13" s="19"/>
      <c r="BD13" s="19">
        <v>1.6023062046332401E-2</v>
      </c>
      <c r="BE13" s="19"/>
      <c r="BF13" s="19">
        <v>1.5416595608168999E-2</v>
      </c>
      <c r="BG13" s="19"/>
      <c r="BH13" s="19">
        <v>2.7010496689939299E-2</v>
      </c>
      <c r="BI13" s="19"/>
      <c r="BJ13" s="19">
        <v>2.7655889097399501E-2</v>
      </c>
      <c r="BK13" s="19"/>
      <c r="BL13" s="19">
        <v>5.1490367070871998E-2</v>
      </c>
      <c r="BM13" s="19">
        <v>1.12293490727328E-2</v>
      </c>
      <c r="BN13" s="19">
        <v>1.9890614762811398E-2</v>
      </c>
      <c r="BO13" s="19">
        <v>4.0182293103193101E-2</v>
      </c>
      <c r="BP13" s="19"/>
      <c r="BQ13" s="19">
        <v>2.4474410283523498E-2</v>
      </c>
      <c r="BR13" s="19">
        <v>1.6841599626305801E-2</v>
      </c>
      <c r="BS13" s="19">
        <v>1.43445570814853E-2</v>
      </c>
      <c r="BT13" s="19">
        <v>1.9265840413916699E-2</v>
      </c>
      <c r="BU13" s="19">
        <v>4.4600014178553901E-2</v>
      </c>
      <c r="BV13" s="19">
        <v>6.1031027207510302E-2</v>
      </c>
      <c r="BW13" s="19"/>
      <c r="BX13" s="19">
        <v>2.27111748820918E-2</v>
      </c>
      <c r="BY13" s="19">
        <v>2.51627336093573E-2</v>
      </c>
      <c r="BZ13" s="19">
        <v>1.30829643712098E-2</v>
      </c>
      <c r="CA13" s="19">
        <v>1.70651803317203E-2</v>
      </c>
      <c r="CB13" s="19">
        <v>3.3175043726482702E-2</v>
      </c>
      <c r="CC13" s="19">
        <v>7.8198075246150606E-2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CC18"/>
  <sheetViews>
    <sheetView showGridLines="0" workbookViewId="0">
      <pane xSplit="2" topLeftCell="C1" activePane="topRight" state="frozen"/>
      <selection pane="topRight" activeCell="BF9" sqref="BF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355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0.304167695429928</v>
      </c>
      <c r="D9" s="17">
        <v>0.28706789393849003</v>
      </c>
      <c r="E9" s="17">
        <v>0.31988261668529</v>
      </c>
      <c r="F9" s="17"/>
      <c r="G9" s="17">
        <v>0.41242267860419801</v>
      </c>
      <c r="H9" s="17">
        <v>0.35830175451155799</v>
      </c>
      <c r="I9" s="17">
        <v>0.324918869519704</v>
      </c>
      <c r="J9" s="17">
        <v>0.26106558203791902</v>
      </c>
      <c r="K9" s="17">
        <v>0.29617494359262198</v>
      </c>
      <c r="L9" s="17">
        <v>0.21174943754409101</v>
      </c>
      <c r="M9" s="17"/>
      <c r="N9" s="17">
        <v>0.33480288837834499</v>
      </c>
      <c r="O9" s="17">
        <v>0.29212523362985299</v>
      </c>
      <c r="P9" s="17">
        <v>0.304501649289176</v>
      </c>
      <c r="Q9" s="17">
        <v>0.28342294147992902</v>
      </c>
      <c r="R9" s="17"/>
      <c r="S9" s="17">
        <v>0.39717402593052797</v>
      </c>
      <c r="T9" s="17">
        <v>0.26819470078149499</v>
      </c>
      <c r="U9" s="17">
        <v>0.26258161562022497</v>
      </c>
      <c r="V9" s="17">
        <v>0.26124084030154998</v>
      </c>
      <c r="W9" s="17">
        <v>0.26124655298168298</v>
      </c>
      <c r="X9" s="17">
        <v>0.32434689676092698</v>
      </c>
      <c r="Y9" s="17">
        <v>0.280123378033381</v>
      </c>
      <c r="Z9" s="17">
        <v>0.34088835481835</v>
      </c>
      <c r="AA9" s="17">
        <v>0.30884486456684401</v>
      </c>
      <c r="AB9" s="17">
        <v>0.34670531630564599</v>
      </c>
      <c r="AC9" s="17">
        <v>0.29127405776238002</v>
      </c>
      <c r="AD9" s="17">
        <v>0.19723262119930099</v>
      </c>
      <c r="AE9" s="17"/>
      <c r="AF9" s="17">
        <v>0.301636308011625</v>
      </c>
      <c r="AG9" s="17">
        <v>0.36982994327871299</v>
      </c>
      <c r="AH9" s="17">
        <v>0.26814676158022399</v>
      </c>
      <c r="AI9" s="17">
        <v>0.191086129634472</v>
      </c>
      <c r="AJ9" s="17"/>
      <c r="AK9" s="17">
        <v>0.326052902761926</v>
      </c>
      <c r="AL9" s="17">
        <v>0.29766967530331401</v>
      </c>
      <c r="AM9" s="17"/>
      <c r="AN9" s="17">
        <v>0.36852401141773899</v>
      </c>
      <c r="AO9" s="17">
        <v>0.29581325154551003</v>
      </c>
      <c r="AP9" s="17">
        <v>0.318573049712221</v>
      </c>
      <c r="AQ9" s="17">
        <v>0.256273324253389</v>
      </c>
      <c r="AR9" s="17">
        <v>0.243638068270214</v>
      </c>
      <c r="AS9" s="17">
        <v>0.28891888645879499</v>
      </c>
      <c r="AT9" s="17"/>
      <c r="AU9" s="17">
        <v>0.31967326216858499</v>
      </c>
      <c r="AV9" s="17">
        <v>0.28490811313304698</v>
      </c>
      <c r="AW9" s="17"/>
      <c r="AX9" s="17">
        <v>0.28835766211020197</v>
      </c>
      <c r="AY9" s="17">
        <v>0.30796164474668702</v>
      </c>
      <c r="AZ9" s="17"/>
      <c r="BA9" s="17">
        <v>0.29334876314219899</v>
      </c>
      <c r="BB9" s="17">
        <v>0.36383659758491299</v>
      </c>
      <c r="BC9" s="17"/>
      <c r="BD9" s="17">
        <v>0.364069563970771</v>
      </c>
      <c r="BE9" s="17"/>
      <c r="BF9" s="17">
        <v>0.35126382959880698</v>
      </c>
      <c r="BG9" s="17"/>
      <c r="BH9" s="17">
        <v>0.38929639284962902</v>
      </c>
      <c r="BI9" s="17"/>
      <c r="BJ9" s="17">
        <v>0.299343644814066</v>
      </c>
      <c r="BK9" s="17"/>
      <c r="BL9" s="17">
        <v>0.110867019019376</v>
      </c>
      <c r="BM9" s="17">
        <v>0.53088682507922003</v>
      </c>
      <c r="BN9" s="17">
        <v>0.23368609151233</v>
      </c>
      <c r="BO9" s="17">
        <v>0.27087019903540299</v>
      </c>
      <c r="BP9" s="17"/>
      <c r="BQ9" s="17">
        <v>0.31478846773119401</v>
      </c>
      <c r="BR9" s="17">
        <v>0.33139993266039902</v>
      </c>
      <c r="BS9" s="17">
        <v>0.317132039793033</v>
      </c>
      <c r="BT9" s="17">
        <v>0.31509450919241999</v>
      </c>
      <c r="BU9" s="17">
        <v>0.266968786304221</v>
      </c>
      <c r="BV9" s="17">
        <v>0.25030209225989303</v>
      </c>
      <c r="BW9" s="17"/>
      <c r="BX9" s="17">
        <v>0.35338643082089699</v>
      </c>
      <c r="BY9" s="17">
        <v>0.32838299275685101</v>
      </c>
      <c r="BZ9" s="17">
        <v>0.32418243387255002</v>
      </c>
      <c r="CA9" s="17">
        <v>0.32538544887167797</v>
      </c>
      <c r="CB9" s="17">
        <v>0.24164150780450699</v>
      </c>
      <c r="CC9" s="17">
        <v>0.22068266566536701</v>
      </c>
    </row>
    <row r="10" spans="2:81" x14ac:dyDescent="0.35">
      <c r="B10" s="18" t="s">
        <v>344</v>
      </c>
      <c r="C10" s="17">
        <v>0.43478847974596901</v>
      </c>
      <c r="D10" s="17">
        <v>0.43829363783332498</v>
      </c>
      <c r="E10" s="17">
        <v>0.43200426916914703</v>
      </c>
      <c r="F10" s="17"/>
      <c r="G10" s="17">
        <v>0.347964960132084</v>
      </c>
      <c r="H10" s="17">
        <v>0.45415170912327502</v>
      </c>
      <c r="I10" s="17">
        <v>0.46341081635071102</v>
      </c>
      <c r="J10" s="17">
        <v>0.448274814911169</v>
      </c>
      <c r="K10" s="17">
        <v>0.40576884987430301</v>
      </c>
      <c r="L10" s="17">
        <v>0.461858593529342</v>
      </c>
      <c r="M10" s="17"/>
      <c r="N10" s="17">
        <v>0.43655842993661498</v>
      </c>
      <c r="O10" s="17">
        <v>0.437346848275801</v>
      </c>
      <c r="P10" s="17">
        <v>0.44357240103971901</v>
      </c>
      <c r="Q10" s="17">
        <v>0.42198312944465599</v>
      </c>
      <c r="R10" s="17"/>
      <c r="S10" s="17">
        <v>0.38794831951470798</v>
      </c>
      <c r="T10" s="17">
        <v>0.447650284587856</v>
      </c>
      <c r="U10" s="17">
        <v>0.45933292584262903</v>
      </c>
      <c r="V10" s="17">
        <v>0.437880345292748</v>
      </c>
      <c r="W10" s="17">
        <v>0.48758259292216999</v>
      </c>
      <c r="X10" s="17">
        <v>0.42728562652510599</v>
      </c>
      <c r="Y10" s="17">
        <v>0.41554706576747702</v>
      </c>
      <c r="Z10" s="17">
        <v>0.446668511519275</v>
      </c>
      <c r="AA10" s="17">
        <v>0.411851521324551</v>
      </c>
      <c r="AB10" s="17">
        <v>0.440064729573515</v>
      </c>
      <c r="AC10" s="17">
        <v>0.42863120761590101</v>
      </c>
      <c r="AD10" s="17">
        <v>0.53622713712022596</v>
      </c>
      <c r="AE10" s="17"/>
      <c r="AF10" s="17">
        <v>0.431368499318248</v>
      </c>
      <c r="AG10" s="17">
        <v>0.43109274964912703</v>
      </c>
      <c r="AH10" s="17">
        <v>0.42411085622970801</v>
      </c>
      <c r="AI10" s="17">
        <v>0.51262944680031197</v>
      </c>
      <c r="AJ10" s="17"/>
      <c r="AK10" s="17">
        <v>0.44996476918225398</v>
      </c>
      <c r="AL10" s="17">
        <v>0.43528304147652103</v>
      </c>
      <c r="AM10" s="17"/>
      <c r="AN10" s="17">
        <v>0.42041530581144898</v>
      </c>
      <c r="AO10" s="17">
        <v>0.43280828768537799</v>
      </c>
      <c r="AP10" s="17">
        <v>0.405074318672484</v>
      </c>
      <c r="AQ10" s="17">
        <v>0.463463460780008</v>
      </c>
      <c r="AR10" s="17">
        <v>0.45607286622653098</v>
      </c>
      <c r="AS10" s="17">
        <v>0.44445645607637302</v>
      </c>
      <c r="AT10" s="17"/>
      <c r="AU10" s="17">
        <v>0.44552919297577798</v>
      </c>
      <c r="AV10" s="17">
        <v>0.42003834449938499</v>
      </c>
      <c r="AW10" s="17"/>
      <c r="AX10" s="17">
        <v>0.40656012793686103</v>
      </c>
      <c r="AY10" s="17">
        <v>0.44156246522048298</v>
      </c>
      <c r="AZ10" s="17"/>
      <c r="BA10" s="17">
        <v>0.44155503880445601</v>
      </c>
      <c r="BB10" s="17">
        <v>0.399459739989659</v>
      </c>
      <c r="BC10" s="17"/>
      <c r="BD10" s="17">
        <v>0.42331924752705002</v>
      </c>
      <c r="BE10" s="17"/>
      <c r="BF10" s="17">
        <v>0.43180488839215297</v>
      </c>
      <c r="BG10" s="17"/>
      <c r="BH10" s="17">
        <v>0.44330124428926898</v>
      </c>
      <c r="BI10" s="17"/>
      <c r="BJ10" s="17">
        <v>0.440564499814036</v>
      </c>
      <c r="BK10" s="17"/>
      <c r="BL10" s="17">
        <v>0.36587685718734703</v>
      </c>
      <c r="BM10" s="17">
        <v>0.37421440852777399</v>
      </c>
      <c r="BN10" s="17">
        <v>0.47681879076732397</v>
      </c>
      <c r="BO10" s="17">
        <v>0.49369815630455599</v>
      </c>
      <c r="BP10" s="17"/>
      <c r="BQ10" s="17">
        <v>0.46558903379870498</v>
      </c>
      <c r="BR10" s="17">
        <v>0.42561599644758502</v>
      </c>
      <c r="BS10" s="17">
        <v>0.43277945580314803</v>
      </c>
      <c r="BT10" s="17">
        <v>0.41470297232582598</v>
      </c>
      <c r="BU10" s="17">
        <v>0.40412163835880399</v>
      </c>
      <c r="BV10" s="17">
        <v>0.410948914541647</v>
      </c>
      <c r="BW10" s="17"/>
      <c r="BX10" s="17">
        <v>0.441774197352783</v>
      </c>
      <c r="BY10" s="17">
        <v>0.43515237094664699</v>
      </c>
      <c r="BZ10" s="17">
        <v>0.43231616196226702</v>
      </c>
      <c r="CA10" s="17">
        <v>0.40361033832745202</v>
      </c>
      <c r="CB10" s="17">
        <v>0.43853768864122999</v>
      </c>
      <c r="CC10" s="17">
        <v>0.38468507692536602</v>
      </c>
    </row>
    <row r="11" spans="2:81" x14ac:dyDescent="0.35">
      <c r="B11" s="18" t="s">
        <v>345</v>
      </c>
      <c r="C11" s="17">
        <v>0.174847342528021</v>
      </c>
      <c r="D11" s="17">
        <v>0.179086714290801</v>
      </c>
      <c r="E11" s="17">
        <v>0.171106581076725</v>
      </c>
      <c r="F11" s="17"/>
      <c r="G11" s="17">
        <v>0.165354914897481</v>
      </c>
      <c r="H11" s="17">
        <v>0.11046190995400899</v>
      </c>
      <c r="I11" s="17">
        <v>0.12691236185226901</v>
      </c>
      <c r="J11" s="17">
        <v>0.21079347894794401</v>
      </c>
      <c r="K11" s="17">
        <v>0.19539872295841201</v>
      </c>
      <c r="L11" s="17">
        <v>0.22959496569983601</v>
      </c>
      <c r="M11" s="17"/>
      <c r="N11" s="17">
        <v>0.167560736918169</v>
      </c>
      <c r="O11" s="17">
        <v>0.18532106615999</v>
      </c>
      <c r="P11" s="17">
        <v>0.17168857589721301</v>
      </c>
      <c r="Q11" s="17">
        <v>0.17362539176995201</v>
      </c>
      <c r="R11" s="17"/>
      <c r="S11" s="17">
        <v>0.13055240139591001</v>
      </c>
      <c r="T11" s="17">
        <v>0.18110114278234801</v>
      </c>
      <c r="U11" s="17">
        <v>0.200582897879484</v>
      </c>
      <c r="V11" s="17">
        <v>0.203025660419897</v>
      </c>
      <c r="W11" s="17">
        <v>0.17520334505743801</v>
      </c>
      <c r="X11" s="17">
        <v>0.16610437070230899</v>
      </c>
      <c r="Y11" s="17">
        <v>0.22360755423216999</v>
      </c>
      <c r="Z11" s="17">
        <v>0.16521816665698799</v>
      </c>
      <c r="AA11" s="17">
        <v>0.180511627558128</v>
      </c>
      <c r="AB11" s="17">
        <v>0.148199101584085</v>
      </c>
      <c r="AC11" s="17">
        <v>0.19240679161750199</v>
      </c>
      <c r="AD11" s="17">
        <v>0.139386380199088</v>
      </c>
      <c r="AE11" s="17"/>
      <c r="AF11" s="17">
        <v>0.182814418331391</v>
      </c>
      <c r="AG11" s="17">
        <v>0.136157665467568</v>
      </c>
      <c r="AH11" s="17">
        <v>0.20043733505205999</v>
      </c>
      <c r="AI11" s="17">
        <v>0.14999664143243599</v>
      </c>
      <c r="AJ11" s="17"/>
      <c r="AK11" s="17">
        <v>0.12816739063843999</v>
      </c>
      <c r="AL11" s="17">
        <v>0.17389430509137699</v>
      </c>
      <c r="AM11" s="17"/>
      <c r="AN11" s="17">
        <v>0.13364323191274299</v>
      </c>
      <c r="AO11" s="17">
        <v>0.18695763249037201</v>
      </c>
      <c r="AP11" s="17">
        <v>0.18872228454248599</v>
      </c>
      <c r="AQ11" s="17">
        <v>0.179089445461319</v>
      </c>
      <c r="AR11" s="17">
        <v>0.20111180265801301</v>
      </c>
      <c r="AS11" s="17">
        <v>0.213378518678428</v>
      </c>
      <c r="AT11" s="17"/>
      <c r="AU11" s="17">
        <v>0.15693773837797301</v>
      </c>
      <c r="AV11" s="17">
        <v>0.199096984046717</v>
      </c>
      <c r="AW11" s="17"/>
      <c r="AX11" s="17">
        <v>0.20304009632907899</v>
      </c>
      <c r="AY11" s="17">
        <v>0.168081899542672</v>
      </c>
      <c r="AZ11" s="17"/>
      <c r="BA11" s="17">
        <v>0.184065301895149</v>
      </c>
      <c r="BB11" s="17">
        <v>0.12883070165396199</v>
      </c>
      <c r="BC11" s="17"/>
      <c r="BD11" s="17">
        <v>0.147081986225609</v>
      </c>
      <c r="BE11" s="17"/>
      <c r="BF11" s="17">
        <v>0.15179917106507501</v>
      </c>
      <c r="BG11" s="17"/>
      <c r="BH11" s="17">
        <v>0.114273580838889</v>
      </c>
      <c r="BI11" s="17"/>
      <c r="BJ11" s="17">
        <v>0.18425659005481401</v>
      </c>
      <c r="BK11" s="17"/>
      <c r="BL11" s="17">
        <v>0.29236623893397201</v>
      </c>
      <c r="BM11" s="17">
        <v>7.2010118441840104E-2</v>
      </c>
      <c r="BN11" s="17">
        <v>0.20857603329661301</v>
      </c>
      <c r="BO11" s="17">
        <v>0.169644116836243</v>
      </c>
      <c r="BP11" s="17"/>
      <c r="BQ11" s="17">
        <v>0.15676093831603699</v>
      </c>
      <c r="BR11" s="17">
        <v>0.175582963738982</v>
      </c>
      <c r="BS11" s="17">
        <v>0.16639401309280899</v>
      </c>
      <c r="BT11" s="17">
        <v>0.18255836273151299</v>
      </c>
      <c r="BU11" s="17">
        <v>0.25359303240605302</v>
      </c>
      <c r="BV11" s="17">
        <v>0.18565028962430899</v>
      </c>
      <c r="BW11" s="17"/>
      <c r="BX11" s="17">
        <v>0.15044985218964699</v>
      </c>
      <c r="BY11" s="17">
        <v>0.16885636189300701</v>
      </c>
      <c r="BZ11" s="17">
        <v>0.15667820008251501</v>
      </c>
      <c r="CA11" s="17">
        <v>0.192730236501407</v>
      </c>
      <c r="CB11" s="17">
        <v>0.234339136819604</v>
      </c>
      <c r="CC11" s="17">
        <v>0.184208435971909</v>
      </c>
    </row>
    <row r="12" spans="2:81" x14ac:dyDescent="0.35">
      <c r="B12" s="18" t="s">
        <v>346</v>
      </c>
      <c r="C12" s="17">
        <v>7.0743994395686696E-2</v>
      </c>
      <c r="D12" s="17">
        <v>8.0789987666882196E-2</v>
      </c>
      <c r="E12" s="17">
        <v>6.1287638236713397E-2</v>
      </c>
      <c r="F12" s="17"/>
      <c r="G12" s="17">
        <v>5.0922597140806297E-2</v>
      </c>
      <c r="H12" s="17">
        <v>5.3437108257249302E-2</v>
      </c>
      <c r="I12" s="17">
        <v>6.9135728452364195E-2</v>
      </c>
      <c r="J12" s="17">
        <v>6.7091732856089603E-2</v>
      </c>
      <c r="K12" s="17">
        <v>8.9496635144177994E-2</v>
      </c>
      <c r="L12" s="17">
        <v>8.9669149247123103E-2</v>
      </c>
      <c r="M12" s="17"/>
      <c r="N12" s="17">
        <v>4.6211591449849099E-2</v>
      </c>
      <c r="O12" s="17">
        <v>7.0176226694661004E-2</v>
      </c>
      <c r="P12" s="17">
        <v>7.4932530275894901E-2</v>
      </c>
      <c r="Q12" s="17">
        <v>9.5261161512580794E-2</v>
      </c>
      <c r="R12" s="17"/>
      <c r="S12" s="17">
        <v>6.6397620748814598E-2</v>
      </c>
      <c r="T12" s="17">
        <v>9.0524041074325601E-2</v>
      </c>
      <c r="U12" s="17">
        <v>5.6655933041502501E-2</v>
      </c>
      <c r="V12" s="17">
        <v>8.8617722795478304E-2</v>
      </c>
      <c r="W12" s="17">
        <v>6.8136167804521197E-2</v>
      </c>
      <c r="X12" s="17">
        <v>5.2636852153438302E-2</v>
      </c>
      <c r="Y12" s="17">
        <v>6.2517517230255698E-2</v>
      </c>
      <c r="Z12" s="17">
        <v>2.7889674507811699E-2</v>
      </c>
      <c r="AA12" s="17">
        <v>8.5265556366189502E-2</v>
      </c>
      <c r="AB12" s="17">
        <v>5.9724645479416499E-2</v>
      </c>
      <c r="AC12" s="17">
        <v>7.3000059139447598E-2</v>
      </c>
      <c r="AD12" s="17">
        <v>0.104801031201692</v>
      </c>
      <c r="AE12" s="17"/>
      <c r="AF12" s="17">
        <v>6.82446992464045E-2</v>
      </c>
      <c r="AG12" s="17">
        <v>5.70420697443512E-2</v>
      </c>
      <c r="AH12" s="17">
        <v>9.1121827805565297E-2</v>
      </c>
      <c r="AI12" s="17">
        <v>0.131407645110524</v>
      </c>
      <c r="AJ12" s="17"/>
      <c r="AK12" s="17">
        <v>7.5049369882184594E-2</v>
      </c>
      <c r="AL12" s="17">
        <v>6.8313993884487501E-2</v>
      </c>
      <c r="AM12" s="17"/>
      <c r="AN12" s="17">
        <v>5.9571197771379897E-2</v>
      </c>
      <c r="AO12" s="17">
        <v>6.8659213148943299E-2</v>
      </c>
      <c r="AP12" s="17">
        <v>6.3359462222442403E-2</v>
      </c>
      <c r="AQ12" s="17">
        <v>8.4563418043417604E-2</v>
      </c>
      <c r="AR12" s="17">
        <v>9.7103208639423899E-2</v>
      </c>
      <c r="AS12" s="17">
        <v>4.8929761927235298E-2</v>
      </c>
      <c r="AT12" s="17"/>
      <c r="AU12" s="17">
        <v>6.5941699114834607E-2</v>
      </c>
      <c r="AV12" s="17">
        <v>7.6828919382920899E-2</v>
      </c>
      <c r="AW12" s="17"/>
      <c r="AX12" s="17">
        <v>8.4532036798696794E-2</v>
      </c>
      <c r="AY12" s="17">
        <v>6.7435264237029904E-2</v>
      </c>
      <c r="AZ12" s="17"/>
      <c r="BA12" s="17">
        <v>6.8662217531073294E-2</v>
      </c>
      <c r="BB12" s="17">
        <v>7.7784624786941703E-2</v>
      </c>
      <c r="BC12" s="17"/>
      <c r="BD12" s="17">
        <v>5.4959770070766502E-2</v>
      </c>
      <c r="BE12" s="17"/>
      <c r="BF12" s="17">
        <v>5.4975878753701898E-2</v>
      </c>
      <c r="BG12" s="17"/>
      <c r="BH12" s="17">
        <v>4.6229874018374403E-2</v>
      </c>
      <c r="BI12" s="17"/>
      <c r="BJ12" s="17">
        <v>7.58352653170834E-2</v>
      </c>
      <c r="BK12" s="17"/>
      <c r="BL12" s="17">
        <v>0.205227350897251</v>
      </c>
      <c r="BM12" s="17">
        <v>1.4728794552468401E-2</v>
      </c>
      <c r="BN12" s="17">
        <v>7.2019883073174307E-2</v>
      </c>
      <c r="BO12" s="17">
        <v>4.2410600283095998E-2</v>
      </c>
      <c r="BP12" s="17"/>
      <c r="BQ12" s="17">
        <v>4.9503382007555399E-2</v>
      </c>
      <c r="BR12" s="17">
        <v>5.7041881624086799E-2</v>
      </c>
      <c r="BS12" s="17">
        <v>7.5272068046619497E-2</v>
      </c>
      <c r="BT12" s="17">
        <v>7.1617815036396096E-2</v>
      </c>
      <c r="BU12" s="17">
        <v>5.1425362210769703E-2</v>
      </c>
      <c r="BV12" s="17">
        <v>0.125314949020808</v>
      </c>
      <c r="BW12" s="17"/>
      <c r="BX12" s="17">
        <v>4.3910971298672601E-2</v>
      </c>
      <c r="BY12" s="17">
        <v>5.4990599659235098E-2</v>
      </c>
      <c r="BZ12" s="17">
        <v>7.8668185475528798E-2</v>
      </c>
      <c r="CA12" s="17">
        <v>6.3620048254166006E-2</v>
      </c>
      <c r="CB12" s="17">
        <v>6.6035484194031796E-2</v>
      </c>
      <c r="CC12" s="17">
        <v>0.17767270433762</v>
      </c>
    </row>
    <row r="13" spans="2:81" x14ac:dyDescent="0.35">
      <c r="B13" s="18" t="s">
        <v>347</v>
      </c>
      <c r="C13" s="19">
        <v>1.5452487900394499E-2</v>
      </c>
      <c r="D13" s="19">
        <v>1.47617662705025E-2</v>
      </c>
      <c r="E13" s="19">
        <v>1.5718894832125199E-2</v>
      </c>
      <c r="F13" s="19"/>
      <c r="G13" s="19">
        <v>2.3334849225429902E-2</v>
      </c>
      <c r="H13" s="19">
        <v>2.3647518153908802E-2</v>
      </c>
      <c r="I13" s="19">
        <v>1.56222238249519E-2</v>
      </c>
      <c r="J13" s="19">
        <v>1.2774391246878399E-2</v>
      </c>
      <c r="K13" s="19">
        <v>1.31608484304851E-2</v>
      </c>
      <c r="L13" s="19">
        <v>7.1278539796078601E-3</v>
      </c>
      <c r="M13" s="19"/>
      <c r="N13" s="19">
        <v>1.4866353317021901E-2</v>
      </c>
      <c r="O13" s="19">
        <v>1.5030625239695301E-2</v>
      </c>
      <c r="P13" s="19">
        <v>5.3048434979977299E-3</v>
      </c>
      <c r="Q13" s="19">
        <v>2.5707375792882799E-2</v>
      </c>
      <c r="R13" s="19"/>
      <c r="S13" s="19">
        <v>1.7927632410040001E-2</v>
      </c>
      <c r="T13" s="19">
        <v>1.25298307739755E-2</v>
      </c>
      <c r="U13" s="19">
        <v>2.0846627616159099E-2</v>
      </c>
      <c r="V13" s="19">
        <v>9.2354311903262102E-3</v>
      </c>
      <c r="W13" s="19">
        <v>7.8313412341880599E-3</v>
      </c>
      <c r="X13" s="19">
        <v>2.9626253858219799E-2</v>
      </c>
      <c r="Y13" s="19">
        <v>1.8204484736716899E-2</v>
      </c>
      <c r="Z13" s="19">
        <v>1.9335292497574999E-2</v>
      </c>
      <c r="AA13" s="19">
        <v>1.3526430184287201E-2</v>
      </c>
      <c r="AB13" s="19">
        <v>5.3062070573378101E-3</v>
      </c>
      <c r="AC13" s="19">
        <v>1.46878838647698E-2</v>
      </c>
      <c r="AD13" s="19">
        <v>2.2352830279692801E-2</v>
      </c>
      <c r="AE13" s="19"/>
      <c r="AF13" s="19">
        <v>1.59360750923307E-2</v>
      </c>
      <c r="AG13" s="19">
        <v>5.8775718602420398E-3</v>
      </c>
      <c r="AH13" s="19">
        <v>1.61832193324431E-2</v>
      </c>
      <c r="AI13" s="19">
        <v>1.48801370222559E-2</v>
      </c>
      <c r="AJ13" s="19"/>
      <c r="AK13" s="19">
        <v>2.07655675351953E-2</v>
      </c>
      <c r="AL13" s="19">
        <v>2.4838984244301001E-2</v>
      </c>
      <c r="AM13" s="19"/>
      <c r="AN13" s="19">
        <v>1.7846253086689301E-2</v>
      </c>
      <c r="AO13" s="19">
        <v>1.5761615129797599E-2</v>
      </c>
      <c r="AP13" s="19">
        <v>2.4270884850367099E-2</v>
      </c>
      <c r="AQ13" s="19">
        <v>1.6610351461866599E-2</v>
      </c>
      <c r="AR13" s="19">
        <v>2.0740542058181499E-3</v>
      </c>
      <c r="AS13" s="19">
        <v>4.3163768591681197E-3</v>
      </c>
      <c r="AT13" s="19"/>
      <c r="AU13" s="19">
        <v>1.19181073628293E-2</v>
      </c>
      <c r="AV13" s="19">
        <v>1.91276389379305E-2</v>
      </c>
      <c r="AW13" s="19"/>
      <c r="AX13" s="19">
        <v>1.7510076825161602E-2</v>
      </c>
      <c r="AY13" s="19">
        <v>1.49587262531277E-2</v>
      </c>
      <c r="AZ13" s="19"/>
      <c r="BA13" s="19">
        <v>1.23686786271233E-2</v>
      </c>
      <c r="BB13" s="19">
        <v>3.0088335984524699E-2</v>
      </c>
      <c r="BC13" s="19"/>
      <c r="BD13" s="19">
        <v>1.05694322058025E-2</v>
      </c>
      <c r="BE13" s="19"/>
      <c r="BF13" s="19">
        <v>1.01562321902626E-2</v>
      </c>
      <c r="BG13" s="19"/>
      <c r="BH13" s="19">
        <v>6.89890800383947E-3</v>
      </c>
      <c r="BI13" s="19"/>
      <c r="BJ13" s="19">
        <v>0</v>
      </c>
      <c r="BK13" s="19"/>
      <c r="BL13" s="19">
        <v>2.5662533962054999E-2</v>
      </c>
      <c r="BM13" s="19">
        <v>8.1598533986976703E-3</v>
      </c>
      <c r="BN13" s="19">
        <v>8.8992013505588101E-3</v>
      </c>
      <c r="BO13" s="19">
        <v>2.3376927540701298E-2</v>
      </c>
      <c r="BP13" s="19"/>
      <c r="BQ13" s="19">
        <v>1.3358178146508699E-2</v>
      </c>
      <c r="BR13" s="19">
        <v>1.03592255289478E-2</v>
      </c>
      <c r="BS13" s="19">
        <v>8.4224232643901591E-3</v>
      </c>
      <c r="BT13" s="19">
        <v>1.6026340713845001E-2</v>
      </c>
      <c r="BU13" s="19">
        <v>2.38911807201516E-2</v>
      </c>
      <c r="BV13" s="19">
        <v>2.7783754553342501E-2</v>
      </c>
      <c r="BW13" s="19"/>
      <c r="BX13" s="19">
        <v>1.04785483380006E-2</v>
      </c>
      <c r="BY13" s="19">
        <v>1.2617674744259901E-2</v>
      </c>
      <c r="BZ13" s="19">
        <v>8.1550186071389103E-3</v>
      </c>
      <c r="CA13" s="19">
        <v>1.4653928045297001E-2</v>
      </c>
      <c r="CB13" s="19">
        <v>1.9446182540627702E-2</v>
      </c>
      <c r="CC13" s="19">
        <v>3.2751117099737902E-2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CC18"/>
  <sheetViews>
    <sheetView showGridLines="0" workbookViewId="0">
      <pane xSplit="2" topLeftCell="C1" activePane="topRight" state="frozen"/>
      <selection pane="topRight" activeCell="BH8" sqref="BH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356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167</v>
      </c>
      <c r="C9" s="17">
        <v>0.201091387253308</v>
      </c>
      <c r="D9" s="17">
        <v>0.21475266584105801</v>
      </c>
      <c r="E9" s="17">
        <v>0.18673146656588699</v>
      </c>
      <c r="F9" s="17"/>
      <c r="G9" s="17">
        <v>0.304617089016611</v>
      </c>
      <c r="H9" s="17">
        <v>0.26496347413358701</v>
      </c>
      <c r="I9" s="17">
        <v>0.21343940832755701</v>
      </c>
      <c r="J9" s="17">
        <v>0.168061386996222</v>
      </c>
      <c r="K9" s="17">
        <v>0.16046329361549899</v>
      </c>
      <c r="L9" s="17">
        <v>0.12444675047146</v>
      </c>
      <c r="M9" s="17"/>
      <c r="N9" s="17">
        <v>0.24129113653666601</v>
      </c>
      <c r="O9" s="17">
        <v>0.172763714322902</v>
      </c>
      <c r="P9" s="17">
        <v>0.19100010523687</v>
      </c>
      <c r="Q9" s="17">
        <v>0.19828702840587101</v>
      </c>
      <c r="R9" s="17"/>
      <c r="S9" s="17">
        <v>0.32266735757387299</v>
      </c>
      <c r="T9" s="17">
        <v>0.163250040412142</v>
      </c>
      <c r="U9" s="17">
        <v>0.16067102377654199</v>
      </c>
      <c r="V9" s="17">
        <v>0.18161956738587101</v>
      </c>
      <c r="W9" s="17">
        <v>0.15957494692207499</v>
      </c>
      <c r="X9" s="17">
        <v>0.21634260426598201</v>
      </c>
      <c r="Y9" s="17">
        <v>0.15007066195711699</v>
      </c>
      <c r="Z9" s="17">
        <v>0.22854897790255799</v>
      </c>
      <c r="AA9" s="17">
        <v>0.18663567206632201</v>
      </c>
      <c r="AB9" s="17">
        <v>0.162651168025818</v>
      </c>
      <c r="AC9" s="17">
        <v>0.222381275275742</v>
      </c>
      <c r="AD9" s="17">
        <v>0.24737633924935301</v>
      </c>
      <c r="AE9" s="17"/>
      <c r="AF9" s="17">
        <v>0.19705360072478501</v>
      </c>
      <c r="AG9" s="17">
        <v>0.16942882461102099</v>
      </c>
      <c r="AH9" s="17">
        <v>0.262394345918747</v>
      </c>
      <c r="AI9" s="17">
        <v>0.22049103096664599</v>
      </c>
      <c r="AJ9" s="17"/>
      <c r="AK9" s="17">
        <v>0.232852241527892</v>
      </c>
      <c r="AL9" s="17">
        <v>0.177750243625411</v>
      </c>
      <c r="AM9" s="17"/>
      <c r="AN9" s="17">
        <v>0.299698733466848</v>
      </c>
      <c r="AO9" s="17">
        <v>0.190568043351067</v>
      </c>
      <c r="AP9" s="17">
        <v>0.182930923969822</v>
      </c>
      <c r="AQ9" s="17">
        <v>0.14462571750700601</v>
      </c>
      <c r="AR9" s="17">
        <v>0.10733711639189999</v>
      </c>
      <c r="AS9" s="17">
        <v>0.21486144248050301</v>
      </c>
      <c r="AT9" s="17"/>
      <c r="AU9" s="17">
        <v>0.20785409156144199</v>
      </c>
      <c r="AV9" s="17">
        <v>0.19354161932967001</v>
      </c>
      <c r="AW9" s="17"/>
      <c r="AX9" s="17">
        <v>0.196167886717284</v>
      </c>
      <c r="AY9" s="17">
        <v>0.20227288454157699</v>
      </c>
      <c r="AZ9" s="17"/>
      <c r="BA9" s="17">
        <v>0.194407043829006</v>
      </c>
      <c r="BB9" s="17">
        <v>0.23947577980148799</v>
      </c>
      <c r="BC9" s="17"/>
      <c r="BD9" s="17">
        <v>0.23914657049840399</v>
      </c>
      <c r="BE9" s="17"/>
      <c r="BF9" s="17">
        <v>0.23097981052462399</v>
      </c>
      <c r="BG9" s="17"/>
      <c r="BH9" s="17">
        <v>0.20165037402622801</v>
      </c>
      <c r="BI9" s="17"/>
      <c r="BJ9" s="17">
        <v>0.28868119863284603</v>
      </c>
      <c r="BK9" s="17"/>
      <c r="BL9" s="17">
        <v>7.6731544456762099E-2</v>
      </c>
      <c r="BM9" s="17">
        <v>0.41544919131781999</v>
      </c>
      <c r="BN9" s="17">
        <v>0.13359084287793099</v>
      </c>
      <c r="BO9" s="17">
        <v>0.134415108879955</v>
      </c>
      <c r="BP9" s="17"/>
      <c r="BQ9" s="17">
        <v>0.21610336646335301</v>
      </c>
      <c r="BR9" s="17">
        <v>0.205749368195454</v>
      </c>
      <c r="BS9" s="17">
        <v>0.23728142764933799</v>
      </c>
      <c r="BT9" s="17">
        <v>0.25067287733987098</v>
      </c>
      <c r="BU9" s="17">
        <v>0.155113971625366</v>
      </c>
      <c r="BV9" s="17">
        <v>0.12528212833421801</v>
      </c>
      <c r="BW9" s="17"/>
      <c r="BX9" s="17">
        <v>0.231735551526211</v>
      </c>
      <c r="BY9" s="17">
        <v>0.20074226242882501</v>
      </c>
      <c r="BZ9" s="17">
        <v>0.21012741644882299</v>
      </c>
      <c r="CA9" s="17">
        <v>0.26753957932691003</v>
      </c>
      <c r="CB9" s="17">
        <v>0.21167296438674099</v>
      </c>
      <c r="CC9" s="17">
        <v>8.2255344761068397E-2</v>
      </c>
    </row>
    <row r="10" spans="2:81" x14ac:dyDescent="0.35">
      <c r="B10" s="18" t="s">
        <v>344</v>
      </c>
      <c r="C10" s="17">
        <v>0.38621594634608503</v>
      </c>
      <c r="D10" s="17">
        <v>0.37265563336601898</v>
      </c>
      <c r="E10" s="17">
        <v>0.39981984340668902</v>
      </c>
      <c r="F10" s="17"/>
      <c r="G10" s="17">
        <v>0.37298091101151198</v>
      </c>
      <c r="H10" s="17">
        <v>0.38143382448407498</v>
      </c>
      <c r="I10" s="17">
        <v>0.41256742338888802</v>
      </c>
      <c r="J10" s="17">
        <v>0.39751863648076902</v>
      </c>
      <c r="K10" s="17">
        <v>0.379417828226562</v>
      </c>
      <c r="L10" s="17">
        <v>0.372823314402767</v>
      </c>
      <c r="M10" s="17"/>
      <c r="N10" s="17">
        <v>0.38184856920444898</v>
      </c>
      <c r="O10" s="17">
        <v>0.39099797396465502</v>
      </c>
      <c r="P10" s="17">
        <v>0.41591831401627599</v>
      </c>
      <c r="Q10" s="17">
        <v>0.35679278885678001</v>
      </c>
      <c r="R10" s="17"/>
      <c r="S10" s="17">
        <v>0.33532471689266502</v>
      </c>
      <c r="T10" s="17">
        <v>0.349461505722299</v>
      </c>
      <c r="U10" s="17">
        <v>0.38074204977998399</v>
      </c>
      <c r="V10" s="17">
        <v>0.37657547002365599</v>
      </c>
      <c r="W10" s="17">
        <v>0.43865022756967298</v>
      </c>
      <c r="X10" s="17">
        <v>0.38220845488539101</v>
      </c>
      <c r="Y10" s="17">
        <v>0.40212560067460501</v>
      </c>
      <c r="Z10" s="17">
        <v>0.51062700405414696</v>
      </c>
      <c r="AA10" s="17">
        <v>0.42846718600339101</v>
      </c>
      <c r="AB10" s="17">
        <v>0.37665187768143898</v>
      </c>
      <c r="AC10" s="17">
        <v>0.37619204616354801</v>
      </c>
      <c r="AD10" s="17">
        <v>0.39830752267855102</v>
      </c>
      <c r="AE10" s="17"/>
      <c r="AF10" s="17">
        <v>0.3825543601727</v>
      </c>
      <c r="AG10" s="17">
        <v>0.39381644492539197</v>
      </c>
      <c r="AH10" s="17">
        <v>0.38386432979722102</v>
      </c>
      <c r="AI10" s="17">
        <v>0.43476249933514199</v>
      </c>
      <c r="AJ10" s="17"/>
      <c r="AK10" s="17">
        <v>0.39810427013126598</v>
      </c>
      <c r="AL10" s="17">
        <v>0.37105173646807399</v>
      </c>
      <c r="AM10" s="17"/>
      <c r="AN10" s="17">
        <v>0.36988368275821598</v>
      </c>
      <c r="AO10" s="17">
        <v>0.38747931154610099</v>
      </c>
      <c r="AP10" s="17">
        <v>0.41839336379829201</v>
      </c>
      <c r="AQ10" s="17">
        <v>0.39620156539635498</v>
      </c>
      <c r="AR10" s="17">
        <v>0.38737952291706901</v>
      </c>
      <c r="AS10" s="17">
        <v>0.338001073717976</v>
      </c>
      <c r="AT10" s="17"/>
      <c r="AU10" s="17">
        <v>0.392447640809786</v>
      </c>
      <c r="AV10" s="17">
        <v>0.37918393315457999</v>
      </c>
      <c r="AW10" s="17"/>
      <c r="AX10" s="17">
        <v>0.36448699510770599</v>
      </c>
      <c r="AY10" s="17">
        <v>0.39143026424394101</v>
      </c>
      <c r="AZ10" s="17"/>
      <c r="BA10" s="17">
        <v>0.38551794166998299</v>
      </c>
      <c r="BB10" s="17">
        <v>0.39585249474684298</v>
      </c>
      <c r="BC10" s="17"/>
      <c r="BD10" s="17">
        <v>0.39542614686107402</v>
      </c>
      <c r="BE10" s="17"/>
      <c r="BF10" s="17">
        <v>0.39927761886035801</v>
      </c>
      <c r="BG10" s="17"/>
      <c r="BH10" s="17">
        <v>0.411983000167432</v>
      </c>
      <c r="BI10" s="17"/>
      <c r="BJ10" s="17">
        <v>0.41318935578114802</v>
      </c>
      <c r="BK10" s="17"/>
      <c r="BL10" s="17">
        <v>0.22252801429556601</v>
      </c>
      <c r="BM10" s="17">
        <v>0.41670707008833802</v>
      </c>
      <c r="BN10" s="17">
        <v>0.391297130848269</v>
      </c>
      <c r="BO10" s="17">
        <v>0.451473805244473</v>
      </c>
      <c r="BP10" s="17"/>
      <c r="BQ10" s="17">
        <v>0.39854360291674601</v>
      </c>
      <c r="BR10" s="17">
        <v>0.40334480004594597</v>
      </c>
      <c r="BS10" s="17">
        <v>0.38292628512536298</v>
      </c>
      <c r="BT10" s="17">
        <v>0.322822128887158</v>
      </c>
      <c r="BU10" s="17">
        <v>0.39851835719433298</v>
      </c>
      <c r="BV10" s="17">
        <v>0.37741955579500203</v>
      </c>
      <c r="BW10" s="17"/>
      <c r="BX10" s="17">
        <v>0.40153213474279797</v>
      </c>
      <c r="BY10" s="17">
        <v>0.41459007967779599</v>
      </c>
      <c r="BZ10" s="17">
        <v>0.40432997255415998</v>
      </c>
      <c r="CA10" s="17">
        <v>0.36099444457080598</v>
      </c>
      <c r="CB10" s="17">
        <v>0.35832246838024201</v>
      </c>
      <c r="CC10" s="17">
        <v>0.30865836617824799</v>
      </c>
    </row>
    <row r="11" spans="2:81" x14ac:dyDescent="0.35">
      <c r="B11" s="18" t="s">
        <v>345</v>
      </c>
      <c r="C11" s="17">
        <v>0.26984168967856798</v>
      </c>
      <c r="D11" s="17">
        <v>0.26988213038772202</v>
      </c>
      <c r="E11" s="17">
        <v>0.27067024959665598</v>
      </c>
      <c r="F11" s="17"/>
      <c r="G11" s="17">
        <v>0.19475154006790599</v>
      </c>
      <c r="H11" s="17">
        <v>0.23504257573977799</v>
      </c>
      <c r="I11" s="17">
        <v>0.24470219640544999</v>
      </c>
      <c r="J11" s="17">
        <v>0.29763102276019199</v>
      </c>
      <c r="K11" s="17">
        <v>0.28750451572386898</v>
      </c>
      <c r="L11" s="17">
        <v>0.33403822253564303</v>
      </c>
      <c r="M11" s="17"/>
      <c r="N11" s="17">
        <v>0.26104563297684702</v>
      </c>
      <c r="O11" s="17">
        <v>0.29737748155645299</v>
      </c>
      <c r="P11" s="17">
        <v>0.26632724864402302</v>
      </c>
      <c r="Q11" s="17">
        <v>0.25418696440403898</v>
      </c>
      <c r="R11" s="17"/>
      <c r="S11" s="17">
        <v>0.20263192766131199</v>
      </c>
      <c r="T11" s="17">
        <v>0.32075248614865998</v>
      </c>
      <c r="U11" s="17">
        <v>0.31662826290776602</v>
      </c>
      <c r="V11" s="17">
        <v>0.31500370628046398</v>
      </c>
      <c r="W11" s="17">
        <v>0.25478825676893502</v>
      </c>
      <c r="X11" s="17">
        <v>0.244930255491799</v>
      </c>
      <c r="Y11" s="17">
        <v>0.30119619981984203</v>
      </c>
      <c r="Z11" s="17">
        <v>0.180586870431865</v>
      </c>
      <c r="AA11" s="17">
        <v>0.24162788659933401</v>
      </c>
      <c r="AB11" s="17">
        <v>0.30984478964297502</v>
      </c>
      <c r="AC11" s="17">
        <v>0.26343337325302701</v>
      </c>
      <c r="AD11" s="17">
        <v>0.24197675116492501</v>
      </c>
      <c r="AE11" s="17"/>
      <c r="AF11" s="17">
        <v>0.27538259483030297</v>
      </c>
      <c r="AG11" s="17">
        <v>0.29628906078967898</v>
      </c>
      <c r="AH11" s="17">
        <v>0.23382207321051801</v>
      </c>
      <c r="AI11" s="17">
        <v>0.23816849860902101</v>
      </c>
      <c r="AJ11" s="17"/>
      <c r="AK11" s="17">
        <v>0.21736009844000201</v>
      </c>
      <c r="AL11" s="17">
        <v>0.23605329534109201</v>
      </c>
      <c r="AM11" s="17"/>
      <c r="AN11" s="17">
        <v>0.199621776724629</v>
      </c>
      <c r="AO11" s="17">
        <v>0.28700474203079801</v>
      </c>
      <c r="AP11" s="17">
        <v>0.26529286293746202</v>
      </c>
      <c r="AQ11" s="17">
        <v>0.29580321418982503</v>
      </c>
      <c r="AR11" s="17">
        <v>0.35870611720773399</v>
      </c>
      <c r="AS11" s="17">
        <v>0.25786985814796898</v>
      </c>
      <c r="AT11" s="17"/>
      <c r="AU11" s="17">
        <v>0.27422849189811599</v>
      </c>
      <c r="AV11" s="17">
        <v>0.26219639385986898</v>
      </c>
      <c r="AW11" s="17"/>
      <c r="AX11" s="17">
        <v>0.26986739727985098</v>
      </c>
      <c r="AY11" s="17">
        <v>0.26983552060008797</v>
      </c>
      <c r="AZ11" s="17"/>
      <c r="BA11" s="17">
        <v>0.282123934208589</v>
      </c>
      <c r="BB11" s="17">
        <v>0.20481011837944599</v>
      </c>
      <c r="BC11" s="17"/>
      <c r="BD11" s="17">
        <v>0.24974267785399501</v>
      </c>
      <c r="BE11" s="17"/>
      <c r="BF11" s="17">
        <v>0.24520096761677199</v>
      </c>
      <c r="BG11" s="17"/>
      <c r="BH11" s="17">
        <v>0.25498070083177199</v>
      </c>
      <c r="BI11" s="17"/>
      <c r="BJ11" s="17">
        <v>0.221602350875621</v>
      </c>
      <c r="BK11" s="17"/>
      <c r="BL11" s="17">
        <v>0.37307339879550899</v>
      </c>
      <c r="BM11" s="17">
        <v>0.126428116427518</v>
      </c>
      <c r="BN11" s="17">
        <v>0.33142378573039999</v>
      </c>
      <c r="BO11" s="17">
        <v>0.284712921294975</v>
      </c>
      <c r="BP11" s="17"/>
      <c r="BQ11" s="17">
        <v>0.26587463873475398</v>
      </c>
      <c r="BR11" s="17">
        <v>0.27021227734364001</v>
      </c>
      <c r="BS11" s="17">
        <v>0.254984673181195</v>
      </c>
      <c r="BT11" s="17">
        <v>0.28443802668356</v>
      </c>
      <c r="BU11" s="17">
        <v>0.27619609830389003</v>
      </c>
      <c r="BV11" s="17">
        <v>0.27278760224137</v>
      </c>
      <c r="BW11" s="17"/>
      <c r="BX11" s="17">
        <v>0.258656643545086</v>
      </c>
      <c r="BY11" s="17">
        <v>0.25981860228655901</v>
      </c>
      <c r="BZ11" s="17">
        <v>0.254467281716177</v>
      </c>
      <c r="CA11" s="17">
        <v>0.25854051621076402</v>
      </c>
      <c r="CB11" s="17">
        <v>0.26015965183862599</v>
      </c>
      <c r="CC11" s="17">
        <v>0.29237832638330602</v>
      </c>
    </row>
    <row r="12" spans="2:81" x14ac:dyDescent="0.35">
      <c r="B12" s="18" t="s">
        <v>346</v>
      </c>
      <c r="C12" s="17">
        <v>0.110340459632829</v>
      </c>
      <c r="D12" s="17">
        <v>0.11518677833836199</v>
      </c>
      <c r="E12" s="17">
        <v>0.105238020221935</v>
      </c>
      <c r="F12" s="17"/>
      <c r="G12" s="17">
        <v>8.7332991782456307E-2</v>
      </c>
      <c r="H12" s="17">
        <v>8.6902383468464503E-2</v>
      </c>
      <c r="I12" s="17">
        <v>9.5748393915386004E-2</v>
      </c>
      <c r="J12" s="17">
        <v>0.10086698831714</v>
      </c>
      <c r="K12" s="17">
        <v>0.14971825773200001</v>
      </c>
      <c r="L12" s="17">
        <v>0.13782613406043401</v>
      </c>
      <c r="M12" s="17"/>
      <c r="N12" s="17">
        <v>8.8012855492203598E-2</v>
      </c>
      <c r="O12" s="17">
        <v>0.109980783359517</v>
      </c>
      <c r="P12" s="17">
        <v>0.105179317272891</v>
      </c>
      <c r="Q12" s="17">
        <v>0.13921302692189899</v>
      </c>
      <c r="R12" s="17"/>
      <c r="S12" s="17">
        <v>0.10329904283425299</v>
      </c>
      <c r="T12" s="17">
        <v>0.12296233650473801</v>
      </c>
      <c r="U12" s="17">
        <v>0.110901518081034</v>
      </c>
      <c r="V12" s="17">
        <v>0.106275944597762</v>
      </c>
      <c r="W12" s="17">
        <v>0.129424382477033</v>
      </c>
      <c r="X12" s="17">
        <v>0.10482614096431001</v>
      </c>
      <c r="Y12" s="17">
        <v>9.8840207181774997E-2</v>
      </c>
      <c r="Z12" s="17">
        <v>7.4522774936386704E-2</v>
      </c>
      <c r="AA12" s="17">
        <v>0.110529349524988</v>
      </c>
      <c r="AB12" s="17">
        <v>0.12546362882507101</v>
      </c>
      <c r="AC12" s="17">
        <v>0.11425217014814</v>
      </c>
      <c r="AD12" s="17">
        <v>9.7062419617751902E-2</v>
      </c>
      <c r="AE12" s="17"/>
      <c r="AF12" s="17">
        <v>0.11152529206687201</v>
      </c>
      <c r="AG12" s="17">
        <v>0.1154717988862</v>
      </c>
      <c r="AH12" s="17">
        <v>9.8645651602566595E-2</v>
      </c>
      <c r="AI12" s="17">
        <v>9.1122325602085705E-2</v>
      </c>
      <c r="AJ12" s="17"/>
      <c r="AK12" s="17">
        <v>0.107210907717816</v>
      </c>
      <c r="AL12" s="17">
        <v>0.162420298753292</v>
      </c>
      <c r="AM12" s="17"/>
      <c r="AN12" s="17">
        <v>9.91157848949068E-2</v>
      </c>
      <c r="AO12" s="17">
        <v>0.10167905801482199</v>
      </c>
      <c r="AP12" s="17">
        <v>8.5520924179633598E-2</v>
      </c>
      <c r="AQ12" s="17">
        <v>0.134206993000903</v>
      </c>
      <c r="AR12" s="17">
        <v>0.12066204159409399</v>
      </c>
      <c r="AS12" s="17">
        <v>0.16865825860421599</v>
      </c>
      <c r="AT12" s="17"/>
      <c r="AU12" s="17">
        <v>9.8725941051062194E-2</v>
      </c>
      <c r="AV12" s="17">
        <v>0.126724360672368</v>
      </c>
      <c r="AW12" s="17"/>
      <c r="AX12" s="17">
        <v>0.12949435777919299</v>
      </c>
      <c r="AY12" s="17">
        <v>0.10574407976973201</v>
      </c>
      <c r="AZ12" s="17"/>
      <c r="BA12" s="17">
        <v>0.111388004155732</v>
      </c>
      <c r="BB12" s="17">
        <v>0.103825806159717</v>
      </c>
      <c r="BC12" s="17"/>
      <c r="BD12" s="17">
        <v>9.1887495646805595E-2</v>
      </c>
      <c r="BE12" s="17"/>
      <c r="BF12" s="17">
        <v>0.10238944855851401</v>
      </c>
      <c r="BG12" s="17"/>
      <c r="BH12" s="17">
        <v>0.102048909736926</v>
      </c>
      <c r="BI12" s="17"/>
      <c r="BJ12" s="17">
        <v>6.9618937693711497E-2</v>
      </c>
      <c r="BK12" s="17"/>
      <c r="BL12" s="17">
        <v>0.27729046733206503</v>
      </c>
      <c r="BM12" s="17">
        <v>2.8824655850704799E-2</v>
      </c>
      <c r="BN12" s="17">
        <v>0.10841138556575899</v>
      </c>
      <c r="BO12" s="17">
        <v>9.0886958699804093E-2</v>
      </c>
      <c r="BP12" s="17"/>
      <c r="BQ12" s="17">
        <v>8.7259878104417196E-2</v>
      </c>
      <c r="BR12" s="17">
        <v>9.5524176294525698E-2</v>
      </c>
      <c r="BS12" s="17">
        <v>0.106697271263183</v>
      </c>
      <c r="BT12" s="17">
        <v>0.11376054299576099</v>
      </c>
      <c r="BU12" s="17">
        <v>0.13566983309216199</v>
      </c>
      <c r="BV12" s="17">
        <v>0.17446972836178301</v>
      </c>
      <c r="BW12" s="17"/>
      <c r="BX12" s="17">
        <v>8.6380060385743695E-2</v>
      </c>
      <c r="BY12" s="17">
        <v>8.6607373378240801E-2</v>
      </c>
      <c r="BZ12" s="17">
        <v>0.11055111283036401</v>
      </c>
      <c r="CA12" s="17">
        <v>9.0510073545816E-2</v>
      </c>
      <c r="CB12" s="17">
        <v>0.14134021646865699</v>
      </c>
      <c r="CC12" s="17">
        <v>0.25117615749473998</v>
      </c>
    </row>
    <row r="13" spans="2:81" x14ac:dyDescent="0.35">
      <c r="B13" s="18" t="s">
        <v>347</v>
      </c>
      <c r="C13" s="19">
        <v>3.2510517089210197E-2</v>
      </c>
      <c r="D13" s="19">
        <v>2.7522792066840399E-2</v>
      </c>
      <c r="E13" s="19">
        <v>3.7540420208831901E-2</v>
      </c>
      <c r="F13" s="19"/>
      <c r="G13" s="19">
        <v>4.0317468121515099E-2</v>
      </c>
      <c r="H13" s="19">
        <v>3.1657742174094498E-2</v>
      </c>
      <c r="I13" s="19">
        <v>3.3542577962718298E-2</v>
      </c>
      <c r="J13" s="19">
        <v>3.5921965445677197E-2</v>
      </c>
      <c r="K13" s="19">
        <v>2.28961047020695E-2</v>
      </c>
      <c r="L13" s="19">
        <v>3.0865578529695799E-2</v>
      </c>
      <c r="M13" s="19"/>
      <c r="N13" s="19">
        <v>2.7801805789834998E-2</v>
      </c>
      <c r="O13" s="19">
        <v>2.88800467964722E-2</v>
      </c>
      <c r="P13" s="19">
        <v>2.15750148299413E-2</v>
      </c>
      <c r="Q13" s="19">
        <v>5.15201914114101E-2</v>
      </c>
      <c r="R13" s="19"/>
      <c r="S13" s="19">
        <v>3.6076955037896999E-2</v>
      </c>
      <c r="T13" s="19">
        <v>4.3573631212162102E-2</v>
      </c>
      <c r="U13" s="19">
        <v>3.1057145454674102E-2</v>
      </c>
      <c r="V13" s="19">
        <v>2.0525311712246901E-2</v>
      </c>
      <c r="W13" s="19">
        <v>1.7562186262284601E-2</v>
      </c>
      <c r="X13" s="19">
        <v>5.1692544392518601E-2</v>
      </c>
      <c r="Y13" s="19">
        <v>4.7767330366661302E-2</v>
      </c>
      <c r="Z13" s="19">
        <v>5.7143726750436804E-3</v>
      </c>
      <c r="AA13" s="19">
        <v>3.2739905805964802E-2</v>
      </c>
      <c r="AB13" s="19">
        <v>2.53885358246973E-2</v>
      </c>
      <c r="AC13" s="19">
        <v>2.3741135159543798E-2</v>
      </c>
      <c r="AD13" s="19">
        <v>1.52769672894184E-2</v>
      </c>
      <c r="AE13" s="19"/>
      <c r="AF13" s="19">
        <v>3.34841522053409E-2</v>
      </c>
      <c r="AG13" s="19">
        <v>2.4993870787708899E-2</v>
      </c>
      <c r="AH13" s="19">
        <v>2.1273599470947702E-2</v>
      </c>
      <c r="AI13" s="19">
        <v>1.5455645487105501E-2</v>
      </c>
      <c r="AJ13" s="19"/>
      <c r="AK13" s="19">
        <v>4.4472482183023201E-2</v>
      </c>
      <c r="AL13" s="19">
        <v>5.2724425812130299E-2</v>
      </c>
      <c r="AM13" s="19"/>
      <c r="AN13" s="19">
        <v>3.1680022155400001E-2</v>
      </c>
      <c r="AO13" s="19">
        <v>3.3268845057212497E-2</v>
      </c>
      <c r="AP13" s="19">
        <v>4.7861925114789303E-2</v>
      </c>
      <c r="AQ13" s="19">
        <v>2.91625099059113E-2</v>
      </c>
      <c r="AR13" s="19">
        <v>2.5915201889202599E-2</v>
      </c>
      <c r="AS13" s="19">
        <v>2.0609367049334401E-2</v>
      </c>
      <c r="AT13" s="19"/>
      <c r="AU13" s="19">
        <v>2.6743834679593299E-2</v>
      </c>
      <c r="AV13" s="19">
        <v>3.83536929835133E-2</v>
      </c>
      <c r="AW13" s="19"/>
      <c r="AX13" s="19">
        <v>3.9983363115965197E-2</v>
      </c>
      <c r="AY13" s="19">
        <v>3.0717250844661599E-2</v>
      </c>
      <c r="AZ13" s="19"/>
      <c r="BA13" s="19">
        <v>2.6563076136690799E-2</v>
      </c>
      <c r="BB13" s="19">
        <v>5.6035800912505603E-2</v>
      </c>
      <c r="BC13" s="19"/>
      <c r="BD13" s="19">
        <v>2.37971091397206E-2</v>
      </c>
      <c r="BE13" s="19"/>
      <c r="BF13" s="19">
        <v>2.2152154439732102E-2</v>
      </c>
      <c r="BG13" s="19"/>
      <c r="BH13" s="19">
        <v>2.9337015237641699E-2</v>
      </c>
      <c r="BI13" s="19"/>
      <c r="BJ13" s="19">
        <v>6.9081570166732702E-3</v>
      </c>
      <c r="BK13" s="19"/>
      <c r="BL13" s="19">
        <v>5.03765751200968E-2</v>
      </c>
      <c r="BM13" s="19">
        <v>1.2590966315618801E-2</v>
      </c>
      <c r="BN13" s="19">
        <v>3.5276854977641603E-2</v>
      </c>
      <c r="BO13" s="19">
        <v>3.8511205880793702E-2</v>
      </c>
      <c r="BP13" s="19"/>
      <c r="BQ13" s="19">
        <v>3.2218513780729999E-2</v>
      </c>
      <c r="BR13" s="19">
        <v>2.51693781204347E-2</v>
      </c>
      <c r="BS13" s="19">
        <v>1.8110342780920899E-2</v>
      </c>
      <c r="BT13" s="19">
        <v>2.8306424093649599E-2</v>
      </c>
      <c r="BU13" s="19">
        <v>3.4501739784248003E-2</v>
      </c>
      <c r="BV13" s="19">
        <v>5.0040985267627097E-2</v>
      </c>
      <c r="BW13" s="19"/>
      <c r="BX13" s="19">
        <v>2.1695609800161501E-2</v>
      </c>
      <c r="BY13" s="19">
        <v>3.8241682228579203E-2</v>
      </c>
      <c r="BZ13" s="19">
        <v>2.0524216450475301E-2</v>
      </c>
      <c r="CA13" s="19">
        <v>2.2415386345704801E-2</v>
      </c>
      <c r="CB13" s="19">
        <v>2.85046989257343E-2</v>
      </c>
      <c r="CC13" s="19">
        <v>6.5531805182637196E-2</v>
      </c>
    </row>
    <row r="14" spans="2:81" x14ac:dyDescent="0.35">
      <c r="B14" s="16"/>
    </row>
    <row r="15" spans="2:81" x14ac:dyDescent="0.35">
      <c r="B15" t="s">
        <v>90</v>
      </c>
    </row>
    <row r="16" spans="2:81" x14ac:dyDescent="0.35">
      <c r="B16" t="s">
        <v>91</v>
      </c>
    </row>
    <row r="18" spans="2:2" x14ac:dyDescent="0.35">
      <c r="B18"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K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1" width="20.7265625" customWidth="1"/>
  </cols>
  <sheetData>
    <row r="2" spans="2:11" ht="40" customHeight="1" x14ac:dyDescent="0.35">
      <c r="D2" s="31" t="s">
        <v>369</v>
      </c>
      <c r="E2" s="27"/>
      <c r="F2" s="27"/>
      <c r="G2" s="27"/>
      <c r="H2" s="27"/>
      <c r="I2" s="27"/>
      <c r="J2" s="27"/>
      <c r="K2" s="27"/>
    </row>
    <row r="6" spans="2:11" ht="50" customHeight="1" x14ac:dyDescent="0.35">
      <c r="B6" s="20" t="s">
        <v>15</v>
      </c>
      <c r="C6" s="20" t="s">
        <v>357</v>
      </c>
      <c r="D6" s="20" t="s">
        <v>358</v>
      </c>
      <c r="E6" s="20" t="s">
        <v>359</v>
      </c>
      <c r="F6" s="20" t="s">
        <v>360</v>
      </c>
      <c r="G6" s="20" t="s">
        <v>361</v>
      </c>
      <c r="H6" s="20" t="s">
        <v>362</v>
      </c>
      <c r="I6" s="20" t="s">
        <v>363</v>
      </c>
      <c r="J6" s="20" t="s">
        <v>364</v>
      </c>
    </row>
    <row r="7" spans="2:11" x14ac:dyDescent="0.35">
      <c r="B7" s="18" t="s">
        <v>365</v>
      </c>
      <c r="C7" s="17">
        <v>0.33185949638248302</v>
      </c>
      <c r="D7" s="17">
        <v>0.16367771595059799</v>
      </c>
      <c r="E7" s="17">
        <v>0.33216345377360701</v>
      </c>
      <c r="F7" s="17">
        <v>0.280840809120876</v>
      </c>
      <c r="G7" s="17">
        <v>0.28375519811059002</v>
      </c>
      <c r="H7" s="17">
        <v>0.29469501386740399</v>
      </c>
      <c r="I7" s="17">
        <v>0.21420076322246301</v>
      </c>
      <c r="J7" s="17">
        <v>0.258028752151859</v>
      </c>
    </row>
    <row r="8" spans="2:11" x14ac:dyDescent="0.35">
      <c r="B8" s="18" t="s">
        <v>366</v>
      </c>
      <c r="C8" s="17">
        <v>0.48424607090500299</v>
      </c>
      <c r="D8" s="17">
        <v>0.35097340286386602</v>
      </c>
      <c r="E8" s="17">
        <v>0.50365052451972003</v>
      </c>
      <c r="F8" s="17">
        <v>0.43299574796171197</v>
      </c>
      <c r="G8" s="17">
        <v>0.49195282137617802</v>
      </c>
      <c r="H8" s="17">
        <v>0.45144746670550301</v>
      </c>
      <c r="I8" s="17">
        <v>0.42351280743555703</v>
      </c>
      <c r="J8" s="17">
        <v>0.49200404391138203</v>
      </c>
    </row>
    <row r="9" spans="2:11" ht="29" x14ac:dyDescent="0.35">
      <c r="B9" s="18" t="s">
        <v>367</v>
      </c>
      <c r="C9" s="17">
        <v>0.146389417964776</v>
      </c>
      <c r="D9" s="17">
        <v>0.37887288890274101</v>
      </c>
      <c r="E9" s="17">
        <v>0.12891317547922501</v>
      </c>
      <c r="F9" s="17">
        <v>0.217241022149261</v>
      </c>
      <c r="G9" s="17">
        <v>0.18301900486456199</v>
      </c>
      <c r="H9" s="17">
        <v>0.203769928414234</v>
      </c>
      <c r="I9" s="17">
        <v>0.28244620163286099</v>
      </c>
      <c r="J9" s="17">
        <v>0.20495570613691699</v>
      </c>
    </row>
    <row r="10" spans="2:11" ht="29" x14ac:dyDescent="0.35">
      <c r="B10" s="18" t="s">
        <v>368</v>
      </c>
      <c r="C10" s="17">
        <v>3.7505014747737701E-2</v>
      </c>
      <c r="D10" s="17">
        <v>0.106475992282794</v>
      </c>
      <c r="E10" s="17">
        <v>3.52728462274483E-2</v>
      </c>
      <c r="F10" s="17">
        <v>6.8922420768151901E-2</v>
      </c>
      <c r="G10" s="17">
        <v>4.1272975648669302E-2</v>
      </c>
      <c r="H10" s="17">
        <v>5.0087591012858201E-2</v>
      </c>
      <c r="I10" s="17">
        <v>7.9840227709118097E-2</v>
      </c>
      <c r="J10" s="17">
        <v>4.5011497799841503E-2</v>
      </c>
    </row>
    <row r="11" spans="2:11" x14ac:dyDescent="0.35">
      <c r="B11" s="16"/>
      <c r="C11" s="16"/>
      <c r="D11" s="16"/>
      <c r="E11" s="16"/>
      <c r="F11" s="16"/>
      <c r="G11" s="16"/>
      <c r="H11" s="16"/>
      <c r="I11" s="16"/>
      <c r="J11" s="16"/>
    </row>
    <row r="12" spans="2:11" x14ac:dyDescent="0.35">
      <c r="B12" t="s">
        <v>90</v>
      </c>
    </row>
    <row r="13" spans="2:11" x14ac:dyDescent="0.35">
      <c r="B13" t="s">
        <v>91</v>
      </c>
    </row>
    <row r="17" spans="2:2" x14ac:dyDescent="0.35">
      <c r="B17"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CC17"/>
  <sheetViews>
    <sheetView showGridLines="0" workbookViewId="0">
      <pane xSplit="2" topLeftCell="C1" activePane="topRight" state="frozen"/>
      <selection pane="topRight" activeCell="BH8" sqref="BH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0.33185949638248302</v>
      </c>
      <c r="D9" s="17">
        <v>0.32615069455050699</v>
      </c>
      <c r="E9" s="17">
        <v>0.33601875313940499</v>
      </c>
      <c r="F9" s="17"/>
      <c r="G9" s="17">
        <v>0.407340959935514</v>
      </c>
      <c r="H9" s="17">
        <v>0.42021413148738301</v>
      </c>
      <c r="I9" s="17">
        <v>0.32218704655469399</v>
      </c>
      <c r="J9" s="17">
        <v>0.28940441289638602</v>
      </c>
      <c r="K9" s="17">
        <v>0.274040466889934</v>
      </c>
      <c r="L9" s="17">
        <v>0.291008142029891</v>
      </c>
      <c r="M9" s="17"/>
      <c r="N9" s="17">
        <v>0.38974669143068402</v>
      </c>
      <c r="O9" s="17">
        <v>0.30701843592337602</v>
      </c>
      <c r="P9" s="17">
        <v>0.31452471052397202</v>
      </c>
      <c r="Q9" s="17">
        <v>0.31376571043597501</v>
      </c>
      <c r="R9" s="17"/>
      <c r="S9" s="17">
        <v>0.433557010943392</v>
      </c>
      <c r="T9" s="17">
        <v>0.331770628653908</v>
      </c>
      <c r="U9" s="17">
        <v>0.29876685359674898</v>
      </c>
      <c r="V9" s="17">
        <v>0.312823403124594</v>
      </c>
      <c r="W9" s="17">
        <v>0.27484654583153101</v>
      </c>
      <c r="X9" s="17">
        <v>0.34213896654446702</v>
      </c>
      <c r="Y9" s="17">
        <v>0.31704089469818098</v>
      </c>
      <c r="Z9" s="17">
        <v>0.39724932548428499</v>
      </c>
      <c r="AA9" s="17">
        <v>0.34866465403529401</v>
      </c>
      <c r="AB9" s="17">
        <v>0.25165121141028601</v>
      </c>
      <c r="AC9" s="17">
        <v>0.30757883701314098</v>
      </c>
      <c r="AD9" s="17">
        <v>0.277039995682065</v>
      </c>
      <c r="AE9" s="17"/>
      <c r="AF9" s="17">
        <v>0.33838778268738501</v>
      </c>
      <c r="AG9" s="17">
        <v>0.23972309914008599</v>
      </c>
      <c r="AH9" s="17">
        <v>0.309104485702895</v>
      </c>
      <c r="AI9" s="17">
        <v>0.23541849927155001</v>
      </c>
      <c r="AJ9" s="17"/>
      <c r="AK9" s="17">
        <v>0.41852920404826</v>
      </c>
      <c r="AL9" s="17">
        <v>0.38398347316433101</v>
      </c>
      <c r="AM9" s="17"/>
      <c r="AN9" s="17">
        <v>0.423718825947698</v>
      </c>
      <c r="AO9" s="17">
        <v>0.30590535237818101</v>
      </c>
      <c r="AP9" s="17">
        <v>0.30891932651586201</v>
      </c>
      <c r="AQ9" s="17">
        <v>0.29011516919138403</v>
      </c>
      <c r="AR9" s="17">
        <v>0.28234810414445599</v>
      </c>
      <c r="AS9" s="17">
        <v>0.31877476279546901</v>
      </c>
      <c r="AT9" s="17"/>
      <c r="AU9" s="17">
        <v>0.33746846962591298</v>
      </c>
      <c r="AV9" s="17">
        <v>0.32471984090301997</v>
      </c>
      <c r="AW9" s="17"/>
      <c r="AX9" s="17">
        <v>0.31397057094645697</v>
      </c>
      <c r="AY9" s="17">
        <v>0.33615231949442997</v>
      </c>
      <c r="AZ9" s="17"/>
      <c r="BA9" s="17">
        <v>0.31571174182802603</v>
      </c>
      <c r="BB9" s="17">
        <v>0.416492056679305</v>
      </c>
      <c r="BC9" s="17"/>
      <c r="BD9" s="17">
        <v>0.390024006113873</v>
      </c>
      <c r="BE9" s="17"/>
      <c r="BF9" s="17">
        <v>0.38015292048691302</v>
      </c>
      <c r="BG9" s="17"/>
      <c r="BH9" s="17">
        <v>0.25674308795878198</v>
      </c>
      <c r="BI9" s="17"/>
      <c r="BJ9" s="17">
        <v>0.35117614685950299</v>
      </c>
      <c r="BK9" s="17"/>
      <c r="BL9" s="17">
        <v>0.1212398659635</v>
      </c>
      <c r="BM9" s="17">
        <v>0.57303122166679898</v>
      </c>
      <c r="BN9" s="17">
        <v>0.28135516441304997</v>
      </c>
      <c r="BO9" s="17">
        <v>0.27366787009168803</v>
      </c>
      <c r="BP9" s="17"/>
      <c r="BQ9" s="17">
        <v>0.37607139447541599</v>
      </c>
      <c r="BR9" s="17">
        <v>0.36804452160519802</v>
      </c>
      <c r="BS9" s="17">
        <v>0.28084949531442899</v>
      </c>
      <c r="BT9" s="17">
        <v>0.35681442021272097</v>
      </c>
      <c r="BU9" s="17">
        <v>0.36634045827537298</v>
      </c>
      <c r="BV9" s="17">
        <v>0.24193292707066699</v>
      </c>
      <c r="BW9" s="17"/>
      <c r="BX9" s="17">
        <v>0.41248059326588798</v>
      </c>
      <c r="BY9" s="17">
        <v>0.38139274203072099</v>
      </c>
      <c r="BZ9" s="17">
        <v>0.28814321225220102</v>
      </c>
      <c r="CA9" s="17">
        <v>0.37913266020638497</v>
      </c>
      <c r="CB9" s="17">
        <v>0.38991174729774503</v>
      </c>
      <c r="CC9" s="17">
        <v>0.17594042828025699</v>
      </c>
    </row>
    <row r="10" spans="2:81" x14ac:dyDescent="0.35">
      <c r="B10" s="18" t="s">
        <v>366</v>
      </c>
      <c r="C10" s="17">
        <v>0.48424607090500299</v>
      </c>
      <c r="D10" s="17">
        <v>0.495428579688243</v>
      </c>
      <c r="E10" s="17">
        <v>0.47477533902691899</v>
      </c>
      <c r="F10" s="17"/>
      <c r="G10" s="17">
        <v>0.414053363973647</v>
      </c>
      <c r="H10" s="17">
        <v>0.41311638660269201</v>
      </c>
      <c r="I10" s="17">
        <v>0.53247730534385396</v>
      </c>
      <c r="J10" s="17">
        <v>0.53074043832803797</v>
      </c>
      <c r="K10" s="17">
        <v>0.50319484220607302</v>
      </c>
      <c r="L10" s="17">
        <v>0.49898098213128</v>
      </c>
      <c r="M10" s="17"/>
      <c r="N10" s="17">
        <v>0.46580319126573799</v>
      </c>
      <c r="O10" s="17">
        <v>0.50464762613456604</v>
      </c>
      <c r="P10" s="17">
        <v>0.49799630422278401</v>
      </c>
      <c r="Q10" s="17">
        <v>0.46736730617496602</v>
      </c>
      <c r="R10" s="17"/>
      <c r="S10" s="17">
        <v>0.43378596462686903</v>
      </c>
      <c r="T10" s="17">
        <v>0.47732635682265001</v>
      </c>
      <c r="U10" s="17">
        <v>0.51044104484380404</v>
      </c>
      <c r="V10" s="17">
        <v>0.495241309190252</v>
      </c>
      <c r="W10" s="17">
        <v>0.55559585142182399</v>
      </c>
      <c r="X10" s="17">
        <v>0.45300664162610799</v>
      </c>
      <c r="Y10" s="17">
        <v>0.46123791189611602</v>
      </c>
      <c r="Z10" s="17">
        <v>0.42602657235956298</v>
      </c>
      <c r="AA10" s="17">
        <v>0.46983677983668398</v>
      </c>
      <c r="AB10" s="17">
        <v>0.55914207098602697</v>
      </c>
      <c r="AC10" s="17">
        <v>0.50176322413364505</v>
      </c>
      <c r="AD10" s="17">
        <v>0.512029968159608</v>
      </c>
      <c r="AE10" s="17"/>
      <c r="AF10" s="17">
        <v>0.47714831775390598</v>
      </c>
      <c r="AG10" s="17">
        <v>0.56606168705747495</v>
      </c>
      <c r="AH10" s="17">
        <v>0.51688156023264198</v>
      </c>
      <c r="AI10" s="17">
        <v>0.56705945228243104</v>
      </c>
      <c r="AJ10" s="17"/>
      <c r="AK10" s="17">
        <v>0.41440989484273399</v>
      </c>
      <c r="AL10" s="17">
        <v>0.45562792708393701</v>
      </c>
      <c r="AM10" s="17"/>
      <c r="AN10" s="17">
        <v>0.41643942358137698</v>
      </c>
      <c r="AO10" s="17">
        <v>0.51096795281343899</v>
      </c>
      <c r="AP10" s="17">
        <v>0.48675617971041701</v>
      </c>
      <c r="AQ10" s="17">
        <v>0.50320118108580902</v>
      </c>
      <c r="AR10" s="17">
        <v>0.53666007832037099</v>
      </c>
      <c r="AS10" s="17">
        <v>0.49816950819375699</v>
      </c>
      <c r="AT10" s="17"/>
      <c r="AU10" s="17">
        <v>0.49468328811884299</v>
      </c>
      <c r="AV10" s="17">
        <v>0.47066151644356302</v>
      </c>
      <c r="AW10" s="17"/>
      <c r="AX10" s="17">
        <v>0.49801145953756598</v>
      </c>
      <c r="AY10" s="17">
        <v>0.48094277699402299</v>
      </c>
      <c r="AZ10" s="17"/>
      <c r="BA10" s="17">
        <v>0.49624391233499798</v>
      </c>
      <c r="BB10" s="17">
        <v>0.42804796663756201</v>
      </c>
      <c r="BC10" s="17"/>
      <c r="BD10" s="17">
        <v>0.46620782420740903</v>
      </c>
      <c r="BE10" s="17"/>
      <c r="BF10" s="17">
        <v>0.46812919952781701</v>
      </c>
      <c r="BG10" s="17"/>
      <c r="BH10" s="17">
        <v>0.57756299247663001</v>
      </c>
      <c r="BI10" s="17"/>
      <c r="BJ10" s="17">
        <v>0.51315088662614305</v>
      </c>
      <c r="BK10" s="17"/>
      <c r="BL10" s="17">
        <v>0.42608089502130903</v>
      </c>
      <c r="BM10" s="17">
        <v>0.39065928277874501</v>
      </c>
      <c r="BN10" s="17">
        <v>0.53047479637843198</v>
      </c>
      <c r="BO10" s="17">
        <v>0.56517037574728601</v>
      </c>
      <c r="BP10" s="17"/>
      <c r="BQ10" s="17">
        <v>0.49083087502054501</v>
      </c>
      <c r="BR10" s="17">
        <v>0.46734947866996601</v>
      </c>
      <c r="BS10" s="17">
        <v>0.49175323053027398</v>
      </c>
      <c r="BT10" s="17">
        <v>0.47060254098151499</v>
      </c>
      <c r="BU10" s="17">
        <v>0.40034941597604201</v>
      </c>
      <c r="BV10" s="17">
        <v>0.49758121034616198</v>
      </c>
      <c r="BW10" s="17"/>
      <c r="BX10" s="17">
        <v>0.45861057557591201</v>
      </c>
      <c r="BY10" s="17">
        <v>0.462846902378029</v>
      </c>
      <c r="BZ10" s="17">
        <v>0.51953880288353804</v>
      </c>
      <c r="CA10" s="17">
        <v>0.48090798619112102</v>
      </c>
      <c r="CB10" s="17">
        <v>0.39034369412557102</v>
      </c>
      <c r="CC10" s="17">
        <v>0.474013668594643</v>
      </c>
    </row>
    <row r="11" spans="2:81" ht="29" x14ac:dyDescent="0.35">
      <c r="B11" s="18" t="s">
        <v>367</v>
      </c>
      <c r="C11" s="17">
        <v>0.146389417964776</v>
      </c>
      <c r="D11" s="17">
        <v>0.14370815113551599</v>
      </c>
      <c r="E11" s="17">
        <v>0.14925376290280501</v>
      </c>
      <c r="F11" s="17"/>
      <c r="G11" s="17">
        <v>0.14162337709703099</v>
      </c>
      <c r="H11" s="17">
        <v>0.126297291391052</v>
      </c>
      <c r="I11" s="17">
        <v>0.12231963144862799</v>
      </c>
      <c r="J11" s="17">
        <v>0.132721115527039</v>
      </c>
      <c r="K11" s="17">
        <v>0.18450234358207901</v>
      </c>
      <c r="L11" s="17">
        <v>0.17101880995537599</v>
      </c>
      <c r="M11" s="17"/>
      <c r="N11" s="17">
        <v>0.116400333823311</v>
      </c>
      <c r="O11" s="17">
        <v>0.157385717563159</v>
      </c>
      <c r="P11" s="17">
        <v>0.15087446298467799</v>
      </c>
      <c r="Q11" s="17">
        <v>0.16383115033821999</v>
      </c>
      <c r="R11" s="17"/>
      <c r="S11" s="17">
        <v>0.107578848937998</v>
      </c>
      <c r="T11" s="17">
        <v>0.15300172114105301</v>
      </c>
      <c r="U11" s="17">
        <v>0.157274451306158</v>
      </c>
      <c r="V11" s="17">
        <v>0.151744008436549</v>
      </c>
      <c r="W11" s="17">
        <v>0.137236890924685</v>
      </c>
      <c r="X11" s="17">
        <v>0.15736056163873399</v>
      </c>
      <c r="Y11" s="17">
        <v>0.179637540941187</v>
      </c>
      <c r="Z11" s="17">
        <v>0.158321790858756</v>
      </c>
      <c r="AA11" s="17">
        <v>0.144882011505094</v>
      </c>
      <c r="AB11" s="17">
        <v>0.14967322324146701</v>
      </c>
      <c r="AC11" s="17">
        <v>0.14199497842782899</v>
      </c>
      <c r="AD11" s="17">
        <v>0.14061211851414401</v>
      </c>
      <c r="AE11" s="17"/>
      <c r="AF11" s="17">
        <v>0.14782069414801999</v>
      </c>
      <c r="AG11" s="17">
        <v>0.15962881941349699</v>
      </c>
      <c r="AH11" s="17">
        <v>0.13013641949041399</v>
      </c>
      <c r="AI11" s="17">
        <v>0.14260800125758599</v>
      </c>
      <c r="AJ11" s="17"/>
      <c r="AK11" s="17">
        <v>0.12824885575049699</v>
      </c>
      <c r="AL11" s="17">
        <v>0.12433609435809</v>
      </c>
      <c r="AM11" s="17"/>
      <c r="AN11" s="17">
        <v>0.12348440794764701</v>
      </c>
      <c r="AO11" s="17">
        <v>0.150624753152377</v>
      </c>
      <c r="AP11" s="17">
        <v>0.16414511204623899</v>
      </c>
      <c r="AQ11" s="17">
        <v>0.165044967880592</v>
      </c>
      <c r="AR11" s="17">
        <v>0.14513920006768399</v>
      </c>
      <c r="AS11" s="17">
        <v>0.130453082490123</v>
      </c>
      <c r="AT11" s="17"/>
      <c r="AU11" s="17">
        <v>0.135888011278812</v>
      </c>
      <c r="AV11" s="17">
        <v>0.15968598063846601</v>
      </c>
      <c r="AW11" s="17"/>
      <c r="AX11" s="17">
        <v>0.15612926703730501</v>
      </c>
      <c r="AY11" s="17">
        <v>0.14405213675943199</v>
      </c>
      <c r="AZ11" s="17"/>
      <c r="BA11" s="17">
        <v>0.151665401251941</v>
      </c>
      <c r="BB11" s="17">
        <v>0.113942450019477</v>
      </c>
      <c r="BC11" s="17"/>
      <c r="BD11" s="17">
        <v>0.115259701168251</v>
      </c>
      <c r="BE11" s="17"/>
      <c r="BF11" s="17">
        <v>0.12280542909950901</v>
      </c>
      <c r="BG11" s="17"/>
      <c r="BH11" s="17">
        <v>0.12794544150224299</v>
      </c>
      <c r="BI11" s="17"/>
      <c r="BJ11" s="17">
        <v>9.3399882480959304E-2</v>
      </c>
      <c r="BK11" s="17"/>
      <c r="BL11" s="17">
        <v>0.32454031714523301</v>
      </c>
      <c r="BM11" s="17">
        <v>3.07903756714249E-2</v>
      </c>
      <c r="BN11" s="17">
        <v>0.15917489750384201</v>
      </c>
      <c r="BO11" s="17">
        <v>0.138629162066054</v>
      </c>
      <c r="BP11" s="17"/>
      <c r="BQ11" s="17">
        <v>0.11077951842151</v>
      </c>
      <c r="BR11" s="17">
        <v>0.12834651440301101</v>
      </c>
      <c r="BS11" s="17">
        <v>0.19198079973971</v>
      </c>
      <c r="BT11" s="17">
        <v>0.15000027756081499</v>
      </c>
      <c r="BU11" s="17">
        <v>0.186996670865788</v>
      </c>
      <c r="BV11" s="17">
        <v>0.186948877781145</v>
      </c>
      <c r="BW11" s="17"/>
      <c r="BX11" s="17">
        <v>0.111844442168821</v>
      </c>
      <c r="BY11" s="17">
        <v>0.117086931856143</v>
      </c>
      <c r="BZ11" s="17">
        <v>0.15817262227312201</v>
      </c>
      <c r="CA11" s="17">
        <v>0.119450746018724</v>
      </c>
      <c r="CB11" s="17">
        <v>0.19027886741429201</v>
      </c>
      <c r="CC11" s="17">
        <v>0.223072689417007</v>
      </c>
    </row>
    <row r="12" spans="2:81" ht="29" x14ac:dyDescent="0.35">
      <c r="B12" s="18" t="s">
        <v>368</v>
      </c>
      <c r="C12" s="19">
        <v>3.7505014747737701E-2</v>
      </c>
      <c r="D12" s="19">
        <v>3.4712574625734099E-2</v>
      </c>
      <c r="E12" s="19">
        <v>3.9952144930870799E-2</v>
      </c>
      <c r="F12" s="19"/>
      <c r="G12" s="19">
        <v>3.6982298993807901E-2</v>
      </c>
      <c r="H12" s="19">
        <v>4.0372190518873703E-2</v>
      </c>
      <c r="I12" s="19">
        <v>2.30160166528235E-2</v>
      </c>
      <c r="J12" s="19">
        <v>4.7134033248536399E-2</v>
      </c>
      <c r="K12" s="19">
        <v>3.8262347321913498E-2</v>
      </c>
      <c r="L12" s="19">
        <v>3.8992065883452803E-2</v>
      </c>
      <c r="M12" s="19"/>
      <c r="N12" s="19">
        <v>2.8049783480266901E-2</v>
      </c>
      <c r="O12" s="19">
        <v>3.0948220378898501E-2</v>
      </c>
      <c r="P12" s="19">
        <v>3.6604522268565899E-2</v>
      </c>
      <c r="Q12" s="19">
        <v>5.5035833050838902E-2</v>
      </c>
      <c r="R12" s="19"/>
      <c r="S12" s="19">
        <v>2.5078175491739799E-2</v>
      </c>
      <c r="T12" s="19">
        <v>3.79012933823887E-2</v>
      </c>
      <c r="U12" s="19">
        <v>3.3517650253288997E-2</v>
      </c>
      <c r="V12" s="19">
        <v>4.0191279248605202E-2</v>
      </c>
      <c r="W12" s="19">
        <v>3.23207118219596E-2</v>
      </c>
      <c r="X12" s="19">
        <v>4.7493830190691401E-2</v>
      </c>
      <c r="Y12" s="19">
        <v>4.2083652464516799E-2</v>
      </c>
      <c r="Z12" s="19">
        <v>1.84023112973953E-2</v>
      </c>
      <c r="AA12" s="19">
        <v>3.6616554622928899E-2</v>
      </c>
      <c r="AB12" s="19">
        <v>3.9533494362220201E-2</v>
      </c>
      <c r="AC12" s="19">
        <v>4.8662960425385003E-2</v>
      </c>
      <c r="AD12" s="19">
        <v>7.03179176441832E-2</v>
      </c>
      <c r="AE12" s="19"/>
      <c r="AF12" s="19">
        <v>3.6643205410689099E-2</v>
      </c>
      <c r="AG12" s="19">
        <v>3.4586394388942801E-2</v>
      </c>
      <c r="AH12" s="19">
        <v>4.3877534574049297E-2</v>
      </c>
      <c r="AI12" s="19">
        <v>5.4914047188432902E-2</v>
      </c>
      <c r="AJ12" s="19"/>
      <c r="AK12" s="19">
        <v>3.8812045358508997E-2</v>
      </c>
      <c r="AL12" s="19">
        <v>3.6052505393642201E-2</v>
      </c>
      <c r="AM12" s="19"/>
      <c r="AN12" s="19">
        <v>3.63573425232777E-2</v>
      </c>
      <c r="AO12" s="19">
        <v>3.2501941656003099E-2</v>
      </c>
      <c r="AP12" s="19">
        <v>4.0179381727482297E-2</v>
      </c>
      <c r="AQ12" s="19">
        <v>4.1638681842214802E-2</v>
      </c>
      <c r="AR12" s="19">
        <v>3.5852617467488898E-2</v>
      </c>
      <c r="AS12" s="19">
        <v>5.2602646520651102E-2</v>
      </c>
      <c r="AT12" s="19"/>
      <c r="AU12" s="19">
        <v>3.1960230976432101E-2</v>
      </c>
      <c r="AV12" s="19">
        <v>4.4932662014951101E-2</v>
      </c>
      <c r="AW12" s="19"/>
      <c r="AX12" s="19">
        <v>3.18887024786721E-2</v>
      </c>
      <c r="AY12" s="19">
        <v>3.8852766752114701E-2</v>
      </c>
      <c r="AZ12" s="19"/>
      <c r="BA12" s="19">
        <v>3.6378944585035197E-2</v>
      </c>
      <c r="BB12" s="19">
        <v>4.15175266636559E-2</v>
      </c>
      <c r="BC12" s="19"/>
      <c r="BD12" s="19">
        <v>2.8508468510467198E-2</v>
      </c>
      <c r="BE12" s="19"/>
      <c r="BF12" s="19">
        <v>2.8912450885761502E-2</v>
      </c>
      <c r="BG12" s="19"/>
      <c r="BH12" s="19">
        <v>3.7748478062345402E-2</v>
      </c>
      <c r="BI12" s="19"/>
      <c r="BJ12" s="19">
        <v>4.2273084033395102E-2</v>
      </c>
      <c r="BK12" s="19"/>
      <c r="BL12" s="19">
        <v>0.12813892186995801</v>
      </c>
      <c r="BM12" s="19">
        <v>5.5191198830312604E-3</v>
      </c>
      <c r="BN12" s="19">
        <v>2.8995141704676201E-2</v>
      </c>
      <c r="BO12" s="19">
        <v>2.2532592094971899E-2</v>
      </c>
      <c r="BP12" s="19"/>
      <c r="BQ12" s="19">
        <v>2.2318212082528498E-2</v>
      </c>
      <c r="BR12" s="19">
        <v>3.6259485321824103E-2</v>
      </c>
      <c r="BS12" s="19">
        <v>3.54164744155872E-2</v>
      </c>
      <c r="BT12" s="19">
        <v>2.25827612449493E-2</v>
      </c>
      <c r="BU12" s="19">
        <v>4.6313454882796701E-2</v>
      </c>
      <c r="BV12" s="19">
        <v>7.35369848020265E-2</v>
      </c>
      <c r="BW12" s="19"/>
      <c r="BX12" s="19">
        <v>1.7064388989379099E-2</v>
      </c>
      <c r="BY12" s="19">
        <v>3.8673423735108202E-2</v>
      </c>
      <c r="BZ12" s="19">
        <v>3.41453625911389E-2</v>
      </c>
      <c r="CA12" s="19">
        <v>2.05086075837707E-2</v>
      </c>
      <c r="CB12" s="19">
        <v>2.9465691162391901E-2</v>
      </c>
      <c r="CC12" s="19">
        <v>0.126973213708093</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CC20"/>
  <sheetViews>
    <sheetView showGridLines="0" topLeftCell="A6" workbookViewId="0">
      <pane xSplit="2" topLeftCell="AX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110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101</v>
      </c>
      <c r="C9" s="17">
        <v>0.228411319402469</v>
      </c>
      <c r="D9" s="17">
        <v>0.20001981695259399</v>
      </c>
      <c r="E9" s="17">
        <v>0.25573753396795401</v>
      </c>
      <c r="F9" s="17"/>
      <c r="G9" s="17">
        <v>0.112888129510252</v>
      </c>
      <c r="H9" s="17">
        <v>0.13694371658851101</v>
      </c>
      <c r="I9" s="17">
        <v>0.190795843952135</v>
      </c>
      <c r="J9" s="17">
        <v>0.25508915594474502</v>
      </c>
      <c r="K9" s="17">
        <v>0.29673121252281298</v>
      </c>
      <c r="L9" s="17">
        <v>0.34261610281216998</v>
      </c>
      <c r="M9" s="17"/>
      <c r="N9" s="17">
        <v>0.16476484524043999</v>
      </c>
      <c r="O9" s="17">
        <v>0.22979448042036399</v>
      </c>
      <c r="P9" s="17">
        <v>0.24047465235459101</v>
      </c>
      <c r="Q9" s="17">
        <v>0.28497006317754803</v>
      </c>
      <c r="R9" s="17"/>
      <c r="S9" s="17">
        <v>0.15543092874766001</v>
      </c>
      <c r="T9" s="17">
        <v>0.25506456375164199</v>
      </c>
      <c r="U9" s="17">
        <v>0.23805190306539201</v>
      </c>
      <c r="V9" s="17">
        <v>0.26912249458533999</v>
      </c>
      <c r="W9" s="17">
        <v>0.22512135537153699</v>
      </c>
      <c r="X9" s="17">
        <v>0.238630018798585</v>
      </c>
      <c r="Y9" s="17">
        <v>0.24755932171164299</v>
      </c>
      <c r="Z9" s="17">
        <v>0.201119854233862</v>
      </c>
      <c r="AA9" s="17">
        <v>0.24241475090780301</v>
      </c>
      <c r="AB9" s="17">
        <v>0.20767356045198401</v>
      </c>
      <c r="AC9" s="17">
        <v>0.24935664225388099</v>
      </c>
      <c r="AD9" s="17">
        <v>0.24392217811390399</v>
      </c>
      <c r="AE9" s="17"/>
      <c r="AF9" s="17">
        <v>0.22890678154839</v>
      </c>
      <c r="AG9" s="17">
        <v>0.22744437898733799</v>
      </c>
      <c r="AH9" s="17">
        <v>0.22271309649406601</v>
      </c>
      <c r="AI9" s="17">
        <v>0.25446503587401897</v>
      </c>
      <c r="AJ9" s="17"/>
      <c r="AK9" s="17">
        <v>0.21725554100175101</v>
      </c>
      <c r="AL9" s="17">
        <v>0.22537608380664201</v>
      </c>
      <c r="AM9" s="17"/>
      <c r="AN9" s="17">
        <v>0.15677653667479699</v>
      </c>
      <c r="AO9" s="17">
        <v>0.231555800695321</v>
      </c>
      <c r="AP9" s="17">
        <v>0.24436426510484399</v>
      </c>
      <c r="AQ9" s="17">
        <v>0.27717536810198401</v>
      </c>
      <c r="AR9" s="17">
        <v>0.27173886983152101</v>
      </c>
      <c r="AS9" s="17">
        <v>0.26485655740884101</v>
      </c>
      <c r="AT9" s="17"/>
      <c r="AU9" s="17">
        <v>0.24895509655607201</v>
      </c>
      <c r="AV9" s="17">
        <v>0.19900572978497699</v>
      </c>
      <c r="AW9" s="17"/>
      <c r="AX9" s="17">
        <v>0.281132891873284</v>
      </c>
      <c r="AY9" s="17">
        <v>0.21575967156536</v>
      </c>
      <c r="AZ9" s="17"/>
      <c r="BA9" s="17">
        <v>0.236335905603443</v>
      </c>
      <c r="BB9" s="17">
        <v>0.187947073824623</v>
      </c>
      <c r="BC9" s="17"/>
      <c r="BD9" s="17">
        <v>0.23411492919372501</v>
      </c>
      <c r="BE9" s="17"/>
      <c r="BF9" s="17">
        <v>0.25637723436590298</v>
      </c>
      <c r="BG9" s="17"/>
      <c r="BH9" s="17">
        <v>0.21864267851701399</v>
      </c>
      <c r="BI9" s="17"/>
      <c r="BJ9" s="17">
        <v>0.225380607871905</v>
      </c>
      <c r="BK9" s="17"/>
      <c r="BL9" s="17">
        <v>0.24132829710064899</v>
      </c>
      <c r="BM9" s="17">
        <v>0.17337621510412701</v>
      </c>
      <c r="BN9" s="17">
        <v>0.33730352390763202</v>
      </c>
      <c r="BO9" s="17">
        <v>0.160519350608921</v>
      </c>
      <c r="BP9" s="17"/>
      <c r="BQ9" s="17">
        <v>0.13922090143677901</v>
      </c>
      <c r="BR9" s="17">
        <v>0.30022874028077801</v>
      </c>
      <c r="BS9" s="17">
        <v>0.37863093673145798</v>
      </c>
      <c r="BT9" s="17">
        <v>0.158811025641651</v>
      </c>
      <c r="BU9" s="17">
        <v>0.185449274064344</v>
      </c>
      <c r="BV9" s="17">
        <v>0.27898376093871202</v>
      </c>
      <c r="BW9" s="17"/>
      <c r="BX9" s="17">
        <v>0.106602555636004</v>
      </c>
      <c r="BY9" s="17">
        <v>0.26757769369429601</v>
      </c>
      <c r="BZ9" s="17">
        <v>0.37079546502744998</v>
      </c>
      <c r="CA9" s="17">
        <v>0.139411706607452</v>
      </c>
      <c r="CB9" s="17">
        <v>0.16598586076122701</v>
      </c>
      <c r="CC9" s="17">
        <v>0.303431226351147</v>
      </c>
    </row>
    <row r="10" spans="2:81" x14ac:dyDescent="0.35">
      <c r="B10" s="18" t="s">
        <v>58</v>
      </c>
      <c r="C10" s="17">
        <v>0.101097336785386</v>
      </c>
      <c r="D10" s="17">
        <v>0.102857318394877</v>
      </c>
      <c r="E10" s="17">
        <v>9.9411690276641707E-2</v>
      </c>
      <c r="F10" s="17"/>
      <c r="G10" s="17">
        <v>5.8601984751167797E-2</v>
      </c>
      <c r="H10" s="17">
        <v>7.8437092389413293E-2</v>
      </c>
      <c r="I10" s="17">
        <v>8.5032621276169895E-2</v>
      </c>
      <c r="J10" s="17">
        <v>0.10645020073636099</v>
      </c>
      <c r="K10" s="17">
        <v>0.121472835457651</v>
      </c>
      <c r="L10" s="17">
        <v>0.14279311583992299</v>
      </c>
      <c r="M10" s="17"/>
      <c r="N10" s="17">
        <v>7.74935877653216E-2</v>
      </c>
      <c r="O10" s="17">
        <v>0.101364581089592</v>
      </c>
      <c r="P10" s="17">
        <v>0.11577101782204</v>
      </c>
      <c r="Q10" s="17">
        <v>0.11400146088581201</v>
      </c>
      <c r="R10" s="17"/>
      <c r="S10" s="17">
        <v>7.7397813742474897E-2</v>
      </c>
      <c r="T10" s="17">
        <v>0.116437111963968</v>
      </c>
      <c r="U10" s="17">
        <v>0.107618085533462</v>
      </c>
      <c r="V10" s="17">
        <v>0.11796541500113</v>
      </c>
      <c r="W10" s="17">
        <v>0.117873731079279</v>
      </c>
      <c r="X10" s="17">
        <v>9.9714834545957698E-2</v>
      </c>
      <c r="Y10" s="17">
        <v>0.10161433168072299</v>
      </c>
      <c r="Z10" s="17">
        <v>9.78950759194957E-2</v>
      </c>
      <c r="AA10" s="17">
        <v>8.9012716993896193E-2</v>
      </c>
      <c r="AB10" s="17">
        <v>9.9458746922511498E-2</v>
      </c>
      <c r="AC10" s="17">
        <v>9.8960912287784697E-2</v>
      </c>
      <c r="AD10" s="17">
        <v>9.7901002692928604E-2</v>
      </c>
      <c r="AE10" s="17"/>
      <c r="AF10" s="17">
        <v>0.103061742456221</v>
      </c>
      <c r="AG10" s="17">
        <v>0.103412869039591</v>
      </c>
      <c r="AH10" s="17">
        <v>0.112241858249661</v>
      </c>
      <c r="AI10" s="17">
        <v>8.0393726217297304E-2</v>
      </c>
      <c r="AJ10" s="17"/>
      <c r="AK10" s="17">
        <v>7.93431597372177E-2</v>
      </c>
      <c r="AL10" s="17">
        <v>0.117401890119088</v>
      </c>
      <c r="AM10" s="17"/>
      <c r="AN10" s="17">
        <v>5.7599257671171203E-2</v>
      </c>
      <c r="AO10" s="17">
        <v>0.11424052147005299</v>
      </c>
      <c r="AP10" s="17">
        <v>0.114077917477635</v>
      </c>
      <c r="AQ10" s="17">
        <v>0.117544879951073</v>
      </c>
      <c r="AR10" s="17">
        <v>0.12365863158521199</v>
      </c>
      <c r="AS10" s="17">
        <v>0.110364788264588</v>
      </c>
      <c r="AT10" s="17"/>
      <c r="AU10" s="17">
        <v>0.106316707932733</v>
      </c>
      <c r="AV10" s="17">
        <v>9.3369721557585494E-2</v>
      </c>
      <c r="AW10" s="17"/>
      <c r="AX10" s="17">
        <v>0.113442902289971</v>
      </c>
      <c r="AY10" s="17">
        <v>9.8134759233275706E-2</v>
      </c>
      <c r="AZ10" s="17"/>
      <c r="BA10" s="17">
        <v>0.100443310958144</v>
      </c>
      <c r="BB10" s="17">
        <v>0.101457687466029</v>
      </c>
      <c r="BC10" s="17"/>
      <c r="BD10" s="17">
        <v>9.3938322070661703E-2</v>
      </c>
      <c r="BE10" s="17"/>
      <c r="BF10" s="17">
        <v>0.10251240665486901</v>
      </c>
      <c r="BG10" s="17"/>
      <c r="BH10" s="17">
        <v>8.6066424010083201E-2</v>
      </c>
      <c r="BI10" s="17"/>
      <c r="BJ10" s="17">
        <v>9.5684573080502697E-2</v>
      </c>
      <c r="BK10" s="17"/>
      <c r="BL10" s="17">
        <v>0.107353237412965</v>
      </c>
      <c r="BM10" s="17">
        <v>6.5719614466379195E-2</v>
      </c>
      <c r="BN10" s="17">
        <v>0.13401409419427401</v>
      </c>
      <c r="BO10" s="17">
        <v>9.7908994124115203E-2</v>
      </c>
      <c r="BP10" s="17"/>
      <c r="BQ10" s="17">
        <v>7.4931660407779196E-2</v>
      </c>
      <c r="BR10" s="17">
        <v>0.121887119572629</v>
      </c>
      <c r="BS10" s="17">
        <v>0.14506405918287699</v>
      </c>
      <c r="BT10" s="17">
        <v>7.7233045351293494E-2</v>
      </c>
      <c r="BU10" s="17">
        <v>7.1701592947714596E-2</v>
      </c>
      <c r="BV10" s="17">
        <v>0.122196504670554</v>
      </c>
      <c r="BW10" s="17"/>
      <c r="BX10" s="17">
        <v>6.4665327081220095E-2</v>
      </c>
      <c r="BY10" s="17">
        <v>0.110866620001872</v>
      </c>
      <c r="BZ10" s="17">
        <v>0.14042225554138599</v>
      </c>
      <c r="CA10" s="17">
        <v>6.6059733458306E-2</v>
      </c>
      <c r="CB10" s="17">
        <v>9.86580096674326E-2</v>
      </c>
      <c r="CC10" s="17">
        <v>0.110385562741094</v>
      </c>
    </row>
    <row r="11" spans="2:81" x14ac:dyDescent="0.35">
      <c r="B11" s="18" t="s">
        <v>59</v>
      </c>
      <c r="C11" s="17">
        <v>0.113999548072078</v>
      </c>
      <c r="D11" s="17">
        <v>0.106998005882172</v>
      </c>
      <c r="E11" s="17">
        <v>0.12044089830601</v>
      </c>
      <c r="F11" s="17"/>
      <c r="G11" s="17">
        <v>9.0043360796624505E-2</v>
      </c>
      <c r="H11" s="17">
        <v>0.11060495177403699</v>
      </c>
      <c r="I11" s="17">
        <v>0.151447739428306</v>
      </c>
      <c r="J11" s="17">
        <v>0.104323717631481</v>
      </c>
      <c r="K11" s="17">
        <v>0.11445152071659501</v>
      </c>
      <c r="L11" s="17">
        <v>0.10971838858289799</v>
      </c>
      <c r="M11" s="17"/>
      <c r="N11" s="17">
        <v>0.10917651849097799</v>
      </c>
      <c r="O11" s="17">
        <v>0.121443726036238</v>
      </c>
      <c r="P11" s="17">
        <v>0.108767401308429</v>
      </c>
      <c r="Q11" s="17">
        <v>0.114950667743833</v>
      </c>
      <c r="R11" s="17"/>
      <c r="S11" s="17">
        <v>9.5067288247362006E-2</v>
      </c>
      <c r="T11" s="17">
        <v>0.101100413457179</v>
      </c>
      <c r="U11" s="17">
        <v>0.15868228926226899</v>
      </c>
      <c r="V11" s="17">
        <v>9.5057618034999403E-2</v>
      </c>
      <c r="W11" s="17">
        <v>0.10120467513329</v>
      </c>
      <c r="X11" s="17">
        <v>0.13540079985603401</v>
      </c>
      <c r="Y11" s="17">
        <v>9.8895620199174E-2</v>
      </c>
      <c r="Z11" s="17">
        <v>0.11623070610839301</v>
      </c>
      <c r="AA11" s="17">
        <v>0.117013345206436</v>
      </c>
      <c r="AB11" s="17">
        <v>0.12572861784224901</v>
      </c>
      <c r="AC11" s="17">
        <v>0.15833787647992301</v>
      </c>
      <c r="AD11" s="17">
        <v>7.8722689280395206E-2</v>
      </c>
      <c r="AE11" s="17"/>
      <c r="AF11" s="17">
        <v>0.11434423225311401</v>
      </c>
      <c r="AG11" s="17">
        <v>0.12465218629930599</v>
      </c>
      <c r="AH11" s="17">
        <v>0.14440127026403801</v>
      </c>
      <c r="AI11" s="17">
        <v>0.105393510776314</v>
      </c>
      <c r="AJ11" s="17"/>
      <c r="AK11" s="17">
        <v>8.3207296435097E-2</v>
      </c>
      <c r="AL11" s="17">
        <v>8.7254972644121895E-2</v>
      </c>
      <c r="AM11" s="17"/>
      <c r="AN11" s="17">
        <v>7.2659027554849195E-2</v>
      </c>
      <c r="AO11" s="17">
        <v>0.13466452485035901</v>
      </c>
      <c r="AP11" s="17">
        <v>0.126872245064965</v>
      </c>
      <c r="AQ11" s="17">
        <v>0.113049892150799</v>
      </c>
      <c r="AR11" s="17">
        <v>0.13815448181180101</v>
      </c>
      <c r="AS11" s="17">
        <v>0.132534674869901</v>
      </c>
      <c r="AT11" s="17"/>
      <c r="AU11" s="17">
        <v>0.111275279339812</v>
      </c>
      <c r="AV11" s="17">
        <v>0.118211933102621</v>
      </c>
      <c r="AW11" s="17"/>
      <c r="AX11" s="17">
        <v>9.7771549225410495E-2</v>
      </c>
      <c r="AY11" s="17">
        <v>0.11789379698930599</v>
      </c>
      <c r="AZ11" s="17"/>
      <c r="BA11" s="17">
        <v>0.114769838231467</v>
      </c>
      <c r="BB11" s="17">
        <v>0.10829009852977101</v>
      </c>
      <c r="BC11" s="17"/>
      <c r="BD11" s="17">
        <v>9.0684101054303801E-2</v>
      </c>
      <c r="BE11" s="17"/>
      <c r="BF11" s="17">
        <v>9.8799002587930701E-2</v>
      </c>
      <c r="BG11" s="17"/>
      <c r="BH11" s="17">
        <v>0.110580277303908</v>
      </c>
      <c r="BI11" s="17"/>
      <c r="BJ11" s="17">
        <v>0.146531427035723</v>
      </c>
      <c r="BK11" s="17"/>
      <c r="BL11" s="17">
        <v>0.135016287612507</v>
      </c>
      <c r="BM11" s="17">
        <v>9.4210811151421506E-2</v>
      </c>
      <c r="BN11" s="17">
        <v>0.10951393949722001</v>
      </c>
      <c r="BO11" s="17">
        <v>0.125585263009486</v>
      </c>
      <c r="BP11" s="17"/>
      <c r="BQ11" s="17">
        <v>0.110166548790274</v>
      </c>
      <c r="BR11" s="17">
        <v>0.127468770687649</v>
      </c>
      <c r="BS11" s="17">
        <v>0.113870615370066</v>
      </c>
      <c r="BT11" s="17">
        <v>8.8797025859483195E-2</v>
      </c>
      <c r="BU11" s="17">
        <v>0.10302247338317901</v>
      </c>
      <c r="BV11" s="17">
        <v>0.12498012248077001</v>
      </c>
      <c r="BW11" s="17"/>
      <c r="BX11" s="17">
        <v>0.109114819705093</v>
      </c>
      <c r="BY11" s="17">
        <v>0.12215956599273201</v>
      </c>
      <c r="BZ11" s="17">
        <v>0.12397413476069</v>
      </c>
      <c r="CA11" s="17">
        <v>9.9188287852840396E-2</v>
      </c>
      <c r="CB11" s="17">
        <v>8.1640701043522196E-2</v>
      </c>
      <c r="CC11" s="17">
        <v>0.13487827009619599</v>
      </c>
    </row>
    <row r="12" spans="2:81" x14ac:dyDescent="0.35">
      <c r="B12" s="18" t="s">
        <v>102</v>
      </c>
      <c r="C12" s="17">
        <v>0.17759860303379199</v>
      </c>
      <c r="D12" s="17">
        <v>0.17254659656572099</v>
      </c>
      <c r="E12" s="17">
        <v>0.18289973461933401</v>
      </c>
      <c r="F12" s="17"/>
      <c r="G12" s="17">
        <v>0.194877035068768</v>
      </c>
      <c r="H12" s="17">
        <v>0.16283485336690201</v>
      </c>
      <c r="I12" s="17">
        <v>0.18630521577958201</v>
      </c>
      <c r="J12" s="17">
        <v>0.20938952241004899</v>
      </c>
      <c r="K12" s="17">
        <v>0.15233257559899499</v>
      </c>
      <c r="L12" s="17">
        <v>0.16220897555011099</v>
      </c>
      <c r="M12" s="17"/>
      <c r="N12" s="17">
        <v>0.16859060041778101</v>
      </c>
      <c r="O12" s="17">
        <v>0.18942556586590201</v>
      </c>
      <c r="P12" s="17">
        <v>0.17064764802128299</v>
      </c>
      <c r="Q12" s="17">
        <v>0.183038402057733</v>
      </c>
      <c r="R12" s="17"/>
      <c r="S12" s="17">
        <v>0.17345525581657001</v>
      </c>
      <c r="T12" s="17">
        <v>0.17102393684887801</v>
      </c>
      <c r="U12" s="17">
        <v>0.19874698731008</v>
      </c>
      <c r="V12" s="17">
        <v>0.17768762716095399</v>
      </c>
      <c r="W12" s="17">
        <v>0.17044353723397401</v>
      </c>
      <c r="X12" s="17">
        <v>0.173068024612753</v>
      </c>
      <c r="Y12" s="17">
        <v>0.18251262626957901</v>
      </c>
      <c r="Z12" s="17">
        <v>0.19973396481295999</v>
      </c>
      <c r="AA12" s="17">
        <v>0.17509141262216699</v>
      </c>
      <c r="AB12" s="17">
        <v>0.171746635808642</v>
      </c>
      <c r="AC12" s="17">
        <v>0.19330282752105099</v>
      </c>
      <c r="AD12" s="17">
        <v>0.15699870979425901</v>
      </c>
      <c r="AE12" s="17"/>
      <c r="AF12" s="17">
        <v>0.18018348157932301</v>
      </c>
      <c r="AG12" s="17">
        <v>0.18409638427914199</v>
      </c>
      <c r="AH12" s="17">
        <v>0.20061709028789301</v>
      </c>
      <c r="AI12" s="17">
        <v>0.15084652630339701</v>
      </c>
      <c r="AJ12" s="17"/>
      <c r="AK12" s="17">
        <v>0.13977130617379199</v>
      </c>
      <c r="AL12" s="17">
        <v>0.17767955623067</v>
      </c>
      <c r="AM12" s="17"/>
      <c r="AN12" s="17">
        <v>0.15469466347753499</v>
      </c>
      <c r="AO12" s="17">
        <v>0.203985467271104</v>
      </c>
      <c r="AP12" s="17">
        <v>0.165106739419138</v>
      </c>
      <c r="AQ12" s="17">
        <v>0.18447342281309301</v>
      </c>
      <c r="AR12" s="17">
        <v>0.17079190440378</v>
      </c>
      <c r="AS12" s="17">
        <v>0.16887609575859999</v>
      </c>
      <c r="AT12" s="17"/>
      <c r="AU12" s="17">
        <v>0.162680695608587</v>
      </c>
      <c r="AV12" s="17">
        <v>0.197581322270906</v>
      </c>
      <c r="AW12" s="17"/>
      <c r="AX12" s="17">
        <v>0.18648163751583399</v>
      </c>
      <c r="AY12" s="17">
        <v>0.175466932472298</v>
      </c>
      <c r="AZ12" s="17"/>
      <c r="BA12" s="17">
        <v>0.17808433481137301</v>
      </c>
      <c r="BB12" s="17">
        <v>0.173486650000644</v>
      </c>
      <c r="BC12" s="17"/>
      <c r="BD12" s="17">
        <v>0.15891046667890099</v>
      </c>
      <c r="BE12" s="17"/>
      <c r="BF12" s="17">
        <v>0.15086642925363</v>
      </c>
      <c r="BG12" s="17"/>
      <c r="BH12" s="17">
        <v>0.174080892273724</v>
      </c>
      <c r="BI12" s="17"/>
      <c r="BJ12" s="17">
        <v>0.224569133048033</v>
      </c>
      <c r="BK12" s="17"/>
      <c r="BL12" s="17">
        <v>0.175603465418146</v>
      </c>
      <c r="BM12" s="17">
        <v>0.13652158898098299</v>
      </c>
      <c r="BN12" s="17">
        <v>0.173420508600335</v>
      </c>
      <c r="BO12" s="17">
        <v>0.22442722339617599</v>
      </c>
      <c r="BP12" s="17"/>
      <c r="BQ12" s="17">
        <v>0.193762430306088</v>
      </c>
      <c r="BR12" s="17">
        <v>0.167555266451339</v>
      </c>
      <c r="BS12" s="17">
        <v>0.150255530557628</v>
      </c>
      <c r="BT12" s="17">
        <v>0.165250382687468</v>
      </c>
      <c r="BU12" s="17">
        <v>0.214172723469198</v>
      </c>
      <c r="BV12" s="17">
        <v>0.16544411134259801</v>
      </c>
      <c r="BW12" s="17"/>
      <c r="BX12" s="17">
        <v>0.19175004144412899</v>
      </c>
      <c r="BY12" s="17">
        <v>0.16531969444029701</v>
      </c>
      <c r="BZ12" s="17">
        <v>0.14025669368828</v>
      </c>
      <c r="CA12" s="17">
        <v>0.17434064439028199</v>
      </c>
      <c r="CB12" s="17">
        <v>0.22306034443634701</v>
      </c>
      <c r="CC12" s="17">
        <v>0.19047214411784499</v>
      </c>
    </row>
    <row r="13" spans="2:81" x14ac:dyDescent="0.35">
      <c r="B13" s="18" t="s">
        <v>103</v>
      </c>
      <c r="C13" s="17">
        <v>0.15599382719750801</v>
      </c>
      <c r="D13" s="17">
        <v>0.164748759089824</v>
      </c>
      <c r="E13" s="17">
        <v>0.14766197227668401</v>
      </c>
      <c r="F13" s="17"/>
      <c r="G13" s="17">
        <v>0.18382880197326301</v>
      </c>
      <c r="H13" s="17">
        <v>0.211052931660273</v>
      </c>
      <c r="I13" s="17">
        <v>0.15241489932331601</v>
      </c>
      <c r="J13" s="17">
        <v>0.15331577683688699</v>
      </c>
      <c r="K13" s="17">
        <v>0.12870535941237299</v>
      </c>
      <c r="L13" s="17">
        <v>0.116122586083009</v>
      </c>
      <c r="M13" s="17"/>
      <c r="N13" s="17">
        <v>0.178798121684661</v>
      </c>
      <c r="O13" s="17">
        <v>0.15379775776631899</v>
      </c>
      <c r="P13" s="17">
        <v>0.169909548558898</v>
      </c>
      <c r="Q13" s="17">
        <v>0.119763069518612</v>
      </c>
      <c r="R13" s="17"/>
      <c r="S13" s="17">
        <v>0.14766748035577901</v>
      </c>
      <c r="T13" s="17">
        <v>0.147108864483143</v>
      </c>
      <c r="U13" s="17">
        <v>0.13153720386217399</v>
      </c>
      <c r="V13" s="17">
        <v>0.136167662217487</v>
      </c>
      <c r="W13" s="17">
        <v>0.157277402727901</v>
      </c>
      <c r="X13" s="17">
        <v>0.18637422180320901</v>
      </c>
      <c r="Y13" s="17">
        <v>0.15676703300115899</v>
      </c>
      <c r="Z13" s="17">
        <v>0.19514123388913701</v>
      </c>
      <c r="AA13" s="17">
        <v>0.15535880197676499</v>
      </c>
      <c r="AB13" s="17">
        <v>0.18188521839411101</v>
      </c>
      <c r="AC13" s="17">
        <v>0.132795718499193</v>
      </c>
      <c r="AD13" s="17">
        <v>0.17296874508410801</v>
      </c>
      <c r="AE13" s="17"/>
      <c r="AF13" s="17">
        <v>0.155794453624576</v>
      </c>
      <c r="AG13" s="17">
        <v>0.17071742505410401</v>
      </c>
      <c r="AH13" s="17">
        <v>0.14491107470373901</v>
      </c>
      <c r="AI13" s="17">
        <v>0.17216199090929099</v>
      </c>
      <c r="AJ13" s="17"/>
      <c r="AK13" s="17">
        <v>0.142080038786664</v>
      </c>
      <c r="AL13" s="17">
        <v>0.177741395014062</v>
      </c>
      <c r="AM13" s="17"/>
      <c r="AN13" s="17">
        <v>0.18835741467945</v>
      </c>
      <c r="AO13" s="17">
        <v>0.14461061616135301</v>
      </c>
      <c r="AP13" s="17">
        <v>0.157652484371649</v>
      </c>
      <c r="AQ13" s="17">
        <v>0.138577085647311</v>
      </c>
      <c r="AR13" s="17">
        <v>0.144601402070999</v>
      </c>
      <c r="AS13" s="17">
        <v>0.137316812883397</v>
      </c>
      <c r="AT13" s="17"/>
      <c r="AU13" s="17">
        <v>0.15857163323713</v>
      </c>
      <c r="AV13" s="17">
        <v>0.153216899020758</v>
      </c>
      <c r="AW13" s="17"/>
      <c r="AX13" s="17">
        <v>0.13828846131363801</v>
      </c>
      <c r="AY13" s="17">
        <v>0.16024260134235799</v>
      </c>
      <c r="AZ13" s="17"/>
      <c r="BA13" s="17">
        <v>0.14735657229090199</v>
      </c>
      <c r="BB13" s="17">
        <v>0.20329376051974199</v>
      </c>
      <c r="BC13" s="17"/>
      <c r="BD13" s="17">
        <v>0.15477754551279399</v>
      </c>
      <c r="BE13" s="17"/>
      <c r="BF13" s="17">
        <v>0.13777523612350601</v>
      </c>
      <c r="BG13" s="17"/>
      <c r="BH13" s="17">
        <v>0.191917219907704</v>
      </c>
      <c r="BI13" s="17"/>
      <c r="BJ13" s="17">
        <v>0.159181194728408</v>
      </c>
      <c r="BK13" s="17"/>
      <c r="BL13" s="17">
        <v>0.118114507695849</v>
      </c>
      <c r="BM13" s="17">
        <v>0.18861340929745801</v>
      </c>
      <c r="BN13" s="17">
        <v>0.121438013225815</v>
      </c>
      <c r="BO13" s="17">
        <v>0.183229606375024</v>
      </c>
      <c r="BP13" s="17"/>
      <c r="BQ13" s="17">
        <v>0.214925988941014</v>
      </c>
      <c r="BR13" s="17">
        <v>0.13565094901305</v>
      </c>
      <c r="BS13" s="17">
        <v>9.8162961290775896E-2</v>
      </c>
      <c r="BT13" s="17">
        <v>0.13418630688282299</v>
      </c>
      <c r="BU13" s="17">
        <v>0.130881335760864</v>
      </c>
      <c r="BV13" s="17">
        <v>0.109171930813162</v>
      </c>
      <c r="BW13" s="17"/>
      <c r="BX13" s="17">
        <v>0.217743420300923</v>
      </c>
      <c r="BY13" s="17">
        <v>0.15545146419254799</v>
      </c>
      <c r="BZ13" s="17">
        <v>0.10547097458294</v>
      </c>
      <c r="CA13" s="17">
        <v>0.14449945195438699</v>
      </c>
      <c r="CB13" s="17">
        <v>0.14905067954813001</v>
      </c>
      <c r="CC13" s="17">
        <v>9.5759839066672098E-2</v>
      </c>
    </row>
    <row r="14" spans="2:81" x14ac:dyDescent="0.35">
      <c r="B14" s="18" t="s">
        <v>104</v>
      </c>
      <c r="C14" s="17">
        <v>0.100556905947016</v>
      </c>
      <c r="D14" s="17">
        <v>0.11078167212965601</v>
      </c>
      <c r="E14" s="17">
        <v>9.1073670026974002E-2</v>
      </c>
      <c r="F14" s="17"/>
      <c r="G14" s="17">
        <v>0.134955638493851</v>
      </c>
      <c r="H14" s="17">
        <v>0.13391473491991099</v>
      </c>
      <c r="I14" s="17">
        <v>0.122418186589448</v>
      </c>
      <c r="J14" s="17">
        <v>8.3931301823315096E-2</v>
      </c>
      <c r="K14" s="17">
        <v>8.5578060573227199E-2</v>
      </c>
      <c r="L14" s="17">
        <v>5.6338320883830097E-2</v>
      </c>
      <c r="M14" s="17"/>
      <c r="N14" s="17">
        <v>0.13680878988207801</v>
      </c>
      <c r="O14" s="17">
        <v>0.10862477253429099</v>
      </c>
      <c r="P14" s="17">
        <v>9.3025263659593696E-2</v>
      </c>
      <c r="Q14" s="17">
        <v>6.0054449511911398E-2</v>
      </c>
      <c r="R14" s="17"/>
      <c r="S14" s="17">
        <v>0.128600915692273</v>
      </c>
      <c r="T14" s="17">
        <v>0.102041745349361</v>
      </c>
      <c r="U14" s="17">
        <v>7.4511859413820394E-2</v>
      </c>
      <c r="V14" s="17">
        <v>0.10167692926253501</v>
      </c>
      <c r="W14" s="17">
        <v>0.121838217189734</v>
      </c>
      <c r="X14" s="17">
        <v>7.6213593830431095E-2</v>
      </c>
      <c r="Y14" s="17">
        <v>7.6182461389873404E-2</v>
      </c>
      <c r="Z14" s="17">
        <v>0.10000054284823</v>
      </c>
      <c r="AA14" s="17">
        <v>9.6803683524148795E-2</v>
      </c>
      <c r="AB14" s="17">
        <v>0.120296717924071</v>
      </c>
      <c r="AC14" s="17">
        <v>6.2108280059792201E-2</v>
      </c>
      <c r="AD14" s="17">
        <v>0.13710105030012101</v>
      </c>
      <c r="AE14" s="17"/>
      <c r="AF14" s="17">
        <v>9.5655656783909498E-2</v>
      </c>
      <c r="AG14" s="17">
        <v>0.105041983793335</v>
      </c>
      <c r="AH14" s="17">
        <v>6.3414257718556494E-2</v>
      </c>
      <c r="AI14" s="17">
        <v>0.13797532726922401</v>
      </c>
      <c r="AJ14" s="17"/>
      <c r="AK14" s="17">
        <v>0.15499884135271499</v>
      </c>
      <c r="AL14" s="17">
        <v>9.6018493418828996E-2</v>
      </c>
      <c r="AM14" s="17"/>
      <c r="AN14" s="17">
        <v>0.158789919275831</v>
      </c>
      <c r="AO14" s="17">
        <v>8.1895680647582694E-2</v>
      </c>
      <c r="AP14" s="17">
        <v>8.8264657863230095E-2</v>
      </c>
      <c r="AQ14" s="17">
        <v>7.3968153964387495E-2</v>
      </c>
      <c r="AR14" s="17">
        <v>7.9690874920732194E-2</v>
      </c>
      <c r="AS14" s="17">
        <v>7.8351314664115296E-2</v>
      </c>
      <c r="AT14" s="17"/>
      <c r="AU14" s="17">
        <v>0.103487296364901</v>
      </c>
      <c r="AV14" s="17">
        <v>9.6917234253687104E-2</v>
      </c>
      <c r="AW14" s="17"/>
      <c r="AX14" s="17">
        <v>7.85585371546874E-2</v>
      </c>
      <c r="AY14" s="17">
        <v>0.10583587624149</v>
      </c>
      <c r="AZ14" s="17"/>
      <c r="BA14" s="17">
        <v>9.7337701037863197E-2</v>
      </c>
      <c r="BB14" s="17">
        <v>0.119872118472861</v>
      </c>
      <c r="BC14" s="17"/>
      <c r="BD14" s="17">
        <v>0.113421362820482</v>
      </c>
      <c r="BE14" s="17"/>
      <c r="BF14" s="17">
        <v>0.102728136644155</v>
      </c>
      <c r="BG14" s="17"/>
      <c r="BH14" s="17">
        <v>0.11827262655458699</v>
      </c>
      <c r="BI14" s="17"/>
      <c r="BJ14" s="17">
        <v>5.4839001224987798E-2</v>
      </c>
      <c r="BK14" s="17"/>
      <c r="BL14" s="17">
        <v>8.7046691914705501E-2</v>
      </c>
      <c r="BM14" s="17">
        <v>0.14978451278990701</v>
      </c>
      <c r="BN14" s="17">
        <v>6.2976754680542799E-2</v>
      </c>
      <c r="BO14" s="17">
        <v>9.9273852316603295E-2</v>
      </c>
      <c r="BP14" s="17"/>
      <c r="BQ14" s="17">
        <v>0.12874956074042099</v>
      </c>
      <c r="BR14" s="17">
        <v>7.9041521924594293E-2</v>
      </c>
      <c r="BS14" s="17">
        <v>6.8922925843361502E-2</v>
      </c>
      <c r="BT14" s="17">
        <v>0.111153492357042</v>
      </c>
      <c r="BU14" s="17">
        <v>0.147581862040783</v>
      </c>
      <c r="BV14" s="17">
        <v>6.9084149274272894E-2</v>
      </c>
      <c r="BW14" s="17"/>
      <c r="BX14" s="17">
        <v>0.15231701923169</v>
      </c>
      <c r="BY14" s="17">
        <v>9.5394511526030706E-2</v>
      </c>
      <c r="BZ14" s="17">
        <v>5.7413971535357398E-2</v>
      </c>
      <c r="CA14" s="17">
        <v>0.127392497278424</v>
      </c>
      <c r="CB14" s="17">
        <v>0.123707564295733</v>
      </c>
      <c r="CC14" s="17">
        <v>4.9206045773358298E-2</v>
      </c>
    </row>
    <row r="15" spans="2:81" x14ac:dyDescent="0.35">
      <c r="B15" s="18" t="s">
        <v>105</v>
      </c>
      <c r="C15" s="19">
        <v>0.12234245956175201</v>
      </c>
      <c r="D15" s="19">
        <v>0.142047830985156</v>
      </c>
      <c r="E15" s="19">
        <v>0.102774500526403</v>
      </c>
      <c r="F15" s="19"/>
      <c r="G15" s="19">
        <v>0.22480504940607299</v>
      </c>
      <c r="H15" s="19">
        <v>0.16621171930095299</v>
      </c>
      <c r="I15" s="19">
        <v>0.11158549365104301</v>
      </c>
      <c r="J15" s="19">
        <v>8.7500324617161604E-2</v>
      </c>
      <c r="K15" s="19">
        <v>0.100728435718345</v>
      </c>
      <c r="L15" s="19">
        <v>7.0202510248060096E-2</v>
      </c>
      <c r="M15" s="19"/>
      <c r="N15" s="19">
        <v>0.16436753651874</v>
      </c>
      <c r="O15" s="19">
        <v>9.5549116287293998E-2</v>
      </c>
      <c r="P15" s="19">
        <v>0.101404468275164</v>
      </c>
      <c r="Q15" s="19">
        <v>0.123221887104551</v>
      </c>
      <c r="R15" s="19"/>
      <c r="S15" s="19">
        <v>0.222380317397881</v>
      </c>
      <c r="T15" s="19">
        <v>0.107223364145829</v>
      </c>
      <c r="U15" s="19">
        <v>9.0851671552803104E-2</v>
      </c>
      <c r="V15" s="19">
        <v>0.10232225373755401</v>
      </c>
      <c r="W15" s="19">
        <v>0.106241081264286</v>
      </c>
      <c r="X15" s="19">
        <v>9.0598506553030006E-2</v>
      </c>
      <c r="Y15" s="19">
        <v>0.136468605747849</v>
      </c>
      <c r="Z15" s="19">
        <v>8.9878622187923404E-2</v>
      </c>
      <c r="AA15" s="19">
        <v>0.12430528876878399</v>
      </c>
      <c r="AB15" s="19">
        <v>9.3210502656431798E-2</v>
      </c>
      <c r="AC15" s="19">
        <v>0.10513774289837401</v>
      </c>
      <c r="AD15" s="19">
        <v>0.112385624734284</v>
      </c>
      <c r="AE15" s="19"/>
      <c r="AF15" s="19">
        <v>0.122053651754466</v>
      </c>
      <c r="AG15" s="19">
        <v>8.46347725471846E-2</v>
      </c>
      <c r="AH15" s="19">
        <v>0.111701352282047</v>
      </c>
      <c r="AI15" s="19">
        <v>9.8763882650457699E-2</v>
      </c>
      <c r="AJ15" s="19"/>
      <c r="AK15" s="19">
        <v>0.18334381651276399</v>
      </c>
      <c r="AL15" s="19">
        <v>0.11852760876658699</v>
      </c>
      <c r="AM15" s="19"/>
      <c r="AN15" s="19">
        <v>0.21112318066636801</v>
      </c>
      <c r="AO15" s="19">
        <v>8.9047388904227795E-2</v>
      </c>
      <c r="AP15" s="19">
        <v>0.10366169069853701</v>
      </c>
      <c r="AQ15" s="19">
        <v>9.5211197371352599E-2</v>
      </c>
      <c r="AR15" s="19">
        <v>7.1363835375954796E-2</v>
      </c>
      <c r="AS15" s="19">
        <v>0.10769975615055701</v>
      </c>
      <c r="AT15" s="19"/>
      <c r="AU15" s="19">
        <v>0.108713290960766</v>
      </c>
      <c r="AV15" s="19">
        <v>0.141697160009465</v>
      </c>
      <c r="AW15" s="19"/>
      <c r="AX15" s="19">
        <v>0.104324020627175</v>
      </c>
      <c r="AY15" s="19">
        <v>0.12666636215591101</v>
      </c>
      <c r="AZ15" s="19"/>
      <c r="BA15" s="19">
        <v>0.125672337066808</v>
      </c>
      <c r="BB15" s="19">
        <v>0.105652611186331</v>
      </c>
      <c r="BC15" s="19"/>
      <c r="BD15" s="19">
        <v>0.15415327266913301</v>
      </c>
      <c r="BE15" s="19"/>
      <c r="BF15" s="19">
        <v>0.150941554370006</v>
      </c>
      <c r="BG15" s="19"/>
      <c r="BH15" s="19">
        <v>0.10043988143297899</v>
      </c>
      <c r="BI15" s="19"/>
      <c r="BJ15" s="19">
        <v>9.3814063010440402E-2</v>
      </c>
      <c r="BK15" s="19"/>
      <c r="BL15" s="19">
        <v>0.13553751284517701</v>
      </c>
      <c r="BM15" s="19">
        <v>0.19177384820972401</v>
      </c>
      <c r="BN15" s="19">
        <v>6.1333165894181203E-2</v>
      </c>
      <c r="BO15" s="19">
        <v>0.109055710169675</v>
      </c>
      <c r="BP15" s="19"/>
      <c r="BQ15" s="19">
        <v>0.138242909377643</v>
      </c>
      <c r="BR15" s="19">
        <v>6.8167632069959794E-2</v>
      </c>
      <c r="BS15" s="19">
        <v>4.5092971023833299E-2</v>
      </c>
      <c r="BT15" s="19">
        <v>0.26456872122024</v>
      </c>
      <c r="BU15" s="19">
        <v>0.14719073833391599</v>
      </c>
      <c r="BV15" s="19">
        <v>0.13013942047993099</v>
      </c>
      <c r="BW15" s="19"/>
      <c r="BX15" s="19">
        <v>0.15780681660094201</v>
      </c>
      <c r="BY15" s="19">
        <v>8.3230450152225702E-2</v>
      </c>
      <c r="BZ15" s="19">
        <v>6.1666504863896202E-2</v>
      </c>
      <c r="CA15" s="19">
        <v>0.249107678458308</v>
      </c>
      <c r="CB15" s="19">
        <v>0.157896840247608</v>
      </c>
      <c r="CC15" s="19">
        <v>0.115866911853688</v>
      </c>
    </row>
    <row r="16" spans="2:81" x14ac:dyDescent="0.35">
      <c r="B16" s="16"/>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CC17"/>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0.16367771595059799</v>
      </c>
      <c r="D9" s="17">
        <v>0.185159281248271</v>
      </c>
      <c r="E9" s="17">
        <v>0.14294084189560799</v>
      </c>
      <c r="F9" s="17"/>
      <c r="G9" s="17">
        <v>0.30780593195242301</v>
      </c>
      <c r="H9" s="17">
        <v>0.27369958525000199</v>
      </c>
      <c r="I9" s="17">
        <v>0.18183131616456599</v>
      </c>
      <c r="J9" s="17">
        <v>9.9602925390196398E-2</v>
      </c>
      <c r="K9" s="17">
        <v>9.9162907031913106E-2</v>
      </c>
      <c r="L9" s="17">
        <v>5.9038312923590498E-2</v>
      </c>
      <c r="M9" s="17"/>
      <c r="N9" s="17">
        <v>0.22173407797599701</v>
      </c>
      <c r="O9" s="17">
        <v>0.132002556136774</v>
      </c>
      <c r="P9" s="17">
        <v>0.15444208609558499</v>
      </c>
      <c r="Q9" s="17">
        <v>0.14360378048139699</v>
      </c>
      <c r="R9" s="17"/>
      <c r="S9" s="17">
        <v>0.29819318371043502</v>
      </c>
      <c r="T9" s="17">
        <v>0.106165767617037</v>
      </c>
      <c r="U9" s="17">
        <v>0.12892526985953601</v>
      </c>
      <c r="V9" s="17">
        <v>0.135050686415501</v>
      </c>
      <c r="W9" s="17">
        <v>0.148353017816094</v>
      </c>
      <c r="X9" s="17">
        <v>0.16476907135497601</v>
      </c>
      <c r="Y9" s="17">
        <v>0.16035908467382001</v>
      </c>
      <c r="Z9" s="17">
        <v>0.183047949402668</v>
      </c>
      <c r="AA9" s="17">
        <v>0.17115022377645001</v>
      </c>
      <c r="AB9" s="17">
        <v>0.122853002702615</v>
      </c>
      <c r="AC9" s="17">
        <v>9.9742258983382098E-2</v>
      </c>
      <c r="AD9" s="17">
        <v>0.18089832471748299</v>
      </c>
      <c r="AE9" s="17"/>
      <c r="AF9" s="17">
        <v>0.16943866327110099</v>
      </c>
      <c r="AG9" s="17">
        <v>0.114766769257931</v>
      </c>
      <c r="AH9" s="17">
        <v>0.123368515310423</v>
      </c>
      <c r="AI9" s="17">
        <v>0.147136757321115</v>
      </c>
      <c r="AJ9" s="17"/>
      <c r="AK9" s="17">
        <v>0.18900243006556999</v>
      </c>
      <c r="AL9" s="17">
        <v>0.17228308663671199</v>
      </c>
      <c r="AM9" s="17"/>
      <c r="AN9" s="17">
        <v>0.30082474717131202</v>
      </c>
      <c r="AO9" s="17">
        <v>0.125389400885346</v>
      </c>
      <c r="AP9" s="17">
        <v>0.12041464782690101</v>
      </c>
      <c r="AQ9" s="17">
        <v>9.9076820188812295E-2</v>
      </c>
      <c r="AR9" s="17">
        <v>9.8934594315508301E-2</v>
      </c>
      <c r="AS9" s="17">
        <v>0.15365284682798</v>
      </c>
      <c r="AT9" s="17"/>
      <c r="AU9" s="17">
        <v>0.15967363505719001</v>
      </c>
      <c r="AV9" s="17">
        <v>0.167713229942593</v>
      </c>
      <c r="AW9" s="17"/>
      <c r="AX9" s="17">
        <v>0.110351926568897</v>
      </c>
      <c r="AY9" s="17">
        <v>0.176474358316805</v>
      </c>
      <c r="AZ9" s="17"/>
      <c r="BA9" s="17">
        <v>0.13840006807038999</v>
      </c>
      <c r="BB9" s="17">
        <v>0.29380466868081201</v>
      </c>
      <c r="BC9" s="17"/>
      <c r="BD9" s="17">
        <v>0.192136758105724</v>
      </c>
      <c r="BE9" s="17"/>
      <c r="BF9" s="17">
        <v>0.19669278335850801</v>
      </c>
      <c r="BG9" s="17"/>
      <c r="BH9" s="17">
        <v>0.12714821365630299</v>
      </c>
      <c r="BI9" s="17"/>
      <c r="BJ9" s="17">
        <v>0.12194220661095399</v>
      </c>
      <c r="BK9" s="17"/>
      <c r="BL9" s="17">
        <v>4.4283578302119403E-2</v>
      </c>
      <c r="BM9" s="17">
        <v>0.35784515304866998</v>
      </c>
      <c r="BN9" s="17">
        <v>8.6840156201525798E-2</v>
      </c>
      <c r="BO9" s="17">
        <v>0.124039900194021</v>
      </c>
      <c r="BP9" s="17"/>
      <c r="BQ9" s="17">
        <v>0.205457849343056</v>
      </c>
      <c r="BR9" s="17">
        <v>0.15050796316545001</v>
      </c>
      <c r="BS9" s="17">
        <v>0.125410956232752</v>
      </c>
      <c r="BT9" s="17">
        <v>0.21347080822012299</v>
      </c>
      <c r="BU9" s="17">
        <v>0.158615072861643</v>
      </c>
      <c r="BV9" s="17">
        <v>0.108288495731047</v>
      </c>
      <c r="BW9" s="17"/>
      <c r="BX9" s="17">
        <v>0.22528423710544901</v>
      </c>
      <c r="BY9" s="17">
        <v>0.171517910885189</v>
      </c>
      <c r="BZ9" s="17">
        <v>0.123281793832534</v>
      </c>
      <c r="CA9" s="17">
        <v>0.209026855073322</v>
      </c>
      <c r="CB9" s="17">
        <v>0.18607173794548801</v>
      </c>
      <c r="CC9" s="17">
        <v>9.5143744340754802E-2</v>
      </c>
    </row>
    <row r="10" spans="2:81" x14ac:dyDescent="0.35">
      <c r="B10" s="18" t="s">
        <v>366</v>
      </c>
      <c r="C10" s="17">
        <v>0.35097340286386602</v>
      </c>
      <c r="D10" s="17">
        <v>0.36938565545260699</v>
      </c>
      <c r="E10" s="17">
        <v>0.33270746440572702</v>
      </c>
      <c r="F10" s="17"/>
      <c r="G10" s="17">
        <v>0.40295643889405802</v>
      </c>
      <c r="H10" s="17">
        <v>0.42506657152272898</v>
      </c>
      <c r="I10" s="17">
        <v>0.45270071460835198</v>
      </c>
      <c r="J10" s="17">
        <v>0.35171532226464602</v>
      </c>
      <c r="K10" s="17">
        <v>0.29052756396503499</v>
      </c>
      <c r="L10" s="17">
        <v>0.21333489401917999</v>
      </c>
      <c r="M10" s="17"/>
      <c r="N10" s="17">
        <v>0.37671064498510798</v>
      </c>
      <c r="O10" s="17">
        <v>0.36855065455409303</v>
      </c>
      <c r="P10" s="17">
        <v>0.34928274774593099</v>
      </c>
      <c r="Q10" s="17">
        <v>0.30585468481810901</v>
      </c>
      <c r="R10" s="17"/>
      <c r="S10" s="17">
        <v>0.374302124726617</v>
      </c>
      <c r="T10" s="17">
        <v>0.33240276943449398</v>
      </c>
      <c r="U10" s="17">
        <v>0.31430594757501501</v>
      </c>
      <c r="V10" s="17">
        <v>0.38498836647103502</v>
      </c>
      <c r="W10" s="17">
        <v>0.36090032466479</v>
      </c>
      <c r="X10" s="17">
        <v>0.37948137587303998</v>
      </c>
      <c r="Y10" s="17">
        <v>0.32208335559336998</v>
      </c>
      <c r="Z10" s="17">
        <v>0.35076152896090401</v>
      </c>
      <c r="AA10" s="17">
        <v>0.341088524271488</v>
      </c>
      <c r="AB10" s="17">
        <v>0.38411816459528098</v>
      </c>
      <c r="AC10" s="17">
        <v>0.30092654306729499</v>
      </c>
      <c r="AD10" s="17">
        <v>0.30718016897788297</v>
      </c>
      <c r="AE10" s="17"/>
      <c r="AF10" s="17">
        <v>0.34684088629573301</v>
      </c>
      <c r="AG10" s="17">
        <v>0.38642402118651697</v>
      </c>
      <c r="AH10" s="17">
        <v>0.30963332022293</v>
      </c>
      <c r="AI10" s="17">
        <v>0.31759468982593497</v>
      </c>
      <c r="AJ10" s="17"/>
      <c r="AK10" s="17">
        <v>0.39424189794922798</v>
      </c>
      <c r="AL10" s="17">
        <v>0.38771686557937501</v>
      </c>
      <c r="AM10" s="17"/>
      <c r="AN10" s="17">
        <v>0.395941755468533</v>
      </c>
      <c r="AO10" s="17">
        <v>0.34269486448203601</v>
      </c>
      <c r="AP10" s="17">
        <v>0.35559246691421997</v>
      </c>
      <c r="AQ10" s="17">
        <v>0.32928314689409499</v>
      </c>
      <c r="AR10" s="17">
        <v>0.30338043570046203</v>
      </c>
      <c r="AS10" s="17">
        <v>0.34023441719383102</v>
      </c>
      <c r="AT10" s="17"/>
      <c r="AU10" s="17">
        <v>0.338003660706933</v>
      </c>
      <c r="AV10" s="17">
        <v>0.37018354902599798</v>
      </c>
      <c r="AW10" s="17"/>
      <c r="AX10" s="17">
        <v>0.32220066519682899</v>
      </c>
      <c r="AY10" s="17">
        <v>0.35787802515058498</v>
      </c>
      <c r="AZ10" s="17"/>
      <c r="BA10" s="17">
        <v>0.33845089521995703</v>
      </c>
      <c r="BB10" s="17">
        <v>0.42191891073524301</v>
      </c>
      <c r="BC10" s="17"/>
      <c r="BD10" s="17">
        <v>0.34701414287288901</v>
      </c>
      <c r="BE10" s="17"/>
      <c r="BF10" s="17">
        <v>0.334164630970676</v>
      </c>
      <c r="BG10" s="17"/>
      <c r="BH10" s="17">
        <v>0.39716435087123703</v>
      </c>
      <c r="BI10" s="17"/>
      <c r="BJ10" s="17">
        <v>0.30510175686830798</v>
      </c>
      <c r="BK10" s="17"/>
      <c r="BL10" s="17">
        <v>0.22593808244995101</v>
      </c>
      <c r="BM10" s="17">
        <v>0.40950777138026201</v>
      </c>
      <c r="BN10" s="17">
        <v>0.29738150093844601</v>
      </c>
      <c r="BO10" s="17">
        <v>0.426228820315182</v>
      </c>
      <c r="BP10" s="17"/>
      <c r="BQ10" s="17">
        <v>0.37867209878712399</v>
      </c>
      <c r="BR10" s="17">
        <v>0.33304209721668099</v>
      </c>
      <c r="BS10" s="17">
        <v>0.35371497410492098</v>
      </c>
      <c r="BT10" s="17">
        <v>0.309695706199766</v>
      </c>
      <c r="BU10" s="17">
        <v>0.35745705832146202</v>
      </c>
      <c r="BV10" s="17">
        <v>0.328211845181895</v>
      </c>
      <c r="BW10" s="17"/>
      <c r="BX10" s="17">
        <v>0.38518727375590001</v>
      </c>
      <c r="BY10" s="17">
        <v>0.346673798150678</v>
      </c>
      <c r="BZ10" s="17">
        <v>0.35889235314740098</v>
      </c>
      <c r="CA10" s="17">
        <v>0.33404893366796801</v>
      </c>
      <c r="CB10" s="17">
        <v>0.34527279208646899</v>
      </c>
      <c r="CC10" s="17">
        <v>0.288110160410675</v>
      </c>
    </row>
    <row r="11" spans="2:81" ht="29" x14ac:dyDescent="0.35">
      <c r="B11" s="18" t="s">
        <v>367</v>
      </c>
      <c r="C11" s="17">
        <v>0.37887288890274101</v>
      </c>
      <c r="D11" s="17">
        <v>0.34554895173378902</v>
      </c>
      <c r="E11" s="17">
        <v>0.41188395027239599</v>
      </c>
      <c r="F11" s="17"/>
      <c r="G11" s="17">
        <v>0.231371681104837</v>
      </c>
      <c r="H11" s="17">
        <v>0.24328247566160499</v>
      </c>
      <c r="I11" s="17">
        <v>0.28397107656693299</v>
      </c>
      <c r="J11" s="17">
        <v>0.43482198149019002</v>
      </c>
      <c r="K11" s="17">
        <v>0.47598445096780201</v>
      </c>
      <c r="L11" s="17">
        <v>0.553759433363053</v>
      </c>
      <c r="M11" s="17"/>
      <c r="N11" s="17">
        <v>0.33232483420171199</v>
      </c>
      <c r="O11" s="17">
        <v>0.39856735151408501</v>
      </c>
      <c r="P11" s="17">
        <v>0.39494724807853898</v>
      </c>
      <c r="Q11" s="17">
        <v>0.39269090048316002</v>
      </c>
      <c r="R11" s="17"/>
      <c r="S11" s="17">
        <v>0.25814054241756001</v>
      </c>
      <c r="T11" s="17">
        <v>0.44433791545761803</v>
      </c>
      <c r="U11" s="17">
        <v>0.44960424784509101</v>
      </c>
      <c r="V11" s="17">
        <v>0.36120028207862898</v>
      </c>
      <c r="W11" s="17">
        <v>0.38891002458638102</v>
      </c>
      <c r="X11" s="17">
        <v>0.35512212720964298</v>
      </c>
      <c r="Y11" s="17">
        <v>0.411927338647533</v>
      </c>
      <c r="Z11" s="17">
        <v>0.35347473593371798</v>
      </c>
      <c r="AA11" s="17">
        <v>0.37022058802722002</v>
      </c>
      <c r="AB11" s="17">
        <v>0.37986324742573702</v>
      </c>
      <c r="AC11" s="17">
        <v>0.49409816155876202</v>
      </c>
      <c r="AD11" s="17">
        <v>0.353230021539157</v>
      </c>
      <c r="AE11" s="17"/>
      <c r="AF11" s="17">
        <v>0.37496993031225401</v>
      </c>
      <c r="AG11" s="17">
        <v>0.397466883199109</v>
      </c>
      <c r="AH11" s="17">
        <v>0.461125272897347</v>
      </c>
      <c r="AI11" s="17">
        <v>0.35118468122338897</v>
      </c>
      <c r="AJ11" s="17"/>
      <c r="AK11" s="17">
        <v>0.35955322194011802</v>
      </c>
      <c r="AL11" s="17">
        <v>0.34300060027893903</v>
      </c>
      <c r="AM11" s="17"/>
      <c r="AN11" s="17">
        <v>0.225258165587469</v>
      </c>
      <c r="AO11" s="17">
        <v>0.42801447994168101</v>
      </c>
      <c r="AP11" s="17">
        <v>0.42685100317053698</v>
      </c>
      <c r="AQ11" s="17">
        <v>0.431394818643976</v>
      </c>
      <c r="AR11" s="17">
        <v>0.47076430160338401</v>
      </c>
      <c r="AS11" s="17">
        <v>0.384572514922011</v>
      </c>
      <c r="AT11" s="17"/>
      <c r="AU11" s="17">
        <v>0.39622914432168999</v>
      </c>
      <c r="AV11" s="17">
        <v>0.35595101170361898</v>
      </c>
      <c r="AW11" s="17"/>
      <c r="AX11" s="17">
        <v>0.41131169090976999</v>
      </c>
      <c r="AY11" s="17">
        <v>0.37108851753411798</v>
      </c>
      <c r="AZ11" s="17"/>
      <c r="BA11" s="17">
        <v>0.40704375839746698</v>
      </c>
      <c r="BB11" s="17">
        <v>0.22879466439642099</v>
      </c>
      <c r="BC11" s="17"/>
      <c r="BD11" s="17">
        <v>0.35774702579402801</v>
      </c>
      <c r="BE11" s="17"/>
      <c r="BF11" s="17">
        <v>0.36392044046678701</v>
      </c>
      <c r="BG11" s="17"/>
      <c r="BH11" s="17">
        <v>0.37979617239664099</v>
      </c>
      <c r="BI11" s="17"/>
      <c r="BJ11" s="17">
        <v>0.49908058192822202</v>
      </c>
      <c r="BK11" s="17"/>
      <c r="BL11" s="17">
        <v>0.48558883002808301</v>
      </c>
      <c r="BM11" s="17">
        <v>0.21467930152821099</v>
      </c>
      <c r="BN11" s="17">
        <v>0.46428509773691001</v>
      </c>
      <c r="BO11" s="17">
        <v>0.387237995893424</v>
      </c>
      <c r="BP11" s="17"/>
      <c r="BQ11" s="17">
        <v>0.33113482358684598</v>
      </c>
      <c r="BR11" s="17">
        <v>0.41413474496262898</v>
      </c>
      <c r="BS11" s="17">
        <v>0.39115502295926302</v>
      </c>
      <c r="BT11" s="17">
        <v>0.38177955002737701</v>
      </c>
      <c r="BU11" s="17">
        <v>0.35147641383747003</v>
      </c>
      <c r="BV11" s="17">
        <v>0.42443018197758697</v>
      </c>
      <c r="BW11" s="17"/>
      <c r="BX11" s="17">
        <v>0.322015409847415</v>
      </c>
      <c r="BY11" s="17">
        <v>0.37271618166382697</v>
      </c>
      <c r="BZ11" s="17">
        <v>0.40525595733757602</v>
      </c>
      <c r="CA11" s="17">
        <v>0.38789296506542198</v>
      </c>
      <c r="CB11" s="17">
        <v>0.34239219934300602</v>
      </c>
      <c r="CC11" s="17">
        <v>0.411581967562477</v>
      </c>
    </row>
    <row r="12" spans="2:81" ht="29" x14ac:dyDescent="0.35">
      <c r="B12" s="18" t="s">
        <v>368</v>
      </c>
      <c r="C12" s="19">
        <v>0.106475992282794</v>
      </c>
      <c r="D12" s="19">
        <v>9.99061115653328E-2</v>
      </c>
      <c r="E12" s="19">
        <v>0.112467743426269</v>
      </c>
      <c r="F12" s="19"/>
      <c r="G12" s="19">
        <v>5.7865948048682003E-2</v>
      </c>
      <c r="H12" s="19">
        <v>5.79513675656642E-2</v>
      </c>
      <c r="I12" s="19">
        <v>8.1496892660148104E-2</v>
      </c>
      <c r="J12" s="19">
        <v>0.113859770854968</v>
      </c>
      <c r="K12" s="19">
        <v>0.13432507803525001</v>
      </c>
      <c r="L12" s="19">
        <v>0.17386735969417599</v>
      </c>
      <c r="M12" s="19"/>
      <c r="N12" s="19">
        <v>6.9230442837182701E-2</v>
      </c>
      <c r="O12" s="19">
        <v>0.100879437795048</v>
      </c>
      <c r="P12" s="19">
        <v>0.101327918079945</v>
      </c>
      <c r="Q12" s="19">
        <v>0.157850634217335</v>
      </c>
      <c r="R12" s="19"/>
      <c r="S12" s="19">
        <v>6.9364149145388104E-2</v>
      </c>
      <c r="T12" s="19">
        <v>0.117093547490851</v>
      </c>
      <c r="U12" s="19">
        <v>0.107164534720357</v>
      </c>
      <c r="V12" s="19">
        <v>0.118760665034835</v>
      </c>
      <c r="W12" s="19">
        <v>0.101836632932736</v>
      </c>
      <c r="X12" s="19">
        <v>0.10062742556234</v>
      </c>
      <c r="Y12" s="19">
        <v>0.105630221085277</v>
      </c>
      <c r="Z12" s="19">
        <v>0.112715785702711</v>
      </c>
      <c r="AA12" s="19">
        <v>0.117540663924842</v>
      </c>
      <c r="AB12" s="19">
        <v>0.113165585276367</v>
      </c>
      <c r="AC12" s="19">
        <v>0.105233036390561</v>
      </c>
      <c r="AD12" s="19">
        <v>0.15869148476547701</v>
      </c>
      <c r="AE12" s="19"/>
      <c r="AF12" s="19">
        <v>0.10875052012091201</v>
      </c>
      <c r="AG12" s="19">
        <v>0.101342326356443</v>
      </c>
      <c r="AH12" s="19">
        <v>0.10587289156930101</v>
      </c>
      <c r="AI12" s="19">
        <v>0.18408387162956</v>
      </c>
      <c r="AJ12" s="19"/>
      <c r="AK12" s="19">
        <v>5.7202450045084001E-2</v>
      </c>
      <c r="AL12" s="19">
        <v>9.6999447504973205E-2</v>
      </c>
      <c r="AM12" s="19"/>
      <c r="AN12" s="19">
        <v>7.7975331772686493E-2</v>
      </c>
      <c r="AO12" s="19">
        <v>0.103901254690937</v>
      </c>
      <c r="AP12" s="19">
        <v>9.7141882088342804E-2</v>
      </c>
      <c r="AQ12" s="19">
        <v>0.14024521427311701</v>
      </c>
      <c r="AR12" s="19">
        <v>0.126920668380645</v>
      </c>
      <c r="AS12" s="19">
        <v>0.121540221056178</v>
      </c>
      <c r="AT12" s="19"/>
      <c r="AU12" s="19">
        <v>0.10609355991418699</v>
      </c>
      <c r="AV12" s="19">
        <v>0.10615220932779</v>
      </c>
      <c r="AW12" s="19"/>
      <c r="AX12" s="19">
        <v>0.15613571732450299</v>
      </c>
      <c r="AY12" s="19">
        <v>9.4559098998491298E-2</v>
      </c>
      <c r="AZ12" s="19"/>
      <c r="BA12" s="19">
        <v>0.11610527831218601</v>
      </c>
      <c r="BB12" s="19">
        <v>5.5481756187523802E-2</v>
      </c>
      <c r="BC12" s="19"/>
      <c r="BD12" s="19">
        <v>0.103102073227359</v>
      </c>
      <c r="BE12" s="19"/>
      <c r="BF12" s="19">
        <v>0.10522214520403</v>
      </c>
      <c r="BG12" s="19"/>
      <c r="BH12" s="19">
        <v>9.5891263075819494E-2</v>
      </c>
      <c r="BI12" s="19"/>
      <c r="BJ12" s="19">
        <v>7.3875454592515696E-2</v>
      </c>
      <c r="BK12" s="19"/>
      <c r="BL12" s="19">
        <v>0.244189509219847</v>
      </c>
      <c r="BM12" s="19">
        <v>1.7967774042857598E-2</v>
      </c>
      <c r="BN12" s="19">
        <v>0.15149324512311799</v>
      </c>
      <c r="BO12" s="19">
        <v>6.2493283597372197E-2</v>
      </c>
      <c r="BP12" s="19"/>
      <c r="BQ12" s="19">
        <v>8.4735228282974195E-2</v>
      </c>
      <c r="BR12" s="19">
        <v>0.10231519465524</v>
      </c>
      <c r="BS12" s="19">
        <v>0.129719046703064</v>
      </c>
      <c r="BT12" s="19">
        <v>9.5053935552734406E-2</v>
      </c>
      <c r="BU12" s="19">
        <v>0.13245145497942501</v>
      </c>
      <c r="BV12" s="19">
        <v>0.13906947710947101</v>
      </c>
      <c r="BW12" s="19"/>
      <c r="BX12" s="19">
        <v>6.7513079291236802E-2</v>
      </c>
      <c r="BY12" s="19">
        <v>0.109092109300305</v>
      </c>
      <c r="BZ12" s="19">
        <v>0.11256989568249</v>
      </c>
      <c r="CA12" s="19">
        <v>6.9031246193287696E-2</v>
      </c>
      <c r="CB12" s="19">
        <v>0.12626327062503601</v>
      </c>
      <c r="CC12" s="19">
        <v>0.20516412768609299</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CC17"/>
  <sheetViews>
    <sheetView showGridLines="0" workbookViewId="0">
      <pane xSplit="2" topLeftCell="BB1" activePane="topRight" state="frozen"/>
      <selection pane="topRight" activeCell="BJ7" sqref="BJ7"/>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0.33216345377360701</v>
      </c>
      <c r="D9" s="17">
        <v>0.35750171365233802</v>
      </c>
      <c r="E9" s="17">
        <v>0.30650112323210899</v>
      </c>
      <c r="F9" s="17"/>
      <c r="G9" s="17">
        <v>0.440258424788734</v>
      </c>
      <c r="H9" s="17">
        <v>0.41432384039720499</v>
      </c>
      <c r="I9" s="17">
        <v>0.33424153711598398</v>
      </c>
      <c r="J9" s="17">
        <v>0.26332189008068102</v>
      </c>
      <c r="K9" s="17">
        <v>0.30455149429633999</v>
      </c>
      <c r="L9" s="17">
        <v>0.26629878437618199</v>
      </c>
      <c r="M9" s="17"/>
      <c r="N9" s="17">
        <v>0.39511994593583799</v>
      </c>
      <c r="O9" s="17">
        <v>0.29330569644385002</v>
      </c>
      <c r="P9" s="17">
        <v>0.31930684620142002</v>
      </c>
      <c r="Q9" s="17">
        <v>0.31509293588079801</v>
      </c>
      <c r="R9" s="17"/>
      <c r="S9" s="17">
        <v>0.44031419987112802</v>
      </c>
      <c r="T9" s="17">
        <v>0.33039602399658102</v>
      </c>
      <c r="U9" s="17">
        <v>0.27321112447425799</v>
      </c>
      <c r="V9" s="17">
        <v>0.33153018592537598</v>
      </c>
      <c r="W9" s="17">
        <v>0.30682476771491402</v>
      </c>
      <c r="X9" s="17">
        <v>0.30884027543067899</v>
      </c>
      <c r="Y9" s="17">
        <v>0.34157866780540702</v>
      </c>
      <c r="Z9" s="17">
        <v>0.29845124685478902</v>
      </c>
      <c r="AA9" s="17">
        <v>0.32361025437464902</v>
      </c>
      <c r="AB9" s="17">
        <v>0.315770462003028</v>
      </c>
      <c r="AC9" s="17">
        <v>0.27417116122547802</v>
      </c>
      <c r="AD9" s="17">
        <v>0.32040587224496597</v>
      </c>
      <c r="AE9" s="17"/>
      <c r="AF9" s="17">
        <v>0.337027163490909</v>
      </c>
      <c r="AG9" s="17">
        <v>0.30055835829203398</v>
      </c>
      <c r="AH9" s="17">
        <v>0.287249192202709</v>
      </c>
      <c r="AI9" s="17">
        <v>0.30769279451498199</v>
      </c>
      <c r="AJ9" s="17"/>
      <c r="AK9" s="17">
        <v>0.35379273308060899</v>
      </c>
      <c r="AL9" s="17">
        <v>0.328495545829941</v>
      </c>
      <c r="AM9" s="17"/>
      <c r="AN9" s="17">
        <v>0.44432169675400202</v>
      </c>
      <c r="AO9" s="17">
        <v>0.31002361706160703</v>
      </c>
      <c r="AP9" s="17">
        <v>0.28640293957296098</v>
      </c>
      <c r="AQ9" s="17">
        <v>0.27628459803956201</v>
      </c>
      <c r="AR9" s="17">
        <v>0.28104005861341802</v>
      </c>
      <c r="AS9" s="17">
        <v>0.31315038421799901</v>
      </c>
      <c r="AT9" s="17"/>
      <c r="AU9" s="17">
        <v>0.33369546079718698</v>
      </c>
      <c r="AV9" s="17">
        <v>0.33064060484500002</v>
      </c>
      <c r="AW9" s="17"/>
      <c r="AX9" s="17">
        <v>0.32774944220262398</v>
      </c>
      <c r="AY9" s="17">
        <v>0.33322268849153802</v>
      </c>
      <c r="AZ9" s="17"/>
      <c r="BA9" s="17">
        <v>0.31705433744525802</v>
      </c>
      <c r="BB9" s="17">
        <v>0.41463202248180903</v>
      </c>
      <c r="BC9" s="17"/>
      <c r="BD9" s="17">
        <v>0.38306357557435</v>
      </c>
      <c r="BE9" s="17"/>
      <c r="BF9" s="17">
        <v>0.37561264549944101</v>
      </c>
      <c r="BG9" s="17"/>
      <c r="BH9" s="17">
        <v>0.35655386315249499</v>
      </c>
      <c r="BI9" s="17"/>
      <c r="BJ9" s="17">
        <v>0.317093342830709</v>
      </c>
      <c r="BK9" s="17"/>
      <c r="BL9" s="17">
        <v>0.15430322757749901</v>
      </c>
      <c r="BM9" s="17">
        <v>0.55132368163177903</v>
      </c>
      <c r="BN9" s="17">
        <v>0.26805307345386897</v>
      </c>
      <c r="BO9" s="17">
        <v>0.29016494966816903</v>
      </c>
      <c r="BP9" s="17"/>
      <c r="BQ9" s="17">
        <v>0.34286001040432001</v>
      </c>
      <c r="BR9" s="17">
        <v>0.34726440585417701</v>
      </c>
      <c r="BS9" s="17">
        <v>0.34715375418891098</v>
      </c>
      <c r="BT9" s="17">
        <v>0.39205270299374201</v>
      </c>
      <c r="BU9" s="17">
        <v>0.34316450494109102</v>
      </c>
      <c r="BV9" s="17">
        <v>0.24535191748989099</v>
      </c>
      <c r="BW9" s="17"/>
      <c r="BX9" s="17">
        <v>0.39187162040767898</v>
      </c>
      <c r="BY9" s="17">
        <v>0.368861555141763</v>
      </c>
      <c r="BZ9" s="17">
        <v>0.33208621664214</v>
      </c>
      <c r="CA9" s="17">
        <v>0.36057826987745201</v>
      </c>
      <c r="CB9" s="17">
        <v>0.32524362029263698</v>
      </c>
      <c r="CC9" s="17">
        <v>0.18943401930635601</v>
      </c>
    </row>
    <row r="10" spans="2:81" x14ac:dyDescent="0.35">
      <c r="B10" s="18" t="s">
        <v>366</v>
      </c>
      <c r="C10" s="17">
        <v>0.50365052451972003</v>
      </c>
      <c r="D10" s="17">
        <v>0.48501063775033498</v>
      </c>
      <c r="E10" s="17">
        <v>0.52290348385171603</v>
      </c>
      <c r="F10" s="17"/>
      <c r="G10" s="17">
        <v>0.40947028293261301</v>
      </c>
      <c r="H10" s="17">
        <v>0.44246816879925999</v>
      </c>
      <c r="I10" s="17">
        <v>0.51850512441317498</v>
      </c>
      <c r="J10" s="17">
        <v>0.54848488914657201</v>
      </c>
      <c r="K10" s="17">
        <v>0.54893411139972703</v>
      </c>
      <c r="L10" s="17">
        <v>0.53705942892414005</v>
      </c>
      <c r="M10" s="17"/>
      <c r="N10" s="17">
        <v>0.47266031991053897</v>
      </c>
      <c r="O10" s="17">
        <v>0.540348759749531</v>
      </c>
      <c r="P10" s="17">
        <v>0.50847224052151796</v>
      </c>
      <c r="Q10" s="17">
        <v>0.49664741144569202</v>
      </c>
      <c r="R10" s="17"/>
      <c r="S10" s="17">
        <v>0.44924406227316299</v>
      </c>
      <c r="T10" s="17">
        <v>0.47541568311389398</v>
      </c>
      <c r="U10" s="17">
        <v>0.55738796614506902</v>
      </c>
      <c r="V10" s="17">
        <v>0.51265852651549104</v>
      </c>
      <c r="W10" s="17">
        <v>0.50740790784212297</v>
      </c>
      <c r="X10" s="17">
        <v>0.52773238845206405</v>
      </c>
      <c r="Y10" s="17">
        <v>0.48286489068925598</v>
      </c>
      <c r="Z10" s="17">
        <v>0.51286489810967595</v>
      </c>
      <c r="AA10" s="17">
        <v>0.48757894052365103</v>
      </c>
      <c r="AB10" s="17">
        <v>0.54794236124180995</v>
      </c>
      <c r="AC10" s="17">
        <v>0.54866468456191497</v>
      </c>
      <c r="AD10" s="17">
        <v>0.52270639309516098</v>
      </c>
      <c r="AE10" s="17"/>
      <c r="AF10" s="17">
        <v>0.496461505716355</v>
      </c>
      <c r="AG10" s="17">
        <v>0.55778066481708799</v>
      </c>
      <c r="AH10" s="17">
        <v>0.52198518843498098</v>
      </c>
      <c r="AI10" s="17">
        <v>0.52385180014687005</v>
      </c>
      <c r="AJ10" s="17"/>
      <c r="AK10" s="17">
        <v>0.49968962882974099</v>
      </c>
      <c r="AL10" s="17">
        <v>0.50438287381351499</v>
      </c>
      <c r="AM10" s="17"/>
      <c r="AN10" s="17">
        <v>0.42987409796689302</v>
      </c>
      <c r="AO10" s="17">
        <v>0.52296909935279301</v>
      </c>
      <c r="AP10" s="17">
        <v>0.54198321735229305</v>
      </c>
      <c r="AQ10" s="17">
        <v>0.51767820187498803</v>
      </c>
      <c r="AR10" s="17">
        <v>0.56229228955654198</v>
      </c>
      <c r="AS10" s="17">
        <v>0.49614253023050198</v>
      </c>
      <c r="AT10" s="17"/>
      <c r="AU10" s="17">
        <v>0.50599025765761596</v>
      </c>
      <c r="AV10" s="17">
        <v>0.50140285688839803</v>
      </c>
      <c r="AW10" s="17"/>
      <c r="AX10" s="17">
        <v>0.49615790515012997</v>
      </c>
      <c r="AY10" s="17">
        <v>0.50544853579288596</v>
      </c>
      <c r="AZ10" s="17"/>
      <c r="BA10" s="17">
        <v>0.51811747507192796</v>
      </c>
      <c r="BB10" s="17">
        <v>0.43036907380683198</v>
      </c>
      <c r="BC10" s="17"/>
      <c r="BD10" s="17">
        <v>0.47592033003408701</v>
      </c>
      <c r="BE10" s="17"/>
      <c r="BF10" s="17">
        <v>0.48049696581759099</v>
      </c>
      <c r="BG10" s="17"/>
      <c r="BH10" s="17">
        <v>0.52613060238987397</v>
      </c>
      <c r="BI10" s="17"/>
      <c r="BJ10" s="17">
        <v>0.53775690604164605</v>
      </c>
      <c r="BK10" s="17"/>
      <c r="BL10" s="17">
        <v>0.47357742966637101</v>
      </c>
      <c r="BM10" s="17">
        <v>0.39595016186825499</v>
      </c>
      <c r="BN10" s="17">
        <v>0.55781919080403997</v>
      </c>
      <c r="BO10" s="17">
        <v>0.57296554751330397</v>
      </c>
      <c r="BP10" s="17"/>
      <c r="BQ10" s="17">
        <v>0.52231124359445602</v>
      </c>
      <c r="BR10" s="17">
        <v>0.50206151097169105</v>
      </c>
      <c r="BS10" s="17">
        <v>0.48161425532832403</v>
      </c>
      <c r="BT10" s="17">
        <v>0.45996681440963799</v>
      </c>
      <c r="BU10" s="17">
        <v>0.467875576844348</v>
      </c>
      <c r="BV10" s="17">
        <v>0.52853195559129096</v>
      </c>
      <c r="BW10" s="17"/>
      <c r="BX10" s="17">
        <v>0.49068887485935297</v>
      </c>
      <c r="BY10" s="17">
        <v>0.47869285460072503</v>
      </c>
      <c r="BZ10" s="17">
        <v>0.51278846606754602</v>
      </c>
      <c r="CA10" s="17">
        <v>0.49511287205514998</v>
      </c>
      <c r="CB10" s="17">
        <v>0.45078119654370002</v>
      </c>
      <c r="CC10" s="17">
        <v>0.52329047921008198</v>
      </c>
    </row>
    <row r="11" spans="2:81" ht="29" x14ac:dyDescent="0.35">
      <c r="B11" s="18" t="s">
        <v>367</v>
      </c>
      <c r="C11" s="17">
        <v>0.12891317547922501</v>
      </c>
      <c r="D11" s="17">
        <v>0.122963300905989</v>
      </c>
      <c r="E11" s="17">
        <v>0.13441720621558101</v>
      </c>
      <c r="F11" s="17"/>
      <c r="G11" s="17">
        <v>0.115230561632554</v>
      </c>
      <c r="H11" s="17">
        <v>0.100735841489951</v>
      </c>
      <c r="I11" s="17">
        <v>0.119737890140931</v>
      </c>
      <c r="J11" s="17">
        <v>0.14837851463412799</v>
      </c>
      <c r="K11" s="17">
        <v>0.111560500886525</v>
      </c>
      <c r="L11" s="17">
        <v>0.16422904555149401</v>
      </c>
      <c r="M11" s="17"/>
      <c r="N11" s="17">
        <v>0.109926973351252</v>
      </c>
      <c r="O11" s="17">
        <v>0.13099528202750399</v>
      </c>
      <c r="P11" s="17">
        <v>0.13794266142977399</v>
      </c>
      <c r="Q11" s="17">
        <v>0.13850519556000401</v>
      </c>
      <c r="R11" s="17"/>
      <c r="S11" s="17">
        <v>7.8092334908566402E-2</v>
      </c>
      <c r="T11" s="17">
        <v>0.14788138515766799</v>
      </c>
      <c r="U11" s="17">
        <v>0.138878400309286</v>
      </c>
      <c r="V11" s="17">
        <v>0.127365381652778</v>
      </c>
      <c r="W11" s="17">
        <v>0.15353217630361299</v>
      </c>
      <c r="X11" s="17">
        <v>0.121959389804021</v>
      </c>
      <c r="Y11" s="17">
        <v>0.13621029734279499</v>
      </c>
      <c r="Z11" s="17">
        <v>0.177626584141929</v>
      </c>
      <c r="AA11" s="17">
        <v>0.15179263777532401</v>
      </c>
      <c r="AB11" s="17">
        <v>0.106689959368218</v>
      </c>
      <c r="AC11" s="17">
        <v>0.13189762717773401</v>
      </c>
      <c r="AD11" s="17">
        <v>0.118736662611197</v>
      </c>
      <c r="AE11" s="17"/>
      <c r="AF11" s="17">
        <v>0.13096840188026501</v>
      </c>
      <c r="AG11" s="17">
        <v>0.114319250623522</v>
      </c>
      <c r="AH11" s="17">
        <v>0.13589749863575201</v>
      </c>
      <c r="AI11" s="17">
        <v>0.129858121376836</v>
      </c>
      <c r="AJ11" s="17"/>
      <c r="AK11" s="17">
        <v>0.11877368766278</v>
      </c>
      <c r="AL11" s="17">
        <v>0.11682655869976501</v>
      </c>
      <c r="AM11" s="17"/>
      <c r="AN11" s="17">
        <v>8.9240261010101199E-2</v>
      </c>
      <c r="AO11" s="17">
        <v>0.134755270336986</v>
      </c>
      <c r="AP11" s="17">
        <v>0.144685583301423</v>
      </c>
      <c r="AQ11" s="17">
        <v>0.16705199868412099</v>
      </c>
      <c r="AR11" s="17">
        <v>0.12042622432808101</v>
      </c>
      <c r="AS11" s="17">
        <v>0.139885226424382</v>
      </c>
      <c r="AT11" s="17"/>
      <c r="AU11" s="17">
        <v>0.13105558276899501</v>
      </c>
      <c r="AV11" s="17">
        <v>0.124626348355729</v>
      </c>
      <c r="AW11" s="17"/>
      <c r="AX11" s="17">
        <v>0.14102211007061899</v>
      </c>
      <c r="AY11" s="17">
        <v>0.12600738248115601</v>
      </c>
      <c r="AZ11" s="17"/>
      <c r="BA11" s="17">
        <v>0.131368064259127</v>
      </c>
      <c r="BB11" s="17">
        <v>0.112237577483629</v>
      </c>
      <c r="BC11" s="17"/>
      <c r="BD11" s="17">
        <v>0.114303713903059</v>
      </c>
      <c r="BE11" s="17"/>
      <c r="BF11" s="17">
        <v>0.116506356406958</v>
      </c>
      <c r="BG11" s="17"/>
      <c r="BH11" s="17">
        <v>9.8890456941381294E-2</v>
      </c>
      <c r="BI11" s="17"/>
      <c r="BJ11" s="17">
        <v>9.4738121207210202E-2</v>
      </c>
      <c r="BK11" s="17"/>
      <c r="BL11" s="17">
        <v>0.248138487393292</v>
      </c>
      <c r="BM11" s="17">
        <v>4.8400117400808899E-2</v>
      </c>
      <c r="BN11" s="17">
        <v>0.14586533570199001</v>
      </c>
      <c r="BO11" s="17">
        <v>0.118004756516232</v>
      </c>
      <c r="BP11" s="17"/>
      <c r="BQ11" s="17">
        <v>0.11019838103547</v>
      </c>
      <c r="BR11" s="17">
        <v>0.11936529070721801</v>
      </c>
      <c r="BS11" s="17">
        <v>0.13166468595164901</v>
      </c>
      <c r="BT11" s="17">
        <v>0.120370073649446</v>
      </c>
      <c r="BU11" s="17">
        <v>0.141420777742787</v>
      </c>
      <c r="BV11" s="17">
        <v>0.17144743305132101</v>
      </c>
      <c r="BW11" s="17"/>
      <c r="BX11" s="17">
        <v>9.7760642507048107E-2</v>
      </c>
      <c r="BY11" s="17">
        <v>0.121266376981278</v>
      </c>
      <c r="BZ11" s="17">
        <v>0.127135814641338</v>
      </c>
      <c r="CA11" s="17">
        <v>0.11982751455469599</v>
      </c>
      <c r="CB11" s="17">
        <v>0.17383972614089199</v>
      </c>
      <c r="CC11" s="17">
        <v>0.18689282741517499</v>
      </c>
    </row>
    <row r="12" spans="2:81" ht="29" x14ac:dyDescent="0.35">
      <c r="B12" s="18" t="s">
        <v>368</v>
      </c>
      <c r="C12" s="19">
        <v>3.52728462274483E-2</v>
      </c>
      <c r="D12" s="19">
        <v>3.4524347691337998E-2</v>
      </c>
      <c r="E12" s="19">
        <v>3.61781867005933E-2</v>
      </c>
      <c r="F12" s="19"/>
      <c r="G12" s="19">
        <v>3.5040730646099298E-2</v>
      </c>
      <c r="H12" s="19">
        <v>4.2472149313584298E-2</v>
      </c>
      <c r="I12" s="19">
        <v>2.7515448329910298E-2</v>
      </c>
      <c r="J12" s="19">
        <v>3.9814706138620003E-2</v>
      </c>
      <c r="K12" s="19">
        <v>3.4953893417408198E-2</v>
      </c>
      <c r="L12" s="19">
        <v>3.2412741148183703E-2</v>
      </c>
      <c r="M12" s="19"/>
      <c r="N12" s="19">
        <v>2.2292760802371601E-2</v>
      </c>
      <c r="O12" s="19">
        <v>3.53502617791146E-2</v>
      </c>
      <c r="P12" s="19">
        <v>3.4278251847288201E-2</v>
      </c>
      <c r="Q12" s="19">
        <v>4.9754457113505998E-2</v>
      </c>
      <c r="R12" s="19"/>
      <c r="S12" s="19">
        <v>3.2349402947142399E-2</v>
      </c>
      <c r="T12" s="19">
        <v>4.6306907731857701E-2</v>
      </c>
      <c r="U12" s="19">
        <v>3.0522509071386698E-2</v>
      </c>
      <c r="V12" s="19">
        <v>2.84459059063541E-2</v>
      </c>
      <c r="W12" s="19">
        <v>3.2235148139349697E-2</v>
      </c>
      <c r="X12" s="19">
        <v>4.1467946313236699E-2</v>
      </c>
      <c r="Y12" s="19">
        <v>3.9346144162541001E-2</v>
      </c>
      <c r="Z12" s="19">
        <v>1.10572708936056E-2</v>
      </c>
      <c r="AA12" s="19">
        <v>3.7018167326375799E-2</v>
      </c>
      <c r="AB12" s="19">
        <v>2.9597217386943601E-2</v>
      </c>
      <c r="AC12" s="19">
        <v>4.5266527034873397E-2</v>
      </c>
      <c r="AD12" s="19">
        <v>3.8151072048676501E-2</v>
      </c>
      <c r="AE12" s="19"/>
      <c r="AF12" s="19">
        <v>3.5542928912470802E-2</v>
      </c>
      <c r="AG12" s="19">
        <v>2.7341726267356401E-2</v>
      </c>
      <c r="AH12" s="19">
        <v>5.4868120726558098E-2</v>
      </c>
      <c r="AI12" s="19">
        <v>3.8597283961312401E-2</v>
      </c>
      <c r="AJ12" s="19"/>
      <c r="AK12" s="19">
        <v>2.77439504268709E-2</v>
      </c>
      <c r="AL12" s="19">
        <v>5.0295021656779598E-2</v>
      </c>
      <c r="AM12" s="19"/>
      <c r="AN12" s="19">
        <v>3.65639442690033E-2</v>
      </c>
      <c r="AO12" s="19">
        <v>3.2252013248613702E-2</v>
      </c>
      <c r="AP12" s="19">
        <v>2.6928259773323401E-2</v>
      </c>
      <c r="AQ12" s="19">
        <v>3.89852014013293E-2</v>
      </c>
      <c r="AR12" s="19">
        <v>3.6241427501958398E-2</v>
      </c>
      <c r="AS12" s="19">
        <v>5.0821859127116599E-2</v>
      </c>
      <c r="AT12" s="19"/>
      <c r="AU12" s="19">
        <v>2.92586987762017E-2</v>
      </c>
      <c r="AV12" s="19">
        <v>4.3330189910872598E-2</v>
      </c>
      <c r="AW12" s="19"/>
      <c r="AX12" s="19">
        <v>3.5070542576627797E-2</v>
      </c>
      <c r="AY12" s="19">
        <v>3.5321393234420802E-2</v>
      </c>
      <c r="AZ12" s="19"/>
      <c r="BA12" s="19">
        <v>3.3460123223687598E-2</v>
      </c>
      <c r="BB12" s="19">
        <v>4.2761326227729803E-2</v>
      </c>
      <c r="BC12" s="19"/>
      <c r="BD12" s="19">
        <v>2.6712380488504099E-2</v>
      </c>
      <c r="BE12" s="19"/>
      <c r="BF12" s="19">
        <v>2.7384032276009301E-2</v>
      </c>
      <c r="BG12" s="19"/>
      <c r="BH12" s="19">
        <v>1.84250775162495E-2</v>
      </c>
      <c r="BI12" s="19"/>
      <c r="BJ12" s="19">
        <v>5.0411629920433999E-2</v>
      </c>
      <c r="BK12" s="19"/>
      <c r="BL12" s="19">
        <v>0.123980855362838</v>
      </c>
      <c r="BM12" s="19">
        <v>4.3260390991564004E-3</v>
      </c>
      <c r="BN12" s="19">
        <v>2.8262400040100302E-2</v>
      </c>
      <c r="BO12" s="19">
        <v>1.8864746302294799E-2</v>
      </c>
      <c r="BP12" s="19"/>
      <c r="BQ12" s="19">
        <v>2.46303649657529E-2</v>
      </c>
      <c r="BR12" s="19">
        <v>3.1308792466914398E-2</v>
      </c>
      <c r="BS12" s="19">
        <v>3.9567304531115399E-2</v>
      </c>
      <c r="BT12" s="19">
        <v>2.7610408947173901E-2</v>
      </c>
      <c r="BU12" s="19">
        <v>4.7539140471774398E-2</v>
      </c>
      <c r="BV12" s="19">
        <v>5.4668693867496301E-2</v>
      </c>
      <c r="BW12" s="19"/>
      <c r="BX12" s="19">
        <v>1.967886222592E-2</v>
      </c>
      <c r="BY12" s="19">
        <v>3.1179213276234002E-2</v>
      </c>
      <c r="BZ12" s="19">
        <v>2.79895026489759E-2</v>
      </c>
      <c r="CA12" s="19">
        <v>2.4481343512702501E-2</v>
      </c>
      <c r="CB12" s="19">
        <v>5.0135457022770398E-2</v>
      </c>
      <c r="CC12" s="19">
        <v>0.100382674068387</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CC17"/>
  <sheetViews>
    <sheetView showGridLines="0" workbookViewId="0">
      <pane xSplit="2" topLeftCell="C1" activePane="topRight" state="frozen"/>
      <selection pane="topRight" activeCell="BD9" sqref="BD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0.280840809120876</v>
      </c>
      <c r="D9" s="17">
        <v>0.33544729473382201</v>
      </c>
      <c r="E9" s="17">
        <v>0.22796793001263399</v>
      </c>
      <c r="F9" s="17"/>
      <c r="G9" s="17">
        <v>0.36401462082931901</v>
      </c>
      <c r="H9" s="17">
        <v>0.34336407497034599</v>
      </c>
      <c r="I9" s="17">
        <v>0.29677146909009799</v>
      </c>
      <c r="J9" s="17">
        <v>0.22988152525574501</v>
      </c>
      <c r="K9" s="17">
        <v>0.271087633983149</v>
      </c>
      <c r="L9" s="17">
        <v>0.209718405173656</v>
      </c>
      <c r="M9" s="17"/>
      <c r="N9" s="17">
        <v>0.33046721309320698</v>
      </c>
      <c r="O9" s="17">
        <v>0.25533434134779398</v>
      </c>
      <c r="P9" s="17">
        <v>0.26433650416778298</v>
      </c>
      <c r="Q9" s="17">
        <v>0.270792378233979</v>
      </c>
      <c r="R9" s="17"/>
      <c r="S9" s="17">
        <v>0.37466036811238901</v>
      </c>
      <c r="T9" s="17">
        <v>0.241667511103831</v>
      </c>
      <c r="U9" s="17">
        <v>0.19342641900982299</v>
      </c>
      <c r="V9" s="17">
        <v>0.25316591681582701</v>
      </c>
      <c r="W9" s="17">
        <v>0.27912604334736202</v>
      </c>
      <c r="X9" s="17">
        <v>0.28319205103048001</v>
      </c>
      <c r="Y9" s="17">
        <v>0.25898989104966602</v>
      </c>
      <c r="Z9" s="17">
        <v>0.26383042694585901</v>
      </c>
      <c r="AA9" s="17">
        <v>0.32591644497870997</v>
      </c>
      <c r="AB9" s="17">
        <v>0.28372605837359</v>
      </c>
      <c r="AC9" s="17">
        <v>0.24151816042052701</v>
      </c>
      <c r="AD9" s="17">
        <v>0.29844473859064302</v>
      </c>
      <c r="AE9" s="17"/>
      <c r="AF9" s="17">
        <v>0.286225133671623</v>
      </c>
      <c r="AG9" s="17">
        <v>0.26840177468505799</v>
      </c>
      <c r="AH9" s="17">
        <v>0.25679437418992901</v>
      </c>
      <c r="AI9" s="17">
        <v>0.26057672844087798</v>
      </c>
      <c r="AJ9" s="17"/>
      <c r="AK9" s="17">
        <v>0.26110369819023599</v>
      </c>
      <c r="AL9" s="17">
        <v>0.32756929546498997</v>
      </c>
      <c r="AM9" s="17"/>
      <c r="AN9" s="17">
        <v>0.37812283077359199</v>
      </c>
      <c r="AO9" s="17">
        <v>0.25519318659678503</v>
      </c>
      <c r="AP9" s="17">
        <v>0.266261776297404</v>
      </c>
      <c r="AQ9" s="17">
        <v>0.23803297257118899</v>
      </c>
      <c r="AR9" s="17">
        <v>0.22066978124346501</v>
      </c>
      <c r="AS9" s="17">
        <v>0.24939818584666501</v>
      </c>
      <c r="AT9" s="17"/>
      <c r="AU9" s="17">
        <v>0.29485710276334798</v>
      </c>
      <c r="AV9" s="17">
        <v>0.26213634712153799</v>
      </c>
      <c r="AW9" s="17"/>
      <c r="AX9" s="17">
        <v>0.230787796409921</v>
      </c>
      <c r="AY9" s="17">
        <v>0.29285208003575303</v>
      </c>
      <c r="AZ9" s="17"/>
      <c r="BA9" s="17">
        <v>0.26375553732572599</v>
      </c>
      <c r="BB9" s="17">
        <v>0.37073761304414699</v>
      </c>
      <c r="BC9" s="17"/>
      <c r="BD9" s="17">
        <v>0.322733160661069</v>
      </c>
      <c r="BE9" s="17"/>
      <c r="BF9" s="17">
        <v>0.32813329395111801</v>
      </c>
      <c r="BG9" s="17"/>
      <c r="BH9" s="17">
        <v>0.30357386519907398</v>
      </c>
      <c r="BI9" s="17"/>
      <c r="BJ9" s="17">
        <v>0.29129027730149598</v>
      </c>
      <c r="BK9" s="17"/>
      <c r="BL9" s="17">
        <v>0.11844938033300299</v>
      </c>
      <c r="BM9" s="17">
        <v>0.49847445814874097</v>
      </c>
      <c r="BN9" s="17">
        <v>0.22231897144518301</v>
      </c>
      <c r="BO9" s="17">
        <v>0.22490351935707101</v>
      </c>
      <c r="BP9" s="17"/>
      <c r="BQ9" s="17">
        <v>0.34083951274737101</v>
      </c>
      <c r="BR9" s="17">
        <v>0.27945573376176802</v>
      </c>
      <c r="BS9" s="17">
        <v>0.26897117845542101</v>
      </c>
      <c r="BT9" s="17">
        <v>0.29715408176303798</v>
      </c>
      <c r="BU9" s="17">
        <v>0.22405243386176699</v>
      </c>
      <c r="BV9" s="17">
        <v>0.16701391035853999</v>
      </c>
      <c r="BW9" s="17"/>
      <c r="BX9" s="17">
        <v>0.34433384140804302</v>
      </c>
      <c r="BY9" s="17">
        <v>0.28009223446416998</v>
      </c>
      <c r="BZ9" s="17">
        <v>0.28157925652605098</v>
      </c>
      <c r="CA9" s="17">
        <v>0.31640743979185798</v>
      </c>
      <c r="CB9" s="17">
        <v>0.24704053299638401</v>
      </c>
      <c r="CC9" s="17">
        <v>0.15272215324629199</v>
      </c>
    </row>
    <row r="10" spans="2:81" x14ac:dyDescent="0.35">
      <c r="B10" s="18" t="s">
        <v>366</v>
      </c>
      <c r="C10" s="17">
        <v>0.43299574796171197</v>
      </c>
      <c r="D10" s="17">
        <v>0.43417230424357001</v>
      </c>
      <c r="E10" s="17">
        <v>0.432471105808587</v>
      </c>
      <c r="F10" s="17"/>
      <c r="G10" s="17">
        <v>0.41730837305832202</v>
      </c>
      <c r="H10" s="17">
        <v>0.430790269094878</v>
      </c>
      <c r="I10" s="17">
        <v>0.46808141337316</v>
      </c>
      <c r="J10" s="17">
        <v>0.47162781582235902</v>
      </c>
      <c r="K10" s="17">
        <v>0.40555302941433102</v>
      </c>
      <c r="L10" s="17">
        <v>0.40369373553142901</v>
      </c>
      <c r="M10" s="17"/>
      <c r="N10" s="17">
        <v>0.44917546671149999</v>
      </c>
      <c r="O10" s="17">
        <v>0.46204447710435897</v>
      </c>
      <c r="P10" s="17">
        <v>0.43170894228685902</v>
      </c>
      <c r="Q10" s="17">
        <v>0.38507889539081203</v>
      </c>
      <c r="R10" s="17"/>
      <c r="S10" s="17">
        <v>0.41548229825205901</v>
      </c>
      <c r="T10" s="17">
        <v>0.43449852645419301</v>
      </c>
      <c r="U10" s="17">
        <v>0.46313859262442603</v>
      </c>
      <c r="V10" s="17">
        <v>0.43053332501396002</v>
      </c>
      <c r="W10" s="17">
        <v>0.44950290948903499</v>
      </c>
      <c r="X10" s="17">
        <v>0.45948478753093303</v>
      </c>
      <c r="Y10" s="17">
        <v>0.41621088654924698</v>
      </c>
      <c r="Z10" s="17">
        <v>0.43375480224470397</v>
      </c>
      <c r="AA10" s="17">
        <v>0.40895767710180198</v>
      </c>
      <c r="AB10" s="17">
        <v>0.45669408150058699</v>
      </c>
      <c r="AC10" s="17">
        <v>0.42026232762745802</v>
      </c>
      <c r="AD10" s="17">
        <v>0.399239366449674</v>
      </c>
      <c r="AE10" s="17"/>
      <c r="AF10" s="17">
        <v>0.41961735640261</v>
      </c>
      <c r="AG10" s="17">
        <v>0.483269184606131</v>
      </c>
      <c r="AH10" s="17">
        <v>0.44255222524200899</v>
      </c>
      <c r="AI10" s="17">
        <v>0.44506117974538101</v>
      </c>
      <c r="AJ10" s="17"/>
      <c r="AK10" s="17">
        <v>0.50714763043770505</v>
      </c>
      <c r="AL10" s="17">
        <v>0.42255939110991098</v>
      </c>
      <c r="AM10" s="17"/>
      <c r="AN10" s="17">
        <v>0.415326036696056</v>
      </c>
      <c r="AO10" s="17">
        <v>0.45160437321644797</v>
      </c>
      <c r="AP10" s="17">
        <v>0.43123941514867598</v>
      </c>
      <c r="AQ10" s="17">
        <v>0.43055767390147798</v>
      </c>
      <c r="AR10" s="17">
        <v>0.44808846928041202</v>
      </c>
      <c r="AS10" s="17">
        <v>0.399230816163547</v>
      </c>
      <c r="AT10" s="17"/>
      <c r="AU10" s="17">
        <v>0.43138626859027102</v>
      </c>
      <c r="AV10" s="17">
        <v>0.43501013113112502</v>
      </c>
      <c r="AW10" s="17"/>
      <c r="AX10" s="17">
        <v>0.39058186521953597</v>
      </c>
      <c r="AY10" s="17">
        <v>0.443173849310177</v>
      </c>
      <c r="AZ10" s="17"/>
      <c r="BA10" s="17">
        <v>0.43236371396998802</v>
      </c>
      <c r="BB10" s="17">
        <v>0.43714666733025598</v>
      </c>
      <c r="BC10" s="17"/>
      <c r="BD10" s="17">
        <v>0.41798888996542199</v>
      </c>
      <c r="BE10" s="17"/>
      <c r="BF10" s="17">
        <v>0.413170151635191</v>
      </c>
      <c r="BG10" s="17"/>
      <c r="BH10" s="17">
        <v>0.47095249526399702</v>
      </c>
      <c r="BI10" s="17"/>
      <c r="BJ10" s="17">
        <v>0.44222520524067899</v>
      </c>
      <c r="BK10" s="17"/>
      <c r="BL10" s="17">
        <v>0.34470145113355699</v>
      </c>
      <c r="BM10" s="17">
        <v>0.42165829221341899</v>
      </c>
      <c r="BN10" s="17">
        <v>0.42964319088304398</v>
      </c>
      <c r="BO10" s="17">
        <v>0.50248985356599396</v>
      </c>
      <c r="BP10" s="17"/>
      <c r="BQ10" s="17">
        <v>0.43171829541705797</v>
      </c>
      <c r="BR10" s="17">
        <v>0.45977239342252202</v>
      </c>
      <c r="BS10" s="17">
        <v>0.41933688431709099</v>
      </c>
      <c r="BT10" s="17">
        <v>0.41622467975538702</v>
      </c>
      <c r="BU10" s="17">
        <v>0.37706073666565099</v>
      </c>
      <c r="BV10" s="17">
        <v>0.46432851437961697</v>
      </c>
      <c r="BW10" s="17"/>
      <c r="BX10" s="17">
        <v>0.44691716049143998</v>
      </c>
      <c r="BY10" s="17">
        <v>0.46840804155835097</v>
      </c>
      <c r="BZ10" s="17">
        <v>0.43626862572978398</v>
      </c>
      <c r="CA10" s="17">
        <v>0.40246471923157101</v>
      </c>
      <c r="CB10" s="17">
        <v>0.35303454302737403</v>
      </c>
      <c r="CC10" s="17">
        <v>0.42770004973074099</v>
      </c>
    </row>
    <row r="11" spans="2:81" ht="29" x14ac:dyDescent="0.35">
      <c r="B11" s="18" t="s">
        <v>367</v>
      </c>
      <c r="C11" s="17">
        <v>0.217241022149261</v>
      </c>
      <c r="D11" s="17">
        <v>0.17150845853115099</v>
      </c>
      <c r="E11" s="17">
        <v>0.26140415323747102</v>
      </c>
      <c r="F11" s="17"/>
      <c r="G11" s="17">
        <v>0.17216156408428801</v>
      </c>
      <c r="H11" s="17">
        <v>0.17407832230450401</v>
      </c>
      <c r="I11" s="17">
        <v>0.19409018596159</v>
      </c>
      <c r="J11" s="17">
        <v>0.21822812143773601</v>
      </c>
      <c r="K11" s="17">
        <v>0.22819473202592</v>
      </c>
      <c r="L11" s="17">
        <v>0.29296361807160298</v>
      </c>
      <c r="M11" s="17"/>
      <c r="N11" s="17">
        <v>0.17620809872083401</v>
      </c>
      <c r="O11" s="17">
        <v>0.216725120006838</v>
      </c>
      <c r="P11" s="17">
        <v>0.23638014528823501</v>
      </c>
      <c r="Q11" s="17">
        <v>0.24391601101313601</v>
      </c>
      <c r="R11" s="17"/>
      <c r="S11" s="17">
        <v>0.16159060487501301</v>
      </c>
      <c r="T11" s="17">
        <v>0.252651666441291</v>
      </c>
      <c r="U11" s="17">
        <v>0.27157732972041698</v>
      </c>
      <c r="V11" s="17">
        <v>0.239639898751212</v>
      </c>
      <c r="W11" s="17">
        <v>0.21665252254154099</v>
      </c>
      <c r="X11" s="17">
        <v>0.186579733353334</v>
      </c>
      <c r="Y11" s="17">
        <v>0.24747276913543301</v>
      </c>
      <c r="Z11" s="17">
        <v>0.26159479763867899</v>
      </c>
      <c r="AA11" s="17">
        <v>0.18223126293898101</v>
      </c>
      <c r="AB11" s="17">
        <v>0.18831660674643</v>
      </c>
      <c r="AC11" s="17">
        <v>0.24617851739548199</v>
      </c>
      <c r="AD11" s="17">
        <v>0.231889287809425</v>
      </c>
      <c r="AE11" s="17"/>
      <c r="AF11" s="17">
        <v>0.22309298685287901</v>
      </c>
      <c r="AG11" s="17">
        <v>0.19313884306756399</v>
      </c>
      <c r="AH11" s="17">
        <v>0.20985780142680099</v>
      </c>
      <c r="AI11" s="17">
        <v>0.22259470482171501</v>
      </c>
      <c r="AJ11" s="17"/>
      <c r="AK11" s="17">
        <v>0.184828426328836</v>
      </c>
      <c r="AL11" s="17">
        <v>0.188432909567361</v>
      </c>
      <c r="AM11" s="17"/>
      <c r="AN11" s="17">
        <v>0.157809789553428</v>
      </c>
      <c r="AO11" s="17">
        <v>0.22795108367401201</v>
      </c>
      <c r="AP11" s="17">
        <v>0.23212177138684301</v>
      </c>
      <c r="AQ11" s="17">
        <v>0.23188356513271099</v>
      </c>
      <c r="AR11" s="17">
        <v>0.26113015390255101</v>
      </c>
      <c r="AS11" s="17">
        <v>0.27765819068701098</v>
      </c>
      <c r="AT11" s="17"/>
      <c r="AU11" s="17">
        <v>0.21115541980285399</v>
      </c>
      <c r="AV11" s="17">
        <v>0.225145254620646</v>
      </c>
      <c r="AW11" s="17"/>
      <c r="AX11" s="17">
        <v>0.27670942334602999</v>
      </c>
      <c r="AY11" s="17">
        <v>0.202970331156615</v>
      </c>
      <c r="AZ11" s="17"/>
      <c r="BA11" s="17">
        <v>0.23062165070034801</v>
      </c>
      <c r="BB11" s="17">
        <v>0.146462831565351</v>
      </c>
      <c r="BC11" s="17"/>
      <c r="BD11" s="17">
        <v>0.19849876374185599</v>
      </c>
      <c r="BE11" s="17"/>
      <c r="BF11" s="17">
        <v>0.19597432514135599</v>
      </c>
      <c r="BG11" s="17"/>
      <c r="BH11" s="17">
        <v>0.17421269230727801</v>
      </c>
      <c r="BI11" s="17"/>
      <c r="BJ11" s="17">
        <v>0.21041526897910201</v>
      </c>
      <c r="BK11" s="17"/>
      <c r="BL11" s="17">
        <v>0.335336359014414</v>
      </c>
      <c r="BM11" s="17">
        <v>7.3617906545343906E-2</v>
      </c>
      <c r="BN11" s="17">
        <v>0.27125686551471401</v>
      </c>
      <c r="BO11" s="17">
        <v>0.23112947791827501</v>
      </c>
      <c r="BP11" s="17"/>
      <c r="BQ11" s="17">
        <v>0.182033107755494</v>
      </c>
      <c r="BR11" s="17">
        <v>0.20397498920709201</v>
      </c>
      <c r="BS11" s="17">
        <v>0.23911733708294999</v>
      </c>
      <c r="BT11" s="17">
        <v>0.21463258775290101</v>
      </c>
      <c r="BU11" s="17">
        <v>0.27764336328832301</v>
      </c>
      <c r="BV11" s="17">
        <v>0.26337975202678299</v>
      </c>
      <c r="BW11" s="17"/>
      <c r="BX11" s="17">
        <v>0.17074552180827601</v>
      </c>
      <c r="BY11" s="17">
        <v>0.191730982975617</v>
      </c>
      <c r="BZ11" s="17">
        <v>0.21925248768282601</v>
      </c>
      <c r="CA11" s="17">
        <v>0.21887704949827499</v>
      </c>
      <c r="CB11" s="17">
        <v>0.30417536738105699</v>
      </c>
      <c r="CC11" s="17">
        <v>0.26313749095422401</v>
      </c>
    </row>
    <row r="12" spans="2:81" ht="29" x14ac:dyDescent="0.35">
      <c r="B12" s="18" t="s">
        <v>368</v>
      </c>
      <c r="C12" s="19">
        <v>6.8922420768151901E-2</v>
      </c>
      <c r="D12" s="19">
        <v>5.88719424914581E-2</v>
      </c>
      <c r="E12" s="19">
        <v>7.8156810941307303E-2</v>
      </c>
      <c r="F12" s="19"/>
      <c r="G12" s="19">
        <v>4.6515442028070897E-2</v>
      </c>
      <c r="H12" s="19">
        <v>5.1767333630271403E-2</v>
      </c>
      <c r="I12" s="19">
        <v>4.1056931575151501E-2</v>
      </c>
      <c r="J12" s="19">
        <v>8.0262537484159804E-2</v>
      </c>
      <c r="K12" s="19">
        <v>9.5164604576599199E-2</v>
      </c>
      <c r="L12" s="19">
        <v>9.3624241223312005E-2</v>
      </c>
      <c r="M12" s="19"/>
      <c r="N12" s="19">
        <v>4.41492214744586E-2</v>
      </c>
      <c r="O12" s="19">
        <v>6.5896061541009202E-2</v>
      </c>
      <c r="P12" s="19">
        <v>6.75744082571237E-2</v>
      </c>
      <c r="Q12" s="19">
        <v>0.10021271536207201</v>
      </c>
      <c r="R12" s="19"/>
      <c r="S12" s="19">
        <v>4.8266728760539397E-2</v>
      </c>
      <c r="T12" s="19">
        <v>7.1182296000684903E-2</v>
      </c>
      <c r="U12" s="19">
        <v>7.1857658645334305E-2</v>
      </c>
      <c r="V12" s="19">
        <v>7.6660859419001803E-2</v>
      </c>
      <c r="W12" s="19">
        <v>5.47185246220626E-2</v>
      </c>
      <c r="X12" s="19">
        <v>7.0743428085252899E-2</v>
      </c>
      <c r="Y12" s="19">
        <v>7.7326453265654002E-2</v>
      </c>
      <c r="Z12" s="19">
        <v>4.0819973170758299E-2</v>
      </c>
      <c r="AA12" s="19">
        <v>8.2894614980507195E-2</v>
      </c>
      <c r="AB12" s="19">
        <v>7.1263253379393501E-2</v>
      </c>
      <c r="AC12" s="19">
        <v>9.2040994556532807E-2</v>
      </c>
      <c r="AD12" s="19">
        <v>7.0426607150258599E-2</v>
      </c>
      <c r="AE12" s="19"/>
      <c r="AF12" s="19">
        <v>7.1064523072887506E-2</v>
      </c>
      <c r="AG12" s="19">
        <v>5.5190197641246302E-2</v>
      </c>
      <c r="AH12" s="19">
        <v>9.0795599141260896E-2</v>
      </c>
      <c r="AI12" s="19">
        <v>7.1767386992025395E-2</v>
      </c>
      <c r="AJ12" s="19"/>
      <c r="AK12" s="19">
        <v>4.6920245043223001E-2</v>
      </c>
      <c r="AL12" s="19">
        <v>6.1438403857738202E-2</v>
      </c>
      <c r="AM12" s="19"/>
      <c r="AN12" s="19">
        <v>4.8741342976923702E-2</v>
      </c>
      <c r="AO12" s="19">
        <v>6.52513565127541E-2</v>
      </c>
      <c r="AP12" s="19">
        <v>7.0377037167076495E-2</v>
      </c>
      <c r="AQ12" s="19">
        <v>9.95257883946227E-2</v>
      </c>
      <c r="AR12" s="19">
        <v>7.0111595573571495E-2</v>
      </c>
      <c r="AS12" s="19">
        <v>7.3712807302777697E-2</v>
      </c>
      <c r="AT12" s="19"/>
      <c r="AU12" s="19">
        <v>6.2601208843527004E-2</v>
      </c>
      <c r="AV12" s="19">
        <v>7.7708267126691793E-2</v>
      </c>
      <c r="AW12" s="19"/>
      <c r="AX12" s="19">
        <v>0.101920915024512</v>
      </c>
      <c r="AY12" s="19">
        <v>6.1003739497455398E-2</v>
      </c>
      <c r="AZ12" s="19"/>
      <c r="BA12" s="19">
        <v>7.32590980039384E-2</v>
      </c>
      <c r="BB12" s="19">
        <v>4.5652888060246199E-2</v>
      </c>
      <c r="BC12" s="19"/>
      <c r="BD12" s="19">
        <v>6.07791856316535E-2</v>
      </c>
      <c r="BE12" s="19"/>
      <c r="BF12" s="19">
        <v>6.2722229272335395E-2</v>
      </c>
      <c r="BG12" s="19"/>
      <c r="BH12" s="19">
        <v>5.1260947229650702E-2</v>
      </c>
      <c r="BI12" s="19"/>
      <c r="BJ12" s="19">
        <v>5.6069248478723403E-2</v>
      </c>
      <c r="BK12" s="19"/>
      <c r="BL12" s="19">
        <v>0.201512809519026</v>
      </c>
      <c r="BM12" s="19">
        <v>6.2493430924957204E-3</v>
      </c>
      <c r="BN12" s="19">
        <v>7.6780972157059493E-2</v>
      </c>
      <c r="BO12" s="19">
        <v>4.1477149158660798E-2</v>
      </c>
      <c r="BP12" s="19"/>
      <c r="BQ12" s="19">
        <v>4.54090840800766E-2</v>
      </c>
      <c r="BR12" s="19">
        <v>5.6796883608618398E-2</v>
      </c>
      <c r="BS12" s="19">
        <v>7.2574600144537704E-2</v>
      </c>
      <c r="BT12" s="19">
        <v>7.1988650728673595E-2</v>
      </c>
      <c r="BU12" s="19">
        <v>0.12124346618426</v>
      </c>
      <c r="BV12" s="19">
        <v>0.10527782323506001</v>
      </c>
      <c r="BW12" s="19"/>
      <c r="BX12" s="19">
        <v>3.8003476292241198E-2</v>
      </c>
      <c r="BY12" s="19">
        <v>5.9768741001861199E-2</v>
      </c>
      <c r="BZ12" s="19">
        <v>6.2899630061338696E-2</v>
      </c>
      <c r="CA12" s="19">
        <v>6.2250791478296499E-2</v>
      </c>
      <c r="CB12" s="19">
        <v>9.5749556595185303E-2</v>
      </c>
      <c r="CC12" s="19">
        <v>0.15644030606874201</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CC17"/>
  <sheetViews>
    <sheetView showGridLines="0" workbookViewId="0">
      <pane xSplit="2" topLeftCell="C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0.28375519811059002</v>
      </c>
      <c r="D9" s="17">
        <v>0.30418053538717998</v>
      </c>
      <c r="E9" s="17">
        <v>0.26366923819820598</v>
      </c>
      <c r="F9" s="17"/>
      <c r="G9" s="17">
        <v>0.35650594725005802</v>
      </c>
      <c r="H9" s="17">
        <v>0.329335940452195</v>
      </c>
      <c r="I9" s="17">
        <v>0.25821873668143702</v>
      </c>
      <c r="J9" s="17">
        <v>0.241763900505618</v>
      </c>
      <c r="K9" s="17">
        <v>0.255548596894205</v>
      </c>
      <c r="L9" s="17">
        <v>0.272190463136607</v>
      </c>
      <c r="M9" s="17"/>
      <c r="N9" s="17">
        <v>0.33074443872148501</v>
      </c>
      <c r="O9" s="17">
        <v>0.22794889952671099</v>
      </c>
      <c r="P9" s="17">
        <v>0.285779648274058</v>
      </c>
      <c r="Q9" s="17">
        <v>0.289837121184984</v>
      </c>
      <c r="R9" s="17"/>
      <c r="S9" s="17">
        <v>0.37484487908658298</v>
      </c>
      <c r="T9" s="17">
        <v>0.28607864530550497</v>
      </c>
      <c r="U9" s="17">
        <v>0.29935443616666602</v>
      </c>
      <c r="V9" s="17">
        <v>0.27885119091417698</v>
      </c>
      <c r="W9" s="17">
        <v>0.244169267142197</v>
      </c>
      <c r="X9" s="17">
        <v>0.25726753779386802</v>
      </c>
      <c r="Y9" s="17">
        <v>0.284808635389876</v>
      </c>
      <c r="Z9" s="17">
        <v>0.32434980555349102</v>
      </c>
      <c r="AA9" s="17">
        <v>0.31712102053520003</v>
      </c>
      <c r="AB9" s="17">
        <v>0.20152006760166699</v>
      </c>
      <c r="AC9" s="17">
        <v>0.228525991465694</v>
      </c>
      <c r="AD9" s="17">
        <v>0.15304188242396599</v>
      </c>
      <c r="AE9" s="17"/>
      <c r="AF9" s="17">
        <v>0.29818430172111499</v>
      </c>
      <c r="AG9" s="17">
        <v>0.19266362715050001</v>
      </c>
      <c r="AH9" s="17">
        <v>0.23865131170877299</v>
      </c>
      <c r="AI9" s="17">
        <v>0.16510139747018501</v>
      </c>
      <c r="AJ9" s="17"/>
      <c r="AK9" s="17">
        <v>0.30899860755960601</v>
      </c>
      <c r="AL9" s="17">
        <v>0.22163497332558901</v>
      </c>
      <c r="AM9" s="17"/>
      <c r="AN9" s="17">
        <v>0.37283025166822198</v>
      </c>
      <c r="AO9" s="17">
        <v>0.25507313082456001</v>
      </c>
      <c r="AP9" s="17">
        <v>0.269768570469685</v>
      </c>
      <c r="AQ9" s="17">
        <v>0.236375697993811</v>
      </c>
      <c r="AR9" s="17">
        <v>0.24918126120937301</v>
      </c>
      <c r="AS9" s="17">
        <v>0.26996663685505901</v>
      </c>
      <c r="AT9" s="17"/>
      <c r="AU9" s="17">
        <v>0.29454447602668798</v>
      </c>
      <c r="AV9" s="17">
        <v>0.26954510049557001</v>
      </c>
      <c r="AW9" s="17"/>
      <c r="AX9" s="17">
        <v>0.27124485818324301</v>
      </c>
      <c r="AY9" s="17">
        <v>0.286757316743735</v>
      </c>
      <c r="AZ9" s="17"/>
      <c r="BA9" s="17">
        <v>0.27587388027877102</v>
      </c>
      <c r="BB9" s="17">
        <v>0.323016823053488</v>
      </c>
      <c r="BC9" s="17"/>
      <c r="BD9" s="17">
        <v>0.351373291124283</v>
      </c>
      <c r="BE9" s="17"/>
      <c r="BF9" s="17">
        <v>0.36013825951920497</v>
      </c>
      <c r="BG9" s="17"/>
      <c r="BH9" s="17">
        <v>0.20503988915674001</v>
      </c>
      <c r="BI9" s="17"/>
      <c r="BJ9" s="17">
        <v>0.27203137576279401</v>
      </c>
      <c r="BK9" s="17"/>
      <c r="BL9" s="17">
        <v>8.5130804596745893E-2</v>
      </c>
      <c r="BM9" s="17">
        <v>0.49775482154347001</v>
      </c>
      <c r="BN9" s="17">
        <v>0.29496043729205401</v>
      </c>
      <c r="BO9" s="17">
        <v>0.180172189914483</v>
      </c>
      <c r="BP9" s="17"/>
      <c r="BQ9" s="17">
        <v>0.278633287036129</v>
      </c>
      <c r="BR9" s="17">
        <v>0.34144260035423102</v>
      </c>
      <c r="BS9" s="17">
        <v>0.33009936733294698</v>
      </c>
      <c r="BT9" s="17">
        <v>0.35109069644468399</v>
      </c>
      <c r="BU9" s="17">
        <v>0.25759175828338599</v>
      </c>
      <c r="BV9" s="17">
        <v>0.18588785501308899</v>
      </c>
      <c r="BW9" s="17"/>
      <c r="BX9" s="17">
        <v>0.30364305029088901</v>
      </c>
      <c r="BY9" s="17">
        <v>0.331583205326548</v>
      </c>
      <c r="BZ9" s="17">
        <v>0.31813055036316801</v>
      </c>
      <c r="CA9" s="17">
        <v>0.32848064726099502</v>
      </c>
      <c r="CB9" s="17">
        <v>0.24865522140740601</v>
      </c>
      <c r="CC9" s="17">
        <v>0.145610868306739</v>
      </c>
    </row>
    <row r="10" spans="2:81" x14ac:dyDescent="0.35">
      <c r="B10" s="18" t="s">
        <v>366</v>
      </c>
      <c r="C10" s="17">
        <v>0.49195282137617802</v>
      </c>
      <c r="D10" s="17">
        <v>0.49659819250280202</v>
      </c>
      <c r="E10" s="17">
        <v>0.48834969403914602</v>
      </c>
      <c r="F10" s="17"/>
      <c r="G10" s="17">
        <v>0.42880214694448199</v>
      </c>
      <c r="H10" s="17">
        <v>0.47028827738894902</v>
      </c>
      <c r="I10" s="17">
        <v>0.52452847626628796</v>
      </c>
      <c r="J10" s="17">
        <v>0.49024036575626601</v>
      </c>
      <c r="K10" s="17">
        <v>0.501749202864613</v>
      </c>
      <c r="L10" s="17">
        <v>0.51977549539671397</v>
      </c>
      <c r="M10" s="17"/>
      <c r="N10" s="17">
        <v>0.46552014647675</v>
      </c>
      <c r="O10" s="17">
        <v>0.522951057959407</v>
      </c>
      <c r="P10" s="17">
        <v>0.50128307212799905</v>
      </c>
      <c r="Q10" s="17">
        <v>0.47677695190709102</v>
      </c>
      <c r="R10" s="17"/>
      <c r="S10" s="17">
        <v>0.44276855889179401</v>
      </c>
      <c r="T10" s="17">
        <v>0.47039262750998501</v>
      </c>
      <c r="U10" s="17">
        <v>0.48360723501013902</v>
      </c>
      <c r="V10" s="17">
        <v>0.50795966462795406</v>
      </c>
      <c r="W10" s="17">
        <v>0.54402109819430899</v>
      </c>
      <c r="X10" s="17">
        <v>0.55204840501385299</v>
      </c>
      <c r="Y10" s="17">
        <v>0.48638924433344799</v>
      </c>
      <c r="Z10" s="17">
        <v>0.46252540677380199</v>
      </c>
      <c r="AA10" s="17">
        <v>0.44059421991528303</v>
      </c>
      <c r="AB10" s="17">
        <v>0.52933242457158203</v>
      </c>
      <c r="AC10" s="17">
        <v>0.52124261455764698</v>
      </c>
      <c r="AD10" s="17">
        <v>0.56877927485565904</v>
      </c>
      <c r="AE10" s="17"/>
      <c r="AF10" s="17">
        <v>0.48889062587558302</v>
      </c>
      <c r="AG10" s="17">
        <v>0.529112816068675</v>
      </c>
      <c r="AH10" s="17">
        <v>0.47178892642988302</v>
      </c>
      <c r="AI10" s="17">
        <v>0.54801687208697503</v>
      </c>
      <c r="AJ10" s="17"/>
      <c r="AK10" s="17">
        <v>0.47274020873139699</v>
      </c>
      <c r="AL10" s="17">
        <v>0.56398709581114503</v>
      </c>
      <c r="AM10" s="17"/>
      <c r="AN10" s="17">
        <v>0.45651169233786398</v>
      </c>
      <c r="AO10" s="17">
        <v>0.49613192286246199</v>
      </c>
      <c r="AP10" s="17">
        <v>0.46706161371446597</v>
      </c>
      <c r="AQ10" s="17">
        <v>0.52289730323704497</v>
      </c>
      <c r="AR10" s="17">
        <v>0.53832851060997899</v>
      </c>
      <c r="AS10" s="17">
        <v>0.495040821905884</v>
      </c>
      <c r="AT10" s="17"/>
      <c r="AU10" s="17">
        <v>0.49904392162721001</v>
      </c>
      <c r="AV10" s="17">
        <v>0.48218985197567799</v>
      </c>
      <c r="AW10" s="17"/>
      <c r="AX10" s="17">
        <v>0.49382214333513003</v>
      </c>
      <c r="AY10" s="17">
        <v>0.49150423833871398</v>
      </c>
      <c r="AZ10" s="17"/>
      <c r="BA10" s="17">
        <v>0.49720722221561903</v>
      </c>
      <c r="BB10" s="17">
        <v>0.47073741854714302</v>
      </c>
      <c r="BC10" s="17"/>
      <c r="BD10" s="17">
        <v>0.47743770219731502</v>
      </c>
      <c r="BE10" s="17"/>
      <c r="BF10" s="17">
        <v>0.46915274808674801</v>
      </c>
      <c r="BG10" s="17"/>
      <c r="BH10" s="17">
        <v>0.53163921135626802</v>
      </c>
      <c r="BI10" s="17"/>
      <c r="BJ10" s="17">
        <v>0.48671849928220801</v>
      </c>
      <c r="BK10" s="17"/>
      <c r="BL10" s="17">
        <v>0.39624469431001702</v>
      </c>
      <c r="BM10" s="17">
        <v>0.45075499671937203</v>
      </c>
      <c r="BN10" s="17">
        <v>0.51444962804714101</v>
      </c>
      <c r="BO10" s="17">
        <v>0.56864727514190605</v>
      </c>
      <c r="BP10" s="17"/>
      <c r="BQ10" s="17">
        <v>0.51562354610230099</v>
      </c>
      <c r="BR10" s="17">
        <v>0.50234640203729497</v>
      </c>
      <c r="BS10" s="17">
        <v>0.47847635680198902</v>
      </c>
      <c r="BT10" s="17">
        <v>0.43448098579247102</v>
      </c>
      <c r="BU10" s="17">
        <v>0.46672943443551201</v>
      </c>
      <c r="BV10" s="17">
        <v>0.47524620352468699</v>
      </c>
      <c r="BW10" s="17"/>
      <c r="BX10" s="17">
        <v>0.489502467905507</v>
      </c>
      <c r="BY10" s="17">
        <v>0.51143272481924995</v>
      </c>
      <c r="BZ10" s="17">
        <v>0.51040946805805298</v>
      </c>
      <c r="CA10" s="17">
        <v>0.47655726636089302</v>
      </c>
      <c r="CB10" s="17">
        <v>0.42302263991446498</v>
      </c>
      <c r="CC10" s="17">
        <v>0.40900312279539502</v>
      </c>
    </row>
    <row r="11" spans="2:81" ht="29" x14ac:dyDescent="0.35">
      <c r="B11" s="18" t="s">
        <v>367</v>
      </c>
      <c r="C11" s="17">
        <v>0.18301900486456199</v>
      </c>
      <c r="D11" s="17">
        <v>0.15886088296303999</v>
      </c>
      <c r="E11" s="17">
        <v>0.20561285965810899</v>
      </c>
      <c r="F11" s="17"/>
      <c r="G11" s="17">
        <v>0.16493301367274699</v>
      </c>
      <c r="H11" s="17">
        <v>0.15944567575214899</v>
      </c>
      <c r="I11" s="17">
        <v>0.180225982386367</v>
      </c>
      <c r="J11" s="17">
        <v>0.22529431367974001</v>
      </c>
      <c r="K11" s="17">
        <v>0.197717826642195</v>
      </c>
      <c r="L11" s="17">
        <v>0.17230416463312401</v>
      </c>
      <c r="M11" s="17"/>
      <c r="N11" s="17">
        <v>0.174859975473247</v>
      </c>
      <c r="O11" s="17">
        <v>0.213287220874746</v>
      </c>
      <c r="P11" s="17">
        <v>0.16962515260224501</v>
      </c>
      <c r="Q11" s="17">
        <v>0.17507502627118701</v>
      </c>
      <c r="R11" s="17"/>
      <c r="S11" s="17">
        <v>0.145267697449731</v>
      </c>
      <c r="T11" s="17">
        <v>0.195436899197419</v>
      </c>
      <c r="U11" s="17">
        <v>0.172981387206361</v>
      </c>
      <c r="V11" s="17">
        <v>0.17855073738750199</v>
      </c>
      <c r="W11" s="17">
        <v>0.17439747743029599</v>
      </c>
      <c r="X11" s="17">
        <v>0.14359977456637299</v>
      </c>
      <c r="Y11" s="17">
        <v>0.17236682859211699</v>
      </c>
      <c r="Z11" s="17">
        <v>0.19481947570310401</v>
      </c>
      <c r="AA11" s="17">
        <v>0.20121807067678801</v>
      </c>
      <c r="AB11" s="17">
        <v>0.23499641274045099</v>
      </c>
      <c r="AC11" s="17">
        <v>0.21432371666376901</v>
      </c>
      <c r="AD11" s="17">
        <v>0.22176008259093</v>
      </c>
      <c r="AE11" s="17"/>
      <c r="AF11" s="17">
        <v>0.17080809463254101</v>
      </c>
      <c r="AG11" s="17">
        <v>0.24313048829676301</v>
      </c>
      <c r="AH11" s="17">
        <v>0.23798108797204301</v>
      </c>
      <c r="AI11" s="17">
        <v>0.233124887824743</v>
      </c>
      <c r="AJ11" s="17"/>
      <c r="AK11" s="17">
        <v>0.190449198786697</v>
      </c>
      <c r="AL11" s="17">
        <v>0.163648179662187</v>
      </c>
      <c r="AM11" s="17"/>
      <c r="AN11" s="17">
        <v>0.12936734063237601</v>
      </c>
      <c r="AO11" s="17">
        <v>0.20914095688569601</v>
      </c>
      <c r="AP11" s="17">
        <v>0.22689213696923199</v>
      </c>
      <c r="AQ11" s="17">
        <v>0.19650923985663199</v>
      </c>
      <c r="AR11" s="17">
        <v>0.17177197443768</v>
      </c>
      <c r="AS11" s="17">
        <v>0.18155992170552099</v>
      </c>
      <c r="AT11" s="17"/>
      <c r="AU11" s="17">
        <v>0.172444671417777</v>
      </c>
      <c r="AV11" s="17">
        <v>0.19770648018842499</v>
      </c>
      <c r="AW11" s="17"/>
      <c r="AX11" s="17">
        <v>0.189710376796696</v>
      </c>
      <c r="AY11" s="17">
        <v>0.18141326973063199</v>
      </c>
      <c r="AZ11" s="17"/>
      <c r="BA11" s="17">
        <v>0.18736241141075299</v>
      </c>
      <c r="BB11" s="17">
        <v>0.15781680219262001</v>
      </c>
      <c r="BC11" s="17"/>
      <c r="BD11" s="17">
        <v>0.14097391405162299</v>
      </c>
      <c r="BE11" s="17"/>
      <c r="BF11" s="17">
        <v>0.140317798574838</v>
      </c>
      <c r="BG11" s="17"/>
      <c r="BH11" s="17">
        <v>0.23916510641076399</v>
      </c>
      <c r="BI11" s="17"/>
      <c r="BJ11" s="17">
        <v>0.20478120001386399</v>
      </c>
      <c r="BK11" s="17"/>
      <c r="BL11" s="17">
        <v>0.36805553356013798</v>
      </c>
      <c r="BM11" s="17">
        <v>4.8981221967007799E-2</v>
      </c>
      <c r="BN11" s="17">
        <v>0.161749805879148</v>
      </c>
      <c r="BO11" s="17">
        <v>0.22547631742925001</v>
      </c>
      <c r="BP11" s="17"/>
      <c r="BQ11" s="17">
        <v>0.17400062192052401</v>
      </c>
      <c r="BR11" s="17">
        <v>0.12362543142652201</v>
      </c>
      <c r="BS11" s="17">
        <v>0.15445968187112899</v>
      </c>
      <c r="BT11" s="17">
        <v>0.193973012392614</v>
      </c>
      <c r="BU11" s="17">
        <v>0.20199554216886201</v>
      </c>
      <c r="BV11" s="17">
        <v>0.264607385117206</v>
      </c>
      <c r="BW11" s="17"/>
      <c r="BX11" s="17">
        <v>0.17928466968381701</v>
      </c>
      <c r="BY11" s="17">
        <v>0.12559487703998601</v>
      </c>
      <c r="BZ11" s="17">
        <v>0.14241980505323301</v>
      </c>
      <c r="CA11" s="17">
        <v>0.169913492365972</v>
      </c>
      <c r="CB11" s="17">
        <v>0.25002851045990299</v>
      </c>
      <c r="CC11" s="17">
        <v>0.30819821320654001</v>
      </c>
    </row>
    <row r="12" spans="2:81" ht="29" x14ac:dyDescent="0.35">
      <c r="B12" s="18" t="s">
        <v>368</v>
      </c>
      <c r="C12" s="19">
        <v>4.1272975648669302E-2</v>
      </c>
      <c r="D12" s="19">
        <v>4.0360389146977899E-2</v>
      </c>
      <c r="E12" s="19">
        <v>4.2368208104538903E-2</v>
      </c>
      <c r="F12" s="19"/>
      <c r="G12" s="19">
        <v>4.9758892132713402E-2</v>
      </c>
      <c r="H12" s="19">
        <v>4.0930106406706801E-2</v>
      </c>
      <c r="I12" s="19">
        <v>3.7026804665907902E-2</v>
      </c>
      <c r="J12" s="19">
        <v>4.2701420058376002E-2</v>
      </c>
      <c r="K12" s="19">
        <v>4.4984373598987201E-2</v>
      </c>
      <c r="L12" s="19">
        <v>3.5729876833555801E-2</v>
      </c>
      <c r="M12" s="19"/>
      <c r="N12" s="19">
        <v>2.8875439328517799E-2</v>
      </c>
      <c r="O12" s="19">
        <v>3.58128216391361E-2</v>
      </c>
      <c r="P12" s="19">
        <v>4.3312126995697503E-2</v>
      </c>
      <c r="Q12" s="19">
        <v>5.8310900636738598E-2</v>
      </c>
      <c r="R12" s="19"/>
      <c r="S12" s="19">
        <v>3.7118864571891598E-2</v>
      </c>
      <c r="T12" s="19">
        <v>4.80918279870916E-2</v>
      </c>
      <c r="U12" s="19">
        <v>4.4056941616833697E-2</v>
      </c>
      <c r="V12" s="19">
        <v>3.4638407070366403E-2</v>
      </c>
      <c r="W12" s="19">
        <v>3.7412157233197699E-2</v>
      </c>
      <c r="X12" s="19">
        <v>4.7084282625906297E-2</v>
      </c>
      <c r="Y12" s="19">
        <v>5.6435291684558901E-2</v>
      </c>
      <c r="Z12" s="19">
        <v>1.8305311969602899E-2</v>
      </c>
      <c r="AA12" s="19">
        <v>4.10666888727289E-2</v>
      </c>
      <c r="AB12" s="19">
        <v>3.4151095086299502E-2</v>
      </c>
      <c r="AC12" s="19">
        <v>3.5907677312890997E-2</v>
      </c>
      <c r="AD12" s="19">
        <v>5.6418760129445703E-2</v>
      </c>
      <c r="AE12" s="19"/>
      <c r="AF12" s="19">
        <v>4.2116977770761503E-2</v>
      </c>
      <c r="AG12" s="19">
        <v>3.5093068484061199E-2</v>
      </c>
      <c r="AH12" s="19">
        <v>5.1578673889301603E-2</v>
      </c>
      <c r="AI12" s="19">
        <v>5.3756842618096802E-2</v>
      </c>
      <c r="AJ12" s="19"/>
      <c r="AK12" s="19">
        <v>2.7811984922299301E-2</v>
      </c>
      <c r="AL12" s="19">
        <v>5.0729751201079303E-2</v>
      </c>
      <c r="AM12" s="19"/>
      <c r="AN12" s="19">
        <v>4.12907153615375E-2</v>
      </c>
      <c r="AO12" s="19">
        <v>3.9653989427282203E-2</v>
      </c>
      <c r="AP12" s="19">
        <v>3.6277678846616798E-2</v>
      </c>
      <c r="AQ12" s="19">
        <v>4.4217758912512201E-2</v>
      </c>
      <c r="AR12" s="19">
        <v>4.0718253742968502E-2</v>
      </c>
      <c r="AS12" s="19">
        <v>5.3432619533534897E-2</v>
      </c>
      <c r="AT12" s="19"/>
      <c r="AU12" s="19">
        <v>3.3966930928324798E-2</v>
      </c>
      <c r="AV12" s="19">
        <v>5.0558567340326703E-2</v>
      </c>
      <c r="AW12" s="19"/>
      <c r="AX12" s="19">
        <v>4.5222621684931498E-2</v>
      </c>
      <c r="AY12" s="19">
        <v>4.0325175186919401E-2</v>
      </c>
      <c r="AZ12" s="19"/>
      <c r="BA12" s="19">
        <v>3.9556486094855903E-2</v>
      </c>
      <c r="BB12" s="19">
        <v>4.8428956206750001E-2</v>
      </c>
      <c r="BC12" s="19"/>
      <c r="BD12" s="19">
        <v>3.0215092626778201E-2</v>
      </c>
      <c r="BE12" s="19"/>
      <c r="BF12" s="19">
        <v>3.0391193819209801E-2</v>
      </c>
      <c r="BG12" s="19"/>
      <c r="BH12" s="19">
        <v>2.41557930762267E-2</v>
      </c>
      <c r="BI12" s="19"/>
      <c r="BJ12" s="19">
        <v>3.6468924941133699E-2</v>
      </c>
      <c r="BK12" s="19"/>
      <c r="BL12" s="19">
        <v>0.15056896753309801</v>
      </c>
      <c r="BM12" s="19">
        <v>2.50895977015037E-3</v>
      </c>
      <c r="BN12" s="19">
        <v>2.88401287816572E-2</v>
      </c>
      <c r="BO12" s="19">
        <v>2.5704217514361201E-2</v>
      </c>
      <c r="BP12" s="19"/>
      <c r="BQ12" s="19">
        <v>3.1742544941046398E-2</v>
      </c>
      <c r="BR12" s="19">
        <v>3.2585566181952297E-2</v>
      </c>
      <c r="BS12" s="19">
        <v>3.6964593993935202E-2</v>
      </c>
      <c r="BT12" s="19">
        <v>2.04553053702313E-2</v>
      </c>
      <c r="BU12" s="19">
        <v>7.3683265112240506E-2</v>
      </c>
      <c r="BV12" s="19">
        <v>7.4258556345018198E-2</v>
      </c>
      <c r="BW12" s="19"/>
      <c r="BX12" s="19">
        <v>2.7569812119786801E-2</v>
      </c>
      <c r="BY12" s="19">
        <v>3.1389192814215601E-2</v>
      </c>
      <c r="BZ12" s="19">
        <v>2.90401765255455E-2</v>
      </c>
      <c r="CA12" s="19">
        <v>2.5048594012140098E-2</v>
      </c>
      <c r="CB12" s="19">
        <v>7.8293628218225803E-2</v>
      </c>
      <c r="CC12" s="19">
        <v>0.137187795691326</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CC17"/>
  <sheetViews>
    <sheetView showGridLines="0" workbookViewId="0">
      <pane xSplit="2" topLeftCell="C1" activePane="topRight" state="frozen"/>
      <selection pane="topRight" activeCell="BH8" sqref="BH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375</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0.29469501386740399</v>
      </c>
      <c r="D9" s="17">
        <v>0.327524398872372</v>
      </c>
      <c r="E9" s="17">
        <v>0.26354904801464002</v>
      </c>
      <c r="F9" s="17"/>
      <c r="G9" s="17">
        <v>0.33167955471808702</v>
      </c>
      <c r="H9" s="17">
        <v>0.32553055116563701</v>
      </c>
      <c r="I9" s="17">
        <v>0.24793965297146101</v>
      </c>
      <c r="J9" s="17">
        <v>0.205604445896405</v>
      </c>
      <c r="K9" s="17">
        <v>0.30714668927362299</v>
      </c>
      <c r="L9" s="17">
        <v>0.34707774086506299</v>
      </c>
      <c r="M9" s="17"/>
      <c r="N9" s="17">
        <v>0.30949331787860002</v>
      </c>
      <c r="O9" s="17">
        <v>0.24250304132971301</v>
      </c>
      <c r="P9" s="17">
        <v>0.317547029052754</v>
      </c>
      <c r="Q9" s="17">
        <v>0.31375932732175998</v>
      </c>
      <c r="R9" s="17"/>
      <c r="S9" s="17">
        <v>0.375699145042661</v>
      </c>
      <c r="T9" s="17">
        <v>0.24405315002672401</v>
      </c>
      <c r="U9" s="17">
        <v>0.280303341924516</v>
      </c>
      <c r="V9" s="17">
        <v>0.30575491330686499</v>
      </c>
      <c r="W9" s="17">
        <v>0.28142301262330899</v>
      </c>
      <c r="X9" s="17">
        <v>0.29756173927528101</v>
      </c>
      <c r="Y9" s="17">
        <v>0.29662855209861</v>
      </c>
      <c r="Z9" s="17">
        <v>0.34565599744230402</v>
      </c>
      <c r="AA9" s="17">
        <v>0.31973246122393101</v>
      </c>
      <c r="AB9" s="17">
        <v>0.21758550572485499</v>
      </c>
      <c r="AC9" s="17">
        <v>0.26604562623470601</v>
      </c>
      <c r="AD9" s="17">
        <v>0.277873422767551</v>
      </c>
      <c r="AE9" s="17"/>
      <c r="AF9" s="17">
        <v>0.304992631220737</v>
      </c>
      <c r="AG9" s="17">
        <v>0.24505885555146401</v>
      </c>
      <c r="AH9" s="17">
        <v>0.26820159071963501</v>
      </c>
      <c r="AI9" s="17">
        <v>0.255527120367257</v>
      </c>
      <c r="AJ9" s="17"/>
      <c r="AK9" s="17">
        <v>0.273705681790886</v>
      </c>
      <c r="AL9" s="17">
        <v>0.24993322290216</v>
      </c>
      <c r="AM9" s="17"/>
      <c r="AN9" s="17">
        <v>0.359824782491103</v>
      </c>
      <c r="AO9" s="17">
        <v>0.283937395178264</v>
      </c>
      <c r="AP9" s="17">
        <v>0.25905954902527001</v>
      </c>
      <c r="AQ9" s="17">
        <v>0.26933347631596599</v>
      </c>
      <c r="AR9" s="17">
        <v>0.26221008528933498</v>
      </c>
      <c r="AS9" s="17">
        <v>0.27574977828423097</v>
      </c>
      <c r="AT9" s="17"/>
      <c r="AU9" s="17">
        <v>0.32483604475952899</v>
      </c>
      <c r="AV9" s="17">
        <v>0.253100293712683</v>
      </c>
      <c r="AW9" s="17"/>
      <c r="AX9" s="17">
        <v>0.29704806965167402</v>
      </c>
      <c r="AY9" s="17">
        <v>0.29413034874592803</v>
      </c>
      <c r="AZ9" s="17"/>
      <c r="BA9" s="17">
        <v>0.28499451236955797</v>
      </c>
      <c r="BB9" s="17">
        <v>0.345052896037571</v>
      </c>
      <c r="BC9" s="17"/>
      <c r="BD9" s="17">
        <v>0.36373127781220499</v>
      </c>
      <c r="BE9" s="17"/>
      <c r="BF9" s="17">
        <v>0.36924508800360201</v>
      </c>
      <c r="BG9" s="17"/>
      <c r="BH9" s="17">
        <v>0.25059112674404299</v>
      </c>
      <c r="BI9" s="17"/>
      <c r="BJ9" s="17">
        <v>0.26574092044873798</v>
      </c>
      <c r="BK9" s="17"/>
      <c r="BL9" s="17">
        <v>8.0854679454158404E-2</v>
      </c>
      <c r="BM9" s="17">
        <v>0.52152633043263197</v>
      </c>
      <c r="BN9" s="17">
        <v>0.32517129350664198</v>
      </c>
      <c r="BO9" s="17">
        <v>0.16728906396538801</v>
      </c>
      <c r="BP9" s="17"/>
      <c r="BQ9" s="17">
        <v>0.29552745549461301</v>
      </c>
      <c r="BR9" s="17">
        <v>0.37362228605082698</v>
      </c>
      <c r="BS9" s="17">
        <v>0.37677353528793101</v>
      </c>
      <c r="BT9" s="17">
        <v>0.30438668696715798</v>
      </c>
      <c r="BU9" s="17">
        <v>0.199417178021354</v>
      </c>
      <c r="BV9" s="17">
        <v>0.18082948871840099</v>
      </c>
      <c r="BW9" s="17"/>
      <c r="BX9" s="17">
        <v>0.307974237776799</v>
      </c>
      <c r="BY9" s="17">
        <v>0.33748912733131903</v>
      </c>
      <c r="BZ9" s="17">
        <v>0.37425005133168299</v>
      </c>
      <c r="CA9" s="17">
        <v>0.31366483445388499</v>
      </c>
      <c r="CB9" s="17">
        <v>0.19859223813784799</v>
      </c>
      <c r="CC9" s="17">
        <v>0.153963759266079</v>
      </c>
    </row>
    <row r="10" spans="2:81" x14ac:dyDescent="0.35">
      <c r="B10" s="18" t="s">
        <v>366</v>
      </c>
      <c r="C10" s="17">
        <v>0.45144746670550301</v>
      </c>
      <c r="D10" s="17">
        <v>0.44508540867573998</v>
      </c>
      <c r="E10" s="17">
        <v>0.45704051865247902</v>
      </c>
      <c r="F10" s="17"/>
      <c r="G10" s="17">
        <v>0.42275062776109601</v>
      </c>
      <c r="H10" s="17">
        <v>0.41649677056836698</v>
      </c>
      <c r="I10" s="17">
        <v>0.50821241011199303</v>
      </c>
      <c r="J10" s="17">
        <v>0.493312587002049</v>
      </c>
      <c r="K10" s="17">
        <v>0.42036799530862501</v>
      </c>
      <c r="L10" s="17">
        <v>0.43958542204186801</v>
      </c>
      <c r="M10" s="17"/>
      <c r="N10" s="17">
        <v>0.43961076659537202</v>
      </c>
      <c r="O10" s="17">
        <v>0.47038389620610399</v>
      </c>
      <c r="P10" s="17">
        <v>0.45145653741532898</v>
      </c>
      <c r="Q10" s="17">
        <v>0.44447056956067899</v>
      </c>
      <c r="R10" s="17"/>
      <c r="S10" s="17">
        <v>0.41082504602346998</v>
      </c>
      <c r="T10" s="17">
        <v>0.47408013083685902</v>
      </c>
      <c r="U10" s="17">
        <v>0.45852763979320899</v>
      </c>
      <c r="V10" s="17">
        <v>0.45912341609322299</v>
      </c>
      <c r="W10" s="17">
        <v>0.47092913231535</v>
      </c>
      <c r="X10" s="17">
        <v>0.47569417508876899</v>
      </c>
      <c r="Y10" s="17">
        <v>0.41668522949629799</v>
      </c>
      <c r="Z10" s="17">
        <v>0.41265070018741601</v>
      </c>
      <c r="AA10" s="17">
        <v>0.45517134646695701</v>
      </c>
      <c r="AB10" s="17">
        <v>0.47294510216116598</v>
      </c>
      <c r="AC10" s="17">
        <v>0.48787869256281502</v>
      </c>
      <c r="AD10" s="17">
        <v>0.38838921272833898</v>
      </c>
      <c r="AE10" s="17"/>
      <c r="AF10" s="17">
        <v>0.44658676700165301</v>
      </c>
      <c r="AG10" s="17">
        <v>0.46439628479740702</v>
      </c>
      <c r="AH10" s="17">
        <v>0.50242755051710397</v>
      </c>
      <c r="AI10" s="17">
        <v>0.39093979831457798</v>
      </c>
      <c r="AJ10" s="17"/>
      <c r="AK10" s="17">
        <v>0.48112313878417901</v>
      </c>
      <c r="AL10" s="17">
        <v>0.486066290307615</v>
      </c>
      <c r="AM10" s="17"/>
      <c r="AN10" s="17">
        <v>0.43301431016045799</v>
      </c>
      <c r="AO10" s="17">
        <v>0.440737996065733</v>
      </c>
      <c r="AP10" s="17">
        <v>0.464372191134306</v>
      </c>
      <c r="AQ10" s="17">
        <v>0.46136454597008297</v>
      </c>
      <c r="AR10" s="17">
        <v>0.495448523568983</v>
      </c>
      <c r="AS10" s="17">
        <v>0.43420804522745798</v>
      </c>
      <c r="AT10" s="17"/>
      <c r="AU10" s="17">
        <v>0.451540676109637</v>
      </c>
      <c r="AV10" s="17">
        <v>0.451729355492478</v>
      </c>
      <c r="AW10" s="17"/>
      <c r="AX10" s="17">
        <v>0.43919550634791099</v>
      </c>
      <c r="AY10" s="17">
        <v>0.45438758173800298</v>
      </c>
      <c r="AZ10" s="17"/>
      <c r="BA10" s="17">
        <v>0.45608801682108402</v>
      </c>
      <c r="BB10" s="17">
        <v>0.43044957484282198</v>
      </c>
      <c r="BC10" s="17"/>
      <c r="BD10" s="17">
        <v>0.44135034321523797</v>
      </c>
      <c r="BE10" s="17"/>
      <c r="BF10" s="17">
        <v>0.44570005520620498</v>
      </c>
      <c r="BG10" s="17"/>
      <c r="BH10" s="17">
        <v>0.44995563484996398</v>
      </c>
      <c r="BI10" s="17"/>
      <c r="BJ10" s="17">
        <v>0.50780481997831395</v>
      </c>
      <c r="BK10" s="17"/>
      <c r="BL10" s="17">
        <v>0.344793804990571</v>
      </c>
      <c r="BM10" s="17">
        <v>0.41578968754289503</v>
      </c>
      <c r="BN10" s="17">
        <v>0.48715037824737201</v>
      </c>
      <c r="BO10" s="17">
        <v>0.51539833338442698</v>
      </c>
      <c r="BP10" s="17"/>
      <c r="BQ10" s="17">
        <v>0.45697068832194598</v>
      </c>
      <c r="BR10" s="17">
        <v>0.43690896079864999</v>
      </c>
      <c r="BS10" s="17">
        <v>0.43733877455729597</v>
      </c>
      <c r="BT10" s="17">
        <v>0.477215150544129</v>
      </c>
      <c r="BU10" s="17">
        <v>0.41904847134569101</v>
      </c>
      <c r="BV10" s="17">
        <v>0.47428196435840098</v>
      </c>
      <c r="BW10" s="17"/>
      <c r="BX10" s="17">
        <v>0.44564940309655798</v>
      </c>
      <c r="BY10" s="17">
        <v>0.46839205615108598</v>
      </c>
      <c r="BZ10" s="17">
        <v>0.44380379152003302</v>
      </c>
      <c r="CA10" s="17">
        <v>0.46931623791985599</v>
      </c>
      <c r="CB10" s="17">
        <v>0.39974681127584999</v>
      </c>
      <c r="CC10" s="17">
        <v>0.428563604477458</v>
      </c>
    </row>
    <row r="11" spans="2:81" ht="29" x14ac:dyDescent="0.35">
      <c r="B11" s="18" t="s">
        <v>367</v>
      </c>
      <c r="C11" s="17">
        <v>0.203769928414234</v>
      </c>
      <c r="D11" s="17">
        <v>0.17623891523663501</v>
      </c>
      <c r="E11" s="17">
        <v>0.23056661543857801</v>
      </c>
      <c r="F11" s="17"/>
      <c r="G11" s="17">
        <v>0.192606771060917</v>
      </c>
      <c r="H11" s="17">
        <v>0.209721406248491</v>
      </c>
      <c r="I11" s="17">
        <v>0.21097707514476099</v>
      </c>
      <c r="J11" s="17">
        <v>0.23285082604756199</v>
      </c>
      <c r="K11" s="17">
        <v>0.21158668938157199</v>
      </c>
      <c r="L11" s="17">
        <v>0.17162383421705801</v>
      </c>
      <c r="M11" s="17"/>
      <c r="N11" s="17">
        <v>0.20387044846681901</v>
      </c>
      <c r="O11" s="17">
        <v>0.24010631850399899</v>
      </c>
      <c r="P11" s="17">
        <v>0.185374060034497</v>
      </c>
      <c r="Q11" s="17">
        <v>0.18132647964985199</v>
      </c>
      <c r="R11" s="17"/>
      <c r="S11" s="17">
        <v>0.161567187770083</v>
      </c>
      <c r="T11" s="17">
        <v>0.23447211963037701</v>
      </c>
      <c r="U11" s="17">
        <v>0.21793568315990899</v>
      </c>
      <c r="V11" s="17">
        <v>0.19911371344210599</v>
      </c>
      <c r="W11" s="17">
        <v>0.19274125999925501</v>
      </c>
      <c r="X11" s="17">
        <v>0.18337906615337601</v>
      </c>
      <c r="Y11" s="17">
        <v>0.23912620750736099</v>
      </c>
      <c r="Z11" s="17">
        <v>0.20162213286276801</v>
      </c>
      <c r="AA11" s="17">
        <v>0.178492063976632</v>
      </c>
      <c r="AB11" s="17">
        <v>0.244838626086892</v>
      </c>
      <c r="AC11" s="17">
        <v>0.18664320104186599</v>
      </c>
      <c r="AD11" s="17">
        <v>0.237367032792245</v>
      </c>
      <c r="AE11" s="17"/>
      <c r="AF11" s="17">
        <v>0.200575916775008</v>
      </c>
      <c r="AG11" s="17">
        <v>0.22749125555643601</v>
      </c>
      <c r="AH11" s="17">
        <v>0.162747889307926</v>
      </c>
      <c r="AI11" s="17">
        <v>0.25114567271097399</v>
      </c>
      <c r="AJ11" s="17"/>
      <c r="AK11" s="17">
        <v>0.217289439101788</v>
      </c>
      <c r="AL11" s="17">
        <v>0.20692551918514701</v>
      </c>
      <c r="AM11" s="17"/>
      <c r="AN11" s="17">
        <v>0.15869288346244001</v>
      </c>
      <c r="AO11" s="17">
        <v>0.227396366067214</v>
      </c>
      <c r="AP11" s="17">
        <v>0.238647220629778</v>
      </c>
      <c r="AQ11" s="17">
        <v>0.21096846218762999</v>
      </c>
      <c r="AR11" s="17">
        <v>0.188989473507572</v>
      </c>
      <c r="AS11" s="17">
        <v>0.22617682883392901</v>
      </c>
      <c r="AT11" s="17"/>
      <c r="AU11" s="17">
        <v>0.18351363491373801</v>
      </c>
      <c r="AV11" s="17">
        <v>0.23193930029614299</v>
      </c>
      <c r="AW11" s="17"/>
      <c r="AX11" s="17">
        <v>0.21176560004181699</v>
      </c>
      <c r="AY11" s="17">
        <v>0.20185119919368</v>
      </c>
      <c r="AZ11" s="17"/>
      <c r="BA11" s="17">
        <v>0.209096316125014</v>
      </c>
      <c r="BB11" s="17">
        <v>0.174482893111326</v>
      </c>
      <c r="BC11" s="17"/>
      <c r="BD11" s="17">
        <v>0.16077705454557101</v>
      </c>
      <c r="BE11" s="17"/>
      <c r="BF11" s="17">
        <v>0.15332546886488599</v>
      </c>
      <c r="BG11" s="17"/>
      <c r="BH11" s="17">
        <v>0.235366414501648</v>
      </c>
      <c r="BI11" s="17"/>
      <c r="BJ11" s="17">
        <v>0.17679193585803499</v>
      </c>
      <c r="BK11" s="17"/>
      <c r="BL11" s="17">
        <v>0.394897566421746</v>
      </c>
      <c r="BM11" s="17">
        <v>5.7370611494477697E-2</v>
      </c>
      <c r="BN11" s="17">
        <v>0.15645697041495599</v>
      </c>
      <c r="BO11" s="17">
        <v>0.282377522135908</v>
      </c>
      <c r="BP11" s="17"/>
      <c r="BQ11" s="17">
        <v>0.20851035288547001</v>
      </c>
      <c r="BR11" s="17">
        <v>0.14711083416541601</v>
      </c>
      <c r="BS11" s="17">
        <v>0.14627313542706</v>
      </c>
      <c r="BT11" s="17">
        <v>0.18724849254054499</v>
      </c>
      <c r="BU11" s="17">
        <v>0.29247751171290998</v>
      </c>
      <c r="BV11" s="17">
        <v>0.26964553903260002</v>
      </c>
      <c r="BW11" s="17"/>
      <c r="BX11" s="17">
        <v>0.21567412357037799</v>
      </c>
      <c r="BY11" s="17">
        <v>0.150716180116479</v>
      </c>
      <c r="BZ11" s="17">
        <v>0.14707476423919</v>
      </c>
      <c r="CA11" s="17">
        <v>0.189915393267647</v>
      </c>
      <c r="CB11" s="17">
        <v>0.31494988887540099</v>
      </c>
      <c r="CC11" s="17">
        <v>0.28980049232244598</v>
      </c>
    </row>
    <row r="12" spans="2:81" ht="29" x14ac:dyDescent="0.35">
      <c r="B12" s="18" t="s">
        <v>368</v>
      </c>
      <c r="C12" s="19">
        <v>5.0087591012858201E-2</v>
      </c>
      <c r="D12" s="19">
        <v>5.1151277215252498E-2</v>
      </c>
      <c r="E12" s="19">
        <v>4.8843817894302699E-2</v>
      </c>
      <c r="F12" s="19"/>
      <c r="G12" s="19">
        <v>5.2963046459900798E-2</v>
      </c>
      <c r="H12" s="19">
        <v>4.82512720175046E-2</v>
      </c>
      <c r="I12" s="19">
        <v>3.2870861771785699E-2</v>
      </c>
      <c r="J12" s="19">
        <v>6.8232141053984396E-2</v>
      </c>
      <c r="K12" s="19">
        <v>6.08986260361798E-2</v>
      </c>
      <c r="L12" s="19">
        <v>4.17130028760112E-2</v>
      </c>
      <c r="M12" s="19"/>
      <c r="N12" s="19">
        <v>4.7025467059209E-2</v>
      </c>
      <c r="O12" s="19">
        <v>4.7006743960184401E-2</v>
      </c>
      <c r="P12" s="19">
        <v>4.5622373497420203E-2</v>
      </c>
      <c r="Q12" s="19">
        <v>6.0443623467708103E-2</v>
      </c>
      <c r="R12" s="19"/>
      <c r="S12" s="19">
        <v>5.19086211637865E-2</v>
      </c>
      <c r="T12" s="19">
        <v>4.73945995060404E-2</v>
      </c>
      <c r="U12" s="19">
        <v>4.3233335122366302E-2</v>
      </c>
      <c r="V12" s="19">
        <v>3.6007957157805803E-2</v>
      </c>
      <c r="W12" s="19">
        <v>5.49065950620857E-2</v>
      </c>
      <c r="X12" s="19">
        <v>4.3365019482573798E-2</v>
      </c>
      <c r="Y12" s="19">
        <v>4.7560010897730501E-2</v>
      </c>
      <c r="Z12" s="19">
        <v>4.0071169507512501E-2</v>
      </c>
      <c r="AA12" s="19">
        <v>4.6604128332480302E-2</v>
      </c>
      <c r="AB12" s="19">
        <v>6.4630766027087505E-2</v>
      </c>
      <c r="AC12" s="19">
        <v>5.9432480160613803E-2</v>
      </c>
      <c r="AD12" s="19">
        <v>9.6370331711864099E-2</v>
      </c>
      <c r="AE12" s="19"/>
      <c r="AF12" s="19">
        <v>4.7844685002601903E-2</v>
      </c>
      <c r="AG12" s="19">
        <v>6.3053604094692906E-2</v>
      </c>
      <c r="AH12" s="19">
        <v>6.6622969455335398E-2</v>
      </c>
      <c r="AI12" s="19">
        <v>0.10238740860719001</v>
      </c>
      <c r="AJ12" s="19"/>
      <c r="AK12" s="19">
        <v>2.78817403231475E-2</v>
      </c>
      <c r="AL12" s="19">
        <v>5.7074967605077902E-2</v>
      </c>
      <c r="AM12" s="19"/>
      <c r="AN12" s="19">
        <v>4.8468023885999197E-2</v>
      </c>
      <c r="AO12" s="19">
        <v>4.7928242688789001E-2</v>
      </c>
      <c r="AP12" s="19">
        <v>3.7921039210646698E-2</v>
      </c>
      <c r="AQ12" s="19">
        <v>5.8333515526321399E-2</v>
      </c>
      <c r="AR12" s="19">
        <v>5.3351917634108903E-2</v>
      </c>
      <c r="AS12" s="19">
        <v>6.3865347654382607E-2</v>
      </c>
      <c r="AT12" s="19"/>
      <c r="AU12" s="19">
        <v>4.0109644217095897E-2</v>
      </c>
      <c r="AV12" s="19">
        <v>6.3231050498695304E-2</v>
      </c>
      <c r="AW12" s="19"/>
      <c r="AX12" s="19">
        <v>5.1990823958598803E-2</v>
      </c>
      <c r="AY12" s="19">
        <v>4.9630870322388998E-2</v>
      </c>
      <c r="AZ12" s="19"/>
      <c r="BA12" s="19">
        <v>4.98211546843444E-2</v>
      </c>
      <c r="BB12" s="19">
        <v>5.0014636008281203E-2</v>
      </c>
      <c r="BC12" s="19"/>
      <c r="BD12" s="19">
        <v>3.41413244269856E-2</v>
      </c>
      <c r="BE12" s="19"/>
      <c r="BF12" s="19">
        <v>3.17293879253078E-2</v>
      </c>
      <c r="BG12" s="19"/>
      <c r="BH12" s="19">
        <v>6.40868239043446E-2</v>
      </c>
      <c r="BI12" s="19"/>
      <c r="BJ12" s="19">
        <v>4.9662323714912103E-2</v>
      </c>
      <c r="BK12" s="19"/>
      <c r="BL12" s="19">
        <v>0.179453949133524</v>
      </c>
      <c r="BM12" s="19">
        <v>5.3133705299962001E-3</v>
      </c>
      <c r="BN12" s="19">
        <v>3.12213578310295E-2</v>
      </c>
      <c r="BO12" s="19">
        <v>3.4935080514277697E-2</v>
      </c>
      <c r="BP12" s="19"/>
      <c r="BQ12" s="19">
        <v>3.8991503297969701E-2</v>
      </c>
      <c r="BR12" s="19">
        <v>4.2357918985106699E-2</v>
      </c>
      <c r="BS12" s="19">
        <v>3.9614554727714003E-2</v>
      </c>
      <c r="BT12" s="19">
        <v>3.11496699481679E-2</v>
      </c>
      <c r="BU12" s="19">
        <v>8.9056838920044096E-2</v>
      </c>
      <c r="BV12" s="19">
        <v>7.5243007890597693E-2</v>
      </c>
      <c r="BW12" s="19"/>
      <c r="BX12" s="19">
        <v>3.0702235556264501E-2</v>
      </c>
      <c r="BY12" s="19">
        <v>4.3402636401115802E-2</v>
      </c>
      <c r="BZ12" s="19">
        <v>3.4871392909094197E-2</v>
      </c>
      <c r="CA12" s="19">
        <v>2.71035343586114E-2</v>
      </c>
      <c r="CB12" s="19">
        <v>8.6711061710901094E-2</v>
      </c>
      <c r="CC12" s="19">
        <v>0.12767214393401699</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CC17"/>
  <sheetViews>
    <sheetView showGridLines="0" topLeftCell="A2" workbookViewId="0">
      <pane xSplit="2" topLeftCell="C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0.21420076322246301</v>
      </c>
      <c r="D9" s="17">
        <v>0.27001684216879301</v>
      </c>
      <c r="E9" s="17">
        <v>0.15973909528580199</v>
      </c>
      <c r="F9" s="17"/>
      <c r="G9" s="17">
        <v>0.317164969648007</v>
      </c>
      <c r="H9" s="17">
        <v>0.28797451781545103</v>
      </c>
      <c r="I9" s="17">
        <v>0.21783365177213701</v>
      </c>
      <c r="J9" s="17">
        <v>0.16229886436616001</v>
      </c>
      <c r="K9" s="17">
        <v>0.16594743267763401</v>
      </c>
      <c r="L9" s="17">
        <v>0.157397170515196</v>
      </c>
      <c r="M9" s="17"/>
      <c r="N9" s="17">
        <v>0.25969142254555799</v>
      </c>
      <c r="O9" s="17">
        <v>0.17332205693686001</v>
      </c>
      <c r="P9" s="17">
        <v>0.208422806382103</v>
      </c>
      <c r="Q9" s="17">
        <v>0.21297037611309799</v>
      </c>
      <c r="R9" s="17"/>
      <c r="S9" s="17">
        <v>0.31695123188616697</v>
      </c>
      <c r="T9" s="17">
        <v>0.145166808495238</v>
      </c>
      <c r="U9" s="17">
        <v>0.19973780580349501</v>
      </c>
      <c r="V9" s="17">
        <v>0.171837937083614</v>
      </c>
      <c r="W9" s="17">
        <v>0.248187167230975</v>
      </c>
      <c r="X9" s="17">
        <v>0.201748146989673</v>
      </c>
      <c r="Y9" s="17">
        <v>0.224579130447007</v>
      </c>
      <c r="Z9" s="17">
        <v>0.20381857574603801</v>
      </c>
      <c r="AA9" s="17">
        <v>0.23419134166587699</v>
      </c>
      <c r="AB9" s="17">
        <v>0.19741611161926101</v>
      </c>
      <c r="AC9" s="17">
        <v>0.19678615020394599</v>
      </c>
      <c r="AD9" s="17">
        <v>0.14983732767647201</v>
      </c>
      <c r="AE9" s="17"/>
      <c r="AF9" s="17">
        <v>0.22429271443344401</v>
      </c>
      <c r="AG9" s="17">
        <v>0.17525368490787199</v>
      </c>
      <c r="AH9" s="17">
        <v>0.19591297157735199</v>
      </c>
      <c r="AI9" s="17">
        <v>0.113409196377562</v>
      </c>
      <c r="AJ9" s="17"/>
      <c r="AK9" s="17">
        <v>0.203380854571172</v>
      </c>
      <c r="AL9" s="17">
        <v>0.17982245601205299</v>
      </c>
      <c r="AM9" s="17"/>
      <c r="AN9" s="17">
        <v>0.32514878263225799</v>
      </c>
      <c r="AO9" s="17">
        <v>0.19285677317502301</v>
      </c>
      <c r="AP9" s="17">
        <v>0.171793810199005</v>
      </c>
      <c r="AQ9" s="17">
        <v>0.157967048572345</v>
      </c>
      <c r="AR9" s="17">
        <v>0.158766948319121</v>
      </c>
      <c r="AS9" s="17">
        <v>0.19328244026583</v>
      </c>
      <c r="AT9" s="17"/>
      <c r="AU9" s="17">
        <v>0.22509633273045301</v>
      </c>
      <c r="AV9" s="17">
        <v>0.199751801760641</v>
      </c>
      <c r="AW9" s="17"/>
      <c r="AX9" s="17">
        <v>0.17601458258799099</v>
      </c>
      <c r="AY9" s="17">
        <v>0.22336433871898301</v>
      </c>
      <c r="AZ9" s="17"/>
      <c r="BA9" s="17">
        <v>0.20305616409382801</v>
      </c>
      <c r="BB9" s="17">
        <v>0.27461272629621702</v>
      </c>
      <c r="BC9" s="17"/>
      <c r="BD9" s="17">
        <v>0.25846792637608601</v>
      </c>
      <c r="BE9" s="17"/>
      <c r="BF9" s="17">
        <v>0.270030333678213</v>
      </c>
      <c r="BG9" s="17"/>
      <c r="BH9" s="17">
        <v>0.193869074780331</v>
      </c>
      <c r="BI9" s="17"/>
      <c r="BJ9" s="17">
        <v>0.224429576852369</v>
      </c>
      <c r="BK9" s="17"/>
      <c r="BL9" s="17">
        <v>4.7087517075014601E-2</v>
      </c>
      <c r="BM9" s="17">
        <v>0.43047590047461198</v>
      </c>
      <c r="BN9" s="17">
        <v>0.15913344122636799</v>
      </c>
      <c r="BO9" s="17">
        <v>0.158893710819423</v>
      </c>
      <c r="BP9" s="17"/>
      <c r="BQ9" s="17">
        <v>0.244307838013924</v>
      </c>
      <c r="BR9" s="17">
        <v>0.23968519126115201</v>
      </c>
      <c r="BS9" s="17">
        <v>0.21517521167423301</v>
      </c>
      <c r="BT9" s="17">
        <v>0.23843115532038001</v>
      </c>
      <c r="BU9" s="17">
        <v>0.18918768993695501</v>
      </c>
      <c r="BV9" s="17">
        <v>0.12610924323070299</v>
      </c>
      <c r="BW9" s="17"/>
      <c r="BX9" s="17">
        <v>0.276030610477422</v>
      </c>
      <c r="BY9" s="17">
        <v>0.24855011431938401</v>
      </c>
      <c r="BZ9" s="17">
        <v>0.221415312039805</v>
      </c>
      <c r="CA9" s="17">
        <v>0.24296708709905199</v>
      </c>
      <c r="CB9" s="17">
        <v>0.16160789998591199</v>
      </c>
      <c r="CC9" s="17">
        <v>8.6354950809070505E-2</v>
      </c>
    </row>
    <row r="10" spans="2:81" x14ac:dyDescent="0.35">
      <c r="B10" s="18" t="s">
        <v>366</v>
      </c>
      <c r="C10" s="17">
        <v>0.42351280743555703</v>
      </c>
      <c r="D10" s="17">
        <v>0.45327879259889398</v>
      </c>
      <c r="E10" s="17">
        <v>0.39607958932580201</v>
      </c>
      <c r="F10" s="17"/>
      <c r="G10" s="17">
        <v>0.42208880101034502</v>
      </c>
      <c r="H10" s="17">
        <v>0.42311800335651201</v>
      </c>
      <c r="I10" s="17">
        <v>0.44346984842399101</v>
      </c>
      <c r="J10" s="17">
        <v>0.43569808127183202</v>
      </c>
      <c r="K10" s="17">
        <v>0.41384286333216203</v>
      </c>
      <c r="L10" s="17">
        <v>0.40513039651079502</v>
      </c>
      <c r="M10" s="17"/>
      <c r="N10" s="17">
        <v>0.41955295995241398</v>
      </c>
      <c r="O10" s="17">
        <v>0.440114073429415</v>
      </c>
      <c r="P10" s="17">
        <v>0.44762714841124301</v>
      </c>
      <c r="Q10" s="17">
        <v>0.38692437819395298</v>
      </c>
      <c r="R10" s="17"/>
      <c r="S10" s="17">
        <v>0.41039318590907697</v>
      </c>
      <c r="T10" s="17">
        <v>0.45622815713436998</v>
      </c>
      <c r="U10" s="17">
        <v>0.43598001854806001</v>
      </c>
      <c r="V10" s="17">
        <v>0.39718476662836899</v>
      </c>
      <c r="W10" s="17">
        <v>0.39298422018284201</v>
      </c>
      <c r="X10" s="17">
        <v>0.46174454847950003</v>
      </c>
      <c r="Y10" s="17">
        <v>0.39354284028184799</v>
      </c>
      <c r="Z10" s="17">
        <v>0.39362972891206299</v>
      </c>
      <c r="AA10" s="17">
        <v>0.44828774492714302</v>
      </c>
      <c r="AB10" s="17">
        <v>0.426484355450163</v>
      </c>
      <c r="AC10" s="17">
        <v>0.37591397447928299</v>
      </c>
      <c r="AD10" s="17">
        <v>0.444584200369053</v>
      </c>
      <c r="AE10" s="17"/>
      <c r="AF10" s="17">
        <v>0.417481034186931</v>
      </c>
      <c r="AG10" s="17">
        <v>0.47520372150847301</v>
      </c>
      <c r="AH10" s="17">
        <v>0.40418901470733098</v>
      </c>
      <c r="AI10" s="17">
        <v>0.43621139192851399</v>
      </c>
      <c r="AJ10" s="17"/>
      <c r="AK10" s="17">
        <v>0.43645231243814703</v>
      </c>
      <c r="AL10" s="17">
        <v>0.48068738876258799</v>
      </c>
      <c r="AM10" s="17"/>
      <c r="AN10" s="17">
        <v>0.39524023753805798</v>
      </c>
      <c r="AO10" s="17">
        <v>0.42533699001346198</v>
      </c>
      <c r="AP10" s="17">
        <v>0.44913265314225798</v>
      </c>
      <c r="AQ10" s="17">
        <v>0.41843714245478603</v>
      </c>
      <c r="AR10" s="17">
        <v>0.44499550396271897</v>
      </c>
      <c r="AS10" s="17">
        <v>0.468011209859512</v>
      </c>
      <c r="AT10" s="17"/>
      <c r="AU10" s="17">
        <v>0.43045875452590199</v>
      </c>
      <c r="AV10" s="17">
        <v>0.41408523510582901</v>
      </c>
      <c r="AW10" s="17"/>
      <c r="AX10" s="17">
        <v>0.38843209033799098</v>
      </c>
      <c r="AY10" s="17">
        <v>0.43193116177878799</v>
      </c>
      <c r="AZ10" s="17"/>
      <c r="BA10" s="17">
        <v>0.41695811462306198</v>
      </c>
      <c r="BB10" s="17">
        <v>0.46272007828297501</v>
      </c>
      <c r="BC10" s="17"/>
      <c r="BD10" s="17">
        <v>0.42555977609503898</v>
      </c>
      <c r="BE10" s="17"/>
      <c r="BF10" s="17">
        <v>0.413483450169706</v>
      </c>
      <c r="BG10" s="17"/>
      <c r="BH10" s="17">
        <v>0.477673181014583</v>
      </c>
      <c r="BI10" s="17"/>
      <c r="BJ10" s="17">
        <v>0.412865258537502</v>
      </c>
      <c r="BK10" s="17"/>
      <c r="BL10" s="17">
        <v>0.26528522536188298</v>
      </c>
      <c r="BM10" s="17">
        <v>0.42035140336439603</v>
      </c>
      <c r="BN10" s="17">
        <v>0.460733667223784</v>
      </c>
      <c r="BO10" s="17">
        <v>0.485165874815496</v>
      </c>
      <c r="BP10" s="17"/>
      <c r="BQ10" s="17">
        <v>0.42078355029839598</v>
      </c>
      <c r="BR10" s="17">
        <v>0.435602548130405</v>
      </c>
      <c r="BS10" s="17">
        <v>0.47537253721413703</v>
      </c>
      <c r="BT10" s="17">
        <v>0.40333150352535602</v>
      </c>
      <c r="BU10" s="17">
        <v>0.35175405918623998</v>
      </c>
      <c r="BV10" s="17">
        <v>0.40661976602531102</v>
      </c>
      <c r="BW10" s="17"/>
      <c r="BX10" s="17">
        <v>0.40996774593863899</v>
      </c>
      <c r="BY10" s="17">
        <v>0.45763187501118702</v>
      </c>
      <c r="BZ10" s="17">
        <v>0.459333759629792</v>
      </c>
      <c r="CA10" s="17">
        <v>0.41609913531121701</v>
      </c>
      <c r="CB10" s="17">
        <v>0.34803304443421301</v>
      </c>
      <c r="CC10" s="17">
        <v>0.38185401223311899</v>
      </c>
    </row>
    <row r="11" spans="2:81" ht="29" x14ac:dyDescent="0.35">
      <c r="B11" s="18" t="s">
        <v>367</v>
      </c>
      <c r="C11" s="17">
        <v>0.28244620163286099</v>
      </c>
      <c r="D11" s="17">
        <v>0.21278456754891001</v>
      </c>
      <c r="E11" s="17">
        <v>0.34990379218919299</v>
      </c>
      <c r="F11" s="17"/>
      <c r="G11" s="17">
        <v>0.195280792684249</v>
      </c>
      <c r="H11" s="17">
        <v>0.20251461852875499</v>
      </c>
      <c r="I11" s="17">
        <v>0.26733285521614197</v>
      </c>
      <c r="J11" s="17">
        <v>0.30315697620331</v>
      </c>
      <c r="K11" s="17">
        <v>0.33899094673081798</v>
      </c>
      <c r="L11" s="17">
        <v>0.36287419572256902</v>
      </c>
      <c r="M11" s="17"/>
      <c r="N11" s="17">
        <v>0.25598143501305198</v>
      </c>
      <c r="O11" s="17">
        <v>0.30619754639549701</v>
      </c>
      <c r="P11" s="17">
        <v>0.27494000837849503</v>
      </c>
      <c r="Q11" s="17">
        <v>0.29462229207972901</v>
      </c>
      <c r="R11" s="17"/>
      <c r="S11" s="17">
        <v>0.20688076803990901</v>
      </c>
      <c r="T11" s="17">
        <v>0.31065607868233502</v>
      </c>
      <c r="U11" s="17">
        <v>0.28206168765094602</v>
      </c>
      <c r="V11" s="17">
        <v>0.35496118230307899</v>
      </c>
      <c r="W11" s="17">
        <v>0.26501741339393398</v>
      </c>
      <c r="X11" s="17">
        <v>0.27255312155839101</v>
      </c>
      <c r="Y11" s="17">
        <v>0.29509613616095698</v>
      </c>
      <c r="Z11" s="17">
        <v>0.33635951440566603</v>
      </c>
      <c r="AA11" s="17">
        <v>0.24040074950871701</v>
      </c>
      <c r="AB11" s="17">
        <v>0.29352826916653701</v>
      </c>
      <c r="AC11" s="17">
        <v>0.31639788880194297</v>
      </c>
      <c r="AD11" s="17">
        <v>0.32535746262417098</v>
      </c>
      <c r="AE11" s="17"/>
      <c r="AF11" s="17">
        <v>0.27803041168266102</v>
      </c>
      <c r="AG11" s="17">
        <v>0.27958417894884602</v>
      </c>
      <c r="AH11" s="17">
        <v>0.28124840905397203</v>
      </c>
      <c r="AI11" s="17">
        <v>0.36100841980711401</v>
      </c>
      <c r="AJ11" s="17"/>
      <c r="AK11" s="17">
        <v>0.30100727935167998</v>
      </c>
      <c r="AL11" s="17">
        <v>0.25998100869935697</v>
      </c>
      <c r="AM11" s="17"/>
      <c r="AN11" s="17">
        <v>0.197484114621021</v>
      </c>
      <c r="AO11" s="17">
        <v>0.30651253628276098</v>
      </c>
      <c r="AP11" s="17">
        <v>0.30572906177703602</v>
      </c>
      <c r="AQ11" s="17">
        <v>0.34121484470889302</v>
      </c>
      <c r="AR11" s="17">
        <v>0.31062190598851902</v>
      </c>
      <c r="AS11" s="17">
        <v>0.25104022122373398</v>
      </c>
      <c r="AT11" s="17"/>
      <c r="AU11" s="17">
        <v>0.28269462166596199</v>
      </c>
      <c r="AV11" s="17">
        <v>0.281680198859459</v>
      </c>
      <c r="AW11" s="17"/>
      <c r="AX11" s="17">
        <v>0.31103060585402198</v>
      </c>
      <c r="AY11" s="17">
        <v>0.27558677390923098</v>
      </c>
      <c r="AZ11" s="17"/>
      <c r="BA11" s="17">
        <v>0.29835490295120998</v>
      </c>
      <c r="BB11" s="17">
        <v>0.19461249464392399</v>
      </c>
      <c r="BC11" s="17"/>
      <c r="BD11" s="17">
        <v>0.25120068659792</v>
      </c>
      <c r="BE11" s="17"/>
      <c r="BF11" s="17">
        <v>0.25702907081203302</v>
      </c>
      <c r="BG11" s="17"/>
      <c r="BH11" s="17">
        <v>0.262754996623207</v>
      </c>
      <c r="BI11" s="17"/>
      <c r="BJ11" s="17">
        <v>0.28047951743203298</v>
      </c>
      <c r="BK11" s="17"/>
      <c r="BL11" s="17">
        <v>0.44447153584648103</v>
      </c>
      <c r="BM11" s="17">
        <v>0.13833153022092301</v>
      </c>
      <c r="BN11" s="17">
        <v>0.31424812441271499</v>
      </c>
      <c r="BO11" s="17">
        <v>0.29314510408878602</v>
      </c>
      <c r="BP11" s="17"/>
      <c r="BQ11" s="17">
        <v>0.27039579257033902</v>
      </c>
      <c r="BR11" s="17">
        <v>0.268199957461493</v>
      </c>
      <c r="BS11" s="17">
        <v>0.247010077447435</v>
      </c>
      <c r="BT11" s="17">
        <v>0.28540330389311203</v>
      </c>
      <c r="BU11" s="17">
        <v>0.30271628377329501</v>
      </c>
      <c r="BV11" s="17">
        <v>0.33759444252017801</v>
      </c>
      <c r="BW11" s="17"/>
      <c r="BX11" s="17">
        <v>0.262979931900645</v>
      </c>
      <c r="BY11" s="17">
        <v>0.234141537642514</v>
      </c>
      <c r="BZ11" s="17">
        <v>0.25964699362049498</v>
      </c>
      <c r="CA11" s="17">
        <v>0.27856019091586998</v>
      </c>
      <c r="CB11" s="17">
        <v>0.30889357396149297</v>
      </c>
      <c r="CC11" s="17">
        <v>0.35199720209160801</v>
      </c>
    </row>
    <row r="12" spans="2:81" ht="29" x14ac:dyDescent="0.35">
      <c r="B12" s="18" t="s">
        <v>368</v>
      </c>
      <c r="C12" s="19">
        <v>7.9840227709118097E-2</v>
      </c>
      <c r="D12" s="19">
        <v>6.3919797683403806E-2</v>
      </c>
      <c r="E12" s="19">
        <v>9.4277523199202698E-2</v>
      </c>
      <c r="F12" s="19"/>
      <c r="G12" s="19">
        <v>6.5465436657397999E-2</v>
      </c>
      <c r="H12" s="19">
        <v>8.6392860299282906E-2</v>
      </c>
      <c r="I12" s="19">
        <v>7.1363644587729202E-2</v>
      </c>
      <c r="J12" s="19">
        <v>9.8846078158696907E-2</v>
      </c>
      <c r="K12" s="19">
        <v>8.1218757259385793E-2</v>
      </c>
      <c r="L12" s="19">
        <v>7.4598237251440297E-2</v>
      </c>
      <c r="M12" s="19"/>
      <c r="N12" s="19">
        <v>6.4774182488975804E-2</v>
      </c>
      <c r="O12" s="19">
        <v>8.0366323238227705E-2</v>
      </c>
      <c r="P12" s="19">
        <v>6.9010036828158594E-2</v>
      </c>
      <c r="Q12" s="19">
        <v>0.10548295361322001</v>
      </c>
      <c r="R12" s="19"/>
      <c r="S12" s="19">
        <v>6.5774814164846707E-2</v>
      </c>
      <c r="T12" s="19">
        <v>8.7948955688056593E-2</v>
      </c>
      <c r="U12" s="19">
        <v>8.22204879974998E-2</v>
      </c>
      <c r="V12" s="19">
        <v>7.60161139849376E-2</v>
      </c>
      <c r="W12" s="19">
        <v>9.3811199192248798E-2</v>
      </c>
      <c r="X12" s="19">
        <v>6.3954182972436394E-2</v>
      </c>
      <c r="Y12" s="19">
        <v>8.6781893110187497E-2</v>
      </c>
      <c r="Z12" s="19">
        <v>6.6192180936232706E-2</v>
      </c>
      <c r="AA12" s="19">
        <v>7.7120163898263094E-2</v>
      </c>
      <c r="AB12" s="19">
        <v>8.2571263764039199E-2</v>
      </c>
      <c r="AC12" s="19">
        <v>0.11090198651482901</v>
      </c>
      <c r="AD12" s="19">
        <v>8.0221009330304502E-2</v>
      </c>
      <c r="AE12" s="19"/>
      <c r="AF12" s="19">
        <v>8.01958396969637E-2</v>
      </c>
      <c r="AG12" s="19">
        <v>6.9958414634809493E-2</v>
      </c>
      <c r="AH12" s="19">
        <v>0.118649604661345</v>
      </c>
      <c r="AI12" s="19">
        <v>8.93709918868099E-2</v>
      </c>
      <c r="AJ12" s="19"/>
      <c r="AK12" s="19">
        <v>5.9159553639001099E-2</v>
      </c>
      <c r="AL12" s="19">
        <v>7.9509146526002106E-2</v>
      </c>
      <c r="AM12" s="19"/>
      <c r="AN12" s="19">
        <v>8.2126865208662705E-2</v>
      </c>
      <c r="AO12" s="19">
        <v>7.5293700528753393E-2</v>
      </c>
      <c r="AP12" s="19">
        <v>7.3344474881700705E-2</v>
      </c>
      <c r="AQ12" s="19">
        <v>8.2380964263976605E-2</v>
      </c>
      <c r="AR12" s="19">
        <v>8.5615641729641104E-2</v>
      </c>
      <c r="AS12" s="19">
        <v>8.7666128650925004E-2</v>
      </c>
      <c r="AT12" s="19"/>
      <c r="AU12" s="19">
        <v>6.17502910776822E-2</v>
      </c>
      <c r="AV12" s="19">
        <v>0.10448276427407199</v>
      </c>
      <c r="AW12" s="19"/>
      <c r="AX12" s="19">
        <v>0.124522721219996</v>
      </c>
      <c r="AY12" s="19">
        <v>6.9117725592997906E-2</v>
      </c>
      <c r="AZ12" s="19"/>
      <c r="BA12" s="19">
        <v>8.1630818331900501E-2</v>
      </c>
      <c r="BB12" s="19">
        <v>6.8054700776884594E-2</v>
      </c>
      <c r="BC12" s="19"/>
      <c r="BD12" s="19">
        <v>6.4771610930954807E-2</v>
      </c>
      <c r="BE12" s="19"/>
      <c r="BF12" s="19">
        <v>5.9457145340047597E-2</v>
      </c>
      <c r="BG12" s="19"/>
      <c r="BH12" s="19">
        <v>6.5702747581879203E-2</v>
      </c>
      <c r="BI12" s="19"/>
      <c r="BJ12" s="19">
        <v>8.2225647178096106E-2</v>
      </c>
      <c r="BK12" s="19"/>
      <c r="BL12" s="19">
        <v>0.243155721716621</v>
      </c>
      <c r="BM12" s="19">
        <v>1.08411659400681E-2</v>
      </c>
      <c r="BN12" s="19">
        <v>6.5884767137133302E-2</v>
      </c>
      <c r="BO12" s="19">
        <v>6.27953102762943E-2</v>
      </c>
      <c r="BP12" s="19"/>
      <c r="BQ12" s="19">
        <v>6.45128191173409E-2</v>
      </c>
      <c r="BR12" s="19">
        <v>5.65123031469505E-2</v>
      </c>
      <c r="BS12" s="19">
        <v>6.24421736641948E-2</v>
      </c>
      <c r="BT12" s="19">
        <v>7.2834037261151993E-2</v>
      </c>
      <c r="BU12" s="19">
        <v>0.15634196710351</v>
      </c>
      <c r="BV12" s="19">
        <v>0.129676548223808</v>
      </c>
      <c r="BW12" s="19"/>
      <c r="BX12" s="19">
        <v>5.1021711683293697E-2</v>
      </c>
      <c r="BY12" s="19">
        <v>5.9676473026915401E-2</v>
      </c>
      <c r="BZ12" s="19">
        <v>5.9603934709908303E-2</v>
      </c>
      <c r="CA12" s="19">
        <v>6.2373586673861101E-2</v>
      </c>
      <c r="CB12" s="19">
        <v>0.181465481618382</v>
      </c>
      <c r="CC12" s="19">
        <v>0.17979383486620301</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CC17"/>
  <sheetViews>
    <sheetView showGridLines="0" workbookViewId="0">
      <pane xSplit="2" topLeftCell="C1" activePane="topRight" state="frozen"/>
      <selection pane="topRight" activeCell="BH8" sqref="BH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377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0.258028752151859</v>
      </c>
      <c r="D9" s="17">
        <v>0.28598551179309101</v>
      </c>
      <c r="E9" s="17">
        <v>0.23096460958637299</v>
      </c>
      <c r="F9" s="17"/>
      <c r="G9" s="17">
        <v>0.366669154549778</v>
      </c>
      <c r="H9" s="17">
        <v>0.36325604801178502</v>
      </c>
      <c r="I9" s="17">
        <v>0.26059455805413601</v>
      </c>
      <c r="J9" s="17">
        <v>0.16801531189793101</v>
      </c>
      <c r="K9" s="17">
        <v>0.20417488045836099</v>
      </c>
      <c r="L9" s="17">
        <v>0.20742221842059699</v>
      </c>
      <c r="M9" s="17"/>
      <c r="N9" s="17">
        <v>0.311683971871</v>
      </c>
      <c r="O9" s="17">
        <v>0.23248794846856</v>
      </c>
      <c r="P9" s="17">
        <v>0.25610357791275301</v>
      </c>
      <c r="Q9" s="17">
        <v>0.23043461122234099</v>
      </c>
      <c r="R9" s="17"/>
      <c r="S9" s="17">
        <v>0.39066049717050899</v>
      </c>
      <c r="T9" s="17">
        <v>0.201015456325561</v>
      </c>
      <c r="U9" s="17">
        <v>0.23293678735617299</v>
      </c>
      <c r="V9" s="17">
        <v>0.25315306819897998</v>
      </c>
      <c r="W9" s="17">
        <v>0.239711782143358</v>
      </c>
      <c r="X9" s="17">
        <v>0.28042995788932401</v>
      </c>
      <c r="Y9" s="17">
        <v>0.22854682142215199</v>
      </c>
      <c r="Z9" s="17">
        <v>0.288153278519443</v>
      </c>
      <c r="AA9" s="17">
        <v>0.26299168813076901</v>
      </c>
      <c r="AB9" s="17">
        <v>0.21749647205200201</v>
      </c>
      <c r="AC9" s="17">
        <v>0.211828926487304</v>
      </c>
      <c r="AD9" s="17">
        <v>0.16210359718439399</v>
      </c>
      <c r="AE9" s="17"/>
      <c r="AF9" s="17">
        <v>0.26548771521387599</v>
      </c>
      <c r="AG9" s="17">
        <v>0.215951934400687</v>
      </c>
      <c r="AH9" s="17">
        <v>0.22339623826413599</v>
      </c>
      <c r="AI9" s="17">
        <v>0.14763896528033801</v>
      </c>
      <c r="AJ9" s="17"/>
      <c r="AK9" s="17">
        <v>0.29238692365279101</v>
      </c>
      <c r="AL9" s="17">
        <v>0.22934212839651399</v>
      </c>
      <c r="AM9" s="17"/>
      <c r="AN9" s="17">
        <v>0.36758344351452799</v>
      </c>
      <c r="AO9" s="17">
        <v>0.23637806674741599</v>
      </c>
      <c r="AP9" s="17">
        <v>0.22718614035482201</v>
      </c>
      <c r="AQ9" s="17">
        <v>0.20341162494750201</v>
      </c>
      <c r="AR9" s="17">
        <v>0.19240917953130901</v>
      </c>
      <c r="AS9" s="17">
        <v>0.23885999554481199</v>
      </c>
      <c r="AT9" s="17"/>
      <c r="AU9" s="17">
        <v>0.26811977579716101</v>
      </c>
      <c r="AV9" s="17">
        <v>0.24455305006927999</v>
      </c>
      <c r="AW9" s="17"/>
      <c r="AX9" s="17">
        <v>0.23585586238577899</v>
      </c>
      <c r="AY9" s="17">
        <v>0.26334960241683902</v>
      </c>
      <c r="AZ9" s="17"/>
      <c r="BA9" s="17">
        <v>0.242164965525967</v>
      </c>
      <c r="BB9" s="17">
        <v>0.33919105541903599</v>
      </c>
      <c r="BC9" s="17"/>
      <c r="BD9" s="17">
        <v>0.318769345673166</v>
      </c>
      <c r="BE9" s="17"/>
      <c r="BF9" s="17">
        <v>0.31808514252352998</v>
      </c>
      <c r="BG9" s="17"/>
      <c r="BH9" s="17">
        <v>0.23670067371047299</v>
      </c>
      <c r="BI9" s="17"/>
      <c r="BJ9" s="17">
        <v>0.23866135703058799</v>
      </c>
      <c r="BK9" s="17"/>
      <c r="BL9" s="17">
        <v>6.6916023592362206E-2</v>
      </c>
      <c r="BM9" s="17">
        <v>0.51254237363942401</v>
      </c>
      <c r="BN9" s="17">
        <v>0.19151544921205799</v>
      </c>
      <c r="BO9" s="17">
        <v>0.19132087793451399</v>
      </c>
      <c r="BP9" s="17"/>
      <c r="BQ9" s="17">
        <v>0.28303636477032301</v>
      </c>
      <c r="BR9" s="17">
        <v>0.29039424555979498</v>
      </c>
      <c r="BS9" s="17">
        <v>0.25712581314194599</v>
      </c>
      <c r="BT9" s="17">
        <v>0.30051458073232101</v>
      </c>
      <c r="BU9" s="17">
        <v>0.24902378040847101</v>
      </c>
      <c r="BV9" s="17">
        <v>0.17836357987555901</v>
      </c>
      <c r="BW9" s="17"/>
      <c r="BX9" s="17">
        <v>0.31683934036204497</v>
      </c>
      <c r="BY9" s="17">
        <v>0.29696476430212299</v>
      </c>
      <c r="BZ9" s="17">
        <v>0.254115900188781</v>
      </c>
      <c r="CA9" s="17">
        <v>0.30433606394177998</v>
      </c>
      <c r="CB9" s="17">
        <v>0.237293915447884</v>
      </c>
      <c r="CC9" s="17">
        <v>0.133011401335517</v>
      </c>
    </row>
    <row r="10" spans="2:81" x14ac:dyDescent="0.35">
      <c r="B10" s="18" t="s">
        <v>366</v>
      </c>
      <c r="C10" s="17">
        <v>0.49200404391138203</v>
      </c>
      <c r="D10" s="17">
        <v>0.48483896348173</v>
      </c>
      <c r="E10" s="17">
        <v>0.49892015470612799</v>
      </c>
      <c r="F10" s="17"/>
      <c r="G10" s="17">
        <v>0.45439897592210499</v>
      </c>
      <c r="H10" s="17">
        <v>0.45251291043109698</v>
      </c>
      <c r="I10" s="17">
        <v>0.51368115080066901</v>
      </c>
      <c r="J10" s="17">
        <v>0.53150942210756003</v>
      </c>
      <c r="K10" s="17">
        <v>0.48846018256898599</v>
      </c>
      <c r="L10" s="17">
        <v>0.50175434030933297</v>
      </c>
      <c r="M10" s="17"/>
      <c r="N10" s="17">
        <v>0.47819019319239697</v>
      </c>
      <c r="O10" s="17">
        <v>0.49585428683384802</v>
      </c>
      <c r="P10" s="17">
        <v>0.50357239879867099</v>
      </c>
      <c r="Q10" s="17">
        <v>0.48943223514185502</v>
      </c>
      <c r="R10" s="17"/>
      <c r="S10" s="17">
        <v>0.42148248448092202</v>
      </c>
      <c r="T10" s="17">
        <v>0.50197727258649105</v>
      </c>
      <c r="U10" s="17">
        <v>0.51733401037578397</v>
      </c>
      <c r="V10" s="17">
        <v>0.48443861357279699</v>
      </c>
      <c r="W10" s="17">
        <v>0.52969114439988696</v>
      </c>
      <c r="X10" s="17">
        <v>0.505303433389793</v>
      </c>
      <c r="Y10" s="17">
        <v>0.50167501642480095</v>
      </c>
      <c r="Z10" s="17">
        <v>0.50624806428119895</v>
      </c>
      <c r="AA10" s="17">
        <v>0.49071707028452899</v>
      </c>
      <c r="AB10" s="17">
        <v>0.48860778723480602</v>
      </c>
      <c r="AC10" s="17">
        <v>0.51064695066809396</v>
      </c>
      <c r="AD10" s="17">
        <v>0.54422703085375201</v>
      </c>
      <c r="AE10" s="17"/>
      <c r="AF10" s="17">
        <v>0.48622173678810399</v>
      </c>
      <c r="AG10" s="17">
        <v>0.513468882668912</v>
      </c>
      <c r="AH10" s="17">
        <v>0.498679612764581</v>
      </c>
      <c r="AI10" s="17">
        <v>0.53891115337282902</v>
      </c>
      <c r="AJ10" s="17"/>
      <c r="AK10" s="17">
        <v>0.50589176799538504</v>
      </c>
      <c r="AL10" s="17">
        <v>0.50731751351176502</v>
      </c>
      <c r="AM10" s="17"/>
      <c r="AN10" s="17">
        <v>0.44527132994872198</v>
      </c>
      <c r="AO10" s="17">
        <v>0.50346346479919601</v>
      </c>
      <c r="AP10" s="17">
        <v>0.52849866717239802</v>
      </c>
      <c r="AQ10" s="17">
        <v>0.50527614581171698</v>
      </c>
      <c r="AR10" s="17">
        <v>0.51563368165982104</v>
      </c>
      <c r="AS10" s="17">
        <v>0.47288262310279999</v>
      </c>
      <c r="AT10" s="17"/>
      <c r="AU10" s="17">
        <v>0.49861322379821099</v>
      </c>
      <c r="AV10" s="17">
        <v>0.482563121484896</v>
      </c>
      <c r="AW10" s="17"/>
      <c r="AX10" s="17">
        <v>0.46410163725986697</v>
      </c>
      <c r="AY10" s="17">
        <v>0.49869981200438002</v>
      </c>
      <c r="AZ10" s="17"/>
      <c r="BA10" s="17">
        <v>0.49637049725010501</v>
      </c>
      <c r="BB10" s="17">
        <v>0.47663540376496399</v>
      </c>
      <c r="BC10" s="17"/>
      <c r="BD10" s="17">
        <v>0.480998910659104</v>
      </c>
      <c r="BE10" s="17"/>
      <c r="BF10" s="17">
        <v>0.47217053365237199</v>
      </c>
      <c r="BG10" s="17"/>
      <c r="BH10" s="17">
        <v>0.51214135454722698</v>
      </c>
      <c r="BI10" s="17"/>
      <c r="BJ10" s="17">
        <v>0.54298375366638996</v>
      </c>
      <c r="BK10" s="17"/>
      <c r="BL10" s="17">
        <v>0.378202641788699</v>
      </c>
      <c r="BM10" s="17">
        <v>0.42625717056638501</v>
      </c>
      <c r="BN10" s="17">
        <v>0.535616875670193</v>
      </c>
      <c r="BO10" s="17">
        <v>0.58217876245266897</v>
      </c>
      <c r="BP10" s="17"/>
      <c r="BQ10" s="17">
        <v>0.508723277132622</v>
      </c>
      <c r="BR10" s="17">
        <v>0.48655355984142601</v>
      </c>
      <c r="BS10" s="17">
        <v>0.49783423138739902</v>
      </c>
      <c r="BT10" s="17">
        <v>0.46247549659703802</v>
      </c>
      <c r="BU10" s="17">
        <v>0.46953471618500198</v>
      </c>
      <c r="BV10" s="17">
        <v>0.48509284869353902</v>
      </c>
      <c r="BW10" s="17"/>
      <c r="BX10" s="17">
        <v>0.49712636992177101</v>
      </c>
      <c r="BY10" s="17">
        <v>0.485748481000779</v>
      </c>
      <c r="BZ10" s="17">
        <v>0.50730496177490902</v>
      </c>
      <c r="CA10" s="17">
        <v>0.48863791360562397</v>
      </c>
      <c r="CB10" s="17">
        <v>0.44421368341909201</v>
      </c>
      <c r="CC10" s="17">
        <v>0.44686811484095601</v>
      </c>
    </row>
    <row r="11" spans="2:81" ht="29" x14ac:dyDescent="0.35">
      <c r="B11" s="18" t="s">
        <v>367</v>
      </c>
      <c r="C11" s="17">
        <v>0.20495570613691699</v>
      </c>
      <c r="D11" s="17">
        <v>0.18314337301650699</v>
      </c>
      <c r="E11" s="17">
        <v>0.22634169582067601</v>
      </c>
      <c r="F11" s="17"/>
      <c r="G11" s="17">
        <v>0.14145133125341799</v>
      </c>
      <c r="H11" s="17">
        <v>0.14711342955057799</v>
      </c>
      <c r="I11" s="17">
        <v>0.19426525638625899</v>
      </c>
      <c r="J11" s="17">
        <v>0.24447816648736301</v>
      </c>
      <c r="K11" s="17">
        <v>0.25251362859126703</v>
      </c>
      <c r="L11" s="17">
        <v>0.238875908037542</v>
      </c>
      <c r="M11" s="17"/>
      <c r="N11" s="17">
        <v>0.17917793198991799</v>
      </c>
      <c r="O11" s="17">
        <v>0.22924801744488699</v>
      </c>
      <c r="P11" s="17">
        <v>0.19368855666154999</v>
      </c>
      <c r="Q11" s="17">
        <v>0.21883308992393899</v>
      </c>
      <c r="R11" s="17"/>
      <c r="S11" s="17">
        <v>0.15410427562350101</v>
      </c>
      <c r="T11" s="17">
        <v>0.25910893223132098</v>
      </c>
      <c r="U11" s="17">
        <v>0.21299250392251101</v>
      </c>
      <c r="V11" s="17">
        <v>0.21446445152377899</v>
      </c>
      <c r="W11" s="17">
        <v>0.16726050344641799</v>
      </c>
      <c r="X11" s="17">
        <v>0.171092405262045</v>
      </c>
      <c r="Y11" s="17">
        <v>0.228004948095935</v>
      </c>
      <c r="Z11" s="17">
        <v>0.180862829631636</v>
      </c>
      <c r="AA11" s="17">
        <v>0.20425448336767199</v>
      </c>
      <c r="AB11" s="17">
        <v>0.232575155279518</v>
      </c>
      <c r="AC11" s="17">
        <v>0.22912403605071899</v>
      </c>
      <c r="AD11" s="17">
        <v>0.19726829206827901</v>
      </c>
      <c r="AE11" s="17"/>
      <c r="AF11" s="17">
        <v>0.205703957927725</v>
      </c>
      <c r="AG11" s="17">
        <v>0.21172584365630001</v>
      </c>
      <c r="AH11" s="17">
        <v>0.21833379551156601</v>
      </c>
      <c r="AI11" s="17">
        <v>0.21650132593268501</v>
      </c>
      <c r="AJ11" s="17"/>
      <c r="AK11" s="17">
        <v>0.17661380874982099</v>
      </c>
      <c r="AL11" s="17">
        <v>0.21901105102930599</v>
      </c>
      <c r="AM11" s="17"/>
      <c r="AN11" s="17">
        <v>0.15059762694200399</v>
      </c>
      <c r="AO11" s="17">
        <v>0.21088058815036401</v>
      </c>
      <c r="AP11" s="17">
        <v>0.21251981735408601</v>
      </c>
      <c r="AQ11" s="17">
        <v>0.239045865824044</v>
      </c>
      <c r="AR11" s="17">
        <v>0.23860608346066001</v>
      </c>
      <c r="AS11" s="17">
        <v>0.23418196354753301</v>
      </c>
      <c r="AT11" s="17"/>
      <c r="AU11" s="17">
        <v>0.192142113709697</v>
      </c>
      <c r="AV11" s="17">
        <v>0.222672701243632</v>
      </c>
      <c r="AW11" s="17"/>
      <c r="AX11" s="17">
        <v>0.242998684588796</v>
      </c>
      <c r="AY11" s="17">
        <v>0.195826495009645</v>
      </c>
      <c r="AZ11" s="17"/>
      <c r="BA11" s="17">
        <v>0.21487608183340801</v>
      </c>
      <c r="BB11" s="17">
        <v>0.14886759533066399</v>
      </c>
      <c r="BC11" s="17"/>
      <c r="BD11" s="17">
        <v>0.16703336365175001</v>
      </c>
      <c r="BE11" s="17"/>
      <c r="BF11" s="17">
        <v>0.17439972964119199</v>
      </c>
      <c r="BG11" s="17"/>
      <c r="BH11" s="17">
        <v>0.195564923154772</v>
      </c>
      <c r="BI11" s="17"/>
      <c r="BJ11" s="17">
        <v>0.183674888808806</v>
      </c>
      <c r="BK11" s="17"/>
      <c r="BL11" s="17">
        <v>0.39630779005229699</v>
      </c>
      <c r="BM11" s="17">
        <v>5.6056282146352401E-2</v>
      </c>
      <c r="BN11" s="17">
        <v>0.23976952475878199</v>
      </c>
      <c r="BO11" s="17">
        <v>0.19913792808730199</v>
      </c>
      <c r="BP11" s="17"/>
      <c r="BQ11" s="17">
        <v>0.18088129027496599</v>
      </c>
      <c r="BR11" s="17">
        <v>0.18800338647248699</v>
      </c>
      <c r="BS11" s="17">
        <v>0.20260445906906699</v>
      </c>
      <c r="BT11" s="17">
        <v>0.198918979658958</v>
      </c>
      <c r="BU11" s="17">
        <v>0.218053721194749</v>
      </c>
      <c r="BV11" s="17">
        <v>0.258222305771516</v>
      </c>
      <c r="BW11" s="17"/>
      <c r="BX11" s="17">
        <v>0.16562046563538499</v>
      </c>
      <c r="BY11" s="17">
        <v>0.17841661466737699</v>
      </c>
      <c r="BZ11" s="17">
        <v>0.200746558995615</v>
      </c>
      <c r="CA11" s="17">
        <v>0.17584937956544799</v>
      </c>
      <c r="CB11" s="17">
        <v>0.26034784038701603</v>
      </c>
      <c r="CC11" s="17">
        <v>0.29344960510398599</v>
      </c>
    </row>
    <row r="12" spans="2:81" ht="29" x14ac:dyDescent="0.35">
      <c r="B12" s="18" t="s">
        <v>368</v>
      </c>
      <c r="C12" s="19">
        <v>4.5011497799841503E-2</v>
      </c>
      <c r="D12" s="19">
        <v>4.6032151708671497E-2</v>
      </c>
      <c r="E12" s="19">
        <v>4.3773539886822602E-2</v>
      </c>
      <c r="F12" s="19"/>
      <c r="G12" s="19">
        <v>3.7480538274698202E-2</v>
      </c>
      <c r="H12" s="19">
        <v>3.7117612006540603E-2</v>
      </c>
      <c r="I12" s="19">
        <v>3.14590347589363E-2</v>
      </c>
      <c r="J12" s="19">
        <v>5.5997099507145501E-2</v>
      </c>
      <c r="K12" s="19">
        <v>5.48513083813865E-2</v>
      </c>
      <c r="L12" s="19">
        <v>5.1947533232528598E-2</v>
      </c>
      <c r="M12" s="19"/>
      <c r="N12" s="19">
        <v>3.0947902946685601E-2</v>
      </c>
      <c r="O12" s="19">
        <v>4.2409747252705098E-2</v>
      </c>
      <c r="P12" s="19">
        <v>4.66354666270258E-2</v>
      </c>
      <c r="Q12" s="19">
        <v>6.1300063711865103E-2</v>
      </c>
      <c r="R12" s="19"/>
      <c r="S12" s="19">
        <v>3.3752742725068098E-2</v>
      </c>
      <c r="T12" s="19">
        <v>3.7898338856627502E-2</v>
      </c>
      <c r="U12" s="19">
        <v>3.6736698345531803E-2</v>
      </c>
      <c r="V12" s="19">
        <v>4.7943866704443901E-2</v>
      </c>
      <c r="W12" s="19">
        <v>6.3336570010337906E-2</v>
      </c>
      <c r="X12" s="19">
        <v>4.3174203458838302E-2</v>
      </c>
      <c r="Y12" s="19">
        <v>4.1773214057112103E-2</v>
      </c>
      <c r="Z12" s="19">
        <v>2.4735827567721899E-2</v>
      </c>
      <c r="AA12" s="19">
        <v>4.2036758217030901E-2</v>
      </c>
      <c r="AB12" s="19">
        <v>6.1320585433674302E-2</v>
      </c>
      <c r="AC12" s="19">
        <v>4.84000867938831E-2</v>
      </c>
      <c r="AD12" s="19">
        <v>9.6401079893575103E-2</v>
      </c>
      <c r="AE12" s="19"/>
      <c r="AF12" s="19">
        <v>4.2586590070294202E-2</v>
      </c>
      <c r="AG12" s="19">
        <v>5.8853339274101503E-2</v>
      </c>
      <c r="AH12" s="19">
        <v>5.9590353459716902E-2</v>
      </c>
      <c r="AI12" s="19">
        <v>9.6948555414148097E-2</v>
      </c>
      <c r="AJ12" s="19"/>
      <c r="AK12" s="19">
        <v>2.51074996020028E-2</v>
      </c>
      <c r="AL12" s="19">
        <v>4.4329307062416098E-2</v>
      </c>
      <c r="AM12" s="19"/>
      <c r="AN12" s="19">
        <v>3.6547599594745801E-2</v>
      </c>
      <c r="AO12" s="19">
        <v>4.9277880303024602E-2</v>
      </c>
      <c r="AP12" s="19">
        <v>3.1795375118694798E-2</v>
      </c>
      <c r="AQ12" s="19">
        <v>5.2266363416736197E-2</v>
      </c>
      <c r="AR12" s="19">
        <v>5.3351055348209303E-2</v>
      </c>
      <c r="AS12" s="19">
        <v>5.4075417804855801E-2</v>
      </c>
      <c r="AT12" s="19"/>
      <c r="AU12" s="19">
        <v>4.1124886694931903E-2</v>
      </c>
      <c r="AV12" s="19">
        <v>5.0211127202191397E-2</v>
      </c>
      <c r="AW12" s="19"/>
      <c r="AX12" s="19">
        <v>5.7043815765559003E-2</v>
      </c>
      <c r="AY12" s="19">
        <v>4.2124090569136498E-2</v>
      </c>
      <c r="AZ12" s="19"/>
      <c r="BA12" s="19">
        <v>4.6588455390520901E-2</v>
      </c>
      <c r="BB12" s="19">
        <v>3.5305945485336103E-2</v>
      </c>
      <c r="BC12" s="19"/>
      <c r="BD12" s="19">
        <v>3.31983800159803E-2</v>
      </c>
      <c r="BE12" s="19"/>
      <c r="BF12" s="19">
        <v>3.5344594182905899E-2</v>
      </c>
      <c r="BG12" s="19"/>
      <c r="BH12" s="19">
        <v>5.5593048587527998E-2</v>
      </c>
      <c r="BI12" s="19"/>
      <c r="BJ12" s="19">
        <v>3.4680000494215997E-2</v>
      </c>
      <c r="BK12" s="19"/>
      <c r="BL12" s="19">
        <v>0.15857354456664199</v>
      </c>
      <c r="BM12" s="19">
        <v>5.1441736478391601E-3</v>
      </c>
      <c r="BN12" s="19">
        <v>3.3098150358966898E-2</v>
      </c>
      <c r="BO12" s="19">
        <v>2.7362431525515301E-2</v>
      </c>
      <c r="BP12" s="19"/>
      <c r="BQ12" s="19">
        <v>2.7359067822089401E-2</v>
      </c>
      <c r="BR12" s="19">
        <v>3.50488081262922E-2</v>
      </c>
      <c r="BS12" s="19">
        <v>4.2435496401588599E-2</v>
      </c>
      <c r="BT12" s="19">
        <v>3.8090943011683198E-2</v>
      </c>
      <c r="BU12" s="19">
        <v>6.3387782211777696E-2</v>
      </c>
      <c r="BV12" s="19">
        <v>7.8321265659386699E-2</v>
      </c>
      <c r="BW12" s="19"/>
      <c r="BX12" s="19">
        <v>2.04138240807996E-2</v>
      </c>
      <c r="BY12" s="19">
        <v>3.8870140029721501E-2</v>
      </c>
      <c r="BZ12" s="19">
        <v>3.7832579040695202E-2</v>
      </c>
      <c r="CA12" s="19">
        <v>3.1176642887147301E-2</v>
      </c>
      <c r="CB12" s="19">
        <v>5.8144560746008003E-2</v>
      </c>
      <c r="CC12" s="19">
        <v>0.12667087871954</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K17"/>
  <sheetViews>
    <sheetView showGridLines="0" workbookViewId="0">
      <pane xSplit="2" topLeftCell="C1" activePane="topRight" state="frozen"/>
      <selection pane="topRight"/>
    </sheetView>
  </sheetViews>
  <sheetFormatPr defaultColWidth="10.90625" defaultRowHeight="14.5" x14ac:dyDescent="0.35"/>
  <cols>
    <col min="2" max="2" width="25.7265625" customWidth="1"/>
    <col min="3" max="11" width="20.7265625" customWidth="1"/>
  </cols>
  <sheetData>
    <row r="2" spans="2:11" ht="40" customHeight="1" x14ac:dyDescent="0.35">
      <c r="D2" s="31" t="s">
        <v>369</v>
      </c>
      <c r="E2" s="27"/>
      <c r="F2" s="27"/>
      <c r="G2" s="27"/>
      <c r="H2" s="27"/>
      <c r="I2" s="27"/>
      <c r="J2" s="27"/>
      <c r="K2" s="27"/>
    </row>
    <row r="6" spans="2:11" ht="50" customHeight="1" x14ac:dyDescent="0.35">
      <c r="B6" s="20" t="s">
        <v>15</v>
      </c>
      <c r="C6" s="20" t="s">
        <v>378</v>
      </c>
      <c r="D6" s="20" t="s">
        <v>379</v>
      </c>
      <c r="E6" s="20" t="s">
        <v>380</v>
      </c>
      <c r="F6" s="20" t="s">
        <v>381</v>
      </c>
      <c r="G6" s="20" t="s">
        <v>382</v>
      </c>
      <c r="H6" s="20" t="s">
        <v>383</v>
      </c>
      <c r="I6" s="20" t="s">
        <v>384</v>
      </c>
      <c r="J6" s="20" t="s">
        <v>385</v>
      </c>
    </row>
    <row r="7" spans="2:11" x14ac:dyDescent="0.35">
      <c r="B7" s="18" t="s">
        <v>365</v>
      </c>
      <c r="C7" s="17">
        <v>0.212074124906626</v>
      </c>
      <c r="D7" s="17">
        <v>0.216416387310957</v>
      </c>
      <c r="E7" s="17">
        <v>0.27982207880181797</v>
      </c>
      <c r="F7" s="17">
        <v>0.240048543698376</v>
      </c>
      <c r="G7" s="17">
        <v>0.200739075334226</v>
      </c>
      <c r="H7" s="17">
        <v>0.31810471451594802</v>
      </c>
      <c r="I7" s="17">
        <v>0.18792302114833301</v>
      </c>
      <c r="J7" s="17">
        <v>0.14629532327606801</v>
      </c>
    </row>
    <row r="8" spans="2:11" x14ac:dyDescent="0.35">
      <c r="B8" s="18" t="s">
        <v>366</v>
      </c>
      <c r="C8" s="17">
        <v>0.38527448688764498</v>
      </c>
      <c r="D8" s="17">
        <v>0.43382089333817597</v>
      </c>
      <c r="E8" s="17">
        <v>0.47328876040766799</v>
      </c>
      <c r="F8" s="17">
        <v>0.45319872593788302</v>
      </c>
      <c r="G8" s="17">
        <v>0.403555151691598</v>
      </c>
      <c r="H8" s="17">
        <v>0.47059981313398902</v>
      </c>
      <c r="I8" s="17">
        <v>0.43136922118777399</v>
      </c>
      <c r="J8" s="17">
        <v>0.42558022067060503</v>
      </c>
    </row>
    <row r="9" spans="2:11" ht="29" x14ac:dyDescent="0.35">
      <c r="B9" s="18" t="s">
        <v>367</v>
      </c>
      <c r="C9" s="17">
        <v>0.29514929915702298</v>
      </c>
      <c r="D9" s="17">
        <v>0.28668867942814402</v>
      </c>
      <c r="E9" s="17">
        <v>0.19344487849539499</v>
      </c>
      <c r="F9" s="17">
        <v>0.24657020664725801</v>
      </c>
      <c r="G9" s="17">
        <v>0.30448199713232299</v>
      </c>
      <c r="H9" s="17">
        <v>0.17023312251950101</v>
      </c>
      <c r="I9" s="17">
        <v>0.32845183267143002</v>
      </c>
      <c r="J9" s="17">
        <v>0.37096211542587898</v>
      </c>
    </row>
    <row r="10" spans="2:11" ht="29" x14ac:dyDescent="0.35">
      <c r="B10" s="18" t="s">
        <v>368</v>
      </c>
      <c r="C10" s="17">
        <v>0.10750208904870601</v>
      </c>
      <c r="D10" s="17">
        <v>6.3074039922723799E-2</v>
      </c>
      <c r="E10" s="17">
        <v>5.34442822951188E-2</v>
      </c>
      <c r="F10" s="17">
        <v>6.0182523716483402E-2</v>
      </c>
      <c r="G10" s="17">
        <v>9.1223775841852706E-2</v>
      </c>
      <c r="H10" s="17">
        <v>4.1062349830561798E-2</v>
      </c>
      <c r="I10" s="17">
        <v>5.2255924992462899E-2</v>
      </c>
      <c r="J10" s="17">
        <v>5.7162340627447801E-2</v>
      </c>
    </row>
    <row r="11" spans="2:11" x14ac:dyDescent="0.35">
      <c r="B11" s="16"/>
      <c r="C11" s="16"/>
      <c r="D11" s="16"/>
      <c r="E11" s="16"/>
      <c r="F11" s="16"/>
      <c r="G11" s="16"/>
      <c r="H11" s="16"/>
      <c r="I11" s="16"/>
      <c r="J11" s="16"/>
    </row>
    <row r="12" spans="2:11" x14ac:dyDescent="0.35">
      <c r="B12" t="s">
        <v>90</v>
      </c>
    </row>
    <row r="13" spans="2:11" x14ac:dyDescent="0.35">
      <c r="B13" t="s">
        <v>91</v>
      </c>
    </row>
    <row r="17" spans="2:2" x14ac:dyDescent="0.35">
      <c r="B17"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CC17"/>
  <sheetViews>
    <sheetView showGridLines="0" workbookViewId="0">
      <pane xSplit="2" topLeftCell="C1" activePane="topRight" state="frozen"/>
      <selection pane="topRight" activeCell="BI8" sqref="BI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386</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0.212074124906626</v>
      </c>
      <c r="D9" s="17">
        <v>0.22411206230258901</v>
      </c>
      <c r="E9" s="17">
        <v>0.19785439414461101</v>
      </c>
      <c r="F9" s="17"/>
      <c r="G9" s="17">
        <v>0.38099288702629203</v>
      </c>
      <c r="H9" s="17">
        <v>0.37277513811915902</v>
      </c>
      <c r="I9" s="17">
        <v>0.250308112419247</v>
      </c>
      <c r="J9" s="17">
        <v>0.148715083398199</v>
      </c>
      <c r="K9" s="17">
        <v>8.8176126711714806E-2</v>
      </c>
      <c r="L9" s="17">
        <v>7.2661440192329396E-2</v>
      </c>
      <c r="M9" s="17"/>
      <c r="N9" s="17">
        <v>0.30020019148758498</v>
      </c>
      <c r="O9" s="17">
        <v>0.18016407970020901</v>
      </c>
      <c r="P9" s="17">
        <v>0.18179751926436</v>
      </c>
      <c r="Q9" s="17">
        <v>0.177035196739006</v>
      </c>
      <c r="R9" s="17"/>
      <c r="S9" s="17">
        <v>0.38564750503439399</v>
      </c>
      <c r="T9" s="17">
        <v>0.14729916783830099</v>
      </c>
      <c r="U9" s="17">
        <v>0.16920305830978</v>
      </c>
      <c r="V9" s="17">
        <v>0.18487675093845901</v>
      </c>
      <c r="W9" s="17">
        <v>0.17647180482956201</v>
      </c>
      <c r="X9" s="17">
        <v>0.19608832037276799</v>
      </c>
      <c r="Y9" s="17">
        <v>0.184401880338358</v>
      </c>
      <c r="Z9" s="17">
        <v>0.220972595125111</v>
      </c>
      <c r="AA9" s="17">
        <v>0.227387245219178</v>
      </c>
      <c r="AB9" s="17">
        <v>0.190820854607851</v>
      </c>
      <c r="AC9" s="17">
        <v>0.150627789896599</v>
      </c>
      <c r="AD9" s="17">
        <v>0.181716506590583</v>
      </c>
      <c r="AE9" s="17"/>
      <c r="AF9" s="17">
        <v>0.213830807350438</v>
      </c>
      <c r="AG9" s="17">
        <v>0.16889347988880701</v>
      </c>
      <c r="AH9" s="17">
        <v>0.16757210396522801</v>
      </c>
      <c r="AI9" s="17">
        <v>0.16719232044235999</v>
      </c>
      <c r="AJ9" s="17"/>
      <c r="AK9" s="17">
        <v>0.28723196563873798</v>
      </c>
      <c r="AL9" s="17">
        <v>0.26094581593080801</v>
      </c>
      <c r="AM9" s="17"/>
      <c r="AN9" s="17">
        <v>0.37519117398263702</v>
      </c>
      <c r="AO9" s="17">
        <v>0.17469856119747099</v>
      </c>
      <c r="AP9" s="17">
        <v>0.17396918263751801</v>
      </c>
      <c r="AQ9" s="17">
        <v>0.11579164493495001</v>
      </c>
      <c r="AR9" s="17">
        <v>0.141423276529167</v>
      </c>
      <c r="AS9" s="17">
        <v>0.18603145840725399</v>
      </c>
      <c r="AT9" s="17"/>
      <c r="AU9" s="17">
        <v>0.19270847470882299</v>
      </c>
      <c r="AV9" s="17">
        <v>0.239491522808466</v>
      </c>
      <c r="AW9" s="17"/>
      <c r="AX9" s="17">
        <v>0.19397687576342801</v>
      </c>
      <c r="AY9" s="17">
        <v>0.216416939664416</v>
      </c>
      <c r="AZ9" s="17"/>
      <c r="BA9" s="17">
        <v>0.17704079531484901</v>
      </c>
      <c r="BB9" s="17">
        <v>0.395386076953053</v>
      </c>
      <c r="BC9" s="17"/>
      <c r="BD9" s="17">
        <v>0.22395491130144199</v>
      </c>
      <c r="BE9" s="17"/>
      <c r="BF9" s="17">
        <v>0.21155105154870699</v>
      </c>
      <c r="BG9" s="17"/>
      <c r="BH9" s="17">
        <v>0.21787059595161601</v>
      </c>
      <c r="BI9" s="17"/>
      <c r="BJ9" s="17">
        <v>0.166769221601448</v>
      </c>
      <c r="BK9" s="17"/>
      <c r="BL9" s="17">
        <v>0.126770871064489</v>
      </c>
      <c r="BM9" s="17">
        <v>0.39942674962517799</v>
      </c>
      <c r="BN9" s="17">
        <v>8.0325782302735196E-2</v>
      </c>
      <c r="BO9" s="17">
        <v>0.21622315285055199</v>
      </c>
      <c r="BP9" s="17"/>
      <c r="BQ9" s="17">
        <v>0.30203991872727098</v>
      </c>
      <c r="BR9" s="17">
        <v>0.16195511868449899</v>
      </c>
      <c r="BS9" s="17">
        <v>9.3924671032153004E-2</v>
      </c>
      <c r="BT9" s="17">
        <v>0.24694424362687001</v>
      </c>
      <c r="BU9" s="17">
        <v>0.27778983631383503</v>
      </c>
      <c r="BV9" s="17">
        <v>0.15408668319751601</v>
      </c>
      <c r="BW9" s="17"/>
      <c r="BX9" s="17">
        <v>0.350020487633735</v>
      </c>
      <c r="BY9" s="17">
        <v>0.20092272812449599</v>
      </c>
      <c r="BZ9" s="17">
        <v>9.2337244262238202E-2</v>
      </c>
      <c r="CA9" s="17">
        <v>0.265238608422528</v>
      </c>
      <c r="CB9" s="17">
        <v>0.36845511861890801</v>
      </c>
      <c r="CC9" s="17">
        <v>9.6328887167763305E-2</v>
      </c>
    </row>
    <row r="10" spans="2:81" x14ac:dyDescent="0.35">
      <c r="B10" s="18" t="s">
        <v>366</v>
      </c>
      <c r="C10" s="17">
        <v>0.38527448688764498</v>
      </c>
      <c r="D10" s="17">
        <v>0.36496321511296098</v>
      </c>
      <c r="E10" s="17">
        <v>0.40604104193568202</v>
      </c>
      <c r="F10" s="17"/>
      <c r="G10" s="17">
        <v>0.426691400063891</v>
      </c>
      <c r="H10" s="17">
        <v>0.38092619822266399</v>
      </c>
      <c r="I10" s="17">
        <v>0.42761019325476302</v>
      </c>
      <c r="J10" s="17">
        <v>0.41543631927235197</v>
      </c>
      <c r="K10" s="17">
        <v>0.350661107986452</v>
      </c>
      <c r="L10" s="17">
        <v>0.32561200475645002</v>
      </c>
      <c r="M10" s="17"/>
      <c r="N10" s="17">
        <v>0.38144679147326799</v>
      </c>
      <c r="O10" s="17">
        <v>0.40408734259369</v>
      </c>
      <c r="P10" s="17">
        <v>0.37137010508400398</v>
      </c>
      <c r="Q10" s="17">
        <v>0.37916046465826198</v>
      </c>
      <c r="R10" s="17"/>
      <c r="S10" s="17">
        <v>0.38027184520597401</v>
      </c>
      <c r="T10" s="17">
        <v>0.36291402798301498</v>
      </c>
      <c r="U10" s="17">
        <v>0.375477796424599</v>
      </c>
      <c r="V10" s="17">
        <v>0.376356233232918</v>
      </c>
      <c r="W10" s="17">
        <v>0.39557781958757299</v>
      </c>
      <c r="X10" s="17">
        <v>0.437451873739792</v>
      </c>
      <c r="Y10" s="17">
        <v>0.36301224478210398</v>
      </c>
      <c r="Z10" s="17">
        <v>0.35067483238668901</v>
      </c>
      <c r="AA10" s="17">
        <v>0.39081813851814901</v>
      </c>
      <c r="AB10" s="17">
        <v>0.38888666809828698</v>
      </c>
      <c r="AC10" s="17">
        <v>0.383955241240098</v>
      </c>
      <c r="AD10" s="17">
        <v>0.45435479163528097</v>
      </c>
      <c r="AE10" s="17"/>
      <c r="AF10" s="17">
        <v>0.37645449199616698</v>
      </c>
      <c r="AG10" s="17">
        <v>0.40296341663660101</v>
      </c>
      <c r="AH10" s="17">
        <v>0.39050105892515102</v>
      </c>
      <c r="AI10" s="17">
        <v>0.42662481368496402</v>
      </c>
      <c r="AJ10" s="17"/>
      <c r="AK10" s="17">
        <v>0.43844968278590402</v>
      </c>
      <c r="AL10" s="17">
        <v>0.41363851716407601</v>
      </c>
      <c r="AM10" s="17"/>
      <c r="AN10" s="17">
        <v>0.38685429360116302</v>
      </c>
      <c r="AO10" s="17">
        <v>0.37161558498684999</v>
      </c>
      <c r="AP10" s="17">
        <v>0.38834322388021902</v>
      </c>
      <c r="AQ10" s="17">
        <v>0.429658261726788</v>
      </c>
      <c r="AR10" s="17">
        <v>0.35291226159411698</v>
      </c>
      <c r="AS10" s="17">
        <v>0.34733690751734703</v>
      </c>
      <c r="AT10" s="17"/>
      <c r="AU10" s="17">
        <v>0.38656680293690299</v>
      </c>
      <c r="AV10" s="17">
        <v>0.38348599284701101</v>
      </c>
      <c r="AW10" s="17"/>
      <c r="AX10" s="17">
        <v>0.38373619843517198</v>
      </c>
      <c r="AY10" s="17">
        <v>0.38564363148748299</v>
      </c>
      <c r="AZ10" s="17"/>
      <c r="BA10" s="17">
        <v>0.38068605969214298</v>
      </c>
      <c r="BB10" s="17">
        <v>0.41146128012925698</v>
      </c>
      <c r="BC10" s="17"/>
      <c r="BD10" s="17">
        <v>0.36728155921943201</v>
      </c>
      <c r="BE10" s="17"/>
      <c r="BF10" s="17">
        <v>0.35013927912935999</v>
      </c>
      <c r="BG10" s="17"/>
      <c r="BH10" s="17">
        <v>0.38553951933403002</v>
      </c>
      <c r="BI10" s="17"/>
      <c r="BJ10" s="17">
        <v>0.40045514161673301</v>
      </c>
      <c r="BK10" s="17"/>
      <c r="BL10" s="17">
        <v>0.28847866703577302</v>
      </c>
      <c r="BM10" s="17">
        <v>0.40753474039052001</v>
      </c>
      <c r="BN10" s="17">
        <v>0.33953418713917599</v>
      </c>
      <c r="BO10" s="17">
        <v>0.47113878412426002</v>
      </c>
      <c r="BP10" s="17"/>
      <c r="BQ10" s="17">
        <v>0.43444313978886301</v>
      </c>
      <c r="BR10" s="17">
        <v>0.34098617936301601</v>
      </c>
      <c r="BS10" s="17">
        <v>0.29382837429078801</v>
      </c>
      <c r="BT10" s="17">
        <v>0.38131164657218902</v>
      </c>
      <c r="BU10" s="17">
        <v>0.40168435464496899</v>
      </c>
      <c r="BV10" s="17">
        <v>0.38492973301595601</v>
      </c>
      <c r="BW10" s="17"/>
      <c r="BX10" s="17">
        <v>0.44162194441918301</v>
      </c>
      <c r="BY10" s="17">
        <v>0.38108981189767499</v>
      </c>
      <c r="BZ10" s="17">
        <v>0.287627807493952</v>
      </c>
      <c r="CA10" s="17">
        <v>0.42181501190929199</v>
      </c>
      <c r="CB10" s="17">
        <v>0.37801787400897702</v>
      </c>
      <c r="CC10" s="17">
        <v>0.38521497008758099</v>
      </c>
    </row>
    <row r="11" spans="2:81" ht="29" x14ac:dyDescent="0.35">
      <c r="B11" s="18" t="s">
        <v>367</v>
      </c>
      <c r="C11" s="17">
        <v>0.29514929915702298</v>
      </c>
      <c r="D11" s="17">
        <v>0.281624329450466</v>
      </c>
      <c r="E11" s="17">
        <v>0.309813672902297</v>
      </c>
      <c r="F11" s="17"/>
      <c r="G11" s="17">
        <v>0.15841819214295999</v>
      </c>
      <c r="H11" s="17">
        <v>0.171242572153911</v>
      </c>
      <c r="I11" s="17">
        <v>0.24479022965348499</v>
      </c>
      <c r="J11" s="17">
        <v>0.32229942274123002</v>
      </c>
      <c r="K11" s="17">
        <v>0.39192719062773301</v>
      </c>
      <c r="L11" s="17">
        <v>0.440718197556702</v>
      </c>
      <c r="M11" s="17"/>
      <c r="N11" s="17">
        <v>0.24111641346591001</v>
      </c>
      <c r="O11" s="17">
        <v>0.31195614466059202</v>
      </c>
      <c r="P11" s="17">
        <v>0.32328603371150499</v>
      </c>
      <c r="Q11" s="17">
        <v>0.31306781736980399</v>
      </c>
      <c r="R11" s="17"/>
      <c r="S11" s="17">
        <v>0.179960726659743</v>
      </c>
      <c r="T11" s="17">
        <v>0.37468821224634102</v>
      </c>
      <c r="U11" s="17">
        <v>0.325407421935133</v>
      </c>
      <c r="V11" s="17">
        <v>0.32332104370230602</v>
      </c>
      <c r="W11" s="17">
        <v>0.30494144728858802</v>
      </c>
      <c r="X11" s="17">
        <v>0.27267666664985801</v>
      </c>
      <c r="Y11" s="17">
        <v>0.32687899250694902</v>
      </c>
      <c r="Z11" s="17">
        <v>0.296287316367007</v>
      </c>
      <c r="AA11" s="17">
        <v>0.270722746160383</v>
      </c>
      <c r="AB11" s="17">
        <v>0.30069490282813199</v>
      </c>
      <c r="AC11" s="17">
        <v>0.35207916971370101</v>
      </c>
      <c r="AD11" s="17">
        <v>0.25926818112282302</v>
      </c>
      <c r="AE11" s="17"/>
      <c r="AF11" s="17">
        <v>0.30301953876614202</v>
      </c>
      <c r="AG11" s="17">
        <v>0.30476030245844599</v>
      </c>
      <c r="AH11" s="17">
        <v>0.314607625009315</v>
      </c>
      <c r="AI11" s="17">
        <v>0.295607052482179</v>
      </c>
      <c r="AJ11" s="17"/>
      <c r="AK11" s="17">
        <v>0.18946515892006699</v>
      </c>
      <c r="AL11" s="17">
        <v>0.24608357127344199</v>
      </c>
      <c r="AM11" s="17"/>
      <c r="AN11" s="17">
        <v>0.17413691516503699</v>
      </c>
      <c r="AO11" s="17">
        <v>0.33938176031875</v>
      </c>
      <c r="AP11" s="17">
        <v>0.32578980347099901</v>
      </c>
      <c r="AQ11" s="17">
        <v>0.31934960816950397</v>
      </c>
      <c r="AR11" s="17">
        <v>0.364938649449363</v>
      </c>
      <c r="AS11" s="17">
        <v>0.35789618433138398</v>
      </c>
      <c r="AT11" s="17"/>
      <c r="AU11" s="17">
        <v>0.31379209514583101</v>
      </c>
      <c r="AV11" s="17">
        <v>0.26904076452291897</v>
      </c>
      <c r="AW11" s="17"/>
      <c r="AX11" s="17">
        <v>0.29512670035754202</v>
      </c>
      <c r="AY11" s="17">
        <v>0.295154722213263</v>
      </c>
      <c r="AZ11" s="17"/>
      <c r="BA11" s="17">
        <v>0.32398838039446698</v>
      </c>
      <c r="BB11" s="17">
        <v>0.14255752325269899</v>
      </c>
      <c r="BC11" s="17"/>
      <c r="BD11" s="17">
        <v>0.297066414660907</v>
      </c>
      <c r="BE11" s="17"/>
      <c r="BF11" s="17">
        <v>0.31602152729601501</v>
      </c>
      <c r="BG11" s="17"/>
      <c r="BH11" s="17">
        <v>0.29884443445162701</v>
      </c>
      <c r="BI11" s="17"/>
      <c r="BJ11" s="17">
        <v>0.33164018849236399</v>
      </c>
      <c r="BK11" s="17"/>
      <c r="BL11" s="17">
        <v>0.36985668070734901</v>
      </c>
      <c r="BM11" s="17">
        <v>0.15782754826648299</v>
      </c>
      <c r="BN11" s="17">
        <v>0.41104470720060698</v>
      </c>
      <c r="BO11" s="17">
        <v>0.264148547596122</v>
      </c>
      <c r="BP11" s="17"/>
      <c r="BQ11" s="17">
        <v>0.21435560644969201</v>
      </c>
      <c r="BR11" s="17">
        <v>0.365838782991593</v>
      </c>
      <c r="BS11" s="17">
        <v>0.34881922038963598</v>
      </c>
      <c r="BT11" s="17">
        <v>0.30445671564721999</v>
      </c>
      <c r="BU11" s="17">
        <v>0.22651980156284601</v>
      </c>
      <c r="BV11" s="17">
        <v>0.34233201626894799</v>
      </c>
      <c r="BW11" s="17"/>
      <c r="BX11" s="17">
        <v>0.183013906808911</v>
      </c>
      <c r="BY11" s="17">
        <v>0.31928393244703401</v>
      </c>
      <c r="BZ11" s="17">
        <v>0.38247779896166301</v>
      </c>
      <c r="CA11" s="17">
        <v>0.26055465956906498</v>
      </c>
      <c r="CB11" s="17">
        <v>0.19188270091280199</v>
      </c>
      <c r="CC11" s="17">
        <v>0.37880726855170399</v>
      </c>
    </row>
    <row r="12" spans="2:81" ht="29" x14ac:dyDescent="0.35">
      <c r="B12" s="18" t="s">
        <v>368</v>
      </c>
      <c r="C12" s="19">
        <v>0.10750208904870601</v>
      </c>
      <c r="D12" s="19">
        <v>0.129300393133984</v>
      </c>
      <c r="E12" s="19">
        <v>8.6290891017408902E-2</v>
      </c>
      <c r="F12" s="19"/>
      <c r="G12" s="19">
        <v>3.3897520766856898E-2</v>
      </c>
      <c r="H12" s="19">
        <v>7.5056091504265898E-2</v>
      </c>
      <c r="I12" s="19">
        <v>7.7291464672505805E-2</v>
      </c>
      <c r="J12" s="19">
        <v>0.113549174588218</v>
      </c>
      <c r="K12" s="19">
        <v>0.1692355746741</v>
      </c>
      <c r="L12" s="19">
        <v>0.161008357494518</v>
      </c>
      <c r="M12" s="19"/>
      <c r="N12" s="19">
        <v>7.7236603573237306E-2</v>
      </c>
      <c r="O12" s="19">
        <v>0.103792433045509</v>
      </c>
      <c r="P12" s="19">
        <v>0.123546341940131</v>
      </c>
      <c r="Q12" s="19">
        <v>0.13073652123292701</v>
      </c>
      <c r="R12" s="19"/>
      <c r="S12" s="19">
        <v>5.4119923099888799E-2</v>
      </c>
      <c r="T12" s="19">
        <v>0.11509859193234299</v>
      </c>
      <c r="U12" s="19">
        <v>0.12991172333048701</v>
      </c>
      <c r="V12" s="19">
        <v>0.11544597212631701</v>
      </c>
      <c r="W12" s="19">
        <v>0.123008928294277</v>
      </c>
      <c r="X12" s="19">
        <v>9.37831392375824E-2</v>
      </c>
      <c r="Y12" s="19">
        <v>0.12570688237258901</v>
      </c>
      <c r="Z12" s="19">
        <v>0.13206525612119299</v>
      </c>
      <c r="AA12" s="19">
        <v>0.111071870102291</v>
      </c>
      <c r="AB12" s="19">
        <v>0.11959757446572999</v>
      </c>
      <c r="AC12" s="19">
        <v>0.113337799149602</v>
      </c>
      <c r="AD12" s="19">
        <v>0.104660520651312</v>
      </c>
      <c r="AE12" s="19"/>
      <c r="AF12" s="19">
        <v>0.106695161887253</v>
      </c>
      <c r="AG12" s="19">
        <v>0.123382801016146</v>
      </c>
      <c r="AH12" s="19">
        <v>0.127319212100306</v>
      </c>
      <c r="AI12" s="19">
        <v>0.110575813390497</v>
      </c>
      <c r="AJ12" s="19"/>
      <c r="AK12" s="19">
        <v>8.4853192655291398E-2</v>
      </c>
      <c r="AL12" s="19">
        <v>7.9332095631673497E-2</v>
      </c>
      <c r="AM12" s="19"/>
      <c r="AN12" s="19">
        <v>6.3817617251163097E-2</v>
      </c>
      <c r="AO12" s="19">
        <v>0.11430409349693001</v>
      </c>
      <c r="AP12" s="19">
        <v>0.111897790011264</v>
      </c>
      <c r="AQ12" s="19">
        <v>0.13520048516875799</v>
      </c>
      <c r="AR12" s="19">
        <v>0.14072581242735299</v>
      </c>
      <c r="AS12" s="19">
        <v>0.108735449744016</v>
      </c>
      <c r="AT12" s="19"/>
      <c r="AU12" s="19">
        <v>0.106932627208443</v>
      </c>
      <c r="AV12" s="19">
        <v>0.107981719821604</v>
      </c>
      <c r="AW12" s="19"/>
      <c r="AX12" s="19">
        <v>0.12716022544385799</v>
      </c>
      <c r="AY12" s="19">
        <v>0.10278470663483801</v>
      </c>
      <c r="AZ12" s="19"/>
      <c r="BA12" s="19">
        <v>0.118284764598541</v>
      </c>
      <c r="BB12" s="19">
        <v>5.0595119664990897E-2</v>
      </c>
      <c r="BC12" s="19"/>
      <c r="BD12" s="19">
        <v>0.11169711481821901</v>
      </c>
      <c r="BE12" s="19"/>
      <c r="BF12" s="19">
        <v>0.12228814202591801</v>
      </c>
      <c r="BG12" s="19"/>
      <c r="BH12" s="19">
        <v>9.7745450262727504E-2</v>
      </c>
      <c r="BI12" s="19"/>
      <c r="BJ12" s="19">
        <v>0.101135448289455</v>
      </c>
      <c r="BK12" s="19"/>
      <c r="BL12" s="19">
        <v>0.21489378119239</v>
      </c>
      <c r="BM12" s="19">
        <v>3.5210961717818498E-2</v>
      </c>
      <c r="BN12" s="19">
        <v>0.16909532335748101</v>
      </c>
      <c r="BO12" s="19">
        <v>4.8489515429066397E-2</v>
      </c>
      <c r="BP12" s="19"/>
      <c r="BQ12" s="19">
        <v>4.9161335034174199E-2</v>
      </c>
      <c r="BR12" s="19">
        <v>0.131219918960891</v>
      </c>
      <c r="BS12" s="19">
        <v>0.263427734287423</v>
      </c>
      <c r="BT12" s="19">
        <v>6.7287394153720995E-2</v>
      </c>
      <c r="BU12" s="19">
        <v>9.4006007478350195E-2</v>
      </c>
      <c r="BV12" s="19">
        <v>0.11865156751757901</v>
      </c>
      <c r="BW12" s="19"/>
      <c r="BX12" s="19">
        <v>2.53436611381711E-2</v>
      </c>
      <c r="BY12" s="19">
        <v>9.8703527530794602E-2</v>
      </c>
      <c r="BZ12" s="19">
        <v>0.237557149282147</v>
      </c>
      <c r="CA12" s="19">
        <v>5.2391720099114997E-2</v>
      </c>
      <c r="CB12" s="19">
        <v>6.1644306459313097E-2</v>
      </c>
      <c r="CC12" s="19">
        <v>0.13964887419295199</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CC17"/>
  <sheetViews>
    <sheetView showGridLines="0" workbookViewId="0">
      <pane xSplit="2" topLeftCell="C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387</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0.216416387310957</v>
      </c>
      <c r="D9" s="17">
        <v>0.246387526036454</v>
      </c>
      <c r="E9" s="17">
        <v>0.187672941730747</v>
      </c>
      <c r="F9" s="17"/>
      <c r="G9" s="17">
        <v>0.32243518673835198</v>
      </c>
      <c r="H9" s="17">
        <v>0.320300821428188</v>
      </c>
      <c r="I9" s="17">
        <v>0.22348080091088901</v>
      </c>
      <c r="J9" s="17">
        <v>0.16365128313975499</v>
      </c>
      <c r="K9" s="17">
        <v>0.135983099423194</v>
      </c>
      <c r="L9" s="17">
        <v>0.152581451677792</v>
      </c>
      <c r="M9" s="17"/>
      <c r="N9" s="17">
        <v>0.27036047656436601</v>
      </c>
      <c r="O9" s="17">
        <v>0.18010480207616</v>
      </c>
      <c r="P9" s="17">
        <v>0.19855810779493499</v>
      </c>
      <c r="Q9" s="17">
        <v>0.21208467694275901</v>
      </c>
      <c r="R9" s="17"/>
      <c r="S9" s="17">
        <v>0.32964679344592401</v>
      </c>
      <c r="T9" s="17">
        <v>0.16339774329362</v>
      </c>
      <c r="U9" s="17">
        <v>0.188913383931962</v>
      </c>
      <c r="V9" s="17">
        <v>0.194917963344759</v>
      </c>
      <c r="W9" s="17">
        <v>0.20431987987293501</v>
      </c>
      <c r="X9" s="17">
        <v>0.20063644606276501</v>
      </c>
      <c r="Y9" s="17">
        <v>0.25307092799012698</v>
      </c>
      <c r="Z9" s="17">
        <v>0.22201992147703101</v>
      </c>
      <c r="AA9" s="17">
        <v>0.22928311367996801</v>
      </c>
      <c r="AB9" s="17">
        <v>0.17143313119110201</v>
      </c>
      <c r="AC9" s="17">
        <v>0.17503100282183101</v>
      </c>
      <c r="AD9" s="17">
        <v>0.18272249663613399</v>
      </c>
      <c r="AE9" s="17"/>
      <c r="AF9" s="17">
        <v>0.222972260452895</v>
      </c>
      <c r="AG9" s="17">
        <v>0.171610363428366</v>
      </c>
      <c r="AH9" s="17">
        <v>0.172082125166445</v>
      </c>
      <c r="AI9" s="17">
        <v>0.13534464940889601</v>
      </c>
      <c r="AJ9" s="17"/>
      <c r="AK9" s="17">
        <v>0.25744303325156798</v>
      </c>
      <c r="AL9" s="17">
        <v>0.228860377980764</v>
      </c>
      <c r="AM9" s="17"/>
      <c r="AN9" s="17">
        <v>0.329712701784586</v>
      </c>
      <c r="AO9" s="17">
        <v>0.19654333690259501</v>
      </c>
      <c r="AP9" s="17">
        <v>0.197738467241317</v>
      </c>
      <c r="AQ9" s="17">
        <v>0.14845356978392901</v>
      </c>
      <c r="AR9" s="17">
        <v>0.145848571334177</v>
      </c>
      <c r="AS9" s="17">
        <v>0.19745801266751001</v>
      </c>
      <c r="AT9" s="17"/>
      <c r="AU9" s="17">
        <v>0.21716717316304401</v>
      </c>
      <c r="AV9" s="17">
        <v>0.21477558621625001</v>
      </c>
      <c r="AW9" s="17"/>
      <c r="AX9" s="17">
        <v>0.185159795219071</v>
      </c>
      <c r="AY9" s="17">
        <v>0.22391706259816699</v>
      </c>
      <c r="AZ9" s="17"/>
      <c r="BA9" s="17">
        <v>0.19296657798585101</v>
      </c>
      <c r="BB9" s="17">
        <v>0.33875555605157298</v>
      </c>
      <c r="BC9" s="17"/>
      <c r="BD9" s="17">
        <v>0.26384156455700403</v>
      </c>
      <c r="BE9" s="17"/>
      <c r="BF9" s="17">
        <v>0.25344668868601999</v>
      </c>
      <c r="BG9" s="17"/>
      <c r="BH9" s="17">
        <v>0.19569672494065499</v>
      </c>
      <c r="BI9" s="17"/>
      <c r="BJ9" s="17">
        <v>0.18913597354289099</v>
      </c>
      <c r="BK9" s="17"/>
      <c r="BL9" s="17">
        <v>7.2405009563827699E-2</v>
      </c>
      <c r="BM9" s="17">
        <v>0.43528628771828198</v>
      </c>
      <c r="BN9" s="17">
        <v>0.149051860771927</v>
      </c>
      <c r="BO9" s="17">
        <v>0.15722195104116199</v>
      </c>
      <c r="BP9" s="17"/>
      <c r="BQ9" s="17">
        <v>0.255752521624243</v>
      </c>
      <c r="BR9" s="17">
        <v>0.233200609085215</v>
      </c>
      <c r="BS9" s="17">
        <v>0.18763846759733499</v>
      </c>
      <c r="BT9" s="17">
        <v>0.23156802216932601</v>
      </c>
      <c r="BU9" s="17">
        <v>0.206632606976593</v>
      </c>
      <c r="BV9" s="17">
        <v>0.16219585724871899</v>
      </c>
      <c r="BW9" s="17"/>
      <c r="BX9" s="17">
        <v>0.29122290881286</v>
      </c>
      <c r="BY9" s="17">
        <v>0.25676693861279598</v>
      </c>
      <c r="BZ9" s="17">
        <v>0.17507002665402299</v>
      </c>
      <c r="CA9" s="17">
        <v>0.21597505159955599</v>
      </c>
      <c r="CB9" s="17">
        <v>0.23953983538477</v>
      </c>
      <c r="CC9" s="17">
        <v>0.118584674780357</v>
      </c>
    </row>
    <row r="10" spans="2:81" x14ac:dyDescent="0.35">
      <c r="B10" s="18" t="s">
        <v>366</v>
      </c>
      <c r="C10" s="17">
        <v>0.43382089333817597</v>
      </c>
      <c r="D10" s="17">
        <v>0.45173440385375002</v>
      </c>
      <c r="E10" s="17">
        <v>0.41599429174977298</v>
      </c>
      <c r="F10" s="17"/>
      <c r="G10" s="17">
        <v>0.44489631278330599</v>
      </c>
      <c r="H10" s="17">
        <v>0.400690709767967</v>
      </c>
      <c r="I10" s="17">
        <v>0.44987714121565697</v>
      </c>
      <c r="J10" s="17">
        <v>0.45747908505206702</v>
      </c>
      <c r="K10" s="17">
        <v>0.43477395721385098</v>
      </c>
      <c r="L10" s="17">
        <v>0.42051851244911398</v>
      </c>
      <c r="M10" s="17"/>
      <c r="N10" s="17">
        <v>0.42225539793279399</v>
      </c>
      <c r="O10" s="17">
        <v>0.455952889256594</v>
      </c>
      <c r="P10" s="17">
        <v>0.44434215007337402</v>
      </c>
      <c r="Q10" s="17">
        <v>0.414751684293026</v>
      </c>
      <c r="R10" s="17"/>
      <c r="S10" s="17">
        <v>0.44259109074453901</v>
      </c>
      <c r="T10" s="17">
        <v>0.43157413238276399</v>
      </c>
      <c r="U10" s="17">
        <v>0.42539735768500597</v>
      </c>
      <c r="V10" s="17">
        <v>0.41774672124766898</v>
      </c>
      <c r="W10" s="17">
        <v>0.45406057858420101</v>
      </c>
      <c r="X10" s="17">
        <v>0.44912319029137798</v>
      </c>
      <c r="Y10" s="17">
        <v>0.39318044433744997</v>
      </c>
      <c r="Z10" s="17">
        <v>0.45092988788482802</v>
      </c>
      <c r="AA10" s="17">
        <v>0.45458158345855498</v>
      </c>
      <c r="AB10" s="17">
        <v>0.44849209642904903</v>
      </c>
      <c r="AC10" s="17">
        <v>0.36774417293480699</v>
      </c>
      <c r="AD10" s="17">
        <v>0.455739636843357</v>
      </c>
      <c r="AE10" s="17"/>
      <c r="AF10" s="17">
        <v>0.42547530939654699</v>
      </c>
      <c r="AG10" s="17">
        <v>0.46916570180683898</v>
      </c>
      <c r="AH10" s="17">
        <v>0.41170465738525103</v>
      </c>
      <c r="AI10" s="17">
        <v>0.49191646967608699</v>
      </c>
      <c r="AJ10" s="17"/>
      <c r="AK10" s="17">
        <v>0.47258230394201101</v>
      </c>
      <c r="AL10" s="17">
        <v>0.44934600195240998</v>
      </c>
      <c r="AM10" s="17"/>
      <c r="AN10" s="17">
        <v>0.42167598097335202</v>
      </c>
      <c r="AO10" s="17">
        <v>0.436552606311779</v>
      </c>
      <c r="AP10" s="17">
        <v>0.44863873962082801</v>
      </c>
      <c r="AQ10" s="17">
        <v>0.44330218071977301</v>
      </c>
      <c r="AR10" s="17">
        <v>0.44135848460291099</v>
      </c>
      <c r="AS10" s="17">
        <v>0.38827612085911201</v>
      </c>
      <c r="AT10" s="17"/>
      <c r="AU10" s="17">
        <v>0.43050370383692699</v>
      </c>
      <c r="AV10" s="17">
        <v>0.43874187424322197</v>
      </c>
      <c r="AW10" s="17"/>
      <c r="AX10" s="17">
        <v>0.384444925956824</v>
      </c>
      <c r="AY10" s="17">
        <v>0.445669693016357</v>
      </c>
      <c r="AZ10" s="17"/>
      <c r="BA10" s="17">
        <v>0.43375557759634797</v>
      </c>
      <c r="BB10" s="17">
        <v>0.436687701403071</v>
      </c>
      <c r="BC10" s="17"/>
      <c r="BD10" s="17">
        <v>0.42474565691774702</v>
      </c>
      <c r="BE10" s="17"/>
      <c r="BF10" s="17">
        <v>0.42390257525882002</v>
      </c>
      <c r="BG10" s="17"/>
      <c r="BH10" s="17">
        <v>0.46075249323602502</v>
      </c>
      <c r="BI10" s="17"/>
      <c r="BJ10" s="17">
        <v>0.41498952774653203</v>
      </c>
      <c r="BK10" s="17"/>
      <c r="BL10" s="17">
        <v>0.28815826520447402</v>
      </c>
      <c r="BM10" s="17">
        <v>0.44427537050614502</v>
      </c>
      <c r="BN10" s="17">
        <v>0.440814757279684</v>
      </c>
      <c r="BO10" s="17">
        <v>0.50600054138045303</v>
      </c>
      <c r="BP10" s="17"/>
      <c r="BQ10" s="17">
        <v>0.44783045071626998</v>
      </c>
      <c r="BR10" s="17">
        <v>0.43851037719289099</v>
      </c>
      <c r="BS10" s="17">
        <v>0.43016015889381798</v>
      </c>
      <c r="BT10" s="17">
        <v>0.43521200695701501</v>
      </c>
      <c r="BU10" s="17">
        <v>0.39225127918322</v>
      </c>
      <c r="BV10" s="17">
        <v>0.39668296486256999</v>
      </c>
      <c r="BW10" s="17"/>
      <c r="BX10" s="17">
        <v>0.44965615503803402</v>
      </c>
      <c r="BY10" s="17">
        <v>0.43933478151158201</v>
      </c>
      <c r="BZ10" s="17">
        <v>0.468356214465179</v>
      </c>
      <c r="CA10" s="17">
        <v>0.456325429756398</v>
      </c>
      <c r="CB10" s="17">
        <v>0.361844616657372</v>
      </c>
      <c r="CC10" s="17">
        <v>0.36468282372324001</v>
      </c>
    </row>
    <row r="11" spans="2:81" ht="29" x14ac:dyDescent="0.35">
      <c r="B11" s="18" t="s">
        <v>367</v>
      </c>
      <c r="C11" s="17">
        <v>0.28668867942814402</v>
      </c>
      <c r="D11" s="17">
        <v>0.240759277690754</v>
      </c>
      <c r="E11" s="17">
        <v>0.331980202509851</v>
      </c>
      <c r="F11" s="17"/>
      <c r="G11" s="17">
        <v>0.17849157761668399</v>
      </c>
      <c r="H11" s="17">
        <v>0.22002153546533401</v>
      </c>
      <c r="I11" s="17">
        <v>0.26210123387360001</v>
      </c>
      <c r="J11" s="17">
        <v>0.31804674774886199</v>
      </c>
      <c r="K11" s="17">
        <v>0.359305418201738</v>
      </c>
      <c r="L11" s="17">
        <v>0.35856921568376798</v>
      </c>
      <c r="M11" s="17"/>
      <c r="N11" s="17">
        <v>0.26318733282207402</v>
      </c>
      <c r="O11" s="17">
        <v>0.30331544624815499</v>
      </c>
      <c r="P11" s="17">
        <v>0.30034634605071098</v>
      </c>
      <c r="Q11" s="17">
        <v>0.28148078731751203</v>
      </c>
      <c r="R11" s="17"/>
      <c r="S11" s="17">
        <v>0.187676083330993</v>
      </c>
      <c r="T11" s="17">
        <v>0.355571483143722</v>
      </c>
      <c r="U11" s="17">
        <v>0.32183544868094199</v>
      </c>
      <c r="V11" s="17">
        <v>0.30911075779979502</v>
      </c>
      <c r="W11" s="17">
        <v>0.26098553918537498</v>
      </c>
      <c r="X11" s="17">
        <v>0.27776488265244897</v>
      </c>
      <c r="Y11" s="17">
        <v>0.27955222952758602</v>
      </c>
      <c r="Z11" s="17">
        <v>0.284527215071054</v>
      </c>
      <c r="AA11" s="17">
        <v>0.25268134519760999</v>
      </c>
      <c r="AB11" s="17">
        <v>0.30889242646598802</v>
      </c>
      <c r="AC11" s="17">
        <v>0.39919019316617099</v>
      </c>
      <c r="AD11" s="17">
        <v>0.26847442696594198</v>
      </c>
      <c r="AE11" s="17"/>
      <c r="AF11" s="17">
        <v>0.28842998568932998</v>
      </c>
      <c r="AG11" s="17">
        <v>0.29142646961859597</v>
      </c>
      <c r="AH11" s="17">
        <v>0.378577029024874</v>
      </c>
      <c r="AI11" s="17">
        <v>0.278586978752973</v>
      </c>
      <c r="AJ11" s="17"/>
      <c r="AK11" s="17">
        <v>0.20947070138254301</v>
      </c>
      <c r="AL11" s="17">
        <v>0.27358621879343098</v>
      </c>
      <c r="AM11" s="17"/>
      <c r="AN11" s="17">
        <v>0.19534235788756901</v>
      </c>
      <c r="AO11" s="17">
        <v>0.30596827536386401</v>
      </c>
      <c r="AP11" s="17">
        <v>0.30623889569592899</v>
      </c>
      <c r="AQ11" s="17">
        <v>0.32974691924240601</v>
      </c>
      <c r="AR11" s="17">
        <v>0.32571870691073901</v>
      </c>
      <c r="AS11" s="17">
        <v>0.35916895114755798</v>
      </c>
      <c r="AT11" s="17"/>
      <c r="AU11" s="17">
        <v>0.29634271965272102</v>
      </c>
      <c r="AV11" s="17">
        <v>0.27361428724023501</v>
      </c>
      <c r="AW11" s="17"/>
      <c r="AX11" s="17">
        <v>0.34266903345233501</v>
      </c>
      <c r="AY11" s="17">
        <v>0.27325501856184897</v>
      </c>
      <c r="AZ11" s="17"/>
      <c r="BA11" s="17">
        <v>0.30693511078979702</v>
      </c>
      <c r="BB11" s="17">
        <v>0.17941052397871601</v>
      </c>
      <c r="BC11" s="17"/>
      <c r="BD11" s="17">
        <v>0.26034755045451802</v>
      </c>
      <c r="BE11" s="17"/>
      <c r="BF11" s="17">
        <v>0.26520817905746802</v>
      </c>
      <c r="BG11" s="17"/>
      <c r="BH11" s="17">
        <v>0.27796434672439502</v>
      </c>
      <c r="BI11" s="17"/>
      <c r="BJ11" s="17">
        <v>0.353906747317485</v>
      </c>
      <c r="BK11" s="17"/>
      <c r="BL11" s="17">
        <v>0.43606061479349101</v>
      </c>
      <c r="BM11" s="17">
        <v>0.111136835692769</v>
      </c>
      <c r="BN11" s="17">
        <v>0.35512290554888598</v>
      </c>
      <c r="BO11" s="17">
        <v>0.298012285914807</v>
      </c>
      <c r="BP11" s="17"/>
      <c r="BQ11" s="17">
        <v>0.25544973744525301</v>
      </c>
      <c r="BR11" s="17">
        <v>0.27549986224151202</v>
      </c>
      <c r="BS11" s="17">
        <v>0.30248265915221101</v>
      </c>
      <c r="BT11" s="17">
        <v>0.29204983266902701</v>
      </c>
      <c r="BU11" s="17">
        <v>0.307802438580631</v>
      </c>
      <c r="BV11" s="17">
        <v>0.32923379264258001</v>
      </c>
      <c r="BW11" s="17"/>
      <c r="BX11" s="17">
        <v>0.22678909263993299</v>
      </c>
      <c r="BY11" s="17">
        <v>0.25028642116162397</v>
      </c>
      <c r="BZ11" s="17">
        <v>0.28470112842147499</v>
      </c>
      <c r="CA11" s="17">
        <v>0.289039187549534</v>
      </c>
      <c r="CB11" s="17">
        <v>0.30440849578310403</v>
      </c>
      <c r="CC11" s="17">
        <v>0.35423766744053098</v>
      </c>
    </row>
    <row r="12" spans="2:81" ht="29" x14ac:dyDescent="0.35">
      <c r="B12" s="18" t="s">
        <v>368</v>
      </c>
      <c r="C12" s="19">
        <v>6.3074039922723799E-2</v>
      </c>
      <c r="D12" s="19">
        <v>6.1118792419041598E-2</v>
      </c>
      <c r="E12" s="19">
        <v>6.4352564009629007E-2</v>
      </c>
      <c r="F12" s="19"/>
      <c r="G12" s="19">
        <v>5.4176922861657303E-2</v>
      </c>
      <c r="H12" s="19">
        <v>5.8986933338511301E-2</v>
      </c>
      <c r="I12" s="19">
        <v>6.45408239998536E-2</v>
      </c>
      <c r="J12" s="19">
        <v>6.0822884059315997E-2</v>
      </c>
      <c r="K12" s="19">
        <v>6.9937525161216499E-2</v>
      </c>
      <c r="L12" s="19">
        <v>6.83308201893255E-2</v>
      </c>
      <c r="M12" s="19"/>
      <c r="N12" s="19">
        <v>4.4196792680766102E-2</v>
      </c>
      <c r="O12" s="19">
        <v>6.0626862419090898E-2</v>
      </c>
      <c r="P12" s="19">
        <v>5.6753396080980303E-2</v>
      </c>
      <c r="Q12" s="19">
        <v>9.1682851446703406E-2</v>
      </c>
      <c r="R12" s="19"/>
      <c r="S12" s="19">
        <v>4.0086032478543698E-2</v>
      </c>
      <c r="T12" s="19">
        <v>4.9456641179894602E-2</v>
      </c>
      <c r="U12" s="19">
        <v>6.3853809702089301E-2</v>
      </c>
      <c r="V12" s="19">
        <v>7.8224557607777301E-2</v>
      </c>
      <c r="W12" s="19">
        <v>8.0634002357488702E-2</v>
      </c>
      <c r="X12" s="19">
        <v>7.2475480993408295E-2</v>
      </c>
      <c r="Y12" s="19">
        <v>7.4196398144836903E-2</v>
      </c>
      <c r="Z12" s="19">
        <v>4.25229755670865E-2</v>
      </c>
      <c r="AA12" s="19">
        <v>6.3453957663867397E-2</v>
      </c>
      <c r="AB12" s="19">
        <v>7.1182345913860107E-2</v>
      </c>
      <c r="AC12" s="19">
        <v>5.8034631077191298E-2</v>
      </c>
      <c r="AD12" s="19">
        <v>9.3063439554567695E-2</v>
      </c>
      <c r="AE12" s="19"/>
      <c r="AF12" s="19">
        <v>6.3122444461228194E-2</v>
      </c>
      <c r="AG12" s="19">
        <v>6.7797465146199207E-2</v>
      </c>
      <c r="AH12" s="19">
        <v>3.7636188423430701E-2</v>
      </c>
      <c r="AI12" s="19">
        <v>9.4151902162043902E-2</v>
      </c>
      <c r="AJ12" s="19"/>
      <c r="AK12" s="19">
        <v>6.0503961423878601E-2</v>
      </c>
      <c r="AL12" s="19">
        <v>4.8207401273394998E-2</v>
      </c>
      <c r="AM12" s="19"/>
      <c r="AN12" s="19">
        <v>5.3268959354492398E-2</v>
      </c>
      <c r="AO12" s="19">
        <v>6.0935781421762397E-2</v>
      </c>
      <c r="AP12" s="19">
        <v>4.7383897441925699E-2</v>
      </c>
      <c r="AQ12" s="19">
        <v>7.84973302538923E-2</v>
      </c>
      <c r="AR12" s="19">
        <v>8.7074237152173203E-2</v>
      </c>
      <c r="AS12" s="19">
        <v>5.5096915325819597E-2</v>
      </c>
      <c r="AT12" s="19"/>
      <c r="AU12" s="19">
        <v>5.5986403347307499E-2</v>
      </c>
      <c r="AV12" s="19">
        <v>7.2868252300293299E-2</v>
      </c>
      <c r="AW12" s="19"/>
      <c r="AX12" s="19">
        <v>8.7726245371769707E-2</v>
      </c>
      <c r="AY12" s="19">
        <v>5.7158225823627597E-2</v>
      </c>
      <c r="AZ12" s="19"/>
      <c r="BA12" s="19">
        <v>6.6342733628003997E-2</v>
      </c>
      <c r="BB12" s="19">
        <v>4.5146218566640597E-2</v>
      </c>
      <c r="BC12" s="19"/>
      <c r="BD12" s="19">
        <v>5.1065228070730898E-2</v>
      </c>
      <c r="BE12" s="19"/>
      <c r="BF12" s="19">
        <v>5.7442556997692303E-2</v>
      </c>
      <c r="BG12" s="19"/>
      <c r="BH12" s="19">
        <v>6.55864350989252E-2</v>
      </c>
      <c r="BI12" s="19"/>
      <c r="BJ12" s="19">
        <v>4.1967751393091703E-2</v>
      </c>
      <c r="BK12" s="19"/>
      <c r="BL12" s="19">
        <v>0.203376110438207</v>
      </c>
      <c r="BM12" s="19">
        <v>9.30150608280517E-3</v>
      </c>
      <c r="BN12" s="19">
        <v>5.5010476399502899E-2</v>
      </c>
      <c r="BO12" s="19">
        <v>3.8765221663576897E-2</v>
      </c>
      <c r="BP12" s="19"/>
      <c r="BQ12" s="19">
        <v>4.0967290214234502E-2</v>
      </c>
      <c r="BR12" s="19">
        <v>5.2789151480382199E-2</v>
      </c>
      <c r="BS12" s="19">
        <v>7.9718714356635995E-2</v>
      </c>
      <c r="BT12" s="19">
        <v>4.1170138204631397E-2</v>
      </c>
      <c r="BU12" s="19">
        <v>9.3313675259555903E-2</v>
      </c>
      <c r="BV12" s="19">
        <v>0.111887385246131</v>
      </c>
      <c r="BW12" s="19"/>
      <c r="BX12" s="19">
        <v>3.2331843509172897E-2</v>
      </c>
      <c r="BY12" s="19">
        <v>5.3611858713998498E-2</v>
      </c>
      <c r="BZ12" s="19">
        <v>7.1872630459322698E-2</v>
      </c>
      <c r="CA12" s="19">
        <v>3.8660331094512501E-2</v>
      </c>
      <c r="CB12" s="19">
        <v>9.4207052174754294E-2</v>
      </c>
      <c r="CC12" s="19">
        <v>0.16249483405587201</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C20"/>
  <sheetViews>
    <sheetView showGridLines="0" workbookViewId="0">
      <pane xSplit="2" topLeftCell="AU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111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416</v>
      </c>
      <c r="D7" s="10">
        <v>206</v>
      </c>
      <c r="E7" s="10">
        <v>210</v>
      </c>
      <c r="F7" s="10"/>
      <c r="G7" s="10">
        <v>30</v>
      </c>
      <c r="H7" s="10">
        <v>45</v>
      </c>
      <c r="I7" s="10">
        <v>69</v>
      </c>
      <c r="J7" s="10">
        <v>83</v>
      </c>
      <c r="K7" s="10">
        <v>121</v>
      </c>
      <c r="L7" s="10">
        <v>68</v>
      </c>
      <c r="M7" s="10"/>
      <c r="N7" s="10">
        <v>129</v>
      </c>
      <c r="O7" s="10">
        <v>118</v>
      </c>
      <c r="P7" s="10">
        <v>75</v>
      </c>
      <c r="Q7" s="10">
        <v>88</v>
      </c>
      <c r="R7" s="10"/>
      <c r="S7" s="10">
        <v>7</v>
      </c>
      <c r="T7" s="10">
        <v>10</v>
      </c>
      <c r="U7" s="10">
        <v>4</v>
      </c>
      <c r="V7" s="10">
        <v>3</v>
      </c>
      <c r="W7" s="10">
        <v>4</v>
      </c>
      <c r="X7" s="10">
        <v>2</v>
      </c>
      <c r="Y7" s="10">
        <v>4</v>
      </c>
      <c r="Z7" s="10">
        <v>5</v>
      </c>
      <c r="AA7" s="10">
        <v>3</v>
      </c>
      <c r="AB7" s="10">
        <v>370</v>
      </c>
      <c r="AC7" s="10">
        <v>4</v>
      </c>
      <c r="AD7" s="10" t="s">
        <v>56</v>
      </c>
      <c r="AE7" s="10"/>
      <c r="AF7" s="10">
        <v>49</v>
      </c>
      <c r="AG7" s="10">
        <v>335</v>
      </c>
      <c r="AH7" s="10">
        <v>3</v>
      </c>
      <c r="AI7" s="10">
        <v>4</v>
      </c>
      <c r="AJ7" s="10"/>
      <c r="AK7" s="10">
        <v>25</v>
      </c>
      <c r="AL7" s="10">
        <v>23</v>
      </c>
      <c r="AM7" s="10"/>
      <c r="AN7" s="10">
        <v>103</v>
      </c>
      <c r="AO7" s="10">
        <v>106</v>
      </c>
      <c r="AP7" s="10">
        <v>48</v>
      </c>
      <c r="AQ7" s="10">
        <v>84</v>
      </c>
      <c r="AR7" s="10">
        <v>40</v>
      </c>
      <c r="AS7" s="10">
        <v>35</v>
      </c>
      <c r="AT7" s="10"/>
      <c r="AU7" s="10">
        <v>274</v>
      </c>
      <c r="AV7" s="10">
        <v>142</v>
      </c>
      <c r="AW7" s="10"/>
      <c r="AX7" s="10">
        <v>94</v>
      </c>
      <c r="AY7" s="10">
        <v>322</v>
      </c>
      <c r="AZ7" s="10"/>
      <c r="BA7" s="10">
        <v>383</v>
      </c>
      <c r="BB7" s="10">
        <v>33</v>
      </c>
      <c r="BC7" s="10"/>
      <c r="BD7" s="10">
        <v>181</v>
      </c>
      <c r="BE7" s="10"/>
      <c r="BF7" s="10">
        <v>23</v>
      </c>
      <c r="BG7" s="10"/>
      <c r="BH7" s="10">
        <v>286</v>
      </c>
      <c r="BI7" s="10"/>
      <c r="BJ7" s="10">
        <v>1</v>
      </c>
      <c r="BK7" s="10"/>
      <c r="BL7" s="10">
        <v>90</v>
      </c>
      <c r="BM7" s="10">
        <v>89</v>
      </c>
      <c r="BN7" s="10">
        <v>111</v>
      </c>
      <c r="BO7" s="10">
        <v>126</v>
      </c>
      <c r="BP7" s="10"/>
      <c r="BQ7" s="10">
        <v>124</v>
      </c>
      <c r="BR7" s="10">
        <v>60</v>
      </c>
      <c r="BS7" s="10">
        <v>32</v>
      </c>
      <c r="BT7" s="10">
        <v>35</v>
      </c>
      <c r="BU7" s="10">
        <v>16</v>
      </c>
      <c r="BV7" s="10">
        <v>57</v>
      </c>
      <c r="BW7" s="10"/>
      <c r="BX7" s="10">
        <v>85</v>
      </c>
      <c r="BY7" s="10">
        <v>56</v>
      </c>
      <c r="BZ7" s="10">
        <v>76</v>
      </c>
      <c r="CA7" s="10">
        <v>28</v>
      </c>
      <c r="CB7" s="10">
        <v>19</v>
      </c>
      <c r="CC7" s="10">
        <v>29</v>
      </c>
    </row>
    <row r="8" spans="2:81" ht="30" customHeight="1" x14ac:dyDescent="0.35">
      <c r="B8" s="11" t="s">
        <v>20</v>
      </c>
      <c r="C8" s="11">
        <v>403</v>
      </c>
      <c r="D8" s="11">
        <v>201</v>
      </c>
      <c r="E8" s="11">
        <v>202</v>
      </c>
      <c r="F8" s="11"/>
      <c r="G8" s="11">
        <v>31</v>
      </c>
      <c r="H8" s="11">
        <v>49</v>
      </c>
      <c r="I8" s="11">
        <v>71</v>
      </c>
      <c r="J8" s="11">
        <v>81</v>
      </c>
      <c r="K8" s="11">
        <v>110</v>
      </c>
      <c r="L8" s="11">
        <v>62</v>
      </c>
      <c r="M8" s="11"/>
      <c r="N8" s="11">
        <v>120</v>
      </c>
      <c r="O8" s="11">
        <v>116</v>
      </c>
      <c r="P8" s="11">
        <v>76</v>
      </c>
      <c r="Q8" s="11">
        <v>86</v>
      </c>
      <c r="R8" s="11"/>
      <c r="S8" s="11">
        <v>7</v>
      </c>
      <c r="T8" s="11">
        <v>9</v>
      </c>
      <c r="U8" s="11">
        <v>4</v>
      </c>
      <c r="V8" s="11">
        <v>3</v>
      </c>
      <c r="W8" s="11">
        <v>4</v>
      </c>
      <c r="X8" s="11">
        <v>2</v>
      </c>
      <c r="Y8" s="11">
        <v>4</v>
      </c>
      <c r="Z8" s="11">
        <v>4</v>
      </c>
      <c r="AA8" s="11">
        <v>3</v>
      </c>
      <c r="AB8" s="11">
        <v>360</v>
      </c>
      <c r="AC8" s="11">
        <v>4</v>
      </c>
      <c r="AD8" s="11" t="s">
        <v>56</v>
      </c>
      <c r="AE8" s="11"/>
      <c r="AF8" s="11">
        <v>47</v>
      </c>
      <c r="AG8" s="11">
        <v>325</v>
      </c>
      <c r="AH8" s="11">
        <v>3</v>
      </c>
      <c r="AI8" s="11">
        <v>4</v>
      </c>
      <c r="AJ8" s="11"/>
      <c r="AK8" s="11">
        <v>25</v>
      </c>
      <c r="AL8" s="11">
        <v>22</v>
      </c>
      <c r="AM8" s="11"/>
      <c r="AN8" s="11">
        <v>103</v>
      </c>
      <c r="AO8" s="11">
        <v>103</v>
      </c>
      <c r="AP8" s="11">
        <v>46</v>
      </c>
      <c r="AQ8" s="11">
        <v>80</v>
      </c>
      <c r="AR8" s="11">
        <v>38</v>
      </c>
      <c r="AS8" s="11">
        <v>34</v>
      </c>
      <c r="AT8" s="11"/>
      <c r="AU8" s="11">
        <v>265</v>
      </c>
      <c r="AV8" s="11">
        <v>139</v>
      </c>
      <c r="AW8" s="11"/>
      <c r="AX8" s="11">
        <v>90</v>
      </c>
      <c r="AY8" s="11">
        <v>313</v>
      </c>
      <c r="AZ8" s="11"/>
      <c r="BA8" s="11">
        <v>370</v>
      </c>
      <c r="BB8" s="11">
        <v>34</v>
      </c>
      <c r="BC8" s="11"/>
      <c r="BD8" s="11">
        <v>175</v>
      </c>
      <c r="BE8" s="11"/>
      <c r="BF8" s="11">
        <v>22</v>
      </c>
      <c r="BG8" s="11"/>
      <c r="BH8" s="11">
        <v>277</v>
      </c>
      <c r="BI8" s="11"/>
      <c r="BJ8" s="11">
        <v>1</v>
      </c>
      <c r="BK8" s="11"/>
      <c r="BL8" s="11">
        <v>88</v>
      </c>
      <c r="BM8" s="11">
        <v>89</v>
      </c>
      <c r="BN8" s="11">
        <v>104</v>
      </c>
      <c r="BO8" s="11">
        <v>122</v>
      </c>
      <c r="BP8" s="11"/>
      <c r="BQ8" s="11">
        <v>120</v>
      </c>
      <c r="BR8" s="11">
        <v>57</v>
      </c>
      <c r="BS8" s="11">
        <v>32</v>
      </c>
      <c r="BT8" s="11">
        <v>33</v>
      </c>
      <c r="BU8" s="11">
        <v>16</v>
      </c>
      <c r="BV8" s="11">
        <v>56</v>
      </c>
      <c r="BW8" s="11"/>
      <c r="BX8" s="11">
        <v>83</v>
      </c>
      <c r="BY8" s="11">
        <v>53</v>
      </c>
      <c r="BZ8" s="11">
        <v>75</v>
      </c>
      <c r="CA8" s="11">
        <v>26</v>
      </c>
      <c r="CB8" s="11">
        <v>19</v>
      </c>
      <c r="CC8" s="11">
        <v>29</v>
      </c>
    </row>
    <row r="9" spans="2:81" x14ac:dyDescent="0.35">
      <c r="B9" s="18" t="s">
        <v>101</v>
      </c>
      <c r="C9" s="17">
        <v>8.1382828989308598E-2</v>
      </c>
      <c r="D9" s="17">
        <v>5.3416382517333397E-2</v>
      </c>
      <c r="E9" s="17">
        <v>0.10923297212739801</v>
      </c>
      <c r="F9" s="17"/>
      <c r="G9" s="17">
        <v>3.1986553466168903E-2</v>
      </c>
      <c r="H9" s="17">
        <v>0.146145171544383</v>
      </c>
      <c r="I9" s="17">
        <v>6.9771267898834505E-2</v>
      </c>
      <c r="J9" s="17">
        <v>8.5266942676465299E-2</v>
      </c>
      <c r="K9" s="17">
        <v>7.4656875298362096E-2</v>
      </c>
      <c r="L9" s="17">
        <v>7.4941210051636606E-2</v>
      </c>
      <c r="M9" s="17"/>
      <c r="N9" s="17">
        <v>7.8368047211765102E-2</v>
      </c>
      <c r="O9" s="17">
        <v>0.16018680998541099</v>
      </c>
      <c r="P9" s="17">
        <v>1.32188485358509E-2</v>
      </c>
      <c r="Q9" s="17">
        <v>4.5297662712509498E-2</v>
      </c>
      <c r="R9" s="17"/>
      <c r="S9" s="17">
        <v>0.14557505370708301</v>
      </c>
      <c r="T9" s="17">
        <v>0</v>
      </c>
      <c r="U9" s="17">
        <v>0</v>
      </c>
      <c r="V9" s="17">
        <v>0</v>
      </c>
      <c r="W9" s="17">
        <v>0</v>
      </c>
      <c r="X9" s="17">
        <v>0.51064758759916595</v>
      </c>
      <c r="Y9" s="17">
        <v>0</v>
      </c>
      <c r="Z9" s="17">
        <v>0</v>
      </c>
      <c r="AA9" s="17">
        <v>0</v>
      </c>
      <c r="AB9" s="17">
        <v>8.5584102902402398E-2</v>
      </c>
      <c r="AC9" s="17">
        <v>0</v>
      </c>
      <c r="AD9" s="17" t="s">
        <v>88</v>
      </c>
      <c r="AE9" s="17"/>
      <c r="AF9" s="17">
        <v>0.40643131551114198</v>
      </c>
      <c r="AG9" s="17">
        <v>1.48646647256323E-2</v>
      </c>
      <c r="AH9" s="17">
        <v>0.31788235998703301</v>
      </c>
      <c r="AI9" s="17">
        <v>0</v>
      </c>
      <c r="AJ9" s="17"/>
      <c r="AK9" s="17">
        <v>0.325233751769684</v>
      </c>
      <c r="AL9" s="17">
        <v>0.26551677113154198</v>
      </c>
      <c r="AM9" s="17"/>
      <c r="AN9" s="17">
        <v>7.8328389404324905E-2</v>
      </c>
      <c r="AO9" s="17">
        <v>6.7613006627626704E-2</v>
      </c>
      <c r="AP9" s="17">
        <v>3.8833888076964897E-2</v>
      </c>
      <c r="AQ9" s="17">
        <v>0.105994319335859</v>
      </c>
      <c r="AR9" s="17">
        <v>5.0362424642255703E-2</v>
      </c>
      <c r="AS9" s="17">
        <v>0.16663394710877699</v>
      </c>
      <c r="AT9" s="17"/>
      <c r="AU9" s="17">
        <v>6.4586395668588106E-2</v>
      </c>
      <c r="AV9" s="17">
        <v>0.113469282770272</v>
      </c>
      <c r="AW9" s="17"/>
      <c r="AX9" s="17">
        <v>7.6813274606685605E-2</v>
      </c>
      <c r="AY9" s="17">
        <v>8.27019736799742E-2</v>
      </c>
      <c r="AZ9" s="17"/>
      <c r="BA9" s="17">
        <v>6.7741529685527199E-2</v>
      </c>
      <c r="BB9" s="17">
        <v>0.23150391636162801</v>
      </c>
      <c r="BC9" s="17"/>
      <c r="BD9" s="17">
        <v>8.1687422076776997E-2</v>
      </c>
      <c r="BE9" s="17"/>
      <c r="BF9" s="17">
        <v>0.51655223249415005</v>
      </c>
      <c r="BG9" s="17"/>
      <c r="BH9" s="17">
        <v>0</v>
      </c>
      <c r="BI9" s="17"/>
      <c r="BJ9" s="17">
        <v>0</v>
      </c>
      <c r="BK9" s="17"/>
      <c r="BL9" s="17">
        <v>0.11121089517234101</v>
      </c>
      <c r="BM9" s="17">
        <v>2.22524344164826E-2</v>
      </c>
      <c r="BN9" s="17">
        <v>0.12615198743949399</v>
      </c>
      <c r="BO9" s="17">
        <v>6.4578083540526895E-2</v>
      </c>
      <c r="BP9" s="17"/>
      <c r="BQ9" s="17">
        <v>8.7706291482796198E-2</v>
      </c>
      <c r="BR9" s="17">
        <v>0.100273405542675</v>
      </c>
      <c r="BS9" s="17">
        <v>9.7178891999516903E-2</v>
      </c>
      <c r="BT9" s="17">
        <v>0.11405938685967899</v>
      </c>
      <c r="BU9" s="17">
        <v>0.121630684041487</v>
      </c>
      <c r="BV9" s="17">
        <v>0.12285871251680899</v>
      </c>
      <c r="BW9" s="17"/>
      <c r="BX9" s="17">
        <v>6.8745641453683101E-2</v>
      </c>
      <c r="BY9" s="17">
        <v>6.94675274032827E-2</v>
      </c>
      <c r="BZ9" s="17">
        <v>0.102781863497207</v>
      </c>
      <c r="CA9" s="17">
        <v>0.183225225680579</v>
      </c>
      <c r="CB9" s="17">
        <v>0.10248215669672001</v>
      </c>
      <c r="CC9" s="17">
        <v>0.105499876750551</v>
      </c>
    </row>
    <row r="10" spans="2:81" x14ac:dyDescent="0.35">
      <c r="B10" s="18" t="s">
        <v>58</v>
      </c>
      <c r="C10" s="17">
        <v>3.7184610752100597E-2</v>
      </c>
      <c r="D10" s="17">
        <v>6.0029233683568703E-2</v>
      </c>
      <c r="E10" s="17">
        <v>1.44349911601144E-2</v>
      </c>
      <c r="F10" s="17"/>
      <c r="G10" s="17">
        <v>0</v>
      </c>
      <c r="H10" s="17">
        <v>4.6658124822020398E-2</v>
      </c>
      <c r="I10" s="17">
        <v>6.0938476880841898E-2</v>
      </c>
      <c r="J10" s="17">
        <v>4.8907632909989299E-2</v>
      </c>
      <c r="K10" s="17">
        <v>4.04710474274051E-2</v>
      </c>
      <c r="L10" s="17">
        <v>0</v>
      </c>
      <c r="M10" s="17"/>
      <c r="N10" s="17">
        <v>4.0375693452203702E-2</v>
      </c>
      <c r="O10" s="17">
        <v>3.4472492239953398E-2</v>
      </c>
      <c r="P10" s="17">
        <v>3.9101058901277998E-2</v>
      </c>
      <c r="Q10" s="17">
        <v>3.7309894593738298E-2</v>
      </c>
      <c r="R10" s="17"/>
      <c r="S10" s="17">
        <v>0</v>
      </c>
      <c r="T10" s="17">
        <v>0.10661234556990599</v>
      </c>
      <c r="U10" s="17">
        <v>0</v>
      </c>
      <c r="V10" s="17">
        <v>0</v>
      </c>
      <c r="W10" s="17">
        <v>0</v>
      </c>
      <c r="X10" s="17">
        <v>0</v>
      </c>
      <c r="Y10" s="17">
        <v>0</v>
      </c>
      <c r="Z10" s="17">
        <v>0</v>
      </c>
      <c r="AA10" s="17">
        <v>0</v>
      </c>
      <c r="AB10" s="17">
        <v>3.9080847942356597E-2</v>
      </c>
      <c r="AC10" s="17">
        <v>0</v>
      </c>
      <c r="AD10" s="17" t="s">
        <v>88</v>
      </c>
      <c r="AE10" s="17"/>
      <c r="AF10" s="17">
        <v>0.10012842748508401</v>
      </c>
      <c r="AG10" s="17">
        <v>2.5565941214133601E-2</v>
      </c>
      <c r="AH10" s="17">
        <v>0</v>
      </c>
      <c r="AI10" s="17">
        <v>0.28335916157341601</v>
      </c>
      <c r="AJ10" s="17"/>
      <c r="AK10" s="17">
        <v>3.5110629393888197E-2</v>
      </c>
      <c r="AL10" s="17">
        <v>5.4094476631342599E-2</v>
      </c>
      <c r="AM10" s="17"/>
      <c r="AN10" s="17">
        <v>2.88940879049259E-2</v>
      </c>
      <c r="AO10" s="17">
        <v>2.9338689493928E-2</v>
      </c>
      <c r="AP10" s="17">
        <v>4.49720628401079E-2</v>
      </c>
      <c r="AQ10" s="17">
        <v>6.3097897937575698E-2</v>
      </c>
      <c r="AR10" s="17">
        <v>2.4942975948927099E-2</v>
      </c>
      <c r="AS10" s="17">
        <v>2.7611537038951101E-2</v>
      </c>
      <c r="AT10" s="17"/>
      <c r="AU10" s="17">
        <v>2.99353762452177E-2</v>
      </c>
      <c r="AV10" s="17">
        <v>5.1032921492305101E-2</v>
      </c>
      <c r="AW10" s="17"/>
      <c r="AX10" s="17">
        <v>3.1937734577492299E-2</v>
      </c>
      <c r="AY10" s="17">
        <v>3.8699285547226098E-2</v>
      </c>
      <c r="AZ10" s="17"/>
      <c r="BA10" s="17">
        <v>3.7356667478035802E-2</v>
      </c>
      <c r="BB10" s="17">
        <v>3.5291144285899897E-2</v>
      </c>
      <c r="BC10" s="17"/>
      <c r="BD10" s="17">
        <v>5.5830408245169098E-2</v>
      </c>
      <c r="BE10" s="17"/>
      <c r="BF10" s="17">
        <v>8.6596873647057301E-2</v>
      </c>
      <c r="BG10" s="17"/>
      <c r="BH10" s="17">
        <v>0</v>
      </c>
      <c r="BI10" s="17"/>
      <c r="BJ10" s="17">
        <v>0</v>
      </c>
      <c r="BK10" s="17"/>
      <c r="BL10" s="17">
        <v>3.5239374835876899E-2</v>
      </c>
      <c r="BM10" s="17">
        <v>3.3525093978883098E-2</v>
      </c>
      <c r="BN10" s="17">
        <v>4.4923147679400199E-2</v>
      </c>
      <c r="BO10" s="17">
        <v>3.4641606484238002E-2</v>
      </c>
      <c r="BP10" s="17"/>
      <c r="BQ10" s="17">
        <v>3.6251331560801001E-2</v>
      </c>
      <c r="BR10" s="17">
        <v>6.8047498359359498E-2</v>
      </c>
      <c r="BS10" s="17">
        <v>2.7495496830893501E-2</v>
      </c>
      <c r="BT10" s="17">
        <v>0.11566527247682</v>
      </c>
      <c r="BU10" s="17">
        <v>0</v>
      </c>
      <c r="BV10" s="17">
        <v>3.8012049687832103E-2</v>
      </c>
      <c r="BW10" s="17"/>
      <c r="BX10" s="17">
        <v>5.1820073004446E-2</v>
      </c>
      <c r="BY10" s="17">
        <v>3.50908318146805E-2</v>
      </c>
      <c r="BZ10" s="17">
        <v>4.0128120973243801E-2</v>
      </c>
      <c r="CA10" s="17">
        <v>3.2945440703430001E-2</v>
      </c>
      <c r="CB10" s="17">
        <v>0</v>
      </c>
      <c r="CC10" s="17">
        <v>7.4690676995458699E-2</v>
      </c>
    </row>
    <row r="11" spans="2:81" x14ac:dyDescent="0.35">
      <c r="B11" s="18" t="s">
        <v>59</v>
      </c>
      <c r="C11" s="17">
        <v>4.1387426654162798E-2</v>
      </c>
      <c r="D11" s="17">
        <v>4.4321443672102903E-2</v>
      </c>
      <c r="E11" s="17">
        <v>3.8465611256517998E-2</v>
      </c>
      <c r="F11" s="17"/>
      <c r="G11" s="17">
        <v>3.22750903937759E-2</v>
      </c>
      <c r="H11" s="17">
        <v>2.3126238675719502E-2</v>
      </c>
      <c r="I11" s="17">
        <v>7.2039791647735996E-2</v>
      </c>
      <c r="J11" s="17">
        <v>4.6683396117929203E-2</v>
      </c>
      <c r="K11" s="17">
        <v>3.3679233349931899E-2</v>
      </c>
      <c r="L11" s="17">
        <v>3.2204316660006498E-2</v>
      </c>
      <c r="M11" s="17"/>
      <c r="N11" s="17">
        <v>6.4639277503369799E-2</v>
      </c>
      <c r="O11" s="17">
        <v>3.4416644774460797E-2</v>
      </c>
      <c r="P11" s="17">
        <v>5.1917009931157401E-2</v>
      </c>
      <c r="Q11" s="17">
        <v>1.20596600417377E-2</v>
      </c>
      <c r="R11" s="17"/>
      <c r="S11" s="17">
        <v>0</v>
      </c>
      <c r="T11" s="17">
        <v>0</v>
      </c>
      <c r="U11" s="17">
        <v>0</v>
      </c>
      <c r="V11" s="17">
        <v>0</v>
      </c>
      <c r="W11" s="17">
        <v>0</v>
      </c>
      <c r="X11" s="17">
        <v>0</v>
      </c>
      <c r="Y11" s="17">
        <v>0</v>
      </c>
      <c r="Z11" s="17">
        <v>0</v>
      </c>
      <c r="AA11" s="17">
        <v>0</v>
      </c>
      <c r="AB11" s="17">
        <v>4.6379794303003402E-2</v>
      </c>
      <c r="AC11" s="17">
        <v>0</v>
      </c>
      <c r="AD11" s="17" t="s">
        <v>88</v>
      </c>
      <c r="AE11" s="17"/>
      <c r="AF11" s="17">
        <v>8.4060576706600207E-2</v>
      </c>
      <c r="AG11" s="17">
        <v>3.6393724285251901E-2</v>
      </c>
      <c r="AH11" s="17">
        <v>0</v>
      </c>
      <c r="AI11" s="17">
        <v>0</v>
      </c>
      <c r="AJ11" s="17"/>
      <c r="AK11" s="17">
        <v>3.7552665753613101E-2</v>
      </c>
      <c r="AL11" s="17">
        <v>3.9283084345472098E-2</v>
      </c>
      <c r="AM11" s="17"/>
      <c r="AN11" s="17">
        <v>5.71317245263211E-2</v>
      </c>
      <c r="AO11" s="17">
        <v>1.8513281825961601E-2</v>
      </c>
      <c r="AP11" s="17">
        <v>1.9895513582793501E-2</v>
      </c>
      <c r="AQ11" s="17">
        <v>6.3546321108718107E-2</v>
      </c>
      <c r="AR11" s="17">
        <v>2.4858959838229399E-2</v>
      </c>
      <c r="AS11" s="17">
        <v>5.7935471708344601E-2</v>
      </c>
      <c r="AT11" s="17"/>
      <c r="AU11" s="17">
        <v>4.8003825171153397E-2</v>
      </c>
      <c r="AV11" s="17">
        <v>2.8748031065936298E-2</v>
      </c>
      <c r="AW11" s="17"/>
      <c r="AX11" s="17">
        <v>4.3195200677903597E-2</v>
      </c>
      <c r="AY11" s="17">
        <v>4.0865556181538698E-2</v>
      </c>
      <c r="AZ11" s="17"/>
      <c r="BA11" s="17">
        <v>3.4107194189552603E-2</v>
      </c>
      <c r="BB11" s="17">
        <v>0.121505631641248</v>
      </c>
      <c r="BC11" s="17"/>
      <c r="BD11" s="17">
        <v>3.8755779439501398E-2</v>
      </c>
      <c r="BE11" s="17"/>
      <c r="BF11" s="17">
        <v>4.22318654858682E-2</v>
      </c>
      <c r="BG11" s="17"/>
      <c r="BH11" s="17">
        <v>0</v>
      </c>
      <c r="BI11" s="17"/>
      <c r="BJ11" s="17">
        <v>0</v>
      </c>
      <c r="BK11" s="17"/>
      <c r="BL11" s="17">
        <v>4.2001420369704903E-2</v>
      </c>
      <c r="BM11" s="17">
        <v>3.1571573463217102E-2</v>
      </c>
      <c r="BN11" s="17">
        <v>3.8277732495579198E-2</v>
      </c>
      <c r="BO11" s="17">
        <v>5.0714633890708599E-2</v>
      </c>
      <c r="BP11" s="17"/>
      <c r="BQ11" s="17">
        <v>7.3896190813970003E-2</v>
      </c>
      <c r="BR11" s="17">
        <v>3.5009326305328298E-2</v>
      </c>
      <c r="BS11" s="17">
        <v>0</v>
      </c>
      <c r="BT11" s="17">
        <v>2.8516112396419199E-2</v>
      </c>
      <c r="BU11" s="17">
        <v>6.1808292294666597E-2</v>
      </c>
      <c r="BV11" s="17">
        <v>3.4015678153267198E-2</v>
      </c>
      <c r="BW11" s="17"/>
      <c r="BX11" s="17">
        <v>7.0936365634498802E-2</v>
      </c>
      <c r="BY11" s="17">
        <v>3.7171000919988699E-2</v>
      </c>
      <c r="BZ11" s="17">
        <v>2.58046906630406E-2</v>
      </c>
      <c r="CA11" s="17">
        <v>8.0757194217059097E-2</v>
      </c>
      <c r="CB11" s="17">
        <v>0</v>
      </c>
      <c r="CC11" s="17">
        <v>6.6838122400446107E-2</v>
      </c>
    </row>
    <row r="12" spans="2:81" x14ac:dyDescent="0.35">
      <c r="B12" s="18" t="s">
        <v>102</v>
      </c>
      <c r="C12" s="17">
        <v>6.37480538635989E-2</v>
      </c>
      <c r="D12" s="17">
        <v>7.0826746068772706E-2</v>
      </c>
      <c r="E12" s="17">
        <v>5.6698799631670398E-2</v>
      </c>
      <c r="F12" s="17"/>
      <c r="G12" s="17">
        <v>3.8665048229305297E-2</v>
      </c>
      <c r="H12" s="17">
        <v>2.0828922523061701E-2</v>
      </c>
      <c r="I12" s="17">
        <v>0.114772906666335</v>
      </c>
      <c r="J12" s="17">
        <v>2.3733010815838802E-2</v>
      </c>
      <c r="K12" s="17">
        <v>6.5527233688657704E-2</v>
      </c>
      <c r="L12" s="17">
        <v>0.100728047227162</v>
      </c>
      <c r="M12" s="17"/>
      <c r="N12" s="17">
        <v>6.9666270375899897E-2</v>
      </c>
      <c r="O12" s="17">
        <v>7.3953873627988304E-2</v>
      </c>
      <c r="P12" s="17">
        <v>6.6665628611598193E-2</v>
      </c>
      <c r="Q12" s="17">
        <v>4.3670904636243499E-2</v>
      </c>
      <c r="R12" s="17"/>
      <c r="S12" s="17">
        <v>0.268685702272494</v>
      </c>
      <c r="T12" s="17">
        <v>0.19452437134178499</v>
      </c>
      <c r="U12" s="17">
        <v>0</v>
      </c>
      <c r="V12" s="17">
        <v>0.346210319051866</v>
      </c>
      <c r="W12" s="17">
        <v>0.235539856540745</v>
      </c>
      <c r="X12" s="17">
        <v>0</v>
      </c>
      <c r="Y12" s="17">
        <v>0</v>
      </c>
      <c r="Z12" s="17">
        <v>0</v>
      </c>
      <c r="AA12" s="17">
        <v>0.35324952793206299</v>
      </c>
      <c r="AB12" s="17">
        <v>5.0626906595429101E-2</v>
      </c>
      <c r="AC12" s="17">
        <v>0.23963091093494801</v>
      </c>
      <c r="AD12" s="17" t="s">
        <v>88</v>
      </c>
      <c r="AE12" s="17"/>
      <c r="AF12" s="17">
        <v>0.118321575963849</v>
      </c>
      <c r="AG12" s="17">
        <v>5.3000819956952799E-2</v>
      </c>
      <c r="AH12" s="17">
        <v>0</v>
      </c>
      <c r="AI12" s="17">
        <v>0.262261885310554</v>
      </c>
      <c r="AJ12" s="17"/>
      <c r="AK12" s="17">
        <v>7.7085646730672794E-2</v>
      </c>
      <c r="AL12" s="17">
        <v>0.12915672416169899</v>
      </c>
      <c r="AM12" s="17"/>
      <c r="AN12" s="17">
        <v>8.6537913937880698E-2</v>
      </c>
      <c r="AO12" s="17">
        <v>3.8165350823893697E-2</v>
      </c>
      <c r="AP12" s="17">
        <v>3.8514351723927802E-2</v>
      </c>
      <c r="AQ12" s="17">
        <v>7.1054511127222206E-2</v>
      </c>
      <c r="AR12" s="17">
        <v>0.121029176091839</v>
      </c>
      <c r="AS12" s="17">
        <v>2.5462947799509798E-2</v>
      </c>
      <c r="AT12" s="17"/>
      <c r="AU12" s="17">
        <v>6.5785078148883305E-2</v>
      </c>
      <c r="AV12" s="17">
        <v>5.9856698816224199E-2</v>
      </c>
      <c r="AW12" s="17"/>
      <c r="AX12" s="17">
        <v>9.4256176653864404E-2</v>
      </c>
      <c r="AY12" s="17">
        <v>5.4940930710847803E-2</v>
      </c>
      <c r="AZ12" s="17"/>
      <c r="BA12" s="17">
        <v>6.6590263353219104E-2</v>
      </c>
      <c r="BB12" s="17">
        <v>3.2469832513860403E-2</v>
      </c>
      <c r="BC12" s="17"/>
      <c r="BD12" s="17">
        <v>5.8289030999558698E-2</v>
      </c>
      <c r="BE12" s="17"/>
      <c r="BF12" s="17">
        <v>8.4809442612378702E-2</v>
      </c>
      <c r="BG12" s="17"/>
      <c r="BH12" s="17">
        <v>0</v>
      </c>
      <c r="BI12" s="17"/>
      <c r="BJ12" s="17">
        <v>0</v>
      </c>
      <c r="BK12" s="17"/>
      <c r="BL12" s="17">
        <v>7.0349549818642401E-2</v>
      </c>
      <c r="BM12" s="17">
        <v>3.0626310347674501E-2</v>
      </c>
      <c r="BN12" s="17">
        <v>8.0233436348845805E-2</v>
      </c>
      <c r="BO12" s="17">
        <v>6.8948623923362498E-2</v>
      </c>
      <c r="BP12" s="17"/>
      <c r="BQ12" s="17">
        <v>3.8888231727135798E-2</v>
      </c>
      <c r="BR12" s="17">
        <v>0.113476234069134</v>
      </c>
      <c r="BS12" s="17">
        <v>6.4168788470271798E-2</v>
      </c>
      <c r="BT12" s="17">
        <v>5.7233264096815797E-2</v>
      </c>
      <c r="BU12" s="17">
        <v>6.2237120793395002E-2</v>
      </c>
      <c r="BV12" s="17">
        <v>0.106077476387105</v>
      </c>
      <c r="BW12" s="17"/>
      <c r="BX12" s="17">
        <v>5.7723566533662202E-2</v>
      </c>
      <c r="BY12" s="17">
        <v>8.2859246412711904E-2</v>
      </c>
      <c r="BZ12" s="17">
        <v>5.3794809385287398E-2</v>
      </c>
      <c r="CA12" s="17">
        <v>0.10320683456233901</v>
      </c>
      <c r="CB12" s="17">
        <v>0.10248215669672001</v>
      </c>
      <c r="CC12" s="17">
        <v>0.10551047827957299</v>
      </c>
    </row>
    <row r="13" spans="2:81" x14ac:dyDescent="0.35">
      <c r="B13" s="18" t="s">
        <v>103</v>
      </c>
      <c r="C13" s="17">
        <v>8.9950545363639306E-2</v>
      </c>
      <c r="D13" s="17">
        <v>0.10416959670051799</v>
      </c>
      <c r="E13" s="17">
        <v>7.5790626425895805E-2</v>
      </c>
      <c r="F13" s="17"/>
      <c r="G13" s="17">
        <v>0.16728031444852201</v>
      </c>
      <c r="H13" s="17">
        <v>9.3113726655095597E-2</v>
      </c>
      <c r="I13" s="17">
        <v>0.101448842105322</v>
      </c>
      <c r="J13" s="17">
        <v>8.4052149757546005E-2</v>
      </c>
      <c r="K13" s="17">
        <v>8.3415371391631604E-2</v>
      </c>
      <c r="L13" s="17">
        <v>5.5587483711320197E-2</v>
      </c>
      <c r="M13" s="17"/>
      <c r="N13" s="17">
        <v>6.6636705523515499E-2</v>
      </c>
      <c r="O13" s="17">
        <v>0.120868815393732</v>
      </c>
      <c r="P13" s="17">
        <v>9.5623980803215297E-2</v>
      </c>
      <c r="Q13" s="17">
        <v>5.7617718827205101E-2</v>
      </c>
      <c r="R13" s="17"/>
      <c r="S13" s="17">
        <v>0</v>
      </c>
      <c r="T13" s="17">
        <v>0.19664497465681899</v>
      </c>
      <c r="U13" s="17">
        <v>0</v>
      </c>
      <c r="V13" s="17">
        <v>0</v>
      </c>
      <c r="W13" s="17">
        <v>0.239621933140548</v>
      </c>
      <c r="X13" s="17">
        <v>0</v>
      </c>
      <c r="Y13" s="17">
        <v>0.22779327573130301</v>
      </c>
      <c r="Z13" s="17">
        <v>0</v>
      </c>
      <c r="AA13" s="17">
        <v>0</v>
      </c>
      <c r="AB13" s="17">
        <v>9.1074417418048406E-2</v>
      </c>
      <c r="AC13" s="17">
        <v>0</v>
      </c>
      <c r="AD13" s="17" t="s">
        <v>88</v>
      </c>
      <c r="AE13" s="17"/>
      <c r="AF13" s="17">
        <v>6.14336276787062E-2</v>
      </c>
      <c r="AG13" s="17">
        <v>8.5313608417265999E-2</v>
      </c>
      <c r="AH13" s="17">
        <v>0.30157880314004598</v>
      </c>
      <c r="AI13" s="17">
        <v>0.234414029545014</v>
      </c>
      <c r="AJ13" s="17"/>
      <c r="AK13" s="17">
        <v>0.157086121456012</v>
      </c>
      <c r="AL13" s="17">
        <v>8.0137363150783306E-2</v>
      </c>
      <c r="AM13" s="17"/>
      <c r="AN13" s="17">
        <v>8.4648057243903396E-2</v>
      </c>
      <c r="AO13" s="17">
        <v>0.107164405538105</v>
      </c>
      <c r="AP13" s="17">
        <v>0.110892794924458</v>
      </c>
      <c r="AQ13" s="17">
        <v>8.4459265473087602E-2</v>
      </c>
      <c r="AR13" s="17">
        <v>2.60523221013884E-2</v>
      </c>
      <c r="AS13" s="17">
        <v>0.109283630406193</v>
      </c>
      <c r="AT13" s="17"/>
      <c r="AU13" s="17">
        <v>8.5046150501977294E-2</v>
      </c>
      <c r="AV13" s="17">
        <v>9.9319477210508406E-2</v>
      </c>
      <c r="AW13" s="17"/>
      <c r="AX13" s="17">
        <v>7.9189922720411005E-2</v>
      </c>
      <c r="AY13" s="17">
        <v>9.3056935405095201E-2</v>
      </c>
      <c r="AZ13" s="17"/>
      <c r="BA13" s="17">
        <v>9.0050835199591603E-2</v>
      </c>
      <c r="BB13" s="17">
        <v>8.8846866095978305E-2</v>
      </c>
      <c r="BC13" s="17"/>
      <c r="BD13" s="17">
        <v>7.4215486034890393E-2</v>
      </c>
      <c r="BE13" s="17"/>
      <c r="BF13" s="17">
        <v>3.6213627229402801E-2</v>
      </c>
      <c r="BG13" s="17"/>
      <c r="BH13" s="17">
        <v>0</v>
      </c>
      <c r="BI13" s="17"/>
      <c r="BJ13" s="17">
        <v>1</v>
      </c>
      <c r="BK13" s="17"/>
      <c r="BL13" s="17">
        <v>0.108376753707393</v>
      </c>
      <c r="BM13" s="17">
        <v>8.0499073655937906E-2</v>
      </c>
      <c r="BN13" s="17">
        <v>0.109413542513545</v>
      </c>
      <c r="BO13" s="17">
        <v>6.69217994428285E-2</v>
      </c>
      <c r="BP13" s="17"/>
      <c r="BQ13" s="17">
        <v>8.1502693930873699E-2</v>
      </c>
      <c r="BR13" s="17">
        <v>0.131561722389581</v>
      </c>
      <c r="BS13" s="17">
        <v>0.13208542709841301</v>
      </c>
      <c r="BT13" s="17">
        <v>0.17803847071861101</v>
      </c>
      <c r="BU13" s="17">
        <v>0.123716360473678</v>
      </c>
      <c r="BV13" s="17">
        <v>6.9263693989280103E-2</v>
      </c>
      <c r="BW13" s="17"/>
      <c r="BX13" s="17">
        <v>0.11900250310851899</v>
      </c>
      <c r="BY13" s="17">
        <v>0.18139781728971799</v>
      </c>
      <c r="BZ13" s="17">
        <v>7.6830354278711599E-2</v>
      </c>
      <c r="CA13" s="17">
        <v>7.3240776917961603E-2</v>
      </c>
      <c r="CB13" s="17">
        <v>0.154282614156623</v>
      </c>
      <c r="CC13" s="17">
        <v>0.141145676983366</v>
      </c>
    </row>
    <row r="14" spans="2:81" x14ac:dyDescent="0.35">
      <c r="B14" s="18" t="s">
        <v>104</v>
      </c>
      <c r="C14" s="17">
        <v>0.140552307062527</v>
      </c>
      <c r="D14" s="17">
        <v>0.16644333784242901</v>
      </c>
      <c r="E14" s="17">
        <v>0.114768948639228</v>
      </c>
      <c r="F14" s="17"/>
      <c r="G14" s="17">
        <v>0.16594307153165999</v>
      </c>
      <c r="H14" s="17">
        <v>0.16370340191795801</v>
      </c>
      <c r="I14" s="17">
        <v>0.1590943519203</v>
      </c>
      <c r="J14" s="17">
        <v>0.132239890453068</v>
      </c>
      <c r="K14" s="17">
        <v>0.113546814242613</v>
      </c>
      <c r="L14" s="17">
        <v>0.14757524230039101</v>
      </c>
      <c r="M14" s="17"/>
      <c r="N14" s="17">
        <v>0.18375952835742199</v>
      </c>
      <c r="O14" s="17">
        <v>7.9817708874813501E-2</v>
      </c>
      <c r="P14" s="17">
        <v>0.148645262881936</v>
      </c>
      <c r="Q14" s="17">
        <v>0.14200145808504</v>
      </c>
      <c r="R14" s="17"/>
      <c r="S14" s="17">
        <v>0</v>
      </c>
      <c r="T14" s="17">
        <v>0.295276452050662</v>
      </c>
      <c r="U14" s="17">
        <v>0.25991405536247297</v>
      </c>
      <c r="V14" s="17">
        <v>0.37874635242018301</v>
      </c>
      <c r="W14" s="17">
        <v>0.22900587437426601</v>
      </c>
      <c r="X14" s="17">
        <v>0</v>
      </c>
      <c r="Y14" s="17">
        <v>0</v>
      </c>
      <c r="Z14" s="17">
        <v>0.21222075155972001</v>
      </c>
      <c r="AA14" s="17">
        <v>0</v>
      </c>
      <c r="AB14" s="17">
        <v>0.13360231002130499</v>
      </c>
      <c r="AC14" s="17">
        <v>0.48007481448207701</v>
      </c>
      <c r="AD14" s="17" t="s">
        <v>88</v>
      </c>
      <c r="AE14" s="17"/>
      <c r="AF14" s="17">
        <v>6.1003975633150499E-2</v>
      </c>
      <c r="AG14" s="17">
        <v>0.156994762147596</v>
      </c>
      <c r="AH14" s="17">
        <v>0</v>
      </c>
      <c r="AI14" s="17">
        <v>0.21996492357101599</v>
      </c>
      <c r="AJ14" s="17"/>
      <c r="AK14" s="17">
        <v>7.8979509496955105E-2</v>
      </c>
      <c r="AL14" s="17">
        <v>0.17111438895596201</v>
      </c>
      <c r="AM14" s="17"/>
      <c r="AN14" s="17">
        <v>0.11997038349604899</v>
      </c>
      <c r="AO14" s="17">
        <v>0.23721849372998899</v>
      </c>
      <c r="AP14" s="17">
        <v>0.14530702915155499</v>
      </c>
      <c r="AQ14" s="17">
        <v>6.7666521518142606E-2</v>
      </c>
      <c r="AR14" s="17">
        <v>0.12619285805955799</v>
      </c>
      <c r="AS14" s="17">
        <v>9.2739245809444898E-2</v>
      </c>
      <c r="AT14" s="17"/>
      <c r="AU14" s="17">
        <v>0.13648053290654799</v>
      </c>
      <c r="AV14" s="17">
        <v>0.148330672312321</v>
      </c>
      <c r="AW14" s="17"/>
      <c r="AX14" s="17">
        <v>6.1919680657451702E-2</v>
      </c>
      <c r="AY14" s="17">
        <v>0.16325207228029201</v>
      </c>
      <c r="AZ14" s="17"/>
      <c r="BA14" s="17">
        <v>0.13453441723007201</v>
      </c>
      <c r="BB14" s="17">
        <v>0.206778561997389</v>
      </c>
      <c r="BC14" s="17"/>
      <c r="BD14" s="17">
        <v>0.136779561268491</v>
      </c>
      <c r="BE14" s="17"/>
      <c r="BF14" s="17">
        <v>8.0585670616691904E-2</v>
      </c>
      <c r="BG14" s="17"/>
      <c r="BH14" s="17">
        <v>0.20478329826502101</v>
      </c>
      <c r="BI14" s="17"/>
      <c r="BJ14" s="17">
        <v>0</v>
      </c>
      <c r="BK14" s="17"/>
      <c r="BL14" s="17">
        <v>9.3417119220996006E-2</v>
      </c>
      <c r="BM14" s="17">
        <v>0.204658068251029</v>
      </c>
      <c r="BN14" s="17">
        <v>0.14278990400196501</v>
      </c>
      <c r="BO14" s="17">
        <v>0.12614124649486599</v>
      </c>
      <c r="BP14" s="17"/>
      <c r="BQ14" s="17">
        <v>0.163643521547989</v>
      </c>
      <c r="BR14" s="17">
        <v>0.16603007296845401</v>
      </c>
      <c r="BS14" s="17">
        <v>0</v>
      </c>
      <c r="BT14" s="17">
        <v>0.112875210456946</v>
      </c>
      <c r="BU14" s="17">
        <v>0.33398960311842102</v>
      </c>
      <c r="BV14" s="17">
        <v>6.9261197332444305E-2</v>
      </c>
      <c r="BW14" s="17"/>
      <c r="BX14" s="17">
        <v>0.141457639446887</v>
      </c>
      <c r="BY14" s="17">
        <v>0.17892148037326799</v>
      </c>
      <c r="BZ14" s="17">
        <v>0.118349899061717</v>
      </c>
      <c r="CA14" s="17">
        <v>0.14141174450027499</v>
      </c>
      <c r="CB14" s="17">
        <v>0.22954398640663301</v>
      </c>
      <c r="CC14" s="17">
        <v>0.10587045312737101</v>
      </c>
    </row>
    <row r="15" spans="2:81" x14ac:dyDescent="0.35">
      <c r="B15" s="18" t="s">
        <v>105</v>
      </c>
      <c r="C15" s="19">
        <v>0.54579422731466298</v>
      </c>
      <c r="D15" s="19">
        <v>0.50079325951527598</v>
      </c>
      <c r="E15" s="19">
        <v>0.590608050759175</v>
      </c>
      <c r="F15" s="19"/>
      <c r="G15" s="19">
        <v>0.56384992193056704</v>
      </c>
      <c r="H15" s="19">
        <v>0.50642441386176096</v>
      </c>
      <c r="I15" s="19">
        <v>0.42193436288063002</v>
      </c>
      <c r="J15" s="19">
        <v>0.579116977269164</v>
      </c>
      <c r="K15" s="19">
        <v>0.58870342460139802</v>
      </c>
      <c r="L15" s="19">
        <v>0.58896370004948295</v>
      </c>
      <c r="M15" s="19"/>
      <c r="N15" s="19">
        <v>0.49655447757582399</v>
      </c>
      <c r="O15" s="19">
        <v>0.49628365510364197</v>
      </c>
      <c r="P15" s="19">
        <v>0.58482821033496402</v>
      </c>
      <c r="Q15" s="19">
        <v>0.66204270110352503</v>
      </c>
      <c r="R15" s="19"/>
      <c r="S15" s="19">
        <v>0.58573924402042299</v>
      </c>
      <c r="T15" s="19">
        <v>0.20694185638082799</v>
      </c>
      <c r="U15" s="19">
        <v>0.74008594463752697</v>
      </c>
      <c r="V15" s="19">
        <v>0.27504332852795099</v>
      </c>
      <c r="W15" s="19">
        <v>0.29583233594444103</v>
      </c>
      <c r="X15" s="19">
        <v>0.48935241240083399</v>
      </c>
      <c r="Y15" s="19">
        <v>0.77220672426869696</v>
      </c>
      <c r="Z15" s="19">
        <v>0.78777924844028002</v>
      </c>
      <c r="AA15" s="19">
        <v>0.64675047206793701</v>
      </c>
      <c r="AB15" s="19">
        <v>0.553651620817455</v>
      </c>
      <c r="AC15" s="19">
        <v>0.28029427458297601</v>
      </c>
      <c r="AD15" s="19" t="s">
        <v>88</v>
      </c>
      <c r="AE15" s="19"/>
      <c r="AF15" s="19">
        <v>0.168620501021469</v>
      </c>
      <c r="AG15" s="19">
        <v>0.62786647925316796</v>
      </c>
      <c r="AH15" s="19">
        <v>0.380538836872921</v>
      </c>
      <c r="AI15" s="19">
        <v>0</v>
      </c>
      <c r="AJ15" s="19"/>
      <c r="AK15" s="19">
        <v>0.28895167539917499</v>
      </c>
      <c r="AL15" s="19">
        <v>0.26069719162319899</v>
      </c>
      <c r="AM15" s="19"/>
      <c r="AN15" s="19">
        <v>0.544489443486595</v>
      </c>
      <c r="AO15" s="19">
        <v>0.50198677196049601</v>
      </c>
      <c r="AP15" s="19">
        <v>0.60158435970019297</v>
      </c>
      <c r="AQ15" s="19">
        <v>0.54418116349939505</v>
      </c>
      <c r="AR15" s="19">
        <v>0.62656128331780203</v>
      </c>
      <c r="AS15" s="19">
        <v>0.52033322012877903</v>
      </c>
      <c r="AT15" s="19"/>
      <c r="AU15" s="19">
        <v>0.57016264135763295</v>
      </c>
      <c r="AV15" s="19">
        <v>0.49924291633243401</v>
      </c>
      <c r="AW15" s="19"/>
      <c r="AX15" s="19">
        <v>0.61268801010619101</v>
      </c>
      <c r="AY15" s="19">
        <v>0.52648324619502596</v>
      </c>
      <c r="AZ15" s="19"/>
      <c r="BA15" s="19">
        <v>0.56961909286400103</v>
      </c>
      <c r="BB15" s="19">
        <v>0.283604047103997</v>
      </c>
      <c r="BC15" s="19"/>
      <c r="BD15" s="19">
        <v>0.554442311935613</v>
      </c>
      <c r="BE15" s="19"/>
      <c r="BF15" s="19">
        <v>0.15301028791445101</v>
      </c>
      <c r="BG15" s="19"/>
      <c r="BH15" s="19">
        <v>0.79521670173497905</v>
      </c>
      <c r="BI15" s="19"/>
      <c r="BJ15" s="19">
        <v>0</v>
      </c>
      <c r="BK15" s="19"/>
      <c r="BL15" s="19">
        <v>0.53940488687504595</v>
      </c>
      <c r="BM15" s="19">
        <v>0.59686744588677498</v>
      </c>
      <c r="BN15" s="19">
        <v>0.45821024952117101</v>
      </c>
      <c r="BO15" s="19">
        <v>0.58805400622347004</v>
      </c>
      <c r="BP15" s="19"/>
      <c r="BQ15" s="19">
        <v>0.51811173893643403</v>
      </c>
      <c r="BR15" s="19">
        <v>0.38560174036546901</v>
      </c>
      <c r="BS15" s="19">
        <v>0.67907139560090402</v>
      </c>
      <c r="BT15" s="19">
        <v>0.39361228299470902</v>
      </c>
      <c r="BU15" s="19">
        <v>0.29661793927835201</v>
      </c>
      <c r="BV15" s="19">
        <v>0.56051119193326304</v>
      </c>
      <c r="BW15" s="19"/>
      <c r="BX15" s="19">
        <v>0.49031421081830301</v>
      </c>
      <c r="BY15" s="19">
        <v>0.41509209578635098</v>
      </c>
      <c r="BZ15" s="19">
        <v>0.58231026214079296</v>
      </c>
      <c r="CA15" s="19">
        <v>0.38521278341835702</v>
      </c>
      <c r="CB15" s="19">
        <v>0.41120908604330397</v>
      </c>
      <c r="CC15" s="19">
        <v>0.40044471546323301</v>
      </c>
    </row>
    <row r="16" spans="2:81" x14ac:dyDescent="0.35">
      <c r="B16" s="16" t="s">
        <v>623</v>
      </c>
    </row>
    <row r="17" spans="2:2" x14ac:dyDescent="0.35">
      <c r="B17" t="s">
        <v>90</v>
      </c>
    </row>
    <row r="18" spans="2:2" x14ac:dyDescent="0.35">
      <c r="B18" t="s">
        <v>91</v>
      </c>
    </row>
    <row r="20" spans="2:2" x14ac:dyDescent="0.35">
      <c r="B20"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CC17"/>
  <sheetViews>
    <sheetView showGridLines="0" workbookViewId="0">
      <pane xSplit="2" topLeftCell="BA1" activePane="topRight" state="frozen"/>
      <selection pane="topRight" activeCell="BF8" sqref="BF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388</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0.27982207880181797</v>
      </c>
      <c r="D9" s="17">
        <v>0.27225504929516198</v>
      </c>
      <c r="E9" s="17">
        <v>0.28502871017430598</v>
      </c>
      <c r="F9" s="17"/>
      <c r="G9" s="17">
        <v>0.40928222997087399</v>
      </c>
      <c r="H9" s="17">
        <v>0.41637062082854098</v>
      </c>
      <c r="I9" s="17">
        <v>0.294279572554347</v>
      </c>
      <c r="J9" s="17">
        <v>0.22716847003481</v>
      </c>
      <c r="K9" s="17">
        <v>0.19622931120586201</v>
      </c>
      <c r="L9" s="17">
        <v>0.16986996270067201</v>
      </c>
      <c r="M9" s="17"/>
      <c r="N9" s="17">
        <v>0.345454177647253</v>
      </c>
      <c r="O9" s="17">
        <v>0.25632859527014001</v>
      </c>
      <c r="P9" s="17">
        <v>0.27391840257319</v>
      </c>
      <c r="Q9" s="17">
        <v>0.23885246425491699</v>
      </c>
      <c r="R9" s="17"/>
      <c r="S9" s="17">
        <v>0.37514898635113397</v>
      </c>
      <c r="T9" s="17">
        <v>0.24776612899179501</v>
      </c>
      <c r="U9" s="17">
        <v>0.29041048810518899</v>
      </c>
      <c r="V9" s="17">
        <v>0.26646490132506201</v>
      </c>
      <c r="W9" s="17">
        <v>0.25754251396175198</v>
      </c>
      <c r="X9" s="17">
        <v>0.25755350149649098</v>
      </c>
      <c r="Y9" s="17">
        <v>0.25564489063537399</v>
      </c>
      <c r="Z9" s="17">
        <v>0.31293097692736399</v>
      </c>
      <c r="AA9" s="17">
        <v>0.28484929669322001</v>
      </c>
      <c r="AB9" s="17">
        <v>0.23153041551717099</v>
      </c>
      <c r="AC9" s="17">
        <v>0.273781983594656</v>
      </c>
      <c r="AD9" s="17">
        <v>0.261364924831956</v>
      </c>
      <c r="AE9" s="17"/>
      <c r="AF9" s="17">
        <v>0.27817050676516702</v>
      </c>
      <c r="AG9" s="17">
        <v>0.20718414315624201</v>
      </c>
      <c r="AH9" s="17">
        <v>0.30222430018440199</v>
      </c>
      <c r="AI9" s="17">
        <v>0.24928127459091201</v>
      </c>
      <c r="AJ9" s="17"/>
      <c r="AK9" s="17">
        <v>0.376250611811071</v>
      </c>
      <c r="AL9" s="17">
        <v>0.31146996335508997</v>
      </c>
      <c r="AM9" s="17"/>
      <c r="AN9" s="17">
        <v>0.40898092179774898</v>
      </c>
      <c r="AO9" s="17">
        <v>0.242008855236656</v>
      </c>
      <c r="AP9" s="17">
        <v>0.273206248461622</v>
      </c>
      <c r="AQ9" s="17">
        <v>0.20794941660470401</v>
      </c>
      <c r="AR9" s="17">
        <v>0.20140826000411899</v>
      </c>
      <c r="AS9" s="17">
        <v>0.27849685166751398</v>
      </c>
      <c r="AT9" s="17"/>
      <c r="AU9" s="17">
        <v>0.27381596203662201</v>
      </c>
      <c r="AV9" s="17">
        <v>0.28890588403225997</v>
      </c>
      <c r="AW9" s="17"/>
      <c r="AX9" s="17">
        <v>0.27455988699016198</v>
      </c>
      <c r="AY9" s="17">
        <v>0.28108485217014401</v>
      </c>
      <c r="AZ9" s="17"/>
      <c r="BA9" s="17">
        <v>0.256136602700829</v>
      </c>
      <c r="BB9" s="17">
        <v>0.40652814691094102</v>
      </c>
      <c r="BC9" s="17"/>
      <c r="BD9" s="17">
        <v>0.313861551482428</v>
      </c>
      <c r="BE9" s="17"/>
      <c r="BF9" s="17">
        <v>0.28786707580401899</v>
      </c>
      <c r="BG9" s="17"/>
      <c r="BH9" s="17">
        <v>0.22805024454766901</v>
      </c>
      <c r="BI9" s="17"/>
      <c r="BJ9" s="17">
        <v>0.29357849394721203</v>
      </c>
      <c r="BK9" s="17"/>
      <c r="BL9" s="17">
        <v>0.15109422118382601</v>
      </c>
      <c r="BM9" s="17">
        <v>0.48756023676144</v>
      </c>
      <c r="BN9" s="17">
        <v>0.137089468459511</v>
      </c>
      <c r="BO9" s="17">
        <v>0.30198891294143498</v>
      </c>
      <c r="BP9" s="17"/>
      <c r="BQ9" s="17">
        <v>0.35162685553856798</v>
      </c>
      <c r="BR9" s="17">
        <v>0.241629446659164</v>
      </c>
      <c r="BS9" s="17">
        <v>0.18498223796782501</v>
      </c>
      <c r="BT9" s="17">
        <v>0.29863393509535702</v>
      </c>
      <c r="BU9" s="17">
        <v>0.326854167197138</v>
      </c>
      <c r="BV9" s="17">
        <v>0.24375722216824799</v>
      </c>
      <c r="BW9" s="17"/>
      <c r="BX9" s="17">
        <v>0.41239351517025502</v>
      </c>
      <c r="BY9" s="17">
        <v>0.27030633348545902</v>
      </c>
      <c r="BZ9" s="17">
        <v>0.194679768196237</v>
      </c>
      <c r="CA9" s="17">
        <v>0.30784208433631699</v>
      </c>
      <c r="CB9" s="17">
        <v>0.36753810938173398</v>
      </c>
      <c r="CC9" s="17">
        <v>0.17926432889321101</v>
      </c>
    </row>
    <row r="10" spans="2:81" x14ac:dyDescent="0.35">
      <c r="B10" s="18" t="s">
        <v>366</v>
      </c>
      <c r="C10" s="17">
        <v>0.47328876040766799</v>
      </c>
      <c r="D10" s="17">
        <v>0.46097218824487202</v>
      </c>
      <c r="E10" s="17">
        <v>0.48673398637887499</v>
      </c>
      <c r="F10" s="17"/>
      <c r="G10" s="17">
        <v>0.44097371639374</v>
      </c>
      <c r="H10" s="17">
        <v>0.40614274182980797</v>
      </c>
      <c r="I10" s="17">
        <v>0.48271384007101098</v>
      </c>
      <c r="J10" s="17">
        <v>0.52322829806466498</v>
      </c>
      <c r="K10" s="17">
        <v>0.52210513919225598</v>
      </c>
      <c r="L10" s="17">
        <v>0.46841283140315698</v>
      </c>
      <c r="M10" s="17"/>
      <c r="N10" s="17">
        <v>0.44470552443310302</v>
      </c>
      <c r="O10" s="17">
        <v>0.51079013043673205</v>
      </c>
      <c r="P10" s="17">
        <v>0.46619911904588202</v>
      </c>
      <c r="Q10" s="17">
        <v>0.47004100223818701</v>
      </c>
      <c r="R10" s="17"/>
      <c r="S10" s="17">
        <v>0.43771713822189301</v>
      </c>
      <c r="T10" s="17">
        <v>0.48036470646720802</v>
      </c>
      <c r="U10" s="17">
        <v>0.48530340718902498</v>
      </c>
      <c r="V10" s="17">
        <v>0.45871134320089202</v>
      </c>
      <c r="W10" s="17">
        <v>0.50245881318591401</v>
      </c>
      <c r="X10" s="17">
        <v>0.48153843718609601</v>
      </c>
      <c r="Y10" s="17">
        <v>0.46779720050512402</v>
      </c>
      <c r="Z10" s="17">
        <v>0.44853527514987701</v>
      </c>
      <c r="AA10" s="17">
        <v>0.45505965257325298</v>
      </c>
      <c r="AB10" s="17">
        <v>0.509548561220864</v>
      </c>
      <c r="AC10" s="17">
        <v>0.47291130745988103</v>
      </c>
      <c r="AD10" s="17">
        <v>0.53383958640536899</v>
      </c>
      <c r="AE10" s="17"/>
      <c r="AF10" s="17">
        <v>0.46851128390758601</v>
      </c>
      <c r="AG10" s="17">
        <v>0.53943882362999396</v>
      </c>
      <c r="AH10" s="17">
        <v>0.45367117336256202</v>
      </c>
      <c r="AI10" s="17">
        <v>0.54393621873440401</v>
      </c>
      <c r="AJ10" s="17"/>
      <c r="AK10" s="17">
        <v>0.43371991522874997</v>
      </c>
      <c r="AL10" s="17">
        <v>0.44039013041927</v>
      </c>
      <c r="AM10" s="17"/>
      <c r="AN10" s="17">
        <v>0.42083673884873102</v>
      </c>
      <c r="AO10" s="17">
        <v>0.48536187770998401</v>
      </c>
      <c r="AP10" s="17">
        <v>0.48903571544289798</v>
      </c>
      <c r="AQ10" s="17">
        <v>0.50351680519837605</v>
      </c>
      <c r="AR10" s="17">
        <v>0.49867987746880199</v>
      </c>
      <c r="AS10" s="17">
        <v>0.46653935629708798</v>
      </c>
      <c r="AT10" s="17"/>
      <c r="AU10" s="17">
        <v>0.479920983430912</v>
      </c>
      <c r="AV10" s="17">
        <v>0.46512979130573801</v>
      </c>
      <c r="AW10" s="17"/>
      <c r="AX10" s="17">
        <v>0.47447020407150398</v>
      </c>
      <c r="AY10" s="17">
        <v>0.47300524820433698</v>
      </c>
      <c r="AZ10" s="17"/>
      <c r="BA10" s="17">
        <v>0.48783369943896798</v>
      </c>
      <c r="BB10" s="17">
        <v>0.40049198730754698</v>
      </c>
      <c r="BC10" s="17"/>
      <c r="BD10" s="17">
        <v>0.46371538241017102</v>
      </c>
      <c r="BE10" s="17"/>
      <c r="BF10" s="17">
        <v>0.47325142178167401</v>
      </c>
      <c r="BG10" s="17"/>
      <c r="BH10" s="17">
        <v>0.54643886148930898</v>
      </c>
      <c r="BI10" s="17"/>
      <c r="BJ10" s="17">
        <v>0.47506173780856598</v>
      </c>
      <c r="BK10" s="17"/>
      <c r="BL10" s="17">
        <v>0.375903291826584</v>
      </c>
      <c r="BM10" s="17">
        <v>0.46409513862797103</v>
      </c>
      <c r="BN10" s="17">
        <v>0.48288585389025201</v>
      </c>
      <c r="BO10" s="17">
        <v>0.53256860266385198</v>
      </c>
      <c r="BP10" s="17"/>
      <c r="BQ10" s="17">
        <v>0.48753613134010898</v>
      </c>
      <c r="BR10" s="17">
        <v>0.47169344602249502</v>
      </c>
      <c r="BS10" s="17">
        <v>0.45983605571435299</v>
      </c>
      <c r="BT10" s="17">
        <v>0.49297106901159599</v>
      </c>
      <c r="BU10" s="17">
        <v>0.463530415124142</v>
      </c>
      <c r="BV10" s="17">
        <v>0.43500592903053498</v>
      </c>
      <c r="BW10" s="17"/>
      <c r="BX10" s="17">
        <v>0.445067009314498</v>
      </c>
      <c r="BY10" s="17">
        <v>0.46804645731647398</v>
      </c>
      <c r="BZ10" s="17">
        <v>0.48805657145107401</v>
      </c>
      <c r="CA10" s="17">
        <v>0.49319120351498202</v>
      </c>
      <c r="CB10" s="17">
        <v>0.41900415615395598</v>
      </c>
      <c r="CC10" s="17">
        <v>0.43440854154300901</v>
      </c>
    </row>
    <row r="11" spans="2:81" ht="29" x14ac:dyDescent="0.35">
      <c r="B11" s="18" t="s">
        <v>367</v>
      </c>
      <c r="C11" s="17">
        <v>0.19344487849539499</v>
      </c>
      <c r="D11" s="17">
        <v>0.20521959615125099</v>
      </c>
      <c r="E11" s="17">
        <v>0.18290859753528699</v>
      </c>
      <c r="F11" s="17"/>
      <c r="G11" s="17">
        <v>0.114326339879971</v>
      </c>
      <c r="H11" s="17">
        <v>0.13042489402410301</v>
      </c>
      <c r="I11" s="17">
        <v>0.18275157853122201</v>
      </c>
      <c r="J11" s="17">
        <v>0.19174020921782201</v>
      </c>
      <c r="K11" s="17">
        <v>0.22161039587259099</v>
      </c>
      <c r="L11" s="17">
        <v>0.288403860304982</v>
      </c>
      <c r="M11" s="17"/>
      <c r="N11" s="17">
        <v>0.17589444114392899</v>
      </c>
      <c r="O11" s="17">
        <v>0.189385505793179</v>
      </c>
      <c r="P11" s="17">
        <v>0.19934429511919499</v>
      </c>
      <c r="Q11" s="17">
        <v>0.21352536377287501</v>
      </c>
      <c r="R11" s="17"/>
      <c r="S11" s="17">
        <v>0.151547781963592</v>
      </c>
      <c r="T11" s="17">
        <v>0.22177285474604999</v>
      </c>
      <c r="U11" s="17">
        <v>0.18793650876071999</v>
      </c>
      <c r="V11" s="17">
        <v>0.21477840453244501</v>
      </c>
      <c r="W11" s="17">
        <v>0.17810405105219901</v>
      </c>
      <c r="X11" s="17">
        <v>0.201495370488736</v>
      </c>
      <c r="Y11" s="17">
        <v>0.21134525567008</v>
      </c>
      <c r="Z11" s="17">
        <v>0.16169446171027901</v>
      </c>
      <c r="AA11" s="17">
        <v>0.19526629565182799</v>
      </c>
      <c r="AB11" s="17">
        <v>0.20773272123988001</v>
      </c>
      <c r="AC11" s="17">
        <v>0.20907929741865</v>
      </c>
      <c r="AD11" s="17">
        <v>0.14752896799680701</v>
      </c>
      <c r="AE11" s="17"/>
      <c r="AF11" s="17">
        <v>0.19857045811389701</v>
      </c>
      <c r="AG11" s="17">
        <v>0.20560907215218199</v>
      </c>
      <c r="AH11" s="17">
        <v>0.19399685357649801</v>
      </c>
      <c r="AI11" s="17">
        <v>0.15107088838483301</v>
      </c>
      <c r="AJ11" s="17"/>
      <c r="AK11" s="17">
        <v>0.14285022704327499</v>
      </c>
      <c r="AL11" s="17">
        <v>0.18658234902298301</v>
      </c>
      <c r="AM11" s="17"/>
      <c r="AN11" s="17">
        <v>0.12763922500563801</v>
      </c>
      <c r="AO11" s="17">
        <v>0.21642244072325001</v>
      </c>
      <c r="AP11" s="17">
        <v>0.1950505295211</v>
      </c>
      <c r="AQ11" s="17">
        <v>0.22186376675577801</v>
      </c>
      <c r="AR11" s="17">
        <v>0.240264416527878</v>
      </c>
      <c r="AS11" s="17">
        <v>0.19537883621288499</v>
      </c>
      <c r="AT11" s="17"/>
      <c r="AU11" s="17">
        <v>0.19421808863440401</v>
      </c>
      <c r="AV11" s="17">
        <v>0.190687976523462</v>
      </c>
      <c r="AW11" s="17"/>
      <c r="AX11" s="17">
        <v>0.183503867101663</v>
      </c>
      <c r="AY11" s="17">
        <v>0.195830432821716</v>
      </c>
      <c r="AZ11" s="17"/>
      <c r="BA11" s="17">
        <v>0.20357019534002899</v>
      </c>
      <c r="BB11" s="17">
        <v>0.135817369110275</v>
      </c>
      <c r="BC11" s="17"/>
      <c r="BD11" s="17">
        <v>0.17846034512408299</v>
      </c>
      <c r="BE11" s="17"/>
      <c r="BF11" s="17">
        <v>0.18962450846633999</v>
      </c>
      <c r="BG11" s="17"/>
      <c r="BH11" s="17">
        <v>0.18330333606527599</v>
      </c>
      <c r="BI11" s="17"/>
      <c r="BJ11" s="17">
        <v>0.18166948263833499</v>
      </c>
      <c r="BK11" s="17"/>
      <c r="BL11" s="17">
        <v>0.315820995780563</v>
      </c>
      <c r="BM11" s="17">
        <v>4.4894381678092198E-2</v>
      </c>
      <c r="BN11" s="17">
        <v>0.31297395826102198</v>
      </c>
      <c r="BO11" s="17">
        <v>0.140391070617994</v>
      </c>
      <c r="BP11" s="17"/>
      <c r="BQ11" s="17">
        <v>0.128783051339427</v>
      </c>
      <c r="BR11" s="17">
        <v>0.231932452835308</v>
      </c>
      <c r="BS11" s="17">
        <v>0.28030049188473699</v>
      </c>
      <c r="BT11" s="17">
        <v>0.17360096953599199</v>
      </c>
      <c r="BU11" s="17">
        <v>0.14574239410739701</v>
      </c>
      <c r="BV11" s="17">
        <v>0.23814414334689199</v>
      </c>
      <c r="BW11" s="17"/>
      <c r="BX11" s="17">
        <v>0.114457025644172</v>
      </c>
      <c r="BY11" s="17">
        <v>0.20454187292739101</v>
      </c>
      <c r="BZ11" s="17">
        <v>0.25474148368381999</v>
      </c>
      <c r="CA11" s="17">
        <v>0.16532194567934599</v>
      </c>
      <c r="CB11" s="17">
        <v>0.156896993565836</v>
      </c>
      <c r="CC11" s="17">
        <v>0.25717540177092701</v>
      </c>
    </row>
    <row r="12" spans="2:81" ht="29" x14ac:dyDescent="0.35">
      <c r="B12" s="18" t="s">
        <v>368</v>
      </c>
      <c r="C12" s="19">
        <v>5.34442822951188E-2</v>
      </c>
      <c r="D12" s="19">
        <v>6.1553166308715102E-2</v>
      </c>
      <c r="E12" s="19">
        <v>4.5328705911532E-2</v>
      </c>
      <c r="F12" s="19"/>
      <c r="G12" s="19">
        <v>3.5417713755415602E-2</v>
      </c>
      <c r="H12" s="19">
        <v>4.7061743317547901E-2</v>
      </c>
      <c r="I12" s="19">
        <v>4.0255008843419898E-2</v>
      </c>
      <c r="J12" s="19">
        <v>5.7863022682703102E-2</v>
      </c>
      <c r="K12" s="19">
        <v>6.0055153729291801E-2</v>
      </c>
      <c r="L12" s="19">
        <v>7.3313345591189003E-2</v>
      </c>
      <c r="M12" s="19"/>
      <c r="N12" s="19">
        <v>3.3945856775714198E-2</v>
      </c>
      <c r="O12" s="19">
        <v>4.3495768499949898E-2</v>
      </c>
      <c r="P12" s="19">
        <v>6.0538183261732603E-2</v>
      </c>
      <c r="Q12" s="19">
        <v>7.7581169734020794E-2</v>
      </c>
      <c r="R12" s="19"/>
      <c r="S12" s="19">
        <v>3.5586093463381499E-2</v>
      </c>
      <c r="T12" s="19">
        <v>5.0096309794946697E-2</v>
      </c>
      <c r="U12" s="19">
        <v>3.6349595945065399E-2</v>
      </c>
      <c r="V12" s="19">
        <v>6.0045350941601898E-2</v>
      </c>
      <c r="W12" s="19">
        <v>6.18946218001356E-2</v>
      </c>
      <c r="X12" s="19">
        <v>5.9412690828676402E-2</v>
      </c>
      <c r="Y12" s="19">
        <v>6.5212653189421904E-2</v>
      </c>
      <c r="Z12" s="19">
        <v>7.6839286212480498E-2</v>
      </c>
      <c r="AA12" s="19">
        <v>6.4824755081699506E-2</v>
      </c>
      <c r="AB12" s="19">
        <v>5.1188302022084103E-2</v>
      </c>
      <c r="AC12" s="19">
        <v>4.42274115268129E-2</v>
      </c>
      <c r="AD12" s="19">
        <v>5.7266520765867399E-2</v>
      </c>
      <c r="AE12" s="19"/>
      <c r="AF12" s="19">
        <v>5.47477512133498E-2</v>
      </c>
      <c r="AG12" s="19">
        <v>4.7767961061582202E-2</v>
      </c>
      <c r="AH12" s="19">
        <v>5.0107672876537598E-2</v>
      </c>
      <c r="AI12" s="19">
        <v>5.5711618289850801E-2</v>
      </c>
      <c r="AJ12" s="19"/>
      <c r="AK12" s="19">
        <v>4.7179245916903798E-2</v>
      </c>
      <c r="AL12" s="19">
        <v>6.1557557202656397E-2</v>
      </c>
      <c r="AM12" s="19"/>
      <c r="AN12" s="19">
        <v>4.2543114347882702E-2</v>
      </c>
      <c r="AO12" s="19">
        <v>5.62068263301101E-2</v>
      </c>
      <c r="AP12" s="19">
        <v>4.2707506574379703E-2</v>
      </c>
      <c r="AQ12" s="19">
        <v>6.66700114411415E-2</v>
      </c>
      <c r="AR12" s="19">
        <v>5.9647445999201201E-2</v>
      </c>
      <c r="AS12" s="19">
        <v>5.9584955822512602E-2</v>
      </c>
      <c r="AT12" s="19"/>
      <c r="AU12" s="19">
        <v>5.2044965898062401E-2</v>
      </c>
      <c r="AV12" s="19">
        <v>5.5276348138540099E-2</v>
      </c>
      <c r="AW12" s="19"/>
      <c r="AX12" s="19">
        <v>6.7466041836670099E-2</v>
      </c>
      <c r="AY12" s="19">
        <v>5.0079466803803097E-2</v>
      </c>
      <c r="AZ12" s="19"/>
      <c r="BA12" s="19">
        <v>5.2459502520174499E-2</v>
      </c>
      <c r="BB12" s="19">
        <v>5.7162496671237698E-2</v>
      </c>
      <c r="BC12" s="19"/>
      <c r="BD12" s="19">
        <v>4.3962720983318798E-2</v>
      </c>
      <c r="BE12" s="19"/>
      <c r="BF12" s="19">
        <v>4.9256993947966503E-2</v>
      </c>
      <c r="BG12" s="19"/>
      <c r="BH12" s="19">
        <v>4.2207557897744899E-2</v>
      </c>
      <c r="BI12" s="19"/>
      <c r="BJ12" s="19">
        <v>4.9690285605887001E-2</v>
      </c>
      <c r="BK12" s="19"/>
      <c r="BL12" s="19">
        <v>0.157181491209027</v>
      </c>
      <c r="BM12" s="19">
        <v>3.4502429324968602E-3</v>
      </c>
      <c r="BN12" s="19">
        <v>6.7050719389215002E-2</v>
      </c>
      <c r="BO12" s="19">
        <v>2.5051413776719399E-2</v>
      </c>
      <c r="BP12" s="19"/>
      <c r="BQ12" s="19">
        <v>3.2053961781896102E-2</v>
      </c>
      <c r="BR12" s="19">
        <v>5.4744654483032999E-2</v>
      </c>
      <c r="BS12" s="19">
        <v>7.4881214433084903E-2</v>
      </c>
      <c r="BT12" s="19">
        <v>3.4794026357055002E-2</v>
      </c>
      <c r="BU12" s="19">
        <v>6.3873023571322698E-2</v>
      </c>
      <c r="BV12" s="19">
        <v>8.3092705454324498E-2</v>
      </c>
      <c r="BW12" s="19"/>
      <c r="BX12" s="19">
        <v>2.8082449871075901E-2</v>
      </c>
      <c r="BY12" s="19">
        <v>5.7105336270675502E-2</v>
      </c>
      <c r="BZ12" s="19">
        <v>6.2522176668868598E-2</v>
      </c>
      <c r="CA12" s="19">
        <v>3.3644766469354798E-2</v>
      </c>
      <c r="CB12" s="19">
        <v>5.6560740898473398E-2</v>
      </c>
      <c r="CC12" s="19">
        <v>0.129151727792854</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CC17"/>
  <sheetViews>
    <sheetView showGridLines="0" topLeftCell="A7" zoomScale="105" workbookViewId="0">
      <pane xSplit="2" topLeftCell="G1" activePane="topRight" state="frozen"/>
      <selection pane="topRight" activeCell="BJ16" sqref="BJ1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389</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0.240048543698376</v>
      </c>
      <c r="D9" s="17">
        <v>0.265905537632944</v>
      </c>
      <c r="E9" s="17">
        <v>0.214860695983184</v>
      </c>
      <c r="F9" s="17"/>
      <c r="G9" s="17">
        <v>0.34926819983431101</v>
      </c>
      <c r="H9" s="17">
        <v>0.31368294308945199</v>
      </c>
      <c r="I9" s="17">
        <v>0.21729107745969001</v>
      </c>
      <c r="J9" s="17">
        <v>0.21470511142568499</v>
      </c>
      <c r="K9" s="17">
        <v>0.179082875499293</v>
      </c>
      <c r="L9" s="17">
        <v>0.18766670355348999</v>
      </c>
      <c r="M9" s="17"/>
      <c r="N9" s="17">
        <v>0.30449286341387199</v>
      </c>
      <c r="O9" s="17">
        <v>0.198195683703692</v>
      </c>
      <c r="P9" s="17">
        <v>0.203268887090407</v>
      </c>
      <c r="Q9" s="17">
        <v>0.24819030169121101</v>
      </c>
      <c r="R9" s="17"/>
      <c r="S9" s="17">
        <v>0.366993542875164</v>
      </c>
      <c r="T9" s="17">
        <v>0.20981050484814701</v>
      </c>
      <c r="U9" s="17">
        <v>0.23967587505086299</v>
      </c>
      <c r="V9" s="17">
        <v>0.197307181932908</v>
      </c>
      <c r="W9" s="17">
        <v>0.21700416879756099</v>
      </c>
      <c r="X9" s="17">
        <v>0.19954072866766401</v>
      </c>
      <c r="Y9" s="17">
        <v>0.187744275626092</v>
      </c>
      <c r="Z9" s="17">
        <v>0.318438746552555</v>
      </c>
      <c r="AA9" s="17">
        <v>0.26942911104599598</v>
      </c>
      <c r="AB9" s="17">
        <v>0.19128512577357501</v>
      </c>
      <c r="AC9" s="17">
        <v>0.202894727389831</v>
      </c>
      <c r="AD9" s="17">
        <v>0.218667652337459</v>
      </c>
      <c r="AE9" s="17"/>
      <c r="AF9" s="17">
        <v>0.24782253086908099</v>
      </c>
      <c r="AG9" s="17">
        <v>0.18820258437538101</v>
      </c>
      <c r="AH9" s="17">
        <v>0.21899017422896699</v>
      </c>
      <c r="AI9" s="17">
        <v>0.213281896888913</v>
      </c>
      <c r="AJ9" s="17"/>
      <c r="AK9" s="17">
        <v>0.239667916593924</v>
      </c>
      <c r="AL9" s="17">
        <v>0.25541766072814098</v>
      </c>
      <c r="AM9" s="17"/>
      <c r="AN9" s="17">
        <v>0.348288759851203</v>
      </c>
      <c r="AO9" s="17">
        <v>0.20662072983358001</v>
      </c>
      <c r="AP9" s="17">
        <v>0.233501707941667</v>
      </c>
      <c r="AQ9" s="17">
        <v>0.17419684636014901</v>
      </c>
      <c r="AR9" s="17">
        <v>0.19013564680853901</v>
      </c>
      <c r="AS9" s="17">
        <v>0.23114223055834901</v>
      </c>
      <c r="AT9" s="17"/>
      <c r="AU9" s="17">
        <v>0.249320109001267</v>
      </c>
      <c r="AV9" s="17">
        <v>0.22770178267302099</v>
      </c>
      <c r="AW9" s="17"/>
      <c r="AX9" s="17">
        <v>0.20498546246374399</v>
      </c>
      <c r="AY9" s="17">
        <v>0.24846266594615299</v>
      </c>
      <c r="AZ9" s="17"/>
      <c r="BA9" s="17">
        <v>0.225314348613504</v>
      </c>
      <c r="BB9" s="17">
        <v>0.31813978531568499</v>
      </c>
      <c r="BC9" s="17"/>
      <c r="BD9" s="17">
        <v>0.28626684161986299</v>
      </c>
      <c r="BE9" s="17"/>
      <c r="BF9" s="17">
        <v>0.28456970243688801</v>
      </c>
      <c r="BG9" s="17"/>
      <c r="BH9" s="17">
        <v>0.209911788544068</v>
      </c>
      <c r="BI9" s="17"/>
      <c r="BJ9" s="17">
        <v>0.242507593756392</v>
      </c>
      <c r="BK9" s="17"/>
      <c r="BL9" s="17">
        <v>7.1522185341249905E-2</v>
      </c>
      <c r="BM9" s="17">
        <v>0.47814823036035398</v>
      </c>
      <c r="BN9" s="17">
        <v>0.16668640789927999</v>
      </c>
      <c r="BO9" s="17">
        <v>0.183070264443635</v>
      </c>
      <c r="BP9" s="17"/>
      <c r="BQ9" s="17">
        <v>0.28165286123953098</v>
      </c>
      <c r="BR9" s="17">
        <v>0.272720097362604</v>
      </c>
      <c r="BS9" s="17">
        <v>0.190971863695061</v>
      </c>
      <c r="BT9" s="17">
        <v>0.285360566848402</v>
      </c>
      <c r="BU9" s="17">
        <v>0.20955919674560999</v>
      </c>
      <c r="BV9" s="17">
        <v>0.156104863521804</v>
      </c>
      <c r="BW9" s="17"/>
      <c r="BX9" s="17">
        <v>0.32146594087588398</v>
      </c>
      <c r="BY9" s="17">
        <v>0.29995720233582801</v>
      </c>
      <c r="BZ9" s="17">
        <v>0.19746533859467</v>
      </c>
      <c r="CA9" s="17">
        <v>0.27719305797393301</v>
      </c>
      <c r="CB9" s="17">
        <v>0.20784899851156699</v>
      </c>
      <c r="CC9" s="17">
        <v>0.121715272299463</v>
      </c>
    </row>
    <row r="10" spans="2:81" x14ac:dyDescent="0.35">
      <c r="B10" s="18" t="s">
        <v>366</v>
      </c>
      <c r="C10" s="17">
        <v>0.45319872593788302</v>
      </c>
      <c r="D10" s="17">
        <v>0.45906444661158102</v>
      </c>
      <c r="E10" s="17">
        <v>0.44732736497062098</v>
      </c>
      <c r="F10" s="17"/>
      <c r="G10" s="17">
        <v>0.39771573732161802</v>
      </c>
      <c r="H10" s="17">
        <v>0.43896999599522601</v>
      </c>
      <c r="I10" s="17">
        <v>0.47428227116383598</v>
      </c>
      <c r="J10" s="17">
        <v>0.47011770866446201</v>
      </c>
      <c r="K10" s="17">
        <v>0.44623247471627597</v>
      </c>
      <c r="L10" s="17">
        <v>0.475364631912923</v>
      </c>
      <c r="M10" s="17"/>
      <c r="N10" s="17">
        <v>0.43161172729286001</v>
      </c>
      <c r="O10" s="17">
        <v>0.47302785989356499</v>
      </c>
      <c r="P10" s="17">
        <v>0.47531503306821998</v>
      </c>
      <c r="Q10" s="17">
        <v>0.43551200601780499</v>
      </c>
      <c r="R10" s="17"/>
      <c r="S10" s="17">
        <v>0.41887224870617401</v>
      </c>
      <c r="T10" s="17">
        <v>0.44861537452814498</v>
      </c>
      <c r="U10" s="17">
        <v>0.44650628444713902</v>
      </c>
      <c r="V10" s="17">
        <v>0.451497635090233</v>
      </c>
      <c r="W10" s="17">
        <v>0.46432274234971799</v>
      </c>
      <c r="X10" s="17">
        <v>0.48222856635778999</v>
      </c>
      <c r="Y10" s="17">
        <v>0.46171872792157398</v>
      </c>
      <c r="Z10" s="17">
        <v>0.452764912317002</v>
      </c>
      <c r="AA10" s="17">
        <v>0.45334931643194698</v>
      </c>
      <c r="AB10" s="17">
        <v>0.458501420616445</v>
      </c>
      <c r="AC10" s="17">
        <v>0.43428578426717201</v>
      </c>
      <c r="AD10" s="17">
        <v>0.53606073035604096</v>
      </c>
      <c r="AE10" s="17"/>
      <c r="AF10" s="17">
        <v>0.44962303081535998</v>
      </c>
      <c r="AG10" s="17">
        <v>0.477751408587403</v>
      </c>
      <c r="AH10" s="17">
        <v>0.43304258572476301</v>
      </c>
      <c r="AI10" s="17">
        <v>0.51489507451382399</v>
      </c>
      <c r="AJ10" s="17"/>
      <c r="AK10" s="17">
        <v>0.45108683697763002</v>
      </c>
      <c r="AL10" s="17">
        <v>0.45533624773338599</v>
      </c>
      <c r="AM10" s="17"/>
      <c r="AN10" s="17">
        <v>0.41438750403191199</v>
      </c>
      <c r="AO10" s="17">
        <v>0.47368597840869497</v>
      </c>
      <c r="AP10" s="17">
        <v>0.462664709439366</v>
      </c>
      <c r="AQ10" s="17">
        <v>0.47712323014539498</v>
      </c>
      <c r="AR10" s="17">
        <v>0.46715574668825</v>
      </c>
      <c r="AS10" s="17">
        <v>0.39983672777631801</v>
      </c>
      <c r="AT10" s="17"/>
      <c r="AU10" s="17">
        <v>0.46512475795762098</v>
      </c>
      <c r="AV10" s="17">
        <v>0.43639201396210697</v>
      </c>
      <c r="AW10" s="17"/>
      <c r="AX10" s="17">
        <v>0.43574873338051201</v>
      </c>
      <c r="AY10" s="17">
        <v>0.45738621789325301</v>
      </c>
      <c r="AZ10" s="17"/>
      <c r="BA10" s="17">
        <v>0.45505915729965901</v>
      </c>
      <c r="BB10" s="17">
        <v>0.445401819741367</v>
      </c>
      <c r="BC10" s="17"/>
      <c r="BD10" s="17">
        <v>0.44951044774446097</v>
      </c>
      <c r="BE10" s="17"/>
      <c r="BF10" s="17">
        <v>0.44456500964672202</v>
      </c>
      <c r="BG10" s="17"/>
      <c r="BH10" s="17">
        <v>0.468808603870773</v>
      </c>
      <c r="BI10" s="17"/>
      <c r="BJ10" s="17">
        <v>0.422486619429226</v>
      </c>
      <c r="BK10" s="17"/>
      <c r="BL10" s="17">
        <v>0.31281101350950202</v>
      </c>
      <c r="BM10" s="17">
        <v>0.44150855208566397</v>
      </c>
      <c r="BN10" s="17">
        <v>0.49639633516508103</v>
      </c>
      <c r="BO10" s="17">
        <v>0.506056597060348</v>
      </c>
      <c r="BP10" s="17"/>
      <c r="BQ10" s="17">
        <v>0.46229594310216299</v>
      </c>
      <c r="BR10" s="17">
        <v>0.45940244328450802</v>
      </c>
      <c r="BS10" s="17">
        <v>0.47218994986453799</v>
      </c>
      <c r="BT10" s="17">
        <v>0.42823872918355699</v>
      </c>
      <c r="BU10" s="17">
        <v>0.39786467113968199</v>
      </c>
      <c r="BV10" s="17">
        <v>0.42586825772897002</v>
      </c>
      <c r="BW10" s="17"/>
      <c r="BX10" s="17">
        <v>0.445884275202863</v>
      </c>
      <c r="BY10" s="17">
        <v>0.44496963314169002</v>
      </c>
      <c r="BZ10" s="17">
        <v>0.49304167833502199</v>
      </c>
      <c r="CA10" s="17">
        <v>0.460517150887574</v>
      </c>
      <c r="CB10" s="17">
        <v>0.38228418173565298</v>
      </c>
      <c r="CC10" s="17">
        <v>0.38107353034386199</v>
      </c>
    </row>
    <row r="11" spans="2:81" ht="29" x14ac:dyDescent="0.35">
      <c r="B11" s="18" t="s">
        <v>367</v>
      </c>
      <c r="C11" s="17">
        <v>0.24657020664725801</v>
      </c>
      <c r="D11" s="17">
        <v>0.21895955062424899</v>
      </c>
      <c r="E11" s="17">
        <v>0.27425977749980301</v>
      </c>
      <c r="F11" s="17"/>
      <c r="G11" s="17">
        <v>0.21538070295536901</v>
      </c>
      <c r="H11" s="17">
        <v>0.183029467757688</v>
      </c>
      <c r="I11" s="17">
        <v>0.26542194922257101</v>
      </c>
      <c r="J11" s="17">
        <v>0.25637396471142399</v>
      </c>
      <c r="K11" s="17">
        <v>0.28466593709946098</v>
      </c>
      <c r="L11" s="17">
        <v>0.27010239412592502</v>
      </c>
      <c r="M11" s="17"/>
      <c r="N11" s="17">
        <v>0.221920942237507</v>
      </c>
      <c r="O11" s="17">
        <v>0.265973048828064</v>
      </c>
      <c r="P11" s="17">
        <v>0.25444734468658198</v>
      </c>
      <c r="Q11" s="17">
        <v>0.245087549606332</v>
      </c>
      <c r="R11" s="17"/>
      <c r="S11" s="17">
        <v>0.18035020444406599</v>
      </c>
      <c r="T11" s="17">
        <v>0.26328973777904702</v>
      </c>
      <c r="U11" s="17">
        <v>0.26451107522262202</v>
      </c>
      <c r="V11" s="17">
        <v>0.29497626218262102</v>
      </c>
      <c r="W11" s="17">
        <v>0.24081160753174299</v>
      </c>
      <c r="X11" s="17">
        <v>0.26412636960901498</v>
      </c>
      <c r="Y11" s="17">
        <v>0.282546009042487</v>
      </c>
      <c r="Z11" s="17">
        <v>0.18132061234796101</v>
      </c>
      <c r="AA11" s="17">
        <v>0.20836266466795</v>
      </c>
      <c r="AB11" s="17">
        <v>0.29242359207822199</v>
      </c>
      <c r="AC11" s="17">
        <v>0.29873464643464898</v>
      </c>
      <c r="AD11" s="17">
        <v>0.157485514580646</v>
      </c>
      <c r="AE11" s="17"/>
      <c r="AF11" s="17">
        <v>0.242546806181304</v>
      </c>
      <c r="AG11" s="17">
        <v>0.27869435226672401</v>
      </c>
      <c r="AH11" s="17">
        <v>0.28047559935087701</v>
      </c>
      <c r="AI11" s="17">
        <v>0.186331973431729</v>
      </c>
      <c r="AJ11" s="17"/>
      <c r="AK11" s="17">
        <v>0.25663802378209999</v>
      </c>
      <c r="AL11" s="17">
        <v>0.232207922300737</v>
      </c>
      <c r="AM11" s="17"/>
      <c r="AN11" s="17">
        <v>0.185516774628155</v>
      </c>
      <c r="AO11" s="17">
        <v>0.26003643380715902</v>
      </c>
      <c r="AP11" s="17">
        <v>0.25774039624273398</v>
      </c>
      <c r="AQ11" s="17">
        <v>0.278614308234436</v>
      </c>
      <c r="AR11" s="17">
        <v>0.27217671063607002</v>
      </c>
      <c r="AS11" s="17">
        <v>0.28584999947343698</v>
      </c>
      <c r="AT11" s="17"/>
      <c r="AU11" s="17">
        <v>0.23211656256261901</v>
      </c>
      <c r="AV11" s="17">
        <v>0.26643135711785298</v>
      </c>
      <c r="AW11" s="17"/>
      <c r="AX11" s="17">
        <v>0.28236326276447099</v>
      </c>
      <c r="AY11" s="17">
        <v>0.23798091160566001</v>
      </c>
      <c r="AZ11" s="17"/>
      <c r="BA11" s="17">
        <v>0.25782013400557802</v>
      </c>
      <c r="BB11" s="17">
        <v>0.187296167714642</v>
      </c>
      <c r="BC11" s="17"/>
      <c r="BD11" s="17">
        <v>0.214564435958149</v>
      </c>
      <c r="BE11" s="17"/>
      <c r="BF11" s="17">
        <v>0.218113766211007</v>
      </c>
      <c r="BG11" s="17"/>
      <c r="BH11" s="17">
        <v>0.27325518156203399</v>
      </c>
      <c r="BI11" s="17"/>
      <c r="BJ11" s="17">
        <v>0.27766952753837298</v>
      </c>
      <c r="BK11" s="17"/>
      <c r="BL11" s="17">
        <v>0.41847685444608801</v>
      </c>
      <c r="BM11" s="17">
        <v>7.1337517096652106E-2</v>
      </c>
      <c r="BN11" s="17">
        <v>0.28225369446189702</v>
      </c>
      <c r="BO11" s="17">
        <v>0.27825399599822598</v>
      </c>
      <c r="BP11" s="17"/>
      <c r="BQ11" s="17">
        <v>0.21676948854932601</v>
      </c>
      <c r="BR11" s="17">
        <v>0.21094350711241699</v>
      </c>
      <c r="BS11" s="17">
        <v>0.267113269548931</v>
      </c>
      <c r="BT11" s="17">
        <v>0.243350925297629</v>
      </c>
      <c r="BU11" s="17">
        <v>0.30069214014494799</v>
      </c>
      <c r="BV11" s="17">
        <v>0.326677858629841</v>
      </c>
      <c r="BW11" s="17"/>
      <c r="BX11" s="17">
        <v>0.20339858339484199</v>
      </c>
      <c r="BY11" s="17">
        <v>0.20422180887379901</v>
      </c>
      <c r="BZ11" s="17">
        <v>0.24870331967105799</v>
      </c>
      <c r="CA11" s="17">
        <v>0.23101914355849401</v>
      </c>
      <c r="CB11" s="17">
        <v>0.30866770222642997</v>
      </c>
      <c r="CC11" s="17">
        <v>0.33900939480172798</v>
      </c>
    </row>
    <row r="12" spans="2:81" ht="29" x14ac:dyDescent="0.35">
      <c r="B12" s="18" t="s">
        <v>368</v>
      </c>
      <c r="C12" s="19">
        <v>6.0182523716483402E-2</v>
      </c>
      <c r="D12" s="19">
        <v>5.6070465131226703E-2</v>
      </c>
      <c r="E12" s="19">
        <v>6.3552161546392899E-2</v>
      </c>
      <c r="F12" s="19"/>
      <c r="G12" s="19">
        <v>3.7635359888702397E-2</v>
      </c>
      <c r="H12" s="19">
        <v>6.4317593157634106E-2</v>
      </c>
      <c r="I12" s="19">
        <v>4.3004702153902799E-2</v>
      </c>
      <c r="J12" s="19">
        <v>5.8803215198429598E-2</v>
      </c>
      <c r="K12" s="19">
        <v>9.0018712684970095E-2</v>
      </c>
      <c r="L12" s="19">
        <v>6.6866270407662298E-2</v>
      </c>
      <c r="M12" s="19"/>
      <c r="N12" s="19">
        <v>4.19744670557613E-2</v>
      </c>
      <c r="O12" s="19">
        <v>6.2803407574678505E-2</v>
      </c>
      <c r="P12" s="19">
        <v>6.6968735154791001E-2</v>
      </c>
      <c r="Q12" s="19">
        <v>7.1210142684652797E-2</v>
      </c>
      <c r="R12" s="19"/>
      <c r="S12" s="19">
        <v>3.3784003974596501E-2</v>
      </c>
      <c r="T12" s="19">
        <v>7.8284382844661202E-2</v>
      </c>
      <c r="U12" s="19">
        <v>4.9306765279375699E-2</v>
      </c>
      <c r="V12" s="19">
        <v>5.6218920794238E-2</v>
      </c>
      <c r="W12" s="19">
        <v>7.7861481320978004E-2</v>
      </c>
      <c r="X12" s="19">
        <v>5.4104335365530797E-2</v>
      </c>
      <c r="Y12" s="19">
        <v>6.7990987409847006E-2</v>
      </c>
      <c r="Z12" s="19">
        <v>4.7475728782482698E-2</v>
      </c>
      <c r="AA12" s="19">
        <v>6.8858907854107004E-2</v>
      </c>
      <c r="AB12" s="19">
        <v>5.7789861531758302E-2</v>
      </c>
      <c r="AC12" s="19">
        <v>6.4084841908347498E-2</v>
      </c>
      <c r="AD12" s="19">
        <v>8.7786102725853202E-2</v>
      </c>
      <c r="AE12" s="19"/>
      <c r="AF12" s="19">
        <v>6.0007632134255397E-2</v>
      </c>
      <c r="AG12" s="19">
        <v>5.53516547704919E-2</v>
      </c>
      <c r="AH12" s="19">
        <v>6.7491640695392804E-2</v>
      </c>
      <c r="AI12" s="19">
        <v>8.5491055165534596E-2</v>
      </c>
      <c r="AJ12" s="19"/>
      <c r="AK12" s="19">
        <v>5.2607222646346201E-2</v>
      </c>
      <c r="AL12" s="19">
        <v>5.70381692377364E-2</v>
      </c>
      <c r="AM12" s="19"/>
      <c r="AN12" s="19">
        <v>5.1806961488729597E-2</v>
      </c>
      <c r="AO12" s="19">
        <v>5.9656857950566598E-2</v>
      </c>
      <c r="AP12" s="19">
        <v>4.6093186376233303E-2</v>
      </c>
      <c r="AQ12" s="19">
        <v>7.0065615260020905E-2</v>
      </c>
      <c r="AR12" s="19">
        <v>7.0531895867140995E-2</v>
      </c>
      <c r="AS12" s="19">
        <v>8.3171042191895805E-2</v>
      </c>
      <c r="AT12" s="19"/>
      <c r="AU12" s="19">
        <v>5.3438570478492098E-2</v>
      </c>
      <c r="AV12" s="19">
        <v>6.9474846247018496E-2</v>
      </c>
      <c r="AW12" s="19"/>
      <c r="AX12" s="19">
        <v>7.6902541391273394E-2</v>
      </c>
      <c r="AY12" s="19">
        <v>5.6170204554933899E-2</v>
      </c>
      <c r="AZ12" s="19"/>
      <c r="BA12" s="19">
        <v>6.18063600812589E-2</v>
      </c>
      <c r="BB12" s="19">
        <v>4.9162227228305801E-2</v>
      </c>
      <c r="BC12" s="19"/>
      <c r="BD12" s="19">
        <v>4.9658274677527398E-2</v>
      </c>
      <c r="BE12" s="19"/>
      <c r="BF12" s="19">
        <v>5.2751521705382998E-2</v>
      </c>
      <c r="BG12" s="19"/>
      <c r="BH12" s="19">
        <v>4.8024426023124497E-2</v>
      </c>
      <c r="BI12" s="19"/>
      <c r="BJ12" s="19">
        <v>5.7336259276008897E-2</v>
      </c>
      <c r="BK12" s="19"/>
      <c r="BL12" s="19">
        <v>0.19718994670316001</v>
      </c>
      <c r="BM12" s="19">
        <v>9.0057004573304393E-3</v>
      </c>
      <c r="BN12" s="19">
        <v>5.4663562473742003E-2</v>
      </c>
      <c r="BO12" s="19">
        <v>3.2619142497791402E-2</v>
      </c>
      <c r="BP12" s="19"/>
      <c r="BQ12" s="19">
        <v>3.9281707108979998E-2</v>
      </c>
      <c r="BR12" s="19">
        <v>5.6933952240471097E-2</v>
      </c>
      <c r="BS12" s="19">
        <v>6.9724916891469493E-2</v>
      </c>
      <c r="BT12" s="19">
        <v>4.3049778670411799E-2</v>
      </c>
      <c r="BU12" s="19">
        <v>9.18839919697607E-2</v>
      </c>
      <c r="BV12" s="19">
        <v>9.1349020119385504E-2</v>
      </c>
      <c r="BW12" s="19"/>
      <c r="BX12" s="19">
        <v>2.9251200526411902E-2</v>
      </c>
      <c r="BY12" s="19">
        <v>5.0851355648682997E-2</v>
      </c>
      <c r="BZ12" s="19">
        <v>6.0789663399250002E-2</v>
      </c>
      <c r="CA12" s="19">
        <v>3.1270647579998201E-2</v>
      </c>
      <c r="CB12" s="19">
        <v>0.101199117526349</v>
      </c>
      <c r="CC12" s="19">
        <v>0.15820180255494801</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CC17"/>
  <sheetViews>
    <sheetView showGridLines="0" topLeftCell="A2"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390</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0.200739075334226</v>
      </c>
      <c r="D9" s="17">
        <v>0.22609101466531401</v>
      </c>
      <c r="E9" s="17">
        <v>0.175949183066757</v>
      </c>
      <c r="F9" s="17"/>
      <c r="G9" s="17">
        <v>0.35012260364130399</v>
      </c>
      <c r="H9" s="17">
        <v>0.33844809843172102</v>
      </c>
      <c r="I9" s="17">
        <v>0.22024162805964101</v>
      </c>
      <c r="J9" s="17">
        <v>0.115495692713804</v>
      </c>
      <c r="K9" s="17">
        <v>0.10315715951736899</v>
      </c>
      <c r="L9" s="17">
        <v>0.10834859021630799</v>
      </c>
      <c r="M9" s="17"/>
      <c r="N9" s="17">
        <v>0.26584151368034298</v>
      </c>
      <c r="O9" s="17">
        <v>0.16736734878895301</v>
      </c>
      <c r="P9" s="17">
        <v>0.19186802402662501</v>
      </c>
      <c r="Q9" s="17">
        <v>0.17417215844604</v>
      </c>
      <c r="R9" s="17"/>
      <c r="S9" s="17">
        <v>0.36027852315254</v>
      </c>
      <c r="T9" s="17">
        <v>0.14872453196350799</v>
      </c>
      <c r="U9" s="17">
        <v>0.16919941828659901</v>
      </c>
      <c r="V9" s="17">
        <v>0.19629959466055499</v>
      </c>
      <c r="W9" s="17">
        <v>0.16795632904524299</v>
      </c>
      <c r="X9" s="17">
        <v>0.18757430238178399</v>
      </c>
      <c r="Y9" s="17">
        <v>0.19118984490690599</v>
      </c>
      <c r="Z9" s="17">
        <v>0.24141752382972201</v>
      </c>
      <c r="AA9" s="17">
        <v>0.2054971709666</v>
      </c>
      <c r="AB9" s="17">
        <v>0.125141175610126</v>
      </c>
      <c r="AC9" s="17">
        <v>0.15989060190316701</v>
      </c>
      <c r="AD9" s="17">
        <v>0.14373535512815999</v>
      </c>
      <c r="AE9" s="17"/>
      <c r="AF9" s="17">
        <v>0.21312149615641399</v>
      </c>
      <c r="AG9" s="17">
        <v>0.10206286210375599</v>
      </c>
      <c r="AH9" s="17">
        <v>0.179848951093248</v>
      </c>
      <c r="AI9" s="17">
        <v>0.118472318840525</v>
      </c>
      <c r="AJ9" s="17"/>
      <c r="AK9" s="17">
        <v>0.226192740543156</v>
      </c>
      <c r="AL9" s="17">
        <v>0.18768425405275499</v>
      </c>
      <c r="AM9" s="17"/>
      <c r="AN9" s="17">
        <v>0.34889218461432397</v>
      </c>
      <c r="AO9" s="17">
        <v>0.15558188441130399</v>
      </c>
      <c r="AP9" s="17">
        <v>0.16766298595440501</v>
      </c>
      <c r="AQ9" s="17">
        <v>0.142879065846792</v>
      </c>
      <c r="AR9" s="17">
        <v>0.124741644159863</v>
      </c>
      <c r="AS9" s="17">
        <v>0.145072388493385</v>
      </c>
      <c r="AT9" s="17"/>
      <c r="AU9" s="17">
        <v>0.20044063437708501</v>
      </c>
      <c r="AV9" s="17">
        <v>0.20182220055171199</v>
      </c>
      <c r="AW9" s="17"/>
      <c r="AX9" s="17">
        <v>0.171101275557244</v>
      </c>
      <c r="AY9" s="17">
        <v>0.20785128743018899</v>
      </c>
      <c r="AZ9" s="17"/>
      <c r="BA9" s="17">
        <v>0.180499422358292</v>
      </c>
      <c r="BB9" s="17">
        <v>0.30288180938570403</v>
      </c>
      <c r="BC9" s="17"/>
      <c r="BD9" s="17">
        <v>0.242947003128995</v>
      </c>
      <c r="BE9" s="17"/>
      <c r="BF9" s="17">
        <v>0.249584873319636</v>
      </c>
      <c r="BG9" s="17"/>
      <c r="BH9" s="17">
        <v>0.13060078041322001</v>
      </c>
      <c r="BI9" s="17"/>
      <c r="BJ9" s="17">
        <v>0.16606020400801899</v>
      </c>
      <c r="BK9" s="17"/>
      <c r="BL9" s="17">
        <v>5.1413245965055601E-2</v>
      </c>
      <c r="BM9" s="17">
        <v>0.42580810912670802</v>
      </c>
      <c r="BN9" s="17">
        <v>0.13510031299722899</v>
      </c>
      <c r="BO9" s="17">
        <v>0.13679168931369201</v>
      </c>
      <c r="BP9" s="17"/>
      <c r="BQ9" s="17">
        <v>0.24107723808043799</v>
      </c>
      <c r="BR9" s="17">
        <v>0.19362542438477401</v>
      </c>
      <c r="BS9" s="17">
        <v>0.184155200769692</v>
      </c>
      <c r="BT9" s="17">
        <v>0.25726239596376899</v>
      </c>
      <c r="BU9" s="17">
        <v>0.178993236724488</v>
      </c>
      <c r="BV9" s="17">
        <v>0.15233536979706599</v>
      </c>
      <c r="BW9" s="17"/>
      <c r="BX9" s="17">
        <v>0.27901136635686002</v>
      </c>
      <c r="BY9" s="17">
        <v>0.219499571496031</v>
      </c>
      <c r="BZ9" s="17">
        <v>0.1813223568923</v>
      </c>
      <c r="CA9" s="17">
        <v>0.240338208619014</v>
      </c>
      <c r="CB9" s="17">
        <v>0.22374184699938099</v>
      </c>
      <c r="CC9" s="17">
        <v>0.110122148012718</v>
      </c>
    </row>
    <row r="10" spans="2:81" x14ac:dyDescent="0.35">
      <c r="B10" s="18" t="s">
        <v>366</v>
      </c>
      <c r="C10" s="17">
        <v>0.403555151691598</v>
      </c>
      <c r="D10" s="17">
        <v>0.37716450304093402</v>
      </c>
      <c r="E10" s="17">
        <v>0.42927537282408701</v>
      </c>
      <c r="F10" s="17"/>
      <c r="G10" s="17">
        <v>0.43710100636747601</v>
      </c>
      <c r="H10" s="17">
        <v>0.36804213751505899</v>
      </c>
      <c r="I10" s="17">
        <v>0.45973888448038602</v>
      </c>
      <c r="J10" s="17">
        <v>0.44162319423572699</v>
      </c>
      <c r="K10" s="17">
        <v>0.373559965234597</v>
      </c>
      <c r="L10" s="17">
        <v>0.35368316368105401</v>
      </c>
      <c r="M10" s="17"/>
      <c r="N10" s="17">
        <v>0.36242534811508798</v>
      </c>
      <c r="O10" s="17">
        <v>0.42964927540123998</v>
      </c>
      <c r="P10" s="17">
        <v>0.44057588374499002</v>
      </c>
      <c r="Q10" s="17">
        <v>0.389398821966982</v>
      </c>
      <c r="R10" s="17"/>
      <c r="S10" s="17">
        <v>0.37132461941692602</v>
      </c>
      <c r="T10" s="17">
        <v>0.388736961562618</v>
      </c>
      <c r="U10" s="17">
        <v>0.44187073005418798</v>
      </c>
      <c r="V10" s="17">
        <v>0.3997043832462</v>
      </c>
      <c r="W10" s="17">
        <v>0.45649778478567299</v>
      </c>
      <c r="X10" s="17">
        <v>0.40160552137615602</v>
      </c>
      <c r="Y10" s="17">
        <v>0.40908769671756501</v>
      </c>
      <c r="Z10" s="17">
        <v>0.41475147629348103</v>
      </c>
      <c r="AA10" s="17">
        <v>0.42485111349132199</v>
      </c>
      <c r="AB10" s="17">
        <v>0.35493722648706499</v>
      </c>
      <c r="AC10" s="17">
        <v>0.40161311468293898</v>
      </c>
      <c r="AD10" s="17">
        <v>0.45116838176325602</v>
      </c>
      <c r="AE10" s="17"/>
      <c r="AF10" s="17">
        <v>0.40056936933242399</v>
      </c>
      <c r="AG10" s="17">
        <v>0.36900172398810599</v>
      </c>
      <c r="AH10" s="17">
        <v>0.37796066893484798</v>
      </c>
      <c r="AI10" s="17">
        <v>0.44805937089734399</v>
      </c>
      <c r="AJ10" s="17"/>
      <c r="AK10" s="17">
        <v>0.471128842729645</v>
      </c>
      <c r="AL10" s="17">
        <v>0.40090284743127802</v>
      </c>
      <c r="AM10" s="17"/>
      <c r="AN10" s="17">
        <v>0.39128615590650001</v>
      </c>
      <c r="AO10" s="17">
        <v>0.39064370473439303</v>
      </c>
      <c r="AP10" s="17">
        <v>0.433712650210756</v>
      </c>
      <c r="AQ10" s="17">
        <v>0.40742672975418598</v>
      </c>
      <c r="AR10" s="17">
        <v>0.39652418656118898</v>
      </c>
      <c r="AS10" s="17">
        <v>0.46449363353210199</v>
      </c>
      <c r="AT10" s="17"/>
      <c r="AU10" s="17">
        <v>0.41302916319702798</v>
      </c>
      <c r="AV10" s="17">
        <v>0.38978754166381602</v>
      </c>
      <c r="AW10" s="17"/>
      <c r="AX10" s="17">
        <v>0.37320236902999399</v>
      </c>
      <c r="AY10" s="17">
        <v>0.410838938936818</v>
      </c>
      <c r="AZ10" s="17"/>
      <c r="BA10" s="17">
        <v>0.39321314542471703</v>
      </c>
      <c r="BB10" s="17">
        <v>0.45967936730238101</v>
      </c>
      <c r="BC10" s="17"/>
      <c r="BD10" s="17">
        <v>0.40806265867202801</v>
      </c>
      <c r="BE10" s="17"/>
      <c r="BF10" s="17">
        <v>0.40945849870961198</v>
      </c>
      <c r="BG10" s="17"/>
      <c r="BH10" s="17">
        <v>0.38673135257611801</v>
      </c>
      <c r="BI10" s="17"/>
      <c r="BJ10" s="17">
        <v>0.407997471277459</v>
      </c>
      <c r="BK10" s="17"/>
      <c r="BL10" s="17">
        <v>0.25539988989385198</v>
      </c>
      <c r="BM10" s="17">
        <v>0.449140338601141</v>
      </c>
      <c r="BN10" s="17">
        <v>0.36482371318198598</v>
      </c>
      <c r="BO10" s="17">
        <v>0.49038053492204497</v>
      </c>
      <c r="BP10" s="17"/>
      <c r="BQ10" s="17">
        <v>0.41459019038986999</v>
      </c>
      <c r="BR10" s="17">
        <v>0.42859142627775199</v>
      </c>
      <c r="BS10" s="17">
        <v>0.40218888767500199</v>
      </c>
      <c r="BT10" s="17">
        <v>0.34656976788370503</v>
      </c>
      <c r="BU10" s="17">
        <v>0.39484857737349</v>
      </c>
      <c r="BV10" s="17">
        <v>0.385308346860125</v>
      </c>
      <c r="BW10" s="17"/>
      <c r="BX10" s="17">
        <v>0.41146996988002499</v>
      </c>
      <c r="BY10" s="17">
        <v>0.42629902554905003</v>
      </c>
      <c r="BZ10" s="17">
        <v>0.42641498435552799</v>
      </c>
      <c r="CA10" s="17">
        <v>0.37755257438319301</v>
      </c>
      <c r="CB10" s="17">
        <v>0.34197011691430701</v>
      </c>
      <c r="CC10" s="17">
        <v>0.35308933113146102</v>
      </c>
    </row>
    <row r="11" spans="2:81" ht="29" x14ac:dyDescent="0.35">
      <c r="B11" s="18" t="s">
        <v>367</v>
      </c>
      <c r="C11" s="17">
        <v>0.30448199713232299</v>
      </c>
      <c r="D11" s="17">
        <v>0.30200851420335201</v>
      </c>
      <c r="E11" s="17">
        <v>0.307446428545957</v>
      </c>
      <c r="F11" s="17"/>
      <c r="G11" s="17">
        <v>0.17041594013926201</v>
      </c>
      <c r="H11" s="17">
        <v>0.21701495032252099</v>
      </c>
      <c r="I11" s="17">
        <v>0.25163486978468502</v>
      </c>
      <c r="J11" s="17">
        <v>0.32798200177606301</v>
      </c>
      <c r="K11" s="17">
        <v>0.37473448202951698</v>
      </c>
      <c r="L11" s="17">
        <v>0.44141623139317698</v>
      </c>
      <c r="M11" s="17"/>
      <c r="N11" s="17">
        <v>0.29849509142171998</v>
      </c>
      <c r="O11" s="17">
        <v>0.29704155949481098</v>
      </c>
      <c r="P11" s="17">
        <v>0.28906454842764501</v>
      </c>
      <c r="Q11" s="17">
        <v>0.32931549772823698</v>
      </c>
      <c r="R11" s="17"/>
      <c r="S11" s="17">
        <v>0.207940923402958</v>
      </c>
      <c r="T11" s="17">
        <v>0.37845177727166002</v>
      </c>
      <c r="U11" s="17">
        <v>0.31392251728416298</v>
      </c>
      <c r="V11" s="17">
        <v>0.307762265943127</v>
      </c>
      <c r="W11" s="17">
        <v>0.29983362391977803</v>
      </c>
      <c r="X11" s="17">
        <v>0.31001946110306799</v>
      </c>
      <c r="Y11" s="17">
        <v>0.30344598593618299</v>
      </c>
      <c r="Z11" s="17">
        <v>0.269230967807708</v>
      </c>
      <c r="AA11" s="17">
        <v>0.27456000612798698</v>
      </c>
      <c r="AB11" s="17">
        <v>0.38911800514119399</v>
      </c>
      <c r="AC11" s="17">
        <v>0.32147523086767898</v>
      </c>
      <c r="AD11" s="17">
        <v>0.27091688660310997</v>
      </c>
      <c r="AE11" s="17"/>
      <c r="AF11" s="17">
        <v>0.29918386945584702</v>
      </c>
      <c r="AG11" s="17">
        <v>0.40237369179056998</v>
      </c>
      <c r="AH11" s="17">
        <v>0.34087781372971998</v>
      </c>
      <c r="AI11" s="17">
        <v>0.28933271532103699</v>
      </c>
      <c r="AJ11" s="17"/>
      <c r="AK11" s="17">
        <v>0.23521168075513099</v>
      </c>
      <c r="AL11" s="17">
        <v>0.32299401879474499</v>
      </c>
      <c r="AM11" s="17"/>
      <c r="AN11" s="17">
        <v>0.18606293786046099</v>
      </c>
      <c r="AO11" s="17">
        <v>0.35663285407005502</v>
      </c>
      <c r="AP11" s="17">
        <v>0.32860974418963401</v>
      </c>
      <c r="AQ11" s="17">
        <v>0.33626652986475702</v>
      </c>
      <c r="AR11" s="17">
        <v>0.37380379529416902</v>
      </c>
      <c r="AS11" s="17">
        <v>0.29950137992149301</v>
      </c>
      <c r="AT11" s="17"/>
      <c r="AU11" s="17">
        <v>0.30489873076553903</v>
      </c>
      <c r="AV11" s="17">
        <v>0.30434173242351598</v>
      </c>
      <c r="AW11" s="17"/>
      <c r="AX11" s="17">
        <v>0.35107267104685602</v>
      </c>
      <c r="AY11" s="17">
        <v>0.29330158707936999</v>
      </c>
      <c r="AZ11" s="17"/>
      <c r="BA11" s="17">
        <v>0.33036332055588702</v>
      </c>
      <c r="BB11" s="17">
        <v>0.17075120281161399</v>
      </c>
      <c r="BC11" s="17"/>
      <c r="BD11" s="17">
        <v>0.27344066682163398</v>
      </c>
      <c r="BE11" s="17"/>
      <c r="BF11" s="17">
        <v>0.26795639464488602</v>
      </c>
      <c r="BG11" s="17"/>
      <c r="BH11" s="17">
        <v>0.371920342734058</v>
      </c>
      <c r="BI11" s="17"/>
      <c r="BJ11" s="17">
        <v>0.31551427199442</v>
      </c>
      <c r="BK11" s="17"/>
      <c r="BL11" s="17">
        <v>0.43172149995402098</v>
      </c>
      <c r="BM11" s="17">
        <v>0.114000457712073</v>
      </c>
      <c r="BN11" s="17">
        <v>0.399154949357583</v>
      </c>
      <c r="BO11" s="17">
        <v>0.31672579615192997</v>
      </c>
      <c r="BP11" s="17"/>
      <c r="BQ11" s="17">
        <v>0.26783030459923601</v>
      </c>
      <c r="BR11" s="17">
        <v>0.31099075714709001</v>
      </c>
      <c r="BS11" s="17">
        <v>0.32162934719367903</v>
      </c>
      <c r="BT11" s="17">
        <v>0.304190382297507</v>
      </c>
      <c r="BU11" s="17">
        <v>0.27822278837628001</v>
      </c>
      <c r="BV11" s="17">
        <v>0.34386938984105397</v>
      </c>
      <c r="BW11" s="17"/>
      <c r="BX11" s="17">
        <v>0.24076056384849101</v>
      </c>
      <c r="BY11" s="17">
        <v>0.28862547143560302</v>
      </c>
      <c r="BZ11" s="17">
        <v>0.30523117980646602</v>
      </c>
      <c r="CA11" s="17">
        <v>0.31898647681368297</v>
      </c>
      <c r="CB11" s="17">
        <v>0.302996185460645</v>
      </c>
      <c r="CC11" s="17">
        <v>0.36252553115082298</v>
      </c>
    </row>
    <row r="12" spans="2:81" ht="29" x14ac:dyDescent="0.35">
      <c r="B12" s="18" t="s">
        <v>368</v>
      </c>
      <c r="C12" s="19">
        <v>9.1223775841852706E-2</v>
      </c>
      <c r="D12" s="19">
        <v>9.4735968090400594E-2</v>
      </c>
      <c r="E12" s="19">
        <v>8.7329015563198706E-2</v>
      </c>
      <c r="F12" s="19"/>
      <c r="G12" s="19">
        <v>4.2360449851958998E-2</v>
      </c>
      <c r="H12" s="19">
        <v>7.6494813730697997E-2</v>
      </c>
      <c r="I12" s="19">
        <v>6.8384617675287807E-2</v>
      </c>
      <c r="J12" s="19">
        <v>0.114899111274405</v>
      </c>
      <c r="K12" s="19">
        <v>0.14854839321851701</v>
      </c>
      <c r="L12" s="19">
        <v>9.6552014709461106E-2</v>
      </c>
      <c r="M12" s="19"/>
      <c r="N12" s="19">
        <v>7.3238046782849106E-2</v>
      </c>
      <c r="O12" s="19">
        <v>0.105941816314995</v>
      </c>
      <c r="P12" s="19">
        <v>7.8491543800739805E-2</v>
      </c>
      <c r="Q12" s="19">
        <v>0.107113521858741</v>
      </c>
      <c r="R12" s="19"/>
      <c r="S12" s="19">
        <v>6.0455934027576402E-2</v>
      </c>
      <c r="T12" s="19">
        <v>8.4086729202213398E-2</v>
      </c>
      <c r="U12" s="19">
        <v>7.5007334375050499E-2</v>
      </c>
      <c r="V12" s="19">
        <v>9.6233756150118602E-2</v>
      </c>
      <c r="W12" s="19">
        <v>7.5712262249305898E-2</v>
      </c>
      <c r="X12" s="19">
        <v>0.100800715138992</v>
      </c>
      <c r="Y12" s="19">
        <v>9.6276472439345895E-2</v>
      </c>
      <c r="Z12" s="19">
        <v>7.4600032069088801E-2</v>
      </c>
      <c r="AA12" s="19">
        <v>9.5091709414090994E-2</v>
      </c>
      <c r="AB12" s="19">
        <v>0.13080359276161499</v>
      </c>
      <c r="AC12" s="19">
        <v>0.117021052546216</v>
      </c>
      <c r="AD12" s="19">
        <v>0.13417937650547501</v>
      </c>
      <c r="AE12" s="19"/>
      <c r="AF12" s="19">
        <v>8.7125265055314302E-2</v>
      </c>
      <c r="AG12" s="19">
        <v>0.126561722117569</v>
      </c>
      <c r="AH12" s="19">
        <v>0.101312566242185</v>
      </c>
      <c r="AI12" s="19">
        <v>0.14413559494109399</v>
      </c>
      <c r="AJ12" s="19"/>
      <c r="AK12" s="19">
        <v>6.7466735972068897E-2</v>
      </c>
      <c r="AL12" s="19">
        <v>8.8418879721221505E-2</v>
      </c>
      <c r="AM12" s="19"/>
      <c r="AN12" s="19">
        <v>7.3758721618715398E-2</v>
      </c>
      <c r="AO12" s="19">
        <v>9.7141556784247796E-2</v>
      </c>
      <c r="AP12" s="19">
        <v>7.0014619645204806E-2</v>
      </c>
      <c r="AQ12" s="19">
        <v>0.113427674534265</v>
      </c>
      <c r="AR12" s="19">
        <v>0.104930373984779</v>
      </c>
      <c r="AS12" s="19">
        <v>9.0932598053019897E-2</v>
      </c>
      <c r="AT12" s="19"/>
      <c r="AU12" s="19">
        <v>8.1631471660348204E-2</v>
      </c>
      <c r="AV12" s="19">
        <v>0.104048525360955</v>
      </c>
      <c r="AW12" s="19"/>
      <c r="AX12" s="19">
        <v>0.10462368436590699</v>
      </c>
      <c r="AY12" s="19">
        <v>8.8008186553622705E-2</v>
      </c>
      <c r="AZ12" s="19"/>
      <c r="BA12" s="19">
        <v>9.5924111661103206E-2</v>
      </c>
      <c r="BB12" s="19">
        <v>6.6687620500300707E-2</v>
      </c>
      <c r="BC12" s="19"/>
      <c r="BD12" s="19">
        <v>7.5549671377343197E-2</v>
      </c>
      <c r="BE12" s="19"/>
      <c r="BF12" s="19">
        <v>7.3000233325866207E-2</v>
      </c>
      <c r="BG12" s="19"/>
      <c r="BH12" s="19">
        <v>0.110747524276604</v>
      </c>
      <c r="BI12" s="19"/>
      <c r="BJ12" s="19">
        <v>0.11042805272010101</v>
      </c>
      <c r="BK12" s="19"/>
      <c r="BL12" s="19">
        <v>0.261465364187072</v>
      </c>
      <c r="BM12" s="19">
        <v>1.1051094560078399E-2</v>
      </c>
      <c r="BN12" s="19">
        <v>0.100921024463202</v>
      </c>
      <c r="BO12" s="19">
        <v>5.6101979612332903E-2</v>
      </c>
      <c r="BP12" s="19"/>
      <c r="BQ12" s="19">
        <v>7.65022669304561E-2</v>
      </c>
      <c r="BR12" s="19">
        <v>6.6792392190382993E-2</v>
      </c>
      <c r="BS12" s="19">
        <v>9.2026564361626706E-2</v>
      </c>
      <c r="BT12" s="19">
        <v>9.1977453855018404E-2</v>
      </c>
      <c r="BU12" s="19">
        <v>0.147935397525742</v>
      </c>
      <c r="BV12" s="19">
        <v>0.11848689350175599</v>
      </c>
      <c r="BW12" s="19"/>
      <c r="BX12" s="19">
        <v>6.8758099914624796E-2</v>
      </c>
      <c r="BY12" s="19">
        <v>6.5575931519315706E-2</v>
      </c>
      <c r="BZ12" s="19">
        <v>8.7031478945706495E-2</v>
      </c>
      <c r="CA12" s="19">
        <v>6.3122740184109793E-2</v>
      </c>
      <c r="CB12" s="19">
        <v>0.13129185062566701</v>
      </c>
      <c r="CC12" s="19">
        <v>0.17426298970499901</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CC17"/>
  <sheetViews>
    <sheetView showGridLines="0" workbookViewId="0">
      <pane xSplit="2" topLeftCell="C1" activePane="topRight" state="frozen"/>
      <selection pane="topRight" activeCell="BL6" sqref="BL6:BO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391</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0.31810471451594802</v>
      </c>
      <c r="D9" s="17">
        <v>0.30373222960372898</v>
      </c>
      <c r="E9" s="17">
        <v>0.33062223736678098</v>
      </c>
      <c r="F9" s="17"/>
      <c r="G9" s="17">
        <v>0.43946494703126299</v>
      </c>
      <c r="H9" s="17">
        <v>0.40127582318148403</v>
      </c>
      <c r="I9" s="17">
        <v>0.30515703943475198</v>
      </c>
      <c r="J9" s="17">
        <v>0.25386639980992498</v>
      </c>
      <c r="K9" s="17">
        <v>0.22985932343868701</v>
      </c>
      <c r="L9" s="17">
        <v>0.29178620984661702</v>
      </c>
      <c r="M9" s="17"/>
      <c r="N9" s="17">
        <v>0.371604114533368</v>
      </c>
      <c r="O9" s="17">
        <v>0.27442105831576402</v>
      </c>
      <c r="P9" s="17">
        <v>0.309964916649067</v>
      </c>
      <c r="Q9" s="17">
        <v>0.30907216072915999</v>
      </c>
      <c r="R9" s="17"/>
      <c r="S9" s="17">
        <v>0.438607087900096</v>
      </c>
      <c r="T9" s="17">
        <v>0.29910569749321703</v>
      </c>
      <c r="U9" s="17">
        <v>0.27009415405397302</v>
      </c>
      <c r="V9" s="17">
        <v>0.287279858564785</v>
      </c>
      <c r="W9" s="17">
        <v>0.27777761573564802</v>
      </c>
      <c r="X9" s="17">
        <v>0.289642474027834</v>
      </c>
      <c r="Y9" s="17">
        <v>0.273724855428992</v>
      </c>
      <c r="Z9" s="17">
        <v>0.38555751202531702</v>
      </c>
      <c r="AA9" s="17">
        <v>0.35539306868560699</v>
      </c>
      <c r="AB9" s="17">
        <v>0.273870964039646</v>
      </c>
      <c r="AC9" s="17">
        <v>0.297354536074451</v>
      </c>
      <c r="AD9" s="17">
        <v>0.297094581716979</v>
      </c>
      <c r="AE9" s="17"/>
      <c r="AF9" s="17">
        <v>0.318346644375057</v>
      </c>
      <c r="AG9" s="17">
        <v>0.27461402294827503</v>
      </c>
      <c r="AH9" s="17">
        <v>0.32844290544903298</v>
      </c>
      <c r="AI9" s="17">
        <v>0.29161596522322403</v>
      </c>
      <c r="AJ9" s="17"/>
      <c r="AK9" s="17">
        <v>0.36811917177342002</v>
      </c>
      <c r="AL9" s="17">
        <v>0.325371391677443</v>
      </c>
      <c r="AM9" s="17"/>
      <c r="AN9" s="17">
        <v>0.44111957668410301</v>
      </c>
      <c r="AO9" s="17">
        <v>0.274509770158606</v>
      </c>
      <c r="AP9" s="17">
        <v>0.25447326391376801</v>
      </c>
      <c r="AQ9" s="17">
        <v>0.27698106641040499</v>
      </c>
      <c r="AR9" s="17">
        <v>0.276483053556835</v>
      </c>
      <c r="AS9" s="17">
        <v>0.33006414674007301</v>
      </c>
      <c r="AT9" s="17"/>
      <c r="AU9" s="17">
        <v>0.32598899862984299</v>
      </c>
      <c r="AV9" s="17">
        <v>0.30822619325856898</v>
      </c>
      <c r="AW9" s="17"/>
      <c r="AX9" s="17">
        <v>0.35670473177315898</v>
      </c>
      <c r="AY9" s="17">
        <v>0.30884183023618</v>
      </c>
      <c r="AZ9" s="17"/>
      <c r="BA9" s="17">
        <v>0.30319823501170401</v>
      </c>
      <c r="BB9" s="17">
        <v>0.39750961839714499</v>
      </c>
      <c r="BC9" s="17"/>
      <c r="BD9" s="17">
        <v>0.37003534812141903</v>
      </c>
      <c r="BE9" s="17"/>
      <c r="BF9" s="17">
        <v>0.35201449833570903</v>
      </c>
      <c r="BG9" s="17"/>
      <c r="BH9" s="17">
        <v>0.29938554875722301</v>
      </c>
      <c r="BI9" s="17"/>
      <c r="BJ9" s="17">
        <v>0.33385013882619902</v>
      </c>
      <c r="BK9" s="17"/>
      <c r="BL9" s="17">
        <v>0.16743827990669699</v>
      </c>
      <c r="BM9" s="17">
        <v>0.51351827256317695</v>
      </c>
      <c r="BN9" s="17">
        <v>0.24813077698932101</v>
      </c>
      <c r="BO9" s="17">
        <v>0.28929721772315697</v>
      </c>
      <c r="BP9" s="17"/>
      <c r="BQ9" s="17">
        <v>0.36890337303895598</v>
      </c>
      <c r="BR9" s="17">
        <v>0.31508586590718102</v>
      </c>
      <c r="BS9" s="17">
        <v>0.23420704139729401</v>
      </c>
      <c r="BT9" s="17">
        <v>0.36651026383132801</v>
      </c>
      <c r="BU9" s="17">
        <v>0.357143332448291</v>
      </c>
      <c r="BV9" s="17">
        <v>0.24509114697861201</v>
      </c>
      <c r="BW9" s="17"/>
      <c r="BX9" s="17">
        <v>0.38536602516045299</v>
      </c>
      <c r="BY9" s="17">
        <v>0.341428663920188</v>
      </c>
      <c r="BZ9" s="17">
        <v>0.26365577305479598</v>
      </c>
      <c r="CA9" s="17">
        <v>0.382079669618971</v>
      </c>
      <c r="CB9" s="17">
        <v>0.39675357983936399</v>
      </c>
      <c r="CC9" s="17">
        <v>0.203166071122592</v>
      </c>
    </row>
    <row r="10" spans="2:81" x14ac:dyDescent="0.35">
      <c r="B10" s="18" t="s">
        <v>366</v>
      </c>
      <c r="C10" s="17">
        <v>0.47059981313398902</v>
      </c>
      <c r="D10" s="17">
        <v>0.47036669089173599</v>
      </c>
      <c r="E10" s="17">
        <v>0.47223611922321101</v>
      </c>
      <c r="F10" s="17"/>
      <c r="G10" s="17">
        <v>0.37577996289154297</v>
      </c>
      <c r="H10" s="17">
        <v>0.408234179587038</v>
      </c>
      <c r="I10" s="17">
        <v>0.48843023165505101</v>
      </c>
      <c r="J10" s="17">
        <v>0.50871132646043704</v>
      </c>
      <c r="K10" s="17">
        <v>0.52961565653829401</v>
      </c>
      <c r="L10" s="17">
        <v>0.49921734906341703</v>
      </c>
      <c r="M10" s="17"/>
      <c r="N10" s="17">
        <v>0.45501099650042898</v>
      </c>
      <c r="O10" s="17">
        <v>0.49183672657924299</v>
      </c>
      <c r="P10" s="17">
        <v>0.47929831634909997</v>
      </c>
      <c r="Q10" s="17">
        <v>0.45906667003063301</v>
      </c>
      <c r="R10" s="17"/>
      <c r="S10" s="17">
        <v>0.40726198567994498</v>
      </c>
      <c r="T10" s="17">
        <v>0.479394783130771</v>
      </c>
      <c r="U10" s="17">
        <v>0.52027099091472295</v>
      </c>
      <c r="V10" s="17">
        <v>0.49491272622329102</v>
      </c>
      <c r="W10" s="17">
        <v>0.50585857472802198</v>
      </c>
      <c r="X10" s="17">
        <v>0.500341232080596</v>
      </c>
      <c r="Y10" s="17">
        <v>0.49967723835100503</v>
      </c>
      <c r="Z10" s="17">
        <v>0.37429484781592398</v>
      </c>
      <c r="AA10" s="17">
        <v>0.431244012563403</v>
      </c>
      <c r="AB10" s="17">
        <v>0.48282930198803597</v>
      </c>
      <c r="AC10" s="17">
        <v>0.48470783922849497</v>
      </c>
      <c r="AD10" s="17">
        <v>0.48611658244734401</v>
      </c>
      <c r="AE10" s="17"/>
      <c r="AF10" s="17">
        <v>0.46991431000883599</v>
      </c>
      <c r="AG10" s="17">
        <v>0.49437163078823498</v>
      </c>
      <c r="AH10" s="17">
        <v>0.47244603181609302</v>
      </c>
      <c r="AI10" s="17">
        <v>0.46728968623782302</v>
      </c>
      <c r="AJ10" s="17"/>
      <c r="AK10" s="17">
        <v>0.451638295598637</v>
      </c>
      <c r="AL10" s="17">
        <v>0.47083893294901602</v>
      </c>
      <c r="AM10" s="17"/>
      <c r="AN10" s="17">
        <v>0.39640663280803401</v>
      </c>
      <c r="AO10" s="17">
        <v>0.49698185562906999</v>
      </c>
      <c r="AP10" s="17">
        <v>0.48105755448717802</v>
      </c>
      <c r="AQ10" s="17">
        <v>0.51320781461609499</v>
      </c>
      <c r="AR10" s="17">
        <v>0.48699031298958101</v>
      </c>
      <c r="AS10" s="17">
        <v>0.48590081248255101</v>
      </c>
      <c r="AT10" s="17"/>
      <c r="AU10" s="17">
        <v>0.49317522867497099</v>
      </c>
      <c r="AV10" s="17">
        <v>0.43947538015736898</v>
      </c>
      <c r="AW10" s="17"/>
      <c r="AX10" s="17">
        <v>0.44306180743897799</v>
      </c>
      <c r="AY10" s="17">
        <v>0.47720813556941</v>
      </c>
      <c r="AZ10" s="17"/>
      <c r="BA10" s="17">
        <v>0.47879975080510201</v>
      </c>
      <c r="BB10" s="17">
        <v>0.43501251847921502</v>
      </c>
      <c r="BC10" s="17"/>
      <c r="BD10" s="17">
        <v>0.453306448413208</v>
      </c>
      <c r="BE10" s="17"/>
      <c r="BF10" s="17">
        <v>0.46428352579207199</v>
      </c>
      <c r="BG10" s="17"/>
      <c r="BH10" s="17">
        <v>0.49389948427298302</v>
      </c>
      <c r="BI10" s="17"/>
      <c r="BJ10" s="17">
        <v>0.49441304294898403</v>
      </c>
      <c r="BK10" s="17"/>
      <c r="BL10" s="17">
        <v>0.40753933145319798</v>
      </c>
      <c r="BM10" s="17">
        <v>0.42375201396138101</v>
      </c>
      <c r="BN10" s="17">
        <v>0.51942201149942002</v>
      </c>
      <c r="BO10" s="17">
        <v>0.504953830161192</v>
      </c>
      <c r="BP10" s="17"/>
      <c r="BQ10" s="17">
        <v>0.48151900618875298</v>
      </c>
      <c r="BR10" s="17">
        <v>0.48117111748274</v>
      </c>
      <c r="BS10" s="17">
        <v>0.476285768231128</v>
      </c>
      <c r="BT10" s="17">
        <v>0.45914950056392501</v>
      </c>
      <c r="BU10" s="17">
        <v>0.43755172025642702</v>
      </c>
      <c r="BV10" s="17">
        <v>0.45590869851231403</v>
      </c>
      <c r="BW10" s="17"/>
      <c r="BX10" s="17">
        <v>0.46795509456514101</v>
      </c>
      <c r="BY10" s="17">
        <v>0.46328804181984701</v>
      </c>
      <c r="BZ10" s="17">
        <v>0.49545079535008102</v>
      </c>
      <c r="CA10" s="17">
        <v>0.45968738584015301</v>
      </c>
      <c r="CB10" s="17">
        <v>0.43937044598101099</v>
      </c>
      <c r="CC10" s="17">
        <v>0.39225131347956499</v>
      </c>
    </row>
    <row r="11" spans="2:81" ht="29" x14ac:dyDescent="0.35">
      <c r="B11" s="18" t="s">
        <v>367</v>
      </c>
      <c r="C11" s="17">
        <v>0.17023312251950101</v>
      </c>
      <c r="D11" s="17">
        <v>0.17948834106366801</v>
      </c>
      <c r="E11" s="17">
        <v>0.16156340176766901</v>
      </c>
      <c r="F11" s="17"/>
      <c r="G11" s="17">
        <v>0.157085464487356</v>
      </c>
      <c r="H11" s="17">
        <v>0.13524719919296399</v>
      </c>
      <c r="I11" s="17">
        <v>0.179380390774633</v>
      </c>
      <c r="J11" s="17">
        <v>0.18518948127312801</v>
      </c>
      <c r="K11" s="17">
        <v>0.19569526366088399</v>
      </c>
      <c r="L11" s="17">
        <v>0.17075665731063899</v>
      </c>
      <c r="M11" s="17"/>
      <c r="N11" s="17">
        <v>0.14720301045895401</v>
      </c>
      <c r="O11" s="17">
        <v>0.196338128870997</v>
      </c>
      <c r="P11" s="17">
        <v>0.169098503226802</v>
      </c>
      <c r="Q11" s="17">
        <v>0.17167024597828401</v>
      </c>
      <c r="R11" s="17"/>
      <c r="S11" s="17">
        <v>0.122001785371945</v>
      </c>
      <c r="T11" s="17">
        <v>0.19273907559593201</v>
      </c>
      <c r="U11" s="17">
        <v>0.17888076299855099</v>
      </c>
      <c r="V11" s="17">
        <v>0.172202329551012</v>
      </c>
      <c r="W11" s="17">
        <v>0.16981183495138299</v>
      </c>
      <c r="X11" s="17">
        <v>0.15903783807505201</v>
      </c>
      <c r="Y11" s="17">
        <v>0.19703177737549199</v>
      </c>
      <c r="Z11" s="17">
        <v>0.19972108380930301</v>
      </c>
      <c r="AA11" s="17">
        <v>0.16975909002360201</v>
      </c>
      <c r="AB11" s="17">
        <v>0.19046569406664199</v>
      </c>
      <c r="AC11" s="17">
        <v>0.15751035178862699</v>
      </c>
      <c r="AD11" s="17">
        <v>0.154832720508637</v>
      </c>
      <c r="AE11" s="17"/>
      <c r="AF11" s="17">
        <v>0.17270335709521301</v>
      </c>
      <c r="AG11" s="17">
        <v>0.18215462914368799</v>
      </c>
      <c r="AH11" s="17">
        <v>0.153395991706546</v>
      </c>
      <c r="AI11" s="17">
        <v>0.17112383200464401</v>
      </c>
      <c r="AJ11" s="17"/>
      <c r="AK11" s="17">
        <v>0.14109661820262101</v>
      </c>
      <c r="AL11" s="17">
        <v>0.17097695643732999</v>
      </c>
      <c r="AM11" s="17"/>
      <c r="AN11" s="17">
        <v>0.12450267411539601</v>
      </c>
      <c r="AO11" s="17">
        <v>0.186913228948033</v>
      </c>
      <c r="AP11" s="17">
        <v>0.22393595754669199</v>
      </c>
      <c r="AQ11" s="17">
        <v>0.16699621425706401</v>
      </c>
      <c r="AR11" s="17">
        <v>0.19349143900310101</v>
      </c>
      <c r="AS11" s="17">
        <v>0.13918705599578499</v>
      </c>
      <c r="AT11" s="17"/>
      <c r="AU11" s="17">
        <v>0.14669495408365901</v>
      </c>
      <c r="AV11" s="17">
        <v>0.20187028730060499</v>
      </c>
      <c r="AW11" s="17"/>
      <c r="AX11" s="17">
        <v>0.16176269944678701</v>
      </c>
      <c r="AY11" s="17">
        <v>0.17226577831341999</v>
      </c>
      <c r="AZ11" s="17"/>
      <c r="BA11" s="17">
        <v>0.17627772968022401</v>
      </c>
      <c r="BB11" s="17">
        <v>0.13344227103047901</v>
      </c>
      <c r="BC11" s="17"/>
      <c r="BD11" s="17">
        <v>0.14547678812231599</v>
      </c>
      <c r="BE11" s="17"/>
      <c r="BF11" s="17">
        <v>0.15046441823144699</v>
      </c>
      <c r="BG11" s="17"/>
      <c r="BH11" s="17">
        <v>0.159202729370366</v>
      </c>
      <c r="BI11" s="17"/>
      <c r="BJ11" s="17">
        <v>0.12114908613915</v>
      </c>
      <c r="BK11" s="17"/>
      <c r="BL11" s="17">
        <v>0.287280560997631</v>
      </c>
      <c r="BM11" s="17">
        <v>6.0197042719155498E-2</v>
      </c>
      <c r="BN11" s="17">
        <v>0.19411923337001699</v>
      </c>
      <c r="BO11" s="17">
        <v>0.18294001972262799</v>
      </c>
      <c r="BP11" s="17"/>
      <c r="BQ11" s="17">
        <v>0.12316356443418</v>
      </c>
      <c r="BR11" s="17">
        <v>0.16475397694824301</v>
      </c>
      <c r="BS11" s="17">
        <v>0.23321496508600201</v>
      </c>
      <c r="BT11" s="17">
        <v>0.15639815660569401</v>
      </c>
      <c r="BU11" s="17">
        <v>0.14556397704362001</v>
      </c>
      <c r="BV11" s="17">
        <v>0.23600608547712401</v>
      </c>
      <c r="BW11" s="17"/>
      <c r="BX11" s="17">
        <v>0.12828870058088801</v>
      </c>
      <c r="BY11" s="17">
        <v>0.15935770005650601</v>
      </c>
      <c r="BZ11" s="17">
        <v>0.19227489277006701</v>
      </c>
      <c r="CA11" s="17">
        <v>0.13982584317831001</v>
      </c>
      <c r="CB11" s="17">
        <v>0.119673503765543</v>
      </c>
      <c r="CC11" s="17">
        <v>0.29064822180602101</v>
      </c>
    </row>
    <row r="12" spans="2:81" ht="29" x14ac:dyDescent="0.35">
      <c r="B12" s="18" t="s">
        <v>368</v>
      </c>
      <c r="C12" s="19">
        <v>4.1062349830561798E-2</v>
      </c>
      <c r="D12" s="19">
        <v>4.6412738440866998E-2</v>
      </c>
      <c r="E12" s="19">
        <v>3.5578241642338797E-2</v>
      </c>
      <c r="F12" s="19"/>
      <c r="G12" s="19">
        <v>2.7669625589839E-2</v>
      </c>
      <c r="H12" s="19">
        <v>5.5242798038514701E-2</v>
      </c>
      <c r="I12" s="19">
        <v>2.7032338135564299E-2</v>
      </c>
      <c r="J12" s="19">
        <v>5.2232792456509997E-2</v>
      </c>
      <c r="K12" s="19">
        <v>4.4829756362134397E-2</v>
      </c>
      <c r="L12" s="19">
        <v>3.8239783779326998E-2</v>
      </c>
      <c r="M12" s="19"/>
      <c r="N12" s="19">
        <v>2.6181878507249699E-2</v>
      </c>
      <c r="O12" s="19">
        <v>3.7404086233996797E-2</v>
      </c>
      <c r="P12" s="19">
        <v>4.1638263775029903E-2</v>
      </c>
      <c r="Q12" s="19">
        <v>6.0190923261922401E-2</v>
      </c>
      <c r="R12" s="19"/>
      <c r="S12" s="19">
        <v>3.2129141048014898E-2</v>
      </c>
      <c r="T12" s="19">
        <v>2.8760443780080299E-2</v>
      </c>
      <c r="U12" s="19">
        <v>3.0754092032753502E-2</v>
      </c>
      <c r="V12" s="19">
        <v>4.5605085660911898E-2</v>
      </c>
      <c r="W12" s="19">
        <v>4.6551974584946101E-2</v>
      </c>
      <c r="X12" s="19">
        <v>5.0978455816517797E-2</v>
      </c>
      <c r="Y12" s="19">
        <v>2.9566128844511499E-2</v>
      </c>
      <c r="Z12" s="19">
        <v>4.0426556349455599E-2</v>
      </c>
      <c r="AA12" s="19">
        <v>4.3603828727389098E-2</v>
      </c>
      <c r="AB12" s="19">
        <v>5.28340399056757E-2</v>
      </c>
      <c r="AC12" s="19">
        <v>6.0427272908426498E-2</v>
      </c>
      <c r="AD12" s="19">
        <v>6.1956115327039998E-2</v>
      </c>
      <c r="AE12" s="19"/>
      <c r="AF12" s="19">
        <v>3.9035688520893598E-2</v>
      </c>
      <c r="AG12" s="19">
        <v>4.8859717119802699E-2</v>
      </c>
      <c r="AH12" s="19">
        <v>4.5715071028328398E-2</v>
      </c>
      <c r="AI12" s="19">
        <v>6.9970516534309093E-2</v>
      </c>
      <c r="AJ12" s="19"/>
      <c r="AK12" s="19">
        <v>3.9145914425321698E-2</v>
      </c>
      <c r="AL12" s="19">
        <v>3.2812718936210697E-2</v>
      </c>
      <c r="AM12" s="19"/>
      <c r="AN12" s="19">
        <v>3.79711163924671E-2</v>
      </c>
      <c r="AO12" s="19">
        <v>4.1595145264291401E-2</v>
      </c>
      <c r="AP12" s="19">
        <v>4.0533224052361698E-2</v>
      </c>
      <c r="AQ12" s="19">
        <v>4.2814904716435898E-2</v>
      </c>
      <c r="AR12" s="19">
        <v>4.3035194450483497E-2</v>
      </c>
      <c r="AS12" s="19">
        <v>4.4847984781591001E-2</v>
      </c>
      <c r="AT12" s="19"/>
      <c r="AU12" s="19">
        <v>3.41408186115277E-2</v>
      </c>
      <c r="AV12" s="19">
        <v>5.0428139283457601E-2</v>
      </c>
      <c r="AW12" s="19"/>
      <c r="AX12" s="19">
        <v>3.8470761341076097E-2</v>
      </c>
      <c r="AY12" s="19">
        <v>4.1684255880989798E-2</v>
      </c>
      <c r="AZ12" s="19"/>
      <c r="BA12" s="19">
        <v>4.1724284502969902E-2</v>
      </c>
      <c r="BB12" s="19">
        <v>3.4035592093161197E-2</v>
      </c>
      <c r="BC12" s="19"/>
      <c r="BD12" s="19">
        <v>3.1181415343057101E-2</v>
      </c>
      <c r="BE12" s="19"/>
      <c r="BF12" s="19">
        <v>3.3237557640772797E-2</v>
      </c>
      <c r="BG12" s="19"/>
      <c r="BH12" s="19">
        <v>4.7512237599428297E-2</v>
      </c>
      <c r="BI12" s="19"/>
      <c r="BJ12" s="19">
        <v>5.0587732085666803E-2</v>
      </c>
      <c r="BK12" s="19"/>
      <c r="BL12" s="19">
        <v>0.137741827642474</v>
      </c>
      <c r="BM12" s="19">
        <v>2.5326707562870602E-3</v>
      </c>
      <c r="BN12" s="19">
        <v>3.8327978141241302E-2</v>
      </c>
      <c r="BO12" s="19">
        <v>2.28089323930225E-2</v>
      </c>
      <c r="BP12" s="19"/>
      <c r="BQ12" s="19">
        <v>2.6414056338110399E-2</v>
      </c>
      <c r="BR12" s="19">
        <v>3.8989039661835499E-2</v>
      </c>
      <c r="BS12" s="19">
        <v>5.6292225285576099E-2</v>
      </c>
      <c r="BT12" s="19">
        <v>1.79420789990536E-2</v>
      </c>
      <c r="BU12" s="19">
        <v>5.9740970251661099E-2</v>
      </c>
      <c r="BV12" s="19">
        <v>6.2994069031949207E-2</v>
      </c>
      <c r="BW12" s="19"/>
      <c r="BX12" s="19">
        <v>1.8390179693517701E-2</v>
      </c>
      <c r="BY12" s="19">
        <v>3.5925594203459102E-2</v>
      </c>
      <c r="BZ12" s="19">
        <v>4.8618538825056297E-2</v>
      </c>
      <c r="CA12" s="19">
        <v>1.8407101362566101E-2</v>
      </c>
      <c r="CB12" s="19">
        <v>4.4202470414081499E-2</v>
      </c>
      <c r="CC12" s="19">
        <v>0.113934393591822</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CC17"/>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392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0.18792302114833301</v>
      </c>
      <c r="D9" s="17">
        <v>0.22223196713871601</v>
      </c>
      <c r="E9" s="17">
        <v>0.15480400125875701</v>
      </c>
      <c r="F9" s="17"/>
      <c r="G9" s="17">
        <v>0.33160027579437901</v>
      </c>
      <c r="H9" s="17">
        <v>0.32642112092909198</v>
      </c>
      <c r="I9" s="17">
        <v>0.19439202834470701</v>
      </c>
      <c r="J9" s="17">
        <v>0.13023040054298701</v>
      </c>
      <c r="K9" s="17">
        <v>9.29632434820305E-2</v>
      </c>
      <c r="L9" s="17">
        <v>8.5169865993254004E-2</v>
      </c>
      <c r="M9" s="17"/>
      <c r="N9" s="17">
        <v>0.24996469823516801</v>
      </c>
      <c r="O9" s="17">
        <v>0.141988150675808</v>
      </c>
      <c r="P9" s="17">
        <v>0.17354959266811101</v>
      </c>
      <c r="Q9" s="17">
        <v>0.18250768663092001</v>
      </c>
      <c r="R9" s="17"/>
      <c r="S9" s="17">
        <v>0.33111805937858502</v>
      </c>
      <c r="T9" s="17">
        <v>0.13985906899584999</v>
      </c>
      <c r="U9" s="17">
        <v>0.134504240708713</v>
      </c>
      <c r="V9" s="17">
        <v>0.15366903349743199</v>
      </c>
      <c r="W9" s="17">
        <v>0.17558438675829099</v>
      </c>
      <c r="X9" s="17">
        <v>0.186844669321306</v>
      </c>
      <c r="Y9" s="17">
        <v>0.1622907904649</v>
      </c>
      <c r="Z9" s="17">
        <v>0.216874205065133</v>
      </c>
      <c r="AA9" s="17">
        <v>0.21543410601375701</v>
      </c>
      <c r="AB9" s="17">
        <v>0.14869795028734401</v>
      </c>
      <c r="AC9" s="17">
        <v>0.12944590643189699</v>
      </c>
      <c r="AD9" s="17">
        <v>0.149260608107364</v>
      </c>
      <c r="AE9" s="17"/>
      <c r="AF9" s="17">
        <v>0.19203982301431799</v>
      </c>
      <c r="AG9" s="17">
        <v>0.14305072008382799</v>
      </c>
      <c r="AH9" s="17">
        <v>0.126889095751477</v>
      </c>
      <c r="AI9" s="17">
        <v>0.160877498732934</v>
      </c>
      <c r="AJ9" s="17"/>
      <c r="AK9" s="17">
        <v>0.24315370561623201</v>
      </c>
      <c r="AL9" s="17">
        <v>0.19387913099148099</v>
      </c>
      <c r="AM9" s="17"/>
      <c r="AN9" s="17">
        <v>0.32905136327989598</v>
      </c>
      <c r="AO9" s="17">
        <v>0.14749990275414401</v>
      </c>
      <c r="AP9" s="17">
        <v>0.15333897675300501</v>
      </c>
      <c r="AQ9" s="17">
        <v>0.123147793449398</v>
      </c>
      <c r="AR9" s="17">
        <v>0.12155372299193801</v>
      </c>
      <c r="AS9" s="17">
        <v>0.156478119402747</v>
      </c>
      <c r="AT9" s="17"/>
      <c r="AU9" s="17">
        <v>0.18340960530400399</v>
      </c>
      <c r="AV9" s="17">
        <v>0.19586601321560401</v>
      </c>
      <c r="AW9" s="17"/>
      <c r="AX9" s="17">
        <v>0.158798832122025</v>
      </c>
      <c r="AY9" s="17">
        <v>0.19491198156498599</v>
      </c>
      <c r="AZ9" s="17"/>
      <c r="BA9" s="17">
        <v>0.16278540647478401</v>
      </c>
      <c r="BB9" s="17">
        <v>0.31625384653095601</v>
      </c>
      <c r="BC9" s="17"/>
      <c r="BD9" s="17">
        <v>0.21919033289867401</v>
      </c>
      <c r="BE9" s="17"/>
      <c r="BF9" s="17">
        <v>0.21404974254478801</v>
      </c>
      <c r="BG9" s="17"/>
      <c r="BH9" s="17">
        <v>0.17699007894079399</v>
      </c>
      <c r="BI9" s="17"/>
      <c r="BJ9" s="17">
        <v>0.13065844720366901</v>
      </c>
      <c r="BK9" s="17"/>
      <c r="BL9" s="17">
        <v>8.2540654614395803E-2</v>
      </c>
      <c r="BM9" s="17">
        <v>0.36594948164633501</v>
      </c>
      <c r="BN9" s="17">
        <v>9.9163626778245903E-2</v>
      </c>
      <c r="BO9" s="17">
        <v>0.168403379586612</v>
      </c>
      <c r="BP9" s="17"/>
      <c r="BQ9" s="17">
        <v>0.23434696922136999</v>
      </c>
      <c r="BR9" s="17">
        <v>0.18244758080688001</v>
      </c>
      <c r="BS9" s="17">
        <v>0.114907502087574</v>
      </c>
      <c r="BT9" s="17">
        <v>0.22778578643465699</v>
      </c>
      <c r="BU9" s="17">
        <v>0.24194716170778</v>
      </c>
      <c r="BV9" s="17">
        <v>0.13601430793724001</v>
      </c>
      <c r="BW9" s="17"/>
      <c r="BX9" s="17">
        <v>0.27219358417599898</v>
      </c>
      <c r="BY9" s="17">
        <v>0.21288257133514499</v>
      </c>
      <c r="BZ9" s="17">
        <v>0.119002633656447</v>
      </c>
      <c r="CA9" s="17">
        <v>0.213547611258013</v>
      </c>
      <c r="CB9" s="17">
        <v>0.25493175696674703</v>
      </c>
      <c r="CC9" s="17">
        <v>0.11525491221803399</v>
      </c>
    </row>
    <row r="10" spans="2:81" x14ac:dyDescent="0.35">
      <c r="B10" s="18" t="s">
        <v>366</v>
      </c>
      <c r="C10" s="17">
        <v>0.43136922118777399</v>
      </c>
      <c r="D10" s="17">
        <v>0.42616352079575498</v>
      </c>
      <c r="E10" s="17">
        <v>0.43705156518013299</v>
      </c>
      <c r="F10" s="17"/>
      <c r="G10" s="17">
        <v>0.43282783535644997</v>
      </c>
      <c r="H10" s="17">
        <v>0.44097300227160302</v>
      </c>
      <c r="I10" s="17">
        <v>0.44269671720544301</v>
      </c>
      <c r="J10" s="17">
        <v>0.45864634328180598</v>
      </c>
      <c r="K10" s="17">
        <v>0.44510724247323202</v>
      </c>
      <c r="L10" s="17">
        <v>0.38201531073693001</v>
      </c>
      <c r="M10" s="17"/>
      <c r="N10" s="17">
        <v>0.41222538143210702</v>
      </c>
      <c r="O10" s="17">
        <v>0.47566225424363201</v>
      </c>
      <c r="P10" s="17">
        <v>0.42968778041172101</v>
      </c>
      <c r="Q10" s="17">
        <v>0.40698986535647702</v>
      </c>
      <c r="R10" s="17"/>
      <c r="S10" s="17">
        <v>0.43957537014181902</v>
      </c>
      <c r="T10" s="17">
        <v>0.40861122993641003</v>
      </c>
      <c r="U10" s="17">
        <v>0.48651673401480899</v>
      </c>
      <c r="V10" s="17">
        <v>0.41635508983642799</v>
      </c>
      <c r="W10" s="17">
        <v>0.41406852394564297</v>
      </c>
      <c r="X10" s="17">
        <v>0.45021715161943099</v>
      </c>
      <c r="Y10" s="17">
        <v>0.42248436753627799</v>
      </c>
      <c r="Z10" s="17">
        <v>0.40269381628281198</v>
      </c>
      <c r="AA10" s="17">
        <v>0.38913396186698901</v>
      </c>
      <c r="AB10" s="17">
        <v>0.46321681687815802</v>
      </c>
      <c r="AC10" s="17">
        <v>0.42228951598908898</v>
      </c>
      <c r="AD10" s="17">
        <v>0.50987950489940104</v>
      </c>
      <c r="AE10" s="17"/>
      <c r="AF10" s="17">
        <v>0.41786798026753702</v>
      </c>
      <c r="AG10" s="17">
        <v>0.49414871383496201</v>
      </c>
      <c r="AH10" s="17">
        <v>0.45968105486833699</v>
      </c>
      <c r="AI10" s="17">
        <v>0.51416119569350305</v>
      </c>
      <c r="AJ10" s="17"/>
      <c r="AK10" s="17">
        <v>0.45269083730106602</v>
      </c>
      <c r="AL10" s="17">
        <v>0.47494179236560402</v>
      </c>
      <c r="AM10" s="17"/>
      <c r="AN10" s="17">
        <v>0.42739251006242701</v>
      </c>
      <c r="AO10" s="17">
        <v>0.42408119535562699</v>
      </c>
      <c r="AP10" s="17">
        <v>0.464935139917378</v>
      </c>
      <c r="AQ10" s="17">
        <v>0.43695833319341698</v>
      </c>
      <c r="AR10" s="17">
        <v>0.39122145348444398</v>
      </c>
      <c r="AS10" s="17">
        <v>0.47184028011102702</v>
      </c>
      <c r="AT10" s="17"/>
      <c r="AU10" s="17">
        <v>0.44024767000922299</v>
      </c>
      <c r="AV10" s="17">
        <v>0.41889196581674398</v>
      </c>
      <c r="AW10" s="17"/>
      <c r="AX10" s="17">
        <v>0.41094825271913299</v>
      </c>
      <c r="AY10" s="17">
        <v>0.43626966116803001</v>
      </c>
      <c r="AZ10" s="17"/>
      <c r="BA10" s="17">
        <v>0.42755861298521802</v>
      </c>
      <c r="BB10" s="17">
        <v>0.45651010816743198</v>
      </c>
      <c r="BC10" s="17"/>
      <c r="BD10" s="17">
        <v>0.410007211618439</v>
      </c>
      <c r="BE10" s="17"/>
      <c r="BF10" s="17">
        <v>0.401953626250659</v>
      </c>
      <c r="BG10" s="17"/>
      <c r="BH10" s="17">
        <v>0.47698307825298703</v>
      </c>
      <c r="BI10" s="17"/>
      <c r="BJ10" s="17">
        <v>0.47607133016633602</v>
      </c>
      <c r="BK10" s="17"/>
      <c r="BL10" s="17">
        <v>0.38018751079830199</v>
      </c>
      <c r="BM10" s="17">
        <v>0.44143020672049599</v>
      </c>
      <c r="BN10" s="17">
        <v>0.39259788967067799</v>
      </c>
      <c r="BO10" s="17">
        <v>0.493898822736072</v>
      </c>
      <c r="BP10" s="17"/>
      <c r="BQ10" s="17">
        <v>0.468978218922457</v>
      </c>
      <c r="BR10" s="17">
        <v>0.39104950142858902</v>
      </c>
      <c r="BS10" s="17">
        <v>0.37820712850629901</v>
      </c>
      <c r="BT10" s="17">
        <v>0.41944094882251798</v>
      </c>
      <c r="BU10" s="17">
        <v>0.40374271977092302</v>
      </c>
      <c r="BV10" s="17">
        <v>0.41987862565601303</v>
      </c>
      <c r="BW10" s="17"/>
      <c r="BX10" s="17">
        <v>0.45529226396035599</v>
      </c>
      <c r="BY10" s="17">
        <v>0.41167439996962601</v>
      </c>
      <c r="BZ10" s="17">
        <v>0.40681503336096297</v>
      </c>
      <c r="CA10" s="17">
        <v>0.45389837298818703</v>
      </c>
      <c r="CB10" s="17">
        <v>0.43508281448435998</v>
      </c>
      <c r="CC10" s="17">
        <v>0.38526462551868501</v>
      </c>
    </row>
    <row r="11" spans="2:81" ht="29" x14ac:dyDescent="0.35">
      <c r="B11" s="18" t="s">
        <v>367</v>
      </c>
      <c r="C11" s="17">
        <v>0.32845183267143002</v>
      </c>
      <c r="D11" s="17">
        <v>0.30023767014668401</v>
      </c>
      <c r="E11" s="17">
        <v>0.35570432294440002</v>
      </c>
      <c r="F11" s="17"/>
      <c r="G11" s="17">
        <v>0.19478450439643899</v>
      </c>
      <c r="H11" s="17">
        <v>0.18046864093016299</v>
      </c>
      <c r="I11" s="17">
        <v>0.33066455105453002</v>
      </c>
      <c r="J11" s="17">
        <v>0.35941504047608003</v>
      </c>
      <c r="K11" s="17">
        <v>0.3968821145516</v>
      </c>
      <c r="L11" s="17">
        <v>0.46470067652034602</v>
      </c>
      <c r="M11" s="17"/>
      <c r="N11" s="17">
        <v>0.30298024591480599</v>
      </c>
      <c r="O11" s="17">
        <v>0.33835200923733599</v>
      </c>
      <c r="P11" s="17">
        <v>0.335688236538561</v>
      </c>
      <c r="Q11" s="17">
        <v>0.34152589830758401</v>
      </c>
      <c r="R11" s="17"/>
      <c r="S11" s="17">
        <v>0.20226905722959501</v>
      </c>
      <c r="T11" s="17">
        <v>0.38530278889945202</v>
      </c>
      <c r="U11" s="17">
        <v>0.32794519147817602</v>
      </c>
      <c r="V11" s="17">
        <v>0.37322700986865798</v>
      </c>
      <c r="W11" s="17">
        <v>0.34620169747792301</v>
      </c>
      <c r="X11" s="17">
        <v>0.30777704364834901</v>
      </c>
      <c r="Y11" s="17">
        <v>0.35935120586681601</v>
      </c>
      <c r="Z11" s="17">
        <v>0.30988557267980898</v>
      </c>
      <c r="AA11" s="17">
        <v>0.340123854773001</v>
      </c>
      <c r="AB11" s="17">
        <v>0.35121001817360897</v>
      </c>
      <c r="AC11" s="17">
        <v>0.38258797245367099</v>
      </c>
      <c r="AD11" s="17">
        <v>0.29959917076104797</v>
      </c>
      <c r="AE11" s="17"/>
      <c r="AF11" s="17">
        <v>0.33594421472590902</v>
      </c>
      <c r="AG11" s="17">
        <v>0.32809339209917598</v>
      </c>
      <c r="AH11" s="17">
        <v>0.33810990108808803</v>
      </c>
      <c r="AI11" s="17">
        <v>0.29382956152845402</v>
      </c>
      <c r="AJ11" s="17"/>
      <c r="AK11" s="17">
        <v>0.25807289074143902</v>
      </c>
      <c r="AL11" s="17">
        <v>0.28820030925215401</v>
      </c>
      <c r="AM11" s="17"/>
      <c r="AN11" s="17">
        <v>0.20720897664952201</v>
      </c>
      <c r="AO11" s="17">
        <v>0.372518129057897</v>
      </c>
      <c r="AP11" s="17">
        <v>0.32728404270162598</v>
      </c>
      <c r="AQ11" s="17">
        <v>0.38144703832275501</v>
      </c>
      <c r="AR11" s="17">
        <v>0.42440176512397099</v>
      </c>
      <c r="AS11" s="17">
        <v>0.30879762810077299</v>
      </c>
      <c r="AT11" s="17"/>
      <c r="AU11" s="17">
        <v>0.32831237638456201</v>
      </c>
      <c r="AV11" s="17">
        <v>0.32725186304641701</v>
      </c>
      <c r="AW11" s="17"/>
      <c r="AX11" s="17">
        <v>0.36541854448511202</v>
      </c>
      <c r="AY11" s="17">
        <v>0.31958089431272602</v>
      </c>
      <c r="AZ11" s="17"/>
      <c r="BA11" s="17">
        <v>0.355603018182994</v>
      </c>
      <c r="BB11" s="17">
        <v>0.18562221782743299</v>
      </c>
      <c r="BC11" s="17"/>
      <c r="BD11" s="17">
        <v>0.32024806428244701</v>
      </c>
      <c r="BE11" s="17"/>
      <c r="BF11" s="17">
        <v>0.33268337554850802</v>
      </c>
      <c r="BG11" s="17"/>
      <c r="BH11" s="17">
        <v>0.31493270438843901</v>
      </c>
      <c r="BI11" s="17"/>
      <c r="BJ11" s="17">
        <v>0.34874711734235297</v>
      </c>
      <c r="BK11" s="17"/>
      <c r="BL11" s="17">
        <v>0.41043649882260502</v>
      </c>
      <c r="BM11" s="17">
        <v>0.17801303144080199</v>
      </c>
      <c r="BN11" s="17">
        <v>0.44349653389490001</v>
      </c>
      <c r="BO11" s="17">
        <v>0.307001005135979</v>
      </c>
      <c r="BP11" s="17"/>
      <c r="BQ11" s="17">
        <v>0.26196454188021101</v>
      </c>
      <c r="BR11" s="17">
        <v>0.372835225040135</v>
      </c>
      <c r="BS11" s="17">
        <v>0.422259948008192</v>
      </c>
      <c r="BT11" s="17">
        <v>0.316681384552853</v>
      </c>
      <c r="BU11" s="17">
        <v>0.274085758834341</v>
      </c>
      <c r="BV11" s="17">
        <v>0.37711836943917898</v>
      </c>
      <c r="BW11" s="17"/>
      <c r="BX11" s="17">
        <v>0.24180396477725599</v>
      </c>
      <c r="BY11" s="17">
        <v>0.32367438226963102</v>
      </c>
      <c r="BZ11" s="17">
        <v>0.40283481122848303</v>
      </c>
      <c r="CA11" s="17">
        <v>0.30523418610250902</v>
      </c>
      <c r="CB11" s="17">
        <v>0.26254411269185202</v>
      </c>
      <c r="CC11" s="17">
        <v>0.38687842796533201</v>
      </c>
    </row>
    <row r="12" spans="2:81" ht="29" x14ac:dyDescent="0.35">
      <c r="B12" s="18" t="s">
        <v>368</v>
      </c>
      <c r="C12" s="19">
        <v>5.2255924992462899E-2</v>
      </c>
      <c r="D12" s="19">
        <v>5.1366841918844698E-2</v>
      </c>
      <c r="E12" s="19">
        <v>5.2440110616711097E-2</v>
      </c>
      <c r="F12" s="19"/>
      <c r="G12" s="19">
        <v>4.0787384452732202E-2</v>
      </c>
      <c r="H12" s="19">
        <v>5.2137235869142602E-2</v>
      </c>
      <c r="I12" s="19">
        <v>3.2246703395319397E-2</v>
      </c>
      <c r="J12" s="19">
        <v>5.1708215699127202E-2</v>
      </c>
      <c r="K12" s="19">
        <v>6.5047399493137106E-2</v>
      </c>
      <c r="L12" s="19">
        <v>6.8114146749469404E-2</v>
      </c>
      <c r="M12" s="19"/>
      <c r="N12" s="19">
        <v>3.4829674417919003E-2</v>
      </c>
      <c r="O12" s="19">
        <v>4.3997585843224801E-2</v>
      </c>
      <c r="P12" s="19">
        <v>6.10743903816066E-2</v>
      </c>
      <c r="Q12" s="19">
        <v>6.89765497050185E-2</v>
      </c>
      <c r="R12" s="19"/>
      <c r="S12" s="19">
        <v>2.70375132500002E-2</v>
      </c>
      <c r="T12" s="19">
        <v>6.6226912168288396E-2</v>
      </c>
      <c r="U12" s="19">
        <v>5.1033833798301599E-2</v>
      </c>
      <c r="V12" s="19">
        <v>5.6748866797481798E-2</v>
      </c>
      <c r="W12" s="19">
        <v>6.4145391818143105E-2</v>
      </c>
      <c r="X12" s="19">
        <v>5.5161135410914101E-2</v>
      </c>
      <c r="Y12" s="19">
        <v>5.5873636132006403E-2</v>
      </c>
      <c r="Z12" s="19">
        <v>7.0546405972246207E-2</v>
      </c>
      <c r="AA12" s="19">
        <v>5.5308077346253003E-2</v>
      </c>
      <c r="AB12" s="19">
        <v>3.6875214660888903E-2</v>
      </c>
      <c r="AC12" s="19">
        <v>6.5676605125342402E-2</v>
      </c>
      <c r="AD12" s="19">
        <v>4.1260716232186898E-2</v>
      </c>
      <c r="AE12" s="19"/>
      <c r="AF12" s="19">
        <v>5.4147981992236797E-2</v>
      </c>
      <c r="AG12" s="19">
        <v>3.4707173982034899E-2</v>
      </c>
      <c r="AH12" s="19">
        <v>7.5319948292097705E-2</v>
      </c>
      <c r="AI12" s="19">
        <v>3.1131744045108298E-2</v>
      </c>
      <c r="AJ12" s="19"/>
      <c r="AK12" s="19">
        <v>4.6082566341262898E-2</v>
      </c>
      <c r="AL12" s="19">
        <v>4.2978767390761903E-2</v>
      </c>
      <c r="AM12" s="19"/>
      <c r="AN12" s="19">
        <v>3.6347150008154701E-2</v>
      </c>
      <c r="AO12" s="19">
        <v>5.5900772832332399E-2</v>
      </c>
      <c r="AP12" s="19">
        <v>5.4441840627991497E-2</v>
      </c>
      <c r="AQ12" s="19">
        <v>5.8446835034430697E-2</v>
      </c>
      <c r="AR12" s="19">
        <v>6.2823058399645706E-2</v>
      </c>
      <c r="AS12" s="19">
        <v>6.2883972385453707E-2</v>
      </c>
      <c r="AT12" s="19"/>
      <c r="AU12" s="19">
        <v>4.8030348302210903E-2</v>
      </c>
      <c r="AV12" s="19">
        <v>5.7990157921234901E-2</v>
      </c>
      <c r="AW12" s="19"/>
      <c r="AX12" s="19">
        <v>6.4834370673730005E-2</v>
      </c>
      <c r="AY12" s="19">
        <v>4.9237462954258703E-2</v>
      </c>
      <c r="AZ12" s="19"/>
      <c r="BA12" s="19">
        <v>5.40529623570037E-2</v>
      </c>
      <c r="BB12" s="19">
        <v>4.1613827474178501E-2</v>
      </c>
      <c r="BC12" s="19"/>
      <c r="BD12" s="19">
        <v>5.05543912004408E-2</v>
      </c>
      <c r="BE12" s="19"/>
      <c r="BF12" s="19">
        <v>5.1313255656044901E-2</v>
      </c>
      <c r="BG12" s="19"/>
      <c r="BH12" s="19">
        <v>3.10941384177802E-2</v>
      </c>
      <c r="BI12" s="19"/>
      <c r="BJ12" s="19">
        <v>4.4523105287642202E-2</v>
      </c>
      <c r="BK12" s="19"/>
      <c r="BL12" s="19">
        <v>0.12683533576469799</v>
      </c>
      <c r="BM12" s="19">
        <v>1.4607280192367501E-2</v>
      </c>
      <c r="BN12" s="19">
        <v>6.4741949656175496E-2</v>
      </c>
      <c r="BO12" s="19">
        <v>3.0696792541337899E-2</v>
      </c>
      <c r="BP12" s="19"/>
      <c r="BQ12" s="19">
        <v>3.4710269975962202E-2</v>
      </c>
      <c r="BR12" s="19">
        <v>5.3667692724395498E-2</v>
      </c>
      <c r="BS12" s="19">
        <v>8.4625421397935094E-2</v>
      </c>
      <c r="BT12" s="19">
        <v>3.6091880189971899E-2</v>
      </c>
      <c r="BU12" s="19">
        <v>8.0224359686956501E-2</v>
      </c>
      <c r="BV12" s="19">
        <v>6.6988696967567998E-2</v>
      </c>
      <c r="BW12" s="19"/>
      <c r="BX12" s="19">
        <v>3.0710187086389399E-2</v>
      </c>
      <c r="BY12" s="19">
        <v>5.1768646425597503E-2</v>
      </c>
      <c r="BZ12" s="19">
        <v>7.1347521754106302E-2</v>
      </c>
      <c r="CA12" s="19">
        <v>2.7319829651291198E-2</v>
      </c>
      <c r="CB12" s="19">
        <v>4.74413158570402E-2</v>
      </c>
      <c r="CC12" s="19">
        <v>0.112602034297949</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CC17"/>
  <sheetViews>
    <sheetView showGridLines="0" workbookViewId="0">
      <pane xSplit="2" topLeftCell="C1" activePane="topRight" state="frozen"/>
      <selection pane="topRight" activeCell="BF6" sqref="BF6"/>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393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365</v>
      </c>
      <c r="C9" s="17">
        <v>0.14629532327606801</v>
      </c>
      <c r="D9" s="17">
        <v>0.176132940880494</v>
      </c>
      <c r="E9" s="17">
        <v>0.117414966132956</v>
      </c>
      <c r="F9" s="17"/>
      <c r="G9" s="17">
        <v>0.271142654715191</v>
      </c>
      <c r="H9" s="17">
        <v>0.22771704017386199</v>
      </c>
      <c r="I9" s="17">
        <v>0.148309094130435</v>
      </c>
      <c r="J9" s="17">
        <v>0.101839819036272</v>
      </c>
      <c r="K9" s="17">
        <v>7.6538547838024898E-2</v>
      </c>
      <c r="L9" s="17">
        <v>7.8450803017285894E-2</v>
      </c>
      <c r="M9" s="17"/>
      <c r="N9" s="17">
        <v>0.19609303627635399</v>
      </c>
      <c r="O9" s="17">
        <v>0.11255345454113901</v>
      </c>
      <c r="P9" s="17">
        <v>0.14479976285578799</v>
      </c>
      <c r="Q9" s="17">
        <v>0.130190262271934</v>
      </c>
      <c r="R9" s="17"/>
      <c r="S9" s="17">
        <v>0.26905627977014801</v>
      </c>
      <c r="T9" s="17">
        <v>0.11287782920612199</v>
      </c>
      <c r="U9" s="17">
        <v>0.127223618267745</v>
      </c>
      <c r="V9" s="17">
        <v>0.133022830860444</v>
      </c>
      <c r="W9" s="17">
        <v>0.116959030094063</v>
      </c>
      <c r="X9" s="17">
        <v>0.13171403300916301</v>
      </c>
      <c r="Y9" s="17">
        <v>0.13881142993106099</v>
      </c>
      <c r="Z9" s="17">
        <v>0.127419688245165</v>
      </c>
      <c r="AA9" s="17">
        <v>0.13875647867872501</v>
      </c>
      <c r="AB9" s="17">
        <v>0.11824093335965501</v>
      </c>
      <c r="AC9" s="17">
        <v>0.124890110606831</v>
      </c>
      <c r="AD9" s="17">
        <v>0.113743256646081</v>
      </c>
      <c r="AE9" s="17"/>
      <c r="AF9" s="17">
        <v>0.15340165971306599</v>
      </c>
      <c r="AG9" s="17">
        <v>0.106855918902478</v>
      </c>
      <c r="AH9" s="17">
        <v>0.115881060129646</v>
      </c>
      <c r="AI9" s="17">
        <v>0.113426461938019</v>
      </c>
      <c r="AJ9" s="17"/>
      <c r="AK9" s="17">
        <v>0.14744218267040299</v>
      </c>
      <c r="AL9" s="17">
        <v>0.15802485718773801</v>
      </c>
      <c r="AM9" s="17"/>
      <c r="AN9" s="17">
        <v>0.24930928636862801</v>
      </c>
      <c r="AO9" s="17">
        <v>0.122226707904714</v>
      </c>
      <c r="AP9" s="17">
        <v>0.124836482403928</v>
      </c>
      <c r="AQ9" s="17">
        <v>9.0686379822200305E-2</v>
      </c>
      <c r="AR9" s="17">
        <v>8.6999321047880093E-2</v>
      </c>
      <c r="AS9" s="17">
        <v>0.13926777131679599</v>
      </c>
      <c r="AT9" s="17"/>
      <c r="AU9" s="17">
        <v>0.14620345535601501</v>
      </c>
      <c r="AV9" s="17">
        <v>0.14705058958419101</v>
      </c>
      <c r="AW9" s="17"/>
      <c r="AX9" s="17">
        <v>0.111319849846374</v>
      </c>
      <c r="AY9" s="17">
        <v>0.154688422192334</v>
      </c>
      <c r="AZ9" s="17"/>
      <c r="BA9" s="17">
        <v>0.13028898424024801</v>
      </c>
      <c r="BB9" s="17">
        <v>0.22990158130757701</v>
      </c>
      <c r="BC9" s="17"/>
      <c r="BD9" s="17">
        <v>0.18219770225106</v>
      </c>
      <c r="BE9" s="17"/>
      <c r="BF9" s="17">
        <v>0.169484060765942</v>
      </c>
      <c r="BG9" s="17"/>
      <c r="BH9" s="17">
        <v>0.12074757527423401</v>
      </c>
      <c r="BI9" s="17"/>
      <c r="BJ9" s="17">
        <v>0.108540992327071</v>
      </c>
      <c r="BK9" s="17"/>
      <c r="BL9" s="17">
        <v>5.36918397919686E-2</v>
      </c>
      <c r="BM9" s="17">
        <v>0.30698404942073898</v>
      </c>
      <c r="BN9" s="17">
        <v>9.3763513436293605E-2</v>
      </c>
      <c r="BO9" s="17">
        <v>9.7970677305823997E-2</v>
      </c>
      <c r="BP9" s="17"/>
      <c r="BQ9" s="17">
        <v>0.166968473509742</v>
      </c>
      <c r="BR9" s="17">
        <v>0.14427510000746099</v>
      </c>
      <c r="BS9" s="17">
        <v>0.13360071432899401</v>
      </c>
      <c r="BT9" s="17">
        <v>0.202853401567655</v>
      </c>
      <c r="BU9" s="17">
        <v>0.17529691894298</v>
      </c>
      <c r="BV9" s="17">
        <v>8.9167530915639101E-2</v>
      </c>
      <c r="BW9" s="17"/>
      <c r="BX9" s="17">
        <v>0.199131326431462</v>
      </c>
      <c r="BY9" s="17">
        <v>0.156990142987812</v>
      </c>
      <c r="BZ9" s="17">
        <v>0.122802088082235</v>
      </c>
      <c r="CA9" s="17">
        <v>0.18397365720685899</v>
      </c>
      <c r="CB9" s="17">
        <v>0.17919135622632301</v>
      </c>
      <c r="CC9" s="17">
        <v>8.7748872311566403E-2</v>
      </c>
    </row>
    <row r="10" spans="2:81" x14ac:dyDescent="0.35">
      <c r="B10" s="18" t="s">
        <v>366</v>
      </c>
      <c r="C10" s="17">
        <v>0.42558022067060503</v>
      </c>
      <c r="D10" s="17">
        <v>0.42447614534316702</v>
      </c>
      <c r="E10" s="17">
        <v>0.426635563730006</v>
      </c>
      <c r="F10" s="17"/>
      <c r="G10" s="17">
        <v>0.37117415763508399</v>
      </c>
      <c r="H10" s="17">
        <v>0.430660841447706</v>
      </c>
      <c r="I10" s="17">
        <v>0.495893815866632</v>
      </c>
      <c r="J10" s="17">
        <v>0.430521995977245</v>
      </c>
      <c r="K10" s="17">
        <v>0.41319522587881602</v>
      </c>
      <c r="L10" s="17">
        <v>0.40459931872713301</v>
      </c>
      <c r="M10" s="17"/>
      <c r="N10" s="17">
        <v>0.41690825465485198</v>
      </c>
      <c r="O10" s="17">
        <v>0.43770693053369603</v>
      </c>
      <c r="P10" s="17">
        <v>0.43034969525108902</v>
      </c>
      <c r="Q10" s="17">
        <v>0.41888020662578501</v>
      </c>
      <c r="R10" s="17"/>
      <c r="S10" s="17">
        <v>0.40034438167971897</v>
      </c>
      <c r="T10" s="17">
        <v>0.41916626957452102</v>
      </c>
      <c r="U10" s="17">
        <v>0.40533783945512197</v>
      </c>
      <c r="V10" s="17">
        <v>0.38778812512753402</v>
      </c>
      <c r="W10" s="17">
        <v>0.44342548126852999</v>
      </c>
      <c r="X10" s="17">
        <v>0.41737239914384999</v>
      </c>
      <c r="Y10" s="17">
        <v>0.416976387522348</v>
      </c>
      <c r="Z10" s="17">
        <v>0.44385987299572599</v>
      </c>
      <c r="AA10" s="17">
        <v>0.47019962977973501</v>
      </c>
      <c r="AB10" s="17">
        <v>0.44557761007313801</v>
      </c>
      <c r="AC10" s="17">
        <v>0.39932616848552599</v>
      </c>
      <c r="AD10" s="17">
        <v>0.54020956363130401</v>
      </c>
      <c r="AE10" s="17"/>
      <c r="AF10" s="17">
        <v>0.42123840696925902</v>
      </c>
      <c r="AG10" s="17">
        <v>0.45706675947946201</v>
      </c>
      <c r="AH10" s="17">
        <v>0.43379116875307699</v>
      </c>
      <c r="AI10" s="17">
        <v>0.51546317918376505</v>
      </c>
      <c r="AJ10" s="17"/>
      <c r="AK10" s="17">
        <v>0.39485130337926599</v>
      </c>
      <c r="AL10" s="17">
        <v>0.40233540263934903</v>
      </c>
      <c r="AM10" s="17"/>
      <c r="AN10" s="17">
        <v>0.41467762150288701</v>
      </c>
      <c r="AO10" s="17">
        <v>0.42989181107142899</v>
      </c>
      <c r="AP10" s="17">
        <v>0.43431046162131698</v>
      </c>
      <c r="AQ10" s="17">
        <v>0.42536821283106002</v>
      </c>
      <c r="AR10" s="17">
        <v>0.43515661524691002</v>
      </c>
      <c r="AS10" s="17">
        <v>0.41226910126293498</v>
      </c>
      <c r="AT10" s="17"/>
      <c r="AU10" s="17">
        <v>0.42724911062662302</v>
      </c>
      <c r="AV10" s="17">
        <v>0.42363975996889502</v>
      </c>
      <c r="AW10" s="17"/>
      <c r="AX10" s="17">
        <v>0.42815007449590597</v>
      </c>
      <c r="AY10" s="17">
        <v>0.42496353030901601</v>
      </c>
      <c r="AZ10" s="17"/>
      <c r="BA10" s="17">
        <v>0.42534371449641201</v>
      </c>
      <c r="BB10" s="17">
        <v>0.43346731713602998</v>
      </c>
      <c r="BC10" s="17"/>
      <c r="BD10" s="17">
        <v>0.41993357849005197</v>
      </c>
      <c r="BE10" s="17"/>
      <c r="BF10" s="17">
        <v>0.41828650471130202</v>
      </c>
      <c r="BG10" s="17"/>
      <c r="BH10" s="17">
        <v>0.43813337558537002</v>
      </c>
      <c r="BI10" s="17"/>
      <c r="BJ10" s="17">
        <v>0.44696299614875801</v>
      </c>
      <c r="BK10" s="17"/>
      <c r="BL10" s="17">
        <v>0.35926329783208499</v>
      </c>
      <c r="BM10" s="17">
        <v>0.44384652196709201</v>
      </c>
      <c r="BN10" s="17">
        <v>0.42644242763019702</v>
      </c>
      <c r="BO10" s="17">
        <v>0.447355482142758</v>
      </c>
      <c r="BP10" s="17"/>
      <c r="BQ10" s="17">
        <v>0.45085596787488502</v>
      </c>
      <c r="BR10" s="17">
        <v>0.39399532476684002</v>
      </c>
      <c r="BS10" s="17">
        <v>0.44088408042163602</v>
      </c>
      <c r="BT10" s="17">
        <v>0.410223591176407</v>
      </c>
      <c r="BU10" s="17">
        <v>0.40302099377413397</v>
      </c>
      <c r="BV10" s="17">
        <v>0.401210668712214</v>
      </c>
      <c r="BW10" s="17"/>
      <c r="BX10" s="17">
        <v>0.43834026308430202</v>
      </c>
      <c r="BY10" s="17">
        <v>0.43386866744917002</v>
      </c>
      <c r="BZ10" s="17">
        <v>0.44053436435875798</v>
      </c>
      <c r="CA10" s="17">
        <v>0.404454928984119</v>
      </c>
      <c r="CB10" s="17">
        <v>0.34689800056556802</v>
      </c>
      <c r="CC10" s="17">
        <v>0.387953218305509</v>
      </c>
    </row>
    <row r="11" spans="2:81" ht="29" x14ac:dyDescent="0.35">
      <c r="B11" s="18" t="s">
        <v>367</v>
      </c>
      <c r="C11" s="17">
        <v>0.37096211542587898</v>
      </c>
      <c r="D11" s="17">
        <v>0.34373645770008499</v>
      </c>
      <c r="E11" s="17">
        <v>0.39749661114763302</v>
      </c>
      <c r="F11" s="17"/>
      <c r="G11" s="17">
        <v>0.305379635627402</v>
      </c>
      <c r="H11" s="17">
        <v>0.27905691386668802</v>
      </c>
      <c r="I11" s="17">
        <v>0.32546011568022298</v>
      </c>
      <c r="J11" s="17">
        <v>0.41342201801020301</v>
      </c>
      <c r="K11" s="17">
        <v>0.44552534542662497</v>
      </c>
      <c r="L11" s="17">
        <v>0.44181482054475302</v>
      </c>
      <c r="M11" s="17"/>
      <c r="N11" s="17">
        <v>0.33826240433928401</v>
      </c>
      <c r="O11" s="17">
        <v>0.40872408361591001</v>
      </c>
      <c r="P11" s="17">
        <v>0.36348192271298302</v>
      </c>
      <c r="Q11" s="17">
        <v>0.371552888753647</v>
      </c>
      <c r="R11" s="17"/>
      <c r="S11" s="17">
        <v>0.29480177550366099</v>
      </c>
      <c r="T11" s="17">
        <v>0.40807826498510402</v>
      </c>
      <c r="U11" s="17">
        <v>0.41503321613257399</v>
      </c>
      <c r="V11" s="17">
        <v>0.41057111458727402</v>
      </c>
      <c r="W11" s="17">
        <v>0.37831451958116302</v>
      </c>
      <c r="X11" s="17">
        <v>0.39234113921581198</v>
      </c>
      <c r="Y11" s="17">
        <v>0.37147677038158899</v>
      </c>
      <c r="Z11" s="17">
        <v>0.35291209580490801</v>
      </c>
      <c r="AA11" s="17">
        <v>0.320630922721026</v>
      </c>
      <c r="AB11" s="17">
        <v>0.39959512055726298</v>
      </c>
      <c r="AC11" s="17">
        <v>0.408091342199212</v>
      </c>
      <c r="AD11" s="17">
        <v>0.307327533007904</v>
      </c>
      <c r="AE11" s="17"/>
      <c r="AF11" s="17">
        <v>0.36615045049961198</v>
      </c>
      <c r="AG11" s="17">
        <v>0.40437579303772098</v>
      </c>
      <c r="AH11" s="17">
        <v>0.39013787546422501</v>
      </c>
      <c r="AI11" s="17">
        <v>0.33193785024667299</v>
      </c>
      <c r="AJ11" s="17"/>
      <c r="AK11" s="17">
        <v>0.388428458143253</v>
      </c>
      <c r="AL11" s="17">
        <v>0.38086110434180498</v>
      </c>
      <c r="AM11" s="17"/>
      <c r="AN11" s="17">
        <v>0.28895200931628101</v>
      </c>
      <c r="AO11" s="17">
        <v>0.39214067323268698</v>
      </c>
      <c r="AP11" s="17">
        <v>0.39832965625393402</v>
      </c>
      <c r="AQ11" s="17">
        <v>0.41093088369837399</v>
      </c>
      <c r="AR11" s="17">
        <v>0.40757672988169402</v>
      </c>
      <c r="AS11" s="17">
        <v>0.38154124374568399</v>
      </c>
      <c r="AT11" s="17"/>
      <c r="AU11" s="17">
        <v>0.375040425266917</v>
      </c>
      <c r="AV11" s="17">
        <v>0.36438938378480501</v>
      </c>
      <c r="AW11" s="17"/>
      <c r="AX11" s="17">
        <v>0.39119069268670997</v>
      </c>
      <c r="AY11" s="17">
        <v>0.36610784375385302</v>
      </c>
      <c r="AZ11" s="17"/>
      <c r="BA11" s="17">
        <v>0.38827937750407898</v>
      </c>
      <c r="BB11" s="17">
        <v>0.275187758784951</v>
      </c>
      <c r="BC11" s="17"/>
      <c r="BD11" s="17">
        <v>0.349240407920416</v>
      </c>
      <c r="BE11" s="17"/>
      <c r="BF11" s="17">
        <v>0.356137986623286</v>
      </c>
      <c r="BG11" s="17"/>
      <c r="BH11" s="17">
        <v>0.417767471672155</v>
      </c>
      <c r="BI11" s="17"/>
      <c r="BJ11" s="17">
        <v>0.38658421580379998</v>
      </c>
      <c r="BK11" s="17"/>
      <c r="BL11" s="17">
        <v>0.45003314072214201</v>
      </c>
      <c r="BM11" s="17">
        <v>0.23154864026627101</v>
      </c>
      <c r="BN11" s="17">
        <v>0.41344320139989399</v>
      </c>
      <c r="BO11" s="17">
        <v>0.41694612949401</v>
      </c>
      <c r="BP11" s="17"/>
      <c r="BQ11" s="17">
        <v>0.33304791711665199</v>
      </c>
      <c r="BR11" s="17">
        <v>0.40270933584209601</v>
      </c>
      <c r="BS11" s="17">
        <v>0.358678341933517</v>
      </c>
      <c r="BT11" s="17">
        <v>0.34732685420804499</v>
      </c>
      <c r="BU11" s="17">
        <v>0.36303962334723699</v>
      </c>
      <c r="BV11" s="17">
        <v>0.43689289842845302</v>
      </c>
      <c r="BW11" s="17"/>
      <c r="BX11" s="17">
        <v>0.31889156576852301</v>
      </c>
      <c r="BY11" s="17">
        <v>0.35870484136068898</v>
      </c>
      <c r="BZ11" s="17">
        <v>0.37475203101645699</v>
      </c>
      <c r="CA11" s="17">
        <v>0.36834677665585602</v>
      </c>
      <c r="CB11" s="17">
        <v>0.41600294102295099</v>
      </c>
      <c r="CC11" s="17">
        <v>0.41052702761174098</v>
      </c>
    </row>
    <row r="12" spans="2:81" ht="29" x14ac:dyDescent="0.35">
      <c r="B12" s="18" t="s">
        <v>368</v>
      </c>
      <c r="C12" s="19">
        <v>5.7162340627447801E-2</v>
      </c>
      <c r="D12" s="19">
        <v>5.5654456076253099E-2</v>
      </c>
      <c r="E12" s="19">
        <v>5.8452858989405103E-2</v>
      </c>
      <c r="F12" s="19"/>
      <c r="G12" s="19">
        <v>5.2303552022324402E-2</v>
      </c>
      <c r="H12" s="19">
        <v>6.2565204511743702E-2</v>
      </c>
      <c r="I12" s="19">
        <v>3.0336974322709799E-2</v>
      </c>
      <c r="J12" s="19">
        <v>5.42161669762799E-2</v>
      </c>
      <c r="K12" s="19">
        <v>6.47408808565339E-2</v>
      </c>
      <c r="L12" s="19">
        <v>7.5135057710828304E-2</v>
      </c>
      <c r="M12" s="19"/>
      <c r="N12" s="19">
        <v>4.8736304729510203E-2</v>
      </c>
      <c r="O12" s="19">
        <v>4.1015531309255199E-2</v>
      </c>
      <c r="P12" s="19">
        <v>6.1368619180139299E-2</v>
      </c>
      <c r="Q12" s="19">
        <v>7.9376642348634202E-2</v>
      </c>
      <c r="R12" s="19"/>
      <c r="S12" s="19">
        <v>3.5797563046471997E-2</v>
      </c>
      <c r="T12" s="19">
        <v>5.9877636234253698E-2</v>
      </c>
      <c r="U12" s="19">
        <v>5.2405326144558402E-2</v>
      </c>
      <c r="V12" s="19">
        <v>6.8617929424748203E-2</v>
      </c>
      <c r="W12" s="19">
        <v>6.1300969056243902E-2</v>
      </c>
      <c r="X12" s="19">
        <v>5.8572428631174997E-2</v>
      </c>
      <c r="Y12" s="19">
        <v>7.2735412165001706E-2</v>
      </c>
      <c r="Z12" s="19">
        <v>7.5808342954200095E-2</v>
      </c>
      <c r="AA12" s="19">
        <v>7.0412968820513899E-2</v>
      </c>
      <c r="AB12" s="19">
        <v>3.6586336009944098E-2</v>
      </c>
      <c r="AC12" s="19">
        <v>6.7692378708431603E-2</v>
      </c>
      <c r="AD12" s="19">
        <v>3.87196467147113E-2</v>
      </c>
      <c r="AE12" s="19"/>
      <c r="AF12" s="19">
        <v>5.9209482818063999E-2</v>
      </c>
      <c r="AG12" s="19">
        <v>3.1701528580338999E-2</v>
      </c>
      <c r="AH12" s="19">
        <v>6.0189895653052598E-2</v>
      </c>
      <c r="AI12" s="19">
        <v>3.9172508631543201E-2</v>
      </c>
      <c r="AJ12" s="19"/>
      <c r="AK12" s="19">
        <v>6.9278055807077604E-2</v>
      </c>
      <c r="AL12" s="19">
        <v>5.8778635831107699E-2</v>
      </c>
      <c r="AM12" s="19"/>
      <c r="AN12" s="19">
        <v>4.7061082812203801E-2</v>
      </c>
      <c r="AO12" s="19">
        <v>5.5740807791170903E-2</v>
      </c>
      <c r="AP12" s="19">
        <v>4.2523399720822301E-2</v>
      </c>
      <c r="AQ12" s="19">
        <v>7.3014523648365304E-2</v>
      </c>
      <c r="AR12" s="19">
        <v>7.0267333823515396E-2</v>
      </c>
      <c r="AS12" s="19">
        <v>6.6921883674584695E-2</v>
      </c>
      <c r="AT12" s="19"/>
      <c r="AU12" s="19">
        <v>5.1507008750444797E-2</v>
      </c>
      <c r="AV12" s="19">
        <v>6.49202666621089E-2</v>
      </c>
      <c r="AW12" s="19"/>
      <c r="AX12" s="19">
        <v>6.9339382971009E-2</v>
      </c>
      <c r="AY12" s="19">
        <v>5.4240203744797398E-2</v>
      </c>
      <c r="AZ12" s="19"/>
      <c r="BA12" s="19">
        <v>5.6087923759262102E-2</v>
      </c>
      <c r="BB12" s="19">
        <v>6.1443342771441298E-2</v>
      </c>
      <c r="BC12" s="19"/>
      <c r="BD12" s="19">
        <v>4.8628311338472098E-2</v>
      </c>
      <c r="BE12" s="19"/>
      <c r="BF12" s="19">
        <v>5.6091447899470903E-2</v>
      </c>
      <c r="BG12" s="19"/>
      <c r="BH12" s="19">
        <v>2.3351577468241201E-2</v>
      </c>
      <c r="BI12" s="19"/>
      <c r="BJ12" s="19">
        <v>5.79117957203708E-2</v>
      </c>
      <c r="BK12" s="19"/>
      <c r="BL12" s="19">
        <v>0.13701172165380501</v>
      </c>
      <c r="BM12" s="19">
        <v>1.76207883458981E-2</v>
      </c>
      <c r="BN12" s="19">
        <v>6.6350857533615998E-2</v>
      </c>
      <c r="BO12" s="19">
        <v>3.77277110574087E-2</v>
      </c>
      <c r="BP12" s="19"/>
      <c r="BQ12" s="19">
        <v>4.9127641498721598E-2</v>
      </c>
      <c r="BR12" s="19">
        <v>5.9020239383602402E-2</v>
      </c>
      <c r="BS12" s="19">
        <v>6.6836863315853506E-2</v>
      </c>
      <c r="BT12" s="19">
        <v>3.9596153047893899E-2</v>
      </c>
      <c r="BU12" s="19">
        <v>5.8642463935649897E-2</v>
      </c>
      <c r="BV12" s="19">
        <v>7.2728901943694205E-2</v>
      </c>
      <c r="BW12" s="19"/>
      <c r="BX12" s="19">
        <v>4.3636844715713101E-2</v>
      </c>
      <c r="BY12" s="19">
        <v>5.0436348202329201E-2</v>
      </c>
      <c r="BZ12" s="19">
        <v>6.1911516542549901E-2</v>
      </c>
      <c r="CA12" s="19">
        <v>4.32246371531659E-2</v>
      </c>
      <c r="CB12" s="19">
        <v>5.7907702185157499E-2</v>
      </c>
      <c r="CC12" s="19">
        <v>0.113770881771184</v>
      </c>
    </row>
    <row r="13" spans="2:81" x14ac:dyDescent="0.35">
      <c r="B13" s="16"/>
    </row>
    <row r="14" spans="2:81" x14ac:dyDescent="0.35">
      <c r="B14" t="s">
        <v>90</v>
      </c>
    </row>
    <row r="15" spans="2:81" x14ac:dyDescent="0.35">
      <c r="B15" t="s">
        <v>91</v>
      </c>
    </row>
    <row r="17" spans="2:2" x14ac:dyDescent="0.35">
      <c r="B17"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J22"/>
  <sheetViews>
    <sheetView showGridLines="0" topLeftCell="A5" workbookViewId="0">
      <pane xSplit="2" topLeftCell="C1" activePane="topRight" state="frozen"/>
      <selection pane="topRight"/>
    </sheetView>
  </sheetViews>
  <sheetFormatPr defaultColWidth="10.90625" defaultRowHeight="14.5" x14ac:dyDescent="0.35"/>
  <cols>
    <col min="2" max="2" width="25.7265625" customWidth="1"/>
    <col min="3" max="10" width="20.7265625" customWidth="1"/>
  </cols>
  <sheetData>
    <row r="2" spans="2:10" ht="40" customHeight="1" x14ac:dyDescent="0.35">
      <c r="D2" s="31" t="s">
        <v>401</v>
      </c>
      <c r="E2" s="27"/>
      <c r="F2" s="27"/>
      <c r="G2" s="27"/>
      <c r="H2" s="27"/>
      <c r="I2" s="27"/>
      <c r="J2" s="27"/>
    </row>
    <row r="6" spans="2:10" ht="50" customHeight="1" x14ac:dyDescent="0.35">
      <c r="B6" s="20" t="s">
        <v>15</v>
      </c>
      <c r="C6" s="20" t="s">
        <v>394</v>
      </c>
      <c r="D6" s="20" t="s">
        <v>395</v>
      </c>
      <c r="E6" s="20" t="s">
        <v>396</v>
      </c>
      <c r="F6" s="20" t="s">
        <v>397</v>
      </c>
      <c r="G6" s="20" t="s">
        <v>398</v>
      </c>
      <c r="H6" s="20" t="s">
        <v>399</v>
      </c>
      <c r="I6" s="20" t="s">
        <v>400</v>
      </c>
    </row>
    <row r="7" spans="2:10" x14ac:dyDescent="0.35">
      <c r="B7" s="18" t="s">
        <v>281</v>
      </c>
      <c r="C7" s="17">
        <v>0.26623887376041799</v>
      </c>
      <c r="D7" s="17">
        <v>0.26044772477266698</v>
      </c>
      <c r="E7" s="17">
        <v>0.247051512706087</v>
      </c>
      <c r="F7" s="17">
        <v>0.173519370497389</v>
      </c>
      <c r="G7" s="17">
        <v>0.148342639064551</v>
      </c>
      <c r="H7" s="17">
        <v>0.119963023385199</v>
      </c>
      <c r="I7" s="17">
        <v>9.9022233752496094E-2</v>
      </c>
    </row>
    <row r="8" spans="2:10" x14ac:dyDescent="0.35">
      <c r="B8" s="18" t="s">
        <v>282</v>
      </c>
      <c r="C8" s="17">
        <v>0.42196518721290799</v>
      </c>
      <c r="D8" s="17">
        <v>0.43791182089722802</v>
      </c>
      <c r="E8" s="17">
        <v>0.38927898342158701</v>
      </c>
      <c r="F8" s="17">
        <v>0.36523768547740598</v>
      </c>
      <c r="G8" s="17">
        <v>0.29012274320055098</v>
      </c>
      <c r="H8" s="17">
        <v>0.26021788027354198</v>
      </c>
      <c r="I8" s="17">
        <v>0.211637787669056</v>
      </c>
    </row>
    <row r="9" spans="2:10" x14ac:dyDescent="0.35">
      <c r="B9" s="18" t="s">
        <v>283</v>
      </c>
      <c r="C9" s="17">
        <v>0.22491563022383501</v>
      </c>
      <c r="D9" s="17">
        <v>0.20247296171113</v>
      </c>
      <c r="E9" s="17">
        <v>0.25009473348324501</v>
      </c>
      <c r="F9" s="17">
        <v>0.298022599850778</v>
      </c>
      <c r="G9" s="17">
        <v>0.27786626499362999</v>
      </c>
      <c r="H9" s="17">
        <v>0.29140711980579498</v>
      </c>
      <c r="I9" s="17">
        <v>0.263366104823405</v>
      </c>
    </row>
    <row r="10" spans="2:10" x14ac:dyDescent="0.35">
      <c r="B10" s="18" t="s">
        <v>284</v>
      </c>
      <c r="C10" s="17">
        <v>4.2865444840484698E-2</v>
      </c>
      <c r="D10" s="17">
        <v>5.43626643362864E-2</v>
      </c>
      <c r="E10" s="17">
        <v>6.39036708424187E-2</v>
      </c>
      <c r="F10" s="17">
        <v>9.6580510326398403E-2</v>
      </c>
      <c r="G10" s="17">
        <v>0.17938339634756501</v>
      </c>
      <c r="H10" s="17">
        <v>0.20526839652591899</v>
      </c>
      <c r="I10" s="17">
        <v>0.24410698889222099</v>
      </c>
    </row>
    <row r="11" spans="2:10" x14ac:dyDescent="0.35">
      <c r="B11" s="18" t="s">
        <v>285</v>
      </c>
      <c r="C11" s="17">
        <v>1.95100991777135E-2</v>
      </c>
      <c r="D11" s="17">
        <v>2.9155404320577501E-2</v>
      </c>
      <c r="E11" s="17">
        <v>3.16519626488092E-2</v>
      </c>
      <c r="F11" s="17">
        <v>5.1214920302885603E-2</v>
      </c>
      <c r="G11" s="17">
        <v>7.8597730569778798E-2</v>
      </c>
      <c r="H11" s="17">
        <v>9.9688419862184005E-2</v>
      </c>
      <c r="I11" s="17">
        <v>0.16460365767455401</v>
      </c>
    </row>
    <row r="12" spans="2:10" x14ac:dyDescent="0.35">
      <c r="B12" s="18" t="s">
        <v>171</v>
      </c>
      <c r="C12" s="17">
        <v>2.4504764784640701E-2</v>
      </c>
      <c r="D12" s="17">
        <v>1.5649423962112E-2</v>
      </c>
      <c r="E12" s="17">
        <v>1.8019136897852901E-2</v>
      </c>
      <c r="F12" s="17">
        <v>1.54249135451429E-2</v>
      </c>
      <c r="G12" s="17">
        <v>2.5687225823923601E-2</v>
      </c>
      <c r="H12" s="17">
        <v>2.34551601473608E-2</v>
      </c>
      <c r="I12" s="17">
        <v>1.7263227188268001E-2</v>
      </c>
    </row>
    <row r="13" spans="2:10" x14ac:dyDescent="0.35">
      <c r="B13" s="23" t="s">
        <v>286</v>
      </c>
      <c r="C13" s="21">
        <v>0.68820406097332698</v>
      </c>
      <c r="D13" s="21">
        <v>0.698359545669895</v>
      </c>
      <c r="E13" s="21">
        <v>0.63633049612767401</v>
      </c>
      <c r="F13" s="21">
        <v>0.53875705597479495</v>
      </c>
      <c r="G13" s="21">
        <v>0.43846538226510301</v>
      </c>
      <c r="H13" s="21">
        <v>0.38018090365874102</v>
      </c>
      <c r="I13" s="21">
        <v>0.31066002142155202</v>
      </c>
    </row>
    <row r="14" spans="2:10" x14ac:dyDescent="0.35">
      <c r="B14" s="23" t="s">
        <v>287</v>
      </c>
      <c r="C14" s="21">
        <v>6.2375544018198198E-2</v>
      </c>
      <c r="D14" s="21">
        <v>8.3518068656863897E-2</v>
      </c>
      <c r="E14" s="21">
        <v>9.5555633491228004E-2</v>
      </c>
      <c r="F14" s="21">
        <v>0.14779543062928399</v>
      </c>
      <c r="G14" s="21">
        <v>0.25798112691734398</v>
      </c>
      <c r="H14" s="21">
        <v>0.30495681638810301</v>
      </c>
      <c r="I14" s="21">
        <v>0.40871064656677403</v>
      </c>
    </row>
    <row r="15" spans="2:10" x14ac:dyDescent="0.35">
      <c r="B15" s="23" t="s">
        <v>288</v>
      </c>
      <c r="C15" s="22">
        <v>0.62582851695512898</v>
      </c>
      <c r="D15" s="22">
        <v>0.61484147701303105</v>
      </c>
      <c r="E15" s="22">
        <v>0.54077486263644603</v>
      </c>
      <c r="F15" s="22">
        <v>0.39096162534551099</v>
      </c>
      <c r="G15" s="22">
        <v>0.180484255347759</v>
      </c>
      <c r="H15" s="22">
        <v>7.5224087270637702E-2</v>
      </c>
      <c r="I15" s="22">
        <v>-9.8050625145221906E-2</v>
      </c>
    </row>
    <row r="16" spans="2:10" x14ac:dyDescent="0.35">
      <c r="B16" s="16"/>
      <c r="C16" s="16"/>
      <c r="D16" s="16"/>
      <c r="E16" s="16"/>
      <c r="F16" s="16"/>
      <c r="G16" s="16"/>
      <c r="H16" s="16"/>
      <c r="I16" s="16"/>
    </row>
    <row r="17" spans="2:2" x14ac:dyDescent="0.35">
      <c r="B17" t="s">
        <v>90</v>
      </c>
    </row>
    <row r="18" spans="2:2" x14ac:dyDescent="0.35">
      <c r="B18" t="s">
        <v>91</v>
      </c>
    </row>
    <row r="22" spans="2:2" x14ac:dyDescent="0.35">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CC22"/>
  <sheetViews>
    <sheetView showGridLines="0" workbookViewId="0">
      <pane xSplit="2" topLeftCell="C1" activePane="topRight" state="frozen"/>
      <selection pane="topRight" activeCell="BF9" sqref="BF9"/>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402</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0.26044772477266698</v>
      </c>
      <c r="D9" s="17">
        <v>0.27721430526956897</v>
      </c>
      <c r="E9" s="17">
        <v>0.24328323303414801</v>
      </c>
      <c r="F9" s="17"/>
      <c r="G9" s="17">
        <v>0.30016334244908099</v>
      </c>
      <c r="H9" s="17">
        <v>0.31282611268306199</v>
      </c>
      <c r="I9" s="17">
        <v>0.22056476457970101</v>
      </c>
      <c r="J9" s="17">
        <v>0.23158446659673201</v>
      </c>
      <c r="K9" s="17">
        <v>0.237147886898953</v>
      </c>
      <c r="L9" s="17">
        <v>0.26300348823644998</v>
      </c>
      <c r="M9" s="17"/>
      <c r="N9" s="17">
        <v>0.29268963774371698</v>
      </c>
      <c r="O9" s="17">
        <v>0.20656343207157399</v>
      </c>
      <c r="P9" s="17">
        <v>0.268292811019333</v>
      </c>
      <c r="Q9" s="17">
        <v>0.27305012945671803</v>
      </c>
      <c r="R9" s="17"/>
      <c r="S9" s="17">
        <v>0.34198999948540199</v>
      </c>
      <c r="T9" s="17">
        <v>0.23245392859681699</v>
      </c>
      <c r="U9" s="17">
        <v>0.26324918678149301</v>
      </c>
      <c r="V9" s="17">
        <v>0.252324681712085</v>
      </c>
      <c r="W9" s="17">
        <v>0.228373928802764</v>
      </c>
      <c r="X9" s="17">
        <v>0.25528562832525098</v>
      </c>
      <c r="Y9" s="17">
        <v>0.247504184917514</v>
      </c>
      <c r="Z9" s="17">
        <v>0.29595957784716398</v>
      </c>
      <c r="AA9" s="17">
        <v>0.30353237132828897</v>
      </c>
      <c r="AB9" s="17">
        <v>0.202801302688353</v>
      </c>
      <c r="AC9" s="17">
        <v>0.21066683579756601</v>
      </c>
      <c r="AD9" s="17">
        <v>0.193561115564063</v>
      </c>
      <c r="AE9" s="17"/>
      <c r="AF9" s="17">
        <v>0.275745602173185</v>
      </c>
      <c r="AG9" s="17">
        <v>0.20000478569696001</v>
      </c>
      <c r="AH9" s="17">
        <v>0.18595621514726501</v>
      </c>
      <c r="AI9" s="17">
        <v>0.19399207908648999</v>
      </c>
      <c r="AJ9" s="17"/>
      <c r="AK9" s="17">
        <v>0.239632298680061</v>
      </c>
      <c r="AL9" s="17">
        <v>0.248634716889443</v>
      </c>
      <c r="AM9" s="17"/>
      <c r="AN9" s="17">
        <v>0.353530196456524</v>
      </c>
      <c r="AO9" s="17">
        <v>0.233535878957839</v>
      </c>
      <c r="AP9" s="17">
        <v>0.235286284541634</v>
      </c>
      <c r="AQ9" s="17">
        <v>0.22471359898086199</v>
      </c>
      <c r="AR9" s="17">
        <v>0.22047953554368099</v>
      </c>
      <c r="AS9" s="17">
        <v>0.207600465881771</v>
      </c>
      <c r="AT9" s="17"/>
      <c r="AU9" s="17">
        <v>0.28231263600336398</v>
      </c>
      <c r="AV9" s="17">
        <v>0.23129784554886901</v>
      </c>
      <c r="AW9" s="17"/>
      <c r="AX9" s="17">
        <v>0.24566619481417201</v>
      </c>
      <c r="AY9" s="17">
        <v>0.26399486312162301</v>
      </c>
      <c r="AZ9" s="17"/>
      <c r="BA9" s="17">
        <v>0.25083187194940798</v>
      </c>
      <c r="BB9" s="17">
        <v>0.31119152556101098</v>
      </c>
      <c r="BC9" s="17"/>
      <c r="BD9" s="17">
        <v>0.34460909826706299</v>
      </c>
      <c r="BE9" s="17"/>
      <c r="BF9" s="17">
        <v>0.334205224327702</v>
      </c>
      <c r="BG9" s="17"/>
      <c r="BH9" s="17">
        <v>0.20782036623612901</v>
      </c>
      <c r="BI9" s="17"/>
      <c r="BJ9" s="17">
        <v>0.21183031343700701</v>
      </c>
      <c r="BK9" s="17"/>
      <c r="BL9" s="17">
        <v>2.85582293327209E-2</v>
      </c>
      <c r="BM9" s="17">
        <v>0.542639793383626</v>
      </c>
      <c r="BN9" s="17">
        <v>0.23765440510389399</v>
      </c>
      <c r="BO9" s="17">
        <v>0.14499718450436599</v>
      </c>
      <c r="BP9" s="17"/>
      <c r="BQ9" s="17">
        <v>0.28941645558616003</v>
      </c>
      <c r="BR9" s="17">
        <v>0.33329310883223301</v>
      </c>
      <c r="BS9" s="17">
        <v>0.24461796058506999</v>
      </c>
      <c r="BT9" s="17">
        <v>0.29342469252197201</v>
      </c>
      <c r="BU9" s="17">
        <v>0.219796584817012</v>
      </c>
      <c r="BV9" s="17">
        <v>0.15670585474851001</v>
      </c>
      <c r="BW9" s="17"/>
      <c r="BX9" s="17">
        <v>0.31645252704728599</v>
      </c>
      <c r="BY9" s="17">
        <v>0.3321167218337</v>
      </c>
      <c r="BZ9" s="17">
        <v>0.25755804324901999</v>
      </c>
      <c r="CA9" s="17">
        <v>0.306775863267642</v>
      </c>
      <c r="CB9" s="17">
        <v>0.19031047267780801</v>
      </c>
      <c r="CC9" s="17">
        <v>0.109991235919233</v>
      </c>
    </row>
    <row r="10" spans="2:81" x14ac:dyDescent="0.35">
      <c r="B10" s="18" t="s">
        <v>282</v>
      </c>
      <c r="C10" s="17">
        <v>0.43791182089722802</v>
      </c>
      <c r="D10" s="17">
        <v>0.42676169734335501</v>
      </c>
      <c r="E10" s="17">
        <v>0.44901789148342702</v>
      </c>
      <c r="F10" s="17"/>
      <c r="G10" s="17">
        <v>0.39856622236032602</v>
      </c>
      <c r="H10" s="17">
        <v>0.415094011493926</v>
      </c>
      <c r="I10" s="17">
        <v>0.48154761328489898</v>
      </c>
      <c r="J10" s="17">
        <v>0.43578637436241502</v>
      </c>
      <c r="K10" s="17">
        <v>0.44921503676452401</v>
      </c>
      <c r="L10" s="17">
        <v>0.44120004581229799</v>
      </c>
      <c r="M10" s="17"/>
      <c r="N10" s="17">
        <v>0.461200842858143</v>
      </c>
      <c r="O10" s="17">
        <v>0.46348359217650298</v>
      </c>
      <c r="P10" s="17">
        <v>0.44038871282407799</v>
      </c>
      <c r="Q10" s="17">
        <v>0.38908013223973897</v>
      </c>
      <c r="R10" s="17"/>
      <c r="S10" s="17">
        <v>0.43500030718906602</v>
      </c>
      <c r="T10" s="17">
        <v>0.43792597142658102</v>
      </c>
      <c r="U10" s="17">
        <v>0.431935505648403</v>
      </c>
      <c r="V10" s="17">
        <v>0.465614941054945</v>
      </c>
      <c r="W10" s="17">
        <v>0.46993617880340899</v>
      </c>
      <c r="X10" s="17">
        <v>0.43077713431064302</v>
      </c>
      <c r="Y10" s="17">
        <v>0.392914082931761</v>
      </c>
      <c r="Z10" s="17">
        <v>0.48905504952063</v>
      </c>
      <c r="AA10" s="17">
        <v>0.42264253921677503</v>
      </c>
      <c r="AB10" s="17">
        <v>0.451142002679772</v>
      </c>
      <c r="AC10" s="17">
        <v>0.41671138452476197</v>
      </c>
      <c r="AD10" s="17">
        <v>0.434378274099121</v>
      </c>
      <c r="AE10" s="17"/>
      <c r="AF10" s="17">
        <v>0.43382929636710799</v>
      </c>
      <c r="AG10" s="17">
        <v>0.46679912404241503</v>
      </c>
      <c r="AH10" s="17">
        <v>0.42788037833849002</v>
      </c>
      <c r="AI10" s="17">
        <v>0.42157237055368701</v>
      </c>
      <c r="AJ10" s="17"/>
      <c r="AK10" s="17">
        <v>0.46164064323408299</v>
      </c>
      <c r="AL10" s="17">
        <v>0.48079081138299101</v>
      </c>
      <c r="AM10" s="17"/>
      <c r="AN10" s="17">
        <v>0.39142552265035502</v>
      </c>
      <c r="AO10" s="17">
        <v>0.44805674613311097</v>
      </c>
      <c r="AP10" s="17">
        <v>0.42889038128957102</v>
      </c>
      <c r="AQ10" s="17">
        <v>0.45318073377903101</v>
      </c>
      <c r="AR10" s="17">
        <v>0.48423910535613102</v>
      </c>
      <c r="AS10" s="17">
        <v>0.48894763525651203</v>
      </c>
      <c r="AT10" s="17"/>
      <c r="AU10" s="17">
        <v>0.43876140310615003</v>
      </c>
      <c r="AV10" s="17">
        <v>0.43656576661589103</v>
      </c>
      <c r="AW10" s="17"/>
      <c r="AX10" s="17">
        <v>0.41654027794541598</v>
      </c>
      <c r="AY10" s="17">
        <v>0.443040371175421</v>
      </c>
      <c r="AZ10" s="17"/>
      <c r="BA10" s="17">
        <v>0.43782083330361499</v>
      </c>
      <c r="BB10" s="17">
        <v>0.44137486762514899</v>
      </c>
      <c r="BC10" s="17"/>
      <c r="BD10" s="17">
        <v>0.433165962175036</v>
      </c>
      <c r="BE10" s="17"/>
      <c r="BF10" s="17">
        <v>0.434852038788617</v>
      </c>
      <c r="BG10" s="17"/>
      <c r="BH10" s="17">
        <v>0.484565913052662</v>
      </c>
      <c r="BI10" s="17"/>
      <c r="BJ10" s="17">
        <v>0.44310881991691697</v>
      </c>
      <c r="BK10" s="17"/>
      <c r="BL10" s="17">
        <v>0.289198502076362</v>
      </c>
      <c r="BM10" s="17">
        <v>0.39306658215419399</v>
      </c>
      <c r="BN10" s="17">
        <v>0.49597025321087101</v>
      </c>
      <c r="BO10" s="17">
        <v>0.51344952714769199</v>
      </c>
      <c r="BP10" s="17"/>
      <c r="BQ10" s="17">
        <v>0.46350935289158501</v>
      </c>
      <c r="BR10" s="17">
        <v>0.44757859575565401</v>
      </c>
      <c r="BS10" s="17">
        <v>0.427752521813616</v>
      </c>
      <c r="BT10" s="17">
        <v>0.40342427488834098</v>
      </c>
      <c r="BU10" s="17">
        <v>0.36641384773619701</v>
      </c>
      <c r="BV10" s="17">
        <v>0.42009879936165101</v>
      </c>
      <c r="BW10" s="17"/>
      <c r="BX10" s="17">
        <v>0.45647774191811102</v>
      </c>
      <c r="BY10" s="17">
        <v>0.45517993331147799</v>
      </c>
      <c r="BZ10" s="17">
        <v>0.42905145679687501</v>
      </c>
      <c r="CA10" s="17">
        <v>0.42770372666901002</v>
      </c>
      <c r="CB10" s="17">
        <v>0.39425184539067798</v>
      </c>
      <c r="CC10" s="17">
        <v>0.391676298724142</v>
      </c>
    </row>
    <row r="11" spans="2:81" x14ac:dyDescent="0.35">
      <c r="B11" s="18" t="s">
        <v>283</v>
      </c>
      <c r="C11" s="17">
        <v>0.20247296171113</v>
      </c>
      <c r="D11" s="17">
        <v>0.19422122169252201</v>
      </c>
      <c r="E11" s="17">
        <v>0.21153078570780501</v>
      </c>
      <c r="F11" s="17"/>
      <c r="G11" s="17">
        <v>0.16890718926765</v>
      </c>
      <c r="H11" s="17">
        <v>0.176710143343661</v>
      </c>
      <c r="I11" s="17">
        <v>0.18836083515555399</v>
      </c>
      <c r="J11" s="17">
        <v>0.23019486079039</v>
      </c>
      <c r="K11" s="17">
        <v>0.23472259754718</v>
      </c>
      <c r="L11" s="17">
        <v>0.21306125287734901</v>
      </c>
      <c r="M11" s="17"/>
      <c r="N11" s="17">
        <v>0.166522361348515</v>
      </c>
      <c r="O11" s="17">
        <v>0.220798123632756</v>
      </c>
      <c r="P11" s="17">
        <v>0.19928660543457699</v>
      </c>
      <c r="Q11" s="17">
        <v>0.22108359494747601</v>
      </c>
      <c r="R11" s="17"/>
      <c r="S11" s="17">
        <v>0.142981856112327</v>
      </c>
      <c r="T11" s="17">
        <v>0.219382944145738</v>
      </c>
      <c r="U11" s="17">
        <v>0.21077867267443701</v>
      </c>
      <c r="V11" s="17">
        <v>0.17330386167911899</v>
      </c>
      <c r="W11" s="17">
        <v>0.198267112607177</v>
      </c>
      <c r="X11" s="17">
        <v>0.227388739513677</v>
      </c>
      <c r="Y11" s="17">
        <v>0.25336478523718597</v>
      </c>
      <c r="Z11" s="17">
        <v>0.13811346876394201</v>
      </c>
      <c r="AA11" s="17">
        <v>0.18643174241657301</v>
      </c>
      <c r="AB11" s="17">
        <v>0.22939010253446501</v>
      </c>
      <c r="AC11" s="17">
        <v>0.222363022463302</v>
      </c>
      <c r="AD11" s="17">
        <v>0.30224962400806399</v>
      </c>
      <c r="AE11" s="17"/>
      <c r="AF11" s="17">
        <v>0.19570539942241599</v>
      </c>
      <c r="AG11" s="17">
        <v>0.220271724522664</v>
      </c>
      <c r="AH11" s="17">
        <v>0.239669378637175</v>
      </c>
      <c r="AI11" s="17">
        <v>0.30559633627789501</v>
      </c>
      <c r="AJ11" s="17"/>
      <c r="AK11" s="17">
        <v>0.18912520190259999</v>
      </c>
      <c r="AL11" s="17">
        <v>0.18707343929923301</v>
      </c>
      <c r="AM11" s="17"/>
      <c r="AN11" s="17">
        <v>0.16024064186966</v>
      </c>
      <c r="AO11" s="17">
        <v>0.22554576794383399</v>
      </c>
      <c r="AP11" s="17">
        <v>0.22304547193443799</v>
      </c>
      <c r="AQ11" s="17">
        <v>0.209681003511896</v>
      </c>
      <c r="AR11" s="17">
        <v>0.19816489436860199</v>
      </c>
      <c r="AS11" s="17">
        <v>0.22641117563992499</v>
      </c>
      <c r="AT11" s="17"/>
      <c r="AU11" s="17">
        <v>0.20463466897513999</v>
      </c>
      <c r="AV11" s="17">
        <v>0.19875670693855399</v>
      </c>
      <c r="AW11" s="17"/>
      <c r="AX11" s="17">
        <v>0.225446295960162</v>
      </c>
      <c r="AY11" s="17">
        <v>0.19696002799270099</v>
      </c>
      <c r="AZ11" s="17"/>
      <c r="BA11" s="17">
        <v>0.209247906408389</v>
      </c>
      <c r="BB11" s="17">
        <v>0.16707225592408401</v>
      </c>
      <c r="BC11" s="17"/>
      <c r="BD11" s="17">
        <v>0.15495678521338599</v>
      </c>
      <c r="BE11" s="17"/>
      <c r="BF11" s="17">
        <v>0.15763707013363301</v>
      </c>
      <c r="BG11" s="17"/>
      <c r="BH11" s="17">
        <v>0.20138026253848501</v>
      </c>
      <c r="BI11" s="17"/>
      <c r="BJ11" s="17">
        <v>0.21935572726821301</v>
      </c>
      <c r="BK11" s="17"/>
      <c r="BL11" s="17">
        <v>0.34832039619480099</v>
      </c>
      <c r="BM11" s="17">
        <v>5.25799547017409E-2</v>
      </c>
      <c r="BN11" s="17">
        <v>0.204269505195287</v>
      </c>
      <c r="BO11" s="17">
        <v>0.26067633502302601</v>
      </c>
      <c r="BP11" s="17"/>
      <c r="BQ11" s="17">
        <v>0.16501788192040001</v>
      </c>
      <c r="BR11" s="17">
        <v>0.15705932759442101</v>
      </c>
      <c r="BS11" s="17">
        <v>0.22340048730707099</v>
      </c>
      <c r="BT11" s="17">
        <v>0.217032693234056</v>
      </c>
      <c r="BU11" s="17">
        <v>0.27160039263045699</v>
      </c>
      <c r="BV11" s="17">
        <v>0.25320602374204698</v>
      </c>
      <c r="BW11" s="17"/>
      <c r="BX11" s="17">
        <v>0.15706546653148601</v>
      </c>
      <c r="BY11" s="17">
        <v>0.15069827340678299</v>
      </c>
      <c r="BZ11" s="17">
        <v>0.223988739719234</v>
      </c>
      <c r="CA11" s="17">
        <v>0.17526376385290299</v>
      </c>
      <c r="CB11" s="17">
        <v>0.24826460326445099</v>
      </c>
      <c r="CC11" s="17">
        <v>0.29658853566988302</v>
      </c>
    </row>
    <row r="12" spans="2:81" x14ac:dyDescent="0.35">
      <c r="B12" s="18" t="s">
        <v>284</v>
      </c>
      <c r="C12" s="17">
        <v>5.43626643362864E-2</v>
      </c>
      <c r="D12" s="17">
        <v>5.5394796115930997E-2</v>
      </c>
      <c r="E12" s="17">
        <v>5.3624325166334003E-2</v>
      </c>
      <c r="F12" s="17"/>
      <c r="G12" s="17">
        <v>7.3276727587933105E-2</v>
      </c>
      <c r="H12" s="17">
        <v>4.5078304832850399E-2</v>
      </c>
      <c r="I12" s="17">
        <v>6.6397603599232594E-2</v>
      </c>
      <c r="J12" s="17">
        <v>5.3908501247940999E-2</v>
      </c>
      <c r="K12" s="17">
        <v>3.7895671796147397E-2</v>
      </c>
      <c r="L12" s="17">
        <v>5.0985265335486897E-2</v>
      </c>
      <c r="M12" s="17"/>
      <c r="N12" s="17">
        <v>3.8452548460481101E-2</v>
      </c>
      <c r="O12" s="17">
        <v>6.6971607122262397E-2</v>
      </c>
      <c r="P12" s="17">
        <v>5.6972070768256597E-2</v>
      </c>
      <c r="Q12" s="17">
        <v>5.6995056935445203E-2</v>
      </c>
      <c r="R12" s="17"/>
      <c r="S12" s="17">
        <v>4.0685380217206503E-2</v>
      </c>
      <c r="T12" s="17">
        <v>7.0777638990461703E-2</v>
      </c>
      <c r="U12" s="17">
        <v>4.3453141397701602E-2</v>
      </c>
      <c r="V12" s="17">
        <v>7.4768330534530206E-2</v>
      </c>
      <c r="W12" s="17">
        <v>5.5803344415756503E-2</v>
      </c>
      <c r="X12" s="17">
        <v>4.79867643487576E-2</v>
      </c>
      <c r="Y12" s="17">
        <v>5.5743938945323299E-2</v>
      </c>
      <c r="Z12" s="17">
        <v>6.5333717851989201E-2</v>
      </c>
      <c r="AA12" s="17">
        <v>3.67639116829101E-2</v>
      </c>
      <c r="AB12" s="17">
        <v>5.6889930145464597E-2</v>
      </c>
      <c r="AC12" s="17">
        <v>7.2767406961028597E-2</v>
      </c>
      <c r="AD12" s="17">
        <v>3.86586364469792E-2</v>
      </c>
      <c r="AE12" s="17"/>
      <c r="AF12" s="17">
        <v>5.2254462343925903E-2</v>
      </c>
      <c r="AG12" s="17">
        <v>7.1293468659526904E-2</v>
      </c>
      <c r="AH12" s="17">
        <v>7.0902529076989004E-2</v>
      </c>
      <c r="AI12" s="17">
        <v>4.7322508786862297E-2</v>
      </c>
      <c r="AJ12" s="17"/>
      <c r="AK12" s="17">
        <v>5.0361049620501398E-2</v>
      </c>
      <c r="AL12" s="17">
        <v>4.4938899876804099E-2</v>
      </c>
      <c r="AM12" s="17"/>
      <c r="AN12" s="17">
        <v>4.4947875019300497E-2</v>
      </c>
      <c r="AO12" s="17">
        <v>5.2651514299663499E-2</v>
      </c>
      <c r="AP12" s="17">
        <v>6.9719419985894399E-2</v>
      </c>
      <c r="AQ12" s="17">
        <v>5.9987529475808501E-2</v>
      </c>
      <c r="AR12" s="17">
        <v>6.0789620229176E-2</v>
      </c>
      <c r="AS12" s="17">
        <v>3.8072602700200603E-2</v>
      </c>
      <c r="AT12" s="17"/>
      <c r="AU12" s="17">
        <v>4.2127235141036702E-2</v>
      </c>
      <c r="AV12" s="17">
        <v>7.1792412824152302E-2</v>
      </c>
      <c r="AW12" s="17"/>
      <c r="AX12" s="17">
        <v>5.49324971118113E-2</v>
      </c>
      <c r="AY12" s="17">
        <v>5.4225921002123201E-2</v>
      </c>
      <c r="AZ12" s="17"/>
      <c r="BA12" s="17">
        <v>5.8852544474355999E-2</v>
      </c>
      <c r="BB12" s="17">
        <v>3.0788677383296301E-2</v>
      </c>
      <c r="BC12" s="17"/>
      <c r="BD12" s="17">
        <v>3.9450312142074402E-2</v>
      </c>
      <c r="BE12" s="17"/>
      <c r="BF12" s="17">
        <v>4.0081946697754202E-2</v>
      </c>
      <c r="BG12" s="17"/>
      <c r="BH12" s="17">
        <v>6.0439248565143398E-2</v>
      </c>
      <c r="BI12" s="17"/>
      <c r="BJ12" s="17">
        <v>4.8903855849438897E-2</v>
      </c>
      <c r="BK12" s="17"/>
      <c r="BL12" s="17">
        <v>0.164318909913406</v>
      </c>
      <c r="BM12" s="17">
        <v>6.4255277948009597E-3</v>
      </c>
      <c r="BN12" s="17">
        <v>3.7840762533589298E-2</v>
      </c>
      <c r="BO12" s="17">
        <v>5.1903160437047902E-2</v>
      </c>
      <c r="BP12" s="17"/>
      <c r="BQ12" s="17">
        <v>4.9957464140147602E-2</v>
      </c>
      <c r="BR12" s="17">
        <v>3.7741059421234499E-2</v>
      </c>
      <c r="BS12" s="17">
        <v>6.0835525305098503E-2</v>
      </c>
      <c r="BT12" s="17">
        <v>4.8476588279411897E-2</v>
      </c>
      <c r="BU12" s="17">
        <v>7.0957184476440893E-2</v>
      </c>
      <c r="BV12" s="17">
        <v>8.2270669355921297E-2</v>
      </c>
      <c r="BW12" s="17"/>
      <c r="BX12" s="17">
        <v>4.3539818036547502E-2</v>
      </c>
      <c r="BY12" s="17">
        <v>4.0836557501725303E-2</v>
      </c>
      <c r="BZ12" s="17">
        <v>4.8909519666875401E-2</v>
      </c>
      <c r="CA12" s="17">
        <v>5.9254490413335803E-2</v>
      </c>
      <c r="CB12" s="17">
        <v>9.5748954200067696E-2</v>
      </c>
      <c r="CC12" s="17">
        <v>6.5027438904564402E-2</v>
      </c>
    </row>
    <row r="13" spans="2:81" x14ac:dyDescent="0.35">
      <c r="B13" s="18" t="s">
        <v>285</v>
      </c>
      <c r="C13" s="17">
        <v>2.9155404320577501E-2</v>
      </c>
      <c r="D13" s="17">
        <v>3.4196088546547501E-2</v>
      </c>
      <c r="E13" s="17">
        <v>2.3461198416558901E-2</v>
      </c>
      <c r="F13" s="17"/>
      <c r="G13" s="17">
        <v>3.7144592197266298E-2</v>
      </c>
      <c r="H13" s="17">
        <v>2.4551727053016E-2</v>
      </c>
      <c r="I13" s="17">
        <v>2.8336230194847E-2</v>
      </c>
      <c r="J13" s="17">
        <v>3.4174377800788101E-2</v>
      </c>
      <c r="K13" s="17">
        <v>3.1238017781192701E-2</v>
      </c>
      <c r="L13" s="17">
        <v>2.2797458537858899E-2</v>
      </c>
      <c r="M13" s="17"/>
      <c r="N13" s="17">
        <v>2.9890171190196501E-2</v>
      </c>
      <c r="O13" s="17">
        <v>2.69767766979527E-2</v>
      </c>
      <c r="P13" s="17">
        <v>2.4290877789080099E-2</v>
      </c>
      <c r="Q13" s="17">
        <v>3.43777544191693E-2</v>
      </c>
      <c r="R13" s="17"/>
      <c r="S13" s="17">
        <v>2.5072066606804399E-2</v>
      </c>
      <c r="T13" s="17">
        <v>2.8623616569669001E-2</v>
      </c>
      <c r="U13" s="17">
        <v>4.0232849647142098E-2</v>
      </c>
      <c r="V13" s="17">
        <v>2.2249779128071499E-2</v>
      </c>
      <c r="W13" s="17">
        <v>3.6653796959955201E-2</v>
      </c>
      <c r="X13" s="17">
        <v>1.9087749998122398E-2</v>
      </c>
      <c r="Y13" s="17">
        <v>1.6958348018069402E-2</v>
      </c>
      <c r="Z13" s="17">
        <v>5.9856586849159196E-3</v>
      </c>
      <c r="AA13" s="17">
        <v>3.0106415954331001E-2</v>
      </c>
      <c r="AB13" s="17">
        <v>3.7866785227382301E-2</v>
      </c>
      <c r="AC13" s="17">
        <v>6.3383210677413093E-2</v>
      </c>
      <c r="AD13" s="17">
        <v>3.1152349881772699E-2</v>
      </c>
      <c r="AE13" s="17"/>
      <c r="AF13" s="17">
        <v>2.7037010989716399E-2</v>
      </c>
      <c r="AG13" s="17">
        <v>3.0042419271651601E-2</v>
      </c>
      <c r="AH13" s="17">
        <v>5.8928294102050902E-2</v>
      </c>
      <c r="AI13" s="17">
        <v>3.15167052950652E-2</v>
      </c>
      <c r="AJ13" s="17"/>
      <c r="AK13" s="17">
        <v>3.1053169410720501E-2</v>
      </c>
      <c r="AL13" s="17">
        <v>2.1410743110611599E-2</v>
      </c>
      <c r="AM13" s="17"/>
      <c r="AN13" s="17">
        <v>3.10882786405524E-2</v>
      </c>
      <c r="AO13" s="17">
        <v>2.8352267301344401E-2</v>
      </c>
      <c r="AP13" s="17">
        <v>2.7923931392133099E-2</v>
      </c>
      <c r="AQ13" s="17">
        <v>3.3549859657730802E-2</v>
      </c>
      <c r="AR13" s="17">
        <v>2.50868330698426E-2</v>
      </c>
      <c r="AS13" s="17">
        <v>1.95021377566384E-2</v>
      </c>
      <c r="AT13" s="17"/>
      <c r="AU13" s="17">
        <v>2.24054649263737E-2</v>
      </c>
      <c r="AV13" s="17">
        <v>3.7641052732659899E-2</v>
      </c>
      <c r="AW13" s="17"/>
      <c r="AX13" s="17">
        <v>4.2061515100567798E-2</v>
      </c>
      <c r="AY13" s="17">
        <v>2.60583121648848E-2</v>
      </c>
      <c r="AZ13" s="17"/>
      <c r="BA13" s="17">
        <v>3.0040569047265601E-2</v>
      </c>
      <c r="BB13" s="17">
        <v>2.2581823374227501E-2</v>
      </c>
      <c r="BC13" s="17"/>
      <c r="BD13" s="17">
        <v>1.5260539051432299E-2</v>
      </c>
      <c r="BE13" s="17"/>
      <c r="BF13" s="17">
        <v>2.1879178985725199E-2</v>
      </c>
      <c r="BG13" s="17"/>
      <c r="BH13" s="17">
        <v>3.5265198131570502E-2</v>
      </c>
      <c r="BI13" s="17"/>
      <c r="BJ13" s="17">
        <v>6.3225954708915399E-2</v>
      </c>
      <c r="BK13" s="17"/>
      <c r="BL13" s="17">
        <v>0.12992023888244</v>
      </c>
      <c r="BM13" s="17">
        <v>1.05129657768809E-3</v>
      </c>
      <c r="BN13" s="17">
        <v>1.3309840885016499E-2</v>
      </c>
      <c r="BO13" s="17">
        <v>1.1780834147679E-2</v>
      </c>
      <c r="BP13" s="17"/>
      <c r="BQ13" s="17">
        <v>2.0050359964979898E-2</v>
      </c>
      <c r="BR13" s="17">
        <v>1.85478025883445E-2</v>
      </c>
      <c r="BS13" s="17">
        <v>2.88718848281612E-2</v>
      </c>
      <c r="BT13" s="17">
        <v>2.2305953560611699E-2</v>
      </c>
      <c r="BU13" s="17">
        <v>3.9557980460171102E-2</v>
      </c>
      <c r="BV13" s="17">
        <v>5.86800423456472E-2</v>
      </c>
      <c r="BW13" s="17"/>
      <c r="BX13" s="17">
        <v>1.41652740029334E-2</v>
      </c>
      <c r="BY13" s="17">
        <v>1.5582924050826201E-2</v>
      </c>
      <c r="BZ13" s="17">
        <v>3.1266145980606799E-2</v>
      </c>
      <c r="CA13" s="17">
        <v>1.39782864421622E-2</v>
      </c>
      <c r="CB13" s="17">
        <v>5.3509845025409203E-2</v>
      </c>
      <c r="CC13" s="17">
        <v>9.9044835043603605E-2</v>
      </c>
    </row>
    <row r="14" spans="2:81" x14ac:dyDescent="0.35">
      <c r="B14" s="18" t="s">
        <v>171</v>
      </c>
      <c r="C14" s="17">
        <v>1.5649423962112E-2</v>
      </c>
      <c r="D14" s="17">
        <v>1.22118910320757E-2</v>
      </c>
      <c r="E14" s="17">
        <v>1.9082566191727501E-2</v>
      </c>
      <c r="F14" s="17"/>
      <c r="G14" s="17">
        <v>2.1941926137743002E-2</v>
      </c>
      <c r="H14" s="17">
        <v>2.5739700593484599E-2</v>
      </c>
      <c r="I14" s="17">
        <v>1.47929531857665E-2</v>
      </c>
      <c r="J14" s="17">
        <v>1.4351419201733899E-2</v>
      </c>
      <c r="K14" s="17">
        <v>9.7807892120037807E-3</v>
      </c>
      <c r="L14" s="17">
        <v>8.9524892005576097E-3</v>
      </c>
      <c r="M14" s="17"/>
      <c r="N14" s="17">
        <v>1.12444383989463E-2</v>
      </c>
      <c r="O14" s="17">
        <v>1.5206468298952201E-2</v>
      </c>
      <c r="P14" s="17">
        <v>1.07689221646751E-2</v>
      </c>
      <c r="Q14" s="17">
        <v>2.5413332001452099E-2</v>
      </c>
      <c r="R14" s="17"/>
      <c r="S14" s="17">
        <v>1.4270390389194599E-2</v>
      </c>
      <c r="T14" s="17">
        <v>1.0835900270734E-2</v>
      </c>
      <c r="U14" s="17">
        <v>1.0350643850823399E-2</v>
      </c>
      <c r="V14" s="17">
        <v>1.17384058912487E-2</v>
      </c>
      <c r="W14" s="17">
        <v>1.09656384109393E-2</v>
      </c>
      <c r="X14" s="17">
        <v>1.9473983503549199E-2</v>
      </c>
      <c r="Y14" s="17">
        <v>3.35146599501474E-2</v>
      </c>
      <c r="Z14" s="17">
        <v>5.5525273313587796E-3</v>
      </c>
      <c r="AA14" s="17">
        <v>2.05230194011219E-2</v>
      </c>
      <c r="AB14" s="17">
        <v>2.19098767245639E-2</v>
      </c>
      <c r="AC14" s="17">
        <v>1.41081395759286E-2</v>
      </c>
      <c r="AD14" s="17">
        <v>0</v>
      </c>
      <c r="AE14" s="17"/>
      <c r="AF14" s="17">
        <v>1.5428228703649301E-2</v>
      </c>
      <c r="AG14" s="17">
        <v>1.1588477806782699E-2</v>
      </c>
      <c r="AH14" s="17">
        <v>1.6663204698030499E-2</v>
      </c>
      <c r="AI14" s="17">
        <v>0</v>
      </c>
      <c r="AJ14" s="17"/>
      <c r="AK14" s="17">
        <v>2.8187637152033401E-2</v>
      </c>
      <c r="AL14" s="17">
        <v>1.7151389440917899E-2</v>
      </c>
      <c r="AM14" s="17"/>
      <c r="AN14" s="17">
        <v>1.87674853636077E-2</v>
      </c>
      <c r="AO14" s="17">
        <v>1.1857825364208201E-2</v>
      </c>
      <c r="AP14" s="17">
        <v>1.51345108563303E-2</v>
      </c>
      <c r="AQ14" s="17">
        <v>1.8887274594670999E-2</v>
      </c>
      <c r="AR14" s="17">
        <v>1.12400114325666E-2</v>
      </c>
      <c r="AS14" s="17">
        <v>1.9465982764952001E-2</v>
      </c>
      <c r="AT14" s="17"/>
      <c r="AU14" s="17">
        <v>9.7585918479350508E-3</v>
      </c>
      <c r="AV14" s="17">
        <v>2.39462153398728E-2</v>
      </c>
      <c r="AW14" s="17"/>
      <c r="AX14" s="17">
        <v>1.53532190678705E-2</v>
      </c>
      <c r="AY14" s="17">
        <v>1.5720504543246999E-2</v>
      </c>
      <c r="AZ14" s="17"/>
      <c r="BA14" s="17">
        <v>1.32062748169671E-2</v>
      </c>
      <c r="BB14" s="17">
        <v>2.6990850132232201E-2</v>
      </c>
      <c r="BC14" s="17"/>
      <c r="BD14" s="17">
        <v>1.2557303151008E-2</v>
      </c>
      <c r="BE14" s="17"/>
      <c r="BF14" s="17">
        <v>1.1344541066568299E-2</v>
      </c>
      <c r="BG14" s="17"/>
      <c r="BH14" s="17">
        <v>1.05290114760091E-2</v>
      </c>
      <c r="BI14" s="17"/>
      <c r="BJ14" s="17">
        <v>1.35753288195096E-2</v>
      </c>
      <c r="BK14" s="17"/>
      <c r="BL14" s="17">
        <v>3.9683723600271399E-2</v>
      </c>
      <c r="BM14" s="17">
        <v>4.2368453879503901E-3</v>
      </c>
      <c r="BN14" s="17">
        <v>1.0955233071342401E-2</v>
      </c>
      <c r="BO14" s="17">
        <v>1.7192958740189501E-2</v>
      </c>
      <c r="BP14" s="17"/>
      <c r="BQ14" s="17">
        <v>1.20484854967274E-2</v>
      </c>
      <c r="BR14" s="17">
        <v>5.7801058081129097E-3</v>
      </c>
      <c r="BS14" s="17">
        <v>1.4521620160982801E-2</v>
      </c>
      <c r="BT14" s="17">
        <v>1.5335797515607799E-2</v>
      </c>
      <c r="BU14" s="17">
        <v>3.1674009879722201E-2</v>
      </c>
      <c r="BV14" s="17">
        <v>2.90386104462231E-2</v>
      </c>
      <c r="BW14" s="17"/>
      <c r="BX14" s="17">
        <v>1.2299172463635899E-2</v>
      </c>
      <c r="BY14" s="17">
        <v>5.5855898954875402E-3</v>
      </c>
      <c r="BZ14" s="17">
        <v>9.22609458738919E-3</v>
      </c>
      <c r="CA14" s="17">
        <v>1.7023869354946701E-2</v>
      </c>
      <c r="CB14" s="17">
        <v>1.79142794415857E-2</v>
      </c>
      <c r="CC14" s="17">
        <v>3.7671655738573902E-2</v>
      </c>
    </row>
    <row r="15" spans="2:81" x14ac:dyDescent="0.35">
      <c r="B15" s="18" t="s">
        <v>286</v>
      </c>
      <c r="C15" s="21">
        <v>0.698359545669895</v>
      </c>
      <c r="D15" s="21">
        <v>0.70397600261292403</v>
      </c>
      <c r="E15" s="21">
        <v>0.69230112451757497</v>
      </c>
      <c r="F15" s="21"/>
      <c r="G15" s="21">
        <v>0.69872956480940696</v>
      </c>
      <c r="H15" s="21">
        <v>0.72792012417698804</v>
      </c>
      <c r="I15" s="21">
        <v>0.70211237786460001</v>
      </c>
      <c r="J15" s="21">
        <v>0.667370840959147</v>
      </c>
      <c r="K15" s="21">
        <v>0.68636292366347695</v>
      </c>
      <c r="L15" s="21">
        <v>0.70420353404874803</v>
      </c>
      <c r="M15" s="21"/>
      <c r="N15" s="21">
        <v>0.75389048060186103</v>
      </c>
      <c r="O15" s="21">
        <v>0.67004702424807705</v>
      </c>
      <c r="P15" s="21">
        <v>0.70868152384341099</v>
      </c>
      <c r="Q15" s="21">
        <v>0.66213026169645695</v>
      </c>
      <c r="R15" s="21"/>
      <c r="S15" s="21">
        <v>0.776990306674467</v>
      </c>
      <c r="T15" s="21">
        <v>0.67037990002339798</v>
      </c>
      <c r="U15" s="21">
        <v>0.695184692429896</v>
      </c>
      <c r="V15" s="21">
        <v>0.71793962276703105</v>
      </c>
      <c r="W15" s="21">
        <v>0.69831010760617196</v>
      </c>
      <c r="X15" s="21">
        <v>0.68606276263589405</v>
      </c>
      <c r="Y15" s="21">
        <v>0.64041826784927403</v>
      </c>
      <c r="Z15" s="21">
        <v>0.78501462736779404</v>
      </c>
      <c r="AA15" s="21">
        <v>0.726174910545063</v>
      </c>
      <c r="AB15" s="21">
        <v>0.65394330536812395</v>
      </c>
      <c r="AC15" s="21">
        <v>0.62737822032232804</v>
      </c>
      <c r="AD15" s="21">
        <v>0.62793938966318397</v>
      </c>
      <c r="AE15" s="21"/>
      <c r="AF15" s="21">
        <v>0.70957489854029199</v>
      </c>
      <c r="AG15" s="21">
        <v>0.66680390973937498</v>
      </c>
      <c r="AH15" s="21">
        <v>0.61383659348575503</v>
      </c>
      <c r="AI15" s="21">
        <v>0.61556444964017798</v>
      </c>
      <c r="AJ15" s="21"/>
      <c r="AK15" s="21">
        <v>0.70127294191414402</v>
      </c>
      <c r="AL15" s="21">
        <v>0.72942552827243301</v>
      </c>
      <c r="AM15" s="21"/>
      <c r="AN15" s="21">
        <v>0.74495571910687897</v>
      </c>
      <c r="AO15" s="21">
        <v>0.68159262509094998</v>
      </c>
      <c r="AP15" s="21">
        <v>0.66417666583120405</v>
      </c>
      <c r="AQ15" s="21">
        <v>0.67789433275989397</v>
      </c>
      <c r="AR15" s="21">
        <v>0.70471864089981295</v>
      </c>
      <c r="AS15" s="21">
        <v>0.69654810113828403</v>
      </c>
      <c r="AT15" s="21"/>
      <c r="AU15" s="21">
        <v>0.72107403910951395</v>
      </c>
      <c r="AV15" s="21">
        <v>0.66786361216476098</v>
      </c>
      <c r="AW15" s="21"/>
      <c r="AX15" s="21">
        <v>0.66220647275958799</v>
      </c>
      <c r="AY15" s="21">
        <v>0.70703523429704396</v>
      </c>
      <c r="AZ15" s="21"/>
      <c r="BA15" s="21">
        <v>0.68865270525302202</v>
      </c>
      <c r="BB15" s="21">
        <v>0.75256639318616003</v>
      </c>
      <c r="BC15" s="21"/>
      <c r="BD15" s="21">
        <v>0.77777506044209899</v>
      </c>
      <c r="BE15" s="21"/>
      <c r="BF15" s="21">
        <v>0.76905726311631895</v>
      </c>
      <c r="BG15" s="21"/>
      <c r="BH15" s="21">
        <v>0.69238627928879204</v>
      </c>
      <c r="BI15" s="21"/>
      <c r="BJ15" s="21">
        <v>0.65493913335392295</v>
      </c>
      <c r="BK15" s="21"/>
      <c r="BL15" s="21">
        <v>0.317756731409083</v>
      </c>
      <c r="BM15" s="21">
        <v>0.93570637553781999</v>
      </c>
      <c r="BN15" s="21">
        <v>0.73362465831476398</v>
      </c>
      <c r="BO15" s="21">
        <v>0.65844671165205804</v>
      </c>
      <c r="BP15" s="21"/>
      <c r="BQ15" s="21">
        <v>0.75292580847774504</v>
      </c>
      <c r="BR15" s="21">
        <v>0.78087170458788702</v>
      </c>
      <c r="BS15" s="21">
        <v>0.67237048239868602</v>
      </c>
      <c r="BT15" s="21">
        <v>0.69684896741031299</v>
      </c>
      <c r="BU15" s="21">
        <v>0.58621043255320804</v>
      </c>
      <c r="BV15" s="21">
        <v>0.57680465411016102</v>
      </c>
      <c r="BW15" s="21"/>
      <c r="BX15" s="21">
        <v>0.77293026896539696</v>
      </c>
      <c r="BY15" s="21">
        <v>0.78729665514517799</v>
      </c>
      <c r="BZ15" s="21">
        <v>0.68660950004589505</v>
      </c>
      <c r="CA15" s="21">
        <v>0.73447958993665197</v>
      </c>
      <c r="CB15" s="21">
        <v>0.58456231806848602</v>
      </c>
      <c r="CC15" s="21">
        <v>0.50166753464337499</v>
      </c>
    </row>
    <row r="16" spans="2:81" x14ac:dyDescent="0.35">
      <c r="B16" s="18" t="s">
        <v>287</v>
      </c>
      <c r="C16" s="21">
        <v>8.3518068656863897E-2</v>
      </c>
      <c r="D16" s="21">
        <v>8.9590884662478401E-2</v>
      </c>
      <c r="E16" s="21">
        <v>7.7085523582892904E-2</v>
      </c>
      <c r="F16" s="21"/>
      <c r="G16" s="21">
        <v>0.11042131978519901</v>
      </c>
      <c r="H16" s="21">
        <v>6.96300318858665E-2</v>
      </c>
      <c r="I16" s="21">
        <v>9.4733833794079597E-2</v>
      </c>
      <c r="J16" s="21">
        <v>8.8082879048729107E-2</v>
      </c>
      <c r="K16" s="21">
        <v>6.9133689577340104E-2</v>
      </c>
      <c r="L16" s="21">
        <v>7.3782723873345807E-2</v>
      </c>
      <c r="M16" s="21"/>
      <c r="N16" s="21">
        <v>6.8342719650677605E-2</v>
      </c>
      <c r="O16" s="21">
        <v>9.3948383820215198E-2</v>
      </c>
      <c r="P16" s="21">
        <v>8.1262948557336706E-2</v>
      </c>
      <c r="Q16" s="21">
        <v>9.1372811354614406E-2</v>
      </c>
      <c r="R16" s="21"/>
      <c r="S16" s="21">
        <v>6.5757446824010898E-2</v>
      </c>
      <c r="T16" s="21">
        <v>9.94012555601307E-2</v>
      </c>
      <c r="U16" s="21">
        <v>8.3685991044843699E-2</v>
      </c>
      <c r="V16" s="21">
        <v>9.7018109662601701E-2</v>
      </c>
      <c r="W16" s="21">
        <v>9.2457141375711704E-2</v>
      </c>
      <c r="X16" s="21">
        <v>6.7074514346879999E-2</v>
      </c>
      <c r="Y16" s="21">
        <v>7.2702286963392704E-2</v>
      </c>
      <c r="Z16" s="21">
        <v>7.1319376536905094E-2</v>
      </c>
      <c r="AA16" s="21">
        <v>6.6870327637241198E-2</v>
      </c>
      <c r="AB16" s="21">
        <v>9.4756715372846897E-2</v>
      </c>
      <c r="AC16" s="21">
        <v>0.136150617638442</v>
      </c>
      <c r="AD16" s="21">
        <v>6.9810986328751906E-2</v>
      </c>
      <c r="AE16" s="21"/>
      <c r="AF16" s="21">
        <v>7.9291473333642296E-2</v>
      </c>
      <c r="AG16" s="21">
        <v>0.101335887931178</v>
      </c>
      <c r="AH16" s="21">
        <v>0.12983082317903999</v>
      </c>
      <c r="AI16" s="21">
        <v>7.8839214081927497E-2</v>
      </c>
      <c r="AJ16" s="21"/>
      <c r="AK16" s="21">
        <v>8.1414219031221896E-2</v>
      </c>
      <c r="AL16" s="21">
        <v>6.6349642987415705E-2</v>
      </c>
      <c r="AM16" s="21"/>
      <c r="AN16" s="21">
        <v>7.6036153659853001E-2</v>
      </c>
      <c r="AO16" s="21">
        <v>8.1003781601008004E-2</v>
      </c>
      <c r="AP16" s="21">
        <v>9.7643351378027404E-2</v>
      </c>
      <c r="AQ16" s="21">
        <v>9.3537389133539303E-2</v>
      </c>
      <c r="AR16" s="21">
        <v>8.5876453299018607E-2</v>
      </c>
      <c r="AS16" s="21">
        <v>5.7574740456839003E-2</v>
      </c>
      <c r="AT16" s="21"/>
      <c r="AU16" s="21">
        <v>6.4532700067410395E-2</v>
      </c>
      <c r="AV16" s="21">
        <v>0.10943346555681201</v>
      </c>
      <c r="AW16" s="21"/>
      <c r="AX16" s="21">
        <v>9.6994012212379105E-2</v>
      </c>
      <c r="AY16" s="21">
        <v>8.0284233167008098E-2</v>
      </c>
      <c r="AZ16" s="21"/>
      <c r="BA16" s="21">
        <v>8.8893113521621603E-2</v>
      </c>
      <c r="BB16" s="21">
        <v>5.3370500757523802E-2</v>
      </c>
      <c r="BC16" s="21"/>
      <c r="BD16" s="21">
        <v>5.4710851193506702E-2</v>
      </c>
      <c r="BE16" s="21"/>
      <c r="BF16" s="21">
        <v>6.1961125683479397E-2</v>
      </c>
      <c r="BG16" s="21"/>
      <c r="BH16" s="21">
        <v>9.5704446696713893E-2</v>
      </c>
      <c r="BI16" s="21"/>
      <c r="BJ16" s="21">
        <v>0.112129810558354</v>
      </c>
      <c r="BK16" s="21"/>
      <c r="BL16" s="21">
        <v>0.29423914879584501</v>
      </c>
      <c r="BM16" s="21">
        <v>7.47682437248905E-3</v>
      </c>
      <c r="BN16" s="21">
        <v>5.1150603418605799E-2</v>
      </c>
      <c r="BO16" s="21">
        <v>6.36839945847269E-2</v>
      </c>
      <c r="BP16" s="21"/>
      <c r="BQ16" s="21">
        <v>7.00078241051275E-2</v>
      </c>
      <c r="BR16" s="21">
        <v>5.6288862009578999E-2</v>
      </c>
      <c r="BS16" s="21">
        <v>8.9707410133259696E-2</v>
      </c>
      <c r="BT16" s="21">
        <v>7.0782541840023597E-2</v>
      </c>
      <c r="BU16" s="21">
        <v>0.110515164936612</v>
      </c>
      <c r="BV16" s="21">
        <v>0.140950711701568</v>
      </c>
      <c r="BW16" s="21"/>
      <c r="BX16" s="21">
        <v>5.7705092039480897E-2</v>
      </c>
      <c r="BY16" s="21">
        <v>5.6419481552551498E-2</v>
      </c>
      <c r="BZ16" s="21">
        <v>8.01756656474822E-2</v>
      </c>
      <c r="CA16" s="21">
        <v>7.3232776855498005E-2</v>
      </c>
      <c r="CB16" s="21">
        <v>0.149258799225477</v>
      </c>
      <c r="CC16" s="21">
        <v>0.16407227394816801</v>
      </c>
    </row>
    <row r="17" spans="2:81" x14ac:dyDescent="0.35">
      <c r="B17" s="18" t="s">
        <v>288</v>
      </c>
      <c r="C17" s="22">
        <v>0.61484147701303105</v>
      </c>
      <c r="D17" s="22">
        <v>0.61438511795044504</v>
      </c>
      <c r="E17" s="22">
        <v>0.61521560093468197</v>
      </c>
      <c r="F17" s="22"/>
      <c r="G17" s="22">
        <v>0.58830824502420798</v>
      </c>
      <c r="H17" s="22">
        <v>0.65829009229112201</v>
      </c>
      <c r="I17" s="22">
        <v>0.60737854407052005</v>
      </c>
      <c r="J17" s="22">
        <v>0.57928796191041798</v>
      </c>
      <c r="K17" s="22">
        <v>0.61722923408613695</v>
      </c>
      <c r="L17" s="22">
        <v>0.63042081017540197</v>
      </c>
      <c r="M17" s="22"/>
      <c r="N17" s="22">
        <v>0.68554776095118297</v>
      </c>
      <c r="O17" s="22">
        <v>0.57609864042786196</v>
      </c>
      <c r="P17" s="22">
        <v>0.62741857528607403</v>
      </c>
      <c r="Q17" s="22">
        <v>0.570757450341843</v>
      </c>
      <c r="R17" s="22"/>
      <c r="S17" s="22">
        <v>0.71123285985045603</v>
      </c>
      <c r="T17" s="22">
        <v>0.57097864446326696</v>
      </c>
      <c r="U17" s="22">
        <v>0.61149870138505202</v>
      </c>
      <c r="V17" s="22">
        <v>0.620921513104429</v>
      </c>
      <c r="W17" s="22">
        <v>0.60585296623046103</v>
      </c>
      <c r="X17" s="22">
        <v>0.618988248289014</v>
      </c>
      <c r="Y17" s="22">
        <v>0.56771598088588204</v>
      </c>
      <c r="Z17" s="22">
        <v>0.71369525083088903</v>
      </c>
      <c r="AA17" s="22">
        <v>0.65930458290782201</v>
      </c>
      <c r="AB17" s="22">
        <v>0.55918658999527704</v>
      </c>
      <c r="AC17" s="22">
        <v>0.49122760268388599</v>
      </c>
      <c r="AD17" s="22">
        <v>0.55812840333443203</v>
      </c>
      <c r="AE17" s="22"/>
      <c r="AF17" s="22">
        <v>0.63028342520665004</v>
      </c>
      <c r="AG17" s="22">
        <v>0.565468021808197</v>
      </c>
      <c r="AH17" s="22">
        <v>0.48400577030671499</v>
      </c>
      <c r="AI17" s="22">
        <v>0.53672523555825002</v>
      </c>
      <c r="AJ17" s="22"/>
      <c r="AK17" s="22">
        <v>0.61985872288292199</v>
      </c>
      <c r="AL17" s="22">
        <v>0.66307588528501804</v>
      </c>
      <c r="AM17" s="22"/>
      <c r="AN17" s="22">
        <v>0.66891956544702602</v>
      </c>
      <c r="AO17" s="22">
        <v>0.60058884348994201</v>
      </c>
      <c r="AP17" s="22">
        <v>0.56653331445317701</v>
      </c>
      <c r="AQ17" s="22">
        <v>0.58435694362635404</v>
      </c>
      <c r="AR17" s="22">
        <v>0.61884218760079401</v>
      </c>
      <c r="AS17" s="22">
        <v>0.63897336068144495</v>
      </c>
      <c r="AT17" s="22"/>
      <c r="AU17" s="22">
        <v>0.65654133904210399</v>
      </c>
      <c r="AV17" s="22">
        <v>0.55843014660794799</v>
      </c>
      <c r="AW17" s="22"/>
      <c r="AX17" s="22">
        <v>0.56521246054720897</v>
      </c>
      <c r="AY17" s="22">
        <v>0.62675100113003601</v>
      </c>
      <c r="AZ17" s="22"/>
      <c r="BA17" s="22">
        <v>0.59975959173140103</v>
      </c>
      <c r="BB17" s="22">
        <v>0.699195892428636</v>
      </c>
      <c r="BC17" s="22"/>
      <c r="BD17" s="22">
        <v>0.72306420924859205</v>
      </c>
      <c r="BE17" s="22"/>
      <c r="BF17" s="22">
        <v>0.70709613743284006</v>
      </c>
      <c r="BG17" s="22"/>
      <c r="BH17" s="22">
        <v>0.59668183259207797</v>
      </c>
      <c r="BI17" s="22"/>
      <c r="BJ17" s="22">
        <v>0.54280932279556904</v>
      </c>
      <c r="BK17" s="22"/>
      <c r="BL17" s="22">
        <v>2.3517582613237199E-2</v>
      </c>
      <c r="BM17" s="22">
        <v>0.92822955116533101</v>
      </c>
      <c r="BN17" s="22">
        <v>0.68247405489615898</v>
      </c>
      <c r="BO17" s="22">
        <v>0.59476271706733097</v>
      </c>
      <c r="BP17" s="22"/>
      <c r="BQ17" s="22">
        <v>0.68291798437261697</v>
      </c>
      <c r="BR17" s="22">
        <v>0.72458284257830796</v>
      </c>
      <c r="BS17" s="22">
        <v>0.58266307226542702</v>
      </c>
      <c r="BT17" s="22">
        <v>0.62606642557028902</v>
      </c>
      <c r="BU17" s="22">
        <v>0.47569526761659597</v>
      </c>
      <c r="BV17" s="22">
        <v>0.43585394240859299</v>
      </c>
      <c r="BW17" s="22"/>
      <c r="BX17" s="22">
        <v>0.71522517692591603</v>
      </c>
      <c r="BY17" s="22">
        <v>0.73087717359262705</v>
      </c>
      <c r="BZ17" s="22">
        <v>0.60643383439841203</v>
      </c>
      <c r="CA17" s="22">
        <v>0.66124681308115396</v>
      </c>
      <c r="CB17" s="22">
        <v>0.435303518843009</v>
      </c>
      <c r="CC17" s="22">
        <v>0.33759526069520701</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CC22"/>
  <sheetViews>
    <sheetView showGridLines="0" workbookViewId="0">
      <pane xSplit="2" topLeftCell="C1" activePane="topRight" state="frozen"/>
      <selection pane="topRight" activeCell="BJ8" sqref="BJ8"/>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403</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0.26623887376041799</v>
      </c>
      <c r="D9" s="17">
        <v>0.289147013064392</v>
      </c>
      <c r="E9" s="17">
        <v>0.243585777565067</v>
      </c>
      <c r="F9" s="17"/>
      <c r="G9" s="17">
        <v>0.29911269374170701</v>
      </c>
      <c r="H9" s="17">
        <v>0.323368746661574</v>
      </c>
      <c r="I9" s="17">
        <v>0.272043919147957</v>
      </c>
      <c r="J9" s="17">
        <v>0.21812331487387199</v>
      </c>
      <c r="K9" s="17">
        <v>0.26577922928133202</v>
      </c>
      <c r="L9" s="17">
        <v>0.23257700313620899</v>
      </c>
      <c r="M9" s="17"/>
      <c r="N9" s="17">
        <v>0.32307616943789202</v>
      </c>
      <c r="O9" s="17">
        <v>0.235799451170076</v>
      </c>
      <c r="P9" s="17">
        <v>0.26405892216242699</v>
      </c>
      <c r="Q9" s="17">
        <v>0.23682892375514</v>
      </c>
      <c r="R9" s="17"/>
      <c r="S9" s="17">
        <v>0.33952203300716099</v>
      </c>
      <c r="T9" s="17">
        <v>0.246054848994125</v>
      </c>
      <c r="U9" s="17">
        <v>0.28098605925311398</v>
      </c>
      <c r="V9" s="17">
        <v>0.23523456044552499</v>
      </c>
      <c r="W9" s="17">
        <v>0.21538266134301201</v>
      </c>
      <c r="X9" s="17">
        <v>0.26392569847568897</v>
      </c>
      <c r="Y9" s="17">
        <v>0.243042997208607</v>
      </c>
      <c r="Z9" s="17">
        <v>0.32598240723361199</v>
      </c>
      <c r="AA9" s="17">
        <v>0.301229246181213</v>
      </c>
      <c r="AB9" s="17">
        <v>0.23478783791576099</v>
      </c>
      <c r="AC9" s="17">
        <v>0.21397003228404901</v>
      </c>
      <c r="AD9" s="17">
        <v>0.22639025497072399</v>
      </c>
      <c r="AE9" s="17"/>
      <c r="AF9" s="17">
        <v>0.27092553138442799</v>
      </c>
      <c r="AG9" s="17">
        <v>0.246116754986654</v>
      </c>
      <c r="AH9" s="17">
        <v>0.194287298606381</v>
      </c>
      <c r="AI9" s="17">
        <v>0.22812647661227001</v>
      </c>
      <c r="AJ9" s="17"/>
      <c r="AK9" s="17">
        <v>0.29926578126130499</v>
      </c>
      <c r="AL9" s="17">
        <v>0.28234363758213299</v>
      </c>
      <c r="AM9" s="17"/>
      <c r="AN9" s="17">
        <v>0.35717380855243402</v>
      </c>
      <c r="AO9" s="17">
        <v>0.250738780529217</v>
      </c>
      <c r="AP9" s="17">
        <v>0.25708233328803498</v>
      </c>
      <c r="AQ9" s="17">
        <v>0.209388004174999</v>
      </c>
      <c r="AR9" s="17">
        <v>0.224306722417803</v>
      </c>
      <c r="AS9" s="17">
        <v>0.20955616468083399</v>
      </c>
      <c r="AT9" s="17"/>
      <c r="AU9" s="17">
        <v>0.28197983792599601</v>
      </c>
      <c r="AV9" s="17">
        <v>0.24631142874544901</v>
      </c>
      <c r="AW9" s="17"/>
      <c r="AX9" s="17">
        <v>0.22615068773531699</v>
      </c>
      <c r="AY9" s="17">
        <v>0.27585887536979398</v>
      </c>
      <c r="AZ9" s="17"/>
      <c r="BA9" s="17">
        <v>0.253569270351717</v>
      </c>
      <c r="BB9" s="17">
        <v>0.33592056243713397</v>
      </c>
      <c r="BC9" s="17"/>
      <c r="BD9" s="17">
        <v>0.33406659026705499</v>
      </c>
      <c r="BE9" s="17"/>
      <c r="BF9" s="17">
        <v>0.320327240058489</v>
      </c>
      <c r="BG9" s="17"/>
      <c r="BH9" s="17">
        <v>0.245257180892265</v>
      </c>
      <c r="BI9" s="17"/>
      <c r="BJ9" s="17">
        <v>0.21923889188901899</v>
      </c>
      <c r="BK9" s="17"/>
      <c r="BL9" s="17">
        <v>5.2432656575000999E-2</v>
      </c>
      <c r="BM9" s="17">
        <v>0.52109514787675704</v>
      </c>
      <c r="BN9" s="17">
        <v>0.23473398777965601</v>
      </c>
      <c r="BO9" s="17">
        <v>0.17621956077592801</v>
      </c>
      <c r="BP9" s="17"/>
      <c r="BQ9" s="17">
        <v>0.30538011972877899</v>
      </c>
      <c r="BR9" s="17">
        <v>0.33999962083470497</v>
      </c>
      <c r="BS9" s="17">
        <v>0.23066618045641599</v>
      </c>
      <c r="BT9" s="17">
        <v>0.27049268468883397</v>
      </c>
      <c r="BU9" s="17">
        <v>0.21838712393868501</v>
      </c>
      <c r="BV9" s="17">
        <v>0.163784351762016</v>
      </c>
      <c r="BW9" s="17"/>
      <c r="BX9" s="17">
        <v>0.32965979977522097</v>
      </c>
      <c r="BY9" s="17">
        <v>0.34751922932651902</v>
      </c>
      <c r="BZ9" s="17">
        <v>0.245623626882224</v>
      </c>
      <c r="CA9" s="17">
        <v>0.28976186992319097</v>
      </c>
      <c r="CB9" s="17">
        <v>0.23138151999418999</v>
      </c>
      <c r="CC9" s="17">
        <v>0.12690039799667299</v>
      </c>
    </row>
    <row r="10" spans="2:81" x14ac:dyDescent="0.35">
      <c r="B10" s="18" t="s">
        <v>282</v>
      </c>
      <c r="C10" s="17">
        <v>0.42196518721290799</v>
      </c>
      <c r="D10" s="17">
        <v>0.41348942546419198</v>
      </c>
      <c r="E10" s="17">
        <v>0.430849862631633</v>
      </c>
      <c r="F10" s="17"/>
      <c r="G10" s="17">
        <v>0.42794943315230399</v>
      </c>
      <c r="H10" s="17">
        <v>0.36856913139393699</v>
      </c>
      <c r="I10" s="17">
        <v>0.42668947588809703</v>
      </c>
      <c r="J10" s="17">
        <v>0.45284950801809498</v>
      </c>
      <c r="K10" s="17">
        <v>0.392952790212175</v>
      </c>
      <c r="L10" s="17">
        <v>0.45199055623850998</v>
      </c>
      <c r="M10" s="17"/>
      <c r="N10" s="17">
        <v>0.43737755868970202</v>
      </c>
      <c r="O10" s="17">
        <v>0.44339100274429899</v>
      </c>
      <c r="P10" s="17">
        <v>0.39303982470071602</v>
      </c>
      <c r="Q10" s="17">
        <v>0.41317315721543901</v>
      </c>
      <c r="R10" s="17"/>
      <c r="S10" s="17">
        <v>0.38460051413964502</v>
      </c>
      <c r="T10" s="17">
        <v>0.43906435932489601</v>
      </c>
      <c r="U10" s="17">
        <v>0.42682089084026298</v>
      </c>
      <c r="V10" s="17">
        <v>0.47054785500677498</v>
      </c>
      <c r="W10" s="17">
        <v>0.47904010522992202</v>
      </c>
      <c r="X10" s="17">
        <v>0.41168489382135498</v>
      </c>
      <c r="Y10" s="17">
        <v>0.40212638821597602</v>
      </c>
      <c r="Z10" s="17">
        <v>0.42663216708987201</v>
      </c>
      <c r="AA10" s="17">
        <v>0.40103904960658299</v>
      </c>
      <c r="AB10" s="17">
        <v>0.41239497008307302</v>
      </c>
      <c r="AC10" s="17">
        <v>0.39595402924786</v>
      </c>
      <c r="AD10" s="17">
        <v>0.456664154096736</v>
      </c>
      <c r="AE10" s="17"/>
      <c r="AF10" s="17">
        <v>0.423238431818446</v>
      </c>
      <c r="AG10" s="17">
        <v>0.40868632719959302</v>
      </c>
      <c r="AH10" s="17">
        <v>0.40877886844384598</v>
      </c>
      <c r="AI10" s="17">
        <v>0.46040295336860798</v>
      </c>
      <c r="AJ10" s="17"/>
      <c r="AK10" s="17">
        <v>0.41591068831351302</v>
      </c>
      <c r="AL10" s="17">
        <v>0.42441390411662799</v>
      </c>
      <c r="AM10" s="17"/>
      <c r="AN10" s="17">
        <v>0.384336890164719</v>
      </c>
      <c r="AO10" s="17">
        <v>0.40999799545872101</v>
      </c>
      <c r="AP10" s="17">
        <v>0.427360450257387</v>
      </c>
      <c r="AQ10" s="17">
        <v>0.43881373585606498</v>
      </c>
      <c r="AR10" s="17">
        <v>0.48180006759449501</v>
      </c>
      <c r="AS10" s="17">
        <v>0.46954346781171902</v>
      </c>
      <c r="AT10" s="17"/>
      <c r="AU10" s="17">
        <v>0.41872170537561898</v>
      </c>
      <c r="AV10" s="17">
        <v>0.42716899775822997</v>
      </c>
      <c r="AW10" s="17"/>
      <c r="AX10" s="17">
        <v>0.41560991675655501</v>
      </c>
      <c r="AY10" s="17">
        <v>0.42349026774361198</v>
      </c>
      <c r="AZ10" s="17"/>
      <c r="BA10" s="17">
        <v>0.42492677842592202</v>
      </c>
      <c r="BB10" s="17">
        <v>0.405095900661117</v>
      </c>
      <c r="BC10" s="17"/>
      <c r="BD10" s="17">
        <v>0.41207870392114598</v>
      </c>
      <c r="BE10" s="17"/>
      <c r="BF10" s="17">
        <v>0.42543644786215601</v>
      </c>
      <c r="BG10" s="17"/>
      <c r="BH10" s="17">
        <v>0.43419879886881702</v>
      </c>
      <c r="BI10" s="17"/>
      <c r="BJ10" s="17">
        <v>0.44395148942931001</v>
      </c>
      <c r="BK10" s="17"/>
      <c r="BL10" s="17">
        <v>0.29147206907401102</v>
      </c>
      <c r="BM10" s="17">
        <v>0.39806396137590899</v>
      </c>
      <c r="BN10" s="17">
        <v>0.46342923146269899</v>
      </c>
      <c r="BO10" s="17">
        <v>0.48277966630041802</v>
      </c>
      <c r="BP10" s="17"/>
      <c r="BQ10" s="17">
        <v>0.438844193935712</v>
      </c>
      <c r="BR10" s="17">
        <v>0.42424486880179901</v>
      </c>
      <c r="BS10" s="17">
        <v>0.38018899056357203</v>
      </c>
      <c r="BT10" s="17">
        <v>0.42583064253585301</v>
      </c>
      <c r="BU10" s="17">
        <v>0.38303749342191301</v>
      </c>
      <c r="BV10" s="17">
        <v>0.42726513900663998</v>
      </c>
      <c r="BW10" s="17"/>
      <c r="BX10" s="17">
        <v>0.42716767697630398</v>
      </c>
      <c r="BY10" s="17">
        <v>0.43753729285659598</v>
      </c>
      <c r="BZ10" s="17">
        <v>0.406625243199707</v>
      </c>
      <c r="CA10" s="17">
        <v>0.43995674175703098</v>
      </c>
      <c r="CB10" s="17">
        <v>0.38541001986182399</v>
      </c>
      <c r="CC10" s="17">
        <v>0.36393855041068301</v>
      </c>
    </row>
    <row r="11" spans="2:81" x14ac:dyDescent="0.35">
      <c r="B11" s="18" t="s">
        <v>283</v>
      </c>
      <c r="C11" s="17">
        <v>0.22491563022383501</v>
      </c>
      <c r="D11" s="17">
        <v>0.21434056664836601</v>
      </c>
      <c r="E11" s="17">
        <v>0.23587459427143101</v>
      </c>
      <c r="F11" s="17"/>
      <c r="G11" s="17">
        <v>0.173118091992396</v>
      </c>
      <c r="H11" s="17">
        <v>0.221800033012887</v>
      </c>
      <c r="I11" s="17">
        <v>0.21539991574098999</v>
      </c>
      <c r="J11" s="17">
        <v>0.24280955751186001</v>
      </c>
      <c r="K11" s="17">
        <v>0.26162382617836999</v>
      </c>
      <c r="L11" s="17">
        <v>0.23041684062864201</v>
      </c>
      <c r="M11" s="17"/>
      <c r="N11" s="17">
        <v>0.17953029542188201</v>
      </c>
      <c r="O11" s="17">
        <v>0.223887760977966</v>
      </c>
      <c r="P11" s="17">
        <v>0.25527417724406098</v>
      </c>
      <c r="Q11" s="17">
        <v>0.244807567541999</v>
      </c>
      <c r="R11" s="17"/>
      <c r="S11" s="17">
        <v>0.19737778054831501</v>
      </c>
      <c r="T11" s="17">
        <v>0.23084058725020301</v>
      </c>
      <c r="U11" s="17">
        <v>0.201096314190324</v>
      </c>
      <c r="V11" s="17">
        <v>0.20971107349646501</v>
      </c>
      <c r="W11" s="17">
        <v>0.211140082792103</v>
      </c>
      <c r="X11" s="17">
        <v>0.24547466295552001</v>
      </c>
      <c r="Y11" s="17">
        <v>0.25261491212350401</v>
      </c>
      <c r="Z11" s="17">
        <v>0.14548330068603901</v>
      </c>
      <c r="AA11" s="17">
        <v>0.23063038672865799</v>
      </c>
      <c r="AB11" s="17">
        <v>0.25451238590933201</v>
      </c>
      <c r="AC11" s="17">
        <v>0.25744801162412301</v>
      </c>
      <c r="AD11" s="17">
        <v>0.27542975050386997</v>
      </c>
      <c r="AE11" s="17"/>
      <c r="AF11" s="17">
        <v>0.220161050226681</v>
      </c>
      <c r="AG11" s="17">
        <v>0.25242125866609</v>
      </c>
      <c r="AH11" s="17">
        <v>0.25102794939925599</v>
      </c>
      <c r="AI11" s="17">
        <v>0.27075876967260099</v>
      </c>
      <c r="AJ11" s="17"/>
      <c r="AK11" s="17">
        <v>0.20968190754287799</v>
      </c>
      <c r="AL11" s="17">
        <v>0.21232897690892499</v>
      </c>
      <c r="AM11" s="17"/>
      <c r="AN11" s="17">
        <v>0.18305140559611399</v>
      </c>
      <c r="AO11" s="17">
        <v>0.248219493173719</v>
      </c>
      <c r="AP11" s="17">
        <v>0.23657717140606099</v>
      </c>
      <c r="AQ11" s="17">
        <v>0.247407462676631</v>
      </c>
      <c r="AR11" s="17">
        <v>0.20095491770784699</v>
      </c>
      <c r="AS11" s="17">
        <v>0.25565402646379298</v>
      </c>
      <c r="AT11" s="17"/>
      <c r="AU11" s="17">
        <v>0.2192949721203</v>
      </c>
      <c r="AV11" s="17">
        <v>0.23114840939376699</v>
      </c>
      <c r="AW11" s="17"/>
      <c r="AX11" s="17">
        <v>0.254033492422851</v>
      </c>
      <c r="AY11" s="17">
        <v>0.21792818806217801</v>
      </c>
      <c r="AZ11" s="17"/>
      <c r="BA11" s="17">
        <v>0.23275871652591401</v>
      </c>
      <c r="BB11" s="17">
        <v>0.18574796788065601</v>
      </c>
      <c r="BC11" s="17"/>
      <c r="BD11" s="17">
        <v>0.19039336013741701</v>
      </c>
      <c r="BE11" s="17"/>
      <c r="BF11" s="17">
        <v>0.185631430149794</v>
      </c>
      <c r="BG11" s="17"/>
      <c r="BH11" s="17">
        <v>0.22426066070856199</v>
      </c>
      <c r="BI11" s="17"/>
      <c r="BJ11" s="17">
        <v>0.20686909463299599</v>
      </c>
      <c r="BK11" s="17"/>
      <c r="BL11" s="17">
        <v>0.37858106779346801</v>
      </c>
      <c r="BM11" s="17">
        <v>6.6074330063410597E-2</v>
      </c>
      <c r="BN11" s="17">
        <v>0.23788575676193799</v>
      </c>
      <c r="BO11" s="17">
        <v>0.27544799202605502</v>
      </c>
      <c r="BP11" s="17"/>
      <c r="BQ11" s="17">
        <v>0.19891479968598899</v>
      </c>
      <c r="BR11" s="17">
        <v>0.16628118843548201</v>
      </c>
      <c r="BS11" s="17">
        <v>0.270745481300737</v>
      </c>
      <c r="BT11" s="17">
        <v>0.20706764239169601</v>
      </c>
      <c r="BU11" s="17">
        <v>0.28737785596860299</v>
      </c>
      <c r="BV11" s="17">
        <v>0.27801636241312999</v>
      </c>
      <c r="BW11" s="17"/>
      <c r="BX11" s="17">
        <v>0.19688412105302799</v>
      </c>
      <c r="BY11" s="17">
        <v>0.15888560211729899</v>
      </c>
      <c r="BZ11" s="17">
        <v>0.24288169660893399</v>
      </c>
      <c r="CA11" s="17">
        <v>0.19382842895939201</v>
      </c>
      <c r="CB11" s="17">
        <v>0.262100340073256</v>
      </c>
      <c r="CC11" s="17">
        <v>0.31824380192193302</v>
      </c>
    </row>
    <row r="12" spans="2:81" x14ac:dyDescent="0.35">
      <c r="B12" s="18" t="s">
        <v>284</v>
      </c>
      <c r="C12" s="17">
        <v>4.2865444840484698E-2</v>
      </c>
      <c r="D12" s="17">
        <v>4.1510955920240601E-2</v>
      </c>
      <c r="E12" s="17">
        <v>4.4399938899946999E-2</v>
      </c>
      <c r="F12" s="17"/>
      <c r="G12" s="17">
        <v>5.7607620244632701E-2</v>
      </c>
      <c r="H12" s="17">
        <v>4.04628795633152E-2</v>
      </c>
      <c r="I12" s="17">
        <v>4.3326523059853399E-2</v>
      </c>
      <c r="J12" s="17">
        <v>3.3466279584620597E-2</v>
      </c>
      <c r="K12" s="17">
        <v>4.5358475995237103E-2</v>
      </c>
      <c r="L12" s="17">
        <v>4.0619411118915497E-2</v>
      </c>
      <c r="M12" s="17"/>
      <c r="N12" s="17">
        <v>2.2600827752144399E-2</v>
      </c>
      <c r="O12" s="17">
        <v>5.4990766109688602E-2</v>
      </c>
      <c r="P12" s="17">
        <v>5.4734546729416002E-2</v>
      </c>
      <c r="Q12" s="17">
        <v>4.1384239800196398E-2</v>
      </c>
      <c r="R12" s="17"/>
      <c r="S12" s="17">
        <v>3.70599516224085E-2</v>
      </c>
      <c r="T12" s="17">
        <v>3.76157900395067E-2</v>
      </c>
      <c r="U12" s="17">
        <v>5.1150844624478303E-2</v>
      </c>
      <c r="V12" s="17">
        <v>5.4758046216988501E-2</v>
      </c>
      <c r="W12" s="17">
        <v>4.8613793980070798E-2</v>
      </c>
      <c r="X12" s="17">
        <v>4.0804625391143198E-2</v>
      </c>
      <c r="Y12" s="17">
        <v>3.9877774894463397E-2</v>
      </c>
      <c r="Z12" s="17">
        <v>6.1072226197057898E-2</v>
      </c>
      <c r="AA12" s="17">
        <v>3.4474162422543801E-2</v>
      </c>
      <c r="AB12" s="17">
        <v>5.0173244843681901E-2</v>
      </c>
      <c r="AC12" s="17">
        <v>4.5728234408198502E-2</v>
      </c>
      <c r="AD12" s="17">
        <v>1.54627897376325E-2</v>
      </c>
      <c r="AE12" s="17"/>
      <c r="AF12" s="17">
        <v>4.3632790494642797E-2</v>
      </c>
      <c r="AG12" s="17">
        <v>5.1682903638376E-2</v>
      </c>
      <c r="AH12" s="17">
        <v>4.8179070936004299E-2</v>
      </c>
      <c r="AI12" s="17">
        <v>2.49655894924968E-2</v>
      </c>
      <c r="AJ12" s="17"/>
      <c r="AK12" s="17">
        <v>2.8967832536197901E-2</v>
      </c>
      <c r="AL12" s="17">
        <v>4.79767289738516E-2</v>
      </c>
      <c r="AM12" s="17"/>
      <c r="AN12" s="17">
        <v>3.2407167074076003E-2</v>
      </c>
      <c r="AO12" s="17">
        <v>4.3461289729190597E-2</v>
      </c>
      <c r="AP12" s="17">
        <v>3.7972379510742699E-2</v>
      </c>
      <c r="AQ12" s="17">
        <v>5.4164528510242102E-2</v>
      </c>
      <c r="AR12" s="17">
        <v>5.3116429465013902E-2</v>
      </c>
      <c r="AS12" s="17">
        <v>4.1624271407112702E-2</v>
      </c>
      <c r="AT12" s="17"/>
      <c r="AU12" s="17">
        <v>3.9218906199624599E-2</v>
      </c>
      <c r="AV12" s="17">
        <v>4.8300448534449897E-2</v>
      </c>
      <c r="AW12" s="17"/>
      <c r="AX12" s="17">
        <v>5.28210818614668E-2</v>
      </c>
      <c r="AY12" s="17">
        <v>4.04763807879421E-2</v>
      </c>
      <c r="AZ12" s="17"/>
      <c r="BA12" s="17">
        <v>4.5015273865184502E-2</v>
      </c>
      <c r="BB12" s="17">
        <v>3.2958184496814799E-2</v>
      </c>
      <c r="BC12" s="17"/>
      <c r="BD12" s="17">
        <v>3.0930322893364101E-2</v>
      </c>
      <c r="BE12" s="17"/>
      <c r="BF12" s="17">
        <v>3.2552914945478302E-2</v>
      </c>
      <c r="BG12" s="17"/>
      <c r="BH12" s="17">
        <v>5.5174477542859098E-2</v>
      </c>
      <c r="BI12" s="17"/>
      <c r="BJ12" s="17">
        <v>3.9583159199786902E-2</v>
      </c>
      <c r="BK12" s="17"/>
      <c r="BL12" s="17">
        <v>0.127685500975984</v>
      </c>
      <c r="BM12" s="17">
        <v>6.7051024888838502E-3</v>
      </c>
      <c r="BN12" s="17">
        <v>2.7467664120303301E-2</v>
      </c>
      <c r="BO12" s="17">
        <v>4.2951400315731698E-2</v>
      </c>
      <c r="BP12" s="17"/>
      <c r="BQ12" s="17">
        <v>2.7579032931750399E-2</v>
      </c>
      <c r="BR12" s="17">
        <v>3.1457658744725399E-2</v>
      </c>
      <c r="BS12" s="17">
        <v>7.2549213448539707E-2</v>
      </c>
      <c r="BT12" s="17">
        <v>4.7300484643895198E-2</v>
      </c>
      <c r="BU12" s="17">
        <v>5.90112385512091E-2</v>
      </c>
      <c r="BV12" s="17">
        <v>6.22686176094834E-2</v>
      </c>
      <c r="BW12" s="17"/>
      <c r="BX12" s="17">
        <v>2.5222119224411799E-2</v>
      </c>
      <c r="BY12" s="17">
        <v>2.7265291775416398E-2</v>
      </c>
      <c r="BZ12" s="17">
        <v>5.9261778396055301E-2</v>
      </c>
      <c r="CA12" s="17">
        <v>3.7193921371059598E-2</v>
      </c>
      <c r="CB12" s="17">
        <v>7.1984745528543198E-2</v>
      </c>
      <c r="CC12" s="17">
        <v>7.3917106096264701E-2</v>
      </c>
    </row>
    <row r="13" spans="2:81" x14ac:dyDescent="0.35">
      <c r="B13" s="18" t="s">
        <v>285</v>
      </c>
      <c r="C13" s="17">
        <v>1.95100991777135E-2</v>
      </c>
      <c r="D13" s="17">
        <v>2.33180214300183E-2</v>
      </c>
      <c r="E13" s="17">
        <v>1.4971525152580999E-2</v>
      </c>
      <c r="F13" s="17"/>
      <c r="G13" s="17">
        <v>1.4743873484892501E-2</v>
      </c>
      <c r="H13" s="17">
        <v>1.52379580527511E-2</v>
      </c>
      <c r="I13" s="17">
        <v>1.5455279041603201E-2</v>
      </c>
      <c r="J13" s="17">
        <v>2.9778389559960799E-2</v>
      </c>
      <c r="K13" s="17">
        <v>1.8014554338047301E-2</v>
      </c>
      <c r="L13" s="17">
        <v>2.2119320553025901E-2</v>
      </c>
      <c r="M13" s="17"/>
      <c r="N13" s="17">
        <v>1.9378585277091898E-2</v>
      </c>
      <c r="O13" s="17">
        <v>1.50844244841291E-2</v>
      </c>
      <c r="P13" s="17">
        <v>1.6207626808436602E-2</v>
      </c>
      <c r="Q13" s="17">
        <v>2.7476772150023601E-2</v>
      </c>
      <c r="R13" s="17"/>
      <c r="S13" s="17">
        <v>1.8435108972679401E-2</v>
      </c>
      <c r="T13" s="17">
        <v>2.7801980247268099E-2</v>
      </c>
      <c r="U13" s="17">
        <v>2.65159945876484E-2</v>
      </c>
      <c r="V13" s="17">
        <v>8.7569784064918093E-3</v>
      </c>
      <c r="W13" s="17">
        <v>1.7618347631833599E-2</v>
      </c>
      <c r="X13" s="17">
        <v>3.7663665772453602E-3</v>
      </c>
      <c r="Y13" s="17">
        <v>1.1148161718189799E-2</v>
      </c>
      <c r="Z13" s="17">
        <v>2.2503662866060901E-2</v>
      </c>
      <c r="AA13" s="17">
        <v>1.7788171933433201E-2</v>
      </c>
      <c r="AB13" s="17">
        <v>2.6502635842168699E-2</v>
      </c>
      <c r="AC13" s="17">
        <v>4.2926723412631401E-2</v>
      </c>
      <c r="AD13" s="17">
        <v>1.8436684834398299E-2</v>
      </c>
      <c r="AE13" s="17"/>
      <c r="AF13" s="17">
        <v>1.6325710124215999E-2</v>
      </c>
      <c r="AG13" s="17">
        <v>2.9356401845035601E-2</v>
      </c>
      <c r="AH13" s="17">
        <v>5.4338181207767303E-2</v>
      </c>
      <c r="AI13" s="17">
        <v>8.0407645864349307E-3</v>
      </c>
      <c r="AJ13" s="17"/>
      <c r="AK13" s="17">
        <v>2.5149803617749999E-2</v>
      </c>
      <c r="AL13" s="17">
        <v>1.0437052538925301E-2</v>
      </c>
      <c r="AM13" s="17"/>
      <c r="AN13" s="17">
        <v>1.84506361235535E-2</v>
      </c>
      <c r="AO13" s="17">
        <v>1.9147543213932298E-2</v>
      </c>
      <c r="AP13" s="17">
        <v>1.54353793785729E-2</v>
      </c>
      <c r="AQ13" s="17">
        <v>2.68763624701846E-2</v>
      </c>
      <c r="AR13" s="17">
        <v>1.7714812427453899E-2</v>
      </c>
      <c r="AS13" s="17">
        <v>1.40780726347656E-2</v>
      </c>
      <c r="AT13" s="17"/>
      <c r="AU13" s="17">
        <v>2.0620503201903499E-2</v>
      </c>
      <c r="AV13" s="17">
        <v>1.6870676613323799E-2</v>
      </c>
      <c r="AW13" s="17"/>
      <c r="AX13" s="17">
        <v>2.12633930560737E-2</v>
      </c>
      <c r="AY13" s="17">
        <v>1.9089359513390101E-2</v>
      </c>
      <c r="AZ13" s="17"/>
      <c r="BA13" s="17">
        <v>2.0598920572466799E-2</v>
      </c>
      <c r="BB13" s="17">
        <v>1.1625284821586101E-2</v>
      </c>
      <c r="BC13" s="17"/>
      <c r="BD13" s="17">
        <v>1.1016128568384799E-2</v>
      </c>
      <c r="BE13" s="17"/>
      <c r="BF13" s="17">
        <v>1.52428361531877E-2</v>
      </c>
      <c r="BG13" s="17"/>
      <c r="BH13" s="17">
        <v>3.4457616251807703E-2</v>
      </c>
      <c r="BI13" s="17"/>
      <c r="BJ13" s="17">
        <v>3.4171560808352E-2</v>
      </c>
      <c r="BK13" s="17"/>
      <c r="BL13" s="17">
        <v>7.6588606223292402E-2</v>
      </c>
      <c r="BM13" s="17">
        <v>9.1703005227161997E-4</v>
      </c>
      <c r="BN13" s="17">
        <v>1.69336458549889E-2</v>
      </c>
      <c r="BO13" s="17">
        <v>5.5854370699859298E-3</v>
      </c>
      <c r="BP13" s="17"/>
      <c r="BQ13" s="17">
        <v>1.0410589536342701E-2</v>
      </c>
      <c r="BR13" s="17">
        <v>2.3380211364125301E-2</v>
      </c>
      <c r="BS13" s="17">
        <v>2.6980197914789599E-2</v>
      </c>
      <c r="BT13" s="17">
        <v>1.6160001616482001E-2</v>
      </c>
      <c r="BU13" s="17">
        <v>1.1941905382507801E-2</v>
      </c>
      <c r="BV13" s="17">
        <v>2.7665742810992901E-2</v>
      </c>
      <c r="BW13" s="17"/>
      <c r="BX13" s="17">
        <v>4.2899734958635602E-3</v>
      </c>
      <c r="BY13" s="17">
        <v>1.6009591708576701E-2</v>
      </c>
      <c r="BZ13" s="17">
        <v>2.82953647132737E-2</v>
      </c>
      <c r="CA13" s="17">
        <v>1.12006252742266E-2</v>
      </c>
      <c r="CB13" s="17">
        <v>1.70877662837755E-2</v>
      </c>
      <c r="CC13" s="17">
        <v>5.63925423008542E-2</v>
      </c>
    </row>
    <row r="14" spans="2:81" x14ac:dyDescent="0.35">
      <c r="B14" s="18" t="s">
        <v>171</v>
      </c>
      <c r="C14" s="17">
        <v>2.4504764784640701E-2</v>
      </c>
      <c r="D14" s="17">
        <v>1.8194017472790602E-2</v>
      </c>
      <c r="E14" s="17">
        <v>3.0318301479341499E-2</v>
      </c>
      <c r="F14" s="17"/>
      <c r="G14" s="17">
        <v>2.7468287384067699E-2</v>
      </c>
      <c r="H14" s="17">
        <v>3.0561251315535401E-2</v>
      </c>
      <c r="I14" s="17">
        <v>2.70848871214995E-2</v>
      </c>
      <c r="J14" s="17">
        <v>2.29729504515911E-2</v>
      </c>
      <c r="K14" s="17">
        <v>1.6271123994838699E-2</v>
      </c>
      <c r="L14" s="17">
        <v>2.22768683246975E-2</v>
      </c>
      <c r="M14" s="17"/>
      <c r="N14" s="17">
        <v>1.8036563421287399E-2</v>
      </c>
      <c r="O14" s="17">
        <v>2.6846594513841301E-2</v>
      </c>
      <c r="P14" s="17">
        <v>1.66849023549436E-2</v>
      </c>
      <c r="Q14" s="17">
        <v>3.6329339537202597E-2</v>
      </c>
      <c r="R14" s="17"/>
      <c r="S14" s="17">
        <v>2.30046117097907E-2</v>
      </c>
      <c r="T14" s="17">
        <v>1.86224341440006E-2</v>
      </c>
      <c r="U14" s="17">
        <v>1.34298965041727E-2</v>
      </c>
      <c r="V14" s="17">
        <v>2.0991486427754402E-2</v>
      </c>
      <c r="W14" s="17">
        <v>2.8205009023058201E-2</v>
      </c>
      <c r="X14" s="17">
        <v>3.4343752779047998E-2</v>
      </c>
      <c r="Y14" s="17">
        <v>5.1189765839259202E-2</v>
      </c>
      <c r="Z14" s="17">
        <v>1.8326235927359099E-2</v>
      </c>
      <c r="AA14" s="17">
        <v>1.4838983127569099E-2</v>
      </c>
      <c r="AB14" s="17">
        <v>2.16289254059839E-2</v>
      </c>
      <c r="AC14" s="17">
        <v>4.3972969023138297E-2</v>
      </c>
      <c r="AD14" s="17">
        <v>7.6163658566400201E-3</v>
      </c>
      <c r="AE14" s="17"/>
      <c r="AF14" s="17">
        <v>2.5716485951586002E-2</v>
      </c>
      <c r="AG14" s="17">
        <v>1.17363536642513E-2</v>
      </c>
      <c r="AH14" s="17">
        <v>4.3388631406746501E-2</v>
      </c>
      <c r="AI14" s="17">
        <v>7.70544626758862E-3</v>
      </c>
      <c r="AJ14" s="17"/>
      <c r="AK14" s="17">
        <v>2.1023986728355398E-2</v>
      </c>
      <c r="AL14" s="17">
        <v>2.2499699879536199E-2</v>
      </c>
      <c r="AM14" s="17"/>
      <c r="AN14" s="17">
        <v>2.4580092489103599E-2</v>
      </c>
      <c r="AO14" s="17">
        <v>2.8434897895220398E-2</v>
      </c>
      <c r="AP14" s="17">
        <v>2.55722861592011E-2</v>
      </c>
      <c r="AQ14" s="17">
        <v>2.33499063118782E-2</v>
      </c>
      <c r="AR14" s="17">
        <v>2.21070503873874E-2</v>
      </c>
      <c r="AS14" s="17">
        <v>9.5439970017768792E-3</v>
      </c>
      <c r="AT14" s="17"/>
      <c r="AU14" s="17">
        <v>2.01640751765573E-2</v>
      </c>
      <c r="AV14" s="17">
        <v>3.0200038954779799E-2</v>
      </c>
      <c r="AW14" s="17"/>
      <c r="AX14" s="17">
        <v>3.0121428167736101E-2</v>
      </c>
      <c r="AY14" s="17">
        <v>2.3156928523083101E-2</v>
      </c>
      <c r="AZ14" s="17"/>
      <c r="BA14" s="17">
        <v>2.31310402587954E-2</v>
      </c>
      <c r="BB14" s="17">
        <v>2.86520997026917E-2</v>
      </c>
      <c r="BC14" s="17"/>
      <c r="BD14" s="17">
        <v>2.1514894212632599E-2</v>
      </c>
      <c r="BE14" s="17"/>
      <c r="BF14" s="17">
        <v>2.08091308308954E-2</v>
      </c>
      <c r="BG14" s="17"/>
      <c r="BH14" s="17">
        <v>6.6512657356889602E-3</v>
      </c>
      <c r="BI14" s="17"/>
      <c r="BJ14" s="17">
        <v>5.6185804040536198E-2</v>
      </c>
      <c r="BK14" s="17"/>
      <c r="BL14" s="17">
        <v>7.3240099358243493E-2</v>
      </c>
      <c r="BM14" s="17">
        <v>7.1444281427679697E-3</v>
      </c>
      <c r="BN14" s="17">
        <v>1.9549714020415099E-2</v>
      </c>
      <c r="BO14" s="17">
        <v>1.7015943511881602E-2</v>
      </c>
      <c r="BP14" s="17"/>
      <c r="BQ14" s="17">
        <v>1.88712641814264E-2</v>
      </c>
      <c r="BR14" s="17">
        <v>1.4636451819163499E-2</v>
      </c>
      <c r="BS14" s="17">
        <v>1.8869936315945999E-2</v>
      </c>
      <c r="BT14" s="17">
        <v>3.3148544123240503E-2</v>
      </c>
      <c r="BU14" s="17">
        <v>4.0244382737081599E-2</v>
      </c>
      <c r="BV14" s="17">
        <v>4.0999786397737797E-2</v>
      </c>
      <c r="BW14" s="17"/>
      <c r="BX14" s="17">
        <v>1.6776309475171499E-2</v>
      </c>
      <c r="BY14" s="17">
        <v>1.27829922155936E-2</v>
      </c>
      <c r="BZ14" s="17">
        <v>1.7312290199805899E-2</v>
      </c>
      <c r="CA14" s="17">
        <v>2.80584127150997E-2</v>
      </c>
      <c r="CB14" s="17">
        <v>3.2035608258411001E-2</v>
      </c>
      <c r="CC14" s="17">
        <v>6.0607601273592902E-2</v>
      </c>
    </row>
    <row r="15" spans="2:81" x14ac:dyDescent="0.35">
      <c r="B15" s="18" t="s">
        <v>286</v>
      </c>
      <c r="C15" s="21">
        <v>0.68820406097332698</v>
      </c>
      <c r="D15" s="21">
        <v>0.70263643852858404</v>
      </c>
      <c r="E15" s="21">
        <v>0.67443564019669999</v>
      </c>
      <c r="F15" s="21"/>
      <c r="G15" s="21">
        <v>0.72706212689401095</v>
      </c>
      <c r="H15" s="21">
        <v>0.69193787805551099</v>
      </c>
      <c r="I15" s="21">
        <v>0.69873339503605403</v>
      </c>
      <c r="J15" s="21">
        <v>0.67097282289196702</v>
      </c>
      <c r="K15" s="21">
        <v>0.65873201949350702</v>
      </c>
      <c r="L15" s="21">
        <v>0.68456755937471903</v>
      </c>
      <c r="M15" s="21"/>
      <c r="N15" s="21">
        <v>0.76045372812759404</v>
      </c>
      <c r="O15" s="21">
        <v>0.67919045391437505</v>
      </c>
      <c r="P15" s="21">
        <v>0.65709874686314296</v>
      </c>
      <c r="Q15" s="21">
        <v>0.65000208097057899</v>
      </c>
      <c r="R15" s="21"/>
      <c r="S15" s="21">
        <v>0.72412254714680602</v>
      </c>
      <c r="T15" s="21">
        <v>0.68511920831902196</v>
      </c>
      <c r="U15" s="21">
        <v>0.70780695009337702</v>
      </c>
      <c r="V15" s="21">
        <v>0.70578241545230003</v>
      </c>
      <c r="W15" s="21">
        <v>0.694422766572934</v>
      </c>
      <c r="X15" s="21">
        <v>0.67561059229704401</v>
      </c>
      <c r="Y15" s="21">
        <v>0.64516938542458302</v>
      </c>
      <c r="Z15" s="21">
        <v>0.752614574323484</v>
      </c>
      <c r="AA15" s="21">
        <v>0.70226829578779604</v>
      </c>
      <c r="AB15" s="21">
        <v>0.64718280799883399</v>
      </c>
      <c r="AC15" s="21">
        <v>0.60992406153190903</v>
      </c>
      <c r="AD15" s="21">
        <v>0.68305440906745996</v>
      </c>
      <c r="AE15" s="21"/>
      <c r="AF15" s="21">
        <v>0.69416396320287399</v>
      </c>
      <c r="AG15" s="21">
        <v>0.65480308218624705</v>
      </c>
      <c r="AH15" s="21">
        <v>0.60306616705022598</v>
      </c>
      <c r="AI15" s="21">
        <v>0.68852942998087796</v>
      </c>
      <c r="AJ15" s="21"/>
      <c r="AK15" s="21">
        <v>0.71517646957481795</v>
      </c>
      <c r="AL15" s="21">
        <v>0.70675754169876204</v>
      </c>
      <c r="AM15" s="21"/>
      <c r="AN15" s="21">
        <v>0.74151069871715303</v>
      </c>
      <c r="AO15" s="21">
        <v>0.66073677598793701</v>
      </c>
      <c r="AP15" s="21">
        <v>0.68444278354542198</v>
      </c>
      <c r="AQ15" s="21">
        <v>0.64820174003106401</v>
      </c>
      <c r="AR15" s="21">
        <v>0.70610679001229804</v>
      </c>
      <c r="AS15" s="21">
        <v>0.67909963249255201</v>
      </c>
      <c r="AT15" s="21"/>
      <c r="AU15" s="21">
        <v>0.70070154330161505</v>
      </c>
      <c r="AV15" s="21">
        <v>0.67348042650368001</v>
      </c>
      <c r="AW15" s="21"/>
      <c r="AX15" s="21">
        <v>0.641760604491873</v>
      </c>
      <c r="AY15" s="21">
        <v>0.69934914311340701</v>
      </c>
      <c r="AZ15" s="21"/>
      <c r="BA15" s="21">
        <v>0.67849604877763903</v>
      </c>
      <c r="BB15" s="21">
        <v>0.74101646309825198</v>
      </c>
      <c r="BC15" s="21"/>
      <c r="BD15" s="21">
        <v>0.74614529418820097</v>
      </c>
      <c r="BE15" s="21"/>
      <c r="BF15" s="21">
        <v>0.74576368792064496</v>
      </c>
      <c r="BG15" s="21"/>
      <c r="BH15" s="21">
        <v>0.67945597976108196</v>
      </c>
      <c r="BI15" s="21"/>
      <c r="BJ15" s="21">
        <v>0.66319038131832897</v>
      </c>
      <c r="BK15" s="21"/>
      <c r="BL15" s="21">
        <v>0.34390472564901198</v>
      </c>
      <c r="BM15" s="21">
        <v>0.91915910925266597</v>
      </c>
      <c r="BN15" s="21">
        <v>0.69816321924235503</v>
      </c>
      <c r="BO15" s="21">
        <v>0.65899922707634595</v>
      </c>
      <c r="BP15" s="21"/>
      <c r="BQ15" s="21">
        <v>0.74422431366449204</v>
      </c>
      <c r="BR15" s="21">
        <v>0.76424448963650404</v>
      </c>
      <c r="BS15" s="21">
        <v>0.61085517101998799</v>
      </c>
      <c r="BT15" s="21">
        <v>0.69632332722468604</v>
      </c>
      <c r="BU15" s="21">
        <v>0.60142461736059805</v>
      </c>
      <c r="BV15" s="21">
        <v>0.59104949076865598</v>
      </c>
      <c r="BW15" s="21"/>
      <c r="BX15" s="21">
        <v>0.75682747675152495</v>
      </c>
      <c r="BY15" s="21">
        <v>0.78505652218311395</v>
      </c>
      <c r="BZ15" s="21">
        <v>0.652248870081931</v>
      </c>
      <c r="CA15" s="21">
        <v>0.72971861168022201</v>
      </c>
      <c r="CB15" s="21">
        <v>0.61679153985601398</v>
      </c>
      <c r="CC15" s="21">
        <v>0.49083894840735498</v>
      </c>
    </row>
    <row r="16" spans="2:81" x14ac:dyDescent="0.35">
      <c r="B16" s="18" t="s">
        <v>287</v>
      </c>
      <c r="C16" s="21">
        <v>6.2375544018198198E-2</v>
      </c>
      <c r="D16" s="21">
        <v>6.4828977350258901E-2</v>
      </c>
      <c r="E16" s="21">
        <v>5.9371464052528002E-2</v>
      </c>
      <c r="F16" s="21"/>
      <c r="G16" s="21">
        <v>7.2351493729525193E-2</v>
      </c>
      <c r="H16" s="21">
        <v>5.5700837616066298E-2</v>
      </c>
      <c r="I16" s="21">
        <v>5.8781802101456601E-2</v>
      </c>
      <c r="J16" s="21">
        <v>6.3244669144581295E-2</v>
      </c>
      <c r="K16" s="21">
        <v>6.3373030333284397E-2</v>
      </c>
      <c r="L16" s="21">
        <v>6.2738731671941494E-2</v>
      </c>
      <c r="M16" s="21"/>
      <c r="N16" s="21">
        <v>4.1979413029236301E-2</v>
      </c>
      <c r="O16" s="21">
        <v>7.0075190593817699E-2</v>
      </c>
      <c r="P16" s="21">
        <v>7.0942173537852607E-2</v>
      </c>
      <c r="Q16" s="21">
        <v>6.8861011950220097E-2</v>
      </c>
      <c r="R16" s="21"/>
      <c r="S16" s="21">
        <v>5.5495060595087999E-2</v>
      </c>
      <c r="T16" s="21">
        <v>6.5417770286774798E-2</v>
      </c>
      <c r="U16" s="21">
        <v>7.7666839212126706E-2</v>
      </c>
      <c r="V16" s="21">
        <v>6.3515024623480298E-2</v>
      </c>
      <c r="W16" s="21">
        <v>6.6232141611904397E-2</v>
      </c>
      <c r="X16" s="21">
        <v>4.4570991968388499E-2</v>
      </c>
      <c r="Y16" s="21">
        <v>5.1025936612653297E-2</v>
      </c>
      <c r="Z16" s="21">
        <v>8.3575889063118899E-2</v>
      </c>
      <c r="AA16" s="21">
        <v>5.2262334355976998E-2</v>
      </c>
      <c r="AB16" s="21">
        <v>7.66758806858506E-2</v>
      </c>
      <c r="AC16" s="21">
        <v>8.8654957820829897E-2</v>
      </c>
      <c r="AD16" s="21">
        <v>3.3899474572030797E-2</v>
      </c>
      <c r="AE16" s="21"/>
      <c r="AF16" s="21">
        <v>5.9958500618858802E-2</v>
      </c>
      <c r="AG16" s="21">
        <v>8.1039305483411594E-2</v>
      </c>
      <c r="AH16" s="21">
        <v>0.102517252143772</v>
      </c>
      <c r="AI16" s="21">
        <v>3.3006354078931703E-2</v>
      </c>
      <c r="AJ16" s="21"/>
      <c r="AK16" s="21">
        <v>5.4117636153947997E-2</v>
      </c>
      <c r="AL16" s="21">
        <v>5.8413781512776798E-2</v>
      </c>
      <c r="AM16" s="21"/>
      <c r="AN16" s="21">
        <v>5.0857803197629503E-2</v>
      </c>
      <c r="AO16" s="21">
        <v>6.2608832943122902E-2</v>
      </c>
      <c r="AP16" s="21">
        <v>5.34077588893156E-2</v>
      </c>
      <c r="AQ16" s="21">
        <v>8.1040890980426702E-2</v>
      </c>
      <c r="AR16" s="21">
        <v>7.0831241892467797E-2</v>
      </c>
      <c r="AS16" s="21">
        <v>5.57023440418783E-2</v>
      </c>
      <c r="AT16" s="21"/>
      <c r="AU16" s="21">
        <v>5.9839409401528099E-2</v>
      </c>
      <c r="AV16" s="21">
        <v>6.5171125147773706E-2</v>
      </c>
      <c r="AW16" s="21"/>
      <c r="AX16" s="21">
        <v>7.4084474917540499E-2</v>
      </c>
      <c r="AY16" s="21">
        <v>5.9565740301332201E-2</v>
      </c>
      <c r="AZ16" s="21"/>
      <c r="BA16" s="21">
        <v>6.5614194437651305E-2</v>
      </c>
      <c r="BB16" s="21">
        <v>4.4583469318401001E-2</v>
      </c>
      <c r="BC16" s="21"/>
      <c r="BD16" s="21">
        <v>4.1946451461748899E-2</v>
      </c>
      <c r="BE16" s="21"/>
      <c r="BF16" s="21">
        <v>4.7795751098666003E-2</v>
      </c>
      <c r="BG16" s="21"/>
      <c r="BH16" s="21">
        <v>8.9632093794666801E-2</v>
      </c>
      <c r="BI16" s="21"/>
      <c r="BJ16" s="21">
        <v>7.3754720008138902E-2</v>
      </c>
      <c r="BK16" s="21"/>
      <c r="BL16" s="21">
        <v>0.20427410719927599</v>
      </c>
      <c r="BM16" s="21">
        <v>7.6221325411554696E-3</v>
      </c>
      <c r="BN16" s="21">
        <v>4.4401309975292201E-2</v>
      </c>
      <c r="BO16" s="21">
        <v>4.8536837385717603E-2</v>
      </c>
      <c r="BP16" s="21"/>
      <c r="BQ16" s="21">
        <v>3.79896224680931E-2</v>
      </c>
      <c r="BR16" s="21">
        <v>5.4837870108850703E-2</v>
      </c>
      <c r="BS16" s="21">
        <v>9.9529411363329295E-2</v>
      </c>
      <c r="BT16" s="21">
        <v>6.3460486260377202E-2</v>
      </c>
      <c r="BU16" s="21">
        <v>7.0953143933716906E-2</v>
      </c>
      <c r="BV16" s="21">
        <v>8.9934360420476298E-2</v>
      </c>
      <c r="BW16" s="21"/>
      <c r="BX16" s="21">
        <v>2.9512092720275301E-2</v>
      </c>
      <c r="BY16" s="21">
        <v>4.32748834839932E-2</v>
      </c>
      <c r="BZ16" s="21">
        <v>8.7557143109328994E-2</v>
      </c>
      <c r="CA16" s="21">
        <v>4.8394546645286203E-2</v>
      </c>
      <c r="CB16" s="21">
        <v>8.9072511812318705E-2</v>
      </c>
      <c r="CC16" s="21">
        <v>0.130309648397119</v>
      </c>
    </row>
    <row r="17" spans="2:81" x14ac:dyDescent="0.35">
      <c r="B17" s="18" t="s">
        <v>288</v>
      </c>
      <c r="C17" s="22">
        <v>0.62582851695512898</v>
      </c>
      <c r="D17" s="22">
        <v>0.63780746117832499</v>
      </c>
      <c r="E17" s="22">
        <v>0.61506417614417197</v>
      </c>
      <c r="F17" s="22"/>
      <c r="G17" s="22">
        <v>0.65471063316448597</v>
      </c>
      <c r="H17" s="22">
        <v>0.63623704043944496</v>
      </c>
      <c r="I17" s="22">
        <v>0.63995159293459702</v>
      </c>
      <c r="J17" s="22">
        <v>0.60772815374738598</v>
      </c>
      <c r="K17" s="22">
        <v>0.59535898916022201</v>
      </c>
      <c r="L17" s="22">
        <v>0.62182882770277703</v>
      </c>
      <c r="M17" s="22"/>
      <c r="N17" s="22">
        <v>0.71847431509835802</v>
      </c>
      <c r="O17" s="22">
        <v>0.60911526332055699</v>
      </c>
      <c r="P17" s="22">
        <v>0.58615657332529003</v>
      </c>
      <c r="Q17" s="22">
        <v>0.581141069020359</v>
      </c>
      <c r="R17" s="22"/>
      <c r="S17" s="22">
        <v>0.668627486551718</v>
      </c>
      <c r="T17" s="22">
        <v>0.61970143803224698</v>
      </c>
      <c r="U17" s="22">
        <v>0.63014011088124999</v>
      </c>
      <c r="V17" s="22">
        <v>0.64226739082882001</v>
      </c>
      <c r="W17" s="22">
        <v>0.62819062496102995</v>
      </c>
      <c r="X17" s="22">
        <v>0.63103960032865503</v>
      </c>
      <c r="Y17" s="22">
        <v>0.59414344881193004</v>
      </c>
      <c r="Z17" s="22">
        <v>0.66903868526036503</v>
      </c>
      <c r="AA17" s="22">
        <v>0.65000596143181899</v>
      </c>
      <c r="AB17" s="22">
        <v>0.57050692731298303</v>
      </c>
      <c r="AC17" s="22">
        <v>0.52126910371107904</v>
      </c>
      <c r="AD17" s="22">
        <v>0.64915493449542905</v>
      </c>
      <c r="AE17" s="22"/>
      <c r="AF17" s="22">
        <v>0.634205462584016</v>
      </c>
      <c r="AG17" s="22">
        <v>0.57376377670283596</v>
      </c>
      <c r="AH17" s="22">
        <v>0.50054891490645503</v>
      </c>
      <c r="AI17" s="22">
        <v>0.65552307590194703</v>
      </c>
      <c r="AJ17" s="22"/>
      <c r="AK17" s="22">
        <v>0.66105883342087002</v>
      </c>
      <c r="AL17" s="22">
        <v>0.64834376018598505</v>
      </c>
      <c r="AM17" s="22"/>
      <c r="AN17" s="22">
        <v>0.69065289551952302</v>
      </c>
      <c r="AO17" s="22">
        <v>0.59812794304481498</v>
      </c>
      <c r="AP17" s="22">
        <v>0.63103502465610595</v>
      </c>
      <c r="AQ17" s="22">
        <v>0.56716084905063802</v>
      </c>
      <c r="AR17" s="22">
        <v>0.63527554811983</v>
      </c>
      <c r="AS17" s="22">
        <v>0.62339728845067399</v>
      </c>
      <c r="AT17" s="22"/>
      <c r="AU17" s="22">
        <v>0.64086213390008695</v>
      </c>
      <c r="AV17" s="22">
        <v>0.608309301355906</v>
      </c>
      <c r="AW17" s="22"/>
      <c r="AX17" s="22">
        <v>0.567676129574332</v>
      </c>
      <c r="AY17" s="22">
        <v>0.63978340281207402</v>
      </c>
      <c r="AZ17" s="22"/>
      <c r="BA17" s="22">
        <v>0.61288185433998799</v>
      </c>
      <c r="BB17" s="22">
        <v>0.69643299377985102</v>
      </c>
      <c r="BC17" s="22"/>
      <c r="BD17" s="22">
        <v>0.70419884272645195</v>
      </c>
      <c r="BE17" s="22"/>
      <c r="BF17" s="22">
        <v>0.697967936821979</v>
      </c>
      <c r="BG17" s="22"/>
      <c r="BH17" s="22">
        <v>0.58982388596641599</v>
      </c>
      <c r="BI17" s="22"/>
      <c r="BJ17" s="22">
        <v>0.58943566131018998</v>
      </c>
      <c r="BK17" s="22"/>
      <c r="BL17" s="22">
        <v>0.13963061844973601</v>
      </c>
      <c r="BM17" s="22">
        <v>0.91153697671151102</v>
      </c>
      <c r="BN17" s="22">
        <v>0.65376190926706201</v>
      </c>
      <c r="BO17" s="22">
        <v>0.61046238969062905</v>
      </c>
      <c r="BP17" s="22"/>
      <c r="BQ17" s="22">
        <v>0.70623469119639903</v>
      </c>
      <c r="BR17" s="22">
        <v>0.70940661952765305</v>
      </c>
      <c r="BS17" s="22">
        <v>0.51132575965665905</v>
      </c>
      <c r="BT17" s="22">
        <v>0.632862840964309</v>
      </c>
      <c r="BU17" s="22">
        <v>0.53047147342688195</v>
      </c>
      <c r="BV17" s="22">
        <v>0.50111513034818</v>
      </c>
      <c r="BW17" s="22"/>
      <c r="BX17" s="22">
        <v>0.72731538403124996</v>
      </c>
      <c r="BY17" s="22">
        <v>0.74178163869912095</v>
      </c>
      <c r="BZ17" s="22">
        <v>0.56469172697260195</v>
      </c>
      <c r="CA17" s="22">
        <v>0.68132406503493603</v>
      </c>
      <c r="CB17" s="22">
        <v>0.52771902804369497</v>
      </c>
      <c r="CC17" s="22">
        <v>0.36052930001023598</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CC22"/>
  <sheetViews>
    <sheetView showGridLines="0" workbookViewId="0">
      <pane xSplit="2" topLeftCell="C1" activePane="topRight" state="frozen"/>
      <selection pane="topRight" activeCell="BM11" sqref="BM11"/>
    </sheetView>
  </sheetViews>
  <sheetFormatPr defaultColWidth="10.90625" defaultRowHeight="14.5" x14ac:dyDescent="0.35"/>
  <cols>
    <col min="2" max="2" width="25.7265625" customWidth="1"/>
    <col min="3" max="5" width="10.7265625" customWidth="1"/>
    <col min="6" max="6" width="2.1796875" customWidth="1"/>
    <col min="7" max="12" width="10.7265625" customWidth="1"/>
    <col min="13" max="13" width="2.1796875" customWidth="1"/>
    <col min="14" max="17" width="10.7265625" customWidth="1"/>
    <col min="18" max="18" width="2.1796875" customWidth="1"/>
    <col min="19" max="30" width="10.7265625" customWidth="1"/>
    <col min="31" max="31" width="2.1796875" customWidth="1"/>
    <col min="32" max="35" width="10.7265625" customWidth="1"/>
    <col min="36" max="36" width="2.1796875" customWidth="1"/>
    <col min="37" max="38" width="10.7265625" customWidth="1"/>
    <col min="39" max="39" width="2.1796875" customWidth="1"/>
    <col min="40" max="45" width="10.7265625" customWidth="1"/>
    <col min="46" max="46" width="2.1796875" customWidth="1"/>
    <col min="47" max="48" width="10.7265625" customWidth="1"/>
    <col min="49" max="49" width="2.1796875" customWidth="1"/>
    <col min="50" max="51" width="10.7265625" customWidth="1"/>
    <col min="52" max="52" width="2.1796875" customWidth="1"/>
    <col min="53" max="54" width="10.7265625" customWidth="1"/>
    <col min="55" max="55" width="2.1796875" customWidth="1"/>
    <col min="56" max="56" width="10.7265625" customWidth="1"/>
    <col min="57" max="57" width="2.1796875" customWidth="1"/>
    <col min="58" max="58" width="10.7265625" customWidth="1"/>
    <col min="59" max="59" width="2.1796875" customWidth="1"/>
    <col min="60" max="60" width="10.7265625" customWidth="1"/>
    <col min="61" max="61" width="2.1796875" customWidth="1"/>
    <col min="62" max="62" width="10.7265625" customWidth="1"/>
    <col min="63" max="63" width="2.1796875" customWidth="1"/>
    <col min="64" max="67" width="10.7265625" customWidth="1"/>
    <col min="68" max="68" width="2.1796875" customWidth="1"/>
    <col min="69" max="74" width="10.7265625" customWidth="1"/>
    <col min="75" max="75" width="2.1796875" customWidth="1"/>
    <col min="76" max="81" width="10.7265625" customWidth="1"/>
    <col min="82" max="82" width="2.1796875" customWidth="1"/>
  </cols>
  <sheetData>
    <row r="2" spans="2:81" ht="40" customHeight="1" x14ac:dyDescent="0.35">
      <c r="D2" s="31" t="s">
        <v>404</v>
      </c>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row>
    <row r="5" spans="2:81" ht="30" customHeight="1" x14ac:dyDescent="0.35">
      <c r="B5" s="15"/>
      <c r="C5" s="15"/>
      <c r="D5" s="30" t="s">
        <v>67</v>
      </c>
      <c r="E5" s="30"/>
      <c r="F5" s="15"/>
      <c r="G5" s="30" t="s">
        <v>68</v>
      </c>
      <c r="H5" s="30"/>
      <c r="I5" s="30"/>
      <c r="J5" s="30"/>
      <c r="K5" s="30"/>
      <c r="L5" s="30"/>
      <c r="M5" s="15"/>
      <c r="N5" s="30" t="s">
        <v>69</v>
      </c>
      <c r="O5" s="30"/>
      <c r="P5" s="30"/>
      <c r="Q5" s="30"/>
      <c r="R5" s="15"/>
      <c r="S5" s="30" t="s">
        <v>70</v>
      </c>
      <c r="T5" s="30"/>
      <c r="U5" s="30"/>
      <c r="V5" s="30"/>
      <c r="W5" s="30"/>
      <c r="X5" s="30"/>
      <c r="Y5" s="30"/>
      <c r="Z5" s="30"/>
      <c r="AA5" s="30"/>
      <c r="AB5" s="30"/>
      <c r="AC5" s="30"/>
      <c r="AD5" s="30"/>
      <c r="AE5" s="15"/>
      <c r="AF5" s="30" t="s">
        <v>71</v>
      </c>
      <c r="AG5" s="30"/>
      <c r="AH5" s="30"/>
      <c r="AI5" s="30"/>
      <c r="AJ5" s="15"/>
      <c r="AK5" s="30" t="s">
        <v>72</v>
      </c>
      <c r="AL5" s="30"/>
      <c r="AM5" s="15"/>
      <c r="AN5" s="30" t="s">
        <v>73</v>
      </c>
      <c r="AO5" s="30"/>
      <c r="AP5" s="30"/>
      <c r="AQ5" s="30"/>
      <c r="AR5" s="30"/>
      <c r="AS5" s="30"/>
      <c r="AT5" s="15"/>
      <c r="AU5" s="30" t="s">
        <v>74</v>
      </c>
      <c r="AV5" s="30"/>
      <c r="AW5" s="15"/>
      <c r="AX5" s="30" t="s">
        <v>75</v>
      </c>
      <c r="AY5" s="30"/>
      <c r="AZ5" s="15"/>
      <c r="BA5" s="30" t="s">
        <v>76</v>
      </c>
      <c r="BB5" s="30"/>
      <c r="BC5" s="15"/>
      <c r="BD5" s="30" t="s">
        <v>77</v>
      </c>
      <c r="BE5" s="15"/>
      <c r="BF5" s="30" t="s">
        <v>78</v>
      </c>
      <c r="BG5" s="15"/>
      <c r="BH5" s="30" t="s">
        <v>79</v>
      </c>
      <c r="BI5" s="15"/>
      <c r="BJ5" s="30" t="s">
        <v>80</v>
      </c>
      <c r="BK5" s="15"/>
      <c r="BL5" s="30" t="s">
        <v>81</v>
      </c>
      <c r="BM5" s="30"/>
      <c r="BN5" s="30"/>
      <c r="BO5" s="30"/>
      <c r="BP5" s="15"/>
      <c r="BQ5" s="30" t="s">
        <v>82</v>
      </c>
      <c r="BR5" s="30"/>
      <c r="BS5" s="30"/>
      <c r="BT5" s="30"/>
      <c r="BU5" s="30"/>
      <c r="BV5" s="30"/>
      <c r="BW5" s="15"/>
      <c r="BX5" s="30" t="s">
        <v>83</v>
      </c>
      <c r="BY5" s="30"/>
      <c r="BZ5" s="30"/>
      <c r="CA5" s="30"/>
      <c r="CB5" s="30"/>
      <c r="CC5" s="30"/>
    </row>
    <row r="6" spans="2:81" ht="43.5" x14ac:dyDescent="0.35">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40</v>
      </c>
      <c r="AH6" s="12" t="s">
        <v>41</v>
      </c>
      <c r="AI6" s="12" t="s">
        <v>42</v>
      </c>
      <c r="AK6" s="12" t="s">
        <v>44</v>
      </c>
      <c r="AL6" s="12" t="s">
        <v>45</v>
      </c>
      <c r="AN6" s="12" t="s">
        <v>46</v>
      </c>
      <c r="AO6" s="12" t="s">
        <v>47</v>
      </c>
      <c r="AP6" s="12" t="s">
        <v>48</v>
      </c>
      <c r="AQ6" s="12" t="s">
        <v>49</v>
      </c>
      <c r="AR6" s="12" t="s">
        <v>50</v>
      </c>
      <c r="AS6" s="12" t="s">
        <v>51</v>
      </c>
      <c r="AU6" s="12" t="s">
        <v>52</v>
      </c>
      <c r="AV6" s="12" t="s">
        <v>53</v>
      </c>
      <c r="AX6" s="12" t="s">
        <v>52</v>
      </c>
      <c r="AY6" s="12" t="s">
        <v>53</v>
      </c>
      <c r="BA6" s="12" t="s">
        <v>54</v>
      </c>
      <c r="BB6" s="12" t="s">
        <v>55</v>
      </c>
      <c r="BD6" s="12" t="s">
        <v>52</v>
      </c>
      <c r="BF6" s="12" t="s">
        <v>52</v>
      </c>
      <c r="BH6" s="12" t="s">
        <v>52</v>
      </c>
      <c r="BJ6" s="12" t="s">
        <v>52</v>
      </c>
      <c r="BL6" s="12" t="s">
        <v>634</v>
      </c>
      <c r="BM6" s="12" t="s">
        <v>635</v>
      </c>
      <c r="BN6" s="12" t="s">
        <v>636</v>
      </c>
      <c r="BO6" s="12" t="s">
        <v>637</v>
      </c>
      <c r="BQ6" s="12" t="s">
        <v>60</v>
      </c>
      <c r="BR6" s="12" t="s">
        <v>61</v>
      </c>
      <c r="BS6" s="12" t="s">
        <v>62</v>
      </c>
      <c r="BT6" s="12" t="s">
        <v>63</v>
      </c>
      <c r="BU6" s="12" t="s">
        <v>64</v>
      </c>
      <c r="BV6" s="12" t="s">
        <v>65</v>
      </c>
      <c r="BX6" s="12" t="s">
        <v>60</v>
      </c>
      <c r="BY6" s="12" t="s">
        <v>61</v>
      </c>
      <c r="BZ6" s="12" t="s">
        <v>62</v>
      </c>
      <c r="CA6" s="12" t="s">
        <v>63</v>
      </c>
      <c r="CB6" s="12" t="s">
        <v>64</v>
      </c>
      <c r="CC6" s="12" t="s">
        <v>66</v>
      </c>
    </row>
    <row r="7" spans="2:81" ht="30" customHeight="1" x14ac:dyDescent="0.35">
      <c r="B7" s="10" t="s">
        <v>19</v>
      </c>
      <c r="C7" s="10">
        <v>4000</v>
      </c>
      <c r="D7" s="10">
        <v>1940</v>
      </c>
      <c r="E7" s="10">
        <v>2050</v>
      </c>
      <c r="F7" s="10"/>
      <c r="G7" s="10">
        <v>545</v>
      </c>
      <c r="H7" s="10">
        <v>616</v>
      </c>
      <c r="I7" s="10">
        <v>655</v>
      </c>
      <c r="J7" s="10">
        <v>693</v>
      </c>
      <c r="K7" s="10">
        <v>603</v>
      </c>
      <c r="L7" s="10">
        <v>888</v>
      </c>
      <c r="M7" s="10"/>
      <c r="N7" s="10">
        <v>1117</v>
      </c>
      <c r="O7" s="10">
        <v>1036</v>
      </c>
      <c r="P7" s="10">
        <v>851</v>
      </c>
      <c r="Q7" s="10">
        <v>980</v>
      </c>
      <c r="R7" s="10"/>
      <c r="S7" s="10">
        <v>564</v>
      </c>
      <c r="T7" s="10">
        <v>547</v>
      </c>
      <c r="U7" s="10">
        <v>294</v>
      </c>
      <c r="V7" s="10">
        <v>332</v>
      </c>
      <c r="W7" s="10">
        <v>279</v>
      </c>
      <c r="X7" s="10">
        <v>325</v>
      </c>
      <c r="Y7" s="10">
        <v>334</v>
      </c>
      <c r="Z7" s="10">
        <v>170</v>
      </c>
      <c r="AA7" s="10">
        <v>452</v>
      </c>
      <c r="AB7" s="10">
        <v>370</v>
      </c>
      <c r="AC7" s="10">
        <v>208</v>
      </c>
      <c r="AD7" s="10">
        <v>125</v>
      </c>
      <c r="AE7" s="10"/>
      <c r="AF7" s="10">
        <v>3065</v>
      </c>
      <c r="AG7" s="10">
        <v>335</v>
      </c>
      <c r="AH7" s="10">
        <v>188</v>
      </c>
      <c r="AI7" s="10">
        <v>124</v>
      </c>
      <c r="AJ7" s="10"/>
      <c r="AK7" s="10">
        <v>288</v>
      </c>
      <c r="AL7" s="10">
        <v>353</v>
      </c>
      <c r="AM7" s="10"/>
      <c r="AN7" s="10">
        <v>999</v>
      </c>
      <c r="AO7" s="10">
        <v>1097</v>
      </c>
      <c r="AP7" s="10">
        <v>506</v>
      </c>
      <c r="AQ7" s="10">
        <v>746</v>
      </c>
      <c r="AR7" s="10">
        <v>454</v>
      </c>
      <c r="AS7" s="10">
        <v>197</v>
      </c>
      <c r="AT7" s="10"/>
      <c r="AU7" s="10">
        <v>2336</v>
      </c>
      <c r="AV7" s="10">
        <v>1649</v>
      </c>
      <c r="AW7" s="10"/>
      <c r="AX7" s="10">
        <v>784</v>
      </c>
      <c r="AY7" s="10">
        <v>3216</v>
      </c>
      <c r="AZ7" s="10"/>
      <c r="BA7" s="10">
        <v>3356</v>
      </c>
      <c r="BB7" s="10">
        <v>626</v>
      </c>
      <c r="BC7" s="10"/>
      <c r="BD7" s="10">
        <v>2304</v>
      </c>
      <c r="BE7" s="10"/>
      <c r="BF7" s="10">
        <v>2092</v>
      </c>
      <c r="BG7" s="10"/>
      <c r="BH7" s="10">
        <v>286</v>
      </c>
      <c r="BI7" s="10"/>
      <c r="BJ7" s="10">
        <v>146</v>
      </c>
      <c r="BK7" s="10"/>
      <c r="BL7" s="10">
        <v>675</v>
      </c>
      <c r="BM7" s="10">
        <v>1071</v>
      </c>
      <c r="BN7" s="10">
        <v>1175</v>
      </c>
      <c r="BO7" s="10">
        <v>1079</v>
      </c>
      <c r="BP7" s="10"/>
      <c r="BQ7" s="10">
        <v>1267</v>
      </c>
      <c r="BR7" s="10">
        <v>807</v>
      </c>
      <c r="BS7" s="10">
        <v>478</v>
      </c>
      <c r="BT7" s="10">
        <v>381</v>
      </c>
      <c r="BU7" s="10">
        <v>230</v>
      </c>
      <c r="BV7" s="10">
        <v>567</v>
      </c>
      <c r="BW7" s="10"/>
      <c r="BX7" s="10">
        <v>894</v>
      </c>
      <c r="BY7" s="10">
        <v>665</v>
      </c>
      <c r="BZ7" s="10">
        <v>864</v>
      </c>
      <c r="CA7" s="10">
        <v>434</v>
      </c>
      <c r="CB7" s="10">
        <v>280</v>
      </c>
      <c r="CC7" s="10">
        <v>292</v>
      </c>
    </row>
    <row r="8" spans="2:81" ht="30" customHeight="1" x14ac:dyDescent="0.35">
      <c r="B8" s="11" t="s">
        <v>20</v>
      </c>
      <c r="C8" s="11">
        <v>4000</v>
      </c>
      <c r="D8" s="11">
        <v>1971</v>
      </c>
      <c r="E8" s="11">
        <v>2019</v>
      </c>
      <c r="F8" s="11"/>
      <c r="G8" s="11">
        <v>556</v>
      </c>
      <c r="H8" s="11">
        <v>682</v>
      </c>
      <c r="I8" s="11">
        <v>682</v>
      </c>
      <c r="J8" s="11">
        <v>680</v>
      </c>
      <c r="K8" s="11">
        <v>562</v>
      </c>
      <c r="L8" s="11">
        <v>838</v>
      </c>
      <c r="M8" s="11"/>
      <c r="N8" s="11">
        <v>1075</v>
      </c>
      <c r="O8" s="11">
        <v>1036</v>
      </c>
      <c r="P8" s="11">
        <v>877</v>
      </c>
      <c r="Q8" s="11">
        <v>996</v>
      </c>
      <c r="R8" s="11"/>
      <c r="S8" s="11">
        <v>560</v>
      </c>
      <c r="T8" s="11">
        <v>520</v>
      </c>
      <c r="U8" s="11">
        <v>320</v>
      </c>
      <c r="V8" s="11">
        <v>360</v>
      </c>
      <c r="W8" s="11">
        <v>280</v>
      </c>
      <c r="X8" s="11">
        <v>360</v>
      </c>
      <c r="Y8" s="11">
        <v>320</v>
      </c>
      <c r="Z8" s="11">
        <v>160</v>
      </c>
      <c r="AA8" s="11">
        <v>440</v>
      </c>
      <c r="AB8" s="11">
        <v>360</v>
      </c>
      <c r="AC8" s="11">
        <v>200</v>
      </c>
      <c r="AD8" s="11">
        <v>120</v>
      </c>
      <c r="AE8" s="11"/>
      <c r="AF8" s="11">
        <v>3082</v>
      </c>
      <c r="AG8" s="11">
        <v>325</v>
      </c>
      <c r="AH8" s="11">
        <v>182</v>
      </c>
      <c r="AI8" s="11">
        <v>119</v>
      </c>
      <c r="AJ8" s="11"/>
      <c r="AK8" s="11">
        <v>293</v>
      </c>
      <c r="AL8" s="11">
        <v>352</v>
      </c>
      <c r="AM8" s="11"/>
      <c r="AN8" s="11">
        <v>1028</v>
      </c>
      <c r="AO8" s="11">
        <v>1085</v>
      </c>
      <c r="AP8" s="11">
        <v>508</v>
      </c>
      <c r="AQ8" s="11">
        <v>738</v>
      </c>
      <c r="AR8" s="11">
        <v>443</v>
      </c>
      <c r="AS8" s="11">
        <v>197</v>
      </c>
      <c r="AT8" s="11"/>
      <c r="AU8" s="11">
        <v>2314</v>
      </c>
      <c r="AV8" s="11">
        <v>1671</v>
      </c>
      <c r="AW8" s="11"/>
      <c r="AX8" s="11">
        <v>774</v>
      </c>
      <c r="AY8" s="11">
        <v>3226</v>
      </c>
      <c r="AZ8" s="11"/>
      <c r="BA8" s="11">
        <v>3335</v>
      </c>
      <c r="BB8" s="11">
        <v>647</v>
      </c>
      <c r="BC8" s="11"/>
      <c r="BD8" s="11">
        <v>2302</v>
      </c>
      <c r="BE8" s="11"/>
      <c r="BF8" s="11">
        <v>2098</v>
      </c>
      <c r="BG8" s="11"/>
      <c r="BH8" s="11">
        <v>277</v>
      </c>
      <c r="BI8" s="11"/>
      <c r="BJ8" s="11">
        <v>140</v>
      </c>
      <c r="BK8" s="11"/>
      <c r="BL8" s="11">
        <v>672</v>
      </c>
      <c r="BM8" s="11">
        <v>1090</v>
      </c>
      <c r="BN8" s="11">
        <v>1149</v>
      </c>
      <c r="BO8" s="11">
        <v>1088</v>
      </c>
      <c r="BP8" s="11"/>
      <c r="BQ8" s="11">
        <v>1276</v>
      </c>
      <c r="BR8" s="11">
        <v>796</v>
      </c>
      <c r="BS8" s="11">
        <v>480</v>
      </c>
      <c r="BT8" s="11">
        <v>378</v>
      </c>
      <c r="BU8" s="11">
        <v>232</v>
      </c>
      <c r="BV8" s="11">
        <v>573</v>
      </c>
      <c r="BW8" s="11"/>
      <c r="BX8" s="11">
        <v>905</v>
      </c>
      <c r="BY8" s="11">
        <v>663</v>
      </c>
      <c r="BZ8" s="11">
        <v>861</v>
      </c>
      <c r="CA8" s="11">
        <v>433</v>
      </c>
      <c r="CB8" s="11">
        <v>283</v>
      </c>
      <c r="CC8" s="11">
        <v>294</v>
      </c>
    </row>
    <row r="9" spans="2:81" x14ac:dyDescent="0.35">
      <c r="B9" s="18" t="s">
        <v>281</v>
      </c>
      <c r="C9" s="17">
        <v>0.173519370497389</v>
      </c>
      <c r="D9" s="17">
        <v>0.19331276515076801</v>
      </c>
      <c r="E9" s="17">
        <v>0.153447671078318</v>
      </c>
      <c r="F9" s="17"/>
      <c r="G9" s="17">
        <v>0.26763331952673503</v>
      </c>
      <c r="H9" s="17">
        <v>0.26472803612194301</v>
      </c>
      <c r="I9" s="17">
        <v>0.185379390559538</v>
      </c>
      <c r="J9" s="17">
        <v>0.12958106946440001</v>
      </c>
      <c r="K9" s="17">
        <v>0.101376580143892</v>
      </c>
      <c r="L9" s="17">
        <v>0.11126737888562301</v>
      </c>
      <c r="M9" s="17"/>
      <c r="N9" s="17">
        <v>0.22009061126453999</v>
      </c>
      <c r="O9" s="17">
        <v>0.13147721448288099</v>
      </c>
      <c r="P9" s="17">
        <v>0.16703173717008099</v>
      </c>
      <c r="Q9" s="17">
        <v>0.17244815502153699</v>
      </c>
      <c r="R9" s="17"/>
      <c r="S9" s="17">
        <v>0.27860109737144101</v>
      </c>
      <c r="T9" s="17">
        <v>0.114264133395409</v>
      </c>
      <c r="U9" s="17">
        <v>0.156681928110841</v>
      </c>
      <c r="V9" s="17">
        <v>0.14421917764224601</v>
      </c>
      <c r="W9" s="17">
        <v>0.16937953800105701</v>
      </c>
      <c r="X9" s="17">
        <v>0.165088626210597</v>
      </c>
      <c r="Y9" s="17">
        <v>0.171440535642915</v>
      </c>
      <c r="Z9" s="17">
        <v>0.184120258659626</v>
      </c>
      <c r="AA9" s="17">
        <v>0.22745263084383799</v>
      </c>
      <c r="AB9" s="17">
        <v>0.11902997151994001</v>
      </c>
      <c r="AC9" s="17">
        <v>0.12044544116764</v>
      </c>
      <c r="AD9" s="17">
        <v>0.15326973672408101</v>
      </c>
      <c r="AE9" s="17"/>
      <c r="AF9" s="17">
        <v>0.17740775545814499</v>
      </c>
      <c r="AG9" s="17">
        <v>0.125375605495227</v>
      </c>
      <c r="AH9" s="17">
        <v>0.12886153883305501</v>
      </c>
      <c r="AI9" s="17">
        <v>0.12254822100030401</v>
      </c>
      <c r="AJ9" s="17"/>
      <c r="AK9" s="17">
        <v>0.234321632344311</v>
      </c>
      <c r="AL9" s="17">
        <v>0.161844584762456</v>
      </c>
      <c r="AM9" s="17"/>
      <c r="AN9" s="17">
        <v>0.283952548175678</v>
      </c>
      <c r="AO9" s="17">
        <v>0.14903803082623501</v>
      </c>
      <c r="AP9" s="17">
        <v>0.145736507637278</v>
      </c>
      <c r="AQ9" s="17">
        <v>0.106785357340781</v>
      </c>
      <c r="AR9" s="17">
        <v>0.13653252095316101</v>
      </c>
      <c r="AS9" s="17">
        <v>0.13251913817635799</v>
      </c>
      <c r="AT9" s="17"/>
      <c r="AU9" s="17">
        <v>0.18424361481840701</v>
      </c>
      <c r="AV9" s="17">
        <v>0.160236371535522</v>
      </c>
      <c r="AW9" s="17"/>
      <c r="AX9" s="17">
        <v>0.12370992023805</v>
      </c>
      <c r="AY9" s="17">
        <v>0.18547219349010099</v>
      </c>
      <c r="AZ9" s="17"/>
      <c r="BA9" s="17">
        <v>0.15621630274359399</v>
      </c>
      <c r="BB9" s="17">
        <v>0.26430702245813098</v>
      </c>
      <c r="BC9" s="17"/>
      <c r="BD9" s="17">
        <v>0.22466173035610601</v>
      </c>
      <c r="BE9" s="17"/>
      <c r="BF9" s="17">
        <v>0.212504168713611</v>
      </c>
      <c r="BG9" s="17"/>
      <c r="BH9" s="17">
        <v>0.14685490858587399</v>
      </c>
      <c r="BI9" s="17"/>
      <c r="BJ9" s="17">
        <v>0.14617958336239401</v>
      </c>
      <c r="BK9" s="17"/>
      <c r="BL9" s="17">
        <v>2.7340001703572699E-2</v>
      </c>
      <c r="BM9" s="17">
        <v>0.40409530041402603</v>
      </c>
      <c r="BN9" s="17">
        <v>0.114078882180685</v>
      </c>
      <c r="BO9" s="17">
        <v>9.5555676270991999E-2</v>
      </c>
      <c r="BP9" s="17"/>
      <c r="BQ9" s="17">
        <v>0.20583713567959599</v>
      </c>
      <c r="BR9" s="17">
        <v>0.22076694370694699</v>
      </c>
      <c r="BS9" s="17">
        <v>0.12641969318407301</v>
      </c>
      <c r="BT9" s="17">
        <v>0.21629450420531601</v>
      </c>
      <c r="BU9" s="17">
        <v>0.12778770282956201</v>
      </c>
      <c r="BV9" s="17">
        <v>9.8579802863762195E-2</v>
      </c>
      <c r="BW9" s="17"/>
      <c r="BX9" s="17">
        <v>0.23132391293662899</v>
      </c>
      <c r="BY9" s="17">
        <v>0.227266008108228</v>
      </c>
      <c r="BZ9" s="17">
        <v>0.14988817200411</v>
      </c>
      <c r="CA9" s="17">
        <v>0.21040582974035801</v>
      </c>
      <c r="CB9" s="17">
        <v>0.14654432140113099</v>
      </c>
      <c r="CC9" s="17">
        <v>6.7501233291769505E-2</v>
      </c>
    </row>
    <row r="10" spans="2:81" x14ac:dyDescent="0.35">
      <c r="B10" s="18" t="s">
        <v>282</v>
      </c>
      <c r="C10" s="17">
        <v>0.36523768547740598</v>
      </c>
      <c r="D10" s="17">
        <v>0.35811888574574102</v>
      </c>
      <c r="E10" s="17">
        <v>0.37304296424136502</v>
      </c>
      <c r="F10" s="17"/>
      <c r="G10" s="17">
        <v>0.39264508786373797</v>
      </c>
      <c r="H10" s="17">
        <v>0.38918672127352599</v>
      </c>
      <c r="I10" s="17">
        <v>0.386735666107696</v>
      </c>
      <c r="J10" s="17">
        <v>0.37323701862416803</v>
      </c>
      <c r="K10" s="17">
        <v>0.33836146908688702</v>
      </c>
      <c r="L10" s="17">
        <v>0.32160550821906397</v>
      </c>
      <c r="M10" s="17"/>
      <c r="N10" s="17">
        <v>0.39316190007288099</v>
      </c>
      <c r="O10" s="17">
        <v>0.40295275625275501</v>
      </c>
      <c r="P10" s="17">
        <v>0.352817703394805</v>
      </c>
      <c r="Q10" s="17">
        <v>0.309600248852336</v>
      </c>
      <c r="R10" s="17"/>
      <c r="S10" s="17">
        <v>0.397648873100864</v>
      </c>
      <c r="T10" s="17">
        <v>0.401608731992806</v>
      </c>
      <c r="U10" s="17">
        <v>0.39045394763740898</v>
      </c>
      <c r="V10" s="17">
        <v>0.411104362091813</v>
      </c>
      <c r="W10" s="17">
        <v>0.34981279399300202</v>
      </c>
      <c r="X10" s="17">
        <v>0.36040972360316698</v>
      </c>
      <c r="Y10" s="17">
        <v>0.36185875792363797</v>
      </c>
      <c r="Z10" s="17">
        <v>0.34296842452970899</v>
      </c>
      <c r="AA10" s="17">
        <v>0.34550989164846302</v>
      </c>
      <c r="AB10" s="17">
        <v>0.31256066624520301</v>
      </c>
      <c r="AC10" s="17">
        <v>0.27502339934091202</v>
      </c>
      <c r="AD10" s="17">
        <v>0.32143903690025999</v>
      </c>
      <c r="AE10" s="17"/>
      <c r="AF10" s="17">
        <v>0.37838074893758999</v>
      </c>
      <c r="AG10" s="17">
        <v>0.31248440854034898</v>
      </c>
      <c r="AH10" s="17">
        <v>0.31134949860706601</v>
      </c>
      <c r="AI10" s="17">
        <v>0.33828042182387502</v>
      </c>
      <c r="AJ10" s="17"/>
      <c r="AK10" s="17">
        <v>0.32980451154262203</v>
      </c>
      <c r="AL10" s="17">
        <v>0.39757221460001402</v>
      </c>
      <c r="AM10" s="17"/>
      <c r="AN10" s="17">
        <v>0.38215151234587202</v>
      </c>
      <c r="AO10" s="17">
        <v>0.34925652993702999</v>
      </c>
      <c r="AP10" s="17">
        <v>0.38256230999072299</v>
      </c>
      <c r="AQ10" s="17">
        <v>0.362395340385609</v>
      </c>
      <c r="AR10" s="17">
        <v>0.34854919578526</v>
      </c>
      <c r="AS10" s="17">
        <v>0.370551986847099</v>
      </c>
      <c r="AT10" s="17"/>
      <c r="AU10" s="17">
        <v>0.36125347311116901</v>
      </c>
      <c r="AV10" s="17">
        <v>0.37097972906686799</v>
      </c>
      <c r="AW10" s="17"/>
      <c r="AX10" s="17">
        <v>0.31261580196914301</v>
      </c>
      <c r="AY10" s="17">
        <v>0.37786541085567399</v>
      </c>
      <c r="AZ10" s="17"/>
      <c r="BA10" s="17">
        <v>0.35835393948605598</v>
      </c>
      <c r="BB10" s="17">
        <v>0.40635089115096601</v>
      </c>
      <c r="BC10" s="17"/>
      <c r="BD10" s="17">
        <v>0.38578310974003899</v>
      </c>
      <c r="BE10" s="17"/>
      <c r="BF10" s="17">
        <v>0.38754289169036599</v>
      </c>
      <c r="BG10" s="17"/>
      <c r="BH10" s="17">
        <v>0.33004716512698601</v>
      </c>
      <c r="BI10" s="17"/>
      <c r="BJ10" s="17">
        <v>0.32632393823976302</v>
      </c>
      <c r="BK10" s="17"/>
      <c r="BL10" s="17">
        <v>0.16758053397876499</v>
      </c>
      <c r="BM10" s="17">
        <v>0.46443070575813999</v>
      </c>
      <c r="BN10" s="17">
        <v>0.35383127746278398</v>
      </c>
      <c r="BO10" s="17">
        <v>0.40004670000125497</v>
      </c>
      <c r="BP10" s="17"/>
      <c r="BQ10" s="17">
        <v>0.40816001173583699</v>
      </c>
      <c r="BR10" s="17">
        <v>0.362679812427182</v>
      </c>
      <c r="BS10" s="17">
        <v>0.35417092693549801</v>
      </c>
      <c r="BT10" s="17">
        <v>0.376205650387339</v>
      </c>
      <c r="BU10" s="17">
        <v>0.34241517013676098</v>
      </c>
      <c r="BV10" s="17">
        <v>0.32193705426243602</v>
      </c>
      <c r="BW10" s="17"/>
      <c r="BX10" s="17">
        <v>0.42359583647016602</v>
      </c>
      <c r="BY10" s="17">
        <v>0.37721110607710201</v>
      </c>
      <c r="BZ10" s="17">
        <v>0.35886616374931701</v>
      </c>
      <c r="CA10" s="17">
        <v>0.38746484629653299</v>
      </c>
      <c r="CB10" s="17">
        <v>0.349509459277281</v>
      </c>
      <c r="CC10" s="17">
        <v>0.23942625665488601</v>
      </c>
    </row>
    <row r="11" spans="2:81" x14ac:dyDescent="0.35">
      <c r="B11" s="18" t="s">
        <v>283</v>
      </c>
      <c r="C11" s="17">
        <v>0.298022599850778</v>
      </c>
      <c r="D11" s="17">
        <v>0.28703563363398898</v>
      </c>
      <c r="E11" s="17">
        <v>0.308751297957925</v>
      </c>
      <c r="F11" s="17"/>
      <c r="G11" s="17">
        <v>0.220974806211338</v>
      </c>
      <c r="H11" s="17">
        <v>0.21152522788640099</v>
      </c>
      <c r="I11" s="17">
        <v>0.26234443661669798</v>
      </c>
      <c r="J11" s="17">
        <v>0.31845659904802698</v>
      </c>
      <c r="K11" s="17">
        <v>0.34902853180924298</v>
      </c>
      <c r="L11" s="17">
        <v>0.39776129868992399</v>
      </c>
      <c r="M11" s="17"/>
      <c r="N11" s="17">
        <v>0.249525931230234</v>
      </c>
      <c r="O11" s="17">
        <v>0.29206011033925899</v>
      </c>
      <c r="P11" s="17">
        <v>0.33075207605803503</v>
      </c>
      <c r="Q11" s="17">
        <v>0.32454714586947703</v>
      </c>
      <c r="R11" s="17"/>
      <c r="S11" s="17">
        <v>0.21936552803898901</v>
      </c>
      <c r="T11" s="17">
        <v>0.29536344373756801</v>
      </c>
      <c r="U11" s="17">
        <v>0.30868606099339901</v>
      </c>
      <c r="V11" s="17">
        <v>0.27594746903841699</v>
      </c>
      <c r="W11" s="17">
        <v>0.35865739601878499</v>
      </c>
      <c r="X11" s="17">
        <v>0.31441503468327298</v>
      </c>
      <c r="Y11" s="17">
        <v>0.30389679085842503</v>
      </c>
      <c r="Z11" s="17">
        <v>0.311584591940055</v>
      </c>
      <c r="AA11" s="17">
        <v>0.278297398661634</v>
      </c>
      <c r="AB11" s="17">
        <v>0.34297768850090798</v>
      </c>
      <c r="AC11" s="17">
        <v>0.34387827973262902</v>
      </c>
      <c r="AD11" s="17">
        <v>0.35100458018619202</v>
      </c>
      <c r="AE11" s="17"/>
      <c r="AF11" s="17">
        <v>0.28916855439176298</v>
      </c>
      <c r="AG11" s="17">
        <v>0.34605820997480002</v>
      </c>
      <c r="AH11" s="17">
        <v>0.29566118894953197</v>
      </c>
      <c r="AI11" s="17">
        <v>0.35540707443046698</v>
      </c>
      <c r="AJ11" s="17"/>
      <c r="AK11" s="17">
        <v>0.31610476508255297</v>
      </c>
      <c r="AL11" s="17">
        <v>0.25767689713403602</v>
      </c>
      <c r="AM11" s="17"/>
      <c r="AN11" s="17">
        <v>0.20648118597168799</v>
      </c>
      <c r="AO11" s="17">
        <v>0.33921096584397697</v>
      </c>
      <c r="AP11" s="17">
        <v>0.30540009011675201</v>
      </c>
      <c r="AQ11" s="17">
        <v>0.34408072834605202</v>
      </c>
      <c r="AR11" s="17">
        <v>0.30134940548651301</v>
      </c>
      <c r="AS11" s="17">
        <v>0.35122407580658899</v>
      </c>
      <c r="AT11" s="17"/>
      <c r="AU11" s="17">
        <v>0.30821551926370699</v>
      </c>
      <c r="AV11" s="17">
        <v>0.28246199123598797</v>
      </c>
      <c r="AW11" s="17"/>
      <c r="AX11" s="17">
        <v>0.34167454657931301</v>
      </c>
      <c r="AY11" s="17">
        <v>0.28754739906424298</v>
      </c>
      <c r="AZ11" s="17"/>
      <c r="BA11" s="17">
        <v>0.31267430446296302</v>
      </c>
      <c r="BB11" s="17">
        <v>0.21868238720715999</v>
      </c>
      <c r="BC11" s="17"/>
      <c r="BD11" s="17">
        <v>0.26218740029467702</v>
      </c>
      <c r="BE11" s="17"/>
      <c r="BF11" s="17">
        <v>0.27043378344190799</v>
      </c>
      <c r="BG11" s="17"/>
      <c r="BH11" s="17">
        <v>0.339105318408781</v>
      </c>
      <c r="BI11" s="17"/>
      <c r="BJ11" s="17">
        <v>0.31438695978068898</v>
      </c>
      <c r="BK11" s="17"/>
      <c r="BL11" s="17">
        <v>0.35678638327176698</v>
      </c>
      <c r="BM11" s="17">
        <v>0.114188778076301</v>
      </c>
      <c r="BN11" s="17">
        <v>0.36299224989019402</v>
      </c>
      <c r="BO11" s="17">
        <v>0.377326049811258</v>
      </c>
      <c r="BP11" s="17"/>
      <c r="BQ11" s="17">
        <v>0.26046436906729498</v>
      </c>
      <c r="BR11" s="17">
        <v>0.29265006312145703</v>
      </c>
      <c r="BS11" s="17">
        <v>0.33733512190051301</v>
      </c>
      <c r="BT11" s="17">
        <v>0.22716091683856299</v>
      </c>
      <c r="BU11" s="17">
        <v>0.33229589441042101</v>
      </c>
      <c r="BV11" s="17">
        <v>0.34629374843472999</v>
      </c>
      <c r="BW11" s="17"/>
      <c r="BX11" s="17">
        <v>0.24371068857612099</v>
      </c>
      <c r="BY11" s="17">
        <v>0.28487005064277099</v>
      </c>
      <c r="BZ11" s="17">
        <v>0.33155280657416297</v>
      </c>
      <c r="CA11" s="17">
        <v>0.248271279265802</v>
      </c>
      <c r="CB11" s="17">
        <v>0.29069868611496902</v>
      </c>
      <c r="CC11" s="17">
        <v>0.37142151403086399</v>
      </c>
    </row>
    <row r="12" spans="2:81" x14ac:dyDescent="0.35">
      <c r="B12" s="18" t="s">
        <v>284</v>
      </c>
      <c r="C12" s="17">
        <v>9.6580510326398403E-2</v>
      </c>
      <c r="D12" s="17">
        <v>9.8130509852093997E-2</v>
      </c>
      <c r="E12" s="17">
        <v>9.5092243050050096E-2</v>
      </c>
      <c r="F12" s="17"/>
      <c r="G12" s="17">
        <v>5.6529311083195498E-2</v>
      </c>
      <c r="H12" s="17">
        <v>7.9182247490287905E-2</v>
      </c>
      <c r="I12" s="17">
        <v>0.100671766458148</v>
      </c>
      <c r="J12" s="17">
        <v>9.5567960729359899E-2</v>
      </c>
      <c r="K12" s="17">
        <v>0.126908162081109</v>
      </c>
      <c r="L12" s="17">
        <v>0.114454901113025</v>
      </c>
      <c r="M12" s="17"/>
      <c r="N12" s="17">
        <v>7.9585001985289103E-2</v>
      </c>
      <c r="O12" s="17">
        <v>0.108265305442747</v>
      </c>
      <c r="P12" s="17">
        <v>9.5146765117158402E-2</v>
      </c>
      <c r="Q12" s="17">
        <v>0.105583930446761</v>
      </c>
      <c r="R12" s="17"/>
      <c r="S12" s="17">
        <v>5.41704640182821E-2</v>
      </c>
      <c r="T12" s="17">
        <v>0.11354102241236499</v>
      </c>
      <c r="U12" s="17">
        <v>0.100266195469233</v>
      </c>
      <c r="V12" s="17">
        <v>0.10223821587663801</v>
      </c>
      <c r="W12" s="17">
        <v>7.1411594006241794E-2</v>
      </c>
      <c r="X12" s="17">
        <v>7.9026052874181393E-2</v>
      </c>
      <c r="Y12" s="17">
        <v>9.5193455831457302E-2</v>
      </c>
      <c r="Z12" s="17">
        <v>0.10956333009899399</v>
      </c>
      <c r="AA12" s="17">
        <v>8.1344477771937096E-2</v>
      </c>
      <c r="AB12" s="17">
        <v>0.15124043844246299</v>
      </c>
      <c r="AC12" s="17">
        <v>0.13471740504704699</v>
      </c>
      <c r="AD12" s="17">
        <v>0.12029352618023301</v>
      </c>
      <c r="AE12" s="17"/>
      <c r="AF12" s="17">
        <v>9.0947128303856498E-2</v>
      </c>
      <c r="AG12" s="17">
        <v>0.15215281504986999</v>
      </c>
      <c r="AH12" s="17">
        <v>0.12915964406581601</v>
      </c>
      <c r="AI12" s="17">
        <v>0.12075279639631201</v>
      </c>
      <c r="AJ12" s="17"/>
      <c r="AK12" s="17">
        <v>6.4224703412819995E-2</v>
      </c>
      <c r="AL12" s="17">
        <v>0.10510065434728599</v>
      </c>
      <c r="AM12" s="17"/>
      <c r="AN12" s="17">
        <v>7.36632337761947E-2</v>
      </c>
      <c r="AO12" s="17">
        <v>0.102280736897836</v>
      </c>
      <c r="AP12" s="17">
        <v>0.109594442496264</v>
      </c>
      <c r="AQ12" s="17">
        <v>9.7553101213576299E-2</v>
      </c>
      <c r="AR12" s="17">
        <v>0.12583977243758501</v>
      </c>
      <c r="AS12" s="17">
        <v>8.2305161103961494E-2</v>
      </c>
      <c r="AT12" s="17"/>
      <c r="AU12" s="17">
        <v>9.1397169961440303E-2</v>
      </c>
      <c r="AV12" s="17">
        <v>0.104627462616331</v>
      </c>
      <c r="AW12" s="17"/>
      <c r="AX12" s="17">
        <v>0.13503842704563901</v>
      </c>
      <c r="AY12" s="17">
        <v>8.7351726053129394E-2</v>
      </c>
      <c r="AZ12" s="17"/>
      <c r="BA12" s="17">
        <v>0.106360195728229</v>
      </c>
      <c r="BB12" s="17">
        <v>4.7349818588962901E-2</v>
      </c>
      <c r="BC12" s="17"/>
      <c r="BD12" s="17">
        <v>7.9842995195114494E-2</v>
      </c>
      <c r="BE12" s="17"/>
      <c r="BF12" s="17">
        <v>7.9665169332881203E-2</v>
      </c>
      <c r="BG12" s="17"/>
      <c r="BH12" s="17">
        <v>0.122646133800126</v>
      </c>
      <c r="BI12" s="17"/>
      <c r="BJ12" s="17">
        <v>0.130099143156577</v>
      </c>
      <c r="BK12" s="17"/>
      <c r="BL12" s="17">
        <v>0.20571373979837301</v>
      </c>
      <c r="BM12" s="17">
        <v>1.0235999301088599E-2</v>
      </c>
      <c r="BN12" s="17">
        <v>0.115919952367533</v>
      </c>
      <c r="BO12" s="17">
        <v>9.5234326319498894E-2</v>
      </c>
      <c r="BP12" s="17"/>
      <c r="BQ12" s="17">
        <v>7.42387653720748E-2</v>
      </c>
      <c r="BR12" s="17">
        <v>8.5238496530635394E-2</v>
      </c>
      <c r="BS12" s="17">
        <v>9.9074274014327599E-2</v>
      </c>
      <c r="BT12" s="17">
        <v>0.113832806087897</v>
      </c>
      <c r="BU12" s="17">
        <v>0.130103720427243</v>
      </c>
      <c r="BV12" s="17">
        <v>0.10806156655398901</v>
      </c>
      <c r="BW12" s="17"/>
      <c r="BX12" s="17">
        <v>6.0722879224493098E-2</v>
      </c>
      <c r="BY12" s="17">
        <v>7.7338146248531997E-2</v>
      </c>
      <c r="BZ12" s="17">
        <v>9.5601290060968097E-2</v>
      </c>
      <c r="CA12" s="17">
        <v>0.101167186275978</v>
      </c>
      <c r="CB12" s="17">
        <v>0.13621488440221999</v>
      </c>
      <c r="CC12" s="17">
        <v>0.112606628215942</v>
      </c>
    </row>
    <row r="13" spans="2:81" x14ac:dyDescent="0.35">
      <c r="B13" s="18" t="s">
        <v>285</v>
      </c>
      <c r="C13" s="17">
        <v>5.1214920302885603E-2</v>
      </c>
      <c r="D13" s="17">
        <v>5.1870179885568198E-2</v>
      </c>
      <c r="E13" s="17">
        <v>5.0364372029493301E-2</v>
      </c>
      <c r="F13" s="17"/>
      <c r="G13" s="17">
        <v>4.24405514129962E-2</v>
      </c>
      <c r="H13" s="17">
        <v>3.3929638477086799E-2</v>
      </c>
      <c r="I13" s="17">
        <v>4.8299230592595097E-2</v>
      </c>
      <c r="J13" s="17">
        <v>6.3222373709378304E-2</v>
      </c>
      <c r="K13" s="17">
        <v>7.6264486998615294E-2</v>
      </c>
      <c r="L13" s="17">
        <v>4.6925709621400601E-2</v>
      </c>
      <c r="M13" s="17"/>
      <c r="N13" s="17">
        <v>4.3454944331504798E-2</v>
      </c>
      <c r="O13" s="17">
        <v>5.2963695816575299E-2</v>
      </c>
      <c r="P13" s="17">
        <v>4.4957032963200701E-2</v>
      </c>
      <c r="Q13" s="17">
        <v>6.3101917579539896E-2</v>
      </c>
      <c r="R13" s="17"/>
      <c r="S13" s="17">
        <v>3.05310266586734E-2</v>
      </c>
      <c r="T13" s="17">
        <v>6.4462287280371594E-2</v>
      </c>
      <c r="U13" s="17">
        <v>3.3658397139785398E-2</v>
      </c>
      <c r="V13" s="17">
        <v>5.7284476224433903E-2</v>
      </c>
      <c r="W13" s="17">
        <v>4.2759034637123203E-2</v>
      </c>
      <c r="X13" s="17">
        <v>5.4530850596807401E-2</v>
      </c>
      <c r="Y13" s="17">
        <v>3.7199829868824599E-2</v>
      </c>
      <c r="Z13" s="17">
        <v>2.8998922575943699E-2</v>
      </c>
      <c r="AA13" s="17">
        <v>5.6301236318914198E-2</v>
      </c>
      <c r="AB13" s="17">
        <v>6.1259825459102801E-2</v>
      </c>
      <c r="AC13" s="17">
        <v>0.116306626215776</v>
      </c>
      <c r="AD13" s="17">
        <v>3.8450826417198603E-2</v>
      </c>
      <c r="AE13" s="17"/>
      <c r="AF13" s="17">
        <v>4.82101103676233E-2</v>
      </c>
      <c r="AG13" s="17">
        <v>5.2340483132971703E-2</v>
      </c>
      <c r="AH13" s="17">
        <v>0.12942010474849699</v>
      </c>
      <c r="AI13" s="17">
        <v>4.7287411323928497E-2</v>
      </c>
      <c r="AJ13" s="17"/>
      <c r="AK13" s="17">
        <v>3.4713036507715102E-2</v>
      </c>
      <c r="AL13" s="17">
        <v>5.7474459864135498E-2</v>
      </c>
      <c r="AM13" s="17"/>
      <c r="AN13" s="17">
        <v>3.71677355241707E-2</v>
      </c>
      <c r="AO13" s="17">
        <v>4.9645015350138197E-2</v>
      </c>
      <c r="AP13" s="17">
        <v>4.3414991643315803E-2</v>
      </c>
      <c r="AQ13" s="17">
        <v>7.0559139131581905E-2</v>
      </c>
      <c r="AR13" s="17">
        <v>6.7899658246087805E-2</v>
      </c>
      <c r="AS13" s="17">
        <v>4.3565386345520499E-2</v>
      </c>
      <c r="AT13" s="17"/>
      <c r="AU13" s="17">
        <v>4.3689721223011402E-2</v>
      </c>
      <c r="AV13" s="17">
        <v>6.02818785957751E-2</v>
      </c>
      <c r="AW13" s="17"/>
      <c r="AX13" s="17">
        <v>7.4224759403408905E-2</v>
      </c>
      <c r="AY13" s="17">
        <v>4.5693226479176202E-2</v>
      </c>
      <c r="AZ13" s="17"/>
      <c r="BA13" s="17">
        <v>5.4545862111684801E-2</v>
      </c>
      <c r="BB13" s="17">
        <v>3.0717278732846399E-2</v>
      </c>
      <c r="BC13" s="17"/>
      <c r="BD13" s="17">
        <v>3.5914022261261301E-2</v>
      </c>
      <c r="BE13" s="17"/>
      <c r="BF13" s="17">
        <v>3.9916964343282201E-2</v>
      </c>
      <c r="BG13" s="17"/>
      <c r="BH13" s="17">
        <v>5.4868780348284803E-2</v>
      </c>
      <c r="BI13" s="17"/>
      <c r="BJ13" s="17">
        <v>8.3010375460577296E-2</v>
      </c>
      <c r="BK13" s="17"/>
      <c r="BL13" s="17">
        <v>0.196441632923119</v>
      </c>
      <c r="BM13" s="17">
        <v>4.5347913220446304E-3</v>
      </c>
      <c r="BN13" s="17">
        <v>4.0573572320464102E-2</v>
      </c>
      <c r="BO13" s="17">
        <v>1.9475702270976801E-2</v>
      </c>
      <c r="BP13" s="17"/>
      <c r="BQ13" s="17">
        <v>3.9102419979014001E-2</v>
      </c>
      <c r="BR13" s="17">
        <v>3.29038658407746E-2</v>
      </c>
      <c r="BS13" s="17">
        <v>7.30363472777915E-2</v>
      </c>
      <c r="BT13" s="17">
        <v>4.64021185824154E-2</v>
      </c>
      <c r="BU13" s="17">
        <v>4.8428689149965898E-2</v>
      </c>
      <c r="BV13" s="17">
        <v>9.2096289731841502E-2</v>
      </c>
      <c r="BW13" s="17"/>
      <c r="BX13" s="17">
        <v>3.02725232942565E-2</v>
      </c>
      <c r="BY13" s="17">
        <v>2.77522447479461E-2</v>
      </c>
      <c r="BZ13" s="17">
        <v>5.7468208231368098E-2</v>
      </c>
      <c r="CA13" s="17">
        <v>3.38826312809722E-2</v>
      </c>
      <c r="CB13" s="17">
        <v>5.8475444767441799E-2</v>
      </c>
      <c r="CC13" s="17">
        <v>0.15636106530826999</v>
      </c>
    </row>
    <row r="14" spans="2:81" x14ac:dyDescent="0.35">
      <c r="B14" s="18" t="s">
        <v>171</v>
      </c>
      <c r="C14" s="17">
        <v>1.54249135451429E-2</v>
      </c>
      <c r="D14" s="17">
        <v>1.1532025731840201E-2</v>
      </c>
      <c r="E14" s="17">
        <v>1.93014516428483E-2</v>
      </c>
      <c r="F14" s="17"/>
      <c r="G14" s="17">
        <v>1.9776923901997302E-2</v>
      </c>
      <c r="H14" s="17">
        <v>2.14481287507555E-2</v>
      </c>
      <c r="I14" s="17">
        <v>1.6569509665324101E-2</v>
      </c>
      <c r="J14" s="17">
        <v>1.99349784246666E-2</v>
      </c>
      <c r="K14" s="17">
        <v>8.0607698802535807E-3</v>
      </c>
      <c r="L14" s="17">
        <v>7.9852034709629403E-3</v>
      </c>
      <c r="M14" s="17"/>
      <c r="N14" s="17">
        <v>1.41816111155514E-2</v>
      </c>
      <c r="O14" s="17">
        <v>1.22809176657829E-2</v>
      </c>
      <c r="P14" s="17">
        <v>9.2946852967195001E-3</v>
      </c>
      <c r="Q14" s="17">
        <v>2.4718602230349801E-2</v>
      </c>
      <c r="R14" s="17"/>
      <c r="S14" s="17">
        <v>1.9683010811751101E-2</v>
      </c>
      <c r="T14" s="17">
        <v>1.0760381181480001E-2</v>
      </c>
      <c r="U14" s="17">
        <v>1.0253470649332999E-2</v>
      </c>
      <c r="V14" s="17">
        <v>9.2062991264516298E-3</v>
      </c>
      <c r="W14" s="17">
        <v>7.9796433437906607E-3</v>
      </c>
      <c r="X14" s="17">
        <v>2.6529712031974201E-2</v>
      </c>
      <c r="Y14" s="17">
        <v>3.0410629874740198E-2</v>
      </c>
      <c r="Z14" s="17">
        <v>2.2764472195671698E-2</v>
      </c>
      <c r="AA14" s="17">
        <v>1.1094364755213399E-2</v>
      </c>
      <c r="AB14" s="17">
        <v>1.29314098323832E-2</v>
      </c>
      <c r="AC14" s="17">
        <v>9.6288484959964407E-3</v>
      </c>
      <c r="AD14" s="17">
        <v>1.5542293592035499E-2</v>
      </c>
      <c r="AE14" s="17"/>
      <c r="AF14" s="17">
        <v>1.5885702541021798E-2</v>
      </c>
      <c r="AG14" s="17">
        <v>1.1588477806782699E-2</v>
      </c>
      <c r="AH14" s="17">
        <v>5.5480247960331902E-3</v>
      </c>
      <c r="AI14" s="17">
        <v>1.5724075025112999E-2</v>
      </c>
      <c r="AJ14" s="17"/>
      <c r="AK14" s="17">
        <v>2.0831351109978399E-2</v>
      </c>
      <c r="AL14" s="17">
        <v>2.03311892920723E-2</v>
      </c>
      <c r="AM14" s="17"/>
      <c r="AN14" s="17">
        <v>1.6583784206396401E-2</v>
      </c>
      <c r="AO14" s="17">
        <v>1.0568721144784601E-2</v>
      </c>
      <c r="AP14" s="17">
        <v>1.3291658115666599E-2</v>
      </c>
      <c r="AQ14" s="17">
        <v>1.8626333582400002E-2</v>
      </c>
      <c r="AR14" s="17">
        <v>1.9829447091393199E-2</v>
      </c>
      <c r="AS14" s="17">
        <v>1.98342517204728E-2</v>
      </c>
      <c r="AT14" s="17"/>
      <c r="AU14" s="17">
        <v>1.1200501622264601E-2</v>
      </c>
      <c r="AV14" s="17">
        <v>2.14125669495163E-2</v>
      </c>
      <c r="AW14" s="17"/>
      <c r="AX14" s="17">
        <v>1.27365447644462E-2</v>
      </c>
      <c r="AY14" s="17">
        <v>1.6070044057676099E-2</v>
      </c>
      <c r="AZ14" s="17"/>
      <c r="BA14" s="17">
        <v>1.1849395467472301E-2</v>
      </c>
      <c r="BB14" s="17">
        <v>3.25926018619348E-2</v>
      </c>
      <c r="BC14" s="17"/>
      <c r="BD14" s="17">
        <v>1.1610742152802099E-2</v>
      </c>
      <c r="BE14" s="17"/>
      <c r="BF14" s="17">
        <v>9.9370224779512604E-3</v>
      </c>
      <c r="BG14" s="17"/>
      <c r="BH14" s="17">
        <v>6.4776937299486897E-3</v>
      </c>
      <c r="BI14" s="17"/>
      <c r="BJ14" s="17">
        <v>0</v>
      </c>
      <c r="BK14" s="17"/>
      <c r="BL14" s="17">
        <v>4.6137708324403497E-2</v>
      </c>
      <c r="BM14" s="17">
        <v>2.5144251283998201E-3</v>
      </c>
      <c r="BN14" s="17">
        <v>1.26040657783403E-2</v>
      </c>
      <c r="BO14" s="17">
        <v>1.23615453260191E-2</v>
      </c>
      <c r="BP14" s="17"/>
      <c r="BQ14" s="17">
        <v>1.2197298166182801E-2</v>
      </c>
      <c r="BR14" s="17">
        <v>5.7608183730040504E-3</v>
      </c>
      <c r="BS14" s="17">
        <v>9.96363668779718E-3</v>
      </c>
      <c r="BT14" s="17">
        <v>2.0104003898469901E-2</v>
      </c>
      <c r="BU14" s="17">
        <v>1.8968823046046902E-2</v>
      </c>
      <c r="BV14" s="17">
        <v>3.3031538153241301E-2</v>
      </c>
      <c r="BW14" s="17"/>
      <c r="BX14" s="17">
        <v>1.03741594983352E-2</v>
      </c>
      <c r="BY14" s="17">
        <v>5.5624441754207402E-3</v>
      </c>
      <c r="BZ14" s="17">
        <v>6.6233593800736797E-3</v>
      </c>
      <c r="CA14" s="17">
        <v>1.8808227140356799E-2</v>
      </c>
      <c r="CB14" s="17">
        <v>1.8557204036957198E-2</v>
      </c>
      <c r="CC14" s="17">
        <v>5.2683302498268803E-2</v>
      </c>
    </row>
    <row r="15" spans="2:81" x14ac:dyDescent="0.35">
      <c r="B15" s="18" t="s">
        <v>286</v>
      </c>
      <c r="C15" s="21">
        <v>0.53875705597479495</v>
      </c>
      <c r="D15" s="21">
        <v>0.55143165089650903</v>
      </c>
      <c r="E15" s="21">
        <v>0.52649063531968299</v>
      </c>
      <c r="F15" s="21"/>
      <c r="G15" s="21">
        <v>0.66027840739047305</v>
      </c>
      <c r="H15" s="21">
        <v>0.653914757395469</v>
      </c>
      <c r="I15" s="21">
        <v>0.57211505666723494</v>
      </c>
      <c r="J15" s="21">
        <v>0.50281808808856798</v>
      </c>
      <c r="K15" s="21">
        <v>0.43973804923078003</v>
      </c>
      <c r="L15" s="21">
        <v>0.43287288710468702</v>
      </c>
      <c r="M15" s="21"/>
      <c r="N15" s="21">
        <v>0.61325251133742098</v>
      </c>
      <c r="O15" s="21">
        <v>0.53442997073563603</v>
      </c>
      <c r="P15" s="21">
        <v>0.51984944056488602</v>
      </c>
      <c r="Q15" s="21">
        <v>0.48204840387387299</v>
      </c>
      <c r="R15" s="21"/>
      <c r="S15" s="21">
        <v>0.67624997047230495</v>
      </c>
      <c r="T15" s="21">
        <v>0.51587286538821497</v>
      </c>
      <c r="U15" s="21">
        <v>0.54713587574824996</v>
      </c>
      <c r="V15" s="21">
        <v>0.55532353973405901</v>
      </c>
      <c r="W15" s="21">
        <v>0.51919233199405901</v>
      </c>
      <c r="X15" s="21">
        <v>0.52549834981376398</v>
      </c>
      <c r="Y15" s="21">
        <v>0.53329929356655303</v>
      </c>
      <c r="Z15" s="21">
        <v>0.52708868318933499</v>
      </c>
      <c r="AA15" s="21">
        <v>0.57296252249230195</v>
      </c>
      <c r="AB15" s="21">
        <v>0.431590637765143</v>
      </c>
      <c r="AC15" s="21">
        <v>0.39546884050855102</v>
      </c>
      <c r="AD15" s="21">
        <v>0.47470877362434</v>
      </c>
      <c r="AE15" s="21"/>
      <c r="AF15" s="21">
        <v>0.55578850439573502</v>
      </c>
      <c r="AG15" s="21">
        <v>0.43786001403557601</v>
      </c>
      <c r="AH15" s="21">
        <v>0.44021103744012102</v>
      </c>
      <c r="AI15" s="21">
        <v>0.46082864282418001</v>
      </c>
      <c r="AJ15" s="21"/>
      <c r="AK15" s="21">
        <v>0.56412614388693305</v>
      </c>
      <c r="AL15" s="21">
        <v>0.55941679936247002</v>
      </c>
      <c r="AM15" s="21"/>
      <c r="AN15" s="21">
        <v>0.66610406052155002</v>
      </c>
      <c r="AO15" s="21">
        <v>0.49829456076326401</v>
      </c>
      <c r="AP15" s="21">
        <v>0.52829881762800102</v>
      </c>
      <c r="AQ15" s="21">
        <v>0.46918069772638998</v>
      </c>
      <c r="AR15" s="21">
        <v>0.48508171673842099</v>
      </c>
      <c r="AS15" s="21">
        <v>0.50307112502345697</v>
      </c>
      <c r="AT15" s="21"/>
      <c r="AU15" s="21">
        <v>0.54549708792957696</v>
      </c>
      <c r="AV15" s="21">
        <v>0.53121610060239</v>
      </c>
      <c r="AW15" s="21"/>
      <c r="AX15" s="21">
        <v>0.43632572220719301</v>
      </c>
      <c r="AY15" s="21">
        <v>0.56333760434577496</v>
      </c>
      <c r="AZ15" s="21"/>
      <c r="BA15" s="21">
        <v>0.51457024222964998</v>
      </c>
      <c r="BB15" s="21">
        <v>0.67065791360909599</v>
      </c>
      <c r="BC15" s="21"/>
      <c r="BD15" s="21">
        <v>0.61044484009614597</v>
      </c>
      <c r="BE15" s="21"/>
      <c r="BF15" s="21">
        <v>0.60004706040397704</v>
      </c>
      <c r="BG15" s="21"/>
      <c r="BH15" s="21">
        <v>0.47690207371285898</v>
      </c>
      <c r="BI15" s="21"/>
      <c r="BJ15" s="21">
        <v>0.47250352160215697</v>
      </c>
      <c r="BK15" s="21"/>
      <c r="BL15" s="21">
        <v>0.194920535682337</v>
      </c>
      <c r="BM15" s="21">
        <v>0.86852600617216602</v>
      </c>
      <c r="BN15" s="21">
        <v>0.46791015964346899</v>
      </c>
      <c r="BO15" s="21">
        <v>0.49560237627224701</v>
      </c>
      <c r="BP15" s="21"/>
      <c r="BQ15" s="21">
        <v>0.61399714741543299</v>
      </c>
      <c r="BR15" s="21">
        <v>0.583446756134129</v>
      </c>
      <c r="BS15" s="21">
        <v>0.48059062011957099</v>
      </c>
      <c r="BT15" s="21">
        <v>0.59250015459265404</v>
      </c>
      <c r="BU15" s="21">
        <v>0.47020287296632302</v>
      </c>
      <c r="BV15" s="21">
        <v>0.42051685712619802</v>
      </c>
      <c r="BW15" s="21"/>
      <c r="BX15" s="21">
        <v>0.65491974940679398</v>
      </c>
      <c r="BY15" s="21">
        <v>0.60447711418533001</v>
      </c>
      <c r="BZ15" s="21">
        <v>0.50875433575342699</v>
      </c>
      <c r="CA15" s="21">
        <v>0.59787067603689104</v>
      </c>
      <c r="CB15" s="21">
        <v>0.49605378067841199</v>
      </c>
      <c r="CC15" s="21">
        <v>0.30692748994665497</v>
      </c>
    </row>
    <row r="16" spans="2:81" x14ac:dyDescent="0.35">
      <c r="B16" s="18" t="s">
        <v>287</v>
      </c>
      <c r="C16" s="21">
        <v>0.14779543062928399</v>
      </c>
      <c r="D16" s="21">
        <v>0.15000068973766201</v>
      </c>
      <c r="E16" s="21">
        <v>0.14545661507954299</v>
      </c>
      <c r="F16" s="21"/>
      <c r="G16" s="21">
        <v>9.8969862496191705E-2</v>
      </c>
      <c r="H16" s="21">
        <v>0.11311188596737499</v>
      </c>
      <c r="I16" s="21">
        <v>0.14897099705074299</v>
      </c>
      <c r="J16" s="21">
        <v>0.158790334438738</v>
      </c>
      <c r="K16" s="21">
        <v>0.20317264907972399</v>
      </c>
      <c r="L16" s="21">
        <v>0.161380610734426</v>
      </c>
      <c r="M16" s="21"/>
      <c r="N16" s="21">
        <v>0.123039946316794</v>
      </c>
      <c r="O16" s="21">
        <v>0.16122900125932299</v>
      </c>
      <c r="P16" s="21">
        <v>0.140103798080359</v>
      </c>
      <c r="Q16" s="21">
        <v>0.16868584802629999</v>
      </c>
      <c r="R16" s="21"/>
      <c r="S16" s="21">
        <v>8.4701490676955496E-2</v>
      </c>
      <c r="T16" s="21">
        <v>0.17800330969273701</v>
      </c>
      <c r="U16" s="21">
        <v>0.13392459260901901</v>
      </c>
      <c r="V16" s="21">
        <v>0.15952269210107201</v>
      </c>
      <c r="W16" s="21">
        <v>0.114170628643365</v>
      </c>
      <c r="X16" s="21">
        <v>0.133556903470989</v>
      </c>
      <c r="Y16" s="21">
        <v>0.132393285700282</v>
      </c>
      <c r="Z16" s="21">
        <v>0.13856225267493799</v>
      </c>
      <c r="AA16" s="21">
        <v>0.137645714090851</v>
      </c>
      <c r="AB16" s="21">
        <v>0.21250026390156601</v>
      </c>
      <c r="AC16" s="21">
        <v>0.25102403126282302</v>
      </c>
      <c r="AD16" s="21">
        <v>0.158744352597432</v>
      </c>
      <c r="AE16" s="21"/>
      <c r="AF16" s="21">
        <v>0.13915723867148</v>
      </c>
      <c r="AG16" s="21">
        <v>0.20449329818284201</v>
      </c>
      <c r="AH16" s="21">
        <v>0.258579748814313</v>
      </c>
      <c r="AI16" s="21">
        <v>0.168040207720241</v>
      </c>
      <c r="AJ16" s="21"/>
      <c r="AK16" s="21">
        <v>9.8937739920535103E-2</v>
      </c>
      <c r="AL16" s="21">
        <v>0.16257511421142201</v>
      </c>
      <c r="AM16" s="21"/>
      <c r="AN16" s="21">
        <v>0.110830969300365</v>
      </c>
      <c r="AO16" s="21">
        <v>0.151925752247974</v>
      </c>
      <c r="AP16" s="21">
        <v>0.15300943413957999</v>
      </c>
      <c r="AQ16" s="21">
        <v>0.16811224034515801</v>
      </c>
      <c r="AR16" s="21">
        <v>0.193739430683673</v>
      </c>
      <c r="AS16" s="21">
        <v>0.12587054744948201</v>
      </c>
      <c r="AT16" s="21"/>
      <c r="AU16" s="21">
        <v>0.135086891184452</v>
      </c>
      <c r="AV16" s="21">
        <v>0.16490934121210599</v>
      </c>
      <c r="AW16" s="21"/>
      <c r="AX16" s="21">
        <v>0.20926318644904801</v>
      </c>
      <c r="AY16" s="21">
        <v>0.133044952532306</v>
      </c>
      <c r="AZ16" s="21"/>
      <c r="BA16" s="21">
        <v>0.16090605783991399</v>
      </c>
      <c r="BB16" s="21">
        <v>7.8067097321809303E-2</v>
      </c>
      <c r="BC16" s="21"/>
      <c r="BD16" s="21">
        <v>0.115757017456376</v>
      </c>
      <c r="BE16" s="21"/>
      <c r="BF16" s="21">
        <v>0.11958213367616299</v>
      </c>
      <c r="BG16" s="21"/>
      <c r="BH16" s="21">
        <v>0.177514914148411</v>
      </c>
      <c r="BI16" s="21"/>
      <c r="BJ16" s="21">
        <v>0.21310951861715499</v>
      </c>
      <c r="BK16" s="21"/>
      <c r="BL16" s="21">
        <v>0.40215537272149199</v>
      </c>
      <c r="BM16" s="21">
        <v>1.4770790623133301E-2</v>
      </c>
      <c r="BN16" s="21">
        <v>0.15649352468799699</v>
      </c>
      <c r="BO16" s="21">
        <v>0.11471002859047599</v>
      </c>
      <c r="BP16" s="21"/>
      <c r="BQ16" s="21">
        <v>0.113341185351089</v>
      </c>
      <c r="BR16" s="21">
        <v>0.11814236237141</v>
      </c>
      <c r="BS16" s="21">
        <v>0.17211062129211899</v>
      </c>
      <c r="BT16" s="21">
        <v>0.160234924670313</v>
      </c>
      <c r="BU16" s="21">
        <v>0.17853240957720901</v>
      </c>
      <c r="BV16" s="21">
        <v>0.20015785628582999</v>
      </c>
      <c r="BW16" s="21"/>
      <c r="BX16" s="21">
        <v>9.0995402518749602E-2</v>
      </c>
      <c r="BY16" s="21">
        <v>0.105090390996478</v>
      </c>
      <c r="BZ16" s="21">
        <v>0.15306949829233599</v>
      </c>
      <c r="CA16" s="21">
        <v>0.13504981755695</v>
      </c>
      <c r="CB16" s="21">
        <v>0.194690329169661</v>
      </c>
      <c r="CC16" s="21">
        <v>0.26896769352421201</v>
      </c>
    </row>
    <row r="17" spans="2:81" x14ac:dyDescent="0.35">
      <c r="B17" s="18" t="s">
        <v>288</v>
      </c>
      <c r="C17" s="22">
        <v>0.39096162534551099</v>
      </c>
      <c r="D17" s="22">
        <v>0.40143096115884702</v>
      </c>
      <c r="E17" s="22">
        <v>0.38103402024013999</v>
      </c>
      <c r="F17" s="22"/>
      <c r="G17" s="22">
        <v>0.56130854489428195</v>
      </c>
      <c r="H17" s="22">
        <v>0.54080287142809402</v>
      </c>
      <c r="I17" s="22">
        <v>0.42314405961649199</v>
      </c>
      <c r="J17" s="22">
        <v>0.34402775364983001</v>
      </c>
      <c r="K17" s="22">
        <v>0.23656540015105601</v>
      </c>
      <c r="L17" s="22">
        <v>0.27149227637026102</v>
      </c>
      <c r="M17" s="22"/>
      <c r="N17" s="22">
        <v>0.49021256502062699</v>
      </c>
      <c r="O17" s="22">
        <v>0.37320096947631298</v>
      </c>
      <c r="P17" s="22">
        <v>0.37974564248452702</v>
      </c>
      <c r="Q17" s="22">
        <v>0.313362555847572</v>
      </c>
      <c r="R17" s="22"/>
      <c r="S17" s="22">
        <v>0.59154847979534897</v>
      </c>
      <c r="T17" s="22">
        <v>0.337869555695479</v>
      </c>
      <c r="U17" s="22">
        <v>0.413211283139231</v>
      </c>
      <c r="V17" s="22">
        <v>0.39580084763298701</v>
      </c>
      <c r="W17" s="22">
        <v>0.40502170335069398</v>
      </c>
      <c r="X17" s="22">
        <v>0.391941446342775</v>
      </c>
      <c r="Y17" s="22">
        <v>0.40090600786627101</v>
      </c>
      <c r="Z17" s="22">
        <v>0.388526430514397</v>
      </c>
      <c r="AA17" s="22">
        <v>0.43531680840144998</v>
      </c>
      <c r="AB17" s="22">
        <v>0.21909037386357699</v>
      </c>
      <c r="AC17" s="22">
        <v>0.144444809245728</v>
      </c>
      <c r="AD17" s="22">
        <v>0.31596442102690903</v>
      </c>
      <c r="AE17" s="22"/>
      <c r="AF17" s="22">
        <v>0.41663126572425502</v>
      </c>
      <c r="AG17" s="22">
        <v>0.233366715852734</v>
      </c>
      <c r="AH17" s="22">
        <v>0.18163128862580799</v>
      </c>
      <c r="AI17" s="22">
        <v>0.29278843510393898</v>
      </c>
      <c r="AJ17" s="22"/>
      <c r="AK17" s="22">
        <v>0.46518840396639799</v>
      </c>
      <c r="AL17" s="22">
        <v>0.39684168515104901</v>
      </c>
      <c r="AM17" s="22"/>
      <c r="AN17" s="22">
        <v>0.55527309122118496</v>
      </c>
      <c r="AO17" s="22">
        <v>0.346368808515291</v>
      </c>
      <c r="AP17" s="22">
        <v>0.375289383488421</v>
      </c>
      <c r="AQ17" s="22">
        <v>0.301068457381232</v>
      </c>
      <c r="AR17" s="22">
        <v>0.29134228605474799</v>
      </c>
      <c r="AS17" s="22">
        <v>0.37720057757397502</v>
      </c>
      <c r="AT17" s="22"/>
      <c r="AU17" s="22">
        <v>0.41041019674512502</v>
      </c>
      <c r="AV17" s="22">
        <v>0.36630675939028401</v>
      </c>
      <c r="AW17" s="22"/>
      <c r="AX17" s="22">
        <v>0.227062535758145</v>
      </c>
      <c r="AY17" s="22">
        <v>0.43029265181346898</v>
      </c>
      <c r="AZ17" s="22"/>
      <c r="BA17" s="22">
        <v>0.35366418438973601</v>
      </c>
      <c r="BB17" s="22">
        <v>0.59259081628728705</v>
      </c>
      <c r="BC17" s="22"/>
      <c r="BD17" s="22">
        <v>0.49468782263977001</v>
      </c>
      <c r="BE17" s="22"/>
      <c r="BF17" s="22">
        <v>0.48046492672781399</v>
      </c>
      <c r="BG17" s="22"/>
      <c r="BH17" s="22">
        <v>0.299387159564449</v>
      </c>
      <c r="BI17" s="22"/>
      <c r="BJ17" s="22">
        <v>0.25939400298500198</v>
      </c>
      <c r="BK17" s="22"/>
      <c r="BL17" s="22">
        <v>-0.20723483703915499</v>
      </c>
      <c r="BM17" s="22">
        <v>0.853755215549033</v>
      </c>
      <c r="BN17" s="22">
        <v>0.311416634955472</v>
      </c>
      <c r="BO17" s="22">
        <v>0.38089234768177099</v>
      </c>
      <c r="BP17" s="22"/>
      <c r="BQ17" s="22">
        <v>0.50065596206434404</v>
      </c>
      <c r="BR17" s="22">
        <v>0.46530439376271898</v>
      </c>
      <c r="BS17" s="22">
        <v>0.30847999882745197</v>
      </c>
      <c r="BT17" s="22">
        <v>0.43226522992234201</v>
      </c>
      <c r="BU17" s="22">
        <v>0.29167046338911401</v>
      </c>
      <c r="BV17" s="22">
        <v>0.220359000840368</v>
      </c>
      <c r="BW17" s="22"/>
      <c r="BX17" s="22">
        <v>0.56392434688804505</v>
      </c>
      <c r="BY17" s="22">
        <v>0.49938672318885202</v>
      </c>
      <c r="BZ17" s="22">
        <v>0.35568483746109097</v>
      </c>
      <c r="CA17" s="22">
        <v>0.46282085847993998</v>
      </c>
      <c r="CB17" s="22">
        <v>0.30136345150875099</v>
      </c>
      <c r="CC17" s="22">
        <v>3.7959796422443202E-2</v>
      </c>
    </row>
    <row r="18" spans="2:81" x14ac:dyDescent="0.35">
      <c r="B18" s="16"/>
    </row>
    <row r="19" spans="2:81" x14ac:dyDescent="0.35">
      <c r="B19" t="s">
        <v>90</v>
      </c>
    </row>
    <row r="20" spans="2:81" x14ac:dyDescent="0.35">
      <c r="B20" t="s">
        <v>91</v>
      </c>
    </row>
    <row r="22" spans="2:81" x14ac:dyDescent="0.35">
      <c r="B22" s="8" t="str">
        <f>HYPERLINK("#'Contents'!A1", "Return to Contents")</f>
        <v>Return to Contents</v>
      </c>
    </row>
  </sheetData>
  <mergeCells count="18">
    <mergeCell ref="S5:AD5"/>
    <mergeCell ref="AF5:AI5"/>
    <mergeCell ref="BQ5:BV5"/>
    <mergeCell ref="BX5:CC5"/>
    <mergeCell ref="D2:BN2"/>
    <mergeCell ref="BD5"/>
    <mergeCell ref="BF5"/>
    <mergeCell ref="BH5"/>
    <mergeCell ref="BJ5"/>
    <mergeCell ref="BL5:BO5"/>
    <mergeCell ref="AK5:AL5"/>
    <mergeCell ref="AN5:AS5"/>
    <mergeCell ref="AU5:AV5"/>
    <mergeCell ref="AX5:AY5"/>
    <mergeCell ref="BA5:BB5"/>
    <mergeCell ref="D5:E5"/>
    <mergeCell ref="G5:L5"/>
    <mergeCell ref="N5:Q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182</vt:i4>
      </vt:variant>
    </vt:vector>
  </HeadingPairs>
  <TitlesOfParts>
    <vt:vector size="182"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ElinorGray</dc:creator>
  <cp:lastModifiedBy>Michela Arena</cp:lastModifiedBy>
  <dcterms:created xsi:type="dcterms:W3CDTF">2025-05-14T13:53:31Z</dcterms:created>
  <dcterms:modified xsi:type="dcterms:W3CDTF">2025-06-18T09:34:55Z</dcterms:modified>
</cp:coreProperties>
</file>